
<file path=[Content_Types].xml><?xml version="1.0" encoding="utf-8"?>
<Types xmlns="http://schemas.openxmlformats.org/package/2006/content-types">
  <Default Extension="bin" ContentType="application/vnd.openxmlformats-officedocument.spreadsheetml.printerSettings"/>
  <Default Extension="gif" ContentType="image/gif"/>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omments1.xml" ContentType="application/vnd.openxmlformats-officedocument.spreadsheetml.comments+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Jarvis\Downloads\GS 2026\"/>
    </mc:Choice>
  </mc:AlternateContent>
  <xr:revisionPtr revIDLastSave="0" documentId="8_{8E91739A-A5CD-44B8-8787-83800972EBA3}" xr6:coauthVersionLast="47" xr6:coauthVersionMax="47" xr10:uidLastSave="{00000000-0000-0000-0000-000000000000}"/>
  <bookViews>
    <workbookView showSheetTabs="0" xWindow="-120" yWindow="-120" windowWidth="29040" windowHeight="15720" tabRatio="864" xr2:uid="{93500D9E-492E-4BD3-ADFC-F087DDD426E5}"/>
  </bookViews>
  <sheets>
    <sheet name="MAIN HOME" sheetId="1" r:id="rId1"/>
    <sheet name="Input Data" sheetId="3" r:id="rId2"/>
    <sheet name="TERM1" sheetId="10" r:id="rId3"/>
    <sheet name="TERM2" sheetId="20" r:id="rId4"/>
    <sheet name="TERM3" sheetId="22" r:id="rId5"/>
    <sheet name="CONSO" sheetId="19" r:id="rId6"/>
    <sheet name="SF2" sheetId="23" r:id="rId7"/>
    <sheet name="SF2 (2)" sheetId="31" r:id="rId8"/>
    <sheet name="SF2 (3)" sheetId="32" r:id="rId9"/>
    <sheet name="SF2 (4)" sheetId="33" r:id="rId10"/>
    <sheet name="SF2 (5)" sheetId="34" r:id="rId11"/>
    <sheet name="SF2 (6)" sheetId="35" r:id="rId12"/>
    <sheet name="SF2 (7)" sheetId="36" r:id="rId13"/>
    <sheet name="SF2 (8)" sheetId="37" r:id="rId14"/>
    <sheet name="SF2 (9)" sheetId="38" r:id="rId15"/>
    <sheet name="SF2 (10)" sheetId="39" r:id="rId16"/>
    <sheet name="SF2 (11)" sheetId="40" r:id="rId17"/>
    <sheet name="TOTAL SF2" sheetId="24" r:id="rId18"/>
    <sheet name="SF3" sheetId="25" r:id="rId19"/>
    <sheet name="SF9front" sheetId="46" r:id="rId20"/>
    <sheet name="__SF9_HIDE_BACKUP" sheetId="49" state="veryHidden" r:id="rId21"/>
    <sheet name="Grade Slip (2)" sheetId="44" r:id="rId22"/>
    <sheet name="CERTIFICATE BG" sheetId="45" r:id="rId23"/>
    <sheet name="__TERM_BK_Sheet11" sheetId="43" state="veryHidden" r:id="rId24"/>
    <sheet name="__SF9_LAYOUT_BACKUP" sheetId="51" state="veryHidden" r:id="rId25"/>
  </sheets>
  <functionGroups builtInGroupCount="19"/>
  <definedNames>
    <definedName name="__TERM_VIEW_ACTIVE_Sheet11">"False"</definedName>
    <definedName name="_xlnm._FilterDatabase" localSheetId="6" hidden="1">'SF2'!$AY$15:$AY$137</definedName>
    <definedName name="_xlnm._FilterDatabase" localSheetId="15" hidden="1">'SF2 (10)'!$AY$15:$AY$137</definedName>
    <definedName name="_xlnm._FilterDatabase" localSheetId="16" hidden="1">'SF2 (11)'!$AY$15:$AY$137</definedName>
    <definedName name="_xlnm._FilterDatabase" localSheetId="7" hidden="1">'SF2 (2)'!$AY$15:$AY$137</definedName>
    <definedName name="_xlnm._FilterDatabase" localSheetId="8" hidden="1">'SF2 (3)'!$AY$15:$AY$137</definedName>
    <definedName name="_xlnm._FilterDatabase" localSheetId="9" hidden="1">'SF2 (4)'!$AY$15:$AY$137</definedName>
    <definedName name="_xlnm._FilterDatabase" localSheetId="10" hidden="1">'SF2 (5)'!$AY$15:$AY$137</definedName>
    <definedName name="_xlnm._FilterDatabase" localSheetId="11" hidden="1">'SF2 (6)'!$AY$15:$AY$137</definedName>
    <definedName name="_xlnm._FilterDatabase" localSheetId="12" hidden="1">'SF2 (7)'!$AY$15:$AY$137</definedName>
    <definedName name="_xlnm._FilterDatabase" localSheetId="13" hidden="1">'SF2 (8)'!$AY$15:$AY$137</definedName>
    <definedName name="_xlnm._FilterDatabase" localSheetId="14" hidden="1">'SF2 (9)'!$AY$15:$AY$137</definedName>
    <definedName name="_xlnm._FilterDatabase" localSheetId="18" hidden="1">'SF3'!$AE$11:$AE$132</definedName>
    <definedName name="_xlnm._FilterDatabase" localSheetId="17" hidden="1">'TOTAL SF2'!$AD$10:$AD$134</definedName>
    <definedName name="_HideBlankRowsOn" localSheetId="6" hidden="1">TRUE</definedName>
    <definedName name="_HideBlankRowsOn" localSheetId="15" hidden="1">TRUE</definedName>
    <definedName name="_HideBlankRowsOn" localSheetId="16" hidden="1">FALSE</definedName>
    <definedName name="_HideBlankRowsOn" localSheetId="7" hidden="1">TRUE</definedName>
    <definedName name="_HideBlankRowsOn" localSheetId="8" hidden="1">TRUE</definedName>
    <definedName name="_HideBlankRowsOn" localSheetId="9" hidden="1">TRUE</definedName>
    <definedName name="_HideBlankRowsOn" localSheetId="10" hidden="1">FALSE</definedName>
    <definedName name="_HideBlankRowsOn" localSheetId="11" hidden="1">FALSE</definedName>
    <definedName name="_HideBlankRowsOn" localSheetId="12" hidden="1">FALSE</definedName>
    <definedName name="_HideBlankRowsOn" localSheetId="13" hidden="1">TRUE</definedName>
    <definedName name="_HideBlankRowsOn" localSheetId="14" hidden="1">FALSE</definedName>
    <definedName name="_HideBlankRowsOn" localSheetId="18" hidden="1">TRUE</definedName>
    <definedName name="_HideNLSRowsOn" localSheetId="6" hidden="1">FALSE</definedName>
    <definedName name="_HideNLSRowsOn" localSheetId="15" hidden="1">FALSE</definedName>
    <definedName name="_HideNLSRowsOn" localSheetId="16" hidden="1">FALSE</definedName>
    <definedName name="_HideNLSRowsOn" localSheetId="7" hidden="1">FALSE</definedName>
    <definedName name="_HideNLSRowsOn" localSheetId="8" hidden="1">FALSE</definedName>
    <definedName name="_HideNLSRowsOn" localSheetId="9" hidden="1">FALSE</definedName>
    <definedName name="_HideNLSRowsOn" localSheetId="10" hidden="1">TRUE</definedName>
    <definedName name="_HideNLSRowsOn" localSheetId="11" hidden="1">FALSE</definedName>
    <definedName name="_HideNLSRowsOn" localSheetId="12" hidden="1">FALSE</definedName>
    <definedName name="_HideNLSRowsOn" localSheetId="13" hidden="1">FALSE</definedName>
    <definedName name="_HideNLSRowsOn" localSheetId="14" hidden="1">FALSE</definedName>
    <definedName name="_HideNLSRowsOn" localSheetId="18" hidden="1">FALSE</definedName>
    <definedName name="_xleta.AVERAGE" hidden="1" xlm="1">#NAME?</definedName>
    <definedName name="_xleta.AVERAGEIF" hidden="1" xlm="1">#NAME?</definedName>
    <definedName name="_xleta.IF" hidden="1" xlm="1">#NAME?</definedName>
    <definedName name="_xleta.T" hidden="1" xlm="1">#NAME?</definedName>
    <definedName name="_xlpm.a" hidden="1" xlm="1">#NAME?</definedName>
    <definedName name="_xlpm.b" hidden="1" xlm="1">#NAME?</definedName>
    <definedName name="_xlpm.n" hidden="1" xlm="1">#NAME?</definedName>
    <definedName name="_xlpm.val" hidden="1" xlm="1">#NAME?</definedName>
    <definedName name="mydropdown">#REF!</definedName>
    <definedName name="PreviousSheetName">"TERM3"</definedName>
    <definedName name="_xlnm.Print_Area" localSheetId="5">CONSO!$C$2:$AZ$140</definedName>
    <definedName name="_xlnm.Print_Area" localSheetId="21">'Grade Slip (2)'!$C$9:$AL$72</definedName>
    <definedName name="_xlnm.Print_Area" localSheetId="6">'SF2'!$C$7:$AN$174</definedName>
    <definedName name="_xlnm.Print_Area" localSheetId="15">'SF2 (10)'!$C$7:$AN$174</definedName>
    <definedName name="_xlnm.Print_Area" localSheetId="16">'SF2 (11)'!$C$7:$AN$174</definedName>
    <definedName name="_xlnm.Print_Area" localSheetId="7">'SF2 (2)'!$C$7:$AN$174</definedName>
    <definedName name="_xlnm.Print_Area" localSheetId="8">'SF2 (3)'!$C$7:$AN$174</definedName>
    <definedName name="_xlnm.Print_Area" localSheetId="9">'SF2 (4)'!$C$7:$AN$174</definedName>
    <definedName name="_xlnm.Print_Area" localSheetId="10">'SF2 (5)'!$C$7:$AN$174</definedName>
    <definedName name="_xlnm.Print_Area" localSheetId="11">'SF2 (6)'!$C$7:$AN$174</definedName>
    <definedName name="_xlnm.Print_Area" localSheetId="12">'SF2 (7)'!$C$7:$AN$174</definedName>
    <definedName name="_xlnm.Print_Area" localSheetId="13">'SF2 (8)'!$C$7:$AN$174</definedName>
    <definedName name="_xlnm.Print_Area" localSheetId="14">'SF2 (9)'!$C$7:$AN$174</definedName>
    <definedName name="_xlnm.Print_Area" localSheetId="18">'SF3'!$C$3:$AA$144</definedName>
    <definedName name="_xlnm.Print_Area" localSheetId="19">SF9front!$C$4:$AI$54</definedName>
    <definedName name="_xlnm.Print_Area" localSheetId="2">TERM1!$C$3:$T$136</definedName>
    <definedName name="_xlnm.Print_Area" localSheetId="3">TERM2!$C$3:$T$136</definedName>
    <definedName name="_xlnm.Print_Area" localSheetId="4">TERM3!$C$3:$T$136</definedName>
    <definedName name="TRANSMUTATION_TABL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V64" i="44" l="1"/>
  <c r="W64" i="44" s="1"/>
  <c r="F16" i="44"/>
  <c r="K11" i="3"/>
  <c r="K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0" i="3"/>
  <c r="K50" i="44"/>
  <c r="Q18" i="44"/>
  <c r="AE18" i="44"/>
  <c r="AC55" i="44"/>
  <c r="AC54" i="44"/>
  <c r="O54" i="44"/>
  <c r="AC23" i="44"/>
  <c r="AC22" i="44"/>
  <c r="O23" i="44"/>
  <c r="O22" i="44"/>
  <c r="D22" i="44"/>
  <c r="D13" i="46"/>
  <c r="W9" i="46"/>
  <c r="F151" i="22"/>
  <c r="G151" i="22"/>
  <c r="H151" i="22"/>
  <c r="I151" i="22"/>
  <c r="J151" i="22"/>
  <c r="K151" i="22"/>
  <c r="F152" i="22"/>
  <c r="G152" i="22"/>
  <c r="H152" i="22"/>
  <c r="I152" i="22"/>
  <c r="J152" i="22"/>
  <c r="K152" i="22"/>
  <c r="F153" i="22"/>
  <c r="G153" i="22"/>
  <c r="H153" i="22"/>
  <c r="I153" i="22"/>
  <c r="J153" i="22"/>
  <c r="K153" i="22"/>
  <c r="F154" i="22"/>
  <c r="G154" i="22"/>
  <c r="H154" i="22"/>
  <c r="I154" i="22"/>
  <c r="J154" i="22"/>
  <c r="K154" i="22"/>
  <c r="F155" i="22"/>
  <c r="G155" i="22"/>
  <c r="H155" i="22"/>
  <c r="I155" i="22"/>
  <c r="J155" i="22"/>
  <c r="K155" i="22"/>
  <c r="E155" i="22"/>
  <c r="E154" i="22"/>
  <c r="E153" i="22"/>
  <c r="E152" i="22"/>
  <c r="E151" i="22"/>
  <c r="E151" i="20"/>
  <c r="F150" i="22"/>
  <c r="G150" i="22"/>
  <c r="H150" i="22"/>
  <c r="I150" i="22"/>
  <c r="J150" i="22"/>
  <c r="K150" i="22"/>
  <c r="E150" i="22"/>
  <c r="E150" i="20"/>
  <c r="K149" i="22"/>
  <c r="J149" i="22"/>
  <c r="I149" i="22"/>
  <c r="H149" i="22"/>
  <c r="G149" i="22"/>
  <c r="F149" i="22"/>
  <c r="E149" i="22"/>
  <c r="G152" i="20"/>
  <c r="F151" i="20"/>
  <c r="G151" i="20"/>
  <c r="H151" i="20"/>
  <c r="I151" i="20"/>
  <c r="J151" i="20"/>
  <c r="K151" i="20"/>
  <c r="F152" i="20"/>
  <c r="H152" i="20"/>
  <c r="I152" i="20"/>
  <c r="J152" i="20"/>
  <c r="K152" i="20"/>
  <c r="F153" i="20"/>
  <c r="G153" i="20"/>
  <c r="H153" i="20"/>
  <c r="I153" i="20"/>
  <c r="J153" i="20"/>
  <c r="K153" i="20"/>
  <c r="F154" i="20"/>
  <c r="G154" i="20"/>
  <c r="H154" i="20"/>
  <c r="I154" i="20"/>
  <c r="J154" i="20"/>
  <c r="K154" i="20"/>
  <c r="F155" i="20"/>
  <c r="G155" i="20"/>
  <c r="H155" i="20"/>
  <c r="I155" i="20"/>
  <c r="J155" i="20"/>
  <c r="K155" i="20"/>
  <c r="E155" i="20"/>
  <c r="E154" i="20"/>
  <c r="E153" i="20"/>
  <c r="E152" i="20"/>
  <c r="E151" i="10"/>
  <c r="F150" i="20"/>
  <c r="G150" i="20"/>
  <c r="H150" i="20"/>
  <c r="I150" i="20"/>
  <c r="J150" i="20"/>
  <c r="K150" i="20"/>
  <c r="E150" i="10"/>
  <c r="K149" i="20"/>
  <c r="J149" i="20"/>
  <c r="I149" i="20"/>
  <c r="H149" i="20"/>
  <c r="G149" i="20"/>
  <c r="F149" i="20"/>
  <c r="E149" i="20"/>
  <c r="I151" i="10"/>
  <c r="J151" i="10"/>
  <c r="K151" i="10"/>
  <c r="I152" i="10"/>
  <c r="J152" i="10"/>
  <c r="K152" i="10"/>
  <c r="I153" i="10"/>
  <c r="J153" i="10"/>
  <c r="K153" i="10"/>
  <c r="I154" i="10"/>
  <c r="J154" i="10"/>
  <c r="K154" i="10"/>
  <c r="I155" i="10"/>
  <c r="J155" i="10"/>
  <c r="K155" i="10"/>
  <c r="H152" i="10"/>
  <c r="H151" i="10"/>
  <c r="H153" i="10"/>
  <c r="H154" i="10"/>
  <c r="H155" i="10"/>
  <c r="G155" i="10"/>
  <c r="G151" i="10"/>
  <c r="G152" i="10"/>
  <c r="G153" i="10"/>
  <c r="G154" i="10"/>
  <c r="F151" i="10"/>
  <c r="F152" i="10"/>
  <c r="F153" i="10"/>
  <c r="F154" i="10"/>
  <c r="F155" i="10"/>
  <c r="E155" i="10"/>
  <c r="E154" i="10"/>
  <c r="E153" i="10"/>
  <c r="E152" i="10"/>
  <c r="F150" i="10"/>
  <c r="G150" i="10"/>
  <c r="H150" i="10"/>
  <c r="I150" i="10"/>
  <c r="J150" i="10"/>
  <c r="K150" i="10"/>
  <c r="Q16" i="44"/>
  <c r="O60" i="44"/>
  <c r="AJ18" i="44"/>
  <c r="V18" i="44"/>
  <c r="AE48" i="44"/>
  <c r="Q48" i="44"/>
  <c r="F48" i="44"/>
  <c r="AE16" i="44"/>
  <c r="AJ65" i="44"/>
  <c r="AK65" i="44" s="1"/>
  <c r="AC65" i="44"/>
  <c r="AJ64" i="44"/>
  <c r="AK64" i="44" s="1"/>
  <c r="AC64" i="44"/>
  <c r="AC63" i="44"/>
  <c r="AC62" i="44"/>
  <c r="AC61" i="44"/>
  <c r="AC60" i="44"/>
  <c r="AC59" i="44"/>
  <c r="AC58" i="44"/>
  <c r="AC57" i="44"/>
  <c r="AC56" i="44"/>
  <c r="AJ50" i="44"/>
  <c r="AE50" i="44"/>
  <c r="AC33" i="44"/>
  <c r="AC32" i="44"/>
  <c r="AC31" i="44"/>
  <c r="AC30" i="44"/>
  <c r="AC29" i="44"/>
  <c r="AC28" i="44"/>
  <c r="AC27" i="44"/>
  <c r="AC26" i="44"/>
  <c r="AC25" i="44"/>
  <c r="AC24" i="44"/>
  <c r="L16" i="10"/>
  <c r="V65" i="44"/>
  <c r="W65" i="44" s="1"/>
  <c r="O65" i="44"/>
  <c r="K65" i="44"/>
  <c r="L65" i="44" s="1"/>
  <c r="D65" i="44"/>
  <c r="O64" i="44"/>
  <c r="K64" i="44"/>
  <c r="L64" i="44" s="1"/>
  <c r="D64" i="44"/>
  <c r="O63" i="44"/>
  <c r="D63" i="44"/>
  <c r="O62" i="44"/>
  <c r="D62" i="44"/>
  <c r="O61" i="44"/>
  <c r="D61" i="44"/>
  <c r="D60" i="44"/>
  <c r="O59" i="44"/>
  <c r="D59" i="44"/>
  <c r="O58" i="44"/>
  <c r="D58" i="44"/>
  <c r="O57" i="44"/>
  <c r="D57" i="44"/>
  <c r="O56" i="44"/>
  <c r="D56" i="44"/>
  <c r="O55" i="44"/>
  <c r="D55" i="44"/>
  <c r="D54" i="44"/>
  <c r="V50" i="44"/>
  <c r="Q50" i="44"/>
  <c r="F50" i="44"/>
  <c r="O33" i="44"/>
  <c r="D33" i="44"/>
  <c r="O32" i="44"/>
  <c r="D32" i="44"/>
  <c r="O31" i="44"/>
  <c r="D31" i="44"/>
  <c r="O30" i="44"/>
  <c r="D30" i="44"/>
  <c r="O29" i="44"/>
  <c r="D29" i="44"/>
  <c r="O28" i="44"/>
  <c r="D28" i="44"/>
  <c r="O27" i="44"/>
  <c r="D27" i="44"/>
  <c r="O26" i="44"/>
  <c r="D26" i="44"/>
  <c r="O25" i="44"/>
  <c r="D25" i="44"/>
  <c r="O24" i="44"/>
  <c r="D24" i="44"/>
  <c r="D23" i="44"/>
  <c r="K18" i="44"/>
  <c r="F18" i="44"/>
  <c r="O11" i="44"/>
  <c r="D11" i="44"/>
  <c r="O10" i="44"/>
  <c r="D10" i="44"/>
  <c r="AK18" i="46"/>
  <c r="I5" i="3"/>
  <c r="D12" i="46"/>
  <c r="AZ72" i="19"/>
  <c r="AV72" i="19"/>
  <c r="D15" i="46"/>
  <c r="D9" i="46"/>
  <c r="J157" i="22" l="1"/>
  <c r="K157" i="20"/>
  <c r="E157" i="22"/>
  <c r="F157" i="20"/>
  <c r="G157" i="10"/>
  <c r="G157" i="22"/>
  <c r="K157" i="10"/>
  <c r="F157" i="10"/>
  <c r="K157" i="22"/>
  <c r="I157" i="20"/>
  <c r="I157" i="10"/>
  <c r="H157" i="22"/>
  <c r="H157" i="20"/>
  <c r="J157" i="10"/>
  <c r="H157" i="10"/>
  <c r="F157" i="22"/>
  <c r="G157" i="20"/>
  <c r="I157" i="22"/>
  <c r="J157" i="20"/>
  <c r="E157" i="10"/>
  <c r="O38" i="44"/>
  <c r="AC70" i="44"/>
  <c r="AC38" i="44"/>
  <c r="D143" i="10"/>
  <c r="E157" i="20"/>
  <c r="O70" i="44"/>
  <c r="D70" i="44"/>
  <c r="D38" i="44"/>
  <c r="M13" i="19"/>
  <c r="M14" i="19"/>
  <c r="M15" i="19"/>
  <c r="M16" i="19"/>
  <c r="M17" i="19"/>
  <c r="M18" i="19"/>
  <c r="M19" i="19"/>
  <c r="M20" i="19"/>
  <c r="M21" i="19"/>
  <c r="M22" i="19"/>
  <c r="M23" i="19"/>
  <c r="M24" i="19"/>
  <c r="M25" i="19"/>
  <c r="M26" i="19"/>
  <c r="M27" i="19"/>
  <c r="M28" i="19"/>
  <c r="M29" i="19"/>
  <c r="M30" i="19"/>
  <c r="M31" i="19"/>
  <c r="M32" i="19"/>
  <c r="M33" i="19"/>
  <c r="M34" i="19"/>
  <c r="M35" i="19"/>
  <c r="M36" i="19"/>
  <c r="M37" i="19"/>
  <c r="M38" i="19"/>
  <c r="M39" i="19"/>
  <c r="M40" i="19"/>
  <c r="M41" i="19"/>
  <c r="M42" i="19"/>
  <c r="M43" i="19"/>
  <c r="M44" i="19"/>
  <c r="M45" i="19"/>
  <c r="M46" i="19"/>
  <c r="M47" i="19"/>
  <c r="M48" i="19"/>
  <c r="M49" i="19"/>
  <c r="M50" i="19"/>
  <c r="M51" i="19"/>
  <c r="M52" i="19"/>
  <c r="M53" i="19"/>
  <c r="M54" i="19"/>
  <c r="M55" i="19"/>
  <c r="M56" i="19"/>
  <c r="M57" i="19"/>
  <c r="M58" i="19"/>
  <c r="M59" i="19"/>
  <c r="M60" i="19"/>
  <c r="M61" i="19"/>
  <c r="M62" i="19"/>
  <c r="M63" i="19"/>
  <c r="M64" i="19"/>
  <c r="M65" i="19"/>
  <c r="M66" i="19"/>
  <c r="M67" i="19"/>
  <c r="M68" i="19"/>
  <c r="M69" i="19"/>
  <c r="M70" i="19"/>
  <c r="M71" i="19"/>
  <c r="M72" i="19"/>
  <c r="M73" i="19"/>
  <c r="M74" i="19"/>
  <c r="M75" i="19"/>
  <c r="M76" i="19"/>
  <c r="M77" i="19"/>
  <c r="M78" i="19"/>
  <c r="M79" i="19"/>
  <c r="M80" i="19"/>
  <c r="M81" i="19"/>
  <c r="M82" i="19"/>
  <c r="M83" i="19"/>
  <c r="M84" i="19"/>
  <c r="M85" i="19"/>
  <c r="M86" i="19"/>
  <c r="M87" i="19"/>
  <c r="M88" i="19"/>
  <c r="M89" i="19"/>
  <c r="M90" i="19"/>
  <c r="M91" i="19"/>
  <c r="M92" i="19"/>
  <c r="M93" i="19"/>
  <c r="M94" i="19"/>
  <c r="M95" i="19"/>
  <c r="M96" i="19"/>
  <c r="M97" i="19"/>
  <c r="M98" i="19"/>
  <c r="M99" i="19"/>
  <c r="M100" i="19"/>
  <c r="M101" i="19"/>
  <c r="M102" i="19"/>
  <c r="M103" i="19"/>
  <c r="M104" i="19"/>
  <c r="M105" i="19"/>
  <c r="M106" i="19"/>
  <c r="M107" i="19"/>
  <c r="M108" i="19"/>
  <c r="M109" i="19"/>
  <c r="M110" i="19"/>
  <c r="M111" i="19"/>
  <c r="M112" i="19"/>
  <c r="M113" i="19"/>
  <c r="M114" i="19"/>
  <c r="M115" i="19"/>
  <c r="M116" i="19"/>
  <c r="M117" i="19"/>
  <c r="M118" i="19"/>
  <c r="M119" i="19"/>
  <c r="M120" i="19"/>
  <c r="M121" i="19"/>
  <c r="M122" i="19"/>
  <c r="M123" i="19"/>
  <c r="M124" i="19"/>
  <c r="M125" i="19"/>
  <c r="M126" i="19"/>
  <c r="M127" i="19"/>
  <c r="M128" i="19"/>
  <c r="M129" i="19"/>
  <c r="M130" i="19"/>
  <c r="M131" i="19"/>
  <c r="M132" i="19"/>
  <c r="M12" i="19"/>
  <c r="AJ32" i="44" l="1"/>
  <c r="AJ33" i="44"/>
  <c r="AK33" i="44" s="1"/>
  <c r="V53" i="46"/>
  <c r="V46" i="46"/>
  <c r="AC44" i="46"/>
  <c r="V45" i="46"/>
  <c r="O17" i="46"/>
  <c r="L17" i="46"/>
  <c r="AK32" i="44" l="1"/>
  <c r="Y7" i="25" l="1"/>
  <c r="AI12" i="40"/>
  <c r="R7" i="25"/>
  <c r="Z12" i="40"/>
  <c r="K6" i="25"/>
  <c r="M11" i="40"/>
  <c r="G7" i="25"/>
  <c r="E12" i="40"/>
  <c r="G6" i="25"/>
  <c r="E11" i="40"/>
  <c r="U140" i="25"/>
  <c r="S173" i="40"/>
  <c r="U137" i="25"/>
  <c r="AD166" i="40"/>
  <c r="Y8" i="24"/>
  <c r="Y72" i="24" s="1"/>
  <c r="W8" i="24"/>
  <c r="W72" i="24" s="1"/>
  <c r="U8" i="24"/>
  <c r="U72" i="24" s="1"/>
  <c r="S8" i="24"/>
  <c r="S72" i="24" s="1"/>
  <c r="Q8" i="24"/>
  <c r="Q72" i="24" s="1"/>
  <c r="O8" i="24"/>
  <c r="O72" i="24" s="1"/>
  <c r="M8" i="24"/>
  <c r="M72" i="24" s="1"/>
  <c r="K8" i="24"/>
  <c r="K72" i="24" s="1"/>
  <c r="I8" i="24"/>
  <c r="I72" i="24" s="1"/>
  <c r="G8" i="24"/>
  <c r="G72" i="24" s="1"/>
  <c r="E8" i="24"/>
  <c r="E72" i="24" s="1"/>
  <c r="E9" i="24"/>
  <c r="Y9" i="24"/>
  <c r="W9" i="24"/>
  <c r="U9" i="24"/>
  <c r="S9" i="24"/>
  <c r="Q9" i="24"/>
  <c r="O9" i="24"/>
  <c r="M9" i="24"/>
  <c r="K9" i="24"/>
  <c r="I9" i="24"/>
  <c r="G9" i="24"/>
  <c r="AD173" i="40"/>
  <c r="AM160" i="40"/>
  <c r="AL160" i="40"/>
  <c r="AM158" i="40"/>
  <c r="AL158" i="40"/>
  <c r="AM156" i="40"/>
  <c r="AL156" i="40"/>
  <c r="AN154" i="40"/>
  <c r="AN145" i="40"/>
  <c r="AK141" i="40"/>
  <c r="AH141" i="40"/>
  <c r="AD139" i="40"/>
  <c r="AC139" i="40"/>
  <c r="Y139" i="40"/>
  <c r="X139" i="40"/>
  <c r="AD138" i="40"/>
  <c r="AC138" i="40"/>
  <c r="Y138" i="40"/>
  <c r="X138" i="40"/>
  <c r="AD77" i="40"/>
  <c r="AC77" i="40"/>
  <c r="Y77" i="40"/>
  <c r="X77" i="40"/>
  <c r="AD173" i="39"/>
  <c r="S173" i="39"/>
  <c r="AD166" i="39"/>
  <c r="AM160" i="39"/>
  <c r="AL160" i="39"/>
  <c r="AM158" i="39"/>
  <c r="AL158" i="39"/>
  <c r="AM156" i="39"/>
  <c r="AL156" i="39"/>
  <c r="AN154" i="39"/>
  <c r="AN145" i="39"/>
  <c r="AK141" i="39"/>
  <c r="AH141" i="39"/>
  <c r="AD139" i="39"/>
  <c r="AC139" i="39"/>
  <c r="AD138" i="39"/>
  <c r="AC138" i="39"/>
  <c r="AD77" i="39"/>
  <c r="AC77" i="39"/>
  <c r="AI12" i="39"/>
  <c r="Z12" i="39"/>
  <c r="E12" i="39"/>
  <c r="M11" i="39"/>
  <c r="E11" i="39"/>
  <c r="AD173" i="38"/>
  <c r="S173" i="38"/>
  <c r="AD166" i="38"/>
  <c r="AM160" i="38"/>
  <c r="AL160" i="38"/>
  <c r="AM158" i="38"/>
  <c r="AL158" i="38"/>
  <c r="AM156" i="38"/>
  <c r="AL156" i="38"/>
  <c r="AN154" i="38"/>
  <c r="AN145" i="38"/>
  <c r="AK141" i="38"/>
  <c r="AH141" i="38"/>
  <c r="AD139" i="38"/>
  <c r="AC139" i="38"/>
  <c r="AB139" i="38"/>
  <c r="AA139" i="38"/>
  <c r="Z139" i="38"/>
  <c r="AD138" i="38"/>
  <c r="AC138" i="38"/>
  <c r="AB138" i="38"/>
  <c r="AA138" i="38"/>
  <c r="Z138" i="38"/>
  <c r="AD77" i="38"/>
  <c r="AC77" i="38"/>
  <c r="AB77" i="38"/>
  <c r="AA77" i="38"/>
  <c r="Z77" i="38"/>
  <c r="AI12" i="38"/>
  <c r="Z12" i="38"/>
  <c r="E12" i="38"/>
  <c r="M11" i="38"/>
  <c r="E11" i="38"/>
  <c r="AD173" i="37"/>
  <c r="S173" i="37"/>
  <c r="AD166" i="37"/>
  <c r="AM160" i="37"/>
  <c r="AL160" i="37"/>
  <c r="AM158" i="37"/>
  <c r="AL158" i="37"/>
  <c r="AM156" i="37"/>
  <c r="AL156" i="37"/>
  <c r="AN154" i="37"/>
  <c r="AN145" i="37"/>
  <c r="AK141" i="37"/>
  <c r="AH141" i="37"/>
  <c r="AD139" i="37"/>
  <c r="AC139" i="37"/>
  <c r="AB139" i="37"/>
  <c r="AA139" i="37"/>
  <c r="Z139" i="37"/>
  <c r="AD138" i="37"/>
  <c r="AC138" i="37"/>
  <c r="AB138" i="37"/>
  <c r="AA138" i="37"/>
  <c r="Z138" i="37"/>
  <c r="AD77" i="37"/>
  <c r="AC77" i="37"/>
  <c r="AB77" i="37"/>
  <c r="AA77" i="37"/>
  <c r="Z77" i="37"/>
  <c r="AI12" i="37"/>
  <c r="Z12" i="37"/>
  <c r="E12" i="37"/>
  <c r="M11" i="37"/>
  <c r="E11" i="37"/>
  <c r="AD173" i="36"/>
  <c r="S173" i="36"/>
  <c r="AD166" i="36"/>
  <c r="AM160" i="36"/>
  <c r="AL160" i="36"/>
  <c r="AM158" i="36"/>
  <c r="AL158" i="36"/>
  <c r="AM156" i="36"/>
  <c r="AL156" i="36"/>
  <c r="AN154" i="36"/>
  <c r="AN145" i="36"/>
  <c r="AK141" i="36"/>
  <c r="AH141" i="36"/>
  <c r="AD139" i="36"/>
  <c r="AC139" i="36"/>
  <c r="AB139" i="36"/>
  <c r="AA139" i="36"/>
  <c r="Z139" i="36"/>
  <c r="F139" i="36"/>
  <c r="AD138" i="36"/>
  <c r="AC138" i="36"/>
  <c r="AB138" i="36"/>
  <c r="AA138" i="36"/>
  <c r="Z138" i="36"/>
  <c r="F138" i="36"/>
  <c r="AD77" i="36"/>
  <c r="AC77" i="36"/>
  <c r="AB77" i="36"/>
  <c r="AA77" i="36"/>
  <c r="Z77" i="36"/>
  <c r="F77" i="36"/>
  <c r="AI12" i="36"/>
  <c r="Z12" i="36"/>
  <c r="E12" i="36"/>
  <c r="M11" i="36"/>
  <c r="E11" i="36"/>
  <c r="AD173" i="35"/>
  <c r="S173" i="35"/>
  <c r="AD166" i="35"/>
  <c r="AM160" i="35"/>
  <c r="AL160" i="35"/>
  <c r="AM158" i="35"/>
  <c r="AL158" i="35"/>
  <c r="AM156" i="35"/>
  <c r="AL156" i="35"/>
  <c r="AN154" i="35"/>
  <c r="AN145" i="35"/>
  <c r="AK141" i="35"/>
  <c r="AH141" i="35"/>
  <c r="F139" i="35"/>
  <c r="F138" i="35"/>
  <c r="F77" i="35"/>
  <c r="AI12" i="35"/>
  <c r="Z12" i="35"/>
  <c r="E12" i="35"/>
  <c r="M11" i="35"/>
  <c r="E11" i="35"/>
  <c r="AD173" i="34"/>
  <c r="S173" i="34"/>
  <c r="AD166" i="34"/>
  <c r="AM160" i="34"/>
  <c r="AL160" i="34"/>
  <c r="AM158" i="34"/>
  <c r="AL158" i="34"/>
  <c r="AM156" i="34"/>
  <c r="AL156" i="34"/>
  <c r="AN154" i="34"/>
  <c r="AN145" i="34"/>
  <c r="AK141" i="34"/>
  <c r="AH141" i="34"/>
  <c r="F139" i="34"/>
  <c r="F138" i="34"/>
  <c r="F77" i="34"/>
  <c r="AI12" i="34"/>
  <c r="Z12" i="34"/>
  <c r="E12" i="34"/>
  <c r="M11" i="34"/>
  <c r="E11" i="34"/>
  <c r="AD173" i="33"/>
  <c r="S173" i="33"/>
  <c r="AD166" i="33"/>
  <c r="AM160" i="33"/>
  <c r="AL160" i="33"/>
  <c r="AM158" i="33"/>
  <c r="AL158" i="33"/>
  <c r="AM156" i="33"/>
  <c r="AL156" i="33"/>
  <c r="AN154" i="33"/>
  <c r="AN145" i="33"/>
  <c r="AK141" i="33"/>
  <c r="AH141" i="33"/>
  <c r="AD139" i="33"/>
  <c r="AC139" i="33"/>
  <c r="AD138" i="33"/>
  <c r="AC138" i="33"/>
  <c r="AD77" i="33"/>
  <c r="AC77" i="33"/>
  <c r="AI12" i="33"/>
  <c r="Z12" i="33"/>
  <c r="E12" i="33"/>
  <c r="M11" i="33"/>
  <c r="E11" i="33"/>
  <c r="AD173" i="32"/>
  <c r="S173" i="32"/>
  <c r="AD166" i="32"/>
  <c r="AM160" i="32"/>
  <c r="AL160" i="32"/>
  <c r="AM158" i="32"/>
  <c r="AL158" i="32"/>
  <c r="AM156" i="32"/>
  <c r="AL156" i="32"/>
  <c r="AN154" i="32"/>
  <c r="AN145" i="32"/>
  <c r="AK141" i="32"/>
  <c r="AH141" i="32"/>
  <c r="AI12" i="32"/>
  <c r="Z12" i="32"/>
  <c r="E12" i="32"/>
  <c r="M11" i="32"/>
  <c r="E11" i="32"/>
  <c r="AI12" i="31"/>
  <c r="AI12" i="23"/>
  <c r="Z12" i="31"/>
  <c r="Z12" i="23"/>
  <c r="M11" i="31"/>
  <c r="M11" i="23"/>
  <c r="E12" i="31"/>
  <c r="E12" i="23"/>
  <c r="E11" i="31"/>
  <c r="E11" i="23"/>
  <c r="AD173" i="31"/>
  <c r="AD166" i="31"/>
  <c r="S173" i="31"/>
  <c r="AM160" i="31"/>
  <c r="AL160" i="31"/>
  <c r="AM158" i="31"/>
  <c r="AL158" i="31"/>
  <c r="AM156" i="31"/>
  <c r="AL156" i="31"/>
  <c r="AN154" i="31"/>
  <c r="AN145" i="31"/>
  <c r="AK141" i="31"/>
  <c r="AH141" i="31"/>
  <c r="G139" i="31"/>
  <c r="F139" i="31"/>
  <c r="G138" i="31"/>
  <c r="F138" i="31"/>
  <c r="G77" i="31"/>
  <c r="F77" i="31"/>
  <c r="AL156" i="23"/>
  <c r="AN145" i="23"/>
  <c r="AM160" i="23"/>
  <c r="AL160" i="23"/>
  <c r="AM158" i="23"/>
  <c r="AL158" i="23"/>
  <c r="AM156" i="23"/>
  <c r="AN154" i="23"/>
  <c r="AK141" i="23"/>
  <c r="AH141" i="23"/>
  <c r="AD139" i="23"/>
  <c r="AC139" i="23"/>
  <c r="AB139" i="23"/>
  <c r="AA139" i="23"/>
  <c r="J139" i="23"/>
  <c r="AD138" i="23"/>
  <c r="AC138" i="23"/>
  <c r="AB138" i="23"/>
  <c r="AA138" i="23"/>
  <c r="J138" i="23"/>
  <c r="AD77" i="23"/>
  <c r="AC77" i="23"/>
  <c r="AB77" i="23"/>
  <c r="AA77" i="23"/>
  <c r="J77" i="23"/>
  <c r="AG9" i="46" l="1"/>
  <c r="X9" i="46"/>
  <c r="Y9" i="46"/>
  <c r="Z9" i="46"/>
  <c r="AB9" i="46"/>
  <c r="AF9" i="46"/>
  <c r="AA9" i="46"/>
  <c r="AC9" i="46"/>
  <c r="AD9" i="46"/>
  <c r="AE9" i="46"/>
  <c r="W73" i="24"/>
  <c r="Y73" i="24"/>
  <c r="E73" i="24"/>
  <c r="I73" i="24"/>
  <c r="K73" i="24"/>
  <c r="G73" i="24"/>
  <c r="M73" i="24"/>
  <c r="O73" i="24"/>
  <c r="Q73" i="24"/>
  <c r="S73" i="24"/>
  <c r="U73" i="24"/>
  <c r="AN158" i="40"/>
  <c r="AN158" i="37"/>
  <c r="AN156" i="39"/>
  <c r="AN156" i="31"/>
  <c r="AN156" i="32"/>
  <c r="AN160" i="33"/>
  <c r="AN160" i="35"/>
  <c r="AN158" i="33"/>
  <c r="AN158" i="31"/>
  <c r="AN160" i="32"/>
  <c r="AN156" i="36"/>
  <c r="AN160" i="38"/>
  <c r="AN156" i="40"/>
  <c r="AN158" i="32"/>
  <c r="AN158" i="38"/>
  <c r="AN160" i="34"/>
  <c r="AN158" i="34"/>
  <c r="AN160" i="36"/>
  <c r="AN156" i="35"/>
  <c r="AN156" i="37"/>
  <c r="AN158" i="35"/>
  <c r="AN160" i="40"/>
  <c r="AN156" i="38"/>
  <c r="AN160" i="39"/>
  <c r="AN156" i="33"/>
  <c r="AN158" i="36"/>
  <c r="AN160" i="37"/>
  <c r="AN158" i="39"/>
  <c r="AA9" i="24"/>
  <c r="AN156" i="34"/>
  <c r="AN160" i="31"/>
  <c r="AN156" i="23"/>
  <c r="AN160" i="23"/>
  <c r="AN158" i="23"/>
  <c r="AH9" i="46" l="1"/>
  <c r="AA73" i="24"/>
  <c r="I6" i="19"/>
  <c r="AY72" i="19"/>
  <c r="AX72" i="19"/>
  <c r="L11" i="10"/>
  <c r="AR13" i="19"/>
  <c r="AS13" i="19"/>
  <c r="AT13" i="19"/>
  <c r="AR14" i="19"/>
  <c r="AS14" i="19"/>
  <c r="AT14" i="19"/>
  <c r="AR15" i="19"/>
  <c r="AS15" i="19"/>
  <c r="AT15" i="19"/>
  <c r="AR16" i="19"/>
  <c r="AS16" i="19"/>
  <c r="AT16" i="19"/>
  <c r="AR17" i="19"/>
  <c r="AS17" i="19"/>
  <c r="AT17" i="19"/>
  <c r="AR18" i="19"/>
  <c r="AS18" i="19"/>
  <c r="AT18" i="19"/>
  <c r="AR19" i="19"/>
  <c r="AS19" i="19"/>
  <c r="AT19" i="19"/>
  <c r="AR20" i="19"/>
  <c r="AS20" i="19"/>
  <c r="AT20" i="19"/>
  <c r="AR21" i="19"/>
  <c r="AS21" i="19"/>
  <c r="AT21" i="19"/>
  <c r="AR22" i="19"/>
  <c r="AS22" i="19"/>
  <c r="AT22" i="19"/>
  <c r="AR23" i="19"/>
  <c r="AS23" i="19"/>
  <c r="AT23" i="19"/>
  <c r="AR24" i="19"/>
  <c r="AS24" i="19"/>
  <c r="AT24" i="19"/>
  <c r="AR25" i="19"/>
  <c r="AS25" i="19"/>
  <c r="AT25" i="19"/>
  <c r="AR26" i="19"/>
  <c r="AS26" i="19"/>
  <c r="AT26" i="19"/>
  <c r="AR27" i="19"/>
  <c r="AS27" i="19"/>
  <c r="AT27" i="19"/>
  <c r="AR28" i="19"/>
  <c r="AS28" i="19"/>
  <c r="AT28" i="19"/>
  <c r="AR29" i="19"/>
  <c r="AS29" i="19"/>
  <c r="AT29" i="19"/>
  <c r="AR30" i="19"/>
  <c r="AS30" i="19"/>
  <c r="AT30" i="19"/>
  <c r="AR31" i="19"/>
  <c r="AS31" i="19"/>
  <c r="AT31" i="19"/>
  <c r="AR32" i="19"/>
  <c r="AS32" i="19"/>
  <c r="AT32" i="19"/>
  <c r="AR33" i="19"/>
  <c r="AS33" i="19"/>
  <c r="AT33" i="19"/>
  <c r="AR34" i="19"/>
  <c r="AS34" i="19"/>
  <c r="AT34" i="19"/>
  <c r="AR35" i="19"/>
  <c r="AS35" i="19"/>
  <c r="AT35" i="19"/>
  <c r="AR36" i="19"/>
  <c r="AS36" i="19"/>
  <c r="AT36" i="19"/>
  <c r="AR37" i="19"/>
  <c r="AS37" i="19"/>
  <c r="AT37" i="19"/>
  <c r="AR38" i="19"/>
  <c r="AS38" i="19"/>
  <c r="AT38" i="19"/>
  <c r="AR39" i="19"/>
  <c r="AS39" i="19"/>
  <c r="AT39" i="19"/>
  <c r="AR40" i="19"/>
  <c r="AS40" i="19"/>
  <c r="AT40" i="19"/>
  <c r="AR41" i="19"/>
  <c r="AS41" i="19"/>
  <c r="AT41" i="19"/>
  <c r="AR42" i="19"/>
  <c r="AS42" i="19"/>
  <c r="AT42" i="19"/>
  <c r="AR43" i="19"/>
  <c r="AS43" i="19"/>
  <c r="AT43" i="19"/>
  <c r="AR44" i="19"/>
  <c r="AS44" i="19"/>
  <c r="AT44" i="19"/>
  <c r="AR45" i="19"/>
  <c r="AS45" i="19"/>
  <c r="AT45" i="19"/>
  <c r="AR46" i="19"/>
  <c r="AS46" i="19"/>
  <c r="AT46" i="19"/>
  <c r="AR47" i="19"/>
  <c r="AS47" i="19"/>
  <c r="AT47" i="19"/>
  <c r="AR48" i="19"/>
  <c r="AS48" i="19"/>
  <c r="AT48" i="19"/>
  <c r="AR49" i="19"/>
  <c r="AS49" i="19"/>
  <c r="AT49" i="19"/>
  <c r="AR50" i="19"/>
  <c r="AS50" i="19"/>
  <c r="AT50" i="19"/>
  <c r="AR51" i="19"/>
  <c r="AS51" i="19"/>
  <c r="AT51" i="19"/>
  <c r="AR52" i="19"/>
  <c r="AS52" i="19"/>
  <c r="AT52" i="19"/>
  <c r="AR53" i="19"/>
  <c r="AS53" i="19"/>
  <c r="AT53" i="19"/>
  <c r="AR54" i="19"/>
  <c r="AS54" i="19"/>
  <c r="AT54" i="19"/>
  <c r="AR55" i="19"/>
  <c r="AS55" i="19"/>
  <c r="AT55" i="19"/>
  <c r="AR56" i="19"/>
  <c r="AS56" i="19"/>
  <c r="AT56" i="19"/>
  <c r="AR57" i="19"/>
  <c r="AS57" i="19"/>
  <c r="AT57" i="19"/>
  <c r="AR58" i="19"/>
  <c r="AS58" i="19"/>
  <c r="AT58" i="19"/>
  <c r="AR59" i="19"/>
  <c r="AS59" i="19"/>
  <c r="AT59" i="19"/>
  <c r="AR60" i="19"/>
  <c r="AS60" i="19"/>
  <c r="AT60" i="19"/>
  <c r="AR61" i="19"/>
  <c r="AS61" i="19"/>
  <c r="AT61" i="19"/>
  <c r="AR62" i="19"/>
  <c r="AS62" i="19"/>
  <c r="AT62" i="19"/>
  <c r="AR63" i="19"/>
  <c r="AS63" i="19"/>
  <c r="AT63" i="19"/>
  <c r="AR64" i="19"/>
  <c r="AS64" i="19"/>
  <c r="AT64" i="19"/>
  <c r="AR65" i="19"/>
  <c r="AS65" i="19"/>
  <c r="AT65" i="19"/>
  <c r="AR66" i="19"/>
  <c r="AS66" i="19"/>
  <c r="AT66" i="19"/>
  <c r="AR67" i="19"/>
  <c r="AS67" i="19"/>
  <c r="AT67" i="19"/>
  <c r="AR68" i="19"/>
  <c r="AS68" i="19"/>
  <c r="AT68" i="19"/>
  <c r="AR69" i="19"/>
  <c r="AS69" i="19"/>
  <c r="AT69" i="19"/>
  <c r="AR70" i="19"/>
  <c r="AS70" i="19"/>
  <c r="AT70" i="19"/>
  <c r="AR71" i="19"/>
  <c r="AS71" i="19"/>
  <c r="AT71" i="19"/>
  <c r="AR72" i="19"/>
  <c r="AS72" i="19"/>
  <c r="AT72" i="19"/>
  <c r="AR73" i="19"/>
  <c r="AS73" i="19"/>
  <c r="AT73" i="19"/>
  <c r="AR74" i="19"/>
  <c r="AS74" i="19"/>
  <c r="AT74" i="19"/>
  <c r="AR75" i="19"/>
  <c r="AS75" i="19"/>
  <c r="AT75" i="19"/>
  <c r="AR76" i="19"/>
  <c r="AS76" i="19"/>
  <c r="AT76" i="19"/>
  <c r="AR77" i="19"/>
  <c r="AS77" i="19"/>
  <c r="AT77" i="19"/>
  <c r="AR78" i="19"/>
  <c r="AS78" i="19"/>
  <c r="AT78" i="19"/>
  <c r="AR79" i="19"/>
  <c r="AS79" i="19"/>
  <c r="AT79" i="19"/>
  <c r="AR80" i="19"/>
  <c r="AS80" i="19"/>
  <c r="AT80" i="19"/>
  <c r="AR81" i="19"/>
  <c r="AS81" i="19"/>
  <c r="AT81" i="19"/>
  <c r="AR82" i="19"/>
  <c r="AS82" i="19"/>
  <c r="AT82" i="19"/>
  <c r="AR83" i="19"/>
  <c r="AS83" i="19"/>
  <c r="AT83" i="19"/>
  <c r="AR84" i="19"/>
  <c r="AS84" i="19"/>
  <c r="AT84" i="19"/>
  <c r="AR85" i="19"/>
  <c r="AS85" i="19"/>
  <c r="AT85" i="19"/>
  <c r="AR86" i="19"/>
  <c r="AS86" i="19"/>
  <c r="AT86" i="19"/>
  <c r="AR87" i="19"/>
  <c r="AS87" i="19"/>
  <c r="AT87" i="19"/>
  <c r="AR88" i="19"/>
  <c r="AS88" i="19"/>
  <c r="AT88" i="19"/>
  <c r="AR89" i="19"/>
  <c r="AS89" i="19"/>
  <c r="AT89" i="19"/>
  <c r="AR90" i="19"/>
  <c r="AS90" i="19"/>
  <c r="AT90" i="19"/>
  <c r="AR91" i="19"/>
  <c r="AS91" i="19"/>
  <c r="AT91" i="19"/>
  <c r="AR92" i="19"/>
  <c r="AS92" i="19"/>
  <c r="AT92" i="19"/>
  <c r="AR93" i="19"/>
  <c r="AS93" i="19"/>
  <c r="AT93" i="19"/>
  <c r="AR94" i="19"/>
  <c r="AS94" i="19"/>
  <c r="AT94" i="19"/>
  <c r="AR95" i="19"/>
  <c r="AS95" i="19"/>
  <c r="AT95" i="19"/>
  <c r="AR96" i="19"/>
  <c r="AS96" i="19"/>
  <c r="AT96" i="19"/>
  <c r="AR97" i="19"/>
  <c r="AS97" i="19"/>
  <c r="AT97" i="19"/>
  <c r="AR98" i="19"/>
  <c r="AS98" i="19"/>
  <c r="AT98" i="19"/>
  <c r="AR99" i="19"/>
  <c r="AS99" i="19"/>
  <c r="AT99" i="19"/>
  <c r="AR100" i="19"/>
  <c r="AS100" i="19"/>
  <c r="AT100" i="19"/>
  <c r="AR101" i="19"/>
  <c r="AS101" i="19"/>
  <c r="AT101" i="19"/>
  <c r="AR102" i="19"/>
  <c r="AS102" i="19"/>
  <c r="AT102" i="19"/>
  <c r="AR103" i="19"/>
  <c r="AS103" i="19"/>
  <c r="AT103" i="19"/>
  <c r="AR104" i="19"/>
  <c r="AS104" i="19"/>
  <c r="AT104" i="19"/>
  <c r="AR105" i="19"/>
  <c r="AS105" i="19"/>
  <c r="AT105" i="19"/>
  <c r="AR106" i="19"/>
  <c r="AS106" i="19"/>
  <c r="AT106" i="19"/>
  <c r="AR107" i="19"/>
  <c r="AS107" i="19"/>
  <c r="AT107" i="19"/>
  <c r="AR108" i="19"/>
  <c r="AS108" i="19"/>
  <c r="AT108" i="19"/>
  <c r="AR109" i="19"/>
  <c r="AS109" i="19"/>
  <c r="AT109" i="19"/>
  <c r="AR110" i="19"/>
  <c r="AS110" i="19"/>
  <c r="AT110" i="19"/>
  <c r="AR111" i="19"/>
  <c r="AS111" i="19"/>
  <c r="AT111" i="19"/>
  <c r="AR112" i="19"/>
  <c r="AS112" i="19"/>
  <c r="AT112" i="19"/>
  <c r="AR113" i="19"/>
  <c r="AS113" i="19"/>
  <c r="AT113" i="19"/>
  <c r="AR114" i="19"/>
  <c r="AS114" i="19"/>
  <c r="AT114" i="19"/>
  <c r="AR115" i="19"/>
  <c r="AS115" i="19"/>
  <c r="AT115" i="19"/>
  <c r="AR116" i="19"/>
  <c r="AS116" i="19"/>
  <c r="AT116" i="19"/>
  <c r="AR117" i="19"/>
  <c r="AS117" i="19"/>
  <c r="AT117" i="19"/>
  <c r="AR118" i="19"/>
  <c r="AS118" i="19"/>
  <c r="AT118" i="19"/>
  <c r="AR119" i="19"/>
  <c r="AS119" i="19"/>
  <c r="AT119" i="19"/>
  <c r="AR120" i="19"/>
  <c r="AS120" i="19"/>
  <c r="AT120" i="19"/>
  <c r="AR121" i="19"/>
  <c r="AS121" i="19"/>
  <c r="AT121" i="19"/>
  <c r="AR122" i="19"/>
  <c r="AS122" i="19"/>
  <c r="AT122" i="19"/>
  <c r="AR123" i="19"/>
  <c r="AS123" i="19"/>
  <c r="AT123" i="19"/>
  <c r="AR124" i="19"/>
  <c r="AS124" i="19"/>
  <c r="AT124" i="19"/>
  <c r="AR125" i="19"/>
  <c r="AS125" i="19"/>
  <c r="AT125" i="19"/>
  <c r="AR126" i="19"/>
  <c r="AS126" i="19"/>
  <c r="AT126" i="19"/>
  <c r="AR127" i="19"/>
  <c r="AS127" i="19"/>
  <c r="AT127" i="19"/>
  <c r="AR128" i="19"/>
  <c r="AS128" i="19"/>
  <c r="AT128" i="19"/>
  <c r="AR129" i="19"/>
  <c r="AS129" i="19"/>
  <c r="AT129" i="19"/>
  <c r="AR130" i="19"/>
  <c r="AS130" i="19"/>
  <c r="AT130" i="19"/>
  <c r="AR131" i="19"/>
  <c r="AS131" i="19"/>
  <c r="AT131" i="19"/>
  <c r="AR132" i="19"/>
  <c r="AS132" i="19"/>
  <c r="AT132" i="19"/>
  <c r="AN13" i="19"/>
  <c r="AO13" i="19"/>
  <c r="AP13" i="19"/>
  <c r="AN14" i="19"/>
  <c r="AO14" i="19"/>
  <c r="AP14" i="19"/>
  <c r="AN15" i="19"/>
  <c r="AO15" i="19"/>
  <c r="AP15" i="19"/>
  <c r="AN16" i="19"/>
  <c r="AO16" i="19"/>
  <c r="AP16" i="19"/>
  <c r="AN17" i="19"/>
  <c r="AO17" i="19"/>
  <c r="AP17" i="19"/>
  <c r="AN18" i="19"/>
  <c r="AO18" i="19"/>
  <c r="AP18" i="19"/>
  <c r="AN19" i="19"/>
  <c r="AO19" i="19"/>
  <c r="AP19" i="19"/>
  <c r="AN20" i="19"/>
  <c r="AO20" i="19"/>
  <c r="AP20" i="19"/>
  <c r="AN21" i="19"/>
  <c r="AO21" i="19"/>
  <c r="AP21" i="19"/>
  <c r="AN22" i="19"/>
  <c r="AO22" i="19"/>
  <c r="AP22" i="19"/>
  <c r="AN23" i="19"/>
  <c r="AO23" i="19"/>
  <c r="AP23" i="19"/>
  <c r="AN24" i="19"/>
  <c r="AO24" i="19"/>
  <c r="AP24" i="19"/>
  <c r="AN25" i="19"/>
  <c r="AO25" i="19"/>
  <c r="AP25" i="19"/>
  <c r="AN26" i="19"/>
  <c r="AO26" i="19"/>
  <c r="AP26" i="19"/>
  <c r="AN27" i="19"/>
  <c r="AO27" i="19"/>
  <c r="AP27" i="19"/>
  <c r="AN28" i="19"/>
  <c r="AO28" i="19"/>
  <c r="AP28" i="19"/>
  <c r="AN29" i="19"/>
  <c r="AO29" i="19"/>
  <c r="AP29" i="19"/>
  <c r="AN30" i="19"/>
  <c r="AO30" i="19"/>
  <c r="AP30" i="19"/>
  <c r="AN31" i="19"/>
  <c r="AO31" i="19"/>
  <c r="AP31" i="19"/>
  <c r="AN32" i="19"/>
  <c r="AO32" i="19"/>
  <c r="AP32" i="19"/>
  <c r="AN33" i="19"/>
  <c r="AO33" i="19"/>
  <c r="AP33" i="19"/>
  <c r="AN34" i="19"/>
  <c r="AO34" i="19"/>
  <c r="AP34" i="19"/>
  <c r="AN35" i="19"/>
  <c r="AO35" i="19"/>
  <c r="AP35" i="19"/>
  <c r="AN36" i="19"/>
  <c r="AO36" i="19"/>
  <c r="AP36" i="19"/>
  <c r="AN37" i="19"/>
  <c r="AO37" i="19"/>
  <c r="AP37" i="19"/>
  <c r="AN38" i="19"/>
  <c r="AO38" i="19"/>
  <c r="AP38" i="19"/>
  <c r="AN39" i="19"/>
  <c r="AO39" i="19"/>
  <c r="AP39" i="19"/>
  <c r="AN40" i="19"/>
  <c r="AO40" i="19"/>
  <c r="AP40" i="19"/>
  <c r="AN41" i="19"/>
  <c r="AO41" i="19"/>
  <c r="AP41" i="19"/>
  <c r="AN42" i="19"/>
  <c r="AO42" i="19"/>
  <c r="AP42" i="19"/>
  <c r="AN43" i="19"/>
  <c r="AO43" i="19"/>
  <c r="AP43" i="19"/>
  <c r="AN44" i="19"/>
  <c r="AO44" i="19"/>
  <c r="AP44" i="19"/>
  <c r="AN45" i="19"/>
  <c r="AO45" i="19"/>
  <c r="AP45" i="19"/>
  <c r="AN46" i="19"/>
  <c r="AO46" i="19"/>
  <c r="AP46" i="19"/>
  <c r="AN47" i="19"/>
  <c r="AO47" i="19"/>
  <c r="AP47" i="19"/>
  <c r="AN48" i="19"/>
  <c r="AO48" i="19"/>
  <c r="AP48" i="19"/>
  <c r="AN49" i="19"/>
  <c r="AO49" i="19"/>
  <c r="AP49" i="19"/>
  <c r="AN50" i="19"/>
  <c r="AO50" i="19"/>
  <c r="AP50" i="19"/>
  <c r="AN51" i="19"/>
  <c r="AO51" i="19"/>
  <c r="AP51" i="19"/>
  <c r="AN52" i="19"/>
  <c r="AO52" i="19"/>
  <c r="AP52" i="19"/>
  <c r="AN53" i="19"/>
  <c r="AO53" i="19"/>
  <c r="AP53" i="19"/>
  <c r="AN54" i="19"/>
  <c r="AO54" i="19"/>
  <c r="AP54" i="19"/>
  <c r="AN55" i="19"/>
  <c r="AO55" i="19"/>
  <c r="AP55" i="19"/>
  <c r="AN56" i="19"/>
  <c r="AO56" i="19"/>
  <c r="AP56" i="19"/>
  <c r="AN57" i="19"/>
  <c r="AO57" i="19"/>
  <c r="AP57" i="19"/>
  <c r="AN58" i="19"/>
  <c r="AO58" i="19"/>
  <c r="AP58" i="19"/>
  <c r="AN59" i="19"/>
  <c r="AO59" i="19"/>
  <c r="AP59" i="19"/>
  <c r="AN60" i="19"/>
  <c r="AO60" i="19"/>
  <c r="AP60" i="19"/>
  <c r="AN61" i="19"/>
  <c r="AO61" i="19"/>
  <c r="AP61" i="19"/>
  <c r="AN62" i="19"/>
  <c r="AO62" i="19"/>
  <c r="AP62" i="19"/>
  <c r="AN63" i="19"/>
  <c r="AO63" i="19"/>
  <c r="AP63" i="19"/>
  <c r="AN64" i="19"/>
  <c r="AO64" i="19"/>
  <c r="AP64" i="19"/>
  <c r="AN65" i="19"/>
  <c r="AO65" i="19"/>
  <c r="AP65" i="19"/>
  <c r="AN66" i="19"/>
  <c r="AO66" i="19"/>
  <c r="AP66" i="19"/>
  <c r="AN67" i="19"/>
  <c r="AO67" i="19"/>
  <c r="AP67" i="19"/>
  <c r="AN68" i="19"/>
  <c r="AO68" i="19"/>
  <c r="AP68" i="19"/>
  <c r="AN69" i="19"/>
  <c r="AO69" i="19"/>
  <c r="AP69" i="19"/>
  <c r="AN70" i="19"/>
  <c r="AO70" i="19"/>
  <c r="AP70" i="19"/>
  <c r="AN71" i="19"/>
  <c r="AO71" i="19"/>
  <c r="AP71" i="19"/>
  <c r="AN72" i="19"/>
  <c r="AO72" i="19"/>
  <c r="AP72" i="19"/>
  <c r="AN73" i="19"/>
  <c r="AO73" i="19"/>
  <c r="AP73" i="19"/>
  <c r="AN74" i="19"/>
  <c r="AO74" i="19"/>
  <c r="AP74" i="19"/>
  <c r="AN75" i="19"/>
  <c r="AO75" i="19"/>
  <c r="AP75" i="19"/>
  <c r="AN76" i="19"/>
  <c r="AO76" i="19"/>
  <c r="AP76" i="19"/>
  <c r="AN77" i="19"/>
  <c r="AO77" i="19"/>
  <c r="AP77" i="19"/>
  <c r="AN78" i="19"/>
  <c r="AO78" i="19"/>
  <c r="AP78" i="19"/>
  <c r="AN79" i="19"/>
  <c r="AO79" i="19"/>
  <c r="AP79" i="19"/>
  <c r="AN80" i="19"/>
  <c r="AO80" i="19"/>
  <c r="AP80" i="19"/>
  <c r="AN81" i="19"/>
  <c r="AO81" i="19"/>
  <c r="AP81" i="19"/>
  <c r="AN82" i="19"/>
  <c r="AO82" i="19"/>
  <c r="AP82" i="19"/>
  <c r="AN83" i="19"/>
  <c r="AO83" i="19"/>
  <c r="AP83" i="19"/>
  <c r="AN84" i="19"/>
  <c r="AO84" i="19"/>
  <c r="AP84" i="19"/>
  <c r="AN85" i="19"/>
  <c r="AO85" i="19"/>
  <c r="AP85" i="19"/>
  <c r="AN86" i="19"/>
  <c r="AO86" i="19"/>
  <c r="AP86" i="19"/>
  <c r="AN87" i="19"/>
  <c r="AO87" i="19"/>
  <c r="AP87" i="19"/>
  <c r="AN88" i="19"/>
  <c r="AO88" i="19"/>
  <c r="AP88" i="19"/>
  <c r="AN89" i="19"/>
  <c r="AO89" i="19"/>
  <c r="AP89" i="19"/>
  <c r="AN90" i="19"/>
  <c r="AO90" i="19"/>
  <c r="AP90" i="19"/>
  <c r="AN91" i="19"/>
  <c r="AO91" i="19"/>
  <c r="AP91" i="19"/>
  <c r="AN92" i="19"/>
  <c r="AO92" i="19"/>
  <c r="AP92" i="19"/>
  <c r="AN93" i="19"/>
  <c r="AO93" i="19"/>
  <c r="AP93" i="19"/>
  <c r="AN94" i="19"/>
  <c r="AO94" i="19"/>
  <c r="AP94" i="19"/>
  <c r="AN95" i="19"/>
  <c r="AO95" i="19"/>
  <c r="AP95" i="19"/>
  <c r="AN96" i="19"/>
  <c r="AO96" i="19"/>
  <c r="AP96" i="19"/>
  <c r="AN97" i="19"/>
  <c r="AO97" i="19"/>
  <c r="AP97" i="19"/>
  <c r="AN98" i="19"/>
  <c r="AO98" i="19"/>
  <c r="AP98" i="19"/>
  <c r="AN99" i="19"/>
  <c r="AO99" i="19"/>
  <c r="AP99" i="19"/>
  <c r="AN100" i="19"/>
  <c r="AO100" i="19"/>
  <c r="AP100" i="19"/>
  <c r="AN101" i="19"/>
  <c r="AO101" i="19"/>
  <c r="AP101" i="19"/>
  <c r="AN102" i="19"/>
  <c r="AO102" i="19"/>
  <c r="AP102" i="19"/>
  <c r="AN103" i="19"/>
  <c r="AO103" i="19"/>
  <c r="AP103" i="19"/>
  <c r="AN104" i="19"/>
  <c r="AO104" i="19"/>
  <c r="AP104" i="19"/>
  <c r="AN105" i="19"/>
  <c r="AO105" i="19"/>
  <c r="AP105" i="19"/>
  <c r="AN106" i="19"/>
  <c r="AO106" i="19"/>
  <c r="AP106" i="19"/>
  <c r="AN107" i="19"/>
  <c r="AO107" i="19"/>
  <c r="AP107" i="19"/>
  <c r="AN108" i="19"/>
  <c r="AO108" i="19"/>
  <c r="AP108" i="19"/>
  <c r="AN109" i="19"/>
  <c r="AO109" i="19"/>
  <c r="AP109" i="19"/>
  <c r="AN110" i="19"/>
  <c r="AO110" i="19"/>
  <c r="AP110" i="19"/>
  <c r="AN111" i="19"/>
  <c r="AO111" i="19"/>
  <c r="AP111" i="19"/>
  <c r="AN112" i="19"/>
  <c r="AO112" i="19"/>
  <c r="AP112" i="19"/>
  <c r="AN113" i="19"/>
  <c r="AO113" i="19"/>
  <c r="AP113" i="19"/>
  <c r="AN114" i="19"/>
  <c r="AO114" i="19"/>
  <c r="AP114" i="19"/>
  <c r="AN115" i="19"/>
  <c r="AO115" i="19"/>
  <c r="AP115" i="19"/>
  <c r="AN116" i="19"/>
  <c r="AO116" i="19"/>
  <c r="AP116" i="19"/>
  <c r="AN117" i="19"/>
  <c r="AO117" i="19"/>
  <c r="AP117" i="19"/>
  <c r="AN118" i="19"/>
  <c r="AO118" i="19"/>
  <c r="AP118" i="19"/>
  <c r="AN119" i="19"/>
  <c r="AO119" i="19"/>
  <c r="AP119" i="19"/>
  <c r="AN120" i="19"/>
  <c r="AO120" i="19"/>
  <c r="AP120" i="19"/>
  <c r="AN121" i="19"/>
  <c r="AO121" i="19"/>
  <c r="AP121" i="19"/>
  <c r="AN122" i="19"/>
  <c r="AO122" i="19"/>
  <c r="AP122" i="19"/>
  <c r="AN123" i="19"/>
  <c r="AO123" i="19"/>
  <c r="AP123" i="19"/>
  <c r="AN124" i="19"/>
  <c r="AO124" i="19"/>
  <c r="AP124" i="19"/>
  <c r="AN125" i="19"/>
  <c r="AO125" i="19"/>
  <c r="AP125" i="19"/>
  <c r="AN126" i="19"/>
  <c r="AO126" i="19"/>
  <c r="AP126" i="19"/>
  <c r="AN127" i="19"/>
  <c r="AO127" i="19"/>
  <c r="AP127" i="19"/>
  <c r="AN128" i="19"/>
  <c r="AO128" i="19"/>
  <c r="AP128" i="19"/>
  <c r="AN129" i="19"/>
  <c r="AO129" i="19"/>
  <c r="AP129" i="19"/>
  <c r="AN130" i="19"/>
  <c r="AO130" i="19"/>
  <c r="AP130" i="19"/>
  <c r="AN131" i="19"/>
  <c r="AO131" i="19"/>
  <c r="AP131" i="19"/>
  <c r="AN132" i="19"/>
  <c r="AO132" i="19"/>
  <c r="AP132" i="19"/>
  <c r="AF13" i="19"/>
  <c r="AG13" i="19"/>
  <c r="AH13" i="19"/>
  <c r="AF14" i="19"/>
  <c r="AG14" i="19"/>
  <c r="AH14" i="19"/>
  <c r="AF15" i="19"/>
  <c r="AG15" i="19"/>
  <c r="AH15" i="19"/>
  <c r="AF16" i="19"/>
  <c r="AG16" i="19"/>
  <c r="AH16" i="19"/>
  <c r="AF17" i="19"/>
  <c r="AG17" i="19"/>
  <c r="AH17" i="19"/>
  <c r="AF18" i="19"/>
  <c r="AG18" i="19"/>
  <c r="AH18" i="19"/>
  <c r="AF19" i="19"/>
  <c r="AG19" i="19"/>
  <c r="AH19" i="19"/>
  <c r="AF20" i="19"/>
  <c r="AG20" i="19"/>
  <c r="AH20" i="19"/>
  <c r="AF21" i="19"/>
  <c r="AG21" i="19"/>
  <c r="AH21" i="19"/>
  <c r="AF22" i="19"/>
  <c r="AG22" i="19"/>
  <c r="AH22" i="19"/>
  <c r="AF23" i="19"/>
  <c r="AG23" i="19"/>
  <c r="AH23" i="19"/>
  <c r="AF24" i="19"/>
  <c r="AG24" i="19"/>
  <c r="AH24" i="19"/>
  <c r="AF25" i="19"/>
  <c r="AG25" i="19"/>
  <c r="AH25" i="19"/>
  <c r="AF26" i="19"/>
  <c r="AG26" i="19"/>
  <c r="AH26" i="19"/>
  <c r="AF27" i="19"/>
  <c r="AG27" i="19"/>
  <c r="AH27" i="19"/>
  <c r="AF28" i="19"/>
  <c r="AG28" i="19"/>
  <c r="AH28" i="19"/>
  <c r="AF29" i="19"/>
  <c r="AG29" i="19"/>
  <c r="AH29" i="19"/>
  <c r="AF30" i="19"/>
  <c r="AG30" i="19"/>
  <c r="AH30" i="19"/>
  <c r="AF31" i="19"/>
  <c r="AG31" i="19"/>
  <c r="AH31" i="19"/>
  <c r="AF32" i="19"/>
  <c r="AG32" i="19"/>
  <c r="AH32" i="19"/>
  <c r="AF33" i="19"/>
  <c r="AG33" i="19"/>
  <c r="AH33" i="19"/>
  <c r="AF34" i="19"/>
  <c r="AG34" i="19"/>
  <c r="AH34" i="19"/>
  <c r="AF35" i="19"/>
  <c r="AG35" i="19"/>
  <c r="AH35" i="19"/>
  <c r="AF36" i="19"/>
  <c r="AG36" i="19"/>
  <c r="AH36" i="19"/>
  <c r="AF37" i="19"/>
  <c r="AG37" i="19"/>
  <c r="AH37" i="19"/>
  <c r="AF38" i="19"/>
  <c r="AG38" i="19"/>
  <c r="AH38" i="19"/>
  <c r="AF39" i="19"/>
  <c r="AG39" i="19"/>
  <c r="AH39" i="19"/>
  <c r="AF40" i="19"/>
  <c r="AG40" i="19"/>
  <c r="AH40" i="19"/>
  <c r="AF41" i="19"/>
  <c r="AG41" i="19"/>
  <c r="AH41" i="19"/>
  <c r="AF42" i="19"/>
  <c r="AG42" i="19"/>
  <c r="AH42" i="19"/>
  <c r="AF43" i="19"/>
  <c r="AG43" i="19"/>
  <c r="AH43" i="19"/>
  <c r="AF44" i="19"/>
  <c r="AG44" i="19"/>
  <c r="AH44" i="19"/>
  <c r="AF45" i="19"/>
  <c r="AG45" i="19"/>
  <c r="AH45" i="19"/>
  <c r="AF46" i="19"/>
  <c r="AG46" i="19"/>
  <c r="AH46" i="19"/>
  <c r="AF47" i="19"/>
  <c r="AG47" i="19"/>
  <c r="AH47" i="19"/>
  <c r="AF48" i="19"/>
  <c r="AG48" i="19"/>
  <c r="AH48" i="19"/>
  <c r="AF49" i="19"/>
  <c r="AG49" i="19"/>
  <c r="AH49" i="19"/>
  <c r="AF50" i="19"/>
  <c r="AG50" i="19"/>
  <c r="AH50" i="19"/>
  <c r="AF51" i="19"/>
  <c r="AG51" i="19"/>
  <c r="AH51" i="19"/>
  <c r="AF52" i="19"/>
  <c r="AG52" i="19"/>
  <c r="AH52" i="19"/>
  <c r="AF53" i="19"/>
  <c r="AG53" i="19"/>
  <c r="AH53" i="19"/>
  <c r="AF54" i="19"/>
  <c r="AG54" i="19"/>
  <c r="AH54" i="19"/>
  <c r="AF55" i="19"/>
  <c r="AG55" i="19"/>
  <c r="AH55" i="19"/>
  <c r="AF56" i="19"/>
  <c r="AG56" i="19"/>
  <c r="AH56" i="19"/>
  <c r="AF57" i="19"/>
  <c r="AG57" i="19"/>
  <c r="AH57" i="19"/>
  <c r="AF58" i="19"/>
  <c r="AG58" i="19"/>
  <c r="AH58" i="19"/>
  <c r="AF59" i="19"/>
  <c r="AG59" i="19"/>
  <c r="AH59" i="19"/>
  <c r="AF60" i="19"/>
  <c r="AG60" i="19"/>
  <c r="AH60" i="19"/>
  <c r="AF61" i="19"/>
  <c r="AG61" i="19"/>
  <c r="AH61" i="19"/>
  <c r="AF62" i="19"/>
  <c r="AG62" i="19"/>
  <c r="AH62" i="19"/>
  <c r="AF63" i="19"/>
  <c r="AG63" i="19"/>
  <c r="AH63" i="19"/>
  <c r="AF64" i="19"/>
  <c r="AG64" i="19"/>
  <c r="AH64" i="19"/>
  <c r="AF65" i="19"/>
  <c r="AG65" i="19"/>
  <c r="AH65" i="19"/>
  <c r="AF66" i="19"/>
  <c r="AG66" i="19"/>
  <c r="AH66" i="19"/>
  <c r="AF67" i="19"/>
  <c r="AG67" i="19"/>
  <c r="AH67" i="19"/>
  <c r="AF68" i="19"/>
  <c r="AG68" i="19"/>
  <c r="AH68" i="19"/>
  <c r="AF69" i="19"/>
  <c r="AG69" i="19"/>
  <c r="AH69" i="19"/>
  <c r="AF70" i="19"/>
  <c r="AG70" i="19"/>
  <c r="AH70" i="19"/>
  <c r="AF71" i="19"/>
  <c r="AG71" i="19"/>
  <c r="AH71" i="19"/>
  <c r="AF72" i="19"/>
  <c r="AG72" i="19"/>
  <c r="AH72" i="19"/>
  <c r="AF73" i="19"/>
  <c r="AG73" i="19"/>
  <c r="AH73" i="19"/>
  <c r="AF74" i="19"/>
  <c r="AG74" i="19"/>
  <c r="AH74" i="19"/>
  <c r="AF75" i="19"/>
  <c r="AG75" i="19"/>
  <c r="AH75" i="19"/>
  <c r="AF76" i="19"/>
  <c r="AG76" i="19"/>
  <c r="AH76" i="19"/>
  <c r="AF77" i="19"/>
  <c r="AG77" i="19"/>
  <c r="AH77" i="19"/>
  <c r="AF78" i="19"/>
  <c r="AG78" i="19"/>
  <c r="AH78" i="19"/>
  <c r="AF79" i="19"/>
  <c r="AG79" i="19"/>
  <c r="AH79" i="19"/>
  <c r="AF80" i="19"/>
  <c r="AG80" i="19"/>
  <c r="AH80" i="19"/>
  <c r="AF81" i="19"/>
  <c r="AG81" i="19"/>
  <c r="AH81" i="19"/>
  <c r="AF82" i="19"/>
  <c r="AG82" i="19"/>
  <c r="AH82" i="19"/>
  <c r="AF83" i="19"/>
  <c r="AG83" i="19"/>
  <c r="AH83" i="19"/>
  <c r="AF84" i="19"/>
  <c r="AG84" i="19"/>
  <c r="AH84" i="19"/>
  <c r="AF85" i="19"/>
  <c r="AG85" i="19"/>
  <c r="AH85" i="19"/>
  <c r="AF86" i="19"/>
  <c r="AG86" i="19"/>
  <c r="AH86" i="19"/>
  <c r="AF87" i="19"/>
  <c r="AG87" i="19"/>
  <c r="AH87" i="19"/>
  <c r="AF88" i="19"/>
  <c r="AG88" i="19"/>
  <c r="AH88" i="19"/>
  <c r="AF89" i="19"/>
  <c r="AG89" i="19"/>
  <c r="AH89" i="19"/>
  <c r="AF90" i="19"/>
  <c r="AG90" i="19"/>
  <c r="AH90" i="19"/>
  <c r="AF91" i="19"/>
  <c r="AG91" i="19"/>
  <c r="AH91" i="19"/>
  <c r="AF92" i="19"/>
  <c r="AG92" i="19"/>
  <c r="AH92" i="19"/>
  <c r="AF93" i="19"/>
  <c r="AG93" i="19"/>
  <c r="AH93" i="19"/>
  <c r="AF94" i="19"/>
  <c r="AG94" i="19"/>
  <c r="AH94" i="19"/>
  <c r="AF95" i="19"/>
  <c r="AG95" i="19"/>
  <c r="AH95" i="19"/>
  <c r="AF96" i="19"/>
  <c r="AG96" i="19"/>
  <c r="AH96" i="19"/>
  <c r="AF97" i="19"/>
  <c r="AG97" i="19"/>
  <c r="AH97" i="19"/>
  <c r="AF98" i="19"/>
  <c r="AG98" i="19"/>
  <c r="AH98" i="19"/>
  <c r="AF99" i="19"/>
  <c r="AG99" i="19"/>
  <c r="AH99" i="19"/>
  <c r="AF100" i="19"/>
  <c r="AG100" i="19"/>
  <c r="AH100" i="19"/>
  <c r="AF101" i="19"/>
  <c r="AG101" i="19"/>
  <c r="AH101" i="19"/>
  <c r="AF102" i="19"/>
  <c r="AG102" i="19"/>
  <c r="AH102" i="19"/>
  <c r="AF103" i="19"/>
  <c r="AG103" i="19"/>
  <c r="AH103" i="19"/>
  <c r="AF104" i="19"/>
  <c r="AG104" i="19"/>
  <c r="AH104" i="19"/>
  <c r="AF105" i="19"/>
  <c r="AG105" i="19"/>
  <c r="AH105" i="19"/>
  <c r="AF106" i="19"/>
  <c r="AG106" i="19"/>
  <c r="AH106" i="19"/>
  <c r="AF107" i="19"/>
  <c r="AG107" i="19"/>
  <c r="AH107" i="19"/>
  <c r="AF108" i="19"/>
  <c r="AG108" i="19"/>
  <c r="AH108" i="19"/>
  <c r="AF109" i="19"/>
  <c r="AG109" i="19"/>
  <c r="AH109" i="19"/>
  <c r="AF110" i="19"/>
  <c r="AG110" i="19"/>
  <c r="AH110" i="19"/>
  <c r="AF111" i="19"/>
  <c r="AG111" i="19"/>
  <c r="AH111" i="19"/>
  <c r="AF112" i="19"/>
  <c r="AG112" i="19"/>
  <c r="AH112" i="19"/>
  <c r="AF113" i="19"/>
  <c r="AG113" i="19"/>
  <c r="AH113" i="19"/>
  <c r="AF114" i="19"/>
  <c r="AG114" i="19"/>
  <c r="AH114" i="19"/>
  <c r="AF115" i="19"/>
  <c r="AG115" i="19"/>
  <c r="AH115" i="19"/>
  <c r="AF116" i="19"/>
  <c r="AG116" i="19"/>
  <c r="AH116" i="19"/>
  <c r="AF117" i="19"/>
  <c r="AG117" i="19"/>
  <c r="AH117" i="19"/>
  <c r="AF118" i="19"/>
  <c r="AG118" i="19"/>
  <c r="AH118" i="19"/>
  <c r="AF119" i="19"/>
  <c r="AG119" i="19"/>
  <c r="AH119" i="19"/>
  <c r="AF120" i="19"/>
  <c r="AG120" i="19"/>
  <c r="AH120" i="19"/>
  <c r="AF121" i="19"/>
  <c r="AG121" i="19"/>
  <c r="AH121" i="19"/>
  <c r="AF122" i="19"/>
  <c r="AG122" i="19"/>
  <c r="AH122" i="19"/>
  <c r="AF123" i="19"/>
  <c r="AG123" i="19"/>
  <c r="AH123" i="19"/>
  <c r="AF124" i="19"/>
  <c r="AG124" i="19"/>
  <c r="AH124" i="19"/>
  <c r="AF125" i="19"/>
  <c r="AG125" i="19"/>
  <c r="AH125" i="19"/>
  <c r="AF126" i="19"/>
  <c r="AG126" i="19"/>
  <c r="AH126" i="19"/>
  <c r="AF127" i="19"/>
  <c r="AG127" i="19"/>
  <c r="AH127" i="19"/>
  <c r="AF128" i="19"/>
  <c r="AG128" i="19"/>
  <c r="AH128" i="19"/>
  <c r="AF129" i="19"/>
  <c r="AG129" i="19"/>
  <c r="AH129" i="19"/>
  <c r="AF130" i="19"/>
  <c r="AG130" i="19"/>
  <c r="AH130" i="19"/>
  <c r="AF131" i="19"/>
  <c r="AG131" i="19"/>
  <c r="AH131" i="19"/>
  <c r="AF132" i="19"/>
  <c r="AG132" i="19"/>
  <c r="AH132" i="19"/>
  <c r="AB13" i="19"/>
  <c r="AC13" i="19"/>
  <c r="AD13" i="19"/>
  <c r="AB14" i="19"/>
  <c r="AC14" i="19"/>
  <c r="AD14" i="19"/>
  <c r="AB15" i="19"/>
  <c r="AC15" i="19"/>
  <c r="AD15" i="19"/>
  <c r="AB16" i="19"/>
  <c r="AC16" i="19"/>
  <c r="AD16" i="19"/>
  <c r="AB17" i="19"/>
  <c r="AC17" i="19"/>
  <c r="AD17" i="19"/>
  <c r="AB18" i="19"/>
  <c r="AC18" i="19"/>
  <c r="AD18" i="19"/>
  <c r="AB19" i="19"/>
  <c r="AC19" i="19"/>
  <c r="AD19" i="19"/>
  <c r="AB20" i="19"/>
  <c r="AC20" i="19"/>
  <c r="AD20" i="19"/>
  <c r="AB21" i="19"/>
  <c r="AC21" i="19"/>
  <c r="AD21" i="19"/>
  <c r="AB22" i="19"/>
  <c r="AC22" i="19"/>
  <c r="AD22" i="19"/>
  <c r="AB23" i="19"/>
  <c r="AC23" i="19"/>
  <c r="AD23" i="19"/>
  <c r="AB24" i="19"/>
  <c r="AC24" i="19"/>
  <c r="AD24" i="19"/>
  <c r="AB25" i="19"/>
  <c r="AC25" i="19"/>
  <c r="AD25" i="19"/>
  <c r="AB26" i="19"/>
  <c r="AC26" i="19"/>
  <c r="AD26" i="19"/>
  <c r="AB27" i="19"/>
  <c r="AC27" i="19"/>
  <c r="AD27" i="19"/>
  <c r="AB28" i="19"/>
  <c r="AC28" i="19"/>
  <c r="AD28" i="19"/>
  <c r="AB29" i="19"/>
  <c r="AC29" i="19"/>
  <c r="AD29" i="19"/>
  <c r="AB30" i="19"/>
  <c r="AC30" i="19"/>
  <c r="AD30" i="19"/>
  <c r="AB31" i="19"/>
  <c r="AC31" i="19"/>
  <c r="AD31" i="19"/>
  <c r="AB32" i="19"/>
  <c r="AC32" i="19"/>
  <c r="AD32" i="19"/>
  <c r="AB33" i="19"/>
  <c r="AC33" i="19"/>
  <c r="AD33" i="19"/>
  <c r="AB34" i="19"/>
  <c r="AC34" i="19"/>
  <c r="AD34" i="19"/>
  <c r="AB35" i="19"/>
  <c r="AC35" i="19"/>
  <c r="AD35" i="19"/>
  <c r="AB36" i="19"/>
  <c r="AC36" i="19"/>
  <c r="AD36" i="19"/>
  <c r="AB37" i="19"/>
  <c r="AC37" i="19"/>
  <c r="AD37" i="19"/>
  <c r="AB38" i="19"/>
  <c r="AC38" i="19"/>
  <c r="AD38" i="19"/>
  <c r="AB39" i="19"/>
  <c r="AC39" i="19"/>
  <c r="AD39" i="19"/>
  <c r="AB40" i="19"/>
  <c r="AC40" i="19"/>
  <c r="AD40" i="19"/>
  <c r="AB41" i="19"/>
  <c r="AC41" i="19"/>
  <c r="AD41" i="19"/>
  <c r="AB42" i="19"/>
  <c r="AC42" i="19"/>
  <c r="AD42" i="19"/>
  <c r="AB43" i="19"/>
  <c r="AC43" i="19"/>
  <c r="AD43" i="19"/>
  <c r="AB44" i="19"/>
  <c r="AC44" i="19"/>
  <c r="AD44" i="19"/>
  <c r="AB45" i="19"/>
  <c r="AC45" i="19"/>
  <c r="AD45" i="19"/>
  <c r="AB46" i="19"/>
  <c r="AC46" i="19"/>
  <c r="AD46" i="19"/>
  <c r="AB47" i="19"/>
  <c r="AC47" i="19"/>
  <c r="AD47" i="19"/>
  <c r="AB48" i="19"/>
  <c r="AC48" i="19"/>
  <c r="AD48" i="19"/>
  <c r="AB49" i="19"/>
  <c r="AC49" i="19"/>
  <c r="AD49" i="19"/>
  <c r="AB50" i="19"/>
  <c r="AC50" i="19"/>
  <c r="AD50" i="19"/>
  <c r="AB51" i="19"/>
  <c r="AC51" i="19"/>
  <c r="AD51" i="19"/>
  <c r="AB52" i="19"/>
  <c r="AC52" i="19"/>
  <c r="AD52" i="19"/>
  <c r="AB53" i="19"/>
  <c r="AC53" i="19"/>
  <c r="AD53" i="19"/>
  <c r="AB54" i="19"/>
  <c r="AC54" i="19"/>
  <c r="AD54" i="19"/>
  <c r="AB55" i="19"/>
  <c r="AC55" i="19"/>
  <c r="AD55" i="19"/>
  <c r="AB56" i="19"/>
  <c r="AC56" i="19"/>
  <c r="AD56" i="19"/>
  <c r="AB57" i="19"/>
  <c r="AC57" i="19"/>
  <c r="AD57" i="19"/>
  <c r="AB58" i="19"/>
  <c r="AC58" i="19"/>
  <c r="AD58" i="19"/>
  <c r="AB59" i="19"/>
  <c r="AC59" i="19"/>
  <c r="AD59" i="19"/>
  <c r="AB60" i="19"/>
  <c r="AC60" i="19"/>
  <c r="AD60" i="19"/>
  <c r="AB61" i="19"/>
  <c r="AC61" i="19"/>
  <c r="AD61" i="19"/>
  <c r="AB62" i="19"/>
  <c r="AC62" i="19"/>
  <c r="AD62" i="19"/>
  <c r="AB63" i="19"/>
  <c r="AC63" i="19"/>
  <c r="AD63" i="19"/>
  <c r="AB64" i="19"/>
  <c r="AC64" i="19"/>
  <c r="AD64" i="19"/>
  <c r="AB65" i="19"/>
  <c r="AC65" i="19"/>
  <c r="AD65" i="19"/>
  <c r="AB66" i="19"/>
  <c r="AC66" i="19"/>
  <c r="AD66" i="19"/>
  <c r="AB67" i="19"/>
  <c r="AC67" i="19"/>
  <c r="AD67" i="19"/>
  <c r="AB68" i="19"/>
  <c r="AC68" i="19"/>
  <c r="AD68" i="19"/>
  <c r="AB69" i="19"/>
  <c r="AC69" i="19"/>
  <c r="AD69" i="19"/>
  <c r="AB70" i="19"/>
  <c r="AC70" i="19"/>
  <c r="AD70" i="19"/>
  <c r="AB71" i="19"/>
  <c r="AC71" i="19"/>
  <c r="AD71" i="19"/>
  <c r="AB72" i="19"/>
  <c r="AC72" i="19"/>
  <c r="AD72" i="19"/>
  <c r="AB73" i="19"/>
  <c r="AC73" i="19"/>
  <c r="AD73" i="19"/>
  <c r="AB74" i="19"/>
  <c r="AC74" i="19"/>
  <c r="AD74" i="19"/>
  <c r="AB75" i="19"/>
  <c r="AC75" i="19"/>
  <c r="AD75" i="19"/>
  <c r="AB76" i="19"/>
  <c r="AC76" i="19"/>
  <c r="AD76" i="19"/>
  <c r="AB77" i="19"/>
  <c r="AC77" i="19"/>
  <c r="AD77" i="19"/>
  <c r="AB78" i="19"/>
  <c r="AC78" i="19"/>
  <c r="AD78" i="19"/>
  <c r="AB79" i="19"/>
  <c r="AC79" i="19"/>
  <c r="AD79" i="19"/>
  <c r="AB80" i="19"/>
  <c r="AC80" i="19"/>
  <c r="AD80" i="19"/>
  <c r="AB81" i="19"/>
  <c r="AC81" i="19"/>
  <c r="AD81" i="19"/>
  <c r="AB82" i="19"/>
  <c r="AC82" i="19"/>
  <c r="AD82" i="19"/>
  <c r="AB83" i="19"/>
  <c r="AC83" i="19"/>
  <c r="AD83" i="19"/>
  <c r="AB84" i="19"/>
  <c r="AC84" i="19"/>
  <c r="AD84" i="19"/>
  <c r="AB85" i="19"/>
  <c r="AC85" i="19"/>
  <c r="AD85" i="19"/>
  <c r="AB86" i="19"/>
  <c r="AC86" i="19"/>
  <c r="AD86" i="19"/>
  <c r="AB87" i="19"/>
  <c r="AC87" i="19"/>
  <c r="AD87" i="19"/>
  <c r="AB88" i="19"/>
  <c r="AC88" i="19"/>
  <c r="AD88" i="19"/>
  <c r="AB89" i="19"/>
  <c r="AC89" i="19"/>
  <c r="AD89" i="19"/>
  <c r="AB90" i="19"/>
  <c r="AC90" i="19"/>
  <c r="AD90" i="19"/>
  <c r="AB91" i="19"/>
  <c r="AC91" i="19"/>
  <c r="AD91" i="19"/>
  <c r="AB92" i="19"/>
  <c r="AC92" i="19"/>
  <c r="AD92" i="19"/>
  <c r="AB93" i="19"/>
  <c r="AC93" i="19"/>
  <c r="AD93" i="19"/>
  <c r="AB94" i="19"/>
  <c r="AC94" i="19"/>
  <c r="AD94" i="19"/>
  <c r="AB95" i="19"/>
  <c r="AC95" i="19"/>
  <c r="AD95" i="19"/>
  <c r="AB96" i="19"/>
  <c r="AC96" i="19"/>
  <c r="AD96" i="19"/>
  <c r="AB97" i="19"/>
  <c r="AC97" i="19"/>
  <c r="AD97" i="19"/>
  <c r="AB98" i="19"/>
  <c r="AC98" i="19"/>
  <c r="AD98" i="19"/>
  <c r="AB99" i="19"/>
  <c r="AC99" i="19"/>
  <c r="AD99" i="19"/>
  <c r="AB100" i="19"/>
  <c r="AC100" i="19"/>
  <c r="AD100" i="19"/>
  <c r="AB101" i="19"/>
  <c r="AC101" i="19"/>
  <c r="AD101" i="19"/>
  <c r="AB102" i="19"/>
  <c r="AC102" i="19"/>
  <c r="AD102" i="19"/>
  <c r="AB103" i="19"/>
  <c r="AC103" i="19"/>
  <c r="AD103" i="19"/>
  <c r="AB104" i="19"/>
  <c r="AC104" i="19"/>
  <c r="AD104" i="19"/>
  <c r="AB105" i="19"/>
  <c r="AC105" i="19"/>
  <c r="AD105" i="19"/>
  <c r="AB106" i="19"/>
  <c r="AC106" i="19"/>
  <c r="AD106" i="19"/>
  <c r="AB107" i="19"/>
  <c r="AC107" i="19"/>
  <c r="AD107" i="19"/>
  <c r="AB108" i="19"/>
  <c r="AC108" i="19"/>
  <c r="AD108" i="19"/>
  <c r="AB109" i="19"/>
  <c r="AC109" i="19"/>
  <c r="AD109" i="19"/>
  <c r="AB110" i="19"/>
  <c r="AC110" i="19"/>
  <c r="AD110" i="19"/>
  <c r="AB111" i="19"/>
  <c r="AC111" i="19"/>
  <c r="AD111" i="19"/>
  <c r="AB112" i="19"/>
  <c r="AC112" i="19"/>
  <c r="AD112" i="19"/>
  <c r="AB113" i="19"/>
  <c r="AC113" i="19"/>
  <c r="AD113" i="19"/>
  <c r="AB114" i="19"/>
  <c r="AC114" i="19"/>
  <c r="AD114" i="19"/>
  <c r="AB115" i="19"/>
  <c r="AC115" i="19"/>
  <c r="AD115" i="19"/>
  <c r="AB116" i="19"/>
  <c r="AC116" i="19"/>
  <c r="AD116" i="19"/>
  <c r="AB117" i="19"/>
  <c r="AC117" i="19"/>
  <c r="AD117" i="19"/>
  <c r="AB118" i="19"/>
  <c r="AC118" i="19"/>
  <c r="AD118" i="19"/>
  <c r="AB119" i="19"/>
  <c r="AC119" i="19"/>
  <c r="AD119" i="19"/>
  <c r="AB120" i="19"/>
  <c r="AC120" i="19"/>
  <c r="AD120" i="19"/>
  <c r="AB121" i="19"/>
  <c r="AC121" i="19"/>
  <c r="AD121" i="19"/>
  <c r="AB122" i="19"/>
  <c r="AC122" i="19"/>
  <c r="AD122" i="19"/>
  <c r="AB123" i="19"/>
  <c r="AC123" i="19"/>
  <c r="AD123" i="19"/>
  <c r="AB124" i="19"/>
  <c r="AC124" i="19"/>
  <c r="AD124" i="19"/>
  <c r="AB125" i="19"/>
  <c r="AC125" i="19"/>
  <c r="AD125" i="19"/>
  <c r="AB126" i="19"/>
  <c r="AC126" i="19"/>
  <c r="AD126" i="19"/>
  <c r="AB127" i="19"/>
  <c r="AC127" i="19"/>
  <c r="AD127" i="19"/>
  <c r="AB128" i="19"/>
  <c r="AC128" i="19"/>
  <c r="AD128" i="19"/>
  <c r="AB129" i="19"/>
  <c r="AC129" i="19"/>
  <c r="AD129" i="19"/>
  <c r="AB130" i="19"/>
  <c r="AC130" i="19"/>
  <c r="AD130" i="19"/>
  <c r="AB131" i="19"/>
  <c r="AC131" i="19"/>
  <c r="AD131" i="19"/>
  <c r="AB132" i="19"/>
  <c r="AC132" i="19"/>
  <c r="AD132" i="19"/>
  <c r="X13" i="19"/>
  <c r="Y13" i="19"/>
  <c r="Z13" i="19"/>
  <c r="X14" i="19"/>
  <c r="Y14" i="19"/>
  <c r="Z14" i="19"/>
  <c r="X15" i="19"/>
  <c r="Y15" i="19"/>
  <c r="Z15" i="19"/>
  <c r="X16" i="19"/>
  <c r="Y16" i="19"/>
  <c r="Z16" i="19"/>
  <c r="X17" i="19"/>
  <c r="Y17" i="19"/>
  <c r="Z17" i="19"/>
  <c r="X18" i="19"/>
  <c r="Y18" i="19"/>
  <c r="Z18" i="19"/>
  <c r="X19" i="19"/>
  <c r="Y19" i="19"/>
  <c r="Z19" i="19"/>
  <c r="X20" i="19"/>
  <c r="Y20" i="19"/>
  <c r="Z20" i="19"/>
  <c r="X21" i="19"/>
  <c r="Y21" i="19"/>
  <c r="Z21" i="19"/>
  <c r="X22" i="19"/>
  <c r="Y22" i="19"/>
  <c r="Z22" i="19"/>
  <c r="X23" i="19"/>
  <c r="Y23" i="19"/>
  <c r="Z23" i="19"/>
  <c r="X24" i="19"/>
  <c r="Y24" i="19"/>
  <c r="Z24" i="19"/>
  <c r="X25" i="19"/>
  <c r="Y25" i="19"/>
  <c r="Z25" i="19"/>
  <c r="X26" i="19"/>
  <c r="Y26" i="19"/>
  <c r="Z26" i="19"/>
  <c r="X27" i="19"/>
  <c r="Y27" i="19"/>
  <c r="Z27" i="19"/>
  <c r="X28" i="19"/>
  <c r="Y28" i="19"/>
  <c r="Z28" i="19"/>
  <c r="X29" i="19"/>
  <c r="Y29" i="19"/>
  <c r="Z29" i="19"/>
  <c r="X30" i="19"/>
  <c r="Y30" i="19"/>
  <c r="Z30" i="19"/>
  <c r="X31" i="19"/>
  <c r="Y31" i="19"/>
  <c r="Z31" i="19"/>
  <c r="X32" i="19"/>
  <c r="Y32" i="19"/>
  <c r="Z32" i="19"/>
  <c r="X33" i="19"/>
  <c r="Y33" i="19"/>
  <c r="Z33" i="19"/>
  <c r="X34" i="19"/>
  <c r="Y34" i="19"/>
  <c r="Z34" i="19"/>
  <c r="X35" i="19"/>
  <c r="Y35" i="19"/>
  <c r="Z35" i="19"/>
  <c r="X36" i="19"/>
  <c r="Y36" i="19"/>
  <c r="Z36" i="19"/>
  <c r="X37" i="19"/>
  <c r="Y37" i="19"/>
  <c r="Z37" i="19"/>
  <c r="X38" i="19"/>
  <c r="Y38" i="19"/>
  <c r="Z38" i="19"/>
  <c r="X39" i="19"/>
  <c r="Y39" i="19"/>
  <c r="Z39" i="19"/>
  <c r="X40" i="19"/>
  <c r="Y40" i="19"/>
  <c r="Z40" i="19"/>
  <c r="X41" i="19"/>
  <c r="Y41" i="19"/>
  <c r="Z41" i="19"/>
  <c r="X42" i="19"/>
  <c r="Y42" i="19"/>
  <c r="Z42" i="19"/>
  <c r="X43" i="19"/>
  <c r="Y43" i="19"/>
  <c r="Z43" i="19"/>
  <c r="X44" i="19"/>
  <c r="Y44" i="19"/>
  <c r="Z44" i="19"/>
  <c r="X45" i="19"/>
  <c r="Y45" i="19"/>
  <c r="Z45" i="19"/>
  <c r="X46" i="19"/>
  <c r="Y46" i="19"/>
  <c r="Z46" i="19"/>
  <c r="X47" i="19"/>
  <c r="Y47" i="19"/>
  <c r="Z47" i="19"/>
  <c r="X48" i="19"/>
  <c r="Y48" i="19"/>
  <c r="Z48" i="19"/>
  <c r="X49" i="19"/>
  <c r="Y49" i="19"/>
  <c r="Z49" i="19"/>
  <c r="X50" i="19"/>
  <c r="Y50" i="19"/>
  <c r="Z50" i="19"/>
  <c r="X51" i="19"/>
  <c r="Y51" i="19"/>
  <c r="Z51" i="19"/>
  <c r="X52" i="19"/>
  <c r="Y52" i="19"/>
  <c r="Z52" i="19"/>
  <c r="X53" i="19"/>
  <c r="Y53" i="19"/>
  <c r="Z53" i="19"/>
  <c r="X54" i="19"/>
  <c r="Y54" i="19"/>
  <c r="Z54" i="19"/>
  <c r="X55" i="19"/>
  <c r="Y55" i="19"/>
  <c r="Z55" i="19"/>
  <c r="X56" i="19"/>
  <c r="Y56" i="19"/>
  <c r="Z56" i="19"/>
  <c r="X57" i="19"/>
  <c r="Y57" i="19"/>
  <c r="Z57" i="19"/>
  <c r="X58" i="19"/>
  <c r="Y58" i="19"/>
  <c r="Z58" i="19"/>
  <c r="X59" i="19"/>
  <c r="Y59" i="19"/>
  <c r="Z59" i="19"/>
  <c r="X60" i="19"/>
  <c r="Y60" i="19"/>
  <c r="Z60" i="19"/>
  <c r="X61" i="19"/>
  <c r="Y61" i="19"/>
  <c r="Z61" i="19"/>
  <c r="X62" i="19"/>
  <c r="Y62" i="19"/>
  <c r="Z62" i="19"/>
  <c r="X63" i="19"/>
  <c r="Y63" i="19"/>
  <c r="Z63" i="19"/>
  <c r="X64" i="19"/>
  <c r="Y64" i="19"/>
  <c r="Z64" i="19"/>
  <c r="X65" i="19"/>
  <c r="Y65" i="19"/>
  <c r="Z65" i="19"/>
  <c r="X66" i="19"/>
  <c r="Y66" i="19"/>
  <c r="Z66" i="19"/>
  <c r="X67" i="19"/>
  <c r="Y67" i="19"/>
  <c r="Z67" i="19"/>
  <c r="X68" i="19"/>
  <c r="Y68" i="19"/>
  <c r="Z68" i="19"/>
  <c r="X69" i="19"/>
  <c r="Y69" i="19"/>
  <c r="Z69" i="19"/>
  <c r="X70" i="19"/>
  <c r="Y70" i="19"/>
  <c r="Z70" i="19"/>
  <c r="X71" i="19"/>
  <c r="Y71" i="19"/>
  <c r="Z71" i="19"/>
  <c r="X72" i="19"/>
  <c r="Y72" i="19"/>
  <c r="Z72" i="19"/>
  <c r="X73" i="19"/>
  <c r="Y73" i="19"/>
  <c r="Z73" i="19"/>
  <c r="X74" i="19"/>
  <c r="Y74" i="19"/>
  <c r="Z74" i="19"/>
  <c r="X75" i="19"/>
  <c r="Y75" i="19"/>
  <c r="Z75" i="19"/>
  <c r="X76" i="19"/>
  <c r="Y76" i="19"/>
  <c r="Z76" i="19"/>
  <c r="X77" i="19"/>
  <c r="Y77" i="19"/>
  <c r="Z77" i="19"/>
  <c r="X78" i="19"/>
  <c r="Y78" i="19"/>
  <c r="Z78" i="19"/>
  <c r="X79" i="19"/>
  <c r="Y79" i="19"/>
  <c r="Z79" i="19"/>
  <c r="X80" i="19"/>
  <c r="Y80" i="19"/>
  <c r="Z80" i="19"/>
  <c r="X81" i="19"/>
  <c r="Y81" i="19"/>
  <c r="Z81" i="19"/>
  <c r="X82" i="19"/>
  <c r="Y82" i="19"/>
  <c r="Z82" i="19"/>
  <c r="X83" i="19"/>
  <c r="Y83" i="19"/>
  <c r="Z83" i="19"/>
  <c r="X84" i="19"/>
  <c r="Y84" i="19"/>
  <c r="Z84" i="19"/>
  <c r="X85" i="19"/>
  <c r="Y85" i="19"/>
  <c r="Z85" i="19"/>
  <c r="X86" i="19"/>
  <c r="Y86" i="19"/>
  <c r="Z86" i="19"/>
  <c r="X87" i="19"/>
  <c r="Y87" i="19"/>
  <c r="Z87" i="19"/>
  <c r="X88" i="19"/>
  <c r="Y88" i="19"/>
  <c r="Z88" i="19"/>
  <c r="X89" i="19"/>
  <c r="Y89" i="19"/>
  <c r="Z89" i="19"/>
  <c r="X90" i="19"/>
  <c r="Y90" i="19"/>
  <c r="Z90" i="19"/>
  <c r="X91" i="19"/>
  <c r="Y91" i="19"/>
  <c r="Z91" i="19"/>
  <c r="X92" i="19"/>
  <c r="Y92" i="19"/>
  <c r="Z92" i="19"/>
  <c r="X93" i="19"/>
  <c r="Y93" i="19"/>
  <c r="Z93" i="19"/>
  <c r="X94" i="19"/>
  <c r="Y94" i="19"/>
  <c r="Z94" i="19"/>
  <c r="X95" i="19"/>
  <c r="Y95" i="19"/>
  <c r="Z95" i="19"/>
  <c r="X96" i="19"/>
  <c r="Y96" i="19"/>
  <c r="Z96" i="19"/>
  <c r="X97" i="19"/>
  <c r="Y97" i="19"/>
  <c r="Z97" i="19"/>
  <c r="X98" i="19"/>
  <c r="Y98" i="19"/>
  <c r="Z98" i="19"/>
  <c r="X99" i="19"/>
  <c r="Y99" i="19"/>
  <c r="Z99" i="19"/>
  <c r="X100" i="19"/>
  <c r="Y100" i="19"/>
  <c r="Z100" i="19"/>
  <c r="X101" i="19"/>
  <c r="Y101" i="19"/>
  <c r="Z101" i="19"/>
  <c r="X102" i="19"/>
  <c r="Y102" i="19"/>
  <c r="Z102" i="19"/>
  <c r="X103" i="19"/>
  <c r="Y103" i="19"/>
  <c r="Z103" i="19"/>
  <c r="X104" i="19"/>
  <c r="Y104" i="19"/>
  <c r="Z104" i="19"/>
  <c r="X105" i="19"/>
  <c r="Y105" i="19"/>
  <c r="Z105" i="19"/>
  <c r="X106" i="19"/>
  <c r="Y106" i="19"/>
  <c r="Z106" i="19"/>
  <c r="X107" i="19"/>
  <c r="Y107" i="19"/>
  <c r="Z107" i="19"/>
  <c r="X108" i="19"/>
  <c r="Y108" i="19"/>
  <c r="Z108" i="19"/>
  <c r="X109" i="19"/>
  <c r="Y109" i="19"/>
  <c r="Z109" i="19"/>
  <c r="X110" i="19"/>
  <c r="Y110" i="19"/>
  <c r="Z110" i="19"/>
  <c r="X111" i="19"/>
  <c r="Y111" i="19"/>
  <c r="Z111" i="19"/>
  <c r="X112" i="19"/>
  <c r="Y112" i="19"/>
  <c r="Z112" i="19"/>
  <c r="X113" i="19"/>
  <c r="Y113" i="19"/>
  <c r="Z113" i="19"/>
  <c r="X114" i="19"/>
  <c r="Y114" i="19"/>
  <c r="Z114" i="19"/>
  <c r="X115" i="19"/>
  <c r="Y115" i="19"/>
  <c r="Z115" i="19"/>
  <c r="X116" i="19"/>
  <c r="Y116" i="19"/>
  <c r="Z116" i="19"/>
  <c r="X117" i="19"/>
  <c r="Y117" i="19"/>
  <c r="Z117" i="19"/>
  <c r="X118" i="19"/>
  <c r="Y118" i="19"/>
  <c r="Z118" i="19"/>
  <c r="X119" i="19"/>
  <c r="Y119" i="19"/>
  <c r="Z119" i="19"/>
  <c r="X120" i="19"/>
  <c r="Y120" i="19"/>
  <c r="Z120" i="19"/>
  <c r="X121" i="19"/>
  <c r="Y121" i="19"/>
  <c r="Z121" i="19"/>
  <c r="X122" i="19"/>
  <c r="Y122" i="19"/>
  <c r="Z122" i="19"/>
  <c r="X123" i="19"/>
  <c r="Y123" i="19"/>
  <c r="Z123" i="19"/>
  <c r="X124" i="19"/>
  <c r="Y124" i="19"/>
  <c r="Z124" i="19"/>
  <c r="X125" i="19"/>
  <c r="Y125" i="19"/>
  <c r="Z125" i="19"/>
  <c r="X126" i="19"/>
  <c r="Y126" i="19"/>
  <c r="Z126" i="19"/>
  <c r="X127" i="19"/>
  <c r="Y127" i="19"/>
  <c r="Z127" i="19"/>
  <c r="X128" i="19"/>
  <c r="Y128" i="19"/>
  <c r="Z128" i="19"/>
  <c r="X129" i="19"/>
  <c r="Y129" i="19"/>
  <c r="Z129" i="19"/>
  <c r="X130" i="19"/>
  <c r="Y130" i="19"/>
  <c r="Z130" i="19"/>
  <c r="X131" i="19"/>
  <c r="Y131" i="19"/>
  <c r="Z131" i="19"/>
  <c r="X132" i="19"/>
  <c r="Y132" i="19"/>
  <c r="Z132" i="19"/>
  <c r="T13" i="19"/>
  <c r="U13" i="19"/>
  <c r="V13" i="19"/>
  <c r="T14" i="19"/>
  <c r="U14" i="19"/>
  <c r="V14" i="19"/>
  <c r="T15" i="19"/>
  <c r="U15" i="19"/>
  <c r="V15" i="19"/>
  <c r="T16" i="19"/>
  <c r="U16" i="19"/>
  <c r="V16" i="19"/>
  <c r="T17" i="19"/>
  <c r="U17" i="19"/>
  <c r="V17" i="19"/>
  <c r="T18" i="19"/>
  <c r="U18" i="19"/>
  <c r="V18" i="19"/>
  <c r="T19" i="19"/>
  <c r="U19" i="19"/>
  <c r="V19" i="19"/>
  <c r="T20" i="19"/>
  <c r="U20" i="19"/>
  <c r="V20" i="19"/>
  <c r="T21" i="19"/>
  <c r="U21" i="19"/>
  <c r="V21" i="19"/>
  <c r="T22" i="19"/>
  <c r="U22" i="19"/>
  <c r="V22" i="19"/>
  <c r="T23" i="19"/>
  <c r="U23" i="19"/>
  <c r="V23" i="19"/>
  <c r="T24" i="19"/>
  <c r="U24" i="19"/>
  <c r="V24" i="19"/>
  <c r="T25" i="19"/>
  <c r="U25" i="19"/>
  <c r="V25" i="19"/>
  <c r="T26" i="19"/>
  <c r="U26" i="19"/>
  <c r="V26" i="19"/>
  <c r="T27" i="19"/>
  <c r="U27" i="19"/>
  <c r="V27" i="19"/>
  <c r="T28" i="19"/>
  <c r="U28" i="19"/>
  <c r="V28" i="19"/>
  <c r="T29" i="19"/>
  <c r="U29" i="19"/>
  <c r="V29" i="19"/>
  <c r="T30" i="19"/>
  <c r="U30" i="19"/>
  <c r="V30" i="19"/>
  <c r="T31" i="19"/>
  <c r="U31" i="19"/>
  <c r="V31" i="19"/>
  <c r="T32" i="19"/>
  <c r="U32" i="19"/>
  <c r="V32" i="19"/>
  <c r="T33" i="19"/>
  <c r="U33" i="19"/>
  <c r="V33" i="19"/>
  <c r="T34" i="19"/>
  <c r="U34" i="19"/>
  <c r="V34" i="19"/>
  <c r="T35" i="19"/>
  <c r="U35" i="19"/>
  <c r="V35" i="19"/>
  <c r="T36" i="19"/>
  <c r="U36" i="19"/>
  <c r="V36" i="19"/>
  <c r="T37" i="19"/>
  <c r="U37" i="19"/>
  <c r="V37" i="19"/>
  <c r="T38" i="19"/>
  <c r="U38" i="19"/>
  <c r="V38" i="19"/>
  <c r="T39" i="19"/>
  <c r="U39" i="19"/>
  <c r="V39" i="19"/>
  <c r="T40" i="19"/>
  <c r="U40" i="19"/>
  <c r="V40" i="19"/>
  <c r="T41" i="19"/>
  <c r="U41" i="19"/>
  <c r="V41" i="19"/>
  <c r="T42" i="19"/>
  <c r="U42" i="19"/>
  <c r="V42" i="19"/>
  <c r="T43" i="19"/>
  <c r="U43" i="19"/>
  <c r="V43" i="19"/>
  <c r="T44" i="19"/>
  <c r="U44" i="19"/>
  <c r="V44" i="19"/>
  <c r="T45" i="19"/>
  <c r="U45" i="19"/>
  <c r="V45" i="19"/>
  <c r="T46" i="19"/>
  <c r="U46" i="19"/>
  <c r="V46" i="19"/>
  <c r="T47" i="19"/>
  <c r="U47" i="19"/>
  <c r="V47" i="19"/>
  <c r="T48" i="19"/>
  <c r="U48" i="19"/>
  <c r="V48" i="19"/>
  <c r="T49" i="19"/>
  <c r="U49" i="19"/>
  <c r="V49" i="19"/>
  <c r="T50" i="19"/>
  <c r="U50" i="19"/>
  <c r="V50" i="19"/>
  <c r="T51" i="19"/>
  <c r="U51" i="19"/>
  <c r="V51" i="19"/>
  <c r="T52" i="19"/>
  <c r="U52" i="19"/>
  <c r="V52" i="19"/>
  <c r="T53" i="19"/>
  <c r="U53" i="19"/>
  <c r="V53" i="19"/>
  <c r="T54" i="19"/>
  <c r="U54" i="19"/>
  <c r="V54" i="19"/>
  <c r="T55" i="19"/>
  <c r="U55" i="19"/>
  <c r="V55" i="19"/>
  <c r="T56" i="19"/>
  <c r="U56" i="19"/>
  <c r="V56" i="19"/>
  <c r="T57" i="19"/>
  <c r="U57" i="19"/>
  <c r="V57" i="19"/>
  <c r="T58" i="19"/>
  <c r="U58" i="19"/>
  <c r="V58" i="19"/>
  <c r="T59" i="19"/>
  <c r="U59" i="19"/>
  <c r="V59" i="19"/>
  <c r="T60" i="19"/>
  <c r="U60" i="19"/>
  <c r="V60" i="19"/>
  <c r="T61" i="19"/>
  <c r="U61" i="19"/>
  <c r="V61" i="19"/>
  <c r="T62" i="19"/>
  <c r="U62" i="19"/>
  <c r="V62" i="19"/>
  <c r="T63" i="19"/>
  <c r="U63" i="19"/>
  <c r="V63" i="19"/>
  <c r="T64" i="19"/>
  <c r="U64" i="19"/>
  <c r="V64" i="19"/>
  <c r="T65" i="19"/>
  <c r="U65" i="19"/>
  <c r="V65" i="19"/>
  <c r="T66" i="19"/>
  <c r="U66" i="19"/>
  <c r="V66" i="19"/>
  <c r="T67" i="19"/>
  <c r="U67" i="19"/>
  <c r="V67" i="19"/>
  <c r="T68" i="19"/>
  <c r="U68" i="19"/>
  <c r="V68" i="19"/>
  <c r="T69" i="19"/>
  <c r="U69" i="19"/>
  <c r="V69" i="19"/>
  <c r="T70" i="19"/>
  <c r="U70" i="19"/>
  <c r="V70" i="19"/>
  <c r="T71" i="19"/>
  <c r="U71" i="19"/>
  <c r="V71" i="19"/>
  <c r="T72" i="19"/>
  <c r="U72" i="19"/>
  <c r="V72" i="19"/>
  <c r="T73" i="19"/>
  <c r="U73" i="19"/>
  <c r="V73" i="19"/>
  <c r="T74" i="19"/>
  <c r="U74" i="19"/>
  <c r="V74" i="19"/>
  <c r="T75" i="19"/>
  <c r="U75" i="19"/>
  <c r="V75" i="19"/>
  <c r="T76" i="19"/>
  <c r="U76" i="19"/>
  <c r="V76" i="19"/>
  <c r="T77" i="19"/>
  <c r="U77" i="19"/>
  <c r="V77" i="19"/>
  <c r="T78" i="19"/>
  <c r="U78" i="19"/>
  <c r="V78" i="19"/>
  <c r="T79" i="19"/>
  <c r="U79" i="19"/>
  <c r="V79" i="19"/>
  <c r="T80" i="19"/>
  <c r="U80" i="19"/>
  <c r="V80" i="19"/>
  <c r="T81" i="19"/>
  <c r="U81" i="19"/>
  <c r="V81" i="19"/>
  <c r="T82" i="19"/>
  <c r="U82" i="19"/>
  <c r="V82" i="19"/>
  <c r="T83" i="19"/>
  <c r="U83" i="19"/>
  <c r="V83" i="19"/>
  <c r="T84" i="19"/>
  <c r="U84" i="19"/>
  <c r="V84" i="19"/>
  <c r="T85" i="19"/>
  <c r="U85" i="19"/>
  <c r="V85" i="19"/>
  <c r="T86" i="19"/>
  <c r="U86" i="19"/>
  <c r="V86" i="19"/>
  <c r="T87" i="19"/>
  <c r="U87" i="19"/>
  <c r="V87" i="19"/>
  <c r="T88" i="19"/>
  <c r="U88" i="19"/>
  <c r="V88" i="19"/>
  <c r="T89" i="19"/>
  <c r="U89" i="19"/>
  <c r="V89" i="19"/>
  <c r="T90" i="19"/>
  <c r="U90" i="19"/>
  <c r="V90" i="19"/>
  <c r="T91" i="19"/>
  <c r="U91" i="19"/>
  <c r="V91" i="19"/>
  <c r="T92" i="19"/>
  <c r="U92" i="19"/>
  <c r="V92" i="19"/>
  <c r="T93" i="19"/>
  <c r="U93" i="19"/>
  <c r="V93" i="19"/>
  <c r="T94" i="19"/>
  <c r="U94" i="19"/>
  <c r="V94" i="19"/>
  <c r="T95" i="19"/>
  <c r="U95" i="19"/>
  <c r="V95" i="19"/>
  <c r="T96" i="19"/>
  <c r="U96" i="19"/>
  <c r="V96" i="19"/>
  <c r="T97" i="19"/>
  <c r="U97" i="19"/>
  <c r="V97" i="19"/>
  <c r="T98" i="19"/>
  <c r="U98" i="19"/>
  <c r="V98" i="19"/>
  <c r="T99" i="19"/>
  <c r="U99" i="19"/>
  <c r="V99" i="19"/>
  <c r="T100" i="19"/>
  <c r="U100" i="19"/>
  <c r="V100" i="19"/>
  <c r="T101" i="19"/>
  <c r="U101" i="19"/>
  <c r="V101" i="19"/>
  <c r="T102" i="19"/>
  <c r="U102" i="19"/>
  <c r="V102" i="19"/>
  <c r="T103" i="19"/>
  <c r="U103" i="19"/>
  <c r="V103" i="19"/>
  <c r="T104" i="19"/>
  <c r="U104" i="19"/>
  <c r="V104" i="19"/>
  <c r="T105" i="19"/>
  <c r="U105" i="19"/>
  <c r="V105" i="19"/>
  <c r="T106" i="19"/>
  <c r="U106" i="19"/>
  <c r="V106" i="19"/>
  <c r="T107" i="19"/>
  <c r="U107" i="19"/>
  <c r="V107" i="19"/>
  <c r="T108" i="19"/>
  <c r="U108" i="19"/>
  <c r="V108" i="19"/>
  <c r="T109" i="19"/>
  <c r="U109" i="19"/>
  <c r="V109" i="19"/>
  <c r="T110" i="19"/>
  <c r="U110" i="19"/>
  <c r="V110" i="19"/>
  <c r="T111" i="19"/>
  <c r="U111" i="19"/>
  <c r="V111" i="19"/>
  <c r="T112" i="19"/>
  <c r="U112" i="19"/>
  <c r="V112" i="19"/>
  <c r="T113" i="19"/>
  <c r="U113" i="19"/>
  <c r="V113" i="19"/>
  <c r="T114" i="19"/>
  <c r="U114" i="19"/>
  <c r="V114" i="19"/>
  <c r="T115" i="19"/>
  <c r="U115" i="19"/>
  <c r="V115" i="19"/>
  <c r="T116" i="19"/>
  <c r="U116" i="19"/>
  <c r="V116" i="19"/>
  <c r="T117" i="19"/>
  <c r="U117" i="19"/>
  <c r="V117" i="19"/>
  <c r="T118" i="19"/>
  <c r="U118" i="19"/>
  <c r="V118" i="19"/>
  <c r="T119" i="19"/>
  <c r="U119" i="19"/>
  <c r="V119" i="19"/>
  <c r="T120" i="19"/>
  <c r="U120" i="19"/>
  <c r="V120" i="19"/>
  <c r="T121" i="19"/>
  <c r="U121" i="19"/>
  <c r="V121" i="19"/>
  <c r="T122" i="19"/>
  <c r="U122" i="19"/>
  <c r="V122" i="19"/>
  <c r="T123" i="19"/>
  <c r="U123" i="19"/>
  <c r="V123" i="19"/>
  <c r="T124" i="19"/>
  <c r="U124" i="19"/>
  <c r="V124" i="19"/>
  <c r="T125" i="19"/>
  <c r="U125" i="19"/>
  <c r="V125" i="19"/>
  <c r="T126" i="19"/>
  <c r="U126" i="19"/>
  <c r="V126" i="19"/>
  <c r="T127" i="19"/>
  <c r="U127" i="19"/>
  <c r="V127" i="19"/>
  <c r="T128" i="19"/>
  <c r="U128" i="19"/>
  <c r="V128" i="19"/>
  <c r="T129" i="19"/>
  <c r="U129" i="19"/>
  <c r="V129" i="19"/>
  <c r="T130" i="19"/>
  <c r="U130" i="19"/>
  <c r="V130" i="19"/>
  <c r="T131" i="19"/>
  <c r="U131" i="19"/>
  <c r="V131" i="19"/>
  <c r="T132" i="19"/>
  <c r="U132" i="19"/>
  <c r="V132" i="19"/>
  <c r="P13" i="19"/>
  <c r="Q13" i="19"/>
  <c r="R13" i="19"/>
  <c r="P14" i="19"/>
  <c r="Q14" i="19"/>
  <c r="R14" i="19"/>
  <c r="P15" i="19"/>
  <c r="Q15" i="19"/>
  <c r="R15" i="19"/>
  <c r="P16" i="19"/>
  <c r="Q16" i="19"/>
  <c r="R16" i="19"/>
  <c r="P17" i="19"/>
  <c r="Q17" i="19"/>
  <c r="R17" i="19"/>
  <c r="P18" i="19"/>
  <c r="Q18" i="19"/>
  <c r="R18" i="19"/>
  <c r="P19" i="19"/>
  <c r="Q19" i="19"/>
  <c r="R19" i="19"/>
  <c r="P20" i="19"/>
  <c r="Q20" i="19"/>
  <c r="R20" i="19"/>
  <c r="P21" i="19"/>
  <c r="Q21" i="19"/>
  <c r="R21" i="19"/>
  <c r="P22" i="19"/>
  <c r="Q22" i="19"/>
  <c r="R22" i="19"/>
  <c r="P23" i="19"/>
  <c r="Q23" i="19"/>
  <c r="R23" i="19"/>
  <c r="P24" i="19"/>
  <c r="Q24" i="19"/>
  <c r="R24" i="19"/>
  <c r="P25" i="19"/>
  <c r="Q25" i="19"/>
  <c r="R25" i="19"/>
  <c r="P26" i="19"/>
  <c r="Q26" i="19"/>
  <c r="R26" i="19"/>
  <c r="P27" i="19"/>
  <c r="Q27" i="19"/>
  <c r="R27" i="19"/>
  <c r="P28" i="19"/>
  <c r="Q28" i="19"/>
  <c r="R28" i="19"/>
  <c r="P29" i="19"/>
  <c r="Q29" i="19"/>
  <c r="R29" i="19"/>
  <c r="P30" i="19"/>
  <c r="Q30" i="19"/>
  <c r="R30" i="19"/>
  <c r="P31" i="19"/>
  <c r="Q31" i="19"/>
  <c r="R31" i="19"/>
  <c r="P32" i="19"/>
  <c r="Q32" i="19"/>
  <c r="R32" i="19"/>
  <c r="P33" i="19"/>
  <c r="Q33" i="19"/>
  <c r="R33" i="19"/>
  <c r="P34" i="19"/>
  <c r="Q34" i="19"/>
  <c r="R34" i="19"/>
  <c r="P35" i="19"/>
  <c r="Q35" i="19"/>
  <c r="R35" i="19"/>
  <c r="P36" i="19"/>
  <c r="Q36" i="19"/>
  <c r="R36" i="19"/>
  <c r="P37" i="19"/>
  <c r="Q37" i="19"/>
  <c r="R37" i="19"/>
  <c r="P38" i="19"/>
  <c r="Q38" i="19"/>
  <c r="R38" i="19"/>
  <c r="P39" i="19"/>
  <c r="Q39" i="19"/>
  <c r="R39" i="19"/>
  <c r="P40" i="19"/>
  <c r="Q40" i="19"/>
  <c r="R40" i="19"/>
  <c r="P41" i="19"/>
  <c r="Q41" i="19"/>
  <c r="R41" i="19"/>
  <c r="P42" i="19"/>
  <c r="Q42" i="19"/>
  <c r="R42" i="19"/>
  <c r="P43" i="19"/>
  <c r="Q43" i="19"/>
  <c r="R43" i="19"/>
  <c r="P44" i="19"/>
  <c r="Q44" i="19"/>
  <c r="R44" i="19"/>
  <c r="P45" i="19"/>
  <c r="Q45" i="19"/>
  <c r="R45" i="19"/>
  <c r="P46" i="19"/>
  <c r="Q46" i="19"/>
  <c r="R46" i="19"/>
  <c r="P47" i="19"/>
  <c r="Q47" i="19"/>
  <c r="R47" i="19"/>
  <c r="P48" i="19"/>
  <c r="Q48" i="19"/>
  <c r="R48" i="19"/>
  <c r="P49" i="19"/>
  <c r="Q49" i="19"/>
  <c r="R49" i="19"/>
  <c r="P50" i="19"/>
  <c r="Q50" i="19"/>
  <c r="R50" i="19"/>
  <c r="P51" i="19"/>
  <c r="Q51" i="19"/>
  <c r="R51" i="19"/>
  <c r="P52" i="19"/>
  <c r="Q52" i="19"/>
  <c r="R52" i="19"/>
  <c r="P53" i="19"/>
  <c r="Q53" i="19"/>
  <c r="R53" i="19"/>
  <c r="P54" i="19"/>
  <c r="Q54" i="19"/>
  <c r="R54" i="19"/>
  <c r="P55" i="19"/>
  <c r="Q55" i="19"/>
  <c r="R55" i="19"/>
  <c r="P56" i="19"/>
  <c r="Q56" i="19"/>
  <c r="R56" i="19"/>
  <c r="P57" i="19"/>
  <c r="Q57" i="19"/>
  <c r="R57" i="19"/>
  <c r="P58" i="19"/>
  <c r="Q58" i="19"/>
  <c r="R58" i="19"/>
  <c r="P59" i="19"/>
  <c r="Q59" i="19"/>
  <c r="R59" i="19"/>
  <c r="P60" i="19"/>
  <c r="Q60" i="19"/>
  <c r="R60" i="19"/>
  <c r="P61" i="19"/>
  <c r="Q61" i="19"/>
  <c r="R61" i="19"/>
  <c r="P62" i="19"/>
  <c r="Q62" i="19"/>
  <c r="R62" i="19"/>
  <c r="P63" i="19"/>
  <c r="Q63" i="19"/>
  <c r="R63" i="19"/>
  <c r="P64" i="19"/>
  <c r="Q64" i="19"/>
  <c r="R64" i="19"/>
  <c r="P65" i="19"/>
  <c r="Q65" i="19"/>
  <c r="R65" i="19"/>
  <c r="P66" i="19"/>
  <c r="Q66" i="19"/>
  <c r="R66" i="19"/>
  <c r="P67" i="19"/>
  <c r="Q67" i="19"/>
  <c r="R67" i="19"/>
  <c r="P68" i="19"/>
  <c r="Q68" i="19"/>
  <c r="R68" i="19"/>
  <c r="P69" i="19"/>
  <c r="Q69" i="19"/>
  <c r="R69" i="19"/>
  <c r="P70" i="19"/>
  <c r="Q70" i="19"/>
  <c r="R70" i="19"/>
  <c r="P71" i="19"/>
  <c r="Q71" i="19"/>
  <c r="R71" i="19"/>
  <c r="P72" i="19"/>
  <c r="Q72" i="19"/>
  <c r="R72" i="19"/>
  <c r="P73" i="19"/>
  <c r="Q73" i="19"/>
  <c r="R73" i="19"/>
  <c r="P74" i="19"/>
  <c r="Q74" i="19"/>
  <c r="R74" i="19"/>
  <c r="P75" i="19"/>
  <c r="Q75" i="19"/>
  <c r="R75" i="19"/>
  <c r="P76" i="19"/>
  <c r="Q76" i="19"/>
  <c r="R76" i="19"/>
  <c r="P77" i="19"/>
  <c r="Q77" i="19"/>
  <c r="R77" i="19"/>
  <c r="P78" i="19"/>
  <c r="Q78" i="19"/>
  <c r="R78" i="19"/>
  <c r="P79" i="19"/>
  <c r="Q79" i="19"/>
  <c r="R79" i="19"/>
  <c r="P80" i="19"/>
  <c r="Q80" i="19"/>
  <c r="R80" i="19"/>
  <c r="P81" i="19"/>
  <c r="Q81" i="19"/>
  <c r="R81" i="19"/>
  <c r="P82" i="19"/>
  <c r="Q82" i="19"/>
  <c r="R82" i="19"/>
  <c r="P83" i="19"/>
  <c r="Q83" i="19"/>
  <c r="R83" i="19"/>
  <c r="P84" i="19"/>
  <c r="Q84" i="19"/>
  <c r="R84" i="19"/>
  <c r="P85" i="19"/>
  <c r="Q85" i="19"/>
  <c r="R85" i="19"/>
  <c r="P86" i="19"/>
  <c r="Q86" i="19"/>
  <c r="R86" i="19"/>
  <c r="P87" i="19"/>
  <c r="Q87" i="19"/>
  <c r="R87" i="19"/>
  <c r="P88" i="19"/>
  <c r="Q88" i="19"/>
  <c r="R88" i="19"/>
  <c r="P89" i="19"/>
  <c r="Q89" i="19"/>
  <c r="R89" i="19"/>
  <c r="P90" i="19"/>
  <c r="Q90" i="19"/>
  <c r="R90" i="19"/>
  <c r="P91" i="19"/>
  <c r="Q91" i="19"/>
  <c r="R91" i="19"/>
  <c r="P92" i="19"/>
  <c r="Q92" i="19"/>
  <c r="R92" i="19"/>
  <c r="P93" i="19"/>
  <c r="Q93" i="19"/>
  <c r="R93" i="19"/>
  <c r="P94" i="19"/>
  <c r="Q94" i="19"/>
  <c r="R94" i="19"/>
  <c r="P95" i="19"/>
  <c r="Q95" i="19"/>
  <c r="R95" i="19"/>
  <c r="P96" i="19"/>
  <c r="Q96" i="19"/>
  <c r="R96" i="19"/>
  <c r="P97" i="19"/>
  <c r="Q97" i="19"/>
  <c r="R97" i="19"/>
  <c r="P98" i="19"/>
  <c r="Q98" i="19"/>
  <c r="R98" i="19"/>
  <c r="P99" i="19"/>
  <c r="Q99" i="19"/>
  <c r="R99" i="19"/>
  <c r="P100" i="19"/>
  <c r="Q100" i="19"/>
  <c r="R100" i="19"/>
  <c r="P101" i="19"/>
  <c r="Q101" i="19"/>
  <c r="R101" i="19"/>
  <c r="P102" i="19"/>
  <c r="Q102" i="19"/>
  <c r="R102" i="19"/>
  <c r="P103" i="19"/>
  <c r="Q103" i="19"/>
  <c r="R103" i="19"/>
  <c r="P104" i="19"/>
  <c r="Q104" i="19"/>
  <c r="R104" i="19"/>
  <c r="P105" i="19"/>
  <c r="Q105" i="19"/>
  <c r="R105" i="19"/>
  <c r="P106" i="19"/>
  <c r="Q106" i="19"/>
  <c r="R106" i="19"/>
  <c r="P107" i="19"/>
  <c r="Q107" i="19"/>
  <c r="R107" i="19"/>
  <c r="P108" i="19"/>
  <c r="Q108" i="19"/>
  <c r="R108" i="19"/>
  <c r="P109" i="19"/>
  <c r="Q109" i="19"/>
  <c r="R109" i="19"/>
  <c r="P110" i="19"/>
  <c r="Q110" i="19"/>
  <c r="R110" i="19"/>
  <c r="P111" i="19"/>
  <c r="Q111" i="19"/>
  <c r="R111" i="19"/>
  <c r="P112" i="19"/>
  <c r="Q112" i="19"/>
  <c r="R112" i="19"/>
  <c r="P113" i="19"/>
  <c r="Q113" i="19"/>
  <c r="R113" i="19"/>
  <c r="P114" i="19"/>
  <c r="Q114" i="19"/>
  <c r="R114" i="19"/>
  <c r="P115" i="19"/>
  <c r="Q115" i="19"/>
  <c r="R115" i="19"/>
  <c r="P116" i="19"/>
  <c r="Q116" i="19"/>
  <c r="R116" i="19"/>
  <c r="P117" i="19"/>
  <c r="Q117" i="19"/>
  <c r="R117" i="19"/>
  <c r="P118" i="19"/>
  <c r="Q118" i="19"/>
  <c r="R118" i="19"/>
  <c r="P119" i="19"/>
  <c r="Q119" i="19"/>
  <c r="R119" i="19"/>
  <c r="P120" i="19"/>
  <c r="Q120" i="19"/>
  <c r="R120" i="19"/>
  <c r="P121" i="19"/>
  <c r="Q121" i="19"/>
  <c r="R121" i="19"/>
  <c r="P122" i="19"/>
  <c r="Q122" i="19"/>
  <c r="R122" i="19"/>
  <c r="P123" i="19"/>
  <c r="Q123" i="19"/>
  <c r="R123" i="19"/>
  <c r="P124" i="19"/>
  <c r="Q124" i="19"/>
  <c r="R124" i="19"/>
  <c r="P125" i="19"/>
  <c r="Q125" i="19"/>
  <c r="R125" i="19"/>
  <c r="P126" i="19"/>
  <c r="Q126" i="19"/>
  <c r="R126" i="19"/>
  <c r="P127" i="19"/>
  <c r="Q127" i="19"/>
  <c r="R127" i="19"/>
  <c r="P128" i="19"/>
  <c r="Q128" i="19"/>
  <c r="R128" i="19"/>
  <c r="P129" i="19"/>
  <c r="Q129" i="19"/>
  <c r="R129" i="19"/>
  <c r="P130" i="19"/>
  <c r="Q130" i="19"/>
  <c r="R130" i="19"/>
  <c r="P131" i="19"/>
  <c r="Q131" i="19"/>
  <c r="R131" i="19"/>
  <c r="P132" i="19"/>
  <c r="Q132" i="19"/>
  <c r="R132" i="19"/>
  <c r="L13" i="19"/>
  <c r="N13" i="19"/>
  <c r="L14" i="19"/>
  <c r="N14" i="19"/>
  <c r="L15" i="19"/>
  <c r="N15" i="19"/>
  <c r="L16" i="19"/>
  <c r="N16" i="19"/>
  <c r="L17" i="19"/>
  <c r="N17" i="19"/>
  <c r="L18" i="19"/>
  <c r="N18" i="19"/>
  <c r="L19" i="19"/>
  <c r="N19" i="19"/>
  <c r="L20" i="19"/>
  <c r="N20" i="19"/>
  <c r="L21" i="19"/>
  <c r="N21" i="19"/>
  <c r="L22" i="19"/>
  <c r="N22" i="19"/>
  <c r="L23" i="19"/>
  <c r="N23" i="19"/>
  <c r="L24" i="19"/>
  <c r="N24" i="19"/>
  <c r="L25" i="19"/>
  <c r="N25" i="19"/>
  <c r="L26" i="19"/>
  <c r="N26" i="19"/>
  <c r="L27" i="19"/>
  <c r="N27" i="19"/>
  <c r="L28" i="19"/>
  <c r="N28" i="19"/>
  <c r="L29" i="19"/>
  <c r="N29" i="19"/>
  <c r="L30" i="19"/>
  <c r="N30" i="19"/>
  <c r="L31" i="19"/>
  <c r="N31" i="19"/>
  <c r="L32" i="19"/>
  <c r="N32" i="19"/>
  <c r="L33" i="19"/>
  <c r="N33" i="19"/>
  <c r="L34" i="19"/>
  <c r="N34" i="19"/>
  <c r="L35" i="19"/>
  <c r="N35" i="19"/>
  <c r="L36" i="19"/>
  <c r="N36" i="19"/>
  <c r="L37" i="19"/>
  <c r="N37" i="19"/>
  <c r="L38" i="19"/>
  <c r="N38" i="19"/>
  <c r="L39" i="19"/>
  <c r="N39" i="19"/>
  <c r="L40" i="19"/>
  <c r="N40" i="19"/>
  <c r="L41" i="19"/>
  <c r="N41" i="19"/>
  <c r="L42" i="19"/>
  <c r="N42" i="19"/>
  <c r="L43" i="19"/>
  <c r="N43" i="19"/>
  <c r="L44" i="19"/>
  <c r="N44" i="19"/>
  <c r="L45" i="19"/>
  <c r="N45" i="19"/>
  <c r="L46" i="19"/>
  <c r="N46" i="19"/>
  <c r="L47" i="19"/>
  <c r="N47" i="19"/>
  <c r="L48" i="19"/>
  <c r="N48" i="19"/>
  <c r="L49" i="19"/>
  <c r="N49" i="19"/>
  <c r="L50" i="19"/>
  <c r="N50" i="19"/>
  <c r="L51" i="19"/>
  <c r="N51" i="19"/>
  <c r="L52" i="19"/>
  <c r="N52" i="19"/>
  <c r="L53" i="19"/>
  <c r="N53" i="19"/>
  <c r="L54" i="19"/>
  <c r="N54" i="19"/>
  <c r="L55" i="19"/>
  <c r="N55" i="19"/>
  <c r="L56" i="19"/>
  <c r="N56" i="19"/>
  <c r="L57" i="19"/>
  <c r="N57" i="19"/>
  <c r="L58" i="19"/>
  <c r="N58" i="19"/>
  <c r="L59" i="19"/>
  <c r="N59" i="19"/>
  <c r="L60" i="19"/>
  <c r="N60" i="19"/>
  <c r="L61" i="19"/>
  <c r="N61" i="19"/>
  <c r="L62" i="19"/>
  <c r="N62" i="19"/>
  <c r="L63" i="19"/>
  <c r="N63" i="19"/>
  <c r="L64" i="19"/>
  <c r="N64" i="19"/>
  <c r="L65" i="19"/>
  <c r="N65" i="19"/>
  <c r="L66" i="19"/>
  <c r="N66" i="19"/>
  <c r="L67" i="19"/>
  <c r="N67" i="19"/>
  <c r="L68" i="19"/>
  <c r="N68" i="19"/>
  <c r="L69" i="19"/>
  <c r="N69" i="19"/>
  <c r="L70" i="19"/>
  <c r="N70" i="19"/>
  <c r="L71" i="19"/>
  <c r="N71" i="19"/>
  <c r="L72" i="19"/>
  <c r="N72" i="19"/>
  <c r="L73" i="19"/>
  <c r="N73" i="19"/>
  <c r="L74" i="19"/>
  <c r="N74" i="19"/>
  <c r="L75" i="19"/>
  <c r="N75" i="19"/>
  <c r="L76" i="19"/>
  <c r="N76" i="19"/>
  <c r="L77" i="19"/>
  <c r="N77" i="19"/>
  <c r="L78" i="19"/>
  <c r="N78" i="19"/>
  <c r="L79" i="19"/>
  <c r="N79" i="19"/>
  <c r="L80" i="19"/>
  <c r="N80" i="19"/>
  <c r="L81" i="19"/>
  <c r="N81" i="19"/>
  <c r="L82" i="19"/>
  <c r="N82" i="19"/>
  <c r="L83" i="19"/>
  <c r="N83" i="19"/>
  <c r="L84" i="19"/>
  <c r="N84" i="19"/>
  <c r="L85" i="19"/>
  <c r="N85" i="19"/>
  <c r="L86" i="19"/>
  <c r="N86" i="19"/>
  <c r="L87" i="19"/>
  <c r="N87" i="19"/>
  <c r="L88" i="19"/>
  <c r="N88" i="19"/>
  <c r="L89" i="19"/>
  <c r="N89" i="19"/>
  <c r="L90" i="19"/>
  <c r="N90" i="19"/>
  <c r="L91" i="19"/>
  <c r="N91" i="19"/>
  <c r="L92" i="19"/>
  <c r="N92" i="19"/>
  <c r="L93" i="19"/>
  <c r="N93" i="19"/>
  <c r="L94" i="19"/>
  <c r="N94" i="19"/>
  <c r="L95" i="19"/>
  <c r="N95" i="19"/>
  <c r="L96" i="19"/>
  <c r="N96" i="19"/>
  <c r="L97" i="19"/>
  <c r="N97" i="19"/>
  <c r="L98" i="19"/>
  <c r="N98" i="19"/>
  <c r="L99" i="19"/>
  <c r="N99" i="19"/>
  <c r="L100" i="19"/>
  <c r="N100" i="19"/>
  <c r="L101" i="19"/>
  <c r="N101" i="19"/>
  <c r="L102" i="19"/>
  <c r="N102" i="19"/>
  <c r="L103" i="19"/>
  <c r="N103" i="19"/>
  <c r="L104" i="19"/>
  <c r="N104" i="19"/>
  <c r="L105" i="19"/>
  <c r="N105" i="19"/>
  <c r="L106" i="19"/>
  <c r="N106" i="19"/>
  <c r="L107" i="19"/>
  <c r="N107" i="19"/>
  <c r="L108" i="19"/>
  <c r="N108" i="19"/>
  <c r="L109" i="19"/>
  <c r="N109" i="19"/>
  <c r="L110" i="19"/>
  <c r="N110" i="19"/>
  <c r="L111" i="19"/>
  <c r="N111" i="19"/>
  <c r="L112" i="19"/>
  <c r="N112" i="19"/>
  <c r="L113" i="19"/>
  <c r="N113" i="19"/>
  <c r="L114" i="19"/>
  <c r="N114" i="19"/>
  <c r="L115" i="19"/>
  <c r="N115" i="19"/>
  <c r="L116" i="19"/>
  <c r="N116" i="19"/>
  <c r="L117" i="19"/>
  <c r="N117" i="19"/>
  <c r="L118" i="19"/>
  <c r="N118" i="19"/>
  <c r="L119" i="19"/>
  <c r="N119" i="19"/>
  <c r="L120" i="19"/>
  <c r="N120" i="19"/>
  <c r="L121" i="19"/>
  <c r="N121" i="19"/>
  <c r="L122" i="19"/>
  <c r="N122" i="19"/>
  <c r="L123" i="19"/>
  <c r="N123" i="19"/>
  <c r="L124" i="19"/>
  <c r="N124" i="19"/>
  <c r="L125" i="19"/>
  <c r="N125" i="19"/>
  <c r="L126" i="19"/>
  <c r="N126" i="19"/>
  <c r="L127" i="19"/>
  <c r="N127" i="19"/>
  <c r="L128" i="19"/>
  <c r="N128" i="19"/>
  <c r="L129" i="19"/>
  <c r="N129" i="19"/>
  <c r="L130" i="19"/>
  <c r="N130" i="19"/>
  <c r="L131" i="19"/>
  <c r="N131" i="19"/>
  <c r="L132" i="19"/>
  <c r="N132" i="19"/>
  <c r="I13" i="19"/>
  <c r="H13" i="19"/>
  <c r="J13" i="19"/>
  <c r="H14" i="19"/>
  <c r="I14" i="19"/>
  <c r="J14" i="19"/>
  <c r="H15" i="19"/>
  <c r="I15" i="19"/>
  <c r="J15" i="19"/>
  <c r="H16" i="19"/>
  <c r="I16" i="19"/>
  <c r="J16" i="19"/>
  <c r="H17" i="19"/>
  <c r="I17" i="19"/>
  <c r="J17" i="19"/>
  <c r="H18" i="19"/>
  <c r="I18" i="19"/>
  <c r="J18" i="19"/>
  <c r="H19" i="19"/>
  <c r="I19" i="19"/>
  <c r="J19" i="19"/>
  <c r="H20" i="19"/>
  <c r="I20" i="19"/>
  <c r="J20" i="19"/>
  <c r="H21" i="19"/>
  <c r="I21" i="19"/>
  <c r="J21" i="19"/>
  <c r="H22" i="19"/>
  <c r="I22" i="19"/>
  <c r="J22" i="19"/>
  <c r="H23" i="19"/>
  <c r="I23" i="19"/>
  <c r="J23" i="19"/>
  <c r="H24" i="19"/>
  <c r="I24" i="19"/>
  <c r="J24" i="19"/>
  <c r="H25" i="19"/>
  <c r="I25" i="19"/>
  <c r="J25" i="19"/>
  <c r="H26" i="19"/>
  <c r="I26" i="19"/>
  <c r="J26" i="19"/>
  <c r="H27" i="19"/>
  <c r="I27" i="19"/>
  <c r="J27" i="19"/>
  <c r="H28" i="19"/>
  <c r="I28" i="19"/>
  <c r="J28" i="19"/>
  <c r="H29" i="19"/>
  <c r="I29" i="19"/>
  <c r="J29" i="19"/>
  <c r="H30" i="19"/>
  <c r="I30" i="19"/>
  <c r="J30" i="19"/>
  <c r="H31" i="19"/>
  <c r="I31" i="19"/>
  <c r="J31" i="19"/>
  <c r="H32" i="19"/>
  <c r="I32" i="19"/>
  <c r="J32" i="19"/>
  <c r="H33" i="19"/>
  <c r="I33" i="19"/>
  <c r="J33" i="19"/>
  <c r="H34" i="19"/>
  <c r="I34" i="19"/>
  <c r="J34" i="19"/>
  <c r="H35" i="19"/>
  <c r="I35" i="19"/>
  <c r="J35" i="19"/>
  <c r="H36" i="19"/>
  <c r="I36" i="19"/>
  <c r="J36" i="19"/>
  <c r="H37" i="19"/>
  <c r="I37" i="19"/>
  <c r="J37" i="19"/>
  <c r="H38" i="19"/>
  <c r="I38" i="19"/>
  <c r="J38" i="19"/>
  <c r="H39" i="19"/>
  <c r="I39" i="19"/>
  <c r="J39" i="19"/>
  <c r="H40" i="19"/>
  <c r="I40" i="19"/>
  <c r="J40" i="19"/>
  <c r="H41" i="19"/>
  <c r="I41" i="19"/>
  <c r="J41" i="19"/>
  <c r="H42" i="19"/>
  <c r="I42" i="19"/>
  <c r="J42" i="19"/>
  <c r="H43" i="19"/>
  <c r="I43" i="19"/>
  <c r="J43" i="19"/>
  <c r="H44" i="19"/>
  <c r="I44" i="19"/>
  <c r="J44" i="19"/>
  <c r="H45" i="19"/>
  <c r="I45" i="19"/>
  <c r="J45" i="19"/>
  <c r="H46" i="19"/>
  <c r="I46" i="19"/>
  <c r="J46" i="19"/>
  <c r="H47" i="19"/>
  <c r="I47" i="19"/>
  <c r="J47" i="19"/>
  <c r="H48" i="19"/>
  <c r="I48" i="19"/>
  <c r="J48" i="19"/>
  <c r="H49" i="19"/>
  <c r="I49" i="19"/>
  <c r="J49" i="19"/>
  <c r="H50" i="19"/>
  <c r="I50" i="19"/>
  <c r="J50" i="19"/>
  <c r="H51" i="19"/>
  <c r="I51" i="19"/>
  <c r="J51" i="19"/>
  <c r="H52" i="19"/>
  <c r="I52" i="19"/>
  <c r="J52" i="19"/>
  <c r="H53" i="19"/>
  <c r="I53" i="19"/>
  <c r="J53" i="19"/>
  <c r="H54" i="19"/>
  <c r="I54" i="19"/>
  <c r="J54" i="19"/>
  <c r="H55" i="19"/>
  <c r="I55" i="19"/>
  <c r="J55" i="19"/>
  <c r="H56" i="19"/>
  <c r="I56" i="19"/>
  <c r="J56" i="19"/>
  <c r="H57" i="19"/>
  <c r="I57" i="19"/>
  <c r="J57" i="19"/>
  <c r="H58" i="19"/>
  <c r="I58" i="19"/>
  <c r="J58" i="19"/>
  <c r="H59" i="19"/>
  <c r="I59" i="19"/>
  <c r="J59" i="19"/>
  <c r="H60" i="19"/>
  <c r="I60" i="19"/>
  <c r="J60" i="19"/>
  <c r="H61" i="19"/>
  <c r="I61" i="19"/>
  <c r="J61" i="19"/>
  <c r="H62" i="19"/>
  <c r="I62" i="19"/>
  <c r="J62" i="19"/>
  <c r="H63" i="19"/>
  <c r="I63" i="19"/>
  <c r="J63" i="19"/>
  <c r="H64" i="19"/>
  <c r="I64" i="19"/>
  <c r="J64" i="19"/>
  <c r="H65" i="19"/>
  <c r="I65" i="19"/>
  <c r="J65" i="19"/>
  <c r="H66" i="19"/>
  <c r="I66" i="19"/>
  <c r="J66" i="19"/>
  <c r="H67" i="19"/>
  <c r="I67" i="19"/>
  <c r="J67" i="19"/>
  <c r="H68" i="19"/>
  <c r="I68" i="19"/>
  <c r="J68" i="19"/>
  <c r="H69" i="19"/>
  <c r="I69" i="19"/>
  <c r="J69" i="19"/>
  <c r="H70" i="19"/>
  <c r="I70" i="19"/>
  <c r="J70" i="19"/>
  <c r="H71" i="19"/>
  <c r="I71" i="19"/>
  <c r="J71" i="19"/>
  <c r="H72" i="19"/>
  <c r="I72" i="19"/>
  <c r="J72" i="19"/>
  <c r="H73" i="19"/>
  <c r="I73" i="19"/>
  <c r="J73" i="19"/>
  <c r="H74" i="19"/>
  <c r="I74" i="19"/>
  <c r="J74" i="19"/>
  <c r="H75" i="19"/>
  <c r="I75" i="19"/>
  <c r="J75" i="19"/>
  <c r="H76" i="19"/>
  <c r="I76" i="19"/>
  <c r="J76" i="19"/>
  <c r="H77" i="19"/>
  <c r="I77" i="19"/>
  <c r="J77" i="19"/>
  <c r="H78" i="19"/>
  <c r="I78" i="19"/>
  <c r="J78" i="19"/>
  <c r="H79" i="19"/>
  <c r="I79" i="19"/>
  <c r="J79" i="19"/>
  <c r="H80" i="19"/>
  <c r="I80" i="19"/>
  <c r="J80" i="19"/>
  <c r="H81" i="19"/>
  <c r="I81" i="19"/>
  <c r="J81" i="19"/>
  <c r="H82" i="19"/>
  <c r="I82" i="19"/>
  <c r="J82" i="19"/>
  <c r="H83" i="19"/>
  <c r="I83" i="19"/>
  <c r="J83" i="19"/>
  <c r="H84" i="19"/>
  <c r="I84" i="19"/>
  <c r="J84" i="19"/>
  <c r="H85" i="19"/>
  <c r="I85" i="19"/>
  <c r="J85" i="19"/>
  <c r="H86" i="19"/>
  <c r="I86" i="19"/>
  <c r="J86" i="19"/>
  <c r="H87" i="19"/>
  <c r="I87" i="19"/>
  <c r="J87" i="19"/>
  <c r="H88" i="19"/>
  <c r="I88" i="19"/>
  <c r="J88" i="19"/>
  <c r="H89" i="19"/>
  <c r="I89" i="19"/>
  <c r="J89" i="19"/>
  <c r="H90" i="19"/>
  <c r="I90" i="19"/>
  <c r="J90" i="19"/>
  <c r="H91" i="19"/>
  <c r="I91" i="19"/>
  <c r="J91" i="19"/>
  <c r="H92" i="19"/>
  <c r="I92" i="19"/>
  <c r="J92" i="19"/>
  <c r="H93" i="19"/>
  <c r="I93" i="19"/>
  <c r="J93" i="19"/>
  <c r="H94" i="19"/>
  <c r="I94" i="19"/>
  <c r="J94" i="19"/>
  <c r="H95" i="19"/>
  <c r="I95" i="19"/>
  <c r="J95" i="19"/>
  <c r="H96" i="19"/>
  <c r="I96" i="19"/>
  <c r="J96" i="19"/>
  <c r="H97" i="19"/>
  <c r="I97" i="19"/>
  <c r="J97" i="19"/>
  <c r="H98" i="19"/>
  <c r="I98" i="19"/>
  <c r="J98" i="19"/>
  <c r="H99" i="19"/>
  <c r="I99" i="19"/>
  <c r="J99" i="19"/>
  <c r="H100" i="19"/>
  <c r="I100" i="19"/>
  <c r="J100" i="19"/>
  <c r="H101" i="19"/>
  <c r="I101" i="19"/>
  <c r="J101" i="19"/>
  <c r="H102" i="19"/>
  <c r="I102" i="19"/>
  <c r="J102" i="19"/>
  <c r="H103" i="19"/>
  <c r="I103" i="19"/>
  <c r="J103" i="19"/>
  <c r="H104" i="19"/>
  <c r="I104" i="19"/>
  <c r="J104" i="19"/>
  <c r="H105" i="19"/>
  <c r="I105" i="19"/>
  <c r="J105" i="19"/>
  <c r="H106" i="19"/>
  <c r="I106" i="19"/>
  <c r="J106" i="19"/>
  <c r="H107" i="19"/>
  <c r="I107" i="19"/>
  <c r="J107" i="19"/>
  <c r="H108" i="19"/>
  <c r="I108" i="19"/>
  <c r="J108" i="19"/>
  <c r="H109" i="19"/>
  <c r="I109" i="19"/>
  <c r="J109" i="19"/>
  <c r="H110" i="19"/>
  <c r="I110" i="19"/>
  <c r="J110" i="19"/>
  <c r="H111" i="19"/>
  <c r="I111" i="19"/>
  <c r="J111" i="19"/>
  <c r="H112" i="19"/>
  <c r="I112" i="19"/>
  <c r="J112" i="19"/>
  <c r="H113" i="19"/>
  <c r="I113" i="19"/>
  <c r="J113" i="19"/>
  <c r="H114" i="19"/>
  <c r="I114" i="19"/>
  <c r="J114" i="19"/>
  <c r="H115" i="19"/>
  <c r="I115" i="19"/>
  <c r="J115" i="19"/>
  <c r="H116" i="19"/>
  <c r="I116" i="19"/>
  <c r="J116" i="19"/>
  <c r="H117" i="19"/>
  <c r="I117" i="19"/>
  <c r="J117" i="19"/>
  <c r="H118" i="19"/>
  <c r="I118" i="19"/>
  <c r="J118" i="19"/>
  <c r="H119" i="19"/>
  <c r="I119" i="19"/>
  <c r="J119" i="19"/>
  <c r="H120" i="19"/>
  <c r="I120" i="19"/>
  <c r="J120" i="19"/>
  <c r="H121" i="19"/>
  <c r="I121" i="19"/>
  <c r="J121" i="19"/>
  <c r="H122" i="19"/>
  <c r="I122" i="19"/>
  <c r="J122" i="19"/>
  <c r="H123" i="19"/>
  <c r="I123" i="19"/>
  <c r="J123" i="19"/>
  <c r="H124" i="19"/>
  <c r="I124" i="19"/>
  <c r="J124" i="19"/>
  <c r="H125" i="19"/>
  <c r="I125" i="19"/>
  <c r="J125" i="19"/>
  <c r="H126" i="19"/>
  <c r="I126" i="19"/>
  <c r="J126" i="19"/>
  <c r="H127" i="19"/>
  <c r="I127" i="19"/>
  <c r="J127" i="19"/>
  <c r="H128" i="19"/>
  <c r="I128" i="19"/>
  <c r="J128" i="19"/>
  <c r="H129" i="19"/>
  <c r="I129" i="19"/>
  <c r="J129" i="19"/>
  <c r="H130" i="19"/>
  <c r="I130" i="19"/>
  <c r="J130" i="19"/>
  <c r="H131" i="19"/>
  <c r="I131" i="19"/>
  <c r="J131" i="19"/>
  <c r="H132" i="19"/>
  <c r="I132" i="19"/>
  <c r="J132" i="19"/>
  <c r="AT12" i="19"/>
  <c r="AS12" i="19"/>
  <c r="AR12" i="19"/>
  <c r="AP12" i="19"/>
  <c r="AO12" i="19"/>
  <c r="AN12" i="19"/>
  <c r="L10" i="22"/>
  <c r="L11" i="22"/>
  <c r="L12" i="22"/>
  <c r="L13" i="22"/>
  <c r="L14" i="22"/>
  <c r="L15" i="22"/>
  <c r="L16" i="22"/>
  <c r="L17" i="22"/>
  <c r="L18" i="22"/>
  <c r="L19" i="22"/>
  <c r="L20" i="22"/>
  <c r="L21" i="22"/>
  <c r="L22" i="22"/>
  <c r="L23" i="22"/>
  <c r="L24" i="22"/>
  <c r="L25" i="22"/>
  <c r="L26" i="22"/>
  <c r="L27" i="22"/>
  <c r="L28" i="22"/>
  <c r="L29" i="22"/>
  <c r="L30" i="22"/>
  <c r="L31" i="22"/>
  <c r="L32" i="22"/>
  <c r="L33" i="22"/>
  <c r="L34" i="22"/>
  <c r="L35" i="22"/>
  <c r="L36" i="22"/>
  <c r="L37" i="22"/>
  <c r="L38" i="22"/>
  <c r="L39" i="22"/>
  <c r="L40" i="22"/>
  <c r="L41" i="22"/>
  <c r="L42" i="22"/>
  <c r="L43" i="22"/>
  <c r="L44" i="22"/>
  <c r="L45" i="22"/>
  <c r="L46" i="22"/>
  <c r="L47" i="22"/>
  <c r="L48" i="22"/>
  <c r="L49" i="22"/>
  <c r="L50" i="22"/>
  <c r="L51" i="22"/>
  <c r="L52" i="22"/>
  <c r="L53" i="22"/>
  <c r="L54" i="22"/>
  <c r="L55" i="22"/>
  <c r="L56" i="22"/>
  <c r="L57" i="22"/>
  <c r="L58" i="22"/>
  <c r="L59" i="22"/>
  <c r="L60" i="22"/>
  <c r="L61" i="22"/>
  <c r="L62" i="22"/>
  <c r="L63" i="22"/>
  <c r="L64" i="22"/>
  <c r="L65" i="22"/>
  <c r="L66" i="22"/>
  <c r="L67" i="22"/>
  <c r="L68" i="22"/>
  <c r="L69" i="22"/>
  <c r="L70" i="22"/>
  <c r="L71" i="22"/>
  <c r="L72" i="22"/>
  <c r="L73" i="22"/>
  <c r="L74" i="22"/>
  <c r="L75" i="22"/>
  <c r="L76" i="22"/>
  <c r="L77" i="22"/>
  <c r="L78" i="22"/>
  <c r="L79" i="22"/>
  <c r="L80" i="22"/>
  <c r="L81" i="22"/>
  <c r="L82" i="22"/>
  <c r="L83" i="22"/>
  <c r="L84" i="22"/>
  <c r="L85" i="22"/>
  <c r="L86" i="22"/>
  <c r="L87" i="22"/>
  <c r="L88" i="22"/>
  <c r="L89" i="22"/>
  <c r="L90" i="22"/>
  <c r="L91" i="22"/>
  <c r="L92" i="22"/>
  <c r="L93" i="22"/>
  <c r="L94" i="22"/>
  <c r="L95" i="22"/>
  <c r="L96" i="22"/>
  <c r="L97" i="22"/>
  <c r="L98" i="22"/>
  <c r="L99" i="22"/>
  <c r="L100" i="22"/>
  <c r="L101" i="22"/>
  <c r="L102" i="22"/>
  <c r="L103" i="22"/>
  <c r="L104" i="22"/>
  <c r="L105" i="22"/>
  <c r="L106" i="22"/>
  <c r="L107" i="22"/>
  <c r="L108" i="22"/>
  <c r="L109" i="22"/>
  <c r="L110" i="22"/>
  <c r="L111" i="22"/>
  <c r="L112" i="22"/>
  <c r="L113" i="22"/>
  <c r="L114" i="22"/>
  <c r="L115" i="22"/>
  <c r="L116" i="22"/>
  <c r="L117" i="22"/>
  <c r="L118" i="22"/>
  <c r="L119" i="22"/>
  <c r="L120" i="22"/>
  <c r="L121" i="22"/>
  <c r="L122" i="22"/>
  <c r="L123" i="22"/>
  <c r="L124" i="22"/>
  <c r="L125" i="22"/>
  <c r="L126" i="22"/>
  <c r="L127" i="22"/>
  <c r="L128" i="22"/>
  <c r="L129" i="22"/>
  <c r="L9" i="22"/>
  <c r="L10" i="20"/>
  <c r="L11" i="20"/>
  <c r="Q11" i="20" s="1"/>
  <c r="L12" i="20"/>
  <c r="L13" i="20"/>
  <c r="L14" i="20"/>
  <c r="L15" i="20"/>
  <c r="L16" i="20"/>
  <c r="L17" i="20"/>
  <c r="L18" i="20"/>
  <c r="L19" i="20"/>
  <c r="L20" i="20"/>
  <c r="L21" i="20"/>
  <c r="L22" i="20"/>
  <c r="L23" i="20"/>
  <c r="L24" i="20"/>
  <c r="L25" i="20"/>
  <c r="L26" i="20"/>
  <c r="L27" i="20"/>
  <c r="L28" i="20"/>
  <c r="L29" i="20"/>
  <c r="L30" i="20"/>
  <c r="L31" i="20"/>
  <c r="L32" i="20"/>
  <c r="L33" i="20"/>
  <c r="L34" i="20"/>
  <c r="L35" i="20"/>
  <c r="L36" i="20"/>
  <c r="L37" i="20"/>
  <c r="L38" i="20"/>
  <c r="L39" i="20"/>
  <c r="L40" i="20"/>
  <c r="L41" i="20"/>
  <c r="L42" i="20"/>
  <c r="L43" i="20"/>
  <c r="L44" i="20"/>
  <c r="L45" i="20"/>
  <c r="L46" i="20"/>
  <c r="L47" i="20"/>
  <c r="L48" i="20"/>
  <c r="L49" i="20"/>
  <c r="L50" i="20"/>
  <c r="L51" i="20"/>
  <c r="L52" i="20"/>
  <c r="L53" i="20"/>
  <c r="L54" i="20"/>
  <c r="L55" i="20"/>
  <c r="L56" i="20"/>
  <c r="L57" i="20"/>
  <c r="L58" i="20"/>
  <c r="L59" i="20"/>
  <c r="L60" i="20"/>
  <c r="L61" i="20"/>
  <c r="L62" i="20"/>
  <c r="L63" i="20"/>
  <c r="L64" i="20"/>
  <c r="L65" i="20"/>
  <c r="L66" i="20"/>
  <c r="L67" i="20"/>
  <c r="L68" i="20"/>
  <c r="L69" i="20"/>
  <c r="L70" i="20"/>
  <c r="L71" i="20"/>
  <c r="L72" i="20"/>
  <c r="L73" i="20"/>
  <c r="L74" i="20"/>
  <c r="L75" i="20"/>
  <c r="L76" i="20"/>
  <c r="L77" i="20"/>
  <c r="L78" i="20"/>
  <c r="L79" i="20"/>
  <c r="L80" i="20"/>
  <c r="L81" i="20"/>
  <c r="L82" i="20"/>
  <c r="L83" i="20"/>
  <c r="L84" i="20"/>
  <c r="L85" i="20"/>
  <c r="L86" i="20"/>
  <c r="L87" i="20"/>
  <c r="L88" i="20"/>
  <c r="L89" i="20"/>
  <c r="L90" i="20"/>
  <c r="L91" i="20"/>
  <c r="L92" i="20"/>
  <c r="L93" i="20"/>
  <c r="L94" i="20"/>
  <c r="L95" i="20"/>
  <c r="L96" i="20"/>
  <c r="L97" i="20"/>
  <c r="L98" i="20"/>
  <c r="L99" i="20"/>
  <c r="L100" i="20"/>
  <c r="L101" i="20"/>
  <c r="L102" i="20"/>
  <c r="L103" i="20"/>
  <c r="L104" i="20"/>
  <c r="L105" i="20"/>
  <c r="L106" i="20"/>
  <c r="L107" i="20"/>
  <c r="L108" i="20"/>
  <c r="L109" i="20"/>
  <c r="L110" i="20"/>
  <c r="L111" i="20"/>
  <c r="L112" i="20"/>
  <c r="L113" i="20"/>
  <c r="L114" i="20"/>
  <c r="L115" i="20"/>
  <c r="L116" i="20"/>
  <c r="L117" i="20"/>
  <c r="L118" i="20"/>
  <c r="L119" i="20"/>
  <c r="L120" i="20"/>
  <c r="L121" i="20"/>
  <c r="L122" i="20"/>
  <c r="L123" i="20"/>
  <c r="L124" i="20"/>
  <c r="L125" i="20"/>
  <c r="L126" i="20"/>
  <c r="L127" i="20"/>
  <c r="L128" i="20"/>
  <c r="L129" i="20"/>
  <c r="L130" i="20"/>
  <c r="L9" i="20"/>
  <c r="L9" i="10"/>
  <c r="L10" i="10"/>
  <c r="L12" i="10"/>
  <c r="L13" i="10"/>
  <c r="L14" i="10"/>
  <c r="L15"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Q9" i="22" l="1"/>
  <c r="R9" i="22" s="1"/>
  <c r="L150" i="22"/>
  <c r="L153" i="22"/>
  <c r="L155" i="22"/>
  <c r="L152" i="22"/>
  <c r="L154" i="22"/>
  <c r="L151" i="22"/>
  <c r="Q9" i="20"/>
  <c r="R9" i="20" s="1"/>
  <c r="L152" i="20"/>
  <c r="L153" i="20"/>
  <c r="L154" i="20"/>
  <c r="L151" i="20"/>
  <c r="L155" i="20"/>
  <c r="L150" i="20"/>
  <c r="Q9" i="10"/>
  <c r="L154" i="10"/>
  <c r="L150" i="10"/>
  <c r="L152" i="10"/>
  <c r="L151" i="10"/>
  <c r="L153" i="10"/>
  <c r="L155" i="10"/>
  <c r="AJ25" i="19"/>
  <c r="Q22" i="10"/>
  <c r="S22" i="10" s="1"/>
  <c r="AK63" i="19"/>
  <c r="Q60" i="20"/>
  <c r="AL72" i="19"/>
  <c r="Q69" i="22"/>
  <c r="S69" i="22" s="1"/>
  <c r="AJ94" i="19"/>
  <c r="Q91" i="10"/>
  <c r="S91" i="10" s="1"/>
  <c r="AK76" i="19"/>
  <c r="Q73" i="20"/>
  <c r="AL85" i="19"/>
  <c r="Q82" i="22"/>
  <c r="S82" i="22" s="1"/>
  <c r="AJ121" i="19"/>
  <c r="Q118" i="10"/>
  <c r="S118" i="10" s="1"/>
  <c r="AJ107" i="19"/>
  <c r="Q104" i="10"/>
  <c r="S104" i="10" s="1"/>
  <c r="AJ37" i="19"/>
  <c r="Q34" i="10"/>
  <c r="S34" i="10" s="1"/>
  <c r="AK33" i="19"/>
  <c r="Q30" i="20"/>
  <c r="AL14" i="19"/>
  <c r="Q11" i="22"/>
  <c r="AJ92" i="19"/>
  <c r="Q89" i="10"/>
  <c r="S89" i="10" s="1"/>
  <c r="AK88" i="19"/>
  <c r="Q85" i="20"/>
  <c r="AL97" i="19"/>
  <c r="Q94" i="22"/>
  <c r="S94" i="22" s="1"/>
  <c r="AJ119" i="19"/>
  <c r="Q116" i="10"/>
  <c r="S116" i="10" s="1"/>
  <c r="AJ105" i="19"/>
  <c r="Q102" i="10"/>
  <c r="S102" i="10" s="1"/>
  <c r="AJ91" i="19"/>
  <c r="Q88" i="10"/>
  <c r="S88" i="10" s="1"/>
  <c r="AJ77" i="19"/>
  <c r="Q74" i="10"/>
  <c r="S74" i="10" s="1"/>
  <c r="AJ63" i="19"/>
  <c r="Q60" i="10"/>
  <c r="S60" i="10" s="1"/>
  <c r="AJ49" i="19"/>
  <c r="Q46" i="10"/>
  <c r="S46" i="10" s="1"/>
  <c r="AJ35" i="19"/>
  <c r="Q32" i="10"/>
  <c r="S32" i="10" s="1"/>
  <c r="AJ21" i="19"/>
  <c r="Q18" i="10"/>
  <c r="S18" i="10" s="1"/>
  <c r="AK129" i="19"/>
  <c r="Q126" i="20"/>
  <c r="AK115" i="19"/>
  <c r="Q112" i="20"/>
  <c r="AK101" i="19"/>
  <c r="Q98" i="20"/>
  <c r="AK87" i="19"/>
  <c r="Q84" i="20"/>
  <c r="AK73" i="19"/>
  <c r="Q70" i="20"/>
  <c r="AK59" i="19"/>
  <c r="Q56" i="20"/>
  <c r="AK45" i="19"/>
  <c r="Q42" i="20"/>
  <c r="AK31" i="19"/>
  <c r="Q28" i="20"/>
  <c r="AK17" i="19"/>
  <c r="Q14" i="20"/>
  <c r="AL124" i="19"/>
  <c r="Q121" i="22"/>
  <c r="S121" i="22" s="1"/>
  <c r="AL110" i="19"/>
  <c r="Q107" i="22"/>
  <c r="S107" i="22" s="1"/>
  <c r="AL96" i="19"/>
  <c r="Q93" i="22"/>
  <c r="S93" i="22" s="1"/>
  <c r="AL82" i="19"/>
  <c r="Q79" i="22"/>
  <c r="S79" i="22" s="1"/>
  <c r="AL68" i="19"/>
  <c r="Q65" i="22"/>
  <c r="S65" i="22" s="1"/>
  <c r="AL54" i="19"/>
  <c r="Q51" i="22"/>
  <c r="S51" i="22" s="1"/>
  <c r="AL40" i="19"/>
  <c r="Q37" i="22"/>
  <c r="S37" i="22" s="1"/>
  <c r="AL26" i="19"/>
  <c r="Q23" i="22"/>
  <c r="S23" i="22" s="1"/>
  <c r="AJ132" i="19"/>
  <c r="Q129" i="10"/>
  <c r="S129" i="10" s="1"/>
  <c r="AJ118" i="19"/>
  <c r="Q115" i="10"/>
  <c r="S115" i="10" s="1"/>
  <c r="AJ104" i="19"/>
  <c r="Q101" i="10"/>
  <c r="S101" i="10" s="1"/>
  <c r="AJ90" i="19"/>
  <c r="Q87" i="10"/>
  <c r="S87" i="10" s="1"/>
  <c r="AJ76" i="19"/>
  <c r="Q73" i="10"/>
  <c r="S73" i="10" s="1"/>
  <c r="AJ62" i="19"/>
  <c r="Q59" i="10"/>
  <c r="S59" i="10" s="1"/>
  <c r="AJ48" i="19"/>
  <c r="Q45" i="10"/>
  <c r="S45" i="10" s="1"/>
  <c r="AJ34" i="19"/>
  <c r="Q31" i="10"/>
  <c r="S31" i="10" s="1"/>
  <c r="AJ20" i="19"/>
  <c r="Q17" i="10"/>
  <c r="S17" i="10" s="1"/>
  <c r="AK128" i="19"/>
  <c r="Q125" i="20"/>
  <c r="AK114" i="19"/>
  <c r="Q111" i="20"/>
  <c r="AK100" i="19"/>
  <c r="Q97" i="20"/>
  <c r="AK86" i="19"/>
  <c r="Q83" i="20"/>
  <c r="AK72" i="19"/>
  <c r="Q69" i="20"/>
  <c r="AK58" i="19"/>
  <c r="Q55" i="20"/>
  <c r="AK44" i="19"/>
  <c r="Q41" i="20"/>
  <c r="AK30" i="19"/>
  <c r="Q27" i="20"/>
  <c r="AK16" i="19"/>
  <c r="Q13" i="20"/>
  <c r="AL123" i="19"/>
  <c r="Q120" i="22"/>
  <c r="S120" i="22" s="1"/>
  <c r="AL109" i="19"/>
  <c r="Q106" i="22"/>
  <c r="S106" i="22" s="1"/>
  <c r="AL95" i="19"/>
  <c r="Q92" i="22"/>
  <c r="S92" i="22" s="1"/>
  <c r="AL81" i="19"/>
  <c r="Q78" i="22"/>
  <c r="S78" i="22" s="1"/>
  <c r="AL67" i="19"/>
  <c r="Q64" i="22"/>
  <c r="S64" i="22" s="1"/>
  <c r="AL53" i="19"/>
  <c r="Q50" i="22"/>
  <c r="S50" i="22" s="1"/>
  <c r="AL39" i="19"/>
  <c r="Q36" i="22"/>
  <c r="S36" i="22" s="1"/>
  <c r="AL25" i="19"/>
  <c r="Q22" i="22"/>
  <c r="AJ123" i="19"/>
  <c r="Q120" i="10"/>
  <c r="S120" i="10" s="1"/>
  <c r="AJ109" i="19"/>
  <c r="Q106" i="10"/>
  <c r="S106" i="10" s="1"/>
  <c r="AJ95" i="19"/>
  <c r="Q92" i="10"/>
  <c r="S92" i="10" s="1"/>
  <c r="AJ39" i="19"/>
  <c r="Q36" i="10"/>
  <c r="S36" i="10" s="1"/>
  <c r="AK105" i="19"/>
  <c r="Q102" i="20"/>
  <c r="AK49" i="19"/>
  <c r="Q46" i="20"/>
  <c r="AL128" i="19"/>
  <c r="Q125" i="22"/>
  <c r="S125" i="22" s="1"/>
  <c r="AL100" i="19"/>
  <c r="Q97" i="22"/>
  <c r="S97" i="22" s="1"/>
  <c r="AL58" i="19"/>
  <c r="Q55" i="22"/>
  <c r="S55" i="22" s="1"/>
  <c r="AL16" i="19"/>
  <c r="Q13" i="22"/>
  <c r="S13" i="22" s="1"/>
  <c r="AJ24" i="19"/>
  <c r="Q21" i="10"/>
  <c r="S21" i="10" s="1"/>
  <c r="AK118" i="19"/>
  <c r="Q115" i="20"/>
  <c r="AK104" i="19"/>
  <c r="Q101" i="20"/>
  <c r="AK34" i="19"/>
  <c r="Q31" i="20"/>
  <c r="AL99" i="19"/>
  <c r="Q96" i="22"/>
  <c r="S96" i="22" s="1"/>
  <c r="AL15" i="19"/>
  <c r="Q12" i="22"/>
  <c r="S12" i="22" s="1"/>
  <c r="AJ23" i="19"/>
  <c r="Q20" i="10"/>
  <c r="S20" i="10" s="1"/>
  <c r="AK131" i="19"/>
  <c r="Q128" i="20"/>
  <c r="AK117" i="19"/>
  <c r="Q114" i="20"/>
  <c r="AK61" i="19"/>
  <c r="Q58" i="20"/>
  <c r="AK19" i="19"/>
  <c r="Q16" i="20"/>
  <c r="AL112" i="19"/>
  <c r="Q109" i="22"/>
  <c r="S109" i="22" s="1"/>
  <c r="AL98" i="19"/>
  <c r="Q95" i="22"/>
  <c r="S95" i="22" s="1"/>
  <c r="AL42" i="19"/>
  <c r="Q39" i="22"/>
  <c r="S39" i="22" s="1"/>
  <c r="AJ22" i="19"/>
  <c r="Q19" i="10"/>
  <c r="S19" i="10" s="1"/>
  <c r="AK18" i="19"/>
  <c r="Q15" i="20"/>
  <c r="AL111" i="19"/>
  <c r="Q108" i="22"/>
  <c r="S108" i="22" s="1"/>
  <c r="AL83" i="19"/>
  <c r="Q80" i="22"/>
  <c r="S80" i="22" s="1"/>
  <c r="AL27" i="19"/>
  <c r="Q24" i="22"/>
  <c r="S24" i="22" s="1"/>
  <c r="AJ61" i="19"/>
  <c r="Q58" i="10"/>
  <c r="S58" i="10" s="1"/>
  <c r="AK15" i="19"/>
  <c r="Q12" i="20"/>
  <c r="AL122" i="19"/>
  <c r="Q119" i="22"/>
  <c r="S119" i="22" s="1"/>
  <c r="AL108" i="19"/>
  <c r="Q105" i="22"/>
  <c r="S105" i="22" s="1"/>
  <c r="AL94" i="19"/>
  <c r="Q91" i="22"/>
  <c r="S91" i="22" s="1"/>
  <c r="AL38" i="19"/>
  <c r="Q35" i="22"/>
  <c r="S35" i="22" s="1"/>
  <c r="AJ130" i="19"/>
  <c r="Q127" i="10"/>
  <c r="S127" i="10" s="1"/>
  <c r="AJ116" i="19"/>
  <c r="Q113" i="10"/>
  <c r="S113" i="10" s="1"/>
  <c r="AJ102" i="19"/>
  <c r="Q99" i="10"/>
  <c r="S99" i="10" s="1"/>
  <c r="AJ88" i="19"/>
  <c r="Q85" i="10"/>
  <c r="S85" i="10" s="1"/>
  <c r="AJ74" i="19"/>
  <c r="Q71" i="10"/>
  <c r="S71" i="10" s="1"/>
  <c r="AJ60" i="19"/>
  <c r="Q57" i="10"/>
  <c r="S57" i="10" s="1"/>
  <c r="AJ46" i="19"/>
  <c r="Q43" i="10"/>
  <c r="S43" i="10" s="1"/>
  <c r="AJ32" i="19"/>
  <c r="Q29" i="10"/>
  <c r="S29" i="10" s="1"/>
  <c r="AJ18" i="19"/>
  <c r="Q15" i="10"/>
  <c r="S15" i="10" s="1"/>
  <c r="AK126" i="19"/>
  <c r="Q123" i="20"/>
  <c r="AK112" i="19"/>
  <c r="Q109" i="20"/>
  <c r="AK98" i="19"/>
  <c r="Q95" i="20"/>
  <c r="AK84" i="19"/>
  <c r="Q81" i="20"/>
  <c r="AK70" i="19"/>
  <c r="Q67" i="20"/>
  <c r="AK56" i="19"/>
  <c r="Q53" i="20"/>
  <c r="AK42" i="19"/>
  <c r="Q39" i="20"/>
  <c r="AK28" i="19"/>
  <c r="Q25" i="20"/>
  <c r="AK14" i="19"/>
  <c r="AL121" i="19"/>
  <c r="Q118" i="22"/>
  <c r="S118" i="22" s="1"/>
  <c r="AL107" i="19"/>
  <c r="Q104" i="22"/>
  <c r="S104" i="22" s="1"/>
  <c r="AL93" i="19"/>
  <c r="Q90" i="22"/>
  <c r="S90" i="22" s="1"/>
  <c r="AL79" i="19"/>
  <c r="Q76" i="22"/>
  <c r="S76" i="22" s="1"/>
  <c r="AL65" i="19"/>
  <c r="Q62" i="22"/>
  <c r="S62" i="22" s="1"/>
  <c r="AL51" i="19"/>
  <c r="Q48" i="22"/>
  <c r="S48" i="22" s="1"/>
  <c r="AL37" i="19"/>
  <c r="Q34" i="22"/>
  <c r="S34" i="22" s="1"/>
  <c r="AL23" i="19"/>
  <c r="Q20" i="22"/>
  <c r="S20" i="22" s="1"/>
  <c r="AJ129" i="19"/>
  <c r="Q126" i="10"/>
  <c r="S126" i="10" s="1"/>
  <c r="AJ115" i="19"/>
  <c r="Q112" i="10"/>
  <c r="S112" i="10" s="1"/>
  <c r="AJ101" i="19"/>
  <c r="Q98" i="10"/>
  <c r="S98" i="10" s="1"/>
  <c r="AJ87" i="19"/>
  <c r="Q84" i="10"/>
  <c r="S84" i="10" s="1"/>
  <c r="AJ73" i="19"/>
  <c r="Q70" i="10"/>
  <c r="S70" i="10" s="1"/>
  <c r="AJ59" i="19"/>
  <c r="Q56" i="10"/>
  <c r="S56" i="10" s="1"/>
  <c r="AJ45" i="19"/>
  <c r="Q42" i="10"/>
  <c r="S42" i="10" s="1"/>
  <c r="AJ31" i="19"/>
  <c r="Q28" i="10"/>
  <c r="S28" i="10" s="1"/>
  <c r="AJ17" i="19"/>
  <c r="Q14" i="10"/>
  <c r="AK125" i="19"/>
  <c r="Q122" i="20"/>
  <c r="AK111" i="19"/>
  <c r="Q108" i="20"/>
  <c r="AK97" i="19"/>
  <c r="Q94" i="20"/>
  <c r="AK83" i="19"/>
  <c r="Q80" i="20"/>
  <c r="AK69" i="19"/>
  <c r="Q66" i="20"/>
  <c r="AK55" i="19"/>
  <c r="Q52" i="20"/>
  <c r="AK41" i="19"/>
  <c r="Q38" i="20"/>
  <c r="AK27" i="19"/>
  <c r="Q24" i="20"/>
  <c r="AK13" i="19"/>
  <c r="Q10" i="20"/>
  <c r="AL120" i="19"/>
  <c r="Q117" i="22"/>
  <c r="S117" i="22" s="1"/>
  <c r="AL106" i="19"/>
  <c r="Q103" i="22"/>
  <c r="S103" i="22" s="1"/>
  <c r="AL92" i="19"/>
  <c r="Q89" i="22"/>
  <c r="S89" i="22" s="1"/>
  <c r="AL78" i="19"/>
  <c r="Q75" i="22"/>
  <c r="S75" i="22" s="1"/>
  <c r="AL64" i="19"/>
  <c r="Q61" i="22"/>
  <c r="S61" i="22" s="1"/>
  <c r="AL50" i="19"/>
  <c r="Q47" i="22"/>
  <c r="S47" i="22" s="1"/>
  <c r="AL36" i="19"/>
  <c r="Q33" i="22"/>
  <c r="S33" i="22" s="1"/>
  <c r="AL22" i="19"/>
  <c r="Q19" i="22"/>
  <c r="S19" i="22" s="1"/>
  <c r="AJ14" i="19"/>
  <c r="Q11" i="10"/>
  <c r="AJ67" i="19"/>
  <c r="Q64" i="10"/>
  <c r="S64" i="10" s="1"/>
  <c r="AK35" i="19"/>
  <c r="Q32" i="20"/>
  <c r="AJ122" i="19"/>
  <c r="Q119" i="10"/>
  <c r="S119" i="10" s="1"/>
  <c r="AJ80" i="19"/>
  <c r="Q77" i="10"/>
  <c r="S77" i="10" s="1"/>
  <c r="AJ52" i="19"/>
  <c r="Q49" i="10"/>
  <c r="S49" i="10" s="1"/>
  <c r="AK132" i="19"/>
  <c r="Q129" i="20"/>
  <c r="AK20" i="19"/>
  <c r="Q17" i="20"/>
  <c r="AL43" i="19"/>
  <c r="Q40" i="22"/>
  <c r="S40" i="22" s="1"/>
  <c r="AJ93" i="19"/>
  <c r="Q90" i="10"/>
  <c r="S90" i="10" s="1"/>
  <c r="AK47" i="19"/>
  <c r="Q44" i="20"/>
  <c r="AL56" i="19"/>
  <c r="Q53" i="22"/>
  <c r="S53" i="22" s="1"/>
  <c r="AJ50" i="19"/>
  <c r="Q47" i="10"/>
  <c r="S47" i="10" s="1"/>
  <c r="AK60" i="19"/>
  <c r="Q57" i="20"/>
  <c r="AL41" i="19"/>
  <c r="Q38" i="22"/>
  <c r="S38" i="22" s="1"/>
  <c r="AK127" i="19"/>
  <c r="Q124" i="20"/>
  <c r="AL66" i="19"/>
  <c r="Q63" i="22"/>
  <c r="S63" i="22" s="1"/>
  <c r="AJ100" i="19"/>
  <c r="Q97" i="10"/>
  <c r="S97" i="10" s="1"/>
  <c r="AJ72" i="19"/>
  <c r="Q69" i="10"/>
  <c r="S69" i="10" s="1"/>
  <c r="AJ16" i="19"/>
  <c r="Q13" i="10"/>
  <c r="S13" i="10" s="1"/>
  <c r="AK54" i="19"/>
  <c r="Q51" i="20"/>
  <c r="AL119" i="19"/>
  <c r="Q116" i="22"/>
  <c r="S116" i="22" s="1"/>
  <c r="AL63" i="19"/>
  <c r="Q60" i="22"/>
  <c r="S60" i="22" s="1"/>
  <c r="AJ113" i="19"/>
  <c r="Q110" i="10"/>
  <c r="S110" i="10" s="1"/>
  <c r="AJ99" i="19"/>
  <c r="Q96" i="10"/>
  <c r="S96" i="10" s="1"/>
  <c r="AJ85" i="19"/>
  <c r="Q82" i="10"/>
  <c r="S82" i="10" s="1"/>
  <c r="AJ71" i="19"/>
  <c r="Q68" i="10"/>
  <c r="S68" i="10" s="1"/>
  <c r="AJ57" i="19"/>
  <c r="Q54" i="10"/>
  <c r="S54" i="10" s="1"/>
  <c r="AJ43" i="19"/>
  <c r="Q40" i="10"/>
  <c r="S40" i="10" s="1"/>
  <c r="AJ29" i="19"/>
  <c r="Q26" i="10"/>
  <c r="S26" i="10" s="1"/>
  <c r="AJ15" i="19"/>
  <c r="Q12" i="10"/>
  <c r="S12" i="10" s="1"/>
  <c r="AK123" i="19"/>
  <c r="Q120" i="20"/>
  <c r="AK109" i="19"/>
  <c r="Q106" i="20"/>
  <c r="AK95" i="19"/>
  <c r="Q92" i="20"/>
  <c r="AK81" i="19"/>
  <c r="Q78" i="20"/>
  <c r="AK67" i="19"/>
  <c r="Q64" i="20"/>
  <c r="AK53" i="19"/>
  <c r="Q50" i="20"/>
  <c r="AK39" i="19"/>
  <c r="Q36" i="20"/>
  <c r="AK25" i="19"/>
  <c r="Q22" i="20"/>
  <c r="AL132" i="19"/>
  <c r="Q129" i="22"/>
  <c r="S129" i="22" s="1"/>
  <c r="AL118" i="19"/>
  <c r="Q115" i="22"/>
  <c r="S115" i="22" s="1"/>
  <c r="AL104" i="19"/>
  <c r="Q101" i="22"/>
  <c r="S101" i="22" s="1"/>
  <c r="AL90" i="19"/>
  <c r="Q87" i="22"/>
  <c r="S87" i="22" s="1"/>
  <c r="AL76" i="19"/>
  <c r="Q73" i="22"/>
  <c r="S73" i="22" s="1"/>
  <c r="AL62" i="19"/>
  <c r="Q59" i="22"/>
  <c r="S59" i="22" s="1"/>
  <c r="AL48" i="19"/>
  <c r="Q45" i="22"/>
  <c r="S45" i="22" s="1"/>
  <c r="AL34" i="19"/>
  <c r="Q31" i="22"/>
  <c r="S31" i="22" s="1"/>
  <c r="AL20" i="19"/>
  <c r="Q17" i="22"/>
  <c r="S17" i="22" s="1"/>
  <c r="AJ53" i="19"/>
  <c r="Q50" i="10"/>
  <c r="S50" i="10" s="1"/>
  <c r="AK119" i="19"/>
  <c r="Q116" i="20"/>
  <c r="AK21" i="19"/>
  <c r="Q18" i="20"/>
  <c r="AL44" i="19"/>
  <c r="Q41" i="22"/>
  <c r="S41" i="22" s="1"/>
  <c r="AJ66" i="19"/>
  <c r="Q63" i="10"/>
  <c r="S63" i="10" s="1"/>
  <c r="AK62" i="19"/>
  <c r="Q59" i="20"/>
  <c r="AL113" i="19"/>
  <c r="Q110" i="22"/>
  <c r="S110" i="22" s="1"/>
  <c r="AL29" i="19"/>
  <c r="Q26" i="22"/>
  <c r="S26" i="22" s="1"/>
  <c r="AJ65" i="19"/>
  <c r="Q62" i="10"/>
  <c r="S62" i="10" s="1"/>
  <c r="AK103" i="19"/>
  <c r="Q100" i="20"/>
  <c r="AL126" i="19"/>
  <c r="Q123" i="22"/>
  <c r="S123" i="22" s="1"/>
  <c r="AL28" i="19"/>
  <c r="Q25" i="22"/>
  <c r="S25" i="22" s="1"/>
  <c r="AJ120" i="19"/>
  <c r="Q117" i="10"/>
  <c r="S117" i="10" s="1"/>
  <c r="AJ64" i="19"/>
  <c r="Q61" i="10"/>
  <c r="S61" i="10" s="1"/>
  <c r="AK130" i="19"/>
  <c r="Q127" i="20"/>
  <c r="AK102" i="19"/>
  <c r="Q99" i="20"/>
  <c r="AK46" i="19"/>
  <c r="Q43" i="20"/>
  <c r="AL55" i="19"/>
  <c r="Q52" i="22"/>
  <c r="S52" i="22" s="1"/>
  <c r="AJ33" i="19"/>
  <c r="Q30" i="10"/>
  <c r="S30" i="10" s="1"/>
  <c r="AL52" i="19"/>
  <c r="Q49" i="22"/>
  <c r="S49" i="22" s="1"/>
  <c r="AJ128" i="19"/>
  <c r="Q125" i="10"/>
  <c r="S125" i="10" s="1"/>
  <c r="AJ86" i="19"/>
  <c r="Q83" i="10"/>
  <c r="S83" i="10" s="1"/>
  <c r="AJ30" i="19"/>
  <c r="Q27" i="10"/>
  <c r="S27" i="10" s="1"/>
  <c r="AK124" i="19"/>
  <c r="Q121" i="20"/>
  <c r="AK96" i="19"/>
  <c r="Q93" i="20"/>
  <c r="AK68" i="19"/>
  <c r="Q65" i="20"/>
  <c r="AK26" i="19"/>
  <c r="Q23" i="20"/>
  <c r="AL35" i="19"/>
  <c r="Q32" i="22"/>
  <c r="S32" i="22" s="1"/>
  <c r="AJ127" i="19"/>
  <c r="Q124" i="10"/>
  <c r="S124" i="10" s="1"/>
  <c r="AJ112" i="19"/>
  <c r="Q109" i="10"/>
  <c r="S109" i="10" s="1"/>
  <c r="AJ84" i="19"/>
  <c r="Q81" i="10"/>
  <c r="S81" i="10" s="1"/>
  <c r="AJ70" i="19"/>
  <c r="Q67" i="10"/>
  <c r="S67" i="10" s="1"/>
  <c r="AJ42" i="19"/>
  <c r="Q39" i="10"/>
  <c r="S39" i="10" s="1"/>
  <c r="AJ28" i="19"/>
  <c r="Q25" i="10"/>
  <c r="S25" i="10" s="1"/>
  <c r="AJ13" i="19"/>
  <c r="Q10" i="10"/>
  <c r="AK122" i="19"/>
  <c r="Q119" i="20"/>
  <c r="AK108" i="19"/>
  <c r="Q105" i="20"/>
  <c r="AK94" i="19"/>
  <c r="Q91" i="20"/>
  <c r="AK80" i="19"/>
  <c r="Q77" i="20"/>
  <c r="AK66" i="19"/>
  <c r="Q63" i="20"/>
  <c r="AK52" i="19"/>
  <c r="Q49" i="20"/>
  <c r="AK38" i="19"/>
  <c r="Q35" i="20"/>
  <c r="AK24" i="19"/>
  <c r="Q21" i="20"/>
  <c r="AL131" i="19"/>
  <c r="Q128" i="22"/>
  <c r="S128" i="22" s="1"/>
  <c r="AL117" i="19"/>
  <c r="Q114" i="22"/>
  <c r="S114" i="22" s="1"/>
  <c r="AL103" i="19"/>
  <c r="Q100" i="22"/>
  <c r="S100" i="22" s="1"/>
  <c r="AL89" i="19"/>
  <c r="Q86" i="22"/>
  <c r="S86" i="22" s="1"/>
  <c r="AL75" i="19"/>
  <c r="Q72" i="22"/>
  <c r="S72" i="22" s="1"/>
  <c r="AL61" i="19"/>
  <c r="Q58" i="22"/>
  <c r="S58" i="22" s="1"/>
  <c r="AL47" i="19"/>
  <c r="Q44" i="22"/>
  <c r="S44" i="22" s="1"/>
  <c r="AL33" i="19"/>
  <c r="Q30" i="22"/>
  <c r="S30" i="22" s="1"/>
  <c r="AL19" i="19"/>
  <c r="Q16" i="22"/>
  <c r="AJ81" i="19"/>
  <c r="Q78" i="10"/>
  <c r="S78" i="10" s="1"/>
  <c r="AK91" i="19"/>
  <c r="Q88" i="20"/>
  <c r="AL114" i="19"/>
  <c r="Q111" i="22"/>
  <c r="S111" i="22" s="1"/>
  <c r="AL30" i="19"/>
  <c r="Q27" i="22"/>
  <c r="S27" i="22" s="1"/>
  <c r="AJ108" i="19"/>
  <c r="Q105" i="10"/>
  <c r="S105" i="10" s="1"/>
  <c r="AJ38" i="19"/>
  <c r="Q35" i="10"/>
  <c r="S35" i="10" s="1"/>
  <c r="AK48" i="19"/>
  <c r="Q45" i="20"/>
  <c r="AL71" i="19"/>
  <c r="Q68" i="22"/>
  <c r="S68" i="22" s="1"/>
  <c r="AJ51" i="19"/>
  <c r="Q48" i="10"/>
  <c r="S48" i="10" s="1"/>
  <c r="AK75" i="19"/>
  <c r="Q72" i="20"/>
  <c r="AL70" i="19"/>
  <c r="Q67" i="22"/>
  <c r="S67" i="22" s="1"/>
  <c r="AJ106" i="19"/>
  <c r="Q103" i="10"/>
  <c r="S103" i="10" s="1"/>
  <c r="AJ36" i="19"/>
  <c r="Q33" i="10"/>
  <c r="S33" i="10" s="1"/>
  <c r="AK116" i="19"/>
  <c r="Q113" i="20"/>
  <c r="AK74" i="19"/>
  <c r="Q71" i="20"/>
  <c r="AK32" i="19"/>
  <c r="Q29" i="20"/>
  <c r="AL125" i="19"/>
  <c r="Q122" i="22"/>
  <c r="S122" i="22" s="1"/>
  <c r="AL13" i="19"/>
  <c r="Q10" i="22"/>
  <c r="AJ103" i="19"/>
  <c r="Q100" i="10"/>
  <c r="S100" i="10" s="1"/>
  <c r="AJ47" i="19"/>
  <c r="Q44" i="10"/>
  <c r="S44" i="10" s="1"/>
  <c r="AK113" i="19"/>
  <c r="Q110" i="20"/>
  <c r="AK85" i="19"/>
  <c r="Q82" i="20"/>
  <c r="AK57" i="19"/>
  <c r="Q54" i="20"/>
  <c r="AK43" i="19"/>
  <c r="Q40" i="20"/>
  <c r="AL80" i="19"/>
  <c r="Q77" i="22"/>
  <c r="S77" i="22" s="1"/>
  <c r="AJ58" i="19"/>
  <c r="Q55" i="10"/>
  <c r="S55" i="10" s="1"/>
  <c r="AK110" i="19"/>
  <c r="Q107" i="20"/>
  <c r="AK40" i="19"/>
  <c r="Q37" i="20"/>
  <c r="AL105" i="19"/>
  <c r="Q102" i="22"/>
  <c r="S102" i="22" s="1"/>
  <c r="AL77" i="19"/>
  <c r="Q74" i="22"/>
  <c r="S74" i="22" s="1"/>
  <c r="AL21" i="19"/>
  <c r="Q18" i="22"/>
  <c r="S18" i="22" s="1"/>
  <c r="AK107" i="19"/>
  <c r="Q104" i="20"/>
  <c r="AK93" i="19"/>
  <c r="Q90" i="20"/>
  <c r="AK79" i="19"/>
  <c r="Q76" i="20"/>
  <c r="AK65" i="19"/>
  <c r="Q62" i="20"/>
  <c r="AK51" i="19"/>
  <c r="Q48" i="20"/>
  <c r="AK23" i="19"/>
  <c r="Q20" i="20"/>
  <c r="AL116" i="19"/>
  <c r="Q113" i="22"/>
  <c r="S113" i="22" s="1"/>
  <c r="AL102" i="19"/>
  <c r="Q99" i="22"/>
  <c r="S99" i="22" s="1"/>
  <c r="AL88" i="19"/>
  <c r="Q85" i="22"/>
  <c r="S85" i="22" s="1"/>
  <c r="AL60" i="19"/>
  <c r="Q57" i="22"/>
  <c r="S57" i="22" s="1"/>
  <c r="AL46" i="19"/>
  <c r="Q43" i="22"/>
  <c r="S43" i="22" s="1"/>
  <c r="AL32" i="19"/>
  <c r="Q29" i="22"/>
  <c r="S29" i="22" s="1"/>
  <c r="AL18" i="19"/>
  <c r="Q15" i="22"/>
  <c r="S15" i="22" s="1"/>
  <c r="AK77" i="19"/>
  <c r="Q74" i="20"/>
  <c r="AL86" i="19"/>
  <c r="Q83" i="22"/>
  <c r="S83" i="22" s="1"/>
  <c r="AK90" i="19"/>
  <c r="Q87" i="20"/>
  <c r="AL127" i="19"/>
  <c r="Q124" i="22"/>
  <c r="S124" i="22" s="1"/>
  <c r="AL57" i="19"/>
  <c r="Q54" i="22"/>
  <c r="S54" i="22" s="1"/>
  <c r="AJ79" i="19"/>
  <c r="Q76" i="10"/>
  <c r="S76" i="10" s="1"/>
  <c r="AK89" i="19"/>
  <c r="Q86" i="20"/>
  <c r="AL84" i="19"/>
  <c r="Q81" i="22"/>
  <c r="S81" i="22" s="1"/>
  <c r="AJ78" i="19"/>
  <c r="Q75" i="10"/>
  <c r="S75" i="10" s="1"/>
  <c r="AL69" i="19"/>
  <c r="Q66" i="22"/>
  <c r="S66" i="22" s="1"/>
  <c r="AJ131" i="19"/>
  <c r="Q128" i="10"/>
  <c r="S128" i="10" s="1"/>
  <c r="AJ117" i="19"/>
  <c r="Q114" i="10"/>
  <c r="S114" i="10" s="1"/>
  <c r="AJ89" i="19"/>
  <c r="Q86" i="10"/>
  <c r="S86" i="10" s="1"/>
  <c r="AJ75" i="19"/>
  <c r="Q72" i="10"/>
  <c r="S72" i="10" s="1"/>
  <c r="AJ19" i="19"/>
  <c r="Q16" i="10"/>
  <c r="AK99" i="19"/>
  <c r="Q96" i="20"/>
  <c r="AK71" i="19"/>
  <c r="Q68" i="20"/>
  <c r="AK29" i="19"/>
  <c r="Q26" i="20"/>
  <c r="AL24" i="19"/>
  <c r="Q21" i="22"/>
  <c r="S21" i="22" s="1"/>
  <c r="AJ114" i="19"/>
  <c r="Q111" i="10"/>
  <c r="S111" i="10" s="1"/>
  <c r="AJ44" i="19"/>
  <c r="Q41" i="10"/>
  <c r="S41" i="10" s="1"/>
  <c r="AK82" i="19"/>
  <c r="Q79" i="20"/>
  <c r="AL91" i="19"/>
  <c r="Q88" i="22"/>
  <c r="S88" i="22" s="1"/>
  <c r="AL49" i="19"/>
  <c r="Q46" i="22"/>
  <c r="S46" i="22" s="1"/>
  <c r="AJ126" i="19"/>
  <c r="Q123" i="10"/>
  <c r="S123" i="10" s="1"/>
  <c r="AJ98" i="19"/>
  <c r="Q95" i="10"/>
  <c r="S95" i="10" s="1"/>
  <c r="AJ56" i="19"/>
  <c r="Q53" i="10"/>
  <c r="S53" i="10" s="1"/>
  <c r="AJ125" i="19"/>
  <c r="Q122" i="10"/>
  <c r="S122" i="10" s="1"/>
  <c r="AJ111" i="19"/>
  <c r="Q108" i="10"/>
  <c r="S108" i="10" s="1"/>
  <c r="AJ97" i="19"/>
  <c r="Q94" i="10"/>
  <c r="S94" i="10" s="1"/>
  <c r="AJ83" i="19"/>
  <c r="Q80" i="10"/>
  <c r="S80" i="10" s="1"/>
  <c r="AJ69" i="19"/>
  <c r="Q66" i="10"/>
  <c r="S66" i="10" s="1"/>
  <c r="AJ55" i="19"/>
  <c r="Q52" i="10"/>
  <c r="S52" i="10" s="1"/>
  <c r="AJ41" i="19"/>
  <c r="Q38" i="10"/>
  <c r="S38" i="10" s="1"/>
  <c r="AJ27" i="19"/>
  <c r="Q24" i="10"/>
  <c r="S24" i="10" s="1"/>
  <c r="AK121" i="19"/>
  <c r="Q118" i="20"/>
  <c r="AK37" i="19"/>
  <c r="Q34" i="20"/>
  <c r="AL130" i="19"/>
  <c r="Q127" i="22"/>
  <c r="S127" i="22" s="1"/>
  <c r="AL74" i="19"/>
  <c r="Q71" i="22"/>
  <c r="S71" i="22" s="1"/>
  <c r="AJ124" i="19"/>
  <c r="Q121" i="10"/>
  <c r="S121" i="10" s="1"/>
  <c r="AJ110" i="19"/>
  <c r="Q107" i="10"/>
  <c r="S107" i="10" s="1"/>
  <c r="AJ96" i="19"/>
  <c r="Q93" i="10"/>
  <c r="S93" i="10" s="1"/>
  <c r="AJ82" i="19"/>
  <c r="Q79" i="10"/>
  <c r="S79" i="10" s="1"/>
  <c r="AJ68" i="19"/>
  <c r="Q65" i="10"/>
  <c r="S65" i="10" s="1"/>
  <c r="AJ54" i="19"/>
  <c r="Q51" i="10"/>
  <c r="S51" i="10" s="1"/>
  <c r="AJ40" i="19"/>
  <c r="Q37" i="10"/>
  <c r="S37" i="10" s="1"/>
  <c r="AJ26" i="19"/>
  <c r="Q23" i="10"/>
  <c r="S23" i="10" s="1"/>
  <c r="AK120" i="19"/>
  <c r="Q117" i="20"/>
  <c r="AK106" i="19"/>
  <c r="Q103" i="20"/>
  <c r="AK92" i="19"/>
  <c r="Q89" i="20"/>
  <c r="AK78" i="19"/>
  <c r="Q75" i="20"/>
  <c r="AK64" i="19"/>
  <c r="Q61" i="20"/>
  <c r="AK50" i="19"/>
  <c r="Q47" i="20"/>
  <c r="AK36" i="19"/>
  <c r="Q33" i="20"/>
  <c r="AK22" i="19"/>
  <c r="Q19" i="20"/>
  <c r="AL129" i="19"/>
  <c r="Q126" i="22"/>
  <c r="S126" i="22" s="1"/>
  <c r="AL115" i="19"/>
  <c r="Q112" i="22"/>
  <c r="S112" i="22" s="1"/>
  <c r="AL101" i="19"/>
  <c r="Q98" i="22"/>
  <c r="S98" i="22" s="1"/>
  <c r="AL87" i="19"/>
  <c r="Q84" i="22"/>
  <c r="S84" i="22" s="1"/>
  <c r="AL73" i="19"/>
  <c r="Q70" i="22"/>
  <c r="S70" i="22" s="1"/>
  <c r="AL59" i="19"/>
  <c r="Q56" i="22"/>
  <c r="S56" i="22" s="1"/>
  <c r="AL45" i="19"/>
  <c r="Q42" i="22"/>
  <c r="S42" i="22" s="1"/>
  <c r="AL31" i="19"/>
  <c r="Q28" i="22"/>
  <c r="S28" i="22" s="1"/>
  <c r="AL17" i="19"/>
  <c r="Q14" i="22"/>
  <c r="S14" i="22" s="1"/>
  <c r="AL12" i="19"/>
  <c r="AK12" i="19"/>
  <c r="AJ12" i="19"/>
  <c r="AH12" i="19"/>
  <c r="AG12" i="19"/>
  <c r="AF12" i="19"/>
  <c r="AD12" i="19"/>
  <c r="AC12" i="19"/>
  <c r="AB12" i="19"/>
  <c r="Z12" i="19"/>
  <c r="Y12" i="19"/>
  <c r="X12" i="19"/>
  <c r="V12" i="19"/>
  <c r="U12" i="19"/>
  <c r="T12" i="19"/>
  <c r="R12" i="19"/>
  <c r="Q12" i="19"/>
  <c r="P12" i="19"/>
  <c r="N12" i="19"/>
  <c r="J12" i="19"/>
  <c r="I12" i="19"/>
  <c r="H12" i="19"/>
  <c r="AG6" i="19"/>
  <c r="M5" i="22"/>
  <c r="AG4" i="19"/>
  <c r="M4" i="22"/>
  <c r="AR8" i="19"/>
  <c r="AN8" i="19"/>
  <c r="AQ12" i="19"/>
  <c r="AJ8" i="19"/>
  <c r="AF8" i="19"/>
  <c r="AB8" i="19"/>
  <c r="X8" i="19"/>
  <c r="T8" i="19"/>
  <c r="P8" i="19"/>
  <c r="L8" i="19"/>
  <c r="H8" i="19"/>
  <c r="B69" i="22"/>
  <c r="P7" i="22"/>
  <c r="O7" i="22"/>
  <c r="K7" i="22"/>
  <c r="J7" i="22"/>
  <c r="I7" i="22"/>
  <c r="H7" i="22"/>
  <c r="G7" i="22"/>
  <c r="F7" i="22"/>
  <c r="E7" i="22"/>
  <c r="J5" i="22"/>
  <c r="E5" i="22"/>
  <c r="J4" i="22"/>
  <c r="G4" i="22"/>
  <c r="E4" i="22"/>
  <c r="L157" i="22" l="1"/>
  <c r="L157" i="10"/>
  <c r="L157" i="20"/>
  <c r="T9" i="20"/>
  <c r="T9" i="22"/>
  <c r="S11" i="22"/>
  <c r="S11" i="10"/>
  <c r="S10" i="22"/>
  <c r="S10" i="10"/>
  <c r="S16" i="22"/>
  <c r="S16" i="10"/>
  <c r="K12" i="19"/>
  <c r="R86" i="22"/>
  <c r="T86" i="22" s="1"/>
  <c r="R72" i="22"/>
  <c r="T72" i="22" s="1"/>
  <c r="R90" i="22"/>
  <c r="T90" i="22" s="1"/>
  <c r="R92" i="22"/>
  <c r="T92" i="22" s="1"/>
  <c r="R88" i="22"/>
  <c r="T88" i="22" s="1"/>
  <c r="S9" i="20"/>
  <c r="R96" i="22"/>
  <c r="T96" i="22" s="1"/>
  <c r="R98" i="22"/>
  <c r="T98" i="22" s="1"/>
  <c r="S121" i="20"/>
  <c r="R121" i="20"/>
  <c r="T121" i="20" s="1"/>
  <c r="S50" i="20"/>
  <c r="R50" i="20"/>
  <c r="T50" i="20" s="1"/>
  <c r="R66" i="20"/>
  <c r="T66" i="20" s="1"/>
  <c r="S66" i="20"/>
  <c r="R95" i="20"/>
  <c r="T95" i="20" s="1"/>
  <c r="S95" i="20"/>
  <c r="R56" i="20"/>
  <c r="T56" i="20" s="1"/>
  <c r="S56" i="20"/>
  <c r="S99" i="20"/>
  <c r="R99" i="20"/>
  <c r="T99" i="20" s="1"/>
  <c r="S128" i="20"/>
  <c r="R128" i="20"/>
  <c r="T128" i="20" s="1"/>
  <c r="S85" i="20"/>
  <c r="R85" i="20"/>
  <c r="T85" i="20" s="1"/>
  <c r="S21" i="20"/>
  <c r="R21" i="20"/>
  <c r="T21" i="20" s="1"/>
  <c r="S119" i="20"/>
  <c r="R119" i="20"/>
  <c r="T119" i="20" s="1"/>
  <c r="S127" i="20"/>
  <c r="R127" i="20"/>
  <c r="T127" i="20" s="1"/>
  <c r="S78" i="20"/>
  <c r="R78" i="20"/>
  <c r="T78" i="20" s="1"/>
  <c r="S51" i="20"/>
  <c r="R51" i="20"/>
  <c r="T51" i="20" s="1"/>
  <c r="R57" i="20"/>
  <c r="T57" i="20" s="1"/>
  <c r="S57" i="20"/>
  <c r="S129" i="20"/>
  <c r="R129" i="20"/>
  <c r="T129" i="20" s="1"/>
  <c r="R94" i="20"/>
  <c r="T94" i="20" s="1"/>
  <c r="S94" i="20"/>
  <c r="S25" i="20"/>
  <c r="R25" i="20"/>
  <c r="T25" i="20" s="1"/>
  <c r="R123" i="20"/>
  <c r="T123" i="20" s="1"/>
  <c r="S123" i="20"/>
  <c r="S12" i="20"/>
  <c r="R12" i="20"/>
  <c r="T12" i="20" s="1"/>
  <c r="S55" i="20"/>
  <c r="R55" i="20"/>
  <c r="T55" i="20" s="1"/>
  <c r="R84" i="20"/>
  <c r="T84" i="20" s="1"/>
  <c r="S84" i="20"/>
  <c r="S73" i="20"/>
  <c r="R73" i="20"/>
  <c r="T73" i="20" s="1"/>
  <c r="R94" i="22"/>
  <c r="T94" i="22" s="1"/>
  <c r="R75" i="20"/>
  <c r="T75" i="20" s="1"/>
  <c r="S75" i="20"/>
  <c r="S34" i="20"/>
  <c r="R34" i="20"/>
  <c r="T34" i="20" s="1"/>
  <c r="S96" i="20"/>
  <c r="R96" i="20"/>
  <c r="T96" i="20" s="1"/>
  <c r="S104" i="20"/>
  <c r="R104" i="20"/>
  <c r="T104" i="20" s="1"/>
  <c r="S37" i="20"/>
  <c r="R37" i="20"/>
  <c r="T37" i="20" s="1"/>
  <c r="R113" i="20"/>
  <c r="T113" i="20" s="1"/>
  <c r="S113" i="20"/>
  <c r="S91" i="20"/>
  <c r="R91" i="20"/>
  <c r="T91" i="20" s="1"/>
  <c r="R100" i="20"/>
  <c r="T100" i="20" s="1"/>
  <c r="S100" i="20"/>
  <c r="S116" i="20"/>
  <c r="R116" i="20"/>
  <c r="T116" i="20" s="1"/>
  <c r="R109" i="20"/>
  <c r="T109" i="20" s="1"/>
  <c r="S109" i="20"/>
  <c r="R70" i="20"/>
  <c r="T70" i="20" s="1"/>
  <c r="S70" i="20"/>
  <c r="S61" i="20"/>
  <c r="R61" i="20"/>
  <c r="T61" i="20" s="1"/>
  <c r="S89" i="20"/>
  <c r="R89" i="20"/>
  <c r="T89" i="20" s="1"/>
  <c r="S74" i="20"/>
  <c r="R74" i="20"/>
  <c r="T74" i="20" s="1"/>
  <c r="S45" i="20"/>
  <c r="R45" i="20"/>
  <c r="T45" i="20" s="1"/>
  <c r="R43" i="20"/>
  <c r="T43" i="20" s="1"/>
  <c r="S43" i="20"/>
  <c r="S18" i="20"/>
  <c r="R18" i="20"/>
  <c r="T18" i="20" s="1"/>
  <c r="S15" i="20"/>
  <c r="R15" i="20"/>
  <c r="T15" i="20" s="1"/>
  <c r="R114" i="20"/>
  <c r="T114" i="20" s="1"/>
  <c r="S114" i="20"/>
  <c r="S102" i="20"/>
  <c r="R102" i="20"/>
  <c r="T102" i="20" s="1"/>
  <c r="R27" i="20"/>
  <c r="T27" i="20" s="1"/>
  <c r="S27" i="20"/>
  <c r="R125" i="20"/>
  <c r="T125" i="20" s="1"/>
  <c r="S125" i="20"/>
  <c r="R47" i="20"/>
  <c r="T47" i="20" s="1"/>
  <c r="S47" i="20"/>
  <c r="R26" i="20"/>
  <c r="T26" i="20" s="1"/>
  <c r="S26" i="20"/>
  <c r="S76" i="20"/>
  <c r="R76" i="20"/>
  <c r="T76" i="20" s="1"/>
  <c r="R11" i="20"/>
  <c r="T11" i="20" s="1"/>
  <c r="S11" i="20"/>
  <c r="R41" i="20"/>
  <c r="T41" i="20" s="1"/>
  <c r="S41" i="20"/>
  <c r="S87" i="20"/>
  <c r="R87" i="20"/>
  <c r="T87" i="20" s="1"/>
  <c r="S90" i="20"/>
  <c r="R90" i="20"/>
  <c r="T90" i="20" s="1"/>
  <c r="S35" i="20"/>
  <c r="R35" i="20"/>
  <c r="T35" i="20" s="1"/>
  <c r="S92" i="20"/>
  <c r="R92" i="20"/>
  <c r="T92" i="20" s="1"/>
  <c r="S10" i="20"/>
  <c r="R10" i="20"/>
  <c r="S108" i="20"/>
  <c r="R108" i="20"/>
  <c r="T108" i="20" s="1"/>
  <c r="R39" i="20"/>
  <c r="T39" i="20" s="1"/>
  <c r="S39" i="20"/>
  <c r="R69" i="20"/>
  <c r="T69" i="20" s="1"/>
  <c r="S69" i="20"/>
  <c r="R98" i="20"/>
  <c r="T98" i="20" s="1"/>
  <c r="S98" i="20"/>
  <c r="S118" i="20"/>
  <c r="R118" i="20"/>
  <c r="T118" i="20" s="1"/>
  <c r="R112" i="22"/>
  <c r="T112" i="22" s="1"/>
  <c r="R40" i="20"/>
  <c r="T40" i="20" s="1"/>
  <c r="S40" i="20"/>
  <c r="R72" i="20"/>
  <c r="T72" i="20" s="1"/>
  <c r="S72" i="20"/>
  <c r="S49" i="20"/>
  <c r="R49" i="20"/>
  <c r="T49" i="20" s="1"/>
  <c r="S23" i="20"/>
  <c r="R23" i="20"/>
  <c r="T23" i="20" s="1"/>
  <c r="S59" i="20"/>
  <c r="R59" i="20"/>
  <c r="T59" i="20" s="1"/>
  <c r="S106" i="20"/>
  <c r="R106" i="20"/>
  <c r="T106" i="20" s="1"/>
  <c r="R24" i="20"/>
  <c r="T24" i="20" s="1"/>
  <c r="S24" i="20"/>
  <c r="R53" i="20"/>
  <c r="T53" i="20" s="1"/>
  <c r="S53" i="20"/>
  <c r="S83" i="20"/>
  <c r="R83" i="20"/>
  <c r="T83" i="20" s="1"/>
  <c r="R14" i="20"/>
  <c r="T14" i="20" s="1"/>
  <c r="S14" i="20"/>
  <c r="R30" i="20"/>
  <c r="T30" i="20" s="1"/>
  <c r="S30" i="20"/>
  <c r="R118" i="22"/>
  <c r="T118" i="22" s="1"/>
  <c r="R103" i="20"/>
  <c r="T103" i="20" s="1"/>
  <c r="S103" i="20"/>
  <c r="R86" i="20"/>
  <c r="T86" i="20" s="1"/>
  <c r="S86" i="20"/>
  <c r="S20" i="20"/>
  <c r="R20" i="20"/>
  <c r="T20" i="20" s="1"/>
  <c r="R54" i="20"/>
  <c r="T54" i="20" s="1"/>
  <c r="S54" i="20"/>
  <c r="S88" i="20"/>
  <c r="R88" i="20"/>
  <c r="T88" i="20" s="1"/>
  <c r="S63" i="20"/>
  <c r="R63" i="20"/>
  <c r="T63" i="20" s="1"/>
  <c r="S65" i="20"/>
  <c r="R65" i="20"/>
  <c r="T65" i="20" s="1"/>
  <c r="S22" i="20"/>
  <c r="R22" i="20"/>
  <c r="T22" i="20" s="1"/>
  <c r="S120" i="20"/>
  <c r="R120" i="20"/>
  <c r="T120" i="20" s="1"/>
  <c r="S44" i="20"/>
  <c r="R44" i="20"/>
  <c r="T44" i="20" s="1"/>
  <c r="R38" i="20"/>
  <c r="T38" i="20" s="1"/>
  <c r="S38" i="20"/>
  <c r="S14" i="10"/>
  <c r="R67" i="20"/>
  <c r="T67" i="20" s="1"/>
  <c r="S67" i="20"/>
  <c r="R16" i="20"/>
  <c r="T16" i="20" s="1"/>
  <c r="S16" i="20"/>
  <c r="S31" i="20"/>
  <c r="R31" i="20"/>
  <c r="T31" i="20" s="1"/>
  <c r="S9" i="22"/>
  <c r="S22" i="22"/>
  <c r="R97" i="20"/>
  <c r="T97" i="20" s="1"/>
  <c r="S97" i="20"/>
  <c r="S28" i="20"/>
  <c r="R28" i="20"/>
  <c r="T28" i="20" s="1"/>
  <c r="S126" i="20"/>
  <c r="R126" i="20"/>
  <c r="T126" i="20" s="1"/>
  <c r="S60" i="20"/>
  <c r="R60" i="20"/>
  <c r="T60" i="20" s="1"/>
  <c r="S19" i="20"/>
  <c r="R19" i="20"/>
  <c r="T19" i="20" s="1"/>
  <c r="S117" i="20"/>
  <c r="R117" i="20"/>
  <c r="T117" i="20" s="1"/>
  <c r="S48" i="20"/>
  <c r="R48" i="20"/>
  <c r="T48" i="20" s="1"/>
  <c r="S124" i="20"/>
  <c r="R124" i="20"/>
  <c r="T124" i="20" s="1"/>
  <c r="S79" i="20"/>
  <c r="R79" i="20"/>
  <c r="T79" i="20" s="1"/>
  <c r="S9" i="10"/>
  <c r="R122" i="20"/>
  <c r="T122" i="20" s="1"/>
  <c r="S122" i="20"/>
  <c r="R112" i="20"/>
  <c r="T112" i="20" s="1"/>
  <c r="S112" i="20"/>
  <c r="S29" i="20"/>
  <c r="R29" i="20"/>
  <c r="T29" i="20" s="1"/>
  <c r="R82" i="20"/>
  <c r="T82" i="20" s="1"/>
  <c r="S82" i="20"/>
  <c r="S71" i="20"/>
  <c r="R71" i="20"/>
  <c r="T71" i="20" s="1"/>
  <c r="S77" i="20"/>
  <c r="R77" i="20"/>
  <c r="T77" i="20" s="1"/>
  <c r="S93" i="20"/>
  <c r="R93" i="20"/>
  <c r="T93" i="20" s="1"/>
  <c r="S36" i="20"/>
  <c r="R36" i="20"/>
  <c r="T36" i="20" s="1"/>
  <c r="S32" i="20"/>
  <c r="R32" i="20"/>
  <c r="T32" i="20" s="1"/>
  <c r="R52" i="20"/>
  <c r="T52" i="20" s="1"/>
  <c r="S52" i="20"/>
  <c r="S81" i="20"/>
  <c r="R81" i="20"/>
  <c r="T81" i="20" s="1"/>
  <c r="R58" i="20"/>
  <c r="T58" i="20" s="1"/>
  <c r="S58" i="20"/>
  <c r="S101" i="20"/>
  <c r="R101" i="20"/>
  <c r="T101" i="20" s="1"/>
  <c r="S46" i="20"/>
  <c r="R46" i="20"/>
  <c r="T46" i="20" s="1"/>
  <c r="R13" i="20"/>
  <c r="T13" i="20" s="1"/>
  <c r="S13" i="20"/>
  <c r="S111" i="20"/>
  <c r="R111" i="20"/>
  <c r="T111" i="20" s="1"/>
  <c r="R42" i="20"/>
  <c r="T42" i="20" s="1"/>
  <c r="S42" i="20"/>
  <c r="R110" i="20"/>
  <c r="T110" i="20" s="1"/>
  <c r="S110" i="20"/>
  <c r="S115" i="20"/>
  <c r="R115" i="20"/>
  <c r="T115" i="20" s="1"/>
  <c r="S107" i="20"/>
  <c r="R107" i="20"/>
  <c r="T107" i="20" s="1"/>
  <c r="S105" i="20"/>
  <c r="R105" i="20"/>
  <c r="T105" i="20" s="1"/>
  <c r="S64" i="20"/>
  <c r="R64" i="20"/>
  <c r="T64" i="20" s="1"/>
  <c r="S17" i="20"/>
  <c r="R17" i="20"/>
  <c r="T17" i="20" s="1"/>
  <c r="R80" i="20"/>
  <c r="T80" i="20" s="1"/>
  <c r="S80" i="20"/>
  <c r="R68" i="20"/>
  <c r="T68" i="20" s="1"/>
  <c r="S68" i="20"/>
  <c r="R70" i="22"/>
  <c r="R33" i="20"/>
  <c r="T33" i="20" s="1"/>
  <c r="S33" i="20"/>
  <c r="S62" i="20"/>
  <c r="R62" i="20"/>
  <c r="T62" i="20" s="1"/>
  <c r="AM12" i="19"/>
  <c r="S12" i="19"/>
  <c r="AM18" i="19"/>
  <c r="AM46" i="19"/>
  <c r="AM117" i="19"/>
  <c r="AM131" i="19"/>
  <c r="AQ15" i="19"/>
  <c r="AQ29" i="19"/>
  <c r="AQ43" i="19"/>
  <c r="AQ114" i="19"/>
  <c r="AQ128" i="19"/>
  <c r="AQ130" i="19"/>
  <c r="AQ64" i="19"/>
  <c r="AQ79" i="19"/>
  <c r="AQ127" i="19"/>
  <c r="AQ81" i="19"/>
  <c r="AQ17" i="19"/>
  <c r="AQ116" i="19"/>
  <c r="AQ93" i="19"/>
  <c r="AQ112" i="19"/>
  <c r="AQ121" i="19"/>
  <c r="AQ103" i="19"/>
  <c r="AQ126" i="19"/>
  <c r="AM41" i="19"/>
  <c r="AM55" i="19"/>
  <c r="AQ57" i="19"/>
  <c r="AQ62" i="19"/>
  <c r="AQ71" i="19"/>
  <c r="AQ82" i="19"/>
  <c r="AQ49" i="19"/>
  <c r="AQ63" i="19"/>
  <c r="AQ14" i="19"/>
  <c r="AQ32" i="19"/>
  <c r="AQ55" i="19"/>
  <c r="AQ28" i="19"/>
  <c r="AQ46" i="19"/>
  <c r="AQ107" i="19"/>
  <c r="AQ85" i="19"/>
  <c r="AQ117" i="19"/>
  <c r="AM85" i="19"/>
  <c r="AQ66" i="19"/>
  <c r="AQ99" i="19"/>
  <c r="AQ131" i="19"/>
  <c r="AQ53" i="19"/>
  <c r="AQ77" i="19"/>
  <c r="AQ86" i="19"/>
  <c r="AQ104" i="19"/>
  <c r="AQ109" i="19"/>
  <c r="AQ35" i="19"/>
  <c r="AQ67" i="19"/>
  <c r="AQ91" i="19"/>
  <c r="AQ100" i="19"/>
  <c r="AQ105" i="19"/>
  <c r="AQ13" i="19"/>
  <c r="AQ22" i="19"/>
  <c r="AQ31" i="19"/>
  <c r="AQ78" i="19"/>
  <c r="AQ96" i="19"/>
  <c r="AM35" i="19"/>
  <c r="AQ27" i="19"/>
  <c r="AQ36" i="19"/>
  <c r="AQ45" i="19"/>
  <c r="AQ59" i="19"/>
  <c r="AM21" i="19"/>
  <c r="AM26" i="19"/>
  <c r="AM125" i="19"/>
  <c r="AQ18" i="19"/>
  <c r="AQ41" i="19"/>
  <c r="AQ50" i="19"/>
  <c r="AM43" i="19"/>
  <c r="AM100" i="19"/>
  <c r="AM114" i="19"/>
  <c r="AQ21" i="19"/>
  <c r="AQ52" i="19"/>
  <c r="AQ70" i="19"/>
  <c r="AQ102" i="19"/>
  <c r="AQ120" i="19"/>
  <c r="AQ16" i="19"/>
  <c r="AQ39" i="19"/>
  <c r="AQ48" i="19"/>
  <c r="AQ61" i="19"/>
  <c r="AQ65" i="19"/>
  <c r="AQ89" i="19"/>
  <c r="AQ98" i="19"/>
  <c r="AQ111" i="19"/>
  <c r="AQ115" i="19"/>
  <c r="AQ44" i="19"/>
  <c r="AQ90" i="19"/>
  <c r="AQ94" i="19"/>
  <c r="AQ95" i="19"/>
  <c r="AQ113" i="19"/>
  <c r="AQ26" i="19"/>
  <c r="AQ40" i="19"/>
  <c r="AM31" i="19"/>
  <c r="AQ30" i="19"/>
  <c r="AQ129" i="19"/>
  <c r="AQ58" i="19"/>
  <c r="AQ73" i="19"/>
  <c r="AQ118" i="19"/>
  <c r="AQ122" i="19"/>
  <c r="AQ76" i="19"/>
  <c r="AQ125" i="19"/>
  <c r="AQ54" i="19"/>
  <c r="AQ108" i="19"/>
  <c r="AQ19" i="19"/>
  <c r="AQ24" i="19"/>
  <c r="AQ42" i="19"/>
  <c r="AQ74" i="19"/>
  <c r="AQ92" i="19"/>
  <c r="AQ123" i="19"/>
  <c r="AQ80" i="19"/>
  <c r="AQ23" i="19"/>
  <c r="AQ68" i="19"/>
  <c r="AQ20" i="19"/>
  <c r="AQ33" i="19"/>
  <c r="AQ37" i="19"/>
  <c r="AQ60" i="19"/>
  <c r="AQ69" i="19"/>
  <c r="AQ83" i="19"/>
  <c r="AQ87" i="19"/>
  <c r="AQ110" i="19"/>
  <c r="AQ119" i="19"/>
  <c r="AQ132" i="19"/>
  <c r="AQ56" i="19"/>
  <c r="AQ38" i="19"/>
  <c r="AQ88" i="19"/>
  <c r="AQ106" i="19"/>
  <c r="AQ25" i="19"/>
  <c r="AQ34" i="19"/>
  <c r="AQ47" i="19"/>
  <c r="AQ51" i="19"/>
  <c r="AQ75" i="19"/>
  <c r="AQ84" i="19"/>
  <c r="AQ97" i="19"/>
  <c r="AQ101" i="19"/>
  <c r="AQ124" i="19"/>
  <c r="AM59" i="19"/>
  <c r="AM78" i="19"/>
  <c r="AM50" i="19"/>
  <c r="AM93" i="19"/>
  <c r="AM84" i="19"/>
  <c r="AM107" i="19"/>
  <c r="AM14" i="19"/>
  <c r="AM99" i="19"/>
  <c r="AM113" i="19"/>
  <c r="AM127" i="19"/>
  <c r="AM120" i="19"/>
  <c r="AM61" i="19"/>
  <c r="AM76" i="19"/>
  <c r="AM118" i="19"/>
  <c r="AM132" i="19"/>
  <c r="AM52" i="19"/>
  <c r="AM66" i="19"/>
  <c r="AM95" i="19"/>
  <c r="AM34" i="19"/>
  <c r="AM62" i="19"/>
  <c r="AM91" i="19"/>
  <c r="AM25" i="19"/>
  <c r="AM53" i="19"/>
  <c r="AM67" i="19"/>
  <c r="AM128" i="19"/>
  <c r="AM36" i="19"/>
  <c r="AM64" i="19"/>
  <c r="AM74" i="19"/>
  <c r="AM79" i="19"/>
  <c r="AM88" i="19"/>
  <c r="AM97" i="19"/>
  <c r="AM106" i="19"/>
  <c r="AM115" i="19"/>
  <c r="AM33" i="19"/>
  <c r="AM42" i="19"/>
  <c r="AM60" i="19"/>
  <c r="AM75" i="19"/>
  <c r="AM28" i="19"/>
  <c r="AM98" i="19"/>
  <c r="AM112" i="19"/>
  <c r="AM121" i="19"/>
  <c r="AM130" i="19"/>
  <c r="AM15" i="19"/>
  <c r="AM24" i="19"/>
  <c r="AM29" i="19"/>
  <c r="AM38" i="19"/>
  <c r="AM47" i="19"/>
  <c r="AM56" i="19"/>
  <c r="AM70" i="19"/>
  <c r="AM103" i="19"/>
  <c r="AM126" i="19"/>
  <c r="AM48" i="19"/>
  <c r="AM57" i="19"/>
  <c r="AM71" i="19"/>
  <c r="AM94" i="19"/>
  <c r="AM104" i="19"/>
  <c r="AM81" i="19"/>
  <c r="AM17" i="19"/>
  <c r="AM49" i="19"/>
  <c r="AM86" i="19"/>
  <c r="AM105" i="19"/>
  <c r="AM123" i="19"/>
  <c r="AM22" i="19"/>
  <c r="AM44" i="19"/>
  <c r="AM63" i="19"/>
  <c r="AM96" i="19"/>
  <c r="AM13" i="19"/>
  <c r="AM45" i="19"/>
  <c r="AM54" i="19"/>
  <c r="AM83" i="19"/>
  <c r="AM92" i="19"/>
  <c r="AM65" i="19"/>
  <c r="AM30" i="19"/>
  <c r="AM80" i="19"/>
  <c r="AM27" i="19"/>
  <c r="AM39" i="19"/>
  <c r="AM77" i="19"/>
  <c r="AM89" i="19"/>
  <c r="AM110" i="19"/>
  <c r="AM122" i="19"/>
  <c r="AM116" i="19"/>
  <c r="AM109" i="19"/>
  <c r="AM19" i="19"/>
  <c r="AM51" i="19"/>
  <c r="AM68" i="19"/>
  <c r="AM101" i="19"/>
  <c r="AM119" i="19"/>
  <c r="AM23" i="19"/>
  <c r="AM40" i="19"/>
  <c r="AM73" i="19"/>
  <c r="AM90" i="19"/>
  <c r="AM102" i="19"/>
  <c r="AM111" i="19"/>
  <c r="AM16" i="19"/>
  <c r="AM37" i="19"/>
  <c r="AM87" i="19"/>
  <c r="AM129" i="19"/>
  <c r="AM108" i="19"/>
  <c r="AM58" i="19"/>
  <c r="AM20" i="19"/>
  <c r="AM32" i="19"/>
  <c r="AM69" i="19"/>
  <c r="AM82" i="19"/>
  <c r="AM124" i="19"/>
  <c r="R104" i="22"/>
  <c r="T104" i="22" s="1"/>
  <c r="R83" i="22"/>
  <c r="T83" i="22" s="1"/>
  <c r="R107" i="22"/>
  <c r="T107" i="22" s="1"/>
  <c r="R103" i="22"/>
  <c r="T103" i="22" s="1"/>
  <c r="R122" i="22"/>
  <c r="T122" i="22" s="1"/>
  <c r="R82" i="22"/>
  <c r="T82" i="22" s="1"/>
  <c r="R91" i="22"/>
  <c r="T91" i="22" s="1"/>
  <c r="R62" i="22"/>
  <c r="T62" i="22" s="1"/>
  <c r="R120" i="22"/>
  <c r="T120" i="22" s="1"/>
  <c r="R116" i="22"/>
  <c r="T116" i="22" s="1"/>
  <c r="R52" i="22"/>
  <c r="T52" i="22" s="1"/>
  <c r="R40" i="22"/>
  <c r="T40" i="22" s="1"/>
  <c r="R129" i="22"/>
  <c r="T129" i="22" s="1"/>
  <c r="R26" i="22"/>
  <c r="T26" i="22" s="1"/>
  <c r="R78" i="22"/>
  <c r="T78" i="22" s="1"/>
  <c r="R84" i="22"/>
  <c r="T84" i="22" s="1"/>
  <c r="R110" i="22"/>
  <c r="T110" i="22" s="1"/>
  <c r="R74" i="22"/>
  <c r="T74" i="22" s="1"/>
  <c r="R106" i="22"/>
  <c r="T106" i="22" s="1"/>
  <c r="R93" i="22"/>
  <c r="T93" i="22" s="1"/>
  <c r="R100" i="22"/>
  <c r="T100" i="22" s="1"/>
  <c r="R119" i="22"/>
  <c r="T119" i="22" s="1"/>
  <c r="R126" i="22"/>
  <c r="T126" i="22" s="1"/>
  <c r="R68" i="22"/>
  <c r="T68" i="22" s="1"/>
  <c r="R79" i="22"/>
  <c r="T79" i="22" s="1"/>
  <c r="R111" i="22"/>
  <c r="T111" i="22" s="1"/>
  <c r="R66" i="22"/>
  <c r="T66" i="22" s="1"/>
  <c r="R75" i="22"/>
  <c r="T75" i="22" s="1"/>
  <c r="R114" i="22"/>
  <c r="T114" i="22" s="1"/>
  <c r="R16" i="22"/>
  <c r="T16" i="22" s="1"/>
  <c r="R124" i="22"/>
  <c r="T124" i="22" s="1"/>
  <c r="R54" i="22"/>
  <c r="T54" i="22" s="1"/>
  <c r="R48" i="22"/>
  <c r="T48" i="22" s="1"/>
  <c r="R76" i="22"/>
  <c r="T76" i="22" s="1"/>
  <c r="R102" i="22"/>
  <c r="T102" i="22" s="1"/>
  <c r="R108" i="22"/>
  <c r="T108" i="22" s="1"/>
  <c r="R128" i="22"/>
  <c r="T128" i="22" s="1"/>
  <c r="R80" i="22"/>
  <c r="T80" i="22" s="1"/>
  <c r="R24" i="22"/>
  <c r="T24" i="22" s="1"/>
  <c r="R27" i="22"/>
  <c r="T27" i="22" s="1"/>
  <c r="R41" i="22"/>
  <c r="T41" i="22" s="1"/>
  <c r="R69" i="22"/>
  <c r="T69" i="22" s="1"/>
  <c r="R97" i="22"/>
  <c r="T97" i="22" s="1"/>
  <c r="R125" i="22"/>
  <c r="T125" i="22" s="1"/>
  <c r="R13" i="22"/>
  <c r="T13" i="22" s="1"/>
  <c r="R19" i="22"/>
  <c r="T19" i="22" s="1"/>
  <c r="R49" i="22"/>
  <c r="T49" i="22" s="1"/>
  <c r="R56" i="22"/>
  <c r="T56" i="22" s="1"/>
  <c r="R14" i="22"/>
  <c r="T14" i="22" s="1"/>
  <c r="R20" i="22"/>
  <c r="T20" i="22" s="1"/>
  <c r="R31" i="22"/>
  <c r="T31" i="22" s="1"/>
  <c r="R43" i="22"/>
  <c r="T43" i="22" s="1"/>
  <c r="R50" i="22"/>
  <c r="T50" i="22" s="1"/>
  <c r="R57" i="22"/>
  <c r="T57" i="22" s="1"/>
  <c r="R64" i="22"/>
  <c r="T64" i="22" s="1"/>
  <c r="R87" i="22"/>
  <c r="T87" i="22" s="1"/>
  <c r="R115" i="22"/>
  <c r="T115" i="22" s="1"/>
  <c r="R121" i="22"/>
  <c r="T121" i="22" s="1"/>
  <c r="R35" i="22"/>
  <c r="T35" i="22" s="1"/>
  <c r="R55" i="22"/>
  <c r="T55" i="22" s="1"/>
  <c r="R30" i="22"/>
  <c r="T30" i="22" s="1"/>
  <c r="R36" i="22"/>
  <c r="T36" i="22" s="1"/>
  <c r="R42" i="22"/>
  <c r="T42" i="22" s="1"/>
  <c r="R81" i="22"/>
  <c r="T81" i="22" s="1"/>
  <c r="R109" i="22"/>
  <c r="T109" i="22" s="1"/>
  <c r="R37" i="22"/>
  <c r="T37" i="22" s="1"/>
  <c r="R44" i="22"/>
  <c r="T44" i="22" s="1"/>
  <c r="R51" i="22"/>
  <c r="T51" i="22" s="1"/>
  <c r="R58" i="22"/>
  <c r="T58" i="22" s="1"/>
  <c r="R65" i="22"/>
  <c r="T65" i="22" s="1"/>
  <c r="R71" i="22"/>
  <c r="T71" i="22" s="1"/>
  <c r="R99" i="22"/>
  <c r="T99" i="22" s="1"/>
  <c r="R45" i="22"/>
  <c r="T45" i="22" s="1"/>
  <c r="R63" i="22"/>
  <c r="T63" i="22" s="1"/>
  <c r="R25" i="22"/>
  <c r="T25" i="22" s="1"/>
  <c r="R10" i="22"/>
  <c r="T10" i="22" s="1"/>
  <c r="R15" i="22"/>
  <c r="T15" i="22" s="1"/>
  <c r="R32" i="22"/>
  <c r="T32" i="22" s="1"/>
  <c r="R21" i="22"/>
  <c r="T21" i="22" s="1"/>
  <c r="R38" i="22"/>
  <c r="T38" i="22" s="1"/>
  <c r="R77" i="22"/>
  <c r="T77" i="22" s="1"/>
  <c r="R105" i="22"/>
  <c r="T105" i="22" s="1"/>
  <c r="R127" i="22"/>
  <c r="T127" i="22" s="1"/>
  <c r="R46" i="22"/>
  <c r="T46" i="22" s="1"/>
  <c r="R67" i="22"/>
  <c r="T67" i="22" s="1"/>
  <c r="R95" i="22"/>
  <c r="T95" i="22" s="1"/>
  <c r="R123" i="22"/>
  <c r="T123" i="22" s="1"/>
  <c r="R11" i="22"/>
  <c r="T11" i="22" s="1"/>
  <c r="R22" i="22"/>
  <c r="T22" i="22" s="1"/>
  <c r="R89" i="22"/>
  <c r="T89" i="22" s="1"/>
  <c r="R117" i="22"/>
  <c r="T117" i="22" s="1"/>
  <c r="R28" i="22"/>
  <c r="T28" i="22" s="1"/>
  <c r="R39" i="22"/>
  <c r="T39" i="22" s="1"/>
  <c r="R53" i="22"/>
  <c r="T53" i="22" s="1"/>
  <c r="R60" i="22"/>
  <c r="T60" i="22" s="1"/>
  <c r="R12" i="22"/>
  <c r="T12" i="22" s="1"/>
  <c r="R17" i="22"/>
  <c r="T17" i="22" s="1"/>
  <c r="R34" i="22"/>
  <c r="T34" i="22" s="1"/>
  <c r="R73" i="22"/>
  <c r="T73" i="22" s="1"/>
  <c r="R101" i="22"/>
  <c r="T101" i="22" s="1"/>
  <c r="R59" i="22"/>
  <c r="T59" i="22" s="1"/>
  <c r="R33" i="22"/>
  <c r="T33" i="22" s="1"/>
  <c r="R23" i="22"/>
  <c r="T23" i="22" s="1"/>
  <c r="R47" i="22"/>
  <c r="T47" i="22" s="1"/>
  <c r="R61" i="22"/>
  <c r="T61" i="22" s="1"/>
  <c r="R18" i="22"/>
  <c r="T18" i="22" s="1"/>
  <c r="R29" i="22"/>
  <c r="T29" i="22" s="1"/>
  <c r="R85" i="22"/>
  <c r="T85" i="22" s="1"/>
  <c r="R113" i="22"/>
  <c r="T113" i="22" s="1"/>
  <c r="I131" i="10"/>
  <c r="I135" i="10"/>
  <c r="I134" i="10"/>
  <c r="P7" i="20"/>
  <c r="O7" i="20"/>
  <c r="H7" i="20"/>
  <c r="I7" i="20"/>
  <c r="J7" i="20"/>
  <c r="K7" i="20"/>
  <c r="G7" i="20"/>
  <c r="F7" i="20"/>
  <c r="E7" i="20"/>
  <c r="B69" i="20"/>
  <c r="M5" i="20"/>
  <c r="J5" i="20"/>
  <c r="E5" i="20"/>
  <c r="M4" i="20"/>
  <c r="J4" i="20"/>
  <c r="G4" i="20"/>
  <c r="E4" i="20"/>
  <c r="T10" i="20" l="1"/>
  <c r="M155" i="20"/>
  <c r="M152" i="20"/>
  <c r="M150" i="20"/>
  <c r="M154" i="20"/>
  <c r="M151" i="20"/>
  <c r="M153" i="20"/>
  <c r="T70" i="22"/>
  <c r="M155" i="22"/>
  <c r="M154" i="22"/>
  <c r="M151" i="22"/>
  <c r="M153" i="22"/>
  <c r="M150" i="22"/>
  <c r="M152" i="22"/>
  <c r="I134" i="20"/>
  <c r="I134" i="22"/>
  <c r="I135" i="20"/>
  <c r="I135" i="22"/>
  <c r="I131" i="20"/>
  <c r="I131" i="22"/>
  <c r="M157" i="20" l="1"/>
  <c r="M157" i="22"/>
  <c r="J4" i="10"/>
  <c r="J5" i="10"/>
  <c r="M4" i="10"/>
  <c r="M5" i="10"/>
  <c r="AI13" i="19" l="1"/>
  <c r="AI92" i="19"/>
  <c r="AI106" i="19"/>
  <c r="AE18" i="19"/>
  <c r="AE32" i="19"/>
  <c r="AE46" i="19"/>
  <c r="AE75" i="19"/>
  <c r="AE89" i="19"/>
  <c r="AE103" i="19"/>
  <c r="AE117" i="19"/>
  <c r="AE131" i="19"/>
  <c r="AI19" i="19"/>
  <c r="AI33" i="19"/>
  <c r="AI47" i="19"/>
  <c r="AI61" i="19"/>
  <c r="AI76" i="19"/>
  <c r="AI90" i="19"/>
  <c r="AI104" i="19"/>
  <c r="AI118" i="19"/>
  <c r="AI132" i="19"/>
  <c r="AE104" i="19"/>
  <c r="AE118" i="19"/>
  <c r="AE132" i="19"/>
  <c r="AI20" i="19"/>
  <c r="AI34" i="19"/>
  <c r="AI48" i="19"/>
  <c r="AI62" i="19"/>
  <c r="AI77" i="19"/>
  <c r="AI91" i="19"/>
  <c r="AI105" i="19"/>
  <c r="AI119" i="19"/>
  <c r="AE53" i="19"/>
  <c r="AE67" i="19"/>
  <c r="AE82" i="19"/>
  <c r="AE92" i="19"/>
  <c r="AI22" i="19"/>
  <c r="AI36" i="19"/>
  <c r="AE52" i="19"/>
  <c r="AE66" i="19"/>
  <c r="AE81" i="19"/>
  <c r="AE105" i="19"/>
  <c r="AI21" i="19"/>
  <c r="AI35" i="19"/>
  <c r="AI49" i="19"/>
  <c r="AI63" i="19"/>
  <c r="AI78" i="19"/>
  <c r="AI120" i="19"/>
  <c r="AI50" i="19"/>
  <c r="AE93" i="19"/>
  <c r="AE107" i="19"/>
  <c r="AE121" i="19"/>
  <c r="AI64" i="19"/>
  <c r="AI79" i="19"/>
  <c r="AI93" i="19"/>
  <c r="AI107" i="19"/>
  <c r="AI121" i="19"/>
  <c r="AA124" i="19"/>
  <c r="AE12" i="19"/>
  <c r="AE26" i="19"/>
  <c r="AE40" i="19"/>
  <c r="AI27" i="19"/>
  <c r="AI41" i="19"/>
  <c r="AI55" i="19"/>
  <c r="AI69" i="19"/>
  <c r="AI84" i="19"/>
  <c r="AI112" i="19"/>
  <c r="AI126" i="19"/>
  <c r="AI117" i="19"/>
  <c r="AI131" i="19"/>
  <c r="AE13" i="19"/>
  <c r="AE27" i="19"/>
  <c r="AE41" i="19"/>
  <c r="AE55" i="19"/>
  <c r="AE84" i="19"/>
  <c r="AE98" i="19"/>
  <c r="AE112" i="19"/>
  <c r="AE126" i="19"/>
  <c r="AI14" i="19"/>
  <c r="AI28" i="19"/>
  <c r="AI42" i="19"/>
  <c r="AI56" i="19"/>
  <c r="AI70" i="19"/>
  <c r="AI85" i="19"/>
  <c r="AI99" i="19"/>
  <c r="AI122" i="19"/>
  <c r="AA64" i="19"/>
  <c r="AA36" i="19"/>
  <c r="AA113" i="19"/>
  <c r="AA127" i="19"/>
  <c r="AE15" i="19"/>
  <c r="AI25" i="19"/>
  <c r="AI39" i="19"/>
  <c r="AI53" i="19"/>
  <c r="AI67" i="19"/>
  <c r="AI82" i="19"/>
  <c r="AI96" i="19"/>
  <c r="AI110" i="19"/>
  <c r="AI124" i="19"/>
  <c r="AE96" i="19"/>
  <c r="AE124" i="19"/>
  <c r="AI12" i="19"/>
  <c r="AI16" i="19"/>
  <c r="AI26" i="19"/>
  <c r="AI30" i="19"/>
  <c r="AI40" i="19"/>
  <c r="AI44" i="19"/>
  <c r="AI54" i="19"/>
  <c r="AI58" i="19"/>
  <c r="AI68" i="19"/>
  <c r="AI73" i="19"/>
  <c r="AI83" i="19"/>
  <c r="AI87" i="19"/>
  <c r="AI97" i="19"/>
  <c r="AI101" i="19"/>
  <c r="AI111" i="19"/>
  <c r="AI115" i="19"/>
  <c r="AI125" i="19"/>
  <c r="AI129" i="19"/>
  <c r="AE21" i="19"/>
  <c r="AE35" i="19"/>
  <c r="AE49" i="19"/>
  <c r="AE63" i="19"/>
  <c r="AE78" i="19"/>
  <c r="AI17" i="19"/>
  <c r="AI31" i="19"/>
  <c r="AI45" i="19"/>
  <c r="AI59" i="19"/>
  <c r="AI74" i="19"/>
  <c r="AI88" i="19"/>
  <c r="AI102" i="19"/>
  <c r="AI116" i="19"/>
  <c r="AI130" i="19"/>
  <c r="AE101" i="19"/>
  <c r="AI98" i="19"/>
  <c r="AE50" i="19"/>
  <c r="AE64" i="19"/>
  <c r="AE102" i="19"/>
  <c r="AE116" i="19"/>
  <c r="AE130" i="19"/>
  <c r="AI18" i="19"/>
  <c r="AI32" i="19"/>
  <c r="AI46" i="19"/>
  <c r="AI60" i="19"/>
  <c r="AI75" i="19"/>
  <c r="AI89" i="19"/>
  <c r="AI103" i="19"/>
  <c r="AI113" i="19"/>
  <c r="AI127" i="19"/>
  <c r="AI23" i="19"/>
  <c r="AI37" i="19"/>
  <c r="AI51" i="19"/>
  <c r="AI65" i="19"/>
  <c r="AI80" i="19"/>
  <c r="AI94" i="19"/>
  <c r="AI108" i="19"/>
  <c r="AE14" i="19"/>
  <c r="AE28" i="19"/>
  <c r="AE42" i="19"/>
  <c r="AE70" i="19"/>
  <c r="AE85" i="19"/>
  <c r="AI24" i="19"/>
  <c r="AI38" i="19"/>
  <c r="AI52" i="19"/>
  <c r="AI66" i="19"/>
  <c r="AI81" i="19"/>
  <c r="AI95" i="19"/>
  <c r="AI109" i="19"/>
  <c r="AI123" i="19"/>
  <c r="AA117" i="19"/>
  <c r="AE19" i="19"/>
  <c r="AE33" i="19"/>
  <c r="AI15" i="19"/>
  <c r="AI29" i="19"/>
  <c r="AI43" i="19"/>
  <c r="AI57" i="19"/>
  <c r="AI71" i="19"/>
  <c r="AI86" i="19"/>
  <c r="AI100" i="19"/>
  <c r="AI114" i="19"/>
  <c r="AI128" i="19"/>
  <c r="AA51" i="19"/>
  <c r="AA108" i="19"/>
  <c r="AE24" i="19"/>
  <c r="AE51" i="19"/>
  <c r="AE56" i="19"/>
  <c r="AE61" i="19"/>
  <c r="AE76" i="19"/>
  <c r="AE90" i="19"/>
  <c r="AE99" i="19"/>
  <c r="AE113" i="19"/>
  <c r="AE127" i="19"/>
  <c r="AE34" i="19"/>
  <c r="AE43" i="19"/>
  <c r="AE57" i="19"/>
  <c r="AE71" i="19"/>
  <c r="AE86" i="19"/>
  <c r="AE95" i="19"/>
  <c r="AE109" i="19"/>
  <c r="AE123" i="19"/>
  <c r="AE25" i="19"/>
  <c r="AE39" i="19"/>
  <c r="AE48" i="19"/>
  <c r="AE62" i="19"/>
  <c r="AE77" i="19"/>
  <c r="AE91" i="19"/>
  <c r="AE100" i="19"/>
  <c r="AE114" i="19"/>
  <c r="AA30" i="19"/>
  <c r="AA44" i="19"/>
  <c r="AA58" i="19"/>
  <c r="AA101" i="19"/>
  <c r="AA115" i="19"/>
  <c r="AA129" i="19"/>
  <c r="AE17" i="19"/>
  <c r="AE31" i="19"/>
  <c r="AE54" i="19"/>
  <c r="AE68" i="19"/>
  <c r="AE83" i="19"/>
  <c r="AE120" i="19"/>
  <c r="AA120" i="19"/>
  <c r="AE22" i="19"/>
  <c r="AE36" i="19"/>
  <c r="AE45" i="19"/>
  <c r="AE59" i="19"/>
  <c r="AE74" i="19"/>
  <c r="AE106" i="19"/>
  <c r="AE111" i="19"/>
  <c r="AE125" i="19"/>
  <c r="AA114" i="19"/>
  <c r="AA87" i="19"/>
  <c r="AE80" i="19"/>
  <c r="AA130" i="19"/>
  <c r="AE94" i="19"/>
  <c r="AA98" i="19"/>
  <c r="AE23" i="19"/>
  <c r="AE73" i="19"/>
  <c r="AE122" i="19"/>
  <c r="AE65" i="19"/>
  <c r="AE30" i="19"/>
  <c r="AE129" i="19"/>
  <c r="AA31" i="19"/>
  <c r="AE58" i="19"/>
  <c r="AE108" i="19"/>
  <c r="AA61" i="19"/>
  <c r="AE20" i="19"/>
  <c r="AE37" i="19"/>
  <c r="AE60" i="19"/>
  <c r="AE69" i="19"/>
  <c r="AE87" i="19"/>
  <c r="AE110" i="19"/>
  <c r="AE119" i="19"/>
  <c r="AE16" i="19"/>
  <c r="AE115" i="19"/>
  <c r="AE44" i="19"/>
  <c r="AA22" i="19"/>
  <c r="AA65" i="19"/>
  <c r="AA56" i="19"/>
  <c r="AA43" i="19"/>
  <c r="AA57" i="19"/>
  <c r="AA71" i="19"/>
  <c r="AA86" i="19"/>
  <c r="AA100" i="19"/>
  <c r="AE29" i="19"/>
  <c r="AE38" i="19"/>
  <c r="AE47" i="19"/>
  <c r="AE79" i="19"/>
  <c r="AE88" i="19"/>
  <c r="AE97" i="19"/>
  <c r="AE128" i="19"/>
  <c r="AA29" i="19"/>
  <c r="AA16" i="19"/>
  <c r="AA67" i="19"/>
  <c r="AA118" i="19"/>
  <c r="AA73" i="19"/>
  <c r="AA123" i="19"/>
  <c r="AA26" i="19"/>
  <c r="AA63" i="19"/>
  <c r="AA96" i="19"/>
  <c r="AA132" i="19"/>
  <c r="AA27" i="19"/>
  <c r="AA50" i="19"/>
  <c r="AA110" i="19"/>
  <c r="AA23" i="19"/>
  <c r="AA93" i="19"/>
  <c r="AA18" i="19"/>
  <c r="AA14" i="19"/>
  <c r="AA60" i="19"/>
  <c r="AA79" i="19"/>
  <c r="AA102" i="19"/>
  <c r="AA107" i="19"/>
  <c r="AA92" i="19"/>
  <c r="AA37" i="19"/>
  <c r="AA80" i="19"/>
  <c r="AA125" i="19"/>
  <c r="AA15" i="19"/>
  <c r="AA33" i="19"/>
  <c r="AA94" i="19"/>
  <c r="AA103" i="19"/>
  <c r="AA48" i="19"/>
  <c r="AA52" i="19"/>
  <c r="AA83" i="19"/>
  <c r="AA104" i="19"/>
  <c r="AA116" i="19"/>
  <c r="AA53" i="19"/>
  <c r="AA84" i="19"/>
  <c r="AA88" i="19"/>
  <c r="AA105" i="19"/>
  <c r="AA109" i="19"/>
  <c r="AA121" i="19"/>
  <c r="AA28" i="19"/>
  <c r="AA62" i="19"/>
  <c r="AA97" i="19"/>
  <c r="AA41" i="19"/>
  <c r="AA45" i="19"/>
  <c r="AA76" i="19"/>
  <c r="AA122" i="19"/>
  <c r="AA126" i="19"/>
  <c r="AA19" i="19"/>
  <c r="AA49" i="19"/>
  <c r="AA32" i="19"/>
  <c r="AA66" i="19"/>
  <c r="AA20" i="19"/>
  <c r="AA24" i="19"/>
  <c r="AA54" i="19"/>
  <c r="AA85" i="19"/>
  <c r="AA89" i="19"/>
  <c r="AA106" i="19"/>
  <c r="AA75" i="19"/>
  <c r="AA42" i="19"/>
  <c r="AA77" i="19"/>
  <c r="AA21" i="19"/>
  <c r="AA34" i="19"/>
  <c r="AA68" i="19"/>
  <c r="AA99" i="19"/>
  <c r="AA119" i="19"/>
  <c r="AA13" i="19"/>
  <c r="AA17" i="19"/>
  <c r="AA47" i="19"/>
  <c r="AA78" i="19"/>
  <c r="AA82" i="19"/>
  <c r="AA40" i="19"/>
  <c r="AA81" i="19"/>
  <c r="AA55" i="19"/>
  <c r="AA111" i="19"/>
  <c r="AA91" i="19"/>
  <c r="AA95" i="19"/>
  <c r="AA70" i="19"/>
  <c r="AA12" i="19"/>
  <c r="AA46" i="19"/>
  <c r="AA25" i="19"/>
  <c r="AA59" i="19"/>
  <c r="AA90" i="19"/>
  <c r="AA131" i="19"/>
  <c r="AA38" i="19"/>
  <c r="AA35" i="19"/>
  <c r="AA39" i="19"/>
  <c r="AA69" i="19"/>
  <c r="AA74" i="19"/>
  <c r="AA112" i="19"/>
  <c r="AA128" i="19"/>
  <c r="AC43" i="46" l="1"/>
  <c r="K86"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1" i="3"/>
  <c r="K72" i="3"/>
  <c r="K73" i="3"/>
  <c r="K74" i="3"/>
  <c r="K75" i="3"/>
  <c r="K76" i="3"/>
  <c r="K77" i="3"/>
  <c r="K78" i="3"/>
  <c r="K79" i="3"/>
  <c r="K80" i="3"/>
  <c r="K81" i="3"/>
  <c r="K82" i="3"/>
  <c r="K83" i="3"/>
  <c r="K84" i="3"/>
  <c r="K85"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L12" i="19"/>
  <c r="W76" i="19" l="1"/>
  <c r="K70" i="19"/>
  <c r="W61" i="19"/>
  <c r="K56" i="19"/>
  <c r="S50" i="19"/>
  <c r="S36" i="19"/>
  <c r="W33" i="19"/>
  <c r="K28" i="19"/>
  <c r="S22" i="19"/>
  <c r="K14" i="19"/>
  <c r="S79" i="19"/>
  <c r="AU73" i="19"/>
  <c r="S64" i="19"/>
  <c r="AU58" i="19"/>
  <c r="W47" i="19"/>
  <c r="K42" i="19"/>
  <c r="AU30" i="19"/>
  <c r="AU16" i="19"/>
  <c r="O53" i="19"/>
  <c r="AU44" i="19"/>
  <c r="W19" i="19"/>
  <c r="W12" i="19"/>
  <c r="K131" i="19"/>
  <c r="O128" i="19"/>
  <c r="S125" i="19"/>
  <c r="W122" i="19"/>
  <c r="AU119" i="19"/>
  <c r="K117" i="19"/>
  <c r="O114" i="19"/>
  <c r="S111" i="19"/>
  <c r="W108" i="19"/>
  <c r="AU105" i="19"/>
  <c r="K103" i="19"/>
  <c r="O100" i="19"/>
  <c r="S97" i="19"/>
  <c r="W94" i="19"/>
  <c r="AU91" i="19"/>
  <c r="K89" i="19"/>
  <c r="O86" i="19"/>
  <c r="S83" i="19"/>
  <c r="W80" i="19"/>
  <c r="AU77" i="19"/>
  <c r="K75" i="19"/>
  <c r="O71" i="19"/>
  <c r="S68" i="19"/>
  <c r="W65" i="19"/>
  <c r="AU62" i="19"/>
  <c r="K60" i="19"/>
  <c r="O57" i="19"/>
  <c r="S54" i="19"/>
  <c r="W51" i="19"/>
  <c r="AU48" i="19"/>
  <c r="K46" i="19"/>
  <c r="O43" i="19"/>
  <c r="S40" i="19"/>
  <c r="W37" i="19"/>
  <c r="AU34" i="19"/>
  <c r="K32" i="19"/>
  <c r="O29" i="19"/>
  <c r="S26" i="19"/>
  <c r="W23" i="19"/>
  <c r="AU20" i="19"/>
  <c r="K18" i="19"/>
  <c r="AU130" i="19"/>
  <c r="K128" i="19"/>
  <c r="O125" i="19"/>
  <c r="S122" i="19"/>
  <c r="W119" i="19"/>
  <c r="AU116" i="19"/>
  <c r="K114" i="19"/>
  <c r="O111" i="19"/>
  <c r="S108" i="19"/>
  <c r="W105" i="19"/>
  <c r="AU102" i="19"/>
  <c r="K100" i="19"/>
  <c r="O97" i="19"/>
  <c r="S94" i="19"/>
  <c r="W91" i="19"/>
  <c r="AU88" i="19"/>
  <c r="K86" i="19"/>
  <c r="O83" i="19"/>
  <c r="S80" i="19"/>
  <c r="W77" i="19"/>
  <c r="AU74" i="19"/>
  <c r="K71" i="19"/>
  <c r="O68" i="19"/>
  <c r="W62" i="19"/>
  <c r="AU59" i="19"/>
  <c r="K57" i="19"/>
  <c r="O54" i="19"/>
  <c r="S51" i="19"/>
  <c r="W48" i="19"/>
  <c r="AU45" i="19"/>
  <c r="K43" i="19"/>
  <c r="AU127" i="19"/>
  <c r="S105" i="19"/>
  <c r="K83" i="19"/>
  <c r="S77" i="19"/>
  <c r="O65" i="19"/>
  <c r="AU56" i="19"/>
  <c r="S48" i="19"/>
  <c r="O23" i="19"/>
  <c r="S20" i="19"/>
  <c r="AU14" i="19"/>
  <c r="W130" i="19"/>
  <c r="S119" i="19"/>
  <c r="AU113" i="19"/>
  <c r="O94" i="19"/>
  <c r="AU70" i="19"/>
  <c r="S62" i="19"/>
  <c r="K54" i="19"/>
  <c r="W45" i="19"/>
  <c r="AU28" i="19"/>
  <c r="K26" i="19"/>
  <c r="S128" i="19"/>
  <c r="AU122" i="19"/>
  <c r="K120" i="19"/>
  <c r="O117" i="19"/>
  <c r="S114" i="19"/>
  <c r="W111" i="19"/>
  <c r="AU108" i="19"/>
  <c r="K106" i="19"/>
  <c r="O103" i="19"/>
  <c r="S100" i="19"/>
  <c r="W97" i="19"/>
  <c r="AU94" i="19"/>
  <c r="K92" i="19"/>
  <c r="O89" i="19"/>
  <c r="S86" i="19"/>
  <c r="W83" i="19"/>
  <c r="AU80" i="19"/>
  <c r="K78" i="19"/>
  <c r="O75" i="19"/>
  <c r="S71" i="19"/>
  <c r="W68" i="19"/>
  <c r="AU65" i="19"/>
  <c r="K63" i="19"/>
  <c r="O60" i="19"/>
  <c r="S57" i="19"/>
  <c r="W54" i="19"/>
  <c r="AU51" i="19"/>
  <c r="K49" i="19"/>
  <c r="O46" i="19"/>
  <c r="S43" i="19"/>
  <c r="W40" i="19"/>
  <c r="AU37" i="19"/>
  <c r="K35" i="19"/>
  <c r="O32" i="19"/>
  <c r="S29" i="19"/>
  <c r="W26" i="19"/>
  <c r="AU23" i="19"/>
  <c r="K21" i="19"/>
  <c r="O18" i="19"/>
  <c r="W116" i="19"/>
  <c r="O108" i="19"/>
  <c r="O80" i="19"/>
  <c r="W74" i="19"/>
  <c r="K40" i="19"/>
  <c r="S34" i="19"/>
  <c r="W17" i="19"/>
  <c r="O131" i="19"/>
  <c r="W125" i="19"/>
  <c r="O17" i="19"/>
  <c r="K125" i="19"/>
  <c r="O51" i="19"/>
  <c r="S13" i="19"/>
  <c r="W102" i="19"/>
  <c r="AU85" i="19"/>
  <c r="K68" i="19"/>
  <c r="AU42" i="19"/>
  <c r="S91" i="19"/>
  <c r="W59" i="19"/>
  <c r="K111" i="19"/>
  <c r="W31" i="19"/>
  <c r="O122" i="19"/>
  <c r="AU99" i="19"/>
  <c r="W88" i="19"/>
  <c r="O37" i="19"/>
  <c r="AU126" i="19"/>
  <c r="W115" i="19"/>
  <c r="AU112" i="19"/>
  <c r="O107" i="19"/>
  <c r="AU98" i="19"/>
  <c r="AU84" i="19"/>
  <c r="W73" i="19"/>
  <c r="K67" i="19"/>
  <c r="S61" i="19"/>
  <c r="AU129" i="19"/>
  <c r="K127" i="19"/>
  <c r="S121" i="19"/>
  <c r="W118" i="19"/>
  <c r="K113" i="19"/>
  <c r="O110" i="19"/>
  <c r="W104" i="19"/>
  <c r="K99" i="19"/>
  <c r="O96" i="19"/>
  <c r="W90" i="19"/>
  <c r="W131" i="19"/>
  <c r="AU128" i="19"/>
  <c r="K126" i="19"/>
  <c r="O123" i="19"/>
  <c r="S120" i="19"/>
  <c r="W117" i="19"/>
  <c r="AU114" i="19"/>
  <c r="K112" i="19"/>
  <c r="O109" i="19"/>
  <c r="S106" i="19"/>
  <c r="W103" i="19"/>
  <c r="AU100" i="19"/>
  <c r="K98" i="19"/>
  <c r="S92" i="19"/>
  <c r="W89" i="19"/>
  <c r="AU86" i="19"/>
  <c r="K84" i="19"/>
  <c r="O81" i="19"/>
  <c r="S78" i="19"/>
  <c r="W75" i="19"/>
  <c r="AU71" i="19"/>
  <c r="O66" i="19"/>
  <c r="S63" i="19"/>
  <c r="W60" i="19"/>
  <c r="AU57" i="19"/>
  <c r="K55" i="19"/>
  <c r="O52" i="19"/>
  <c r="S49" i="19"/>
  <c r="W46" i="19"/>
  <c r="AU43" i="19"/>
  <c r="O38" i="19"/>
  <c r="S35" i="19"/>
  <c r="W32" i="19"/>
  <c r="AU29" i="19"/>
  <c r="O24" i="19"/>
  <c r="S21" i="19"/>
  <c r="W18" i="19"/>
  <c r="AU15" i="19"/>
  <c r="W129" i="19"/>
  <c r="K96" i="19"/>
  <c r="AU69" i="19"/>
  <c r="O36" i="19"/>
  <c r="S33" i="19"/>
  <c r="W30" i="19"/>
  <c r="AU27" i="19"/>
  <c r="S131" i="19"/>
  <c r="AU125" i="19"/>
  <c r="K123" i="19"/>
  <c r="S117" i="19"/>
  <c r="W114" i="19"/>
  <c r="O106" i="19"/>
  <c r="AU97" i="19"/>
  <c r="S89" i="19"/>
  <c r="W86" i="19"/>
  <c r="K81" i="19"/>
  <c r="S75" i="19"/>
  <c r="AU68" i="19"/>
  <c r="O63" i="19"/>
  <c r="S60" i="19"/>
  <c r="AU54" i="19"/>
  <c r="S46" i="19"/>
  <c r="AU40" i="19"/>
  <c r="K38" i="19"/>
  <c r="O35" i="19"/>
  <c r="S32" i="19"/>
  <c r="K24" i="19"/>
  <c r="S18" i="19"/>
  <c r="W15" i="19"/>
  <c r="S130" i="19"/>
  <c r="W127" i="19"/>
  <c r="AU124" i="19"/>
  <c r="K122" i="19"/>
  <c r="O119" i="19"/>
  <c r="S116" i="19"/>
  <c r="W113" i="19"/>
  <c r="AU110" i="19"/>
  <c r="K108" i="19"/>
  <c r="O105" i="19"/>
  <c r="S102" i="19"/>
  <c r="W99" i="19"/>
  <c r="AU96" i="19"/>
  <c r="K94" i="19"/>
  <c r="O91" i="19"/>
  <c r="S88" i="19"/>
  <c r="W85" i="19"/>
  <c r="AU82" i="19"/>
  <c r="K80" i="19"/>
  <c r="O77" i="19"/>
  <c r="S74" i="19"/>
  <c r="W70" i="19"/>
  <c r="AU67" i="19"/>
  <c r="K65" i="19"/>
  <c r="O62" i="19"/>
  <c r="S59" i="19"/>
  <c r="W56" i="19"/>
  <c r="AU53" i="19"/>
  <c r="K51" i="19"/>
  <c r="O48" i="19"/>
  <c r="S45" i="19"/>
  <c r="W42" i="19"/>
  <c r="AU39" i="19"/>
  <c r="K37" i="19"/>
  <c r="O34" i="19"/>
  <c r="S31" i="19"/>
  <c r="W28" i="19"/>
  <c r="AU25" i="19"/>
  <c r="K23" i="19"/>
  <c r="O20" i="19"/>
  <c r="S17" i="19"/>
  <c r="W14" i="19"/>
  <c r="O121" i="19"/>
  <c r="K110" i="19"/>
  <c r="O93" i="19"/>
  <c r="W87" i="19"/>
  <c r="S76" i="19"/>
  <c r="O64" i="19"/>
  <c r="W58" i="19"/>
  <c r="AU55" i="19"/>
  <c r="W44" i="19"/>
  <c r="AU41" i="19"/>
  <c r="K39" i="19"/>
  <c r="K25" i="19"/>
  <c r="O22" i="19"/>
  <c r="S19" i="19"/>
  <c r="W16" i="19"/>
  <c r="W128" i="19"/>
  <c r="O120" i="19"/>
  <c r="AU111" i="19"/>
  <c r="K109" i="19"/>
  <c r="S103" i="19"/>
  <c r="W100" i="19"/>
  <c r="K95" i="19"/>
  <c r="AU83" i="19"/>
  <c r="O78" i="19"/>
  <c r="W71" i="19"/>
  <c r="K66" i="19"/>
  <c r="W57" i="19"/>
  <c r="K52" i="19"/>
  <c r="O49" i="19"/>
  <c r="W43" i="19"/>
  <c r="W29" i="19"/>
  <c r="AU26" i="19"/>
  <c r="O21" i="19"/>
  <c r="AU12" i="19"/>
  <c r="O132" i="19"/>
  <c r="S129" i="19"/>
  <c r="W126" i="19"/>
  <c r="AU123" i="19"/>
  <c r="K121" i="19"/>
  <c r="O118" i="19"/>
  <c r="S115" i="19"/>
  <c r="W112" i="19"/>
  <c r="AU109" i="19"/>
  <c r="K107" i="19"/>
  <c r="O104" i="19"/>
  <c r="S101" i="19"/>
  <c r="W98" i="19"/>
  <c r="AU95" i="19"/>
  <c r="K93" i="19"/>
  <c r="O90" i="19"/>
  <c r="S87" i="19"/>
  <c r="W84" i="19"/>
  <c r="AU81" i="19"/>
  <c r="K79" i="19"/>
  <c r="O76" i="19"/>
  <c r="S73" i="19"/>
  <c r="W69" i="19"/>
  <c r="AU66" i="19"/>
  <c r="K64" i="19"/>
  <c r="O61" i="19"/>
  <c r="S58" i="19"/>
  <c r="W55" i="19"/>
  <c r="AU52" i="19"/>
  <c r="K50" i="19"/>
  <c r="O47" i="19"/>
  <c r="S44" i="19"/>
  <c r="W41" i="19"/>
  <c r="AU38" i="19"/>
  <c r="K36" i="19"/>
  <c r="O33" i="19"/>
  <c r="S30" i="19"/>
  <c r="W27" i="19"/>
  <c r="AU24" i="19"/>
  <c r="K22" i="19"/>
  <c r="O19" i="19"/>
  <c r="S16" i="19"/>
  <c r="W13" i="19"/>
  <c r="S15" i="19"/>
  <c r="O130" i="19"/>
  <c r="S127" i="19"/>
  <c r="W124" i="19"/>
  <c r="AU121" i="19"/>
  <c r="K119" i="19"/>
  <c r="O116" i="19"/>
  <c r="S113" i="19"/>
  <c r="W110" i="19"/>
  <c r="AU107" i="19"/>
  <c r="K105" i="19"/>
  <c r="O102" i="19"/>
  <c r="S99" i="19"/>
  <c r="W96" i="19"/>
  <c r="AU93" i="19"/>
  <c r="K91" i="19"/>
  <c r="O88" i="19"/>
  <c r="S85" i="19"/>
  <c r="W82" i="19"/>
  <c r="AU79" i="19"/>
  <c r="K77" i="19"/>
  <c r="O74" i="19"/>
  <c r="S70" i="19"/>
  <c r="W67" i="19"/>
  <c r="AU64" i="19"/>
  <c r="K62" i="19"/>
  <c r="O59" i="19"/>
  <c r="S56" i="19"/>
  <c r="W53" i="19"/>
  <c r="AU50" i="19"/>
  <c r="K48" i="19"/>
  <c r="O45" i="19"/>
  <c r="S42" i="19"/>
  <c r="W39" i="19"/>
  <c r="AU36" i="19"/>
  <c r="K34" i="19"/>
  <c r="O31" i="19"/>
  <c r="S28" i="19"/>
  <c r="W25" i="19"/>
  <c r="AU22" i="19"/>
  <c r="K20" i="19"/>
  <c r="S14" i="19"/>
  <c r="K82" i="19"/>
  <c r="K132" i="19"/>
  <c r="O129" i="19"/>
  <c r="S126" i="19"/>
  <c r="W123" i="19"/>
  <c r="AU120" i="19"/>
  <c r="K118" i="19"/>
  <c r="O115" i="19"/>
  <c r="S112" i="19"/>
  <c r="W109" i="19"/>
  <c r="AU106" i="19"/>
  <c r="K104" i="19"/>
  <c r="O101" i="19"/>
  <c r="S98" i="19"/>
  <c r="W95" i="19"/>
  <c r="AU92" i="19"/>
  <c r="K90" i="19"/>
  <c r="O87" i="19"/>
  <c r="S84" i="19"/>
  <c r="W81" i="19"/>
  <c r="AU78" i="19"/>
  <c r="K76" i="19"/>
  <c r="O73" i="19"/>
  <c r="S69" i="19"/>
  <c r="W66" i="19"/>
  <c r="AU63" i="19"/>
  <c r="K61" i="19"/>
  <c r="O58" i="19"/>
  <c r="S55" i="19"/>
  <c r="W52" i="19"/>
  <c r="AU49" i="19"/>
  <c r="K47" i="19"/>
  <c r="O44" i="19"/>
  <c r="S41" i="19"/>
  <c r="W38" i="19"/>
  <c r="AU35" i="19"/>
  <c r="K33" i="19"/>
  <c r="O30" i="19"/>
  <c r="S27" i="19"/>
  <c r="W24" i="19"/>
  <c r="AU21" i="19"/>
  <c r="K19" i="19"/>
  <c r="O16" i="19"/>
  <c r="S132" i="19"/>
  <c r="S104" i="19"/>
  <c r="K124" i="19"/>
  <c r="W101" i="19"/>
  <c r="O79" i="19"/>
  <c r="O50" i="19"/>
  <c r="O12" i="19"/>
  <c r="AU132" i="19"/>
  <c r="K130" i="19"/>
  <c r="O127" i="19"/>
  <c r="S124" i="19"/>
  <c r="W121" i="19"/>
  <c r="AU118" i="19"/>
  <c r="K116" i="19"/>
  <c r="O113" i="19"/>
  <c r="S110" i="19"/>
  <c r="W107" i="19"/>
  <c r="AU104" i="19"/>
  <c r="K102" i="19"/>
  <c r="O99" i="19"/>
  <c r="S96" i="19"/>
  <c r="W93" i="19"/>
  <c r="AU90" i="19"/>
  <c r="K88" i="19"/>
  <c r="O85" i="19"/>
  <c r="S82" i="19"/>
  <c r="W79" i="19"/>
  <c r="AU76" i="19"/>
  <c r="K74" i="19"/>
  <c r="O70" i="19"/>
  <c r="S67" i="19"/>
  <c r="W64" i="19"/>
  <c r="AU61" i="19"/>
  <c r="K59" i="19"/>
  <c r="O56" i="19"/>
  <c r="S53" i="19"/>
  <c r="W50" i="19"/>
  <c r="AU47" i="19"/>
  <c r="K45" i="19"/>
  <c r="O42" i="19"/>
  <c r="S39" i="19"/>
  <c r="W36" i="19"/>
  <c r="K31" i="19"/>
  <c r="O28" i="19"/>
  <c r="S25" i="19"/>
  <c r="W22" i="19"/>
  <c r="K17" i="19"/>
  <c r="O14" i="19"/>
  <c r="S118" i="19"/>
  <c r="K129" i="19"/>
  <c r="O126" i="19"/>
  <c r="S123" i="19"/>
  <c r="W120" i="19"/>
  <c r="AU117" i="19"/>
  <c r="K115" i="19"/>
  <c r="O112" i="19"/>
  <c r="S109" i="19"/>
  <c r="W106" i="19"/>
  <c r="AU103" i="19"/>
  <c r="K101" i="19"/>
  <c r="O98" i="19"/>
  <c r="S95" i="19"/>
  <c r="W92" i="19"/>
  <c r="K87" i="19"/>
  <c r="O84" i="19"/>
  <c r="S81" i="19"/>
  <c r="W78" i="19"/>
  <c r="AU75" i="19"/>
  <c r="K73" i="19"/>
  <c r="O69" i="19"/>
  <c r="S66" i="19"/>
  <c r="AU60" i="19"/>
  <c r="K58" i="19"/>
  <c r="O55" i="19"/>
  <c r="S52" i="19"/>
  <c r="W49" i="19"/>
  <c r="AU46" i="19"/>
  <c r="K44" i="19"/>
  <c r="O41" i="19"/>
  <c r="S38" i="19"/>
  <c r="AU32" i="19"/>
  <c r="K30" i="19"/>
  <c r="O27" i="19"/>
  <c r="S24" i="19"/>
  <c r="AU18" i="19"/>
  <c r="K16" i="19"/>
  <c r="O13" i="19"/>
  <c r="S47" i="19"/>
  <c r="O40" i="19"/>
  <c r="W34" i="19"/>
  <c r="AU31" i="19"/>
  <c r="K29" i="19"/>
  <c r="O26" i="19"/>
  <c r="W20" i="19"/>
  <c r="AU17" i="19"/>
  <c r="K15" i="19"/>
  <c r="S90" i="19"/>
  <c r="K53" i="19"/>
  <c r="AU13" i="19"/>
  <c r="W132" i="19"/>
  <c r="O124" i="19"/>
  <c r="AU115" i="19"/>
  <c r="S107" i="19"/>
  <c r="AU101" i="19"/>
  <c r="AU87" i="19"/>
  <c r="K85" i="19"/>
  <c r="O82" i="19"/>
  <c r="W21" i="19"/>
  <c r="S65" i="19"/>
  <c r="S37" i="19"/>
  <c r="O15" i="19"/>
  <c r="S23" i="19"/>
  <c r="S93" i="19"/>
  <c r="W35" i="19"/>
  <c r="AU131" i="19"/>
  <c r="W63" i="19"/>
  <c r="O25" i="19"/>
  <c r="O95" i="19"/>
  <c r="O67" i="19"/>
  <c r="AU89" i="19"/>
  <c r="K13" i="19"/>
  <c r="K41" i="19"/>
  <c r="K27" i="19"/>
  <c r="O39" i="19"/>
  <c r="K97" i="19"/>
  <c r="K69" i="19"/>
  <c r="O92" i="19"/>
  <c r="AU33" i="19"/>
  <c r="AU19" i="19"/>
  <c r="AV12" i="19" l="1"/>
  <c r="AW12" i="19" s="1"/>
  <c r="AY12" i="19" s="1"/>
  <c r="AV76" i="19"/>
  <c r="AX76" i="19" s="1"/>
  <c r="AV51" i="19"/>
  <c r="AX51" i="19" s="1"/>
  <c r="AV77" i="19"/>
  <c r="AX77" i="19" s="1"/>
  <c r="AV94" i="19"/>
  <c r="AW94" i="19" s="1"/>
  <c r="AZ94" i="19" s="1"/>
  <c r="AV17" i="19"/>
  <c r="AW17" i="19" s="1"/>
  <c r="AZ17" i="19" s="1"/>
  <c r="AV36" i="19"/>
  <c r="AX36" i="19" s="1"/>
  <c r="AV101" i="19"/>
  <c r="AX101" i="19" s="1"/>
  <c r="AV66" i="19"/>
  <c r="AX66" i="19" s="1"/>
  <c r="AV24" i="19"/>
  <c r="AW24" i="19" s="1"/>
  <c r="AZ24" i="19" s="1"/>
  <c r="AV63" i="19"/>
  <c r="AW63" i="19" s="1"/>
  <c r="AZ63" i="19" s="1"/>
  <c r="AV46" i="19"/>
  <c r="AW46" i="19" s="1"/>
  <c r="AZ46" i="19" s="1"/>
  <c r="AV58" i="19"/>
  <c r="AX58" i="19" s="1"/>
  <c r="AV124" i="19"/>
  <c r="AX124" i="19" s="1"/>
  <c r="AV47" i="19"/>
  <c r="AW47" i="19" s="1"/>
  <c r="AZ47" i="19" s="1"/>
  <c r="AV121" i="19"/>
  <c r="AX121" i="19" s="1"/>
  <c r="AV39" i="19"/>
  <c r="AX39" i="19" s="1"/>
  <c r="AV23" i="19"/>
  <c r="AW23" i="19" s="1"/>
  <c r="AZ23" i="19" s="1"/>
  <c r="AV113" i="19"/>
  <c r="AX113" i="19" s="1"/>
  <c r="AV125" i="19"/>
  <c r="AX125" i="19" s="1"/>
  <c r="AV106" i="19"/>
  <c r="AW106" i="19" s="1"/>
  <c r="AZ106" i="19" s="1"/>
  <c r="AV43" i="19"/>
  <c r="AW43" i="19" s="1"/>
  <c r="AZ43" i="19" s="1"/>
  <c r="AV86" i="19"/>
  <c r="AX86" i="19" s="1"/>
  <c r="AV89" i="19"/>
  <c r="AX89" i="19" s="1"/>
  <c r="AV14" i="19"/>
  <c r="AV16" i="19"/>
  <c r="AW16" i="19" s="1"/>
  <c r="AZ16" i="19" s="1"/>
  <c r="AV90" i="19"/>
  <c r="AX90" i="19" s="1"/>
  <c r="AV48" i="19"/>
  <c r="AX48" i="19" s="1"/>
  <c r="AV65" i="19"/>
  <c r="AW65" i="19" s="1"/>
  <c r="AZ65" i="19" s="1"/>
  <c r="AV112" i="19"/>
  <c r="AX112" i="19" s="1"/>
  <c r="AV128" i="19"/>
  <c r="AX128" i="19" s="1"/>
  <c r="AV131" i="19"/>
  <c r="AX131" i="19" s="1"/>
  <c r="AV96" i="19"/>
  <c r="AX96" i="19" s="1"/>
  <c r="AV119" i="19"/>
  <c r="AX119" i="19" s="1"/>
  <c r="AV79" i="19"/>
  <c r="AW79" i="19" s="1"/>
  <c r="AZ79" i="19" s="1"/>
  <c r="AV74" i="19"/>
  <c r="AX74" i="19" s="1"/>
  <c r="AV108" i="19"/>
  <c r="AX108" i="19" s="1"/>
  <c r="AV38" i="19"/>
  <c r="AX38" i="19" s="1"/>
  <c r="AV28" i="19"/>
  <c r="AX28" i="19" s="1"/>
  <c r="AV69" i="19"/>
  <c r="AX69" i="19" s="1"/>
  <c r="AV53" i="19"/>
  <c r="AX53" i="19" s="1"/>
  <c r="AV116" i="19"/>
  <c r="AX116" i="19" s="1"/>
  <c r="AV82" i="19"/>
  <c r="AW82" i="19" s="1"/>
  <c r="AZ82" i="19" s="1"/>
  <c r="AV50" i="19"/>
  <c r="AX50" i="19" s="1"/>
  <c r="AV95" i="19"/>
  <c r="AX95" i="19" s="1"/>
  <c r="AV123" i="19"/>
  <c r="AX123" i="19" s="1"/>
  <c r="AV127" i="19"/>
  <c r="AX127" i="19" s="1"/>
  <c r="AV35" i="19"/>
  <c r="AX35" i="19" s="1"/>
  <c r="AV18" i="19"/>
  <c r="AW18" i="19" s="1"/>
  <c r="AZ18" i="19" s="1"/>
  <c r="AV97" i="19"/>
  <c r="AX97" i="19" s="1"/>
  <c r="AV73" i="19"/>
  <c r="AX73" i="19" s="1"/>
  <c r="AV115" i="19"/>
  <c r="AX115" i="19" s="1"/>
  <c r="AV19" i="19"/>
  <c r="AW19" i="19" s="1"/>
  <c r="AZ19" i="19" s="1"/>
  <c r="AV93" i="19"/>
  <c r="AX93" i="19" s="1"/>
  <c r="AV78" i="19"/>
  <c r="AX78" i="19" s="1"/>
  <c r="AV60" i="19"/>
  <c r="AW60" i="19" s="1"/>
  <c r="AZ60" i="19" s="1"/>
  <c r="AV118" i="19"/>
  <c r="AW118" i="19" s="1"/>
  <c r="AZ118" i="19" s="1"/>
  <c r="AV83" i="19"/>
  <c r="AX83" i="19" s="1"/>
  <c r="AV117" i="19"/>
  <c r="AX117" i="19" s="1"/>
  <c r="AV59" i="19"/>
  <c r="AX59" i="19" s="1"/>
  <c r="AV99" i="19"/>
  <c r="AW99" i="19" s="1"/>
  <c r="AZ99" i="19" s="1"/>
  <c r="AV102" i="19"/>
  <c r="AX102" i="19" s="1"/>
  <c r="AV91" i="19"/>
  <c r="AX91" i="19" s="1"/>
  <c r="AV30" i="19"/>
  <c r="AX30" i="19" s="1"/>
  <c r="AV61" i="19"/>
  <c r="AX61" i="19" s="1"/>
  <c r="AV37" i="19"/>
  <c r="AX37" i="19" s="1"/>
  <c r="AV57" i="19"/>
  <c r="AW57" i="19" s="1"/>
  <c r="AZ57" i="19" s="1"/>
  <c r="AV27" i="19"/>
  <c r="AW27" i="19" s="1"/>
  <c r="AZ27" i="19" s="1"/>
  <c r="AV67" i="19"/>
  <c r="AX67" i="19" s="1"/>
  <c r="AV56" i="19"/>
  <c r="AW56" i="19" s="1"/>
  <c r="AZ56" i="19" s="1"/>
  <c r="AV41" i="19"/>
  <c r="AW41" i="19" s="1"/>
  <c r="AZ41" i="19" s="1"/>
  <c r="AV88" i="19"/>
  <c r="AX88" i="19" s="1"/>
  <c r="AV105" i="19"/>
  <c r="AX105" i="19" s="1"/>
  <c r="AV22" i="19"/>
  <c r="AW22" i="19" s="1"/>
  <c r="AZ22" i="19" s="1"/>
  <c r="AV122" i="19"/>
  <c r="AX122" i="19" s="1"/>
  <c r="AV34" i="19"/>
  <c r="AX34" i="19" s="1"/>
  <c r="AV81" i="19"/>
  <c r="AW81" i="19" s="1"/>
  <c r="AZ81" i="19" s="1"/>
  <c r="AV98" i="19"/>
  <c r="AX98" i="19" s="1"/>
  <c r="AV114" i="19"/>
  <c r="AX114" i="19" s="1"/>
  <c r="AV52" i="19"/>
  <c r="AX52" i="19" s="1"/>
  <c r="AV55" i="19"/>
  <c r="AX55" i="19" s="1"/>
  <c r="AV54" i="19"/>
  <c r="AX54" i="19" s="1"/>
  <c r="AV21" i="19"/>
  <c r="AX21" i="19" s="1"/>
  <c r="AV25" i="19"/>
  <c r="AX25" i="19" s="1"/>
  <c r="AV31" i="19"/>
  <c r="AW31" i="19" s="1"/>
  <c r="AZ31" i="19" s="1"/>
  <c r="AV132" i="19"/>
  <c r="AX132" i="19" s="1"/>
  <c r="AV15" i="19"/>
  <c r="AX15" i="19" s="1"/>
  <c r="AV20" i="19"/>
  <c r="AX20" i="19" s="1"/>
  <c r="AV111" i="19"/>
  <c r="AX111" i="19" s="1"/>
  <c r="AV120" i="19"/>
  <c r="AX120" i="19" s="1"/>
  <c r="AV100" i="19"/>
  <c r="AW100" i="19" s="1"/>
  <c r="AZ100" i="19" s="1"/>
  <c r="AV103" i="19"/>
  <c r="AW103" i="19" s="1"/>
  <c r="AZ103" i="19" s="1"/>
  <c r="AV45" i="19"/>
  <c r="AX45" i="19" s="1"/>
  <c r="AV104" i="19"/>
  <c r="AX104" i="19" s="1"/>
  <c r="AV62" i="19"/>
  <c r="AW62" i="19" s="1"/>
  <c r="AZ62" i="19" s="1"/>
  <c r="AV109" i="19"/>
  <c r="AX109" i="19" s="1"/>
  <c r="AV80" i="19"/>
  <c r="AX80" i="19" s="1"/>
  <c r="AV84" i="19"/>
  <c r="AW84" i="19" s="1"/>
  <c r="AZ84" i="19" s="1"/>
  <c r="AV126" i="19"/>
  <c r="AW126" i="19" s="1"/>
  <c r="AZ126" i="19" s="1"/>
  <c r="AV40" i="19"/>
  <c r="AX40" i="19" s="1"/>
  <c r="AV13" i="19"/>
  <c r="AV130" i="19"/>
  <c r="AX130" i="19" s="1"/>
  <c r="AV64" i="19"/>
  <c r="AX64" i="19" s="1"/>
  <c r="AV49" i="19"/>
  <c r="AX49" i="19" s="1"/>
  <c r="AV26" i="19"/>
  <c r="AW26" i="19" s="1"/>
  <c r="AZ26" i="19" s="1"/>
  <c r="AV32" i="19"/>
  <c r="AW32" i="19" s="1"/>
  <c r="AZ32" i="19" s="1"/>
  <c r="AV42" i="19"/>
  <c r="AX42" i="19" s="1"/>
  <c r="AV70" i="19"/>
  <c r="AX70" i="19" s="1"/>
  <c r="AV85" i="19"/>
  <c r="AX85" i="19" s="1"/>
  <c r="AV29" i="19"/>
  <c r="AX29" i="19" s="1"/>
  <c r="AV44" i="19"/>
  <c r="AX44" i="19" s="1"/>
  <c r="AV87" i="19"/>
  <c r="AW87" i="19" s="1"/>
  <c r="AZ87" i="19" s="1"/>
  <c r="AV129" i="19"/>
  <c r="AW129" i="19" s="1"/>
  <c r="AZ129" i="19" s="1"/>
  <c r="AV33" i="19"/>
  <c r="AX33" i="19" s="1"/>
  <c r="AV107" i="19"/>
  <c r="AX107" i="19" s="1"/>
  <c r="AV110" i="19"/>
  <c r="AW110" i="19" s="1"/>
  <c r="AZ110" i="19" s="1"/>
  <c r="AV68" i="19"/>
  <c r="AW68" i="19" s="1"/>
  <c r="AZ68" i="19" s="1"/>
  <c r="AV92" i="19"/>
  <c r="AX92" i="19" s="1"/>
  <c r="AV71" i="19"/>
  <c r="AX71" i="19" s="1"/>
  <c r="AV75" i="19"/>
  <c r="AX75" i="19" s="1"/>
  <c r="W6" i="19"/>
  <c r="W4" i="19"/>
  <c r="I4" i="19"/>
  <c r="AX14" i="19" l="1"/>
  <c r="AZ12" i="19"/>
  <c r="AW101" i="19"/>
  <c r="AZ101" i="19" s="1"/>
  <c r="AW40" i="19"/>
  <c r="AZ40" i="19" s="1"/>
  <c r="AW131" i="19"/>
  <c r="AZ131" i="19" s="1"/>
  <c r="AW105" i="19"/>
  <c r="AZ105" i="19" s="1"/>
  <c r="AW55" i="19"/>
  <c r="AZ55" i="19" s="1"/>
  <c r="AW88" i="19"/>
  <c r="AZ88" i="19" s="1"/>
  <c r="AW76" i="19"/>
  <c r="AZ76" i="19" s="1"/>
  <c r="AW112" i="19"/>
  <c r="AZ112" i="19" s="1"/>
  <c r="AW77" i="19"/>
  <c r="AZ77" i="19" s="1"/>
  <c r="AW44" i="19"/>
  <c r="AZ44" i="19" s="1"/>
  <c r="AW21" i="19"/>
  <c r="AZ21" i="19" s="1"/>
  <c r="AW34" i="19"/>
  <c r="AZ34" i="19" s="1"/>
  <c r="AW48" i="19"/>
  <c r="AZ48" i="19" s="1"/>
  <c r="AW64" i="19"/>
  <c r="AZ64" i="19" s="1"/>
  <c r="AW58" i="19"/>
  <c r="AZ58" i="19" s="1"/>
  <c r="AX19" i="19"/>
  <c r="AW69" i="19"/>
  <c r="AZ69" i="19" s="1"/>
  <c r="AW67" i="19"/>
  <c r="AZ67" i="19" s="1"/>
  <c r="AW116" i="19"/>
  <c r="AZ116" i="19" s="1"/>
  <c r="AW53" i="19"/>
  <c r="AZ53" i="19" s="1"/>
  <c r="AW91" i="19"/>
  <c r="AZ91" i="19" s="1"/>
  <c r="AW120" i="19"/>
  <c r="AZ120" i="19" s="1"/>
  <c r="AW66" i="19"/>
  <c r="AZ66" i="19" s="1"/>
  <c r="AW61" i="19"/>
  <c r="AZ61" i="19" s="1"/>
  <c r="AW96" i="19"/>
  <c r="AZ96" i="19" s="1"/>
  <c r="AX57" i="19"/>
  <c r="AW36" i="19"/>
  <c r="AZ36" i="19" s="1"/>
  <c r="AW45" i="19"/>
  <c r="AZ45" i="19" s="1"/>
  <c r="AW73" i="19"/>
  <c r="AZ73" i="19" s="1"/>
  <c r="AX23" i="19"/>
  <c r="AW49" i="19"/>
  <c r="AZ49" i="19" s="1"/>
  <c r="AW115" i="19"/>
  <c r="AZ115" i="19" s="1"/>
  <c r="AW90" i="19"/>
  <c r="AZ90" i="19" s="1"/>
  <c r="AW114" i="19"/>
  <c r="AZ114" i="19" s="1"/>
  <c r="AW86" i="19"/>
  <c r="AZ86" i="19" s="1"/>
  <c r="AW121" i="19"/>
  <c r="AZ121" i="19" s="1"/>
  <c r="AX22" i="19"/>
  <c r="AW102" i="19"/>
  <c r="AZ102" i="19" s="1"/>
  <c r="AW119" i="19"/>
  <c r="AZ119" i="19" s="1"/>
  <c r="AW108" i="19"/>
  <c r="AZ108" i="19" s="1"/>
  <c r="AW123" i="19"/>
  <c r="AZ123" i="19" s="1"/>
  <c r="AW14" i="19"/>
  <c r="AZ14" i="19" s="1"/>
  <c r="AW83" i="19"/>
  <c r="AZ83" i="19" s="1"/>
  <c r="AW117" i="19"/>
  <c r="AZ117" i="19" s="1"/>
  <c r="AW89" i="19"/>
  <c r="AZ89" i="19" s="1"/>
  <c r="AX63" i="19"/>
  <c r="AW92" i="19"/>
  <c r="AZ92" i="19" s="1"/>
  <c r="AX62" i="19"/>
  <c r="AW71" i="19"/>
  <c r="AZ71" i="19" s="1"/>
  <c r="AW70" i="19"/>
  <c r="AZ70" i="19" s="1"/>
  <c r="AW74" i="19"/>
  <c r="AZ74" i="19" s="1"/>
  <c r="AW113" i="19"/>
  <c r="AZ113" i="19" s="1"/>
  <c r="AW132" i="19"/>
  <c r="AZ132" i="19" s="1"/>
  <c r="AX126" i="19"/>
  <c r="AX31" i="19"/>
  <c r="AX41" i="19"/>
  <c r="AX118" i="19"/>
  <c r="AX82" i="19"/>
  <c r="AX65" i="19"/>
  <c r="AX47" i="19"/>
  <c r="AX129" i="19"/>
  <c r="AX84" i="19"/>
  <c r="AX100" i="19"/>
  <c r="AX81" i="19"/>
  <c r="AX56" i="19"/>
  <c r="AX60" i="19"/>
  <c r="AX18" i="19"/>
  <c r="AX79" i="19"/>
  <c r="AX106" i="19"/>
  <c r="AW111" i="19"/>
  <c r="AZ111" i="19" s="1"/>
  <c r="AW97" i="19"/>
  <c r="AZ97" i="19" s="1"/>
  <c r="AW52" i="19"/>
  <c r="AZ52" i="19" s="1"/>
  <c r="AX87" i="19"/>
  <c r="AX26" i="19"/>
  <c r="AW30" i="19"/>
  <c r="AZ30" i="19" s="1"/>
  <c r="AW54" i="19"/>
  <c r="AZ54" i="19" s="1"/>
  <c r="AW35" i="19"/>
  <c r="AZ35" i="19" s="1"/>
  <c r="AW78" i="19"/>
  <c r="AZ78" i="19" s="1"/>
  <c r="AW98" i="19"/>
  <c r="AZ98" i="19" s="1"/>
  <c r="AW125" i="19"/>
  <c r="AZ125" i="19" s="1"/>
  <c r="AX17" i="19"/>
  <c r="AX103" i="19"/>
  <c r="AX43" i="19"/>
  <c r="AW130" i="19"/>
  <c r="AZ130" i="19" s="1"/>
  <c r="AX32" i="19"/>
  <c r="AW15" i="19"/>
  <c r="AZ15" i="19" s="1"/>
  <c r="AW127" i="19"/>
  <c r="AZ127" i="19" s="1"/>
  <c r="AW128" i="19"/>
  <c r="AZ128" i="19" s="1"/>
  <c r="AX27" i="19"/>
  <c r="AX99" i="19"/>
  <c r="AX16" i="19"/>
  <c r="AX46" i="19"/>
  <c r="AX94" i="19"/>
  <c r="AW95" i="19"/>
  <c r="AZ95" i="19" s="1"/>
  <c r="AW39" i="19"/>
  <c r="AZ39" i="19" s="1"/>
  <c r="AX68" i="19"/>
  <c r="AW85" i="19"/>
  <c r="AZ85" i="19" s="1"/>
  <c r="AX110" i="19"/>
  <c r="AW38" i="19"/>
  <c r="AZ38" i="19" s="1"/>
  <c r="AX24" i="19"/>
  <c r="AW107" i="19"/>
  <c r="AZ107" i="19" s="1"/>
  <c r="AW13" i="19"/>
  <c r="AY68" i="19"/>
  <c r="AY47" i="19"/>
  <c r="AY103" i="19"/>
  <c r="AY63" i="19"/>
  <c r="AY57" i="19"/>
  <c r="AY22" i="19"/>
  <c r="AY126" i="19"/>
  <c r="AY79" i="19"/>
  <c r="AY129" i="19"/>
  <c r="AY32" i="19"/>
  <c r="AY26" i="19"/>
  <c r="AY43" i="19"/>
  <c r="AY99" i="19"/>
  <c r="AY23" i="19"/>
  <c r="AY82" i="19"/>
  <c r="AY94" i="19"/>
  <c r="AY24" i="19"/>
  <c r="AY100" i="19"/>
  <c r="AY18" i="19"/>
  <c r="AY110" i="19"/>
  <c r="AY118" i="19"/>
  <c r="AY60" i="19"/>
  <c r="AY106" i="19"/>
  <c r="AY16" i="19"/>
  <c r="AY19" i="19"/>
  <c r="AY87" i="19"/>
  <c r="AY56" i="19"/>
  <c r="AY46" i="19"/>
  <c r="AY41" i="19"/>
  <c r="AY17" i="19"/>
  <c r="AY62" i="19"/>
  <c r="AY81" i="19"/>
  <c r="AY84" i="19"/>
  <c r="AY27" i="19"/>
  <c r="AY31" i="19"/>
  <c r="AY65" i="19"/>
  <c r="AW51" i="19"/>
  <c r="AZ51" i="19" s="1"/>
  <c r="AW59" i="19"/>
  <c r="AZ59" i="19" s="1"/>
  <c r="AW29" i="19"/>
  <c r="AZ29" i="19" s="1"/>
  <c r="AW75" i="19"/>
  <c r="AZ75" i="19" s="1"/>
  <c r="AW33" i="19"/>
  <c r="AZ33" i="19" s="1"/>
  <c r="AW37" i="19"/>
  <c r="AZ37" i="19" s="1"/>
  <c r="AW124" i="19"/>
  <c r="AZ124" i="19" s="1"/>
  <c r="AW109" i="19"/>
  <c r="AZ109" i="19" s="1"/>
  <c r="AW50" i="19"/>
  <c r="AZ50" i="19" s="1"/>
  <c r="AW80" i="19"/>
  <c r="AZ80" i="19" s="1"/>
  <c r="AW93" i="19"/>
  <c r="AZ93" i="19" s="1"/>
  <c r="AW25" i="19"/>
  <c r="AZ25" i="19" s="1"/>
  <c r="AW42" i="19"/>
  <c r="AZ42" i="19" s="1"/>
  <c r="AW28" i="19"/>
  <c r="AZ28" i="19" s="1"/>
  <c r="AW122" i="19"/>
  <c r="AZ122" i="19" s="1"/>
  <c r="AW20" i="19"/>
  <c r="AZ20" i="19" s="1"/>
  <c r="AW104" i="19"/>
  <c r="AZ104" i="19" s="1"/>
  <c r="AY101" i="19" l="1"/>
  <c r="AY105" i="19"/>
  <c r="AY88" i="19"/>
  <c r="AY131" i="19"/>
  <c r="AY14" i="19"/>
  <c r="AY40" i="19"/>
  <c r="AY45" i="19"/>
  <c r="AY58" i="19"/>
  <c r="AY53" i="19"/>
  <c r="AY21" i="19"/>
  <c r="AY44" i="19"/>
  <c r="AY76" i="19"/>
  <c r="AY130" i="19"/>
  <c r="AY77" i="19"/>
  <c r="AY55" i="19"/>
  <c r="AY69" i="19"/>
  <c r="AY34" i="19"/>
  <c r="AY112" i="19"/>
  <c r="AY64" i="19"/>
  <c r="AY116" i="19"/>
  <c r="AY74" i="19"/>
  <c r="AY67" i="19"/>
  <c r="AY48" i="19"/>
  <c r="AY85" i="19"/>
  <c r="AY121" i="19"/>
  <c r="AY96" i="19"/>
  <c r="AY91" i="19"/>
  <c r="AY132" i="19"/>
  <c r="AY86" i="19"/>
  <c r="AY119" i="19"/>
  <c r="AY35" i="19"/>
  <c r="AY120" i="19"/>
  <c r="AY114" i="19"/>
  <c r="AY127" i="19"/>
  <c r="AY113" i="19"/>
  <c r="AY115" i="19"/>
  <c r="AY102" i="19"/>
  <c r="AY66" i="19"/>
  <c r="AY90" i="19"/>
  <c r="AY61" i="19"/>
  <c r="AY107" i="19"/>
  <c r="AY123" i="19"/>
  <c r="AY108" i="19"/>
  <c r="AY36" i="19"/>
  <c r="AY117" i="19"/>
  <c r="AY73" i="19"/>
  <c r="AY49" i="19"/>
  <c r="AY54" i="19"/>
  <c r="AY89" i="19"/>
  <c r="AY38" i="19"/>
  <c r="AY83" i="19"/>
  <c r="AY92" i="19"/>
  <c r="AY71" i="19"/>
  <c r="AY97" i="19"/>
  <c r="AY70" i="19"/>
  <c r="AY39" i="19"/>
  <c r="AY78" i="19"/>
  <c r="AY15" i="19"/>
  <c r="AY52" i="19"/>
  <c r="AY125" i="19"/>
  <c r="AY98" i="19"/>
  <c r="AY13" i="19"/>
  <c r="AZ13" i="19"/>
  <c r="AY128" i="19"/>
  <c r="AY30" i="19"/>
  <c r="AY111" i="19"/>
  <c r="AY95" i="19"/>
  <c r="AY50" i="19"/>
  <c r="AY75" i="19"/>
  <c r="AY29" i="19"/>
  <c r="AY93" i="19"/>
  <c r="AY59" i="19"/>
  <c r="AY109" i="19"/>
  <c r="AY25" i="19"/>
  <c r="AY104" i="19"/>
  <c r="AY51" i="19"/>
  <c r="AY20" i="19"/>
  <c r="AY122" i="19"/>
  <c r="AY28" i="19"/>
  <c r="AY37" i="19"/>
  <c r="AY124" i="19"/>
  <c r="AY80" i="19"/>
  <c r="AY33" i="19"/>
  <c r="AY42" i="19"/>
  <c r="R131" i="10"/>
  <c r="D134" i="10"/>
  <c r="C8" i="19" s="1"/>
  <c r="E5" i="10"/>
  <c r="G4" i="10"/>
  <c r="E4" i="10"/>
  <c r="R10" i="10"/>
  <c r="T10" i="10" s="1"/>
  <c r="R9" i="10"/>
  <c r="T9" i="10" l="1"/>
  <c r="D134" i="22"/>
  <c r="R131" i="22"/>
  <c r="R131" i="20"/>
  <c r="AX12" i="19"/>
  <c r="AX13" i="19"/>
  <c r="D134" i="20"/>
  <c r="Q135" i="10" l="1"/>
  <c r="Q135" i="22" s="1"/>
  <c r="D135" i="10"/>
  <c r="D135" i="22" s="1"/>
  <c r="Q134" i="10"/>
  <c r="Q134" i="22" s="1"/>
  <c r="D131" i="10"/>
  <c r="D131" i="22" s="1"/>
  <c r="R124" i="10"/>
  <c r="T124" i="10" s="1"/>
  <c r="R122" i="10"/>
  <c r="T122" i="10" s="1"/>
  <c r="R120" i="10"/>
  <c r="T120" i="10" s="1"/>
  <c r="R114" i="10"/>
  <c r="T114" i="10" s="1"/>
  <c r="R113" i="10"/>
  <c r="T113" i="10" s="1"/>
  <c r="R107" i="10"/>
  <c r="T107" i="10" s="1"/>
  <c r="R100" i="10"/>
  <c r="T100" i="10" s="1"/>
  <c r="R98" i="10"/>
  <c r="T98" i="10" s="1"/>
  <c r="R93" i="10"/>
  <c r="T93" i="10" s="1"/>
  <c r="R89" i="10"/>
  <c r="T89" i="10" s="1"/>
  <c r="R86" i="10"/>
  <c r="T86" i="10" s="1"/>
  <c r="R84" i="10"/>
  <c r="T84" i="10" s="1"/>
  <c r="R83" i="10"/>
  <c r="T83" i="10" s="1"/>
  <c r="R82" i="10"/>
  <c r="T82" i="10" s="1"/>
  <c r="R81" i="10"/>
  <c r="T81" i="10" s="1"/>
  <c r="R74" i="10"/>
  <c r="T74" i="10" s="1"/>
  <c r="R69" i="10"/>
  <c r="T69" i="10" s="1"/>
  <c r="R68" i="10"/>
  <c r="T68" i="10" s="1"/>
  <c r="R64" i="10"/>
  <c r="T64" i="10" s="1"/>
  <c r="R63" i="10"/>
  <c r="T63" i="10" s="1"/>
  <c r="R57" i="10"/>
  <c r="T57" i="10" s="1"/>
  <c r="R56" i="10"/>
  <c r="T56" i="10" s="1"/>
  <c r="R50" i="10"/>
  <c r="T50" i="10" s="1"/>
  <c r="R49" i="10"/>
  <c r="T49" i="10" s="1"/>
  <c r="R47" i="10"/>
  <c r="T47" i="10" s="1"/>
  <c r="R43" i="10"/>
  <c r="T43" i="10" s="1"/>
  <c r="R42" i="10"/>
  <c r="T42" i="10" s="1"/>
  <c r="R36" i="10"/>
  <c r="T36" i="10" s="1"/>
  <c r="R35" i="10"/>
  <c r="T35" i="10" s="1"/>
  <c r="R29" i="10"/>
  <c r="T29" i="10" s="1"/>
  <c r="R28" i="10"/>
  <c r="T28" i="10" s="1"/>
  <c r="R22" i="10"/>
  <c r="T22" i="10" s="1"/>
  <c r="R21" i="10"/>
  <c r="T21" i="10" s="1"/>
  <c r="R15" i="10"/>
  <c r="T15" i="10" s="1"/>
  <c r="R14" i="10"/>
  <c r="T14" i="10" s="1"/>
  <c r="R12" i="10"/>
  <c r="T12" i="10" s="1"/>
  <c r="Q134" i="20" l="1"/>
  <c r="D135" i="20"/>
  <c r="Q135" i="20"/>
  <c r="D131" i="20"/>
  <c r="R88" i="10"/>
  <c r="T88" i="10" s="1"/>
  <c r="R90" i="10"/>
  <c r="T90" i="10" s="1"/>
  <c r="R105" i="10"/>
  <c r="T105" i="10" s="1"/>
  <c r="R79" i="10"/>
  <c r="T79" i="10" s="1"/>
  <c r="R70" i="10"/>
  <c r="T70" i="10" s="1"/>
  <c r="R94" i="10"/>
  <c r="T94" i="10" s="1"/>
  <c r="R116" i="10"/>
  <c r="T116" i="10" s="1"/>
  <c r="R92" i="10"/>
  <c r="T92" i="10" s="1"/>
  <c r="R101" i="10"/>
  <c r="T101" i="10" s="1"/>
  <c r="R104" i="10"/>
  <c r="T104" i="10" s="1"/>
  <c r="R115" i="10"/>
  <c r="T115" i="10" s="1"/>
  <c r="R76" i="10"/>
  <c r="T76" i="10" s="1"/>
  <c r="R118" i="10"/>
  <c r="T118" i="10" s="1"/>
  <c r="R55" i="10"/>
  <c r="T55" i="10" s="1"/>
  <c r="R26" i="10"/>
  <c r="T26" i="10" s="1"/>
  <c r="R54" i="10"/>
  <c r="T54" i="10" s="1"/>
  <c r="R75" i="10"/>
  <c r="T75" i="10" s="1"/>
  <c r="R109" i="10"/>
  <c r="T109" i="10" s="1"/>
  <c r="R121" i="10"/>
  <c r="T121" i="10" s="1"/>
  <c r="R87" i="10"/>
  <c r="T87" i="10" s="1"/>
  <c r="R129" i="10"/>
  <c r="T129" i="10" s="1"/>
  <c r="R72" i="10"/>
  <c r="T72" i="10" s="1"/>
  <c r="R111" i="10"/>
  <c r="T111" i="10" s="1"/>
  <c r="R40" i="10"/>
  <c r="T40" i="10" s="1"/>
  <c r="R127" i="10"/>
  <c r="T127" i="10" s="1"/>
  <c r="R48" i="10"/>
  <c r="T48" i="10" s="1"/>
  <c r="R95" i="10"/>
  <c r="T95" i="10" s="1"/>
  <c r="R33" i="10"/>
  <c r="T33" i="10" s="1"/>
  <c r="R61" i="10"/>
  <c r="T61" i="10" s="1"/>
  <c r="R77" i="10"/>
  <c r="T77" i="10" s="1"/>
  <c r="R108" i="10"/>
  <c r="T108" i="10" s="1"/>
  <c r="R123" i="10"/>
  <c r="T123" i="10" s="1"/>
  <c r="R128" i="10"/>
  <c r="T128" i="10" s="1"/>
  <c r="R19" i="10"/>
  <c r="T19" i="10" s="1"/>
  <c r="R62" i="10"/>
  <c r="T62" i="10" s="1"/>
  <c r="R73" i="10"/>
  <c r="T73" i="10" s="1"/>
  <c r="R80" i="10"/>
  <c r="T80" i="10" s="1"/>
  <c r="R91" i="10"/>
  <c r="T91" i="10" s="1"/>
  <c r="R102" i="10"/>
  <c r="T102" i="10" s="1"/>
  <c r="R27" i="10"/>
  <c r="T27" i="10" s="1"/>
  <c r="R20" i="10"/>
  <c r="T20" i="10" s="1"/>
  <c r="R41" i="10"/>
  <c r="T41" i="10" s="1"/>
  <c r="R34" i="10"/>
  <c r="T34" i="10" s="1"/>
  <c r="R126" i="10"/>
  <c r="T126" i="10" s="1"/>
  <c r="R13" i="10"/>
  <c r="T13" i="10" s="1"/>
  <c r="R119" i="10"/>
  <c r="T119" i="10" s="1"/>
  <c r="R17" i="10"/>
  <c r="T17" i="10" s="1"/>
  <c r="R24" i="10"/>
  <c r="T24" i="10" s="1"/>
  <c r="R31" i="10"/>
  <c r="T31" i="10" s="1"/>
  <c r="R38" i="10"/>
  <c r="T38" i="10" s="1"/>
  <c r="R45" i="10"/>
  <c r="T45" i="10" s="1"/>
  <c r="R52" i="10"/>
  <c r="T52" i="10" s="1"/>
  <c r="R59" i="10"/>
  <c r="T59" i="10" s="1"/>
  <c r="R66" i="10"/>
  <c r="T66" i="10" s="1"/>
  <c r="R85" i="10"/>
  <c r="T85" i="10" s="1"/>
  <c r="R125" i="10"/>
  <c r="T125" i="10" s="1"/>
  <c r="R71" i="10"/>
  <c r="T71" i="10" s="1"/>
  <c r="R78" i="10"/>
  <c r="T78" i="10" s="1"/>
  <c r="R96" i="10"/>
  <c r="T96" i="10" s="1"/>
  <c r="R99" i="10"/>
  <c r="T99" i="10" s="1"/>
  <c r="R11" i="10"/>
  <c r="R18" i="10"/>
  <c r="T18" i="10" s="1"/>
  <c r="R25" i="10"/>
  <c r="T25" i="10" s="1"/>
  <c r="R32" i="10"/>
  <c r="T32" i="10" s="1"/>
  <c r="R39" i="10"/>
  <c r="T39" i="10" s="1"/>
  <c r="R46" i="10"/>
  <c r="T46" i="10" s="1"/>
  <c r="R53" i="10"/>
  <c r="T53" i="10" s="1"/>
  <c r="R60" i="10"/>
  <c r="T60" i="10" s="1"/>
  <c r="R67" i="10"/>
  <c r="T67" i="10" s="1"/>
  <c r="R97" i="10"/>
  <c r="T97" i="10" s="1"/>
  <c r="R106" i="10"/>
  <c r="T106" i="10" s="1"/>
  <c r="R16" i="10"/>
  <c r="T16" i="10" s="1"/>
  <c r="R23" i="10"/>
  <c r="T23" i="10" s="1"/>
  <c r="R30" i="10"/>
  <c r="T30" i="10" s="1"/>
  <c r="R37" i="10"/>
  <c r="T37" i="10" s="1"/>
  <c r="R44" i="10"/>
  <c r="T44" i="10" s="1"/>
  <c r="R51" i="10"/>
  <c r="T51" i="10" s="1"/>
  <c r="R58" i="10"/>
  <c r="T58" i="10" s="1"/>
  <c r="R65" i="10"/>
  <c r="T65" i="10" s="1"/>
  <c r="R112" i="10"/>
  <c r="T112" i="10" s="1"/>
  <c r="R103" i="10"/>
  <c r="T103" i="10" s="1"/>
  <c r="R110" i="10"/>
  <c r="T110" i="10" s="1"/>
  <c r="R117" i="10"/>
  <c r="T117" i="10" s="1"/>
  <c r="T11" i="10" l="1"/>
  <c r="M153" i="10"/>
  <c r="M155" i="10"/>
  <c r="M150" i="10"/>
  <c r="M152" i="10"/>
  <c r="M151" i="10"/>
  <c r="M154" i="10"/>
  <c r="O130" i="3"/>
  <c r="O129" i="3"/>
  <c r="O128" i="3"/>
  <c r="O127" i="3"/>
  <c r="O126" i="3"/>
  <c r="O125" i="3"/>
  <c r="O124" i="3"/>
  <c r="O123" i="3"/>
  <c r="O122" i="3"/>
  <c r="O121" i="3"/>
  <c r="O120" i="3"/>
  <c r="O119" i="3"/>
  <c r="O118" i="3"/>
  <c r="O117" i="3"/>
  <c r="O116" i="3"/>
  <c r="O115" i="3"/>
  <c r="O114" i="3"/>
  <c r="O113" i="3"/>
  <c r="O112" i="3"/>
  <c r="O111" i="3"/>
  <c r="O110" i="3"/>
  <c r="O109" i="3"/>
  <c r="O108" i="3"/>
  <c r="O107" i="3"/>
  <c r="O106" i="3"/>
  <c r="O105" i="3"/>
  <c r="O104" i="3"/>
  <c r="O103" i="3"/>
  <c r="O102" i="3"/>
  <c r="O101" i="3"/>
  <c r="O100" i="3"/>
  <c r="O99" i="3"/>
  <c r="O98" i="3"/>
  <c r="O97" i="3"/>
  <c r="O96" i="3"/>
  <c r="O95" i="3"/>
  <c r="O94" i="3"/>
  <c r="O93" i="3"/>
  <c r="O92" i="3"/>
  <c r="O91" i="3"/>
  <c r="O90" i="3"/>
  <c r="O89" i="3"/>
  <c r="O88" i="3"/>
  <c r="O87" i="3"/>
  <c r="O86" i="3"/>
  <c r="O85" i="3"/>
  <c r="O84" i="3"/>
  <c r="O83" i="3"/>
  <c r="O82" i="3"/>
  <c r="O81" i="3"/>
  <c r="O80" i="3"/>
  <c r="O79" i="3"/>
  <c r="O78" i="3"/>
  <c r="O77" i="3"/>
  <c r="O76" i="3"/>
  <c r="O75" i="3"/>
  <c r="O74" i="3"/>
  <c r="O73" i="3"/>
  <c r="O72" i="3"/>
  <c r="O71" i="3"/>
  <c r="O69" i="3"/>
  <c r="O68" i="3"/>
  <c r="O67" i="3"/>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O33" i="3"/>
  <c r="O32" i="3"/>
  <c r="O31" i="3"/>
  <c r="O30" i="3"/>
  <c r="O29" i="3"/>
  <c r="O28" i="3"/>
  <c r="O27" i="3"/>
  <c r="O26" i="3"/>
  <c r="O25" i="3"/>
  <c r="O24" i="3"/>
  <c r="O23" i="3"/>
  <c r="O22" i="3"/>
  <c r="O21" i="3"/>
  <c r="O20" i="3"/>
  <c r="O19" i="3"/>
  <c r="O18" i="3"/>
  <c r="O17" i="3"/>
  <c r="O16" i="3"/>
  <c r="O15" i="3"/>
  <c r="O14" i="3"/>
  <c r="O13" i="3"/>
  <c r="O12" i="3"/>
  <c r="O11" i="3"/>
  <c r="O10" i="3"/>
  <c r="E17" i="46" l="1"/>
  <c r="M157" i="10"/>
  <c r="Q49" i="44"/>
  <c r="F17" i="44"/>
  <c r="AB4" i="44"/>
  <c r="AB2" i="44"/>
  <c r="F49" i="44"/>
  <c r="N2" i="44"/>
  <c r="D2" i="44"/>
  <c r="AE49" i="44"/>
  <c r="AE17" i="44"/>
  <c r="Q17" i="44"/>
  <c r="N4" i="44"/>
  <c r="D4" i="44"/>
  <c r="O16" i="46"/>
  <c r="L16" i="46"/>
  <c r="D77" i="22"/>
  <c r="B77" i="22" s="1"/>
  <c r="E80" i="25"/>
  <c r="D85" i="40"/>
  <c r="D85" i="38"/>
  <c r="D85" i="37"/>
  <c r="D85" i="36"/>
  <c r="D85" i="35"/>
  <c r="D85" i="34"/>
  <c r="D85" i="32"/>
  <c r="D85" i="33"/>
  <c r="D85" i="31"/>
  <c r="D85" i="39"/>
  <c r="D85" i="23"/>
  <c r="D35" i="22"/>
  <c r="B35" i="22" s="1"/>
  <c r="E38" i="25"/>
  <c r="D43" i="40"/>
  <c r="D43" i="38"/>
  <c r="D43" i="39"/>
  <c r="D43" i="34"/>
  <c r="D43" i="32"/>
  <c r="D43" i="37"/>
  <c r="D43" i="35"/>
  <c r="D43" i="31"/>
  <c r="D43" i="23"/>
  <c r="D43" i="36"/>
  <c r="D43" i="33"/>
  <c r="D63" i="22"/>
  <c r="B63" i="22" s="1"/>
  <c r="E66" i="25"/>
  <c r="D71" i="40"/>
  <c r="D71" i="39"/>
  <c r="D71" i="36"/>
  <c r="D71" i="38"/>
  <c r="D71" i="35"/>
  <c r="D71" i="34"/>
  <c r="D71" i="37"/>
  <c r="D71" i="33"/>
  <c r="D71" i="32"/>
  <c r="D71" i="31"/>
  <c r="D71" i="23"/>
  <c r="D85" i="22"/>
  <c r="B85" i="22" s="1"/>
  <c r="E88" i="25"/>
  <c r="D93" i="40"/>
  <c r="D93" i="38"/>
  <c r="D93" i="39"/>
  <c r="D93" i="33"/>
  <c r="D93" i="32"/>
  <c r="D93" i="34"/>
  <c r="D93" i="37"/>
  <c r="D93" i="23"/>
  <c r="D93" i="35"/>
  <c r="D93" i="31"/>
  <c r="D93" i="36"/>
  <c r="D106" i="22"/>
  <c r="B106" i="22" s="1"/>
  <c r="E109" i="25"/>
  <c r="D114" i="40"/>
  <c r="D114" i="37"/>
  <c r="D114" i="38"/>
  <c r="D114" i="36"/>
  <c r="D114" i="39"/>
  <c r="D114" i="32"/>
  <c r="D114" i="35"/>
  <c r="D114" i="31"/>
  <c r="D114" i="33"/>
  <c r="D114" i="23"/>
  <c r="D114" i="34"/>
  <c r="D120" i="22"/>
  <c r="B120" i="22" s="1"/>
  <c r="E123" i="25"/>
  <c r="D128" i="39"/>
  <c r="D128" i="40"/>
  <c r="D128" i="38"/>
  <c r="D128" i="36"/>
  <c r="D128" i="33"/>
  <c r="D128" i="35"/>
  <c r="D128" i="32"/>
  <c r="D128" i="37"/>
  <c r="D128" i="23"/>
  <c r="D128" i="31"/>
  <c r="D128" i="34"/>
  <c r="D126" i="22"/>
  <c r="B126" i="22" s="1"/>
  <c r="E129" i="25"/>
  <c r="D134" i="39"/>
  <c r="D134" i="38"/>
  <c r="D134" i="40"/>
  <c r="D134" i="37"/>
  <c r="D134" i="35"/>
  <c r="D134" i="34"/>
  <c r="D134" i="33"/>
  <c r="D134" i="23"/>
  <c r="D134" i="36"/>
  <c r="D134" i="32"/>
  <c r="D134" i="31"/>
  <c r="E17" i="25"/>
  <c r="D22" i="39"/>
  <c r="D22" i="40"/>
  <c r="D22" i="38"/>
  <c r="D22" i="37"/>
  <c r="D22" i="35"/>
  <c r="D22" i="36"/>
  <c r="D49" i="22"/>
  <c r="B49" i="22" s="1"/>
  <c r="E52" i="25"/>
  <c r="D57" i="40"/>
  <c r="D57" i="39"/>
  <c r="D57" i="38"/>
  <c r="D57" i="36"/>
  <c r="D57" i="34"/>
  <c r="D57" i="35"/>
  <c r="D57" i="32"/>
  <c r="D57" i="33"/>
  <c r="D57" i="31"/>
  <c r="D57" i="37"/>
  <c r="D57" i="23"/>
  <c r="D92" i="22"/>
  <c r="B92" i="22" s="1"/>
  <c r="E95" i="25"/>
  <c r="D100" i="39"/>
  <c r="D100" i="38"/>
  <c r="D100" i="40"/>
  <c r="D100" i="37"/>
  <c r="D100" i="34"/>
  <c r="D100" i="35"/>
  <c r="D100" i="33"/>
  <c r="D100" i="32"/>
  <c r="D100" i="23"/>
  <c r="D100" i="31"/>
  <c r="D100" i="36"/>
  <c r="D64" i="22"/>
  <c r="B64" i="22" s="1"/>
  <c r="E67" i="25"/>
  <c r="D72" i="39"/>
  <c r="D72" i="37"/>
  <c r="D72" i="40"/>
  <c r="D72" i="38"/>
  <c r="D72" i="36"/>
  <c r="D72" i="35"/>
  <c r="D72" i="31"/>
  <c r="D72" i="34"/>
  <c r="D72" i="33"/>
  <c r="D72" i="23"/>
  <c r="D72" i="32"/>
  <c r="D107" i="22"/>
  <c r="B107" i="22" s="1"/>
  <c r="E110" i="25"/>
  <c r="D115" i="40"/>
  <c r="D115" i="38"/>
  <c r="D115" i="37"/>
  <c r="D115" i="36"/>
  <c r="D115" i="39"/>
  <c r="D115" i="34"/>
  <c r="D115" i="31"/>
  <c r="D115" i="35"/>
  <c r="D115" i="23"/>
  <c r="D115" i="32"/>
  <c r="D115" i="33"/>
  <c r="D121" i="22"/>
  <c r="B121" i="22" s="1"/>
  <c r="E124" i="25"/>
  <c r="D129" i="39"/>
  <c r="D129" i="40"/>
  <c r="D129" i="38"/>
  <c r="D129" i="35"/>
  <c r="D129" i="36"/>
  <c r="D129" i="34"/>
  <c r="D129" i="37"/>
  <c r="D129" i="33"/>
  <c r="D129" i="31"/>
  <c r="D129" i="23"/>
  <c r="D129" i="32"/>
  <c r="D128" i="22"/>
  <c r="B128" i="22" s="1"/>
  <c r="E131" i="25"/>
  <c r="D136" i="40"/>
  <c r="D136" i="37"/>
  <c r="D136" i="39"/>
  <c r="D136" i="36"/>
  <c r="D136" i="38"/>
  <c r="D136" i="35"/>
  <c r="D136" i="34"/>
  <c r="D136" i="32"/>
  <c r="D136" i="33"/>
  <c r="D136" i="31"/>
  <c r="D136" i="23"/>
  <c r="D91" i="22"/>
  <c r="B91" i="22" s="1"/>
  <c r="E94" i="25"/>
  <c r="D99" i="39"/>
  <c r="D99" i="37"/>
  <c r="D99" i="38"/>
  <c r="D99" i="34"/>
  <c r="D99" i="36"/>
  <c r="D99" i="35"/>
  <c r="D99" i="40"/>
  <c r="D99" i="31"/>
  <c r="D99" i="33"/>
  <c r="D99" i="23"/>
  <c r="D99" i="32"/>
  <c r="D21" i="22"/>
  <c r="B21" i="22" s="1"/>
  <c r="E24" i="25"/>
  <c r="D29" i="39"/>
  <c r="D29" i="40"/>
  <c r="D29" i="38"/>
  <c r="D29" i="34"/>
  <c r="D29" i="35"/>
  <c r="D29" i="36"/>
  <c r="D29" i="33"/>
  <c r="D29" i="32"/>
  <c r="D29" i="23"/>
  <c r="D29" i="31"/>
  <c r="D29" i="37"/>
  <c r="D28" i="22"/>
  <c r="B28" i="22" s="1"/>
  <c r="E31" i="25"/>
  <c r="D36" i="40"/>
  <c r="D36" i="38"/>
  <c r="D36" i="39"/>
  <c r="D36" i="35"/>
  <c r="D36" i="36"/>
  <c r="D36" i="34"/>
  <c r="D36" i="33"/>
  <c r="D36" i="32"/>
  <c r="D36" i="37"/>
  <c r="D36" i="31"/>
  <c r="D36" i="23"/>
  <c r="D56" i="22"/>
  <c r="B56" i="22" s="1"/>
  <c r="E59" i="25"/>
  <c r="D64" i="40"/>
  <c r="D64" i="37"/>
  <c r="D64" i="38"/>
  <c r="D64" i="36"/>
  <c r="D64" i="35"/>
  <c r="D64" i="34"/>
  <c r="D64" i="39"/>
  <c r="D64" i="33"/>
  <c r="D64" i="32"/>
  <c r="D64" i="31"/>
  <c r="D64" i="23"/>
  <c r="D78" i="22"/>
  <c r="B78" i="22" s="1"/>
  <c r="E81" i="25"/>
  <c r="D86" i="40"/>
  <c r="D86" i="38"/>
  <c r="D86" i="37"/>
  <c r="D86" i="36"/>
  <c r="D86" i="39"/>
  <c r="D86" i="35"/>
  <c r="D86" i="33"/>
  <c r="D86" i="34"/>
  <c r="D86" i="32"/>
  <c r="D86" i="31"/>
  <c r="D86" i="23"/>
  <c r="D99" i="22"/>
  <c r="B99" i="22" s="1"/>
  <c r="E102" i="25"/>
  <c r="D107" i="38"/>
  <c r="D107" i="40"/>
  <c r="D107" i="35"/>
  <c r="D107" i="36"/>
  <c r="D107" i="33"/>
  <c r="D107" i="37"/>
  <c r="D107" i="32"/>
  <c r="D107" i="23"/>
  <c r="D107" i="39"/>
  <c r="D107" i="34"/>
  <c r="D107" i="31"/>
  <c r="D113" i="22"/>
  <c r="B113" i="22" s="1"/>
  <c r="E116" i="25"/>
  <c r="D121" i="40"/>
  <c r="D121" i="38"/>
  <c r="D121" i="39"/>
  <c r="D121" i="37"/>
  <c r="D121" i="36"/>
  <c r="D121" i="35"/>
  <c r="D121" i="33"/>
  <c r="D121" i="34"/>
  <c r="D121" i="32"/>
  <c r="D121" i="31"/>
  <c r="D121" i="23"/>
  <c r="D127" i="22"/>
  <c r="B127" i="22" s="1"/>
  <c r="E130" i="25"/>
  <c r="D135" i="40"/>
  <c r="D135" i="38"/>
  <c r="D135" i="39"/>
  <c r="D135" i="34"/>
  <c r="D135" i="33"/>
  <c r="D135" i="37"/>
  <c r="D135" i="35"/>
  <c r="D135" i="36"/>
  <c r="D135" i="31"/>
  <c r="D135" i="32"/>
  <c r="D135" i="23"/>
  <c r="D22" i="22"/>
  <c r="B22" i="22" s="1"/>
  <c r="E25" i="25"/>
  <c r="D30" i="40"/>
  <c r="D30" i="38"/>
  <c r="D30" i="39"/>
  <c r="D30" i="37"/>
  <c r="D30" i="35"/>
  <c r="D30" i="36"/>
  <c r="D30" i="34"/>
  <c r="D30" i="32"/>
  <c r="D30" i="33"/>
  <c r="D30" i="31"/>
  <c r="D30" i="23"/>
  <c r="D43" i="22"/>
  <c r="B43" i="22" s="1"/>
  <c r="E46" i="25"/>
  <c r="D51" i="40"/>
  <c r="D51" i="38"/>
  <c r="D51" i="39"/>
  <c r="D51" i="36"/>
  <c r="D51" i="37"/>
  <c r="D51" i="35"/>
  <c r="D51" i="34"/>
  <c r="D51" i="33"/>
  <c r="D51" i="23"/>
  <c r="D51" i="32"/>
  <c r="D51" i="31"/>
  <c r="E75" i="25"/>
  <c r="D80" i="38"/>
  <c r="D80" i="40"/>
  <c r="D80" i="39"/>
  <c r="D80" i="37"/>
  <c r="D80" i="36"/>
  <c r="D80" i="35"/>
  <c r="D80" i="34"/>
  <c r="D80" i="32"/>
  <c r="D80" i="33"/>
  <c r="D80" i="31"/>
  <c r="D86" i="22"/>
  <c r="B86" i="22" s="1"/>
  <c r="E89" i="25"/>
  <c r="D94" i="39"/>
  <c r="D94" i="38"/>
  <c r="D94" i="40"/>
  <c r="D94" i="36"/>
  <c r="D94" i="34"/>
  <c r="D94" i="37"/>
  <c r="D94" i="35"/>
  <c r="D94" i="33"/>
  <c r="D94" i="32"/>
  <c r="D94" i="31"/>
  <c r="D94" i="23"/>
  <c r="D93" i="22"/>
  <c r="B93" i="22" s="1"/>
  <c r="E96" i="25"/>
  <c r="D101" i="38"/>
  <c r="D101" i="36"/>
  <c r="D101" i="39"/>
  <c r="D101" i="33"/>
  <c r="D101" i="35"/>
  <c r="D101" i="37"/>
  <c r="D101" i="34"/>
  <c r="D101" i="32"/>
  <c r="D101" i="31"/>
  <c r="D101" i="40"/>
  <c r="D101" i="23"/>
  <c r="D114" i="22"/>
  <c r="B114" i="22" s="1"/>
  <c r="E117" i="25"/>
  <c r="D122" i="40"/>
  <c r="D122" i="35"/>
  <c r="D122" i="36"/>
  <c r="D122" i="38"/>
  <c r="D122" i="33"/>
  <c r="D122" i="37"/>
  <c r="D122" i="39"/>
  <c r="D122" i="34"/>
  <c r="D122" i="31"/>
  <c r="D122" i="32"/>
  <c r="D122" i="23"/>
  <c r="D42" i="22"/>
  <c r="B42" i="22" s="1"/>
  <c r="E45" i="25"/>
  <c r="D50" i="40"/>
  <c r="D50" i="39"/>
  <c r="D50" i="38"/>
  <c r="D50" i="37"/>
  <c r="D50" i="36"/>
  <c r="D50" i="35"/>
  <c r="D50" i="32"/>
  <c r="D50" i="33"/>
  <c r="D50" i="34"/>
  <c r="D50" i="31"/>
  <c r="D50" i="23"/>
  <c r="E74" i="25"/>
  <c r="D79" i="38"/>
  <c r="D79" i="40"/>
  <c r="D79" i="39"/>
  <c r="D79" i="36"/>
  <c r="D79" i="34"/>
  <c r="D79" i="32"/>
  <c r="D79" i="33"/>
  <c r="D79" i="37"/>
  <c r="D79" i="35"/>
  <c r="D79" i="31"/>
  <c r="D23" i="40"/>
  <c r="E18" i="25"/>
  <c r="D23" i="39"/>
  <c r="D23" i="38"/>
  <c r="D23" i="37"/>
  <c r="D23" i="36"/>
  <c r="D23" i="35"/>
  <c r="D29" i="22"/>
  <c r="B29" i="22" s="1"/>
  <c r="E32" i="25"/>
  <c r="D37" i="38"/>
  <c r="D37" i="39"/>
  <c r="D37" i="40"/>
  <c r="D37" i="37"/>
  <c r="D37" i="32"/>
  <c r="D37" i="36"/>
  <c r="D37" i="34"/>
  <c r="D37" i="23"/>
  <c r="D37" i="35"/>
  <c r="D37" i="31"/>
  <c r="D37" i="33"/>
  <c r="D36" i="22"/>
  <c r="B36" i="22" s="1"/>
  <c r="E39" i="25"/>
  <c r="D44" i="40"/>
  <c r="D44" i="39"/>
  <c r="D44" i="38"/>
  <c r="D44" i="37"/>
  <c r="D44" i="35"/>
  <c r="D44" i="34"/>
  <c r="D44" i="36"/>
  <c r="D44" i="33"/>
  <c r="D44" i="32"/>
  <c r="D44" i="23"/>
  <c r="D44" i="31"/>
  <c r="D50" i="22"/>
  <c r="B50" i="22" s="1"/>
  <c r="E53" i="25"/>
  <c r="D58" i="39"/>
  <c r="D58" i="38"/>
  <c r="D58" i="40"/>
  <c r="D58" i="37"/>
  <c r="D58" i="35"/>
  <c r="D58" i="36"/>
  <c r="D58" i="34"/>
  <c r="D58" i="32"/>
  <c r="D58" i="33"/>
  <c r="D58" i="23"/>
  <c r="D58" i="31"/>
  <c r="D57" i="22"/>
  <c r="B57" i="22" s="1"/>
  <c r="E60" i="25"/>
  <c r="D65" i="40"/>
  <c r="D65" i="38"/>
  <c r="D65" i="36"/>
  <c r="D65" i="37"/>
  <c r="D65" i="34"/>
  <c r="D65" i="39"/>
  <c r="D65" i="35"/>
  <c r="D65" i="33"/>
  <c r="D65" i="23"/>
  <c r="D65" i="32"/>
  <c r="D65" i="31"/>
  <c r="D79" i="22"/>
  <c r="B79" i="22" s="1"/>
  <c r="E82" i="25"/>
  <c r="D87" i="38"/>
  <c r="D87" i="39"/>
  <c r="D87" i="37"/>
  <c r="D87" i="40"/>
  <c r="D87" i="36"/>
  <c r="D87" i="34"/>
  <c r="D87" i="35"/>
  <c r="D87" i="33"/>
  <c r="D87" i="23"/>
  <c r="D87" i="32"/>
  <c r="D87" i="31"/>
  <c r="D100" i="22"/>
  <c r="B100" i="22" s="1"/>
  <c r="E103" i="25"/>
  <c r="D108" i="40"/>
  <c r="D108" i="39"/>
  <c r="D108" i="37"/>
  <c r="D108" i="33"/>
  <c r="D108" i="35"/>
  <c r="D108" i="34"/>
  <c r="D108" i="38"/>
  <c r="D108" i="32"/>
  <c r="D108" i="36"/>
  <c r="D108" i="31"/>
  <c r="D108" i="23"/>
  <c r="D9" i="22"/>
  <c r="E12" i="25"/>
  <c r="D17" i="40"/>
  <c r="D17" i="39"/>
  <c r="D17" i="38"/>
  <c r="D17" i="37"/>
  <c r="D17" i="34"/>
  <c r="D17" i="36"/>
  <c r="D17" i="32"/>
  <c r="D17" i="35"/>
  <c r="D17" i="23"/>
  <c r="D17" i="33"/>
  <c r="D17" i="31"/>
  <c r="D16" i="22"/>
  <c r="B16" i="22" s="1"/>
  <c r="E19" i="25"/>
  <c r="D24" i="40"/>
  <c r="D24" i="38"/>
  <c r="D24" i="37"/>
  <c r="D24" i="39"/>
  <c r="D24" i="36"/>
  <c r="D24" i="33"/>
  <c r="D24" i="35"/>
  <c r="D24" i="32"/>
  <c r="D24" i="23"/>
  <c r="D24" i="34"/>
  <c r="D24" i="31"/>
  <c r="D23" i="22"/>
  <c r="B23" i="22" s="1"/>
  <c r="E26" i="25"/>
  <c r="D31" i="40"/>
  <c r="D31" i="38"/>
  <c r="D31" i="39"/>
  <c r="D31" i="36"/>
  <c r="D31" i="32"/>
  <c r="D31" i="34"/>
  <c r="D31" i="33"/>
  <c r="D31" i="37"/>
  <c r="D31" i="31"/>
  <c r="D31" i="23"/>
  <c r="D31" i="35"/>
  <c r="D30" i="22"/>
  <c r="B30" i="22" s="1"/>
  <c r="E33" i="25"/>
  <c r="D38" i="40"/>
  <c r="D38" i="37"/>
  <c r="D38" i="39"/>
  <c r="D38" i="38"/>
  <c r="D38" i="36"/>
  <c r="D38" i="35"/>
  <c r="D38" i="34"/>
  <c r="D38" i="23"/>
  <c r="D38" i="32"/>
  <c r="D38" i="31"/>
  <c r="D38" i="33"/>
  <c r="D37" i="22"/>
  <c r="B37" i="22" s="1"/>
  <c r="E40" i="25"/>
  <c r="D45" i="40"/>
  <c r="D45" i="38"/>
  <c r="D45" i="39"/>
  <c r="D45" i="36"/>
  <c r="D45" i="34"/>
  <c r="D45" i="35"/>
  <c r="D45" i="37"/>
  <c r="D45" i="33"/>
  <c r="D45" i="31"/>
  <c r="D45" i="32"/>
  <c r="D45" i="23"/>
  <c r="D44" i="22"/>
  <c r="B44" i="22" s="1"/>
  <c r="E47" i="25"/>
  <c r="D52" i="40"/>
  <c r="D52" i="39"/>
  <c r="D52" i="38"/>
  <c r="D52" i="36"/>
  <c r="D52" i="35"/>
  <c r="D52" i="33"/>
  <c r="D52" i="32"/>
  <c r="D52" i="23"/>
  <c r="D52" i="31"/>
  <c r="D52" i="37"/>
  <c r="D52" i="34"/>
  <c r="D51" i="22"/>
  <c r="B51" i="22" s="1"/>
  <c r="E54" i="25"/>
  <c r="D59" i="38"/>
  <c r="D59" i="36"/>
  <c r="D59" i="37"/>
  <c r="D59" i="39"/>
  <c r="D59" i="35"/>
  <c r="D59" i="40"/>
  <c r="D59" i="33"/>
  <c r="D59" i="34"/>
  <c r="D59" i="32"/>
  <c r="D59" i="23"/>
  <c r="D59" i="31"/>
  <c r="D58" i="22"/>
  <c r="B58" i="22" s="1"/>
  <c r="E61" i="25"/>
  <c r="D66" i="39"/>
  <c r="D66" i="38"/>
  <c r="D66" i="35"/>
  <c r="D66" i="37"/>
  <c r="D66" i="36"/>
  <c r="D66" i="34"/>
  <c r="D66" i="32"/>
  <c r="D66" i="23"/>
  <c r="D66" i="31"/>
  <c r="D66" i="33"/>
  <c r="D66" i="40"/>
  <c r="D65" i="22"/>
  <c r="B65" i="22" s="1"/>
  <c r="E68" i="25"/>
  <c r="D73" i="39"/>
  <c r="D73" i="40"/>
  <c r="D73" i="36"/>
  <c r="D73" i="37"/>
  <c r="D73" i="38"/>
  <c r="D73" i="32"/>
  <c r="D73" i="33"/>
  <c r="D73" i="31"/>
  <c r="D73" i="34"/>
  <c r="D73" i="35"/>
  <c r="D73" i="23"/>
  <c r="E76" i="25"/>
  <c r="D81" i="40"/>
  <c r="D81" i="39"/>
  <c r="D81" i="37"/>
  <c r="D81" i="36"/>
  <c r="D81" i="38"/>
  <c r="D81" i="35"/>
  <c r="D81" i="32"/>
  <c r="D81" i="33"/>
  <c r="D81" i="31"/>
  <c r="D81" i="34"/>
  <c r="D80" i="22"/>
  <c r="B80" i="22" s="1"/>
  <c r="E83" i="25"/>
  <c r="D88" i="40"/>
  <c r="D88" i="39"/>
  <c r="D88" i="38"/>
  <c r="D88" i="37"/>
  <c r="D88" i="36"/>
  <c r="D88" i="35"/>
  <c r="D88" i="34"/>
  <c r="D88" i="33"/>
  <c r="D88" i="31"/>
  <c r="D88" i="32"/>
  <c r="D88" i="23"/>
  <c r="D87" i="22"/>
  <c r="B87" i="22" s="1"/>
  <c r="E90" i="25"/>
  <c r="D95" i="39"/>
  <c r="D95" i="40"/>
  <c r="D95" i="36"/>
  <c r="D95" i="37"/>
  <c r="D95" i="33"/>
  <c r="D95" i="34"/>
  <c r="D95" i="31"/>
  <c r="D95" i="32"/>
  <c r="D95" i="35"/>
  <c r="D95" i="23"/>
  <c r="D95" i="38"/>
  <c r="D94" i="22"/>
  <c r="B94" i="22" s="1"/>
  <c r="E97" i="25"/>
  <c r="D102" i="40"/>
  <c r="D102" i="39"/>
  <c r="D102" i="37"/>
  <c r="D102" i="38"/>
  <c r="D102" i="36"/>
  <c r="D102" i="35"/>
  <c r="D102" i="33"/>
  <c r="D102" i="34"/>
  <c r="D102" i="32"/>
  <c r="D102" i="31"/>
  <c r="D102" i="23"/>
  <c r="D101" i="22"/>
  <c r="B101" i="22" s="1"/>
  <c r="E104" i="25"/>
  <c r="D109" i="39"/>
  <c r="D109" i="38"/>
  <c r="D109" i="37"/>
  <c r="D109" i="35"/>
  <c r="D109" i="34"/>
  <c r="D109" i="31"/>
  <c r="D109" i="32"/>
  <c r="D109" i="23"/>
  <c r="D109" i="40"/>
  <c r="D109" i="33"/>
  <c r="D109" i="36"/>
  <c r="D108" i="22"/>
  <c r="B108" i="22" s="1"/>
  <c r="E111" i="25"/>
  <c r="D116" i="40"/>
  <c r="D116" i="39"/>
  <c r="D116" i="38"/>
  <c r="D116" i="36"/>
  <c r="D116" i="35"/>
  <c r="D116" i="33"/>
  <c r="D116" i="37"/>
  <c r="D116" i="34"/>
  <c r="D116" i="32"/>
  <c r="D116" i="23"/>
  <c r="D116" i="31"/>
  <c r="D115" i="22"/>
  <c r="B115" i="22" s="1"/>
  <c r="E118" i="25"/>
  <c r="D123" i="40"/>
  <c r="D123" i="39"/>
  <c r="D123" i="37"/>
  <c r="D123" i="38"/>
  <c r="D123" i="33"/>
  <c r="D123" i="35"/>
  <c r="D123" i="34"/>
  <c r="D123" i="36"/>
  <c r="D123" i="32"/>
  <c r="D123" i="23"/>
  <c r="D123" i="31"/>
  <c r="D122" i="22"/>
  <c r="B122" i="22" s="1"/>
  <c r="E125" i="25"/>
  <c r="D130" i="40"/>
  <c r="D130" i="39"/>
  <c r="D130" i="38"/>
  <c r="D130" i="35"/>
  <c r="D130" i="37"/>
  <c r="D130" i="33"/>
  <c r="D130" i="32"/>
  <c r="D130" i="36"/>
  <c r="D130" i="31"/>
  <c r="D130" i="23"/>
  <c r="D130" i="34"/>
  <c r="D129" i="22"/>
  <c r="B129" i="22" s="1"/>
  <c r="E132" i="25"/>
  <c r="D137" i="37"/>
  <c r="D137" i="39"/>
  <c r="D137" i="40"/>
  <c r="D137" i="36"/>
  <c r="D137" i="38"/>
  <c r="D137" i="31"/>
  <c r="D137" i="32"/>
  <c r="D137" i="35"/>
  <c r="D137" i="23"/>
  <c r="D137" i="33"/>
  <c r="D137" i="34"/>
  <c r="D98" i="22"/>
  <c r="B98" i="22" s="1"/>
  <c r="E101" i="25"/>
  <c r="D106" i="40"/>
  <c r="D106" i="38"/>
  <c r="D106" i="35"/>
  <c r="D106" i="39"/>
  <c r="D106" i="37"/>
  <c r="D106" i="33"/>
  <c r="D106" i="31"/>
  <c r="D106" i="36"/>
  <c r="D106" i="32"/>
  <c r="D106" i="23"/>
  <c r="D106" i="34"/>
  <c r="D55" i="22"/>
  <c r="B55" i="22" s="1"/>
  <c r="E58" i="25"/>
  <c r="D63" i="40"/>
  <c r="D63" i="39"/>
  <c r="D63" i="37"/>
  <c r="D63" i="36"/>
  <c r="D63" i="35"/>
  <c r="D63" i="34"/>
  <c r="D63" i="38"/>
  <c r="D63" i="31"/>
  <c r="D63" i="32"/>
  <c r="D63" i="33"/>
  <c r="D63" i="23"/>
  <c r="D31" i="22"/>
  <c r="B31" i="22" s="1"/>
  <c r="E34" i="25"/>
  <c r="D39" i="40"/>
  <c r="D39" i="39"/>
  <c r="D39" i="36"/>
  <c r="D39" i="37"/>
  <c r="D39" i="35"/>
  <c r="D39" i="34"/>
  <c r="D39" i="38"/>
  <c r="D39" i="33"/>
  <c r="D39" i="32"/>
  <c r="D39" i="31"/>
  <c r="D39" i="23"/>
  <c r="D66" i="22"/>
  <c r="B66" i="22" s="1"/>
  <c r="E69" i="25"/>
  <c r="D74" i="40"/>
  <c r="D74" i="38"/>
  <c r="D74" i="39"/>
  <c r="D74" i="37"/>
  <c r="D74" i="36"/>
  <c r="D74" i="35"/>
  <c r="D74" i="34"/>
  <c r="D74" i="33"/>
  <c r="D74" i="31"/>
  <c r="D74" i="32"/>
  <c r="D74" i="23"/>
  <c r="D88" i="22"/>
  <c r="B88" i="22" s="1"/>
  <c r="E91" i="25"/>
  <c r="D96" i="40"/>
  <c r="D96" i="35"/>
  <c r="D96" i="33"/>
  <c r="D96" i="39"/>
  <c r="D96" i="38"/>
  <c r="D96" i="36"/>
  <c r="D96" i="37"/>
  <c r="D96" i="34"/>
  <c r="D96" i="32"/>
  <c r="D96" i="31"/>
  <c r="D96" i="23"/>
  <c r="D95" i="22"/>
  <c r="B95" i="22" s="1"/>
  <c r="E98" i="25"/>
  <c r="D103" i="40"/>
  <c r="D103" i="39"/>
  <c r="D103" i="37"/>
  <c r="D103" i="33"/>
  <c r="D103" i="34"/>
  <c r="D103" i="35"/>
  <c r="D103" i="38"/>
  <c r="D103" i="31"/>
  <c r="D103" i="36"/>
  <c r="D103" i="32"/>
  <c r="D103" i="23"/>
  <c r="D102" i="22"/>
  <c r="B102" i="22" s="1"/>
  <c r="E105" i="25"/>
  <c r="D110" i="40"/>
  <c r="D110" i="38"/>
  <c r="D110" i="39"/>
  <c r="D110" i="36"/>
  <c r="D110" i="34"/>
  <c r="D110" i="31"/>
  <c r="D110" i="23"/>
  <c r="D110" i="35"/>
  <c r="D110" i="37"/>
  <c r="D110" i="33"/>
  <c r="D110" i="32"/>
  <c r="D109" i="22"/>
  <c r="B109" i="22" s="1"/>
  <c r="E112" i="25"/>
  <c r="D117" i="38"/>
  <c r="D117" i="35"/>
  <c r="D117" i="40"/>
  <c r="D117" i="39"/>
  <c r="D117" i="36"/>
  <c r="D117" i="33"/>
  <c r="D117" i="34"/>
  <c r="D117" i="37"/>
  <c r="D117" i="32"/>
  <c r="D117" i="31"/>
  <c r="D117" i="23"/>
  <c r="D116" i="22"/>
  <c r="B116" i="22" s="1"/>
  <c r="E119" i="25"/>
  <c r="D124" i="40"/>
  <c r="D124" i="38"/>
  <c r="D124" i="39"/>
  <c r="D124" i="36"/>
  <c r="D124" i="33"/>
  <c r="D124" i="35"/>
  <c r="D124" i="34"/>
  <c r="D124" i="37"/>
  <c r="D124" i="32"/>
  <c r="D124" i="23"/>
  <c r="D124" i="31"/>
  <c r="D123" i="22"/>
  <c r="B123" i="22" s="1"/>
  <c r="E126" i="25"/>
  <c r="D131" i="40"/>
  <c r="D131" i="38"/>
  <c r="D131" i="39"/>
  <c r="D131" i="37"/>
  <c r="D131" i="36"/>
  <c r="D131" i="33"/>
  <c r="D131" i="35"/>
  <c r="D131" i="34"/>
  <c r="D131" i="31"/>
  <c r="D131" i="32"/>
  <c r="D131" i="23"/>
  <c r="D24" i="22"/>
  <c r="B24" i="22" s="1"/>
  <c r="E27" i="25"/>
  <c r="D32" i="38"/>
  <c r="D32" i="39"/>
  <c r="D32" i="36"/>
  <c r="D32" i="37"/>
  <c r="D32" i="35"/>
  <c r="D32" i="33"/>
  <c r="D32" i="40"/>
  <c r="D32" i="32"/>
  <c r="D32" i="31"/>
  <c r="D32" i="34"/>
  <c r="D32" i="23"/>
  <c r="D52" i="22"/>
  <c r="B52" i="22" s="1"/>
  <c r="E55" i="25"/>
  <c r="D60" i="39"/>
  <c r="D60" i="40"/>
  <c r="D60" i="38"/>
  <c r="D60" i="37"/>
  <c r="D60" i="36"/>
  <c r="D60" i="35"/>
  <c r="D60" i="34"/>
  <c r="D60" i="32"/>
  <c r="D60" i="31"/>
  <c r="D60" i="23"/>
  <c r="D60" i="33"/>
  <c r="D81" i="22"/>
  <c r="B81" i="22" s="1"/>
  <c r="E84" i="25"/>
  <c r="D89" i="40"/>
  <c r="D89" i="39"/>
  <c r="D89" i="36"/>
  <c r="D89" i="34"/>
  <c r="D89" i="35"/>
  <c r="D89" i="38"/>
  <c r="D89" i="37"/>
  <c r="D89" i="32"/>
  <c r="D89" i="33"/>
  <c r="D89" i="31"/>
  <c r="D89" i="23"/>
  <c r="D17" i="22"/>
  <c r="B17" i="22" s="1"/>
  <c r="E20" i="25"/>
  <c r="D25" i="39"/>
  <c r="D25" i="38"/>
  <c r="D25" i="36"/>
  <c r="D25" i="40"/>
  <c r="D25" i="37"/>
  <c r="D25" i="32"/>
  <c r="D25" i="33"/>
  <c r="D25" i="23"/>
  <c r="D25" i="34"/>
  <c r="D25" i="31"/>
  <c r="D25" i="35"/>
  <c r="D45" i="22"/>
  <c r="B45" i="22" s="1"/>
  <c r="E48" i="25"/>
  <c r="D53" i="38"/>
  <c r="D53" i="40"/>
  <c r="D53" i="37"/>
  <c r="D53" i="34"/>
  <c r="D53" i="36"/>
  <c r="D53" i="35"/>
  <c r="D53" i="32"/>
  <c r="D53" i="23"/>
  <c r="D53" i="31"/>
  <c r="D53" i="33"/>
  <c r="D53" i="39"/>
  <c r="E77" i="25"/>
  <c r="D82" i="40"/>
  <c r="D82" i="39"/>
  <c r="D82" i="37"/>
  <c r="D82" i="36"/>
  <c r="D82" i="35"/>
  <c r="D82" i="38"/>
  <c r="D82" i="32"/>
  <c r="D82" i="31"/>
  <c r="D82" i="33"/>
  <c r="D82" i="34"/>
  <c r="E14" i="25"/>
  <c r="D19" i="39"/>
  <c r="D19" i="40"/>
  <c r="D19" i="38"/>
  <c r="D19" i="37"/>
  <c r="D19" i="36"/>
  <c r="D19" i="34"/>
  <c r="D19" i="33"/>
  <c r="D19" i="32"/>
  <c r="D19" i="35"/>
  <c r="D19" i="31"/>
  <c r="D18" i="22"/>
  <c r="B18" i="22" s="1"/>
  <c r="E21" i="25"/>
  <c r="D26" i="38"/>
  <c r="D26" i="40"/>
  <c r="D26" i="36"/>
  <c r="D26" i="37"/>
  <c r="D26" i="35"/>
  <c r="D26" i="39"/>
  <c r="D26" i="34"/>
  <c r="D26" i="33"/>
  <c r="D26" i="31"/>
  <c r="D26" i="23"/>
  <c r="D26" i="32"/>
  <c r="D25" i="22"/>
  <c r="B25" i="22" s="1"/>
  <c r="E28" i="25"/>
  <c r="D33" i="40"/>
  <c r="D33" i="39"/>
  <c r="D33" i="36"/>
  <c r="D33" i="38"/>
  <c r="D33" i="35"/>
  <c r="D33" i="34"/>
  <c r="D33" i="37"/>
  <c r="D33" i="23"/>
  <c r="D33" i="32"/>
  <c r="D33" i="31"/>
  <c r="D33" i="33"/>
  <c r="D32" i="22"/>
  <c r="B32" i="22" s="1"/>
  <c r="E35" i="25"/>
  <c r="D40" i="40"/>
  <c r="D40" i="37"/>
  <c r="D40" i="39"/>
  <c r="D40" i="35"/>
  <c r="D40" i="38"/>
  <c r="D40" i="36"/>
  <c r="D40" i="32"/>
  <c r="D40" i="34"/>
  <c r="D40" i="33"/>
  <c r="D40" i="23"/>
  <c r="D40" i="31"/>
  <c r="D39" i="22"/>
  <c r="B39" i="22" s="1"/>
  <c r="E42" i="25"/>
  <c r="D47" i="39"/>
  <c r="D47" i="37"/>
  <c r="D47" i="40"/>
  <c r="D47" i="38"/>
  <c r="D47" i="36"/>
  <c r="D47" i="34"/>
  <c r="D47" i="32"/>
  <c r="D47" i="35"/>
  <c r="D47" i="31"/>
  <c r="D47" i="33"/>
  <c r="D47" i="23"/>
  <c r="D46" i="22"/>
  <c r="B46" i="22" s="1"/>
  <c r="E49" i="25"/>
  <c r="D54" i="40"/>
  <c r="D54" i="37"/>
  <c r="D54" i="38"/>
  <c r="D54" i="34"/>
  <c r="D54" i="33"/>
  <c r="D54" i="39"/>
  <c r="D54" i="35"/>
  <c r="D54" i="32"/>
  <c r="D54" i="23"/>
  <c r="D54" i="36"/>
  <c r="D54" i="31"/>
  <c r="D53" i="22"/>
  <c r="B53" i="22" s="1"/>
  <c r="E56" i="25"/>
  <c r="D61" i="39"/>
  <c r="D61" i="40"/>
  <c r="D61" i="38"/>
  <c r="D61" i="36"/>
  <c r="D61" i="35"/>
  <c r="D61" i="34"/>
  <c r="D61" i="33"/>
  <c r="D61" i="37"/>
  <c r="D61" i="23"/>
  <c r="D61" i="31"/>
  <c r="D61" i="32"/>
  <c r="D60" i="22"/>
  <c r="B60" i="22" s="1"/>
  <c r="E63" i="25"/>
  <c r="D68" i="37"/>
  <c r="D68" i="39"/>
  <c r="D68" i="40"/>
  <c r="D68" i="38"/>
  <c r="D68" i="34"/>
  <c r="D68" i="35"/>
  <c r="D68" i="31"/>
  <c r="D68" i="33"/>
  <c r="D68" i="23"/>
  <c r="D68" i="36"/>
  <c r="D68" i="32"/>
  <c r="D67" i="22"/>
  <c r="B67" i="22" s="1"/>
  <c r="E70" i="25"/>
  <c r="D75" i="40"/>
  <c r="D75" i="38"/>
  <c r="D75" i="39"/>
  <c r="D75" i="37"/>
  <c r="D75" i="34"/>
  <c r="D75" i="32"/>
  <c r="D75" i="35"/>
  <c r="D75" i="36"/>
  <c r="D75" i="31"/>
  <c r="D75" i="23"/>
  <c r="D75" i="33"/>
  <c r="D75" i="22"/>
  <c r="B75" i="22" s="1"/>
  <c r="E78" i="25"/>
  <c r="D83" i="40"/>
  <c r="D83" i="39"/>
  <c r="D83" i="36"/>
  <c r="D83" i="37"/>
  <c r="D83" i="38"/>
  <c r="D83" i="34"/>
  <c r="D83" i="33"/>
  <c r="D83" i="35"/>
  <c r="D83" i="23"/>
  <c r="D83" i="32"/>
  <c r="D83" i="31"/>
  <c r="D82" i="22"/>
  <c r="B82" i="22" s="1"/>
  <c r="E85" i="25"/>
  <c r="D90" i="40"/>
  <c r="D90" i="39"/>
  <c r="D90" i="37"/>
  <c r="D90" i="38"/>
  <c r="D90" i="36"/>
  <c r="D90" i="35"/>
  <c r="D90" i="33"/>
  <c r="D90" i="34"/>
  <c r="D90" i="32"/>
  <c r="D90" i="31"/>
  <c r="D90" i="23"/>
  <c r="D89" i="22"/>
  <c r="B89" i="22" s="1"/>
  <c r="E92" i="25"/>
  <c r="D97" i="40"/>
  <c r="D97" i="39"/>
  <c r="D97" i="38"/>
  <c r="D97" i="37"/>
  <c r="D97" i="36"/>
  <c r="D97" i="34"/>
  <c r="D97" i="33"/>
  <c r="D97" i="35"/>
  <c r="D97" i="23"/>
  <c r="D97" i="31"/>
  <c r="D97" i="32"/>
  <c r="D96" i="22"/>
  <c r="B96" i="22" s="1"/>
  <c r="E99" i="25"/>
  <c r="D104" i="40"/>
  <c r="D104" i="39"/>
  <c r="D104" i="38"/>
  <c r="D104" i="36"/>
  <c r="D104" i="34"/>
  <c r="D104" i="35"/>
  <c r="D104" i="31"/>
  <c r="D104" i="37"/>
  <c r="D104" i="32"/>
  <c r="D104" i="33"/>
  <c r="D104" i="23"/>
  <c r="D103" i="22"/>
  <c r="B103" i="22" s="1"/>
  <c r="E106" i="25"/>
  <c r="D111" i="38"/>
  <c r="D111" i="40"/>
  <c r="D111" i="35"/>
  <c r="D111" i="39"/>
  <c r="D111" i="36"/>
  <c r="D111" i="37"/>
  <c r="D111" i="33"/>
  <c r="D111" i="34"/>
  <c r="D111" i="23"/>
  <c r="D111" i="32"/>
  <c r="D111" i="31"/>
  <c r="D110" i="22"/>
  <c r="B110" i="22" s="1"/>
  <c r="E113" i="25"/>
  <c r="D118" i="38"/>
  <c r="D118" i="35"/>
  <c r="D118" i="40"/>
  <c r="D118" i="39"/>
  <c r="D118" i="37"/>
  <c r="D118" i="33"/>
  <c r="D118" i="31"/>
  <c r="D118" i="34"/>
  <c r="D118" i="32"/>
  <c r="D118" i="36"/>
  <c r="D118" i="23"/>
  <c r="D117" i="22"/>
  <c r="B117" i="22" s="1"/>
  <c r="E120" i="25"/>
  <c r="D125" i="38"/>
  <c r="D125" i="39"/>
  <c r="D125" i="40"/>
  <c r="D125" i="36"/>
  <c r="D125" i="35"/>
  <c r="D125" i="37"/>
  <c r="D125" i="34"/>
  <c r="D125" i="32"/>
  <c r="D125" i="31"/>
  <c r="D125" i="23"/>
  <c r="D125" i="33"/>
  <c r="D124" i="22"/>
  <c r="B124" i="22" s="1"/>
  <c r="E127" i="25"/>
  <c r="D132" i="39"/>
  <c r="D132" i="38"/>
  <c r="D132" i="36"/>
  <c r="D132" i="40"/>
  <c r="D132" i="35"/>
  <c r="D132" i="33"/>
  <c r="D132" i="31"/>
  <c r="D132" i="34"/>
  <c r="D132" i="37"/>
  <c r="D132" i="32"/>
  <c r="D132" i="23"/>
  <c r="E73" i="25"/>
  <c r="D78" i="39"/>
  <c r="D78" i="38"/>
  <c r="D78" i="36"/>
  <c r="D78" i="40"/>
  <c r="D78" i="37"/>
  <c r="D78" i="35"/>
  <c r="D78" i="34"/>
  <c r="D78" i="32"/>
  <c r="D78" i="31"/>
  <c r="D78" i="33"/>
  <c r="E13" i="25"/>
  <c r="D18" i="40"/>
  <c r="D18" i="39"/>
  <c r="D18" i="38"/>
  <c r="D18" i="36"/>
  <c r="D18" i="35"/>
  <c r="D18" i="34"/>
  <c r="D18" i="37"/>
  <c r="D18" i="33"/>
  <c r="D18" i="32"/>
  <c r="D18" i="31"/>
  <c r="D38" i="22"/>
  <c r="B38" i="22" s="1"/>
  <c r="E41" i="25"/>
  <c r="D46" i="39"/>
  <c r="D46" i="38"/>
  <c r="D46" i="36"/>
  <c r="D46" i="37"/>
  <c r="D46" i="35"/>
  <c r="D46" i="34"/>
  <c r="D46" i="32"/>
  <c r="D46" i="40"/>
  <c r="D46" i="33"/>
  <c r="D46" i="31"/>
  <c r="D46" i="23"/>
  <c r="D59" i="22"/>
  <c r="B59" i="22" s="1"/>
  <c r="E62" i="25"/>
  <c r="D67" i="39"/>
  <c r="D67" i="36"/>
  <c r="D67" i="38"/>
  <c r="D67" i="35"/>
  <c r="D67" i="33"/>
  <c r="D67" i="40"/>
  <c r="D67" i="37"/>
  <c r="D67" i="32"/>
  <c r="D67" i="34"/>
  <c r="D67" i="23"/>
  <c r="D67" i="31"/>
  <c r="D20" i="22"/>
  <c r="B20" i="22" s="1"/>
  <c r="E23" i="25"/>
  <c r="D28" i="39"/>
  <c r="D28" i="38"/>
  <c r="D28" i="40"/>
  <c r="D28" i="37"/>
  <c r="D28" i="36"/>
  <c r="D28" i="34"/>
  <c r="D28" i="33"/>
  <c r="D28" i="32"/>
  <c r="D28" i="23"/>
  <c r="D28" i="35"/>
  <c r="D28" i="31"/>
  <c r="D34" i="22"/>
  <c r="B34" i="22" s="1"/>
  <c r="E37" i="25"/>
  <c r="D42" i="40"/>
  <c r="D42" i="38"/>
  <c r="D42" i="37"/>
  <c r="D42" i="32"/>
  <c r="D42" i="39"/>
  <c r="D42" i="35"/>
  <c r="D42" i="34"/>
  <c r="D42" i="33"/>
  <c r="D42" i="31"/>
  <c r="D42" i="23"/>
  <c r="D42" i="36"/>
  <c r="D41" i="22"/>
  <c r="B41" i="22" s="1"/>
  <c r="E44" i="25"/>
  <c r="D49" i="39"/>
  <c r="D49" i="40"/>
  <c r="D49" i="38"/>
  <c r="D49" i="37"/>
  <c r="D49" i="36"/>
  <c r="D49" i="34"/>
  <c r="D49" i="31"/>
  <c r="D49" i="32"/>
  <c r="D49" i="33"/>
  <c r="D49" i="23"/>
  <c r="D49" i="35"/>
  <c r="D62" i="22"/>
  <c r="B62" i="22" s="1"/>
  <c r="E65" i="25"/>
  <c r="D70" i="38"/>
  <c r="D70" i="40"/>
  <c r="D70" i="39"/>
  <c r="D70" i="37"/>
  <c r="D70" i="36"/>
  <c r="D70" i="34"/>
  <c r="D70" i="33"/>
  <c r="D70" i="32"/>
  <c r="D70" i="35"/>
  <c r="D70" i="31"/>
  <c r="D70" i="23"/>
  <c r="D84" i="22"/>
  <c r="B84" i="22" s="1"/>
  <c r="E87" i="25"/>
  <c r="D92" i="38"/>
  <c r="D92" i="40"/>
  <c r="D92" i="39"/>
  <c r="D92" i="37"/>
  <c r="D92" i="33"/>
  <c r="D92" i="32"/>
  <c r="D92" i="31"/>
  <c r="D92" i="34"/>
  <c r="D92" i="35"/>
  <c r="D92" i="36"/>
  <c r="D92" i="23"/>
  <c r="D112" i="22"/>
  <c r="B112" i="22" s="1"/>
  <c r="E115" i="25"/>
  <c r="D120" i="38"/>
  <c r="D120" i="39"/>
  <c r="D120" i="40"/>
  <c r="D120" i="36"/>
  <c r="D120" i="34"/>
  <c r="D120" i="33"/>
  <c r="D120" i="31"/>
  <c r="D120" i="32"/>
  <c r="D120" i="35"/>
  <c r="D120" i="37"/>
  <c r="D120" i="23"/>
  <c r="D119" i="22"/>
  <c r="B119" i="22" s="1"/>
  <c r="E122" i="25"/>
  <c r="D127" i="40"/>
  <c r="D127" i="39"/>
  <c r="D127" i="36"/>
  <c r="D127" i="38"/>
  <c r="D127" i="37"/>
  <c r="D127" i="34"/>
  <c r="D127" i="31"/>
  <c r="D127" i="33"/>
  <c r="D127" i="32"/>
  <c r="D127" i="23"/>
  <c r="D127" i="35"/>
  <c r="D19" i="22"/>
  <c r="B19" i="22" s="1"/>
  <c r="D27" i="40"/>
  <c r="E22" i="25"/>
  <c r="D27" i="36"/>
  <c r="D27" i="38"/>
  <c r="D27" i="37"/>
  <c r="D27" i="34"/>
  <c r="D27" i="39"/>
  <c r="D27" i="35"/>
  <c r="D27" i="32"/>
  <c r="D27" i="31"/>
  <c r="D27" i="23"/>
  <c r="D27" i="33"/>
  <c r="D33" i="22"/>
  <c r="B33" i="22" s="1"/>
  <c r="E36" i="25"/>
  <c r="D41" i="39"/>
  <c r="D41" i="38"/>
  <c r="D41" i="36"/>
  <c r="D41" i="37"/>
  <c r="D41" i="35"/>
  <c r="D41" i="40"/>
  <c r="D41" i="34"/>
  <c r="D41" i="33"/>
  <c r="D41" i="32"/>
  <c r="D41" i="23"/>
  <c r="D41" i="31"/>
  <c r="D47" i="22"/>
  <c r="B47" i="22" s="1"/>
  <c r="E50" i="25"/>
  <c r="D55" i="40"/>
  <c r="D55" i="39"/>
  <c r="D55" i="38"/>
  <c r="D55" i="34"/>
  <c r="D55" i="35"/>
  <c r="D55" i="36"/>
  <c r="D55" i="37"/>
  <c r="D55" i="33"/>
  <c r="D55" i="23"/>
  <c r="D55" i="32"/>
  <c r="D55" i="31"/>
  <c r="D54" i="22"/>
  <c r="B54" i="22" s="1"/>
  <c r="E57" i="25"/>
  <c r="D62" i="40"/>
  <c r="D62" i="38"/>
  <c r="D62" i="37"/>
  <c r="D62" i="35"/>
  <c r="D62" i="36"/>
  <c r="D62" i="39"/>
  <c r="D62" i="34"/>
  <c r="D62" i="33"/>
  <c r="D62" i="23"/>
  <c r="D62" i="31"/>
  <c r="D62" i="32"/>
  <c r="D61" i="22"/>
  <c r="B61" i="22" s="1"/>
  <c r="E64" i="25"/>
  <c r="D69" i="40"/>
  <c r="D69" i="38"/>
  <c r="D69" i="39"/>
  <c r="D69" i="37"/>
  <c r="D69" i="35"/>
  <c r="D69" i="34"/>
  <c r="D69" i="31"/>
  <c r="D69" i="32"/>
  <c r="D69" i="33"/>
  <c r="D69" i="23"/>
  <c r="D69" i="36"/>
  <c r="D68" i="22"/>
  <c r="B68" i="22" s="1"/>
  <c r="E71" i="25"/>
  <c r="D76" i="40"/>
  <c r="D76" i="39"/>
  <c r="D76" i="36"/>
  <c r="D76" i="37"/>
  <c r="D76" i="34"/>
  <c r="D76" i="38"/>
  <c r="D76" i="32"/>
  <c r="D76" i="33"/>
  <c r="D76" i="35"/>
  <c r="D76" i="23"/>
  <c r="D76" i="31"/>
  <c r="D76" i="22"/>
  <c r="B76" i="22" s="1"/>
  <c r="E79" i="25"/>
  <c r="D84" i="40"/>
  <c r="D84" i="39"/>
  <c r="D84" i="38"/>
  <c r="D84" i="36"/>
  <c r="D84" i="35"/>
  <c r="D84" i="34"/>
  <c r="D84" i="37"/>
  <c r="D84" i="33"/>
  <c r="D84" i="32"/>
  <c r="D84" i="31"/>
  <c r="D84" i="23"/>
  <c r="D83" i="22"/>
  <c r="B83" i="22" s="1"/>
  <c r="E86" i="25"/>
  <c r="D91" i="40"/>
  <c r="D91" i="38"/>
  <c r="D91" i="37"/>
  <c r="D91" i="36"/>
  <c r="D91" i="35"/>
  <c r="D91" i="33"/>
  <c r="D91" i="39"/>
  <c r="D91" i="34"/>
  <c r="D91" i="32"/>
  <c r="D91" i="31"/>
  <c r="D91" i="23"/>
  <c r="D90" i="22"/>
  <c r="B90" i="22" s="1"/>
  <c r="E93" i="25"/>
  <c r="D98" i="40"/>
  <c r="D98" i="39"/>
  <c r="D98" i="38"/>
  <c r="D98" i="36"/>
  <c r="D98" i="37"/>
  <c r="D98" i="32"/>
  <c r="D98" i="35"/>
  <c r="D98" i="34"/>
  <c r="D98" i="23"/>
  <c r="D98" i="33"/>
  <c r="D98" i="31"/>
  <c r="D97" i="22"/>
  <c r="B97" i="22" s="1"/>
  <c r="E100" i="25"/>
  <c r="D105" i="40"/>
  <c r="D105" i="38"/>
  <c r="D105" i="35"/>
  <c r="D105" i="39"/>
  <c r="D105" i="34"/>
  <c r="D105" i="37"/>
  <c r="D105" i="36"/>
  <c r="D105" i="31"/>
  <c r="D105" i="33"/>
  <c r="D105" i="32"/>
  <c r="D105" i="23"/>
  <c r="D104" i="22"/>
  <c r="B104" i="22" s="1"/>
  <c r="E107" i="25"/>
  <c r="D112" i="38"/>
  <c r="D112" i="40"/>
  <c r="D112" i="37"/>
  <c r="D112" i="36"/>
  <c r="D112" i="32"/>
  <c r="D112" i="35"/>
  <c r="D112" i="33"/>
  <c r="D112" i="23"/>
  <c r="D112" i="39"/>
  <c r="D112" i="31"/>
  <c r="D112" i="34"/>
  <c r="D111" i="22"/>
  <c r="B111" i="22" s="1"/>
  <c r="E114" i="25"/>
  <c r="D119" i="39"/>
  <c r="D119" i="38"/>
  <c r="D119" i="40"/>
  <c r="D119" i="37"/>
  <c r="D119" i="36"/>
  <c r="D119" i="35"/>
  <c r="D119" i="33"/>
  <c r="D119" i="34"/>
  <c r="D119" i="32"/>
  <c r="D119" i="31"/>
  <c r="D119" i="23"/>
  <c r="D118" i="22"/>
  <c r="B118" i="22" s="1"/>
  <c r="E121" i="25"/>
  <c r="D126" i="40"/>
  <c r="D126" i="39"/>
  <c r="D126" i="36"/>
  <c r="D126" i="37"/>
  <c r="D126" i="38"/>
  <c r="D126" i="35"/>
  <c r="D126" i="34"/>
  <c r="D126" i="31"/>
  <c r="D126" i="23"/>
  <c r="D126" i="33"/>
  <c r="D126" i="32"/>
  <c r="D125" i="22"/>
  <c r="B125" i="22" s="1"/>
  <c r="E128" i="25"/>
  <c r="D133" i="38"/>
  <c r="D133" i="39"/>
  <c r="D133" i="37"/>
  <c r="D133" i="36"/>
  <c r="D133" i="35"/>
  <c r="D133" i="40"/>
  <c r="D133" i="33"/>
  <c r="D133" i="34"/>
  <c r="D133" i="32"/>
  <c r="D133" i="31"/>
  <c r="D133" i="23"/>
  <c r="E16" i="25"/>
  <c r="D21" i="40"/>
  <c r="D21" i="39"/>
  <c r="D21" i="38"/>
  <c r="D21" i="37"/>
  <c r="D21" i="35"/>
  <c r="D21" i="36"/>
  <c r="D27" i="22"/>
  <c r="B27" i="22" s="1"/>
  <c r="E30" i="25"/>
  <c r="D35" i="40"/>
  <c r="D35" i="38"/>
  <c r="D35" i="34"/>
  <c r="D35" i="35"/>
  <c r="D35" i="39"/>
  <c r="D35" i="36"/>
  <c r="D35" i="37"/>
  <c r="D35" i="32"/>
  <c r="D35" i="23"/>
  <c r="D35" i="31"/>
  <c r="D35" i="33"/>
  <c r="D48" i="22"/>
  <c r="B48" i="22" s="1"/>
  <c r="E51" i="25"/>
  <c r="D56" i="40"/>
  <c r="D56" i="39"/>
  <c r="D56" i="38"/>
  <c r="D56" i="36"/>
  <c r="D56" i="35"/>
  <c r="D56" i="34"/>
  <c r="D56" i="32"/>
  <c r="D56" i="33"/>
  <c r="D56" i="37"/>
  <c r="D56" i="31"/>
  <c r="D56" i="23"/>
  <c r="D105" i="22"/>
  <c r="B105" i="22" s="1"/>
  <c r="E108" i="25"/>
  <c r="D113" i="40"/>
  <c r="D113" i="39"/>
  <c r="D113" i="37"/>
  <c r="D113" i="36"/>
  <c r="D113" i="33"/>
  <c r="D113" i="34"/>
  <c r="D113" i="38"/>
  <c r="D113" i="35"/>
  <c r="D113" i="31"/>
  <c r="D113" i="23"/>
  <c r="D113" i="32"/>
  <c r="E15" i="25"/>
  <c r="D20" i="39"/>
  <c r="D20" i="40"/>
  <c r="D20" i="37"/>
  <c r="D20" i="36"/>
  <c r="D20" i="35"/>
  <c r="D20" i="32"/>
  <c r="D20" i="31"/>
  <c r="D20" i="33"/>
  <c r="D20" i="34"/>
  <c r="D20" i="38"/>
  <c r="D26" i="22"/>
  <c r="B26" i="22" s="1"/>
  <c r="E29" i="25"/>
  <c r="D34" i="40"/>
  <c r="D34" i="37"/>
  <c r="D34" i="38"/>
  <c r="D34" i="36"/>
  <c r="D34" i="34"/>
  <c r="D34" i="35"/>
  <c r="D34" i="39"/>
  <c r="D34" i="23"/>
  <c r="D34" i="32"/>
  <c r="D34" i="33"/>
  <c r="D34" i="31"/>
  <c r="D40" i="22"/>
  <c r="B40" i="22" s="1"/>
  <c r="E43" i="25"/>
  <c r="D48" i="38"/>
  <c r="D48" i="39"/>
  <c r="D48" i="40"/>
  <c r="D48" i="37"/>
  <c r="D48" i="34"/>
  <c r="D48" i="32"/>
  <c r="D48" i="36"/>
  <c r="D48" i="35"/>
  <c r="D48" i="31"/>
  <c r="D48" i="23"/>
  <c r="D48" i="33"/>
  <c r="D23" i="32"/>
  <c r="D23" i="33"/>
  <c r="D23" i="34"/>
  <c r="D22" i="34"/>
  <c r="D22" i="33"/>
  <c r="D22" i="32"/>
  <c r="D21" i="34"/>
  <c r="D21" i="32"/>
  <c r="D21" i="33"/>
  <c r="D15" i="22"/>
  <c r="B15" i="22" s="1"/>
  <c r="D23" i="23"/>
  <c r="D17" i="24" s="1"/>
  <c r="AD17" i="24" s="1"/>
  <c r="D23" i="31"/>
  <c r="D14" i="22"/>
  <c r="B14" i="22" s="1"/>
  <c r="D22" i="23"/>
  <c r="D16" i="24" s="1"/>
  <c r="AD16" i="24" s="1"/>
  <c r="D22" i="31"/>
  <c r="D13" i="22"/>
  <c r="B13" i="22" s="1"/>
  <c r="D21" i="31"/>
  <c r="D21" i="23"/>
  <c r="D15" i="24" s="1"/>
  <c r="AD15" i="24" s="1"/>
  <c r="D74" i="22"/>
  <c r="B74" i="22" s="1"/>
  <c r="D82" i="23"/>
  <c r="D79" i="24" s="1"/>
  <c r="AD79" i="24" s="1"/>
  <c r="D73" i="22"/>
  <c r="B73" i="22" s="1"/>
  <c r="D81" i="23"/>
  <c r="D78" i="24" s="1"/>
  <c r="AD78" i="24" s="1"/>
  <c r="D72" i="22"/>
  <c r="B72" i="22" s="1"/>
  <c r="D80" i="23"/>
  <c r="D77" i="24" s="1"/>
  <c r="AD77" i="24" s="1"/>
  <c r="D12" i="22"/>
  <c r="B12" i="22" s="1"/>
  <c r="D20" i="23"/>
  <c r="D11" i="22"/>
  <c r="B11" i="22" s="1"/>
  <c r="D19" i="23"/>
  <c r="D10" i="22"/>
  <c r="B10" i="22" s="1"/>
  <c r="D18" i="23"/>
  <c r="D12" i="24" s="1"/>
  <c r="AD12" i="24" s="1"/>
  <c r="D71" i="22"/>
  <c r="B71" i="22" s="1"/>
  <c r="D79" i="23"/>
  <c r="D76" i="24" s="1"/>
  <c r="AD76" i="24" s="1"/>
  <c r="D70" i="22"/>
  <c r="B70" i="22" s="1"/>
  <c r="D78" i="23"/>
  <c r="D75" i="24" s="1"/>
  <c r="AD75" i="24" s="1"/>
  <c r="D106" i="20"/>
  <c r="B106" i="20" s="1"/>
  <c r="D36" i="20"/>
  <c r="B36" i="20" s="1"/>
  <c r="D79" i="20"/>
  <c r="B79" i="20" s="1"/>
  <c r="D13" i="20"/>
  <c r="B13" i="20" s="1"/>
  <c r="D27" i="20"/>
  <c r="B27" i="20" s="1"/>
  <c r="D34" i="20"/>
  <c r="B34" i="20" s="1"/>
  <c r="D48" i="20"/>
  <c r="B48" i="20" s="1"/>
  <c r="D55" i="20"/>
  <c r="B55" i="20" s="1"/>
  <c r="D62" i="20"/>
  <c r="B62" i="20" s="1"/>
  <c r="D70" i="20"/>
  <c r="B70" i="20" s="1"/>
  <c r="D77" i="20"/>
  <c r="B77" i="20" s="1"/>
  <c r="D84" i="20"/>
  <c r="B84" i="20" s="1"/>
  <c r="D91" i="20"/>
  <c r="B91" i="20" s="1"/>
  <c r="D98" i="20"/>
  <c r="B98" i="20" s="1"/>
  <c r="D105" i="20"/>
  <c r="B105" i="20" s="1"/>
  <c r="D112" i="20"/>
  <c r="B112" i="20" s="1"/>
  <c r="D119" i="20"/>
  <c r="B119" i="20" s="1"/>
  <c r="D126" i="20"/>
  <c r="B126" i="20" s="1"/>
  <c r="D86" i="20"/>
  <c r="B86" i="20" s="1"/>
  <c r="D20" i="20"/>
  <c r="B20" i="20" s="1"/>
  <c r="D41" i="20"/>
  <c r="B41" i="20" s="1"/>
  <c r="D72" i="20"/>
  <c r="B72" i="20" s="1"/>
  <c r="D114" i="20"/>
  <c r="B114" i="20" s="1"/>
  <c r="D128" i="20"/>
  <c r="B128" i="20" s="1"/>
  <c r="D42" i="20"/>
  <c r="B42" i="20" s="1"/>
  <c r="D120" i="20"/>
  <c r="B120" i="20" s="1"/>
  <c r="D50" i="20"/>
  <c r="B50" i="20" s="1"/>
  <c r="D93" i="20"/>
  <c r="B93" i="20" s="1"/>
  <c r="D121" i="20"/>
  <c r="B121" i="20" s="1"/>
  <c r="D9" i="20"/>
  <c r="D16" i="20"/>
  <c r="B16" i="20" s="1"/>
  <c r="D23" i="20"/>
  <c r="B23" i="20" s="1"/>
  <c r="D30" i="20"/>
  <c r="B30" i="20" s="1"/>
  <c r="D37" i="20"/>
  <c r="B37" i="20" s="1"/>
  <c r="D44" i="20"/>
  <c r="B44" i="20" s="1"/>
  <c r="D51" i="20"/>
  <c r="B51" i="20" s="1"/>
  <c r="D58" i="20"/>
  <c r="B58" i="20" s="1"/>
  <c r="D65" i="20"/>
  <c r="B65" i="20" s="1"/>
  <c r="D73" i="20"/>
  <c r="B73" i="20" s="1"/>
  <c r="D80" i="20"/>
  <c r="B80" i="20" s="1"/>
  <c r="D87" i="20"/>
  <c r="B87" i="20" s="1"/>
  <c r="D94" i="20"/>
  <c r="B94" i="20" s="1"/>
  <c r="D101" i="20"/>
  <c r="B101" i="20" s="1"/>
  <c r="D108" i="20"/>
  <c r="B108" i="20" s="1"/>
  <c r="D115" i="20"/>
  <c r="B115" i="20" s="1"/>
  <c r="D122" i="20"/>
  <c r="B122" i="20" s="1"/>
  <c r="D129" i="20"/>
  <c r="B129" i="20" s="1"/>
  <c r="D14" i="20"/>
  <c r="B14" i="20" s="1"/>
  <c r="D49" i="20"/>
  <c r="B49" i="20" s="1"/>
  <c r="D113" i="20"/>
  <c r="B113" i="20" s="1"/>
  <c r="D107" i="20"/>
  <c r="B107" i="20" s="1"/>
  <c r="D17" i="20"/>
  <c r="B17" i="20" s="1"/>
  <c r="D31" i="20"/>
  <c r="B31" i="20" s="1"/>
  <c r="D38" i="20"/>
  <c r="B38" i="20" s="1"/>
  <c r="D45" i="20"/>
  <c r="B45" i="20" s="1"/>
  <c r="D52" i="20"/>
  <c r="B52" i="20" s="1"/>
  <c r="D59" i="20"/>
  <c r="B59" i="20" s="1"/>
  <c r="D66" i="20"/>
  <c r="B66" i="20" s="1"/>
  <c r="D74" i="20"/>
  <c r="B74" i="20" s="1"/>
  <c r="D81" i="20"/>
  <c r="B81" i="20" s="1"/>
  <c r="D88" i="20"/>
  <c r="B88" i="20" s="1"/>
  <c r="D95" i="20"/>
  <c r="B95" i="20" s="1"/>
  <c r="D102" i="20"/>
  <c r="B102" i="20" s="1"/>
  <c r="D109" i="20"/>
  <c r="B109" i="20" s="1"/>
  <c r="D116" i="20"/>
  <c r="B116" i="20" s="1"/>
  <c r="D123" i="20"/>
  <c r="B123" i="20" s="1"/>
  <c r="D127" i="20"/>
  <c r="B127" i="20" s="1"/>
  <c r="D15" i="20"/>
  <c r="B15" i="20" s="1"/>
  <c r="D57" i="20"/>
  <c r="B57" i="20" s="1"/>
  <c r="D10" i="20"/>
  <c r="B10" i="20" s="1"/>
  <c r="D24" i="20"/>
  <c r="B24" i="20" s="1"/>
  <c r="D43" i="20"/>
  <c r="B43" i="20" s="1"/>
  <c r="D18" i="20"/>
  <c r="B18" i="20" s="1"/>
  <c r="D46" i="20"/>
  <c r="B46" i="20" s="1"/>
  <c r="D53" i="20"/>
  <c r="B53" i="20" s="1"/>
  <c r="D60" i="20"/>
  <c r="B60" i="20" s="1"/>
  <c r="D67" i="20"/>
  <c r="B67" i="20" s="1"/>
  <c r="D75" i="20"/>
  <c r="B75" i="20" s="1"/>
  <c r="D82" i="20"/>
  <c r="B82" i="20" s="1"/>
  <c r="D89" i="20"/>
  <c r="B89" i="20" s="1"/>
  <c r="D96" i="20"/>
  <c r="B96" i="20" s="1"/>
  <c r="D103" i="20"/>
  <c r="B103" i="20" s="1"/>
  <c r="D110" i="20"/>
  <c r="B110" i="20" s="1"/>
  <c r="D117" i="20"/>
  <c r="B117" i="20" s="1"/>
  <c r="D124" i="20"/>
  <c r="B124" i="20" s="1"/>
  <c r="D21" i="20"/>
  <c r="B21" i="20" s="1"/>
  <c r="D85" i="20"/>
  <c r="B85" i="20" s="1"/>
  <c r="D22" i="20"/>
  <c r="B22" i="20" s="1"/>
  <c r="D64" i="20"/>
  <c r="B64" i="20" s="1"/>
  <c r="D25" i="20"/>
  <c r="B25" i="20" s="1"/>
  <c r="D28" i="20"/>
  <c r="B28" i="20" s="1"/>
  <c r="D56" i="20"/>
  <c r="B56" i="20" s="1"/>
  <c r="D63" i="20"/>
  <c r="B63" i="20" s="1"/>
  <c r="D71" i="20"/>
  <c r="B71" i="20" s="1"/>
  <c r="D78" i="20"/>
  <c r="B78" i="20" s="1"/>
  <c r="D99" i="20"/>
  <c r="B99" i="20" s="1"/>
  <c r="D32" i="20"/>
  <c r="B32" i="20" s="1"/>
  <c r="D19" i="20"/>
  <c r="B19" i="20" s="1"/>
  <c r="D26" i="20"/>
  <c r="B26" i="20" s="1"/>
  <c r="D33" i="20"/>
  <c r="B33" i="20" s="1"/>
  <c r="D40" i="20"/>
  <c r="B40" i="20" s="1"/>
  <c r="D47" i="20"/>
  <c r="B47" i="20" s="1"/>
  <c r="D54" i="20"/>
  <c r="B54" i="20" s="1"/>
  <c r="D61" i="20"/>
  <c r="B61" i="20" s="1"/>
  <c r="D68" i="20"/>
  <c r="B68" i="20" s="1"/>
  <c r="D76" i="20"/>
  <c r="B76" i="20" s="1"/>
  <c r="D83" i="20"/>
  <c r="B83" i="20" s="1"/>
  <c r="D90" i="20"/>
  <c r="B90" i="20" s="1"/>
  <c r="D97" i="20"/>
  <c r="B97" i="20" s="1"/>
  <c r="D104" i="20"/>
  <c r="B104" i="20" s="1"/>
  <c r="D111" i="20"/>
  <c r="B111" i="20" s="1"/>
  <c r="D118" i="20"/>
  <c r="B118" i="20" s="1"/>
  <c r="D125" i="20"/>
  <c r="B125" i="20" s="1"/>
  <c r="D35" i="20"/>
  <c r="B35" i="20" s="1"/>
  <c r="D92" i="20"/>
  <c r="B92" i="20" s="1"/>
  <c r="D29" i="20"/>
  <c r="B29" i="20" s="1"/>
  <c r="D100" i="20"/>
  <c r="B100" i="20" s="1"/>
  <c r="D11" i="20"/>
  <c r="B11" i="20" s="1"/>
  <c r="D39" i="20"/>
  <c r="B39" i="20" s="1"/>
  <c r="D12" i="20"/>
  <c r="B12" i="20" s="1"/>
  <c r="D102" i="19"/>
  <c r="D99" i="10"/>
  <c r="B99" i="10" s="1"/>
  <c r="D39" i="19"/>
  <c r="D36" i="10"/>
  <c r="B36" i="10" s="1"/>
  <c r="D131" i="19"/>
  <c r="D128" i="10"/>
  <c r="B128" i="10" s="1"/>
  <c r="D74" i="19"/>
  <c r="D71" i="10"/>
  <c r="B71" i="10" s="1"/>
  <c r="D25" i="19"/>
  <c r="D22" i="10"/>
  <c r="B22" i="10" s="1"/>
  <c r="D124" i="19"/>
  <c r="D121" i="10"/>
  <c r="B121" i="10" s="1"/>
  <c r="D12" i="19"/>
  <c r="D90" i="19"/>
  <c r="D87" i="10"/>
  <c r="B87" i="10" s="1"/>
  <c r="D104" i="19"/>
  <c r="D101" i="10"/>
  <c r="B101" i="10" s="1"/>
  <c r="D111" i="19"/>
  <c r="D108" i="10"/>
  <c r="B108" i="10" s="1"/>
  <c r="D118" i="19"/>
  <c r="D115" i="10"/>
  <c r="B115" i="10" s="1"/>
  <c r="D125" i="19"/>
  <c r="D122" i="10"/>
  <c r="B122" i="10" s="1"/>
  <c r="D132" i="19"/>
  <c r="D129" i="10"/>
  <c r="B129" i="10" s="1"/>
  <c r="D31" i="19"/>
  <c r="D28" i="10"/>
  <c r="B28" i="10" s="1"/>
  <c r="D89" i="19"/>
  <c r="D86" i="10"/>
  <c r="B86" i="10" s="1"/>
  <c r="D61" i="19"/>
  <c r="D58" i="10"/>
  <c r="B58" i="10" s="1"/>
  <c r="D45" i="19"/>
  <c r="D42" i="10"/>
  <c r="B42" i="10" s="1"/>
  <c r="D18" i="19"/>
  <c r="D67" i="19"/>
  <c r="D64" i="10"/>
  <c r="B64" i="10" s="1"/>
  <c r="D117" i="19"/>
  <c r="D114" i="10"/>
  <c r="B114" i="10" s="1"/>
  <c r="D33" i="19"/>
  <c r="D30" i="10"/>
  <c r="B30" i="10" s="1"/>
  <c r="D76" i="19"/>
  <c r="D73" i="10"/>
  <c r="B73" i="10" s="1"/>
  <c r="D13" i="19"/>
  <c r="D10" i="10"/>
  <c r="B10" i="10" s="1"/>
  <c r="D27" i="19"/>
  <c r="D24" i="10"/>
  <c r="B24" i="10" s="1"/>
  <c r="D41" i="19"/>
  <c r="D38" i="10"/>
  <c r="B38" i="10" s="1"/>
  <c r="D48" i="19"/>
  <c r="D45" i="10"/>
  <c r="B45" i="10" s="1"/>
  <c r="D55" i="19"/>
  <c r="D52" i="10"/>
  <c r="B52" i="10" s="1"/>
  <c r="D62" i="19"/>
  <c r="D59" i="10"/>
  <c r="B59" i="10" s="1"/>
  <c r="D69" i="19"/>
  <c r="D66" i="10"/>
  <c r="B66" i="10" s="1"/>
  <c r="D77" i="19"/>
  <c r="D74" i="10"/>
  <c r="B74" i="10" s="1"/>
  <c r="D84" i="19"/>
  <c r="D81" i="10"/>
  <c r="B81" i="10" s="1"/>
  <c r="D91" i="19"/>
  <c r="D88" i="10"/>
  <c r="B88" i="10" s="1"/>
  <c r="D98" i="19"/>
  <c r="D95" i="10"/>
  <c r="B95" i="10" s="1"/>
  <c r="D105" i="19"/>
  <c r="D102" i="10"/>
  <c r="B102" i="10" s="1"/>
  <c r="D112" i="19"/>
  <c r="D109" i="10"/>
  <c r="B109" i="10" s="1"/>
  <c r="D119" i="19"/>
  <c r="D116" i="10"/>
  <c r="B116" i="10" s="1"/>
  <c r="D126" i="19"/>
  <c r="D123" i="10"/>
  <c r="B123" i="10" s="1"/>
  <c r="D59" i="19"/>
  <c r="D56" i="10"/>
  <c r="B56" i="10" s="1"/>
  <c r="D109" i="19"/>
  <c r="D106" i="10"/>
  <c r="B106" i="10" s="1"/>
  <c r="D75" i="19"/>
  <c r="D72" i="10"/>
  <c r="B72" i="10" s="1"/>
  <c r="D103" i="19"/>
  <c r="D100" i="10"/>
  <c r="B100" i="10" s="1"/>
  <c r="D40" i="19"/>
  <c r="D37" i="10"/>
  <c r="B37" i="10" s="1"/>
  <c r="D97" i="19"/>
  <c r="D94" i="10"/>
  <c r="B94" i="10" s="1"/>
  <c r="D17" i="19"/>
  <c r="D14" i="10"/>
  <c r="B14" i="10" s="1"/>
  <c r="D81" i="19"/>
  <c r="D78" i="10"/>
  <c r="B78" i="10" s="1"/>
  <c r="D46" i="19"/>
  <c r="D43" i="10"/>
  <c r="B43" i="10" s="1"/>
  <c r="D26" i="19"/>
  <c r="D23" i="10"/>
  <c r="B23" i="10" s="1"/>
  <c r="D35" i="19"/>
  <c r="D32" i="10"/>
  <c r="B32" i="10" s="1"/>
  <c r="D56" i="19"/>
  <c r="D53" i="10"/>
  <c r="B53" i="10" s="1"/>
  <c r="D63" i="19"/>
  <c r="D60" i="10"/>
  <c r="B60" i="10" s="1"/>
  <c r="D70" i="19"/>
  <c r="D67" i="10"/>
  <c r="B67" i="10" s="1"/>
  <c r="D78" i="19"/>
  <c r="D75" i="10"/>
  <c r="B75" i="10" s="1"/>
  <c r="D85" i="19"/>
  <c r="D82" i="10"/>
  <c r="B82" i="10" s="1"/>
  <c r="D92" i="19"/>
  <c r="D89" i="10"/>
  <c r="B89" i="10" s="1"/>
  <c r="D99" i="19"/>
  <c r="D96" i="10"/>
  <c r="B96" i="10" s="1"/>
  <c r="D106" i="19"/>
  <c r="D103" i="10"/>
  <c r="B103" i="10" s="1"/>
  <c r="D113" i="19"/>
  <c r="D110" i="10"/>
  <c r="B110" i="10" s="1"/>
  <c r="D120" i="19"/>
  <c r="D117" i="10"/>
  <c r="B117" i="10" s="1"/>
  <c r="D127" i="19"/>
  <c r="D124" i="10"/>
  <c r="B124" i="10" s="1"/>
  <c r="D116" i="19"/>
  <c r="D113" i="10"/>
  <c r="B113" i="10" s="1"/>
  <c r="D53" i="19"/>
  <c r="D50" i="10"/>
  <c r="B50" i="10" s="1"/>
  <c r="D14" i="19"/>
  <c r="D11" i="10"/>
  <c r="B11" i="10" s="1"/>
  <c r="D38" i="19"/>
  <c r="D35" i="10"/>
  <c r="B35" i="10" s="1"/>
  <c r="D88" i="19"/>
  <c r="D85" i="10"/>
  <c r="B85" i="10" s="1"/>
  <c r="D82" i="19"/>
  <c r="D79" i="10"/>
  <c r="B79" i="10" s="1"/>
  <c r="D19" i="19"/>
  <c r="D16" i="10"/>
  <c r="B16" i="10" s="1"/>
  <c r="D68" i="19"/>
  <c r="D65" i="10"/>
  <c r="B65" i="10" s="1"/>
  <c r="D21" i="19"/>
  <c r="D18" i="10"/>
  <c r="B18" i="10" s="1"/>
  <c r="D49" i="19"/>
  <c r="D46" i="10"/>
  <c r="B46" i="10" s="1"/>
  <c r="D29" i="19"/>
  <c r="D26" i="10"/>
  <c r="B26" i="10" s="1"/>
  <c r="D57" i="19"/>
  <c r="D54" i="10"/>
  <c r="B54" i="10" s="1"/>
  <c r="D64" i="19"/>
  <c r="D61" i="10"/>
  <c r="B61" i="10" s="1"/>
  <c r="D71" i="19"/>
  <c r="D68" i="10"/>
  <c r="B68" i="10" s="1"/>
  <c r="D79" i="19"/>
  <c r="D76" i="10"/>
  <c r="B76" i="10" s="1"/>
  <c r="D86" i="19"/>
  <c r="D83" i="10"/>
  <c r="B83" i="10" s="1"/>
  <c r="D93" i="19"/>
  <c r="D90" i="10"/>
  <c r="B90" i="10" s="1"/>
  <c r="D100" i="19"/>
  <c r="D97" i="10"/>
  <c r="B97" i="10" s="1"/>
  <c r="D107" i="19"/>
  <c r="D104" i="10"/>
  <c r="B104" i="10" s="1"/>
  <c r="D114" i="19"/>
  <c r="D111" i="10"/>
  <c r="B111" i="10" s="1"/>
  <c r="D121" i="19"/>
  <c r="D118" i="10"/>
  <c r="B118" i="10" s="1"/>
  <c r="D128" i="19"/>
  <c r="D125" i="10"/>
  <c r="B125" i="10" s="1"/>
  <c r="D24" i="19"/>
  <c r="D21" i="10"/>
  <c r="B21" i="10" s="1"/>
  <c r="D66" i="19"/>
  <c r="D63" i="10"/>
  <c r="B63" i="10" s="1"/>
  <c r="D123" i="19"/>
  <c r="D120" i="10"/>
  <c r="B120" i="10" s="1"/>
  <c r="D60" i="19"/>
  <c r="D57" i="10"/>
  <c r="B57" i="10" s="1"/>
  <c r="D110" i="19"/>
  <c r="D107" i="10"/>
  <c r="B107" i="10" s="1"/>
  <c r="D47" i="19"/>
  <c r="D44" i="10"/>
  <c r="B44" i="10" s="1"/>
  <c r="D15" i="19"/>
  <c r="D12" i="10"/>
  <c r="B12" i="10" s="1"/>
  <c r="D43" i="19"/>
  <c r="D40" i="10"/>
  <c r="B40" i="10" s="1"/>
  <c r="D52" i="19"/>
  <c r="D49" i="10"/>
  <c r="B49" i="10" s="1"/>
  <c r="D95" i="19"/>
  <c r="D92" i="10"/>
  <c r="B92" i="10" s="1"/>
  <c r="D130" i="19"/>
  <c r="D127" i="10"/>
  <c r="B127" i="10" s="1"/>
  <c r="D32" i="19"/>
  <c r="D29" i="10"/>
  <c r="B29" i="10" s="1"/>
  <c r="D96" i="19"/>
  <c r="D93" i="10"/>
  <c r="B93" i="10" s="1"/>
  <c r="D54" i="19"/>
  <c r="D51" i="10"/>
  <c r="B51" i="10" s="1"/>
  <c r="D83" i="19"/>
  <c r="D80" i="10"/>
  <c r="B80" i="10" s="1"/>
  <c r="D20" i="19"/>
  <c r="D17" i="10"/>
  <c r="B17" i="10" s="1"/>
  <c r="D34" i="19"/>
  <c r="D31" i="10"/>
  <c r="B31" i="10" s="1"/>
  <c r="D28" i="19"/>
  <c r="D25" i="10"/>
  <c r="B25" i="10" s="1"/>
  <c r="D42" i="19"/>
  <c r="D39" i="10"/>
  <c r="B39" i="10" s="1"/>
  <c r="D22" i="19"/>
  <c r="D19" i="10"/>
  <c r="B19" i="10" s="1"/>
  <c r="D36" i="19"/>
  <c r="D33" i="10"/>
  <c r="B33" i="10" s="1"/>
  <c r="D50" i="19"/>
  <c r="D47" i="10"/>
  <c r="B47" i="10" s="1"/>
  <c r="D16" i="19"/>
  <c r="D13" i="10"/>
  <c r="B13" i="10" s="1"/>
  <c r="D23" i="19"/>
  <c r="D20" i="10"/>
  <c r="B20" i="10" s="1"/>
  <c r="D30" i="19"/>
  <c r="D27" i="10"/>
  <c r="B27" i="10" s="1"/>
  <c r="D37" i="19"/>
  <c r="D34" i="10"/>
  <c r="B34" i="10" s="1"/>
  <c r="D44" i="19"/>
  <c r="D41" i="10"/>
  <c r="B41" i="10" s="1"/>
  <c r="D51" i="19"/>
  <c r="D48" i="10"/>
  <c r="B48" i="10" s="1"/>
  <c r="D58" i="19"/>
  <c r="D55" i="10"/>
  <c r="B55" i="10" s="1"/>
  <c r="D65" i="19"/>
  <c r="D62" i="10"/>
  <c r="B62" i="10" s="1"/>
  <c r="D73" i="19"/>
  <c r="D70" i="10"/>
  <c r="B70" i="10" s="1"/>
  <c r="D80" i="19"/>
  <c r="D77" i="10"/>
  <c r="B77" i="10" s="1"/>
  <c r="D87" i="19"/>
  <c r="D84" i="10"/>
  <c r="B84" i="10" s="1"/>
  <c r="D94" i="19"/>
  <c r="D91" i="10"/>
  <c r="B91" i="10" s="1"/>
  <c r="D101" i="19"/>
  <c r="D98" i="10"/>
  <c r="B98" i="10" s="1"/>
  <c r="D108" i="19"/>
  <c r="D105" i="10"/>
  <c r="B105" i="10" s="1"/>
  <c r="D115" i="19"/>
  <c r="D112" i="10"/>
  <c r="B112" i="10" s="1"/>
  <c r="D122" i="19"/>
  <c r="D119" i="10"/>
  <c r="B119" i="10" s="1"/>
  <c r="D129" i="19"/>
  <c r="D126" i="10"/>
  <c r="B126" i="10" s="1"/>
  <c r="D15" i="10"/>
  <c r="B15" i="10" s="1"/>
  <c r="D9" i="10"/>
  <c r="K29" i="46" l="1"/>
  <c r="D40" i="25"/>
  <c r="D47" i="25"/>
  <c r="D95" i="25"/>
  <c r="D43" i="25"/>
  <c r="D110" i="25"/>
  <c r="D94" i="25"/>
  <c r="D102" i="25"/>
  <c r="D96" i="25"/>
  <c r="D101" i="25"/>
  <c r="D109" i="25"/>
  <c r="D103" i="25"/>
  <c r="D97" i="25"/>
  <c r="D104" i="25"/>
  <c r="D111" i="25"/>
  <c r="D98" i="25"/>
  <c r="D105" i="25"/>
  <c r="D112" i="25"/>
  <c r="D99" i="25"/>
  <c r="D106" i="25"/>
  <c r="D100" i="25"/>
  <c r="D107" i="25"/>
  <c r="D108" i="25"/>
  <c r="D93" i="25"/>
  <c r="D38" i="25"/>
  <c r="D46" i="25"/>
  <c r="D45" i="25"/>
  <c r="D32" i="25"/>
  <c r="D39" i="25"/>
  <c r="D33" i="25"/>
  <c r="D34" i="25"/>
  <c r="D48" i="25"/>
  <c r="D35" i="25"/>
  <c r="D42" i="25"/>
  <c r="D49" i="25"/>
  <c r="D41" i="25"/>
  <c r="D37" i="25"/>
  <c r="D44" i="25"/>
  <c r="D36" i="25"/>
  <c r="D50" i="25"/>
  <c r="D51" i="25"/>
  <c r="K35" i="46"/>
  <c r="K34" i="46"/>
  <c r="K33" i="46"/>
  <c r="K40" i="46"/>
  <c r="K32" i="46"/>
  <c r="K37" i="46"/>
  <c r="K31" i="46"/>
  <c r="K39" i="46"/>
  <c r="K30" i="46"/>
  <c r="K38" i="46"/>
  <c r="K36" i="46"/>
  <c r="L37" i="46"/>
  <c r="L36" i="46"/>
  <c r="L35" i="46"/>
  <c r="L40" i="46"/>
  <c r="L34" i="46"/>
  <c r="L33" i="46"/>
  <c r="L29" i="46"/>
  <c r="L39" i="46"/>
  <c r="L32" i="46"/>
  <c r="L31" i="46"/>
  <c r="L30" i="46"/>
  <c r="L38" i="46"/>
  <c r="J34" i="46"/>
  <c r="M34" i="46" s="1"/>
  <c r="J35" i="46"/>
  <c r="J33" i="46"/>
  <c r="J38" i="46"/>
  <c r="J32" i="46"/>
  <c r="J31" i="46"/>
  <c r="J30" i="46"/>
  <c r="J40" i="46"/>
  <c r="J36" i="46"/>
  <c r="J29" i="46"/>
  <c r="J39" i="46"/>
  <c r="J37" i="46"/>
  <c r="B9" i="22"/>
  <c r="B9" i="20"/>
  <c r="B9" i="10"/>
  <c r="AF35" i="33"/>
  <c r="AY35" i="33"/>
  <c r="C35" i="33"/>
  <c r="AE35" i="33"/>
  <c r="D113" i="25"/>
  <c r="AE113" i="25"/>
  <c r="AF48" i="40"/>
  <c r="C48" i="40"/>
  <c r="AE48" i="40"/>
  <c r="AY21" i="37"/>
  <c r="AE21" i="37"/>
  <c r="AF21" i="37"/>
  <c r="C21" i="37"/>
  <c r="AE55" i="35"/>
  <c r="AF55" i="35"/>
  <c r="C55" i="35"/>
  <c r="C83" i="33"/>
  <c r="AF83" i="33"/>
  <c r="AE83" i="33"/>
  <c r="AY83" i="33"/>
  <c r="AF113" i="36"/>
  <c r="C113" i="36"/>
  <c r="AE113" i="36"/>
  <c r="AE120" i="31"/>
  <c r="AF120" i="31"/>
  <c r="AY120" i="31"/>
  <c r="C120" i="31"/>
  <c r="AY125" i="37"/>
  <c r="AF125" i="37"/>
  <c r="AE125" i="37"/>
  <c r="C125" i="37"/>
  <c r="C111" i="39"/>
  <c r="AF111" i="39"/>
  <c r="AE111" i="39"/>
  <c r="AE97" i="39"/>
  <c r="C97" i="39"/>
  <c r="AY97" i="39"/>
  <c r="AF97" i="39"/>
  <c r="AF61" i="32"/>
  <c r="AE61" i="32"/>
  <c r="C61" i="32"/>
  <c r="AY61" i="32"/>
  <c r="AF47" i="31"/>
  <c r="AE47" i="31"/>
  <c r="C47" i="31"/>
  <c r="AY33" i="37"/>
  <c r="C33" i="37"/>
  <c r="AE33" i="37"/>
  <c r="AF33" i="37"/>
  <c r="AY19" i="37"/>
  <c r="C19" i="37"/>
  <c r="AE19" i="37"/>
  <c r="AF19" i="37"/>
  <c r="D58" i="25"/>
  <c r="AE58" i="25"/>
  <c r="C48" i="35"/>
  <c r="AF48" i="35"/>
  <c r="AE48" i="35"/>
  <c r="AE34" i="39"/>
  <c r="AF34" i="39"/>
  <c r="C34" i="39"/>
  <c r="AY34" i="39"/>
  <c r="C20" i="35"/>
  <c r="AF20" i="35"/>
  <c r="AE20" i="35"/>
  <c r="AY20" i="35"/>
  <c r="AF113" i="37"/>
  <c r="C113" i="37"/>
  <c r="AE113" i="37"/>
  <c r="C56" i="39"/>
  <c r="AF56" i="39"/>
  <c r="AE56" i="39"/>
  <c r="C35" i="40"/>
  <c r="AY35" i="40"/>
  <c r="AF35" i="40"/>
  <c r="AE35" i="40"/>
  <c r="AY133" i="33"/>
  <c r="AE133" i="33"/>
  <c r="C133" i="33"/>
  <c r="AF133" i="33"/>
  <c r="AH133" i="33" s="1"/>
  <c r="AY126" i="35"/>
  <c r="AE126" i="35"/>
  <c r="C126" i="35"/>
  <c r="AF126" i="35"/>
  <c r="AY119" i="36"/>
  <c r="C119" i="36"/>
  <c r="AE119" i="36"/>
  <c r="AF119" i="36"/>
  <c r="AE112" i="36"/>
  <c r="AF112" i="36"/>
  <c r="C112" i="36"/>
  <c r="AF105" i="35"/>
  <c r="C105" i="35"/>
  <c r="AE105" i="35"/>
  <c r="AE98" i="39"/>
  <c r="AF98" i="39"/>
  <c r="C98" i="39"/>
  <c r="AY91" i="40"/>
  <c r="C91" i="40"/>
  <c r="AE91" i="40"/>
  <c r="AF91" i="40"/>
  <c r="D79" i="25"/>
  <c r="AE79" i="25"/>
  <c r="AY62" i="32"/>
  <c r="C62" i="32"/>
  <c r="AF62" i="32"/>
  <c r="AE62" i="32"/>
  <c r="AF55" i="32"/>
  <c r="C55" i="32"/>
  <c r="AE55" i="32"/>
  <c r="AF41" i="32"/>
  <c r="C41" i="32"/>
  <c r="AE41" i="32"/>
  <c r="C27" i="32"/>
  <c r="AY27" i="32"/>
  <c r="AF27" i="32"/>
  <c r="AE27" i="32"/>
  <c r="AE127" i="31"/>
  <c r="AF127" i="31"/>
  <c r="C127" i="31"/>
  <c r="AY127" i="31"/>
  <c r="AE120" i="33"/>
  <c r="AY120" i="33"/>
  <c r="AF120" i="33"/>
  <c r="C120" i="33"/>
  <c r="C92" i="33"/>
  <c r="AF92" i="33"/>
  <c r="AY92" i="33"/>
  <c r="AE92" i="33"/>
  <c r="AY70" i="37"/>
  <c r="AE70" i="37"/>
  <c r="AF70" i="37"/>
  <c r="AH70" i="37" s="1"/>
  <c r="C70" i="37"/>
  <c r="AE49" i="38"/>
  <c r="C49" i="38"/>
  <c r="AF49" i="38"/>
  <c r="AE42" i="38"/>
  <c r="C42" i="38"/>
  <c r="AF42" i="38"/>
  <c r="C28" i="39"/>
  <c r="AE28" i="39"/>
  <c r="AF28" i="39"/>
  <c r="AY28" i="39"/>
  <c r="D62" i="25"/>
  <c r="AE62" i="25"/>
  <c r="AY78" i="32"/>
  <c r="C78" i="32"/>
  <c r="AE78" i="32"/>
  <c r="C138" i="32" a="1"/>
  <c r="AF78" i="32"/>
  <c r="AE132" i="33"/>
  <c r="AY132" i="33"/>
  <c r="C132" i="33"/>
  <c r="AF132" i="33"/>
  <c r="AH132" i="33" s="1"/>
  <c r="AY125" i="35"/>
  <c r="C125" i="35"/>
  <c r="AF125" i="35"/>
  <c r="AE125" i="35"/>
  <c r="C118" i="39"/>
  <c r="AY118" i="39"/>
  <c r="AF118" i="39"/>
  <c r="AE118" i="39"/>
  <c r="AE111" i="35"/>
  <c r="C111" i="35"/>
  <c r="AF111" i="35"/>
  <c r="C104" i="39"/>
  <c r="AF104" i="39"/>
  <c r="AE104" i="39"/>
  <c r="AY97" i="40"/>
  <c r="C97" i="40"/>
  <c r="AF97" i="40"/>
  <c r="AE97" i="40"/>
  <c r="D85" i="25"/>
  <c r="AE85" i="25"/>
  <c r="AY68" i="32"/>
  <c r="C68" i="32"/>
  <c r="AF68" i="32"/>
  <c r="AH68" i="32" s="1"/>
  <c r="AE68" i="32"/>
  <c r="AE61" i="31"/>
  <c r="AF61" i="31"/>
  <c r="AY61" i="31"/>
  <c r="C61" i="31"/>
  <c r="D48" i="24"/>
  <c r="C54" i="23"/>
  <c r="AE54" i="23"/>
  <c r="AF54" i="23"/>
  <c r="AF47" i="35"/>
  <c r="C47" i="35"/>
  <c r="AE47" i="35"/>
  <c r="AF40" i="32"/>
  <c r="C40" i="32"/>
  <c r="AE40" i="32"/>
  <c r="AE33" i="34"/>
  <c r="AF33" i="34"/>
  <c r="AY33" i="34"/>
  <c r="C33" i="34"/>
  <c r="C26" i="35"/>
  <c r="AF26" i="35"/>
  <c r="AE26" i="35"/>
  <c r="AY26" i="35"/>
  <c r="AE19" i="38"/>
  <c r="AF19" i="38"/>
  <c r="C19" i="38"/>
  <c r="AY19" i="38"/>
  <c r="D77" i="25"/>
  <c r="AE77" i="25"/>
  <c r="AY25" i="35"/>
  <c r="C25" i="35"/>
  <c r="AE25" i="35"/>
  <c r="AF25" i="35"/>
  <c r="AF89" i="31"/>
  <c r="AE89" i="31"/>
  <c r="C89" i="31"/>
  <c r="AY89" i="31"/>
  <c r="AE60" i="31"/>
  <c r="AF60" i="31"/>
  <c r="AY60" i="31"/>
  <c r="C60" i="31"/>
  <c r="AF32" i="32"/>
  <c r="AY32" i="32"/>
  <c r="AE32" i="32"/>
  <c r="C32" i="32"/>
  <c r="AY131" i="35"/>
  <c r="C131" i="35"/>
  <c r="AF131" i="35"/>
  <c r="AH131" i="35" s="1"/>
  <c r="AE131" i="35"/>
  <c r="AF124" i="35"/>
  <c r="AE124" i="35"/>
  <c r="AY124" i="35"/>
  <c r="C124" i="35"/>
  <c r="AF117" i="36"/>
  <c r="C117" i="36"/>
  <c r="AE117" i="36"/>
  <c r="AF110" i="36"/>
  <c r="C110" i="36"/>
  <c r="AE110" i="36"/>
  <c r="C103" i="37"/>
  <c r="AE103" i="37"/>
  <c r="AF103" i="37"/>
  <c r="AY96" i="35"/>
  <c r="AF96" i="35"/>
  <c r="C96" i="35"/>
  <c r="AE96" i="35"/>
  <c r="AY74" i="40"/>
  <c r="C74" i="40"/>
  <c r="AE74" i="40"/>
  <c r="AF74" i="40"/>
  <c r="AH74" i="40" s="1"/>
  <c r="AF137" i="34"/>
  <c r="AH137" i="34" s="1"/>
  <c r="C137" i="34"/>
  <c r="AY137" i="34"/>
  <c r="AE137" i="34"/>
  <c r="C130" i="23"/>
  <c r="D127" i="24"/>
  <c r="AD127" i="24" s="1"/>
  <c r="AF130" i="23"/>
  <c r="AH130" i="23" s="1"/>
  <c r="AE130" i="23"/>
  <c r="AY130" i="23"/>
  <c r="AF123" i="32"/>
  <c r="C123" i="32"/>
  <c r="AY123" i="32"/>
  <c r="AE123" i="32"/>
  <c r="AE116" i="34"/>
  <c r="AF116" i="34"/>
  <c r="C116" i="34"/>
  <c r="AE109" i="32"/>
  <c r="AF109" i="32"/>
  <c r="C109" i="32"/>
  <c r="AF102" i="35"/>
  <c r="C102" i="35"/>
  <c r="AE102" i="35"/>
  <c r="C95" i="33"/>
  <c r="AY95" i="33"/>
  <c r="AF95" i="33"/>
  <c r="AE95" i="33"/>
  <c r="AF88" i="37"/>
  <c r="AY88" i="37"/>
  <c r="C88" i="37"/>
  <c r="AE88" i="37"/>
  <c r="AY81" i="39"/>
  <c r="AE81" i="39"/>
  <c r="C81" i="39"/>
  <c r="AF81" i="39"/>
  <c r="D68" i="25"/>
  <c r="AE68" i="25"/>
  <c r="AF52" i="34"/>
  <c r="AE52" i="34"/>
  <c r="C52" i="34"/>
  <c r="AF45" i="32"/>
  <c r="AE45" i="32"/>
  <c r="C45" i="32"/>
  <c r="C38" i="32"/>
  <c r="AF38" i="32"/>
  <c r="AE38" i="32"/>
  <c r="AY31" i="37"/>
  <c r="AE31" i="37"/>
  <c r="AF31" i="37"/>
  <c r="C31" i="37"/>
  <c r="C24" i="35"/>
  <c r="AY24" i="35"/>
  <c r="AF24" i="35"/>
  <c r="AE24" i="35"/>
  <c r="AF17" i="32"/>
  <c r="C17" i="32"/>
  <c r="AE17" i="32"/>
  <c r="AY17" i="32"/>
  <c r="AE108" i="32"/>
  <c r="AF108" i="32"/>
  <c r="C108" i="32"/>
  <c r="AY87" i="35"/>
  <c r="AF87" i="35"/>
  <c r="C87" i="35"/>
  <c r="AE87" i="35"/>
  <c r="C65" i="39"/>
  <c r="AY65" i="39"/>
  <c r="AF65" i="39"/>
  <c r="AE65" i="39"/>
  <c r="AY58" i="35"/>
  <c r="C58" i="35"/>
  <c r="AF58" i="35"/>
  <c r="AE58" i="35"/>
  <c r="AE44" i="37"/>
  <c r="AF44" i="37"/>
  <c r="C44" i="37"/>
  <c r="AE37" i="40"/>
  <c r="AF37" i="40"/>
  <c r="C37" i="40"/>
  <c r="AE79" i="37"/>
  <c r="AY79" i="37"/>
  <c r="AF79" i="37"/>
  <c r="C79" i="37"/>
  <c r="C50" i="35"/>
  <c r="AE50" i="35"/>
  <c r="AF50" i="35"/>
  <c r="AE122" i="33"/>
  <c r="C122" i="33"/>
  <c r="AF122" i="33"/>
  <c r="AY122" i="33"/>
  <c r="AF101" i="33"/>
  <c r="C101" i="33"/>
  <c r="AE101" i="33"/>
  <c r="AY94" i="40"/>
  <c r="AF94" i="40"/>
  <c r="C94" i="40"/>
  <c r="AE94" i="40"/>
  <c r="AF80" i="38"/>
  <c r="AY80" i="38"/>
  <c r="AE80" i="38"/>
  <c r="C80" i="38"/>
  <c r="C135" i="23"/>
  <c r="D132" i="24"/>
  <c r="AD132" i="24" s="1"/>
  <c r="AY135" i="23"/>
  <c r="AE135" i="23"/>
  <c r="AF135" i="23"/>
  <c r="AH135" i="23" s="1"/>
  <c r="AY121" i="31"/>
  <c r="AF121" i="31"/>
  <c r="AE121" i="31"/>
  <c r="C121" i="31"/>
  <c r="C107" i="39"/>
  <c r="AF107" i="39"/>
  <c r="AE107" i="39"/>
  <c r="AE86" i="34"/>
  <c r="AY86" i="34"/>
  <c r="AF86" i="34"/>
  <c r="C86" i="34"/>
  <c r="AY64" i="39"/>
  <c r="AF64" i="39"/>
  <c r="AE64" i="39"/>
  <c r="C64" i="39"/>
  <c r="C36" i="34"/>
  <c r="AF36" i="34"/>
  <c r="AE36" i="34"/>
  <c r="AY36" i="34"/>
  <c r="AY29" i="35"/>
  <c r="C29" i="35"/>
  <c r="AF29" i="35"/>
  <c r="AE29" i="35"/>
  <c r="AF99" i="34"/>
  <c r="C99" i="34"/>
  <c r="AE99" i="34"/>
  <c r="AY136" i="39"/>
  <c r="C136" i="39"/>
  <c r="AF136" i="39"/>
  <c r="AH136" i="39" s="1"/>
  <c r="AE136" i="39"/>
  <c r="AY129" i="40"/>
  <c r="AF129" i="40"/>
  <c r="AH129" i="40" s="1"/>
  <c r="AE129" i="40"/>
  <c r="C129" i="40"/>
  <c r="C115" i="40"/>
  <c r="AE115" i="40"/>
  <c r="AF115" i="40"/>
  <c r="D67" i="25"/>
  <c r="AE67" i="25"/>
  <c r="AF22" i="36"/>
  <c r="AE22" i="36"/>
  <c r="AY22" i="36"/>
  <c r="C22" i="36"/>
  <c r="AF134" i="37"/>
  <c r="AH134" i="37" s="1"/>
  <c r="AY134" i="37"/>
  <c r="C134" i="37"/>
  <c r="AE134" i="37"/>
  <c r="AF128" i="38"/>
  <c r="AH128" i="38" s="1"/>
  <c r="AE128" i="38"/>
  <c r="C128" i="38"/>
  <c r="AY128" i="38"/>
  <c r="C114" i="37"/>
  <c r="AF114" i="37"/>
  <c r="AE114" i="37"/>
  <c r="AY93" i="40"/>
  <c r="C93" i="40"/>
  <c r="AE93" i="40"/>
  <c r="AF93" i="40"/>
  <c r="D66" i="25"/>
  <c r="AE66" i="25"/>
  <c r="C88" i="38"/>
  <c r="AF88" i="38"/>
  <c r="AE88" i="38"/>
  <c r="AY88" i="38"/>
  <c r="AY81" i="40"/>
  <c r="C81" i="40"/>
  <c r="AF81" i="40"/>
  <c r="AE81" i="40"/>
  <c r="C59" i="31"/>
  <c r="AF59" i="31"/>
  <c r="AY59" i="31"/>
  <c r="AE59" i="31"/>
  <c r="AF52" i="37"/>
  <c r="AE52" i="37"/>
  <c r="C52" i="37"/>
  <c r="C45" i="31"/>
  <c r="AE45" i="31"/>
  <c r="AF45" i="31"/>
  <c r="D32" i="24"/>
  <c r="C38" i="23"/>
  <c r="AF38" i="23"/>
  <c r="AE38" i="23"/>
  <c r="AE31" i="33"/>
  <c r="AY31" i="33"/>
  <c r="AF31" i="33"/>
  <c r="C31" i="33"/>
  <c r="AF24" i="33"/>
  <c r="AE24" i="33"/>
  <c r="C24" i="33"/>
  <c r="AY24" i="33"/>
  <c r="C17" i="36"/>
  <c r="C77" i="36" a="1"/>
  <c r="AY17" i="36"/>
  <c r="AE17" i="36"/>
  <c r="AF17" i="36"/>
  <c r="C108" i="38"/>
  <c r="AF108" i="38"/>
  <c r="AE108" i="38"/>
  <c r="C87" i="34"/>
  <c r="AY87" i="34"/>
  <c r="AE87" i="34"/>
  <c r="AF87" i="34"/>
  <c r="AY65" i="34"/>
  <c r="C65" i="34"/>
  <c r="AF65" i="34"/>
  <c r="AE65" i="34"/>
  <c r="AY58" i="37"/>
  <c r="AE58" i="37"/>
  <c r="C58" i="37"/>
  <c r="AF58" i="37"/>
  <c r="AF44" i="38"/>
  <c r="C44" i="38"/>
  <c r="AE44" i="38"/>
  <c r="AF37" i="39"/>
  <c r="C37" i="39"/>
  <c r="AE37" i="39"/>
  <c r="AE79" i="33"/>
  <c r="AY79" i="33"/>
  <c r="AF79" i="33"/>
  <c r="C79" i="33"/>
  <c r="C50" i="36"/>
  <c r="AF50" i="36"/>
  <c r="AE50" i="36"/>
  <c r="AF122" i="38"/>
  <c r="C122" i="38"/>
  <c r="AE122" i="38"/>
  <c r="AY122" i="38"/>
  <c r="C101" i="39"/>
  <c r="AF101" i="39"/>
  <c r="AE101" i="39"/>
  <c r="C94" i="38"/>
  <c r="AE94" i="38"/>
  <c r="AY94" i="38"/>
  <c r="AF94" i="38"/>
  <c r="D75" i="25"/>
  <c r="AE75" i="25"/>
  <c r="C30" i="23"/>
  <c r="D24" i="24"/>
  <c r="AD24" i="24" s="1"/>
  <c r="AF30" i="23"/>
  <c r="AE30" i="23"/>
  <c r="AY30" i="23"/>
  <c r="AF135" i="32"/>
  <c r="AH135" i="32" s="1"/>
  <c r="AY135" i="32"/>
  <c r="C135" i="32"/>
  <c r="AE135" i="32"/>
  <c r="AF121" i="32"/>
  <c r="AY121" i="32"/>
  <c r="AE121" i="32"/>
  <c r="C121" i="32"/>
  <c r="C107" i="23"/>
  <c r="D104" i="24"/>
  <c r="AF107" i="23"/>
  <c r="AE107" i="23"/>
  <c r="AY86" i="33"/>
  <c r="AE86" i="33"/>
  <c r="C86" i="33"/>
  <c r="AF86" i="33"/>
  <c r="AE64" i="34"/>
  <c r="C64" i="34"/>
  <c r="AY64" i="34"/>
  <c r="AF64" i="34"/>
  <c r="C36" i="36"/>
  <c r="AE36" i="36"/>
  <c r="AF36" i="36"/>
  <c r="AY36" i="36"/>
  <c r="AF29" i="34"/>
  <c r="AE29" i="34"/>
  <c r="C29" i="34"/>
  <c r="AY29" i="34"/>
  <c r="C99" i="38"/>
  <c r="AE99" i="38"/>
  <c r="AF99" i="38"/>
  <c r="C136" i="37"/>
  <c r="AE136" i="37"/>
  <c r="AY136" i="37"/>
  <c r="AF136" i="37"/>
  <c r="AH136" i="37" s="1"/>
  <c r="C129" i="39"/>
  <c r="AF129" i="39"/>
  <c r="AH129" i="39" s="1"/>
  <c r="AE129" i="39"/>
  <c r="AY129" i="39"/>
  <c r="C57" i="23"/>
  <c r="D51" i="24"/>
  <c r="AD51" i="24" s="1"/>
  <c r="AF57" i="23"/>
  <c r="AE57" i="23"/>
  <c r="AY57" i="23"/>
  <c r="C22" i="35"/>
  <c r="AF22" i="35"/>
  <c r="AY22" i="35"/>
  <c r="AE22" i="35"/>
  <c r="AF134" i="40"/>
  <c r="AH134" i="40" s="1"/>
  <c r="AY134" i="40"/>
  <c r="C134" i="40"/>
  <c r="AE134" i="40"/>
  <c r="AF128" i="40"/>
  <c r="AH128" i="40" s="1"/>
  <c r="C128" i="40"/>
  <c r="AY128" i="40"/>
  <c r="AE128" i="40"/>
  <c r="AF114" i="40"/>
  <c r="AE114" i="40"/>
  <c r="C114" i="40"/>
  <c r="D88" i="25"/>
  <c r="AE88" i="25"/>
  <c r="C85" i="23"/>
  <c r="D82" i="24"/>
  <c r="AD82" i="24" s="1"/>
  <c r="AE85" i="23"/>
  <c r="AF85" i="23"/>
  <c r="AY85" i="23"/>
  <c r="AE41" i="35"/>
  <c r="C41" i="35"/>
  <c r="AF41" i="35"/>
  <c r="C75" i="36"/>
  <c r="AY75" i="36"/>
  <c r="AF75" i="36"/>
  <c r="AH75" i="36" s="1"/>
  <c r="AE75" i="36"/>
  <c r="D15" i="25"/>
  <c r="AE15" i="25"/>
  <c r="C98" i="31"/>
  <c r="AE98" i="31"/>
  <c r="AF98" i="31"/>
  <c r="AE46" i="40"/>
  <c r="C46" i="40"/>
  <c r="AF46" i="40"/>
  <c r="AF56" i="31"/>
  <c r="AE56" i="31"/>
  <c r="C56" i="31"/>
  <c r="AE91" i="32"/>
  <c r="C91" i="32"/>
  <c r="AY91" i="32"/>
  <c r="AF91" i="32"/>
  <c r="AY127" i="40"/>
  <c r="C127" i="40"/>
  <c r="AE127" i="40"/>
  <c r="AF127" i="40"/>
  <c r="AE40" i="40"/>
  <c r="AF40" i="40"/>
  <c r="C40" i="40"/>
  <c r="AF48" i="31"/>
  <c r="C48" i="31"/>
  <c r="AE48" i="31"/>
  <c r="AY20" i="32"/>
  <c r="C20" i="32"/>
  <c r="AF20" i="32"/>
  <c r="AE20" i="32"/>
  <c r="AF105" i="39"/>
  <c r="C105" i="39"/>
  <c r="AE105" i="39"/>
  <c r="AY84" i="40"/>
  <c r="AF84" i="40"/>
  <c r="AE84" i="40"/>
  <c r="C84" i="40"/>
  <c r="D35" i="24"/>
  <c r="C41" i="23"/>
  <c r="AF41" i="23"/>
  <c r="AE41" i="23"/>
  <c r="AE27" i="31"/>
  <c r="C27" i="31"/>
  <c r="AF27" i="31"/>
  <c r="AY27" i="31"/>
  <c r="C28" i="38"/>
  <c r="AF28" i="38"/>
  <c r="AY28" i="38"/>
  <c r="AE28" i="38"/>
  <c r="AF48" i="36"/>
  <c r="AE48" i="36"/>
  <c r="C48" i="36"/>
  <c r="AY20" i="36"/>
  <c r="AF20" i="36"/>
  <c r="C20" i="36"/>
  <c r="AE20" i="36"/>
  <c r="AF113" i="39"/>
  <c r="C113" i="39"/>
  <c r="AE113" i="39"/>
  <c r="AF56" i="40"/>
  <c r="C56" i="40"/>
  <c r="AE56" i="40"/>
  <c r="AY133" i="40"/>
  <c r="AE133" i="40"/>
  <c r="C133" i="40"/>
  <c r="AF133" i="40"/>
  <c r="AH133" i="40" s="1"/>
  <c r="AF126" i="38"/>
  <c r="AE126" i="38"/>
  <c r="C126" i="38"/>
  <c r="AY126" i="38"/>
  <c r="AF112" i="37"/>
  <c r="AE112" i="37"/>
  <c r="C112" i="37"/>
  <c r="C105" i="38"/>
  <c r="AE105" i="38"/>
  <c r="AF105" i="38"/>
  <c r="AF98" i="40"/>
  <c r="AE98" i="40"/>
  <c r="C98" i="40"/>
  <c r="D86" i="25"/>
  <c r="AE86" i="25"/>
  <c r="C69" i="36"/>
  <c r="AE69" i="36"/>
  <c r="AY69" i="36"/>
  <c r="AF69" i="36"/>
  <c r="AH69" i="36" s="1"/>
  <c r="D49" i="24"/>
  <c r="C55" i="23"/>
  <c r="AE55" i="23"/>
  <c r="AF55" i="23"/>
  <c r="AY27" i="35"/>
  <c r="C27" i="35"/>
  <c r="AE27" i="35"/>
  <c r="AF27" i="35"/>
  <c r="AF120" i="34"/>
  <c r="AY120" i="34"/>
  <c r="C120" i="34"/>
  <c r="AE120" i="34"/>
  <c r="AY70" i="39"/>
  <c r="AF70" i="39"/>
  <c r="AH70" i="39" s="1"/>
  <c r="AE70" i="39"/>
  <c r="C70" i="39"/>
  <c r="D23" i="25"/>
  <c r="AE23" i="25"/>
  <c r="C19" i="31"/>
  <c r="AY18" i="31"/>
  <c r="AF18" i="31"/>
  <c r="AE18" i="31"/>
  <c r="C18" i="31"/>
  <c r="AY125" i="36"/>
  <c r="C125" i="36"/>
  <c r="AE125" i="36"/>
  <c r="AF125" i="36"/>
  <c r="C68" i="36"/>
  <c r="AY68" i="36"/>
  <c r="AF68" i="36"/>
  <c r="AH68" i="36" s="1"/>
  <c r="AE68" i="36"/>
  <c r="AF54" i="32"/>
  <c r="C54" i="32"/>
  <c r="AE54" i="32"/>
  <c r="C26" i="37"/>
  <c r="AY26" i="37"/>
  <c r="AE26" i="37"/>
  <c r="AF26" i="37"/>
  <c r="C19" i="40"/>
  <c r="AY19" i="40"/>
  <c r="AF19" i="40"/>
  <c r="AE19" i="40"/>
  <c r="AF25" i="31"/>
  <c r="C25" i="31"/>
  <c r="AE25" i="31"/>
  <c r="AY25" i="31"/>
  <c r="C89" i="33"/>
  <c r="AF89" i="33"/>
  <c r="AY89" i="33"/>
  <c r="AE89" i="33"/>
  <c r="C32" i="40"/>
  <c r="AY32" i="40"/>
  <c r="AE32" i="40"/>
  <c r="AF32" i="40"/>
  <c r="AE131" i="33"/>
  <c r="AY131" i="33"/>
  <c r="C131" i="33"/>
  <c r="AF131" i="33"/>
  <c r="AH131" i="33" s="1"/>
  <c r="AE124" i="33"/>
  <c r="C124" i="33"/>
  <c r="AY124" i="33"/>
  <c r="AF124" i="33"/>
  <c r="AF117" i="39"/>
  <c r="AE117" i="39"/>
  <c r="C117" i="39"/>
  <c r="C110" i="39"/>
  <c r="AF110" i="39"/>
  <c r="AE110" i="39"/>
  <c r="AF103" i="39"/>
  <c r="AE103" i="39"/>
  <c r="C103" i="39"/>
  <c r="AY96" i="40"/>
  <c r="AF96" i="40"/>
  <c r="C96" i="40"/>
  <c r="AE96" i="40"/>
  <c r="D69" i="25"/>
  <c r="AE69" i="25"/>
  <c r="C106" i="34"/>
  <c r="AF106" i="34"/>
  <c r="AE106" i="34"/>
  <c r="C137" i="33"/>
  <c r="AF137" i="33"/>
  <c r="AH137" i="33" s="1"/>
  <c r="AY137" i="33"/>
  <c r="AE137" i="33"/>
  <c r="AE130" i="31"/>
  <c r="AY130" i="31"/>
  <c r="AF130" i="31"/>
  <c r="AH130" i="31" s="1"/>
  <c r="C130" i="31"/>
  <c r="AY123" i="36"/>
  <c r="C123" i="36"/>
  <c r="AF123" i="36"/>
  <c r="AE123" i="36"/>
  <c r="AF116" i="37"/>
  <c r="C116" i="37"/>
  <c r="AE116" i="37"/>
  <c r="AF102" i="36"/>
  <c r="C102" i="36"/>
  <c r="AE102" i="36"/>
  <c r="AF48" i="32"/>
  <c r="C48" i="32"/>
  <c r="AE48" i="32"/>
  <c r="AE34" i="34"/>
  <c r="C34" i="34"/>
  <c r="AY34" i="34"/>
  <c r="AF34" i="34"/>
  <c r="AF20" i="37"/>
  <c r="AE20" i="37"/>
  <c r="AY20" i="37"/>
  <c r="C20" i="37"/>
  <c r="AF113" i="40"/>
  <c r="C113" i="40"/>
  <c r="AE113" i="40"/>
  <c r="AY133" i="35"/>
  <c r="AF133" i="35"/>
  <c r="AH133" i="35" s="1"/>
  <c r="C133" i="35"/>
  <c r="AE133" i="35"/>
  <c r="C126" i="37"/>
  <c r="AY126" i="37"/>
  <c r="AF126" i="37"/>
  <c r="AE126" i="37"/>
  <c r="AY119" i="40"/>
  <c r="C119" i="40"/>
  <c r="AE119" i="40"/>
  <c r="AF119" i="40"/>
  <c r="AF112" i="40"/>
  <c r="C112" i="40"/>
  <c r="AE112" i="40"/>
  <c r="AE105" i="40"/>
  <c r="AF105" i="40"/>
  <c r="C105" i="40"/>
  <c r="AE76" i="31"/>
  <c r="AY76" i="31"/>
  <c r="AF76" i="31"/>
  <c r="AH76" i="31" s="1"/>
  <c r="C76" i="31"/>
  <c r="D63" i="24"/>
  <c r="AD63" i="24" s="1"/>
  <c r="C69" i="23"/>
  <c r="AE69" i="23"/>
  <c r="AF69" i="23"/>
  <c r="AH69" i="23" s="1"/>
  <c r="AY69" i="23"/>
  <c r="C62" i="23"/>
  <c r="D56" i="24"/>
  <c r="AD56" i="24" s="1"/>
  <c r="AY62" i="23"/>
  <c r="AF62" i="23"/>
  <c r="AE62" i="23"/>
  <c r="AE55" i="33"/>
  <c r="AF55" i="33"/>
  <c r="C55" i="33"/>
  <c r="C41" i="34"/>
  <c r="AF41" i="34"/>
  <c r="AE41" i="34"/>
  <c r="AY27" i="39"/>
  <c r="AE27" i="39"/>
  <c r="C27" i="39"/>
  <c r="AF27" i="39"/>
  <c r="AY127" i="37"/>
  <c r="AF127" i="37"/>
  <c r="AE127" i="37"/>
  <c r="C127" i="37"/>
  <c r="AF120" i="36"/>
  <c r="AY120" i="36"/>
  <c r="C120" i="36"/>
  <c r="AE120" i="36"/>
  <c r="C92" i="39"/>
  <c r="AY92" i="39"/>
  <c r="AF92" i="39"/>
  <c r="AE92" i="39"/>
  <c r="AY70" i="40"/>
  <c r="C70" i="40"/>
  <c r="AF70" i="40"/>
  <c r="AH70" i="40" s="1"/>
  <c r="AE70" i="40"/>
  <c r="AF49" i="39"/>
  <c r="C49" i="39"/>
  <c r="AE49" i="39"/>
  <c r="C46" i="23"/>
  <c r="D40" i="24"/>
  <c r="AE46" i="23"/>
  <c r="AF46" i="23"/>
  <c r="AF18" i="32"/>
  <c r="AY18" i="32"/>
  <c r="AE18" i="32"/>
  <c r="C18" i="32"/>
  <c r="AF78" i="35"/>
  <c r="C78" i="35"/>
  <c r="AY78" i="35"/>
  <c r="C138" i="35" a="1"/>
  <c r="AE78" i="35"/>
  <c r="AF132" i="40"/>
  <c r="AH132" i="40" s="1"/>
  <c r="AY132" i="40"/>
  <c r="C132" i="40"/>
  <c r="AE132" i="40"/>
  <c r="AY125" i="40"/>
  <c r="AE125" i="40"/>
  <c r="C125" i="40"/>
  <c r="AF125" i="40"/>
  <c r="AF118" i="35"/>
  <c r="AY118" i="35"/>
  <c r="AE118" i="35"/>
  <c r="C118" i="35"/>
  <c r="AF111" i="38"/>
  <c r="C111" i="38"/>
  <c r="AE111" i="38"/>
  <c r="AE83" i="31"/>
  <c r="AY83" i="31"/>
  <c r="AF83" i="31"/>
  <c r="C83" i="31"/>
  <c r="C75" i="23"/>
  <c r="D69" i="24"/>
  <c r="AD69" i="24" s="1"/>
  <c r="AY75" i="23"/>
  <c r="AF75" i="23"/>
  <c r="AH75" i="23" s="1"/>
  <c r="AE75" i="23"/>
  <c r="D62" i="24"/>
  <c r="AD62" i="24" s="1"/>
  <c r="C68" i="23"/>
  <c r="AE68" i="23"/>
  <c r="AY68" i="23"/>
  <c r="AF68" i="23"/>
  <c r="AH68" i="23" s="1"/>
  <c r="C61" i="37"/>
  <c r="AY61" i="37"/>
  <c r="AF61" i="37"/>
  <c r="AE61" i="37"/>
  <c r="AF54" i="35"/>
  <c r="C54" i="35"/>
  <c r="AE54" i="35"/>
  <c r="AF47" i="34"/>
  <c r="AE47" i="34"/>
  <c r="C47" i="34"/>
  <c r="AF40" i="38"/>
  <c r="AE40" i="38"/>
  <c r="C40" i="38"/>
  <c r="AE33" i="38"/>
  <c r="AY33" i="38"/>
  <c r="AF33" i="38"/>
  <c r="C33" i="38"/>
  <c r="AY26" i="36"/>
  <c r="AF26" i="36"/>
  <c r="C26" i="36"/>
  <c r="AE26" i="36"/>
  <c r="AY19" i="39"/>
  <c r="AF19" i="39"/>
  <c r="AE19" i="39"/>
  <c r="C19" i="39"/>
  <c r="AF53" i="33"/>
  <c r="C53" i="33"/>
  <c r="AE53" i="33"/>
  <c r="AY25" i="34"/>
  <c r="C25" i="34"/>
  <c r="AE25" i="34"/>
  <c r="AF25" i="34"/>
  <c r="C89" i="32"/>
  <c r="AE89" i="32"/>
  <c r="AY89" i="32"/>
  <c r="AF89" i="32"/>
  <c r="C60" i="34"/>
  <c r="AE60" i="34"/>
  <c r="AY60" i="34"/>
  <c r="AF60" i="34"/>
  <c r="AY32" i="33"/>
  <c r="AF32" i="33"/>
  <c r="AE32" i="33"/>
  <c r="C32" i="33"/>
  <c r="AY131" i="36"/>
  <c r="C131" i="36"/>
  <c r="AF131" i="36"/>
  <c r="AH131" i="36" s="1"/>
  <c r="AE131" i="36"/>
  <c r="AF124" i="36"/>
  <c r="AY124" i="36"/>
  <c r="C124" i="36"/>
  <c r="AE124" i="36"/>
  <c r="AF117" i="40"/>
  <c r="AE117" i="40"/>
  <c r="C117" i="40"/>
  <c r="AE110" i="38"/>
  <c r="C110" i="38"/>
  <c r="AF110" i="38"/>
  <c r="AE103" i="40"/>
  <c r="AF103" i="40"/>
  <c r="C103" i="40"/>
  <c r="D91" i="25"/>
  <c r="AE91" i="25"/>
  <c r="C63" i="23"/>
  <c r="D57" i="24"/>
  <c r="AD57" i="24" s="1"/>
  <c r="AY63" i="23"/>
  <c r="AF63" i="23"/>
  <c r="AE63" i="23"/>
  <c r="C106" i="23"/>
  <c r="D103" i="24"/>
  <c r="AF106" i="23"/>
  <c r="AE106" i="23"/>
  <c r="C137" i="23"/>
  <c r="D134" i="24"/>
  <c r="AD134" i="24" s="1"/>
  <c r="AY137" i="23"/>
  <c r="AF137" i="23"/>
  <c r="AH137" i="23" s="1"/>
  <c r="AE137" i="23"/>
  <c r="AF130" i="36"/>
  <c r="AH130" i="36" s="1"/>
  <c r="AY130" i="36"/>
  <c r="C130" i="36"/>
  <c r="AE130" i="36"/>
  <c r="AF123" i="34"/>
  <c r="C123" i="34"/>
  <c r="AE123" i="34"/>
  <c r="AY123" i="34"/>
  <c r="AF116" i="33"/>
  <c r="AE116" i="33"/>
  <c r="C116" i="33"/>
  <c r="AE109" i="34"/>
  <c r="AF109" i="34"/>
  <c r="C109" i="34"/>
  <c r="AF102" i="38"/>
  <c r="AE102" i="38"/>
  <c r="C102" i="38"/>
  <c r="AY95" i="36"/>
  <c r="C95" i="36"/>
  <c r="AE95" i="36"/>
  <c r="AF95" i="36"/>
  <c r="AY88" i="39"/>
  <c r="C88" i="39"/>
  <c r="AF88" i="39"/>
  <c r="AE88" i="39"/>
  <c r="D76" i="25"/>
  <c r="AE76" i="25"/>
  <c r="AY66" i="40"/>
  <c r="C66" i="40"/>
  <c r="AE66" i="40"/>
  <c r="AF66" i="40"/>
  <c r="D53" i="24"/>
  <c r="AD53" i="24" s="1"/>
  <c r="C59" i="23"/>
  <c r="AY59" i="23"/>
  <c r="AE59" i="23"/>
  <c r="AF59" i="23"/>
  <c r="AF52" i="31"/>
  <c r="C52" i="31"/>
  <c r="AE52" i="31"/>
  <c r="AE45" i="33"/>
  <c r="C45" i="33"/>
  <c r="AF45" i="33"/>
  <c r="AF38" i="34"/>
  <c r="AE38" i="34"/>
  <c r="C38" i="34"/>
  <c r="AY31" i="34"/>
  <c r="C31" i="34"/>
  <c r="AF31" i="34"/>
  <c r="AE31" i="34"/>
  <c r="AF24" i="36"/>
  <c r="AY24" i="36"/>
  <c r="C24" i="36"/>
  <c r="AE24" i="36"/>
  <c r="AF17" i="34"/>
  <c r="AE17" i="34"/>
  <c r="AY17" i="34"/>
  <c r="C17" i="34"/>
  <c r="AF108" i="34"/>
  <c r="C108" i="34"/>
  <c r="AE108" i="34"/>
  <c r="AY87" i="36"/>
  <c r="C87" i="36"/>
  <c r="AF87" i="36"/>
  <c r="AE87" i="36"/>
  <c r="C65" i="37"/>
  <c r="AF65" i="37"/>
  <c r="AY65" i="37"/>
  <c r="AE65" i="37"/>
  <c r="AY58" i="40"/>
  <c r="C58" i="40"/>
  <c r="AF58" i="40"/>
  <c r="AE58" i="40"/>
  <c r="AF44" i="39"/>
  <c r="C44" i="39"/>
  <c r="AE44" i="39"/>
  <c r="AF37" i="38"/>
  <c r="C37" i="38"/>
  <c r="AE37" i="38"/>
  <c r="C79" i="32"/>
  <c r="AE79" i="32"/>
  <c r="AF79" i="32"/>
  <c r="AY79" i="32"/>
  <c r="C50" i="37"/>
  <c r="AF50" i="37"/>
  <c r="AE50" i="37"/>
  <c r="AF122" i="36"/>
  <c r="C122" i="36"/>
  <c r="AY122" i="36"/>
  <c r="AE122" i="36"/>
  <c r="AF101" i="36"/>
  <c r="AE101" i="36"/>
  <c r="C101" i="36"/>
  <c r="C94" i="39"/>
  <c r="AY94" i="39"/>
  <c r="AE94" i="39"/>
  <c r="AF94" i="39"/>
  <c r="C51" i="31"/>
  <c r="AF51" i="31"/>
  <c r="AE51" i="31"/>
  <c r="AY30" i="31"/>
  <c r="AF30" i="31"/>
  <c r="AE30" i="31"/>
  <c r="C30" i="31"/>
  <c r="AY135" i="31"/>
  <c r="AF135" i="31"/>
  <c r="AH135" i="31" s="1"/>
  <c r="AE135" i="31"/>
  <c r="C135" i="31"/>
  <c r="AF121" i="34"/>
  <c r="C121" i="34"/>
  <c r="AY121" i="34"/>
  <c r="AE121" i="34"/>
  <c r="C107" i="32"/>
  <c r="AF107" i="32"/>
  <c r="AE107" i="32"/>
  <c r="AY86" i="35"/>
  <c r="C86" i="35"/>
  <c r="AF86" i="35"/>
  <c r="AE86" i="35"/>
  <c r="AY64" i="35"/>
  <c r="C64" i="35"/>
  <c r="AE64" i="35"/>
  <c r="AF64" i="35"/>
  <c r="C36" i="35"/>
  <c r="AF36" i="35"/>
  <c r="AY36" i="35"/>
  <c r="AE36" i="35"/>
  <c r="AE29" i="38"/>
  <c r="C29" i="38"/>
  <c r="AY29" i="38"/>
  <c r="AF29" i="38"/>
  <c r="AF99" i="37"/>
  <c r="AE99" i="37"/>
  <c r="C99" i="37"/>
  <c r="AF136" i="40"/>
  <c r="AH136" i="40" s="1"/>
  <c r="AY136" i="40"/>
  <c r="C136" i="40"/>
  <c r="AE136" i="40"/>
  <c r="D124" i="25"/>
  <c r="AE124" i="25"/>
  <c r="C100" i="36"/>
  <c r="AF100" i="36"/>
  <c r="AE100" i="36"/>
  <c r="C57" i="37"/>
  <c r="AY57" i="37"/>
  <c r="AE57" i="37"/>
  <c r="AF57" i="37"/>
  <c r="AF22" i="37"/>
  <c r="AE22" i="37"/>
  <c r="AY22" i="37"/>
  <c r="C22" i="37"/>
  <c r="AF134" i="38"/>
  <c r="AH134" i="38" s="1"/>
  <c r="AE134" i="38"/>
  <c r="C134" i="38"/>
  <c r="AY134" i="38"/>
  <c r="C128" i="39"/>
  <c r="AY128" i="39"/>
  <c r="AF128" i="39"/>
  <c r="AH128" i="39" s="1"/>
  <c r="AE128" i="39"/>
  <c r="C43" i="33"/>
  <c r="AF43" i="33"/>
  <c r="AE43" i="33"/>
  <c r="AY85" i="39"/>
  <c r="AE85" i="39"/>
  <c r="C85" i="39"/>
  <c r="AF85" i="39"/>
  <c r="C20" i="39"/>
  <c r="AY20" i="39"/>
  <c r="AE20" i="39"/>
  <c r="AF20" i="39"/>
  <c r="C84" i="31"/>
  <c r="AY84" i="31"/>
  <c r="AF84" i="31"/>
  <c r="AE84" i="31"/>
  <c r="D114" i="25"/>
  <c r="AE114" i="25"/>
  <c r="AY84" i="32"/>
  <c r="C84" i="32"/>
  <c r="AF84" i="32"/>
  <c r="AE84" i="32"/>
  <c r="C28" i="35"/>
  <c r="AY28" i="35"/>
  <c r="AF28" i="35"/>
  <c r="AE28" i="35"/>
  <c r="AF113" i="32"/>
  <c r="C113" i="32"/>
  <c r="AE113" i="32"/>
  <c r="AE133" i="38"/>
  <c r="AF133" i="38"/>
  <c r="AH133" i="38" s="1"/>
  <c r="C133" i="38"/>
  <c r="AY133" i="38"/>
  <c r="AY76" i="32"/>
  <c r="AE76" i="32"/>
  <c r="C76" i="32"/>
  <c r="AF76" i="32"/>
  <c r="AH76" i="32" s="1"/>
  <c r="AF75" i="32"/>
  <c r="AH75" i="32" s="1"/>
  <c r="AE75" i="32"/>
  <c r="C75" i="32"/>
  <c r="AY75" i="32"/>
  <c r="C20" i="23"/>
  <c r="D14" i="24"/>
  <c r="AD14" i="24" s="1"/>
  <c r="AE56" i="38"/>
  <c r="C56" i="38"/>
  <c r="AF56" i="38"/>
  <c r="AF133" i="34"/>
  <c r="AH133" i="34" s="1"/>
  <c r="AY133" i="34"/>
  <c r="AE133" i="34"/>
  <c r="C133" i="34"/>
  <c r="AY119" i="35"/>
  <c r="C119" i="35"/>
  <c r="AF119" i="35"/>
  <c r="AE119" i="35"/>
  <c r="C98" i="38"/>
  <c r="AE98" i="38"/>
  <c r="AF98" i="38"/>
  <c r="D71" i="25"/>
  <c r="AE71" i="25"/>
  <c r="AY92" i="32"/>
  <c r="AF92" i="32"/>
  <c r="AE92" i="32"/>
  <c r="C92" i="32"/>
  <c r="C138" i="31" a="1"/>
  <c r="C78" i="31"/>
  <c r="AF78" i="31"/>
  <c r="AY78" i="31"/>
  <c r="AE78" i="31"/>
  <c r="C34" i="35"/>
  <c r="AF34" i="35"/>
  <c r="AE34" i="35"/>
  <c r="AY34" i="35"/>
  <c r="D30" i="25"/>
  <c r="AE30" i="25"/>
  <c r="AF119" i="37"/>
  <c r="C119" i="37"/>
  <c r="AY119" i="37"/>
  <c r="AE119" i="37"/>
  <c r="AE62" i="31"/>
  <c r="AY62" i="31"/>
  <c r="AF62" i="31"/>
  <c r="C62" i="31"/>
  <c r="AF41" i="33"/>
  <c r="C41" i="33"/>
  <c r="AE41" i="33"/>
  <c r="AE127" i="34"/>
  <c r="C127" i="34"/>
  <c r="AF127" i="34"/>
  <c r="AY127" i="34"/>
  <c r="AY92" i="37"/>
  <c r="C92" i="37"/>
  <c r="AF92" i="37"/>
  <c r="AE92" i="37"/>
  <c r="AF49" i="40"/>
  <c r="C49" i="40"/>
  <c r="AE49" i="40"/>
  <c r="AF42" i="40"/>
  <c r="C42" i="40"/>
  <c r="AE42" i="40"/>
  <c r="C80" i="34"/>
  <c r="C78" i="34"/>
  <c r="AE78" i="34"/>
  <c r="C138" i="34" a="1"/>
  <c r="AY78" i="34"/>
  <c r="AF78" i="34"/>
  <c r="AY132" i="35"/>
  <c r="C132" i="35"/>
  <c r="AF132" i="35"/>
  <c r="AH132" i="35" s="1"/>
  <c r="AE132" i="35"/>
  <c r="AF118" i="40"/>
  <c r="AY118" i="40"/>
  <c r="C118" i="40"/>
  <c r="AE118" i="40"/>
  <c r="AF111" i="40"/>
  <c r="C111" i="40"/>
  <c r="AE111" i="40"/>
  <c r="AF104" i="40"/>
  <c r="C104" i="40"/>
  <c r="AE104" i="40"/>
  <c r="D92" i="25"/>
  <c r="AE92" i="25"/>
  <c r="C75" i="33"/>
  <c r="AY75" i="33"/>
  <c r="AF75" i="33"/>
  <c r="AH75" i="33" s="1"/>
  <c r="AE75" i="33"/>
  <c r="C61" i="23"/>
  <c r="D55" i="24"/>
  <c r="AD55" i="24" s="1"/>
  <c r="AE61" i="23"/>
  <c r="AY61" i="23"/>
  <c r="AF61" i="23"/>
  <c r="AF47" i="32"/>
  <c r="AE47" i="32"/>
  <c r="C47" i="32"/>
  <c r="AF40" i="36"/>
  <c r="AE40" i="36"/>
  <c r="C40" i="36"/>
  <c r="AY33" i="35"/>
  <c r="C33" i="35"/>
  <c r="AF33" i="35"/>
  <c r="AE33" i="35"/>
  <c r="AF53" i="39"/>
  <c r="C53" i="39"/>
  <c r="AE53" i="39"/>
  <c r="AY60" i="32"/>
  <c r="AE60" i="32"/>
  <c r="C60" i="32"/>
  <c r="AF60" i="32"/>
  <c r="AF109" i="31"/>
  <c r="C109" i="31"/>
  <c r="AE109" i="31"/>
  <c r="C95" i="37"/>
  <c r="AE95" i="37"/>
  <c r="AY95" i="37"/>
  <c r="AF95" i="37"/>
  <c r="AE48" i="34"/>
  <c r="C48" i="34"/>
  <c r="AF48" i="34"/>
  <c r="C34" i="36"/>
  <c r="AY34" i="36"/>
  <c r="AF34" i="36"/>
  <c r="AE34" i="36"/>
  <c r="AY20" i="40"/>
  <c r="AF20" i="40"/>
  <c r="AE20" i="40"/>
  <c r="C20" i="40"/>
  <c r="AE21" i="36"/>
  <c r="C21" i="36"/>
  <c r="AY21" i="36"/>
  <c r="AF21" i="36"/>
  <c r="AY133" i="36"/>
  <c r="AE133" i="36"/>
  <c r="C133" i="36"/>
  <c r="AF133" i="36"/>
  <c r="AH133" i="36" s="1"/>
  <c r="AF126" i="36"/>
  <c r="C126" i="36"/>
  <c r="AY126" i="36"/>
  <c r="AE126" i="36"/>
  <c r="AE119" i="38"/>
  <c r="AF119" i="38"/>
  <c r="C119" i="38"/>
  <c r="AY119" i="38"/>
  <c r="C112" i="38"/>
  <c r="AF112" i="38"/>
  <c r="AE112" i="38"/>
  <c r="C84" i="23"/>
  <c r="D81" i="24"/>
  <c r="AD81" i="24" s="1"/>
  <c r="AY84" i="23"/>
  <c r="AE84" i="23"/>
  <c r="AF84" i="23"/>
  <c r="C76" i="23"/>
  <c r="D70" i="24"/>
  <c r="AD70" i="24" s="1"/>
  <c r="AY76" i="23"/>
  <c r="AF76" i="23"/>
  <c r="AH76" i="23" s="1"/>
  <c r="AE76" i="23"/>
  <c r="C69" i="33"/>
  <c r="AY69" i="33"/>
  <c r="AF69" i="33"/>
  <c r="AH69" i="33" s="1"/>
  <c r="AE69" i="33"/>
  <c r="C62" i="33"/>
  <c r="AE62" i="33"/>
  <c r="AF62" i="33"/>
  <c r="AY62" i="33"/>
  <c r="AF55" i="37"/>
  <c r="AE55" i="37"/>
  <c r="C55" i="37"/>
  <c r="AF41" i="40"/>
  <c r="C41" i="40"/>
  <c r="AE41" i="40"/>
  <c r="AF27" i="34"/>
  <c r="AE27" i="34"/>
  <c r="C27" i="34"/>
  <c r="AY27" i="34"/>
  <c r="AY127" i="38"/>
  <c r="C127" i="38"/>
  <c r="AE127" i="38"/>
  <c r="AF127" i="38"/>
  <c r="AF120" i="40"/>
  <c r="AY120" i="40"/>
  <c r="C120" i="40"/>
  <c r="AE120" i="40"/>
  <c r="AY92" i="40"/>
  <c r="AF92" i="40"/>
  <c r="C92" i="40"/>
  <c r="AE92" i="40"/>
  <c r="C70" i="38"/>
  <c r="AE70" i="38"/>
  <c r="AY70" i="38"/>
  <c r="AF70" i="38"/>
  <c r="AH70" i="38" s="1"/>
  <c r="AE67" i="31"/>
  <c r="C67" i="31"/>
  <c r="AY67" i="31"/>
  <c r="AF67" i="31"/>
  <c r="AH67" i="31" s="1"/>
  <c r="AE46" i="31"/>
  <c r="C46" i="31"/>
  <c r="AF46" i="31"/>
  <c r="AY18" i="33"/>
  <c r="AE18" i="33"/>
  <c r="C18" i="33"/>
  <c r="AF18" i="33"/>
  <c r="C82" i="37"/>
  <c r="AY78" i="37"/>
  <c r="C138" i="37" a="1"/>
  <c r="AE78" i="37"/>
  <c r="AF78" i="37"/>
  <c r="C78" i="37"/>
  <c r="AF132" i="36"/>
  <c r="AH132" i="36" s="1"/>
  <c r="AY132" i="36"/>
  <c r="C132" i="36"/>
  <c r="AE132" i="36"/>
  <c r="AY125" i="39"/>
  <c r="C125" i="39"/>
  <c r="AE125" i="39"/>
  <c r="AF125" i="39"/>
  <c r="AF118" i="38"/>
  <c r="AE118" i="38"/>
  <c r="C118" i="38"/>
  <c r="AY118" i="38"/>
  <c r="D87" i="24"/>
  <c r="AD87" i="24" s="1"/>
  <c r="C90" i="23"/>
  <c r="AY90" i="23"/>
  <c r="AF90" i="23"/>
  <c r="AE90" i="23"/>
  <c r="C83" i="32"/>
  <c r="AY83" i="32"/>
  <c r="AF83" i="32"/>
  <c r="AE83" i="32"/>
  <c r="AF75" i="31"/>
  <c r="AH75" i="31" s="1"/>
  <c r="AY75" i="31"/>
  <c r="C75" i="31"/>
  <c r="AE75" i="31"/>
  <c r="C68" i="33"/>
  <c r="AY68" i="33"/>
  <c r="AF68" i="33"/>
  <c r="AH68" i="33" s="1"/>
  <c r="AE68" i="33"/>
  <c r="C61" i="33"/>
  <c r="AY61" i="33"/>
  <c r="AF61" i="33"/>
  <c r="AE61" i="33"/>
  <c r="AF54" i="39"/>
  <c r="AE54" i="39"/>
  <c r="C54" i="39"/>
  <c r="AF47" i="36"/>
  <c r="AE47" i="36"/>
  <c r="C47" i="36"/>
  <c r="AF40" i="35"/>
  <c r="C40" i="35"/>
  <c r="AE40" i="35"/>
  <c r="C33" i="36"/>
  <c r="AY33" i="36"/>
  <c r="AF33" i="36"/>
  <c r="AE33" i="36"/>
  <c r="C26" i="40"/>
  <c r="AY26" i="40"/>
  <c r="AF26" i="40"/>
  <c r="AE26" i="40"/>
  <c r="AE14" i="25"/>
  <c r="D14" i="25"/>
  <c r="C53" i="31"/>
  <c r="AF53" i="31"/>
  <c r="AE53" i="31"/>
  <c r="D19" i="24"/>
  <c r="AD19" i="24" s="1"/>
  <c r="C25" i="23"/>
  <c r="AE25" i="23"/>
  <c r="AF25" i="23"/>
  <c r="AY25" i="23"/>
  <c r="C89" i="37"/>
  <c r="AE89" i="37"/>
  <c r="AF89" i="37"/>
  <c r="AY89" i="37"/>
  <c r="AY60" i="35"/>
  <c r="C60" i="35"/>
  <c r="AF60" i="35"/>
  <c r="AE60" i="35"/>
  <c r="C32" i="35"/>
  <c r="AE32" i="35"/>
  <c r="AF32" i="35"/>
  <c r="AY32" i="35"/>
  <c r="AF131" i="37"/>
  <c r="AH131" i="37" s="1"/>
  <c r="AY131" i="37"/>
  <c r="AE131" i="37"/>
  <c r="C131" i="37"/>
  <c r="C124" i="39"/>
  <c r="AY124" i="39"/>
  <c r="AF124" i="39"/>
  <c r="AE124" i="39"/>
  <c r="AF117" i="35"/>
  <c r="C117" i="35"/>
  <c r="AE117" i="35"/>
  <c r="AE110" i="40"/>
  <c r="C110" i="40"/>
  <c r="AF110" i="40"/>
  <c r="D33" i="24"/>
  <c r="C39" i="23"/>
  <c r="AE39" i="23"/>
  <c r="AF39" i="23"/>
  <c r="C63" i="33"/>
  <c r="AY63" i="33"/>
  <c r="AE63" i="33"/>
  <c r="AF63" i="33"/>
  <c r="AE106" i="32"/>
  <c r="C106" i="32"/>
  <c r="AF106" i="32"/>
  <c r="AY137" i="35"/>
  <c r="C137" i="35"/>
  <c r="AE137" i="35"/>
  <c r="AF137" i="35"/>
  <c r="AH137" i="35" s="1"/>
  <c r="AE130" i="32"/>
  <c r="AY130" i="32"/>
  <c r="AF130" i="32"/>
  <c r="AH130" i="32" s="1"/>
  <c r="C130" i="32"/>
  <c r="AY123" i="35"/>
  <c r="AE123" i="35"/>
  <c r="C123" i="35"/>
  <c r="AF123" i="35"/>
  <c r="AF116" i="35"/>
  <c r="C116" i="35"/>
  <c r="AE116" i="35"/>
  <c r="AF109" i="35"/>
  <c r="C109" i="35"/>
  <c r="AE109" i="35"/>
  <c r="AF102" i="37"/>
  <c r="C102" i="37"/>
  <c r="AE102" i="37"/>
  <c r="AY95" i="40"/>
  <c r="C95" i="40"/>
  <c r="AF95" i="40"/>
  <c r="AE95" i="40"/>
  <c r="AY88" i="40"/>
  <c r="C88" i="40"/>
  <c r="AE88" i="40"/>
  <c r="AF88" i="40"/>
  <c r="D67" i="24"/>
  <c r="AD67" i="24" s="1"/>
  <c r="C73" i="23"/>
  <c r="AF73" i="23"/>
  <c r="AH73" i="23" s="1"/>
  <c r="AE73" i="23"/>
  <c r="AY73" i="23"/>
  <c r="AE66" i="33"/>
  <c r="C66" i="33"/>
  <c r="AF66" i="33"/>
  <c r="AY66" i="33"/>
  <c r="AF59" i="32"/>
  <c r="AE59" i="32"/>
  <c r="C59" i="32"/>
  <c r="AY59" i="32"/>
  <c r="D46" i="24"/>
  <c r="C52" i="23"/>
  <c r="AF52" i="23"/>
  <c r="AE52" i="23"/>
  <c r="AF45" i="37"/>
  <c r="AE45" i="37"/>
  <c r="C45" i="37"/>
  <c r="AF38" i="35"/>
  <c r="AE38" i="35"/>
  <c r="C38" i="35"/>
  <c r="C31" i="32"/>
  <c r="AY31" i="32"/>
  <c r="AF31" i="32"/>
  <c r="AE31" i="32"/>
  <c r="C24" i="39"/>
  <c r="AY24" i="39"/>
  <c r="AF24" i="39"/>
  <c r="AE24" i="39"/>
  <c r="AE17" i="37"/>
  <c r="C77" i="37" a="1"/>
  <c r="AY17" i="37"/>
  <c r="AF17" i="37"/>
  <c r="C17" i="37"/>
  <c r="C108" i="35"/>
  <c r="AF108" i="35"/>
  <c r="AE108" i="35"/>
  <c r="AY87" i="40"/>
  <c r="C87" i="40"/>
  <c r="AE87" i="40"/>
  <c r="AF87" i="40"/>
  <c r="AF65" i="36"/>
  <c r="AE65" i="36"/>
  <c r="C65" i="36"/>
  <c r="AY65" i="36"/>
  <c r="C58" i="38"/>
  <c r="AY58" i="38"/>
  <c r="AF58" i="38"/>
  <c r="AE58" i="38"/>
  <c r="C44" i="40"/>
  <c r="AE44" i="40"/>
  <c r="AF44" i="40"/>
  <c r="C79" i="34"/>
  <c r="AE79" i="34"/>
  <c r="AF79" i="34"/>
  <c r="AY79" i="34"/>
  <c r="C50" i="38"/>
  <c r="AE50" i="38"/>
  <c r="AF50" i="38"/>
  <c r="AF122" i="35"/>
  <c r="AY122" i="35"/>
  <c r="AE122" i="35"/>
  <c r="C122" i="35"/>
  <c r="AF101" i="38"/>
  <c r="C101" i="38"/>
  <c r="AE101" i="38"/>
  <c r="D89" i="25"/>
  <c r="AE89" i="25"/>
  <c r="C51" i="32"/>
  <c r="AE51" i="32"/>
  <c r="AF51" i="32"/>
  <c r="C30" i="33"/>
  <c r="AY30" i="33"/>
  <c r="AF30" i="33"/>
  <c r="AE30" i="33"/>
  <c r="AY135" i="36"/>
  <c r="AF135" i="36"/>
  <c r="AH135" i="36" s="1"/>
  <c r="AE135" i="36"/>
  <c r="C135" i="36"/>
  <c r="AE121" i="33"/>
  <c r="AY121" i="33"/>
  <c r="AF121" i="33"/>
  <c r="C121" i="33"/>
  <c r="C107" i="37"/>
  <c r="AE107" i="37"/>
  <c r="AF107" i="37"/>
  <c r="AE86" i="39"/>
  <c r="C86" i="39"/>
  <c r="AY86" i="39"/>
  <c r="AF86" i="39"/>
  <c r="C64" i="36"/>
  <c r="AE64" i="36"/>
  <c r="AY64" i="36"/>
  <c r="AF64" i="36"/>
  <c r="C36" i="39"/>
  <c r="AY36" i="39"/>
  <c r="AE36" i="39"/>
  <c r="AF36" i="39"/>
  <c r="C29" i="40"/>
  <c r="AE29" i="40"/>
  <c r="AY29" i="40"/>
  <c r="AF29" i="40"/>
  <c r="AF99" i="39"/>
  <c r="AE99" i="39"/>
  <c r="C99" i="39"/>
  <c r="D131" i="25"/>
  <c r="AE131" i="25"/>
  <c r="AY72" i="32"/>
  <c r="AF72" i="32"/>
  <c r="AH72" i="32" s="1"/>
  <c r="C72" i="32"/>
  <c r="AE72" i="32"/>
  <c r="AF100" i="31"/>
  <c r="C100" i="31"/>
  <c r="AE100" i="31"/>
  <c r="AE57" i="31"/>
  <c r="C57" i="31"/>
  <c r="AF57" i="31"/>
  <c r="AY57" i="31"/>
  <c r="AF22" i="38"/>
  <c r="AY22" i="38"/>
  <c r="C22" i="38"/>
  <c r="AE22" i="38"/>
  <c r="C134" i="39"/>
  <c r="AY134" i="39"/>
  <c r="AF134" i="39"/>
  <c r="AH134" i="39" s="1"/>
  <c r="AE134" i="39"/>
  <c r="D123" i="25"/>
  <c r="AE123" i="25"/>
  <c r="C71" i="23"/>
  <c r="D65" i="24"/>
  <c r="AD65" i="24" s="1"/>
  <c r="AE71" i="23"/>
  <c r="AY71" i="23"/>
  <c r="AF71" i="23"/>
  <c r="AH71" i="23" s="1"/>
  <c r="AF43" i="36"/>
  <c r="AE43" i="36"/>
  <c r="C43" i="36"/>
  <c r="AY85" i="31"/>
  <c r="AE85" i="31"/>
  <c r="C85" i="31"/>
  <c r="AF85" i="31"/>
  <c r="AY61" i="34"/>
  <c r="C61" i="34"/>
  <c r="AF61" i="34"/>
  <c r="AE61" i="34"/>
  <c r="C54" i="33"/>
  <c r="AE54" i="33"/>
  <c r="AF54" i="33"/>
  <c r="AF47" i="38"/>
  <c r="AE47" i="38"/>
  <c r="C47" i="38"/>
  <c r="C40" i="39"/>
  <c r="AF40" i="39"/>
  <c r="AE40" i="39"/>
  <c r="AY33" i="39"/>
  <c r="AE33" i="39"/>
  <c r="C33" i="39"/>
  <c r="AF33" i="39"/>
  <c r="C26" i="38"/>
  <c r="AY26" i="38"/>
  <c r="AF26" i="38"/>
  <c r="AE26" i="38"/>
  <c r="AY82" i="34"/>
  <c r="AF82" i="34"/>
  <c r="AE82" i="34"/>
  <c r="C82" i="34"/>
  <c r="D47" i="24"/>
  <c r="C53" i="23"/>
  <c r="AE53" i="23"/>
  <c r="AF53" i="23"/>
  <c r="AE25" i="33"/>
  <c r="C25" i="33"/>
  <c r="AY25" i="33"/>
  <c r="AF25" i="33"/>
  <c r="AY89" i="38"/>
  <c r="C89" i="38"/>
  <c r="AF89" i="38"/>
  <c r="AE89" i="38"/>
  <c r="C60" i="36"/>
  <c r="AY60" i="36"/>
  <c r="AF60" i="36"/>
  <c r="AE60" i="36"/>
  <c r="C32" i="37"/>
  <c r="AF32" i="37"/>
  <c r="AE32" i="37"/>
  <c r="AY32" i="37"/>
  <c r="C131" i="39"/>
  <c r="AY131" i="39"/>
  <c r="AE131" i="39"/>
  <c r="AF131" i="39"/>
  <c r="AH131" i="39" s="1"/>
  <c r="AF124" i="38"/>
  <c r="C124" i="38"/>
  <c r="AE124" i="38"/>
  <c r="AY124" i="38"/>
  <c r="C117" i="38"/>
  <c r="AE117" i="38"/>
  <c r="AF117" i="38"/>
  <c r="C74" i="23"/>
  <c r="D68" i="24"/>
  <c r="AD68" i="24" s="1"/>
  <c r="AY74" i="23"/>
  <c r="AE74" i="23"/>
  <c r="AF74" i="23"/>
  <c r="AH74" i="23" s="1"/>
  <c r="AE39" i="31"/>
  <c r="C39" i="31"/>
  <c r="AF39" i="31"/>
  <c r="AF63" i="32"/>
  <c r="AE63" i="32"/>
  <c r="C63" i="32"/>
  <c r="AY63" i="32"/>
  <c r="C106" i="36"/>
  <c r="AF106" i="36"/>
  <c r="AE106" i="36"/>
  <c r="AF137" i="32"/>
  <c r="AH137" i="32" s="1"/>
  <c r="AY137" i="32"/>
  <c r="C137" i="32"/>
  <c r="AE137" i="32"/>
  <c r="AE130" i="33"/>
  <c r="AF130" i="33"/>
  <c r="AH130" i="33" s="1"/>
  <c r="C130" i="33"/>
  <c r="AY130" i="33"/>
  <c r="C123" i="33"/>
  <c r="AF123" i="33"/>
  <c r="AE123" i="33"/>
  <c r="AY123" i="33"/>
  <c r="AF116" i="36"/>
  <c r="AE116" i="36"/>
  <c r="C116" i="36"/>
  <c r="AF109" i="37"/>
  <c r="C109" i="37"/>
  <c r="AE109" i="37"/>
  <c r="AF102" i="39"/>
  <c r="AE102" i="39"/>
  <c r="C102" i="39"/>
  <c r="AE95" i="39"/>
  <c r="C95" i="39"/>
  <c r="AF95" i="39"/>
  <c r="AY95" i="39"/>
  <c r="D83" i="25"/>
  <c r="AE83" i="25"/>
  <c r="C73" i="35"/>
  <c r="AY73" i="35"/>
  <c r="AF73" i="35"/>
  <c r="AH73" i="35" s="1"/>
  <c r="AE73" i="35"/>
  <c r="AE66" i="31"/>
  <c r="AY66" i="31"/>
  <c r="AF66" i="31"/>
  <c r="C66" i="31"/>
  <c r="AY59" i="34"/>
  <c r="C59" i="34"/>
  <c r="AE59" i="34"/>
  <c r="AF59" i="34"/>
  <c r="AF52" i="32"/>
  <c r="AE52" i="32"/>
  <c r="C52" i="32"/>
  <c r="AF45" i="35"/>
  <c r="AE45" i="35"/>
  <c r="C45" i="35"/>
  <c r="C38" i="36"/>
  <c r="AF38" i="36"/>
  <c r="AE38" i="36"/>
  <c r="AE31" i="36"/>
  <c r="C31" i="36"/>
  <c r="AY31" i="36"/>
  <c r="AF31" i="36"/>
  <c r="C24" i="37"/>
  <c r="AY24" i="37"/>
  <c r="AE24" i="37"/>
  <c r="AF24" i="37"/>
  <c r="C21" i="38"/>
  <c r="C17" i="38"/>
  <c r="C77" i="38" a="1"/>
  <c r="AF17" i="38"/>
  <c r="AY17" i="38"/>
  <c r="AE17" i="38"/>
  <c r="AF108" i="33"/>
  <c r="C108" i="33"/>
  <c r="AE108" i="33"/>
  <c r="C87" i="37"/>
  <c r="AY87" i="37"/>
  <c r="AF87" i="37"/>
  <c r="AE87" i="37"/>
  <c r="AF65" i="38"/>
  <c r="AE65" i="38"/>
  <c r="AY65" i="38"/>
  <c r="C65" i="38"/>
  <c r="AY58" i="39"/>
  <c r="C58" i="39"/>
  <c r="AE58" i="39"/>
  <c r="AF58" i="39"/>
  <c r="AY79" i="36"/>
  <c r="C79" i="36"/>
  <c r="AE79" i="36"/>
  <c r="AF79" i="36"/>
  <c r="AF50" i="39"/>
  <c r="C50" i="39"/>
  <c r="AE50" i="39"/>
  <c r="AF122" i="40"/>
  <c r="AY122" i="40"/>
  <c r="C122" i="40"/>
  <c r="AE122" i="40"/>
  <c r="D45" i="24"/>
  <c r="C51" i="23"/>
  <c r="AF51" i="23"/>
  <c r="AE51" i="23"/>
  <c r="AE30" i="32"/>
  <c r="AY30" i="32"/>
  <c r="AF30" i="32"/>
  <c r="C30" i="32"/>
  <c r="AY135" i="35"/>
  <c r="C135" i="35"/>
  <c r="AE135" i="35"/>
  <c r="AF135" i="35"/>
  <c r="AH135" i="35" s="1"/>
  <c r="AY121" i="35"/>
  <c r="C121" i="35"/>
  <c r="AF121" i="35"/>
  <c r="AE121" i="35"/>
  <c r="AF107" i="33"/>
  <c r="C107" i="33"/>
  <c r="AE107" i="33"/>
  <c r="AY86" i="36"/>
  <c r="C86" i="36"/>
  <c r="AE86" i="36"/>
  <c r="AF86" i="36"/>
  <c r="C64" i="38"/>
  <c r="AY64" i="38"/>
  <c r="AF64" i="38"/>
  <c r="AE64" i="38"/>
  <c r="C36" i="38"/>
  <c r="AY36" i="38"/>
  <c r="AF36" i="38"/>
  <c r="AE36" i="38"/>
  <c r="AY29" i="39"/>
  <c r="AF29" i="39"/>
  <c r="AE29" i="39"/>
  <c r="C29" i="39"/>
  <c r="AF115" i="33"/>
  <c r="AE115" i="33"/>
  <c r="C115" i="33"/>
  <c r="C72" i="23"/>
  <c r="D66" i="24"/>
  <c r="AD66" i="24" s="1"/>
  <c r="AF72" i="23"/>
  <c r="AH72" i="23" s="1"/>
  <c r="AY72" i="23"/>
  <c r="AE72" i="23"/>
  <c r="C100" i="23"/>
  <c r="D97" i="24"/>
  <c r="AF100" i="23"/>
  <c r="AE100" i="23"/>
  <c r="C57" i="33"/>
  <c r="AE57" i="33"/>
  <c r="AF57" i="33"/>
  <c r="AY57" i="33"/>
  <c r="AY22" i="40"/>
  <c r="AE22" i="40"/>
  <c r="AF22" i="40"/>
  <c r="C22" i="40"/>
  <c r="D129" i="25"/>
  <c r="AE129" i="25"/>
  <c r="AY93" i="36"/>
  <c r="C93" i="36"/>
  <c r="AE93" i="36"/>
  <c r="AF93" i="36"/>
  <c r="AY71" i="31"/>
  <c r="C71" i="31"/>
  <c r="AF71" i="31"/>
  <c r="AH71" i="31" s="1"/>
  <c r="AE71" i="31"/>
  <c r="C43" i="23"/>
  <c r="D37" i="24"/>
  <c r="AF43" i="23"/>
  <c r="AE43" i="23"/>
  <c r="C85" i="33"/>
  <c r="AF85" i="33"/>
  <c r="AY85" i="33"/>
  <c r="AE85" i="33"/>
  <c r="AF69" i="32"/>
  <c r="AH69" i="32" s="1"/>
  <c r="AY69" i="32"/>
  <c r="C69" i="32"/>
  <c r="AE69" i="32"/>
  <c r="AY27" i="37"/>
  <c r="AF27" i="37"/>
  <c r="AE27" i="37"/>
  <c r="C27" i="37"/>
  <c r="C132" i="39"/>
  <c r="AF132" i="39"/>
  <c r="AH132" i="39" s="1"/>
  <c r="AE132" i="39"/>
  <c r="AY132" i="39"/>
  <c r="D120" i="25"/>
  <c r="AE120" i="25"/>
  <c r="D101" i="24"/>
  <c r="C104" i="23"/>
  <c r="AE104" i="23"/>
  <c r="AF104" i="23"/>
  <c r="AY97" i="31"/>
  <c r="AF97" i="31"/>
  <c r="AE97" i="31"/>
  <c r="C97" i="31"/>
  <c r="AY90" i="32"/>
  <c r="C90" i="32"/>
  <c r="AF90" i="32"/>
  <c r="AE90" i="32"/>
  <c r="AY83" i="35"/>
  <c r="AF83" i="35"/>
  <c r="C83" i="35"/>
  <c r="AE83" i="35"/>
  <c r="C75" i="35"/>
  <c r="AY75" i="35"/>
  <c r="AE75" i="35"/>
  <c r="AF75" i="35"/>
  <c r="AH75" i="35" s="1"/>
  <c r="AY68" i="35"/>
  <c r="C68" i="35"/>
  <c r="AE68" i="35"/>
  <c r="AF68" i="35"/>
  <c r="AH68" i="35" s="1"/>
  <c r="C61" i="35"/>
  <c r="AE61" i="35"/>
  <c r="AY61" i="35"/>
  <c r="AF61" i="35"/>
  <c r="AF54" i="34"/>
  <c r="AE54" i="34"/>
  <c r="C54" i="34"/>
  <c r="AE47" i="40"/>
  <c r="AF47" i="40"/>
  <c r="C47" i="40"/>
  <c r="C40" i="37"/>
  <c r="AF40" i="37"/>
  <c r="AE40" i="37"/>
  <c r="C33" i="40"/>
  <c r="AY33" i="40"/>
  <c r="AF33" i="40"/>
  <c r="AE33" i="40"/>
  <c r="D21" i="25"/>
  <c r="AE21" i="25"/>
  <c r="C82" i="33"/>
  <c r="AY82" i="33"/>
  <c r="AF82" i="33"/>
  <c r="AE82" i="33"/>
  <c r="AE53" i="32"/>
  <c r="AF53" i="32"/>
  <c r="C53" i="32"/>
  <c r="C25" i="32"/>
  <c r="AF25" i="32"/>
  <c r="AE25" i="32"/>
  <c r="AY25" i="32"/>
  <c r="AY89" i="35"/>
  <c r="AF89" i="35"/>
  <c r="C89" i="35"/>
  <c r="AE89" i="35"/>
  <c r="AY60" i="37"/>
  <c r="C60" i="37"/>
  <c r="AE60" i="37"/>
  <c r="AF60" i="37"/>
  <c r="C32" i="36"/>
  <c r="AF32" i="36"/>
  <c r="AY32" i="36"/>
  <c r="AE32" i="36"/>
  <c r="AF131" i="38"/>
  <c r="AH131" i="38" s="1"/>
  <c r="C131" i="38"/>
  <c r="AE131" i="38"/>
  <c r="AY131" i="38"/>
  <c r="AF124" i="40"/>
  <c r="AY124" i="40"/>
  <c r="C124" i="40"/>
  <c r="AE124" i="40"/>
  <c r="C96" i="23"/>
  <c r="D93" i="24"/>
  <c r="AD93" i="24" s="1"/>
  <c r="AY96" i="23"/>
  <c r="AE96" i="23"/>
  <c r="AF96" i="23"/>
  <c r="AY74" i="32"/>
  <c r="AF74" i="32"/>
  <c r="AH74" i="32" s="1"/>
  <c r="AE74" i="32"/>
  <c r="C74" i="32"/>
  <c r="AE39" i="32"/>
  <c r="AF39" i="32"/>
  <c r="C39" i="32"/>
  <c r="AE63" i="31"/>
  <c r="AF63" i="31"/>
  <c r="C63" i="31"/>
  <c r="AY63" i="31"/>
  <c r="AF106" i="31"/>
  <c r="C106" i="31"/>
  <c r="AE106" i="31"/>
  <c r="AY137" i="31"/>
  <c r="AE137" i="31"/>
  <c r="AF137" i="31"/>
  <c r="AH137" i="31" s="1"/>
  <c r="C137" i="31"/>
  <c r="C130" i="37"/>
  <c r="AY130" i="37"/>
  <c r="AE130" i="37"/>
  <c r="AF130" i="37"/>
  <c r="AH130" i="37" s="1"/>
  <c r="AF123" i="38"/>
  <c r="AE123" i="38"/>
  <c r="AY123" i="38"/>
  <c r="C123" i="38"/>
  <c r="AF116" i="38"/>
  <c r="AE116" i="38"/>
  <c r="C116" i="38"/>
  <c r="AF109" i="38"/>
  <c r="AE109" i="38"/>
  <c r="C109" i="38"/>
  <c r="AF102" i="40"/>
  <c r="AE102" i="40"/>
  <c r="C102" i="40"/>
  <c r="D90" i="25"/>
  <c r="AE90" i="25"/>
  <c r="AY73" i="34"/>
  <c r="C73" i="34"/>
  <c r="AF73" i="34"/>
  <c r="AH73" i="34" s="1"/>
  <c r="AE73" i="34"/>
  <c r="D60" i="24"/>
  <c r="AD60" i="24" s="1"/>
  <c r="C66" i="23"/>
  <c r="AE66" i="23"/>
  <c r="AF66" i="23"/>
  <c r="AY66" i="23"/>
  <c r="C59" i="33"/>
  <c r="AF59" i="33"/>
  <c r="AY59" i="33"/>
  <c r="AE59" i="33"/>
  <c r="AE52" i="33"/>
  <c r="C52" i="33"/>
  <c r="AF52" i="33"/>
  <c r="AF45" i="34"/>
  <c r="C45" i="34"/>
  <c r="AE45" i="34"/>
  <c r="C38" i="38"/>
  <c r="AE38" i="38"/>
  <c r="AF38" i="38"/>
  <c r="AY31" i="39"/>
  <c r="AF31" i="39"/>
  <c r="AE31" i="39"/>
  <c r="C31" i="39"/>
  <c r="C24" i="38"/>
  <c r="AY24" i="38"/>
  <c r="AF24" i="38"/>
  <c r="AE24" i="38"/>
  <c r="AF17" i="39"/>
  <c r="AE17" i="39"/>
  <c r="C17" i="39"/>
  <c r="C77" i="39" a="1"/>
  <c r="AY17" i="39"/>
  <c r="AF108" i="37"/>
  <c r="AE108" i="37"/>
  <c r="C108" i="37"/>
  <c r="AY87" i="39"/>
  <c r="AF87" i="39"/>
  <c r="C87" i="39"/>
  <c r="AE87" i="39"/>
  <c r="C65" i="40"/>
  <c r="AY65" i="40"/>
  <c r="AF65" i="40"/>
  <c r="AE65" i="40"/>
  <c r="D53" i="25"/>
  <c r="AE53" i="25"/>
  <c r="AY23" i="35"/>
  <c r="C23" i="35"/>
  <c r="AF23" i="35"/>
  <c r="AE23" i="35"/>
  <c r="AY79" i="39"/>
  <c r="AF79" i="39"/>
  <c r="AE79" i="39"/>
  <c r="C79" i="39"/>
  <c r="C50" i="40"/>
  <c r="AF50" i="40"/>
  <c r="AE50" i="40"/>
  <c r="D117" i="25"/>
  <c r="AE117" i="25"/>
  <c r="AE80" i="31"/>
  <c r="C80" i="31"/>
  <c r="AF80" i="31"/>
  <c r="AY80" i="31"/>
  <c r="AF51" i="33"/>
  <c r="AE51" i="33"/>
  <c r="C51" i="33"/>
  <c r="C30" i="34"/>
  <c r="AY30" i="34"/>
  <c r="AF30" i="34"/>
  <c r="AE30" i="34"/>
  <c r="AY135" i="37"/>
  <c r="C135" i="37"/>
  <c r="AF135" i="37"/>
  <c r="AH135" i="37" s="1"/>
  <c r="AE135" i="37"/>
  <c r="AY121" i="36"/>
  <c r="AF121" i="36"/>
  <c r="AE121" i="36"/>
  <c r="C121" i="36"/>
  <c r="C107" i="36"/>
  <c r="AF107" i="36"/>
  <c r="AE107" i="36"/>
  <c r="AY86" i="37"/>
  <c r="AE86" i="37"/>
  <c r="AF86" i="37"/>
  <c r="C86" i="37"/>
  <c r="AY64" i="37"/>
  <c r="AE64" i="37"/>
  <c r="AF64" i="37"/>
  <c r="C64" i="37"/>
  <c r="C36" i="40"/>
  <c r="AY36" i="40"/>
  <c r="AF36" i="40"/>
  <c r="AE36" i="40"/>
  <c r="D24" i="25"/>
  <c r="AE24" i="25"/>
  <c r="AF129" i="32"/>
  <c r="AH129" i="32" s="1"/>
  <c r="C129" i="32"/>
  <c r="AE129" i="32"/>
  <c r="AY129" i="32"/>
  <c r="AF115" i="32"/>
  <c r="AE115" i="32"/>
  <c r="C115" i="32"/>
  <c r="AY72" i="33"/>
  <c r="C72" i="33"/>
  <c r="AE72" i="33"/>
  <c r="AF72" i="33"/>
  <c r="AH72" i="33" s="1"/>
  <c r="C100" i="32"/>
  <c r="AF100" i="32"/>
  <c r="AE100" i="32"/>
  <c r="C57" i="32"/>
  <c r="AF57" i="32"/>
  <c r="AY57" i="32"/>
  <c r="AE57" i="32"/>
  <c r="AY22" i="39"/>
  <c r="C22" i="39"/>
  <c r="AE22" i="39"/>
  <c r="AF22" i="39"/>
  <c r="C114" i="34"/>
  <c r="AF114" i="34"/>
  <c r="AE114" i="34"/>
  <c r="AY93" i="31"/>
  <c r="AF93" i="31"/>
  <c r="AE93" i="31"/>
  <c r="C93" i="31"/>
  <c r="AE71" i="32"/>
  <c r="AF71" i="32"/>
  <c r="AH71" i="32" s="1"/>
  <c r="C71" i="32"/>
  <c r="AY71" i="32"/>
  <c r="C43" i="31"/>
  <c r="AF43" i="31"/>
  <c r="AE43" i="31"/>
  <c r="C85" i="32"/>
  <c r="AE85" i="32"/>
  <c r="AF85" i="32"/>
  <c r="AY85" i="32"/>
  <c r="AF52" i="35"/>
  <c r="C52" i="35"/>
  <c r="AE52" i="35"/>
  <c r="C45" i="36"/>
  <c r="AF45" i="36"/>
  <c r="AE45" i="36"/>
  <c r="C38" i="39"/>
  <c r="AF38" i="39"/>
  <c r="AE38" i="39"/>
  <c r="AE31" i="38"/>
  <c r="C31" i="38"/>
  <c r="AF31" i="38"/>
  <c r="AY31" i="38"/>
  <c r="C24" i="40"/>
  <c r="AE24" i="40"/>
  <c r="AY24" i="40"/>
  <c r="AF24" i="40"/>
  <c r="C77" i="40" a="1"/>
  <c r="C17" i="40"/>
  <c r="AF17" i="40"/>
  <c r="AY17" i="40"/>
  <c r="AE17" i="40"/>
  <c r="C108" i="39"/>
  <c r="AE108" i="39"/>
  <c r="AF108" i="39"/>
  <c r="AY87" i="38"/>
  <c r="C87" i="38"/>
  <c r="AE87" i="38"/>
  <c r="AF87" i="38"/>
  <c r="D60" i="25"/>
  <c r="AE60" i="25"/>
  <c r="AF37" i="33"/>
  <c r="C37" i="33"/>
  <c r="AE37" i="33"/>
  <c r="C23" i="36"/>
  <c r="AY23" i="36"/>
  <c r="AF23" i="36"/>
  <c r="AE23" i="36"/>
  <c r="AY79" i="40"/>
  <c r="C79" i="40"/>
  <c r="AF79" i="40"/>
  <c r="AE79" i="40"/>
  <c r="D91" i="24"/>
  <c r="AD91" i="24" s="1"/>
  <c r="C94" i="23"/>
  <c r="AF94" i="23"/>
  <c r="AE94" i="23"/>
  <c r="AY94" i="23"/>
  <c r="AY80" i="33"/>
  <c r="C80" i="33"/>
  <c r="AF80" i="33"/>
  <c r="AE80" i="33"/>
  <c r="C51" i="34"/>
  <c r="AF51" i="34"/>
  <c r="AE51" i="34"/>
  <c r="C30" i="36"/>
  <c r="AY30" i="36"/>
  <c r="AE30" i="36"/>
  <c r="AF30" i="36"/>
  <c r="AE135" i="33"/>
  <c r="AF135" i="33"/>
  <c r="AH135" i="33" s="1"/>
  <c r="C135" i="33"/>
  <c r="AY135" i="33"/>
  <c r="AY121" i="37"/>
  <c r="AE121" i="37"/>
  <c r="C121" i="37"/>
  <c r="AF121" i="37"/>
  <c r="AF107" i="35"/>
  <c r="AE107" i="35"/>
  <c r="C107" i="35"/>
  <c r="C86" i="38"/>
  <c r="AY86" i="38"/>
  <c r="AF86" i="38"/>
  <c r="AE86" i="38"/>
  <c r="AY64" i="40"/>
  <c r="C64" i="40"/>
  <c r="AE64" i="40"/>
  <c r="AF64" i="40"/>
  <c r="D31" i="25"/>
  <c r="AE31" i="25"/>
  <c r="D133" i="24"/>
  <c r="AD133" i="24" s="1"/>
  <c r="C136" i="23"/>
  <c r="AE136" i="23"/>
  <c r="AF136" i="23"/>
  <c r="AH136" i="23" s="1"/>
  <c r="AY136" i="23"/>
  <c r="C129" i="23"/>
  <c r="D126" i="24"/>
  <c r="AD126" i="24" s="1"/>
  <c r="AY129" i="23"/>
  <c r="AE129" i="23"/>
  <c r="AF129" i="23"/>
  <c r="AH129" i="23" s="1"/>
  <c r="C115" i="23"/>
  <c r="D112" i="24"/>
  <c r="AF115" i="23"/>
  <c r="AE115" i="23"/>
  <c r="AE72" i="34"/>
  <c r="AY72" i="34"/>
  <c r="AF72" i="34"/>
  <c r="AH72" i="34" s="1"/>
  <c r="C72" i="34"/>
  <c r="AE100" i="33"/>
  <c r="C100" i="33"/>
  <c r="AF100" i="33"/>
  <c r="C57" i="35"/>
  <c r="AF57" i="35"/>
  <c r="AE57" i="35"/>
  <c r="AY57" i="35"/>
  <c r="D17" i="25"/>
  <c r="AE17" i="25"/>
  <c r="AF128" i="34"/>
  <c r="AH128" i="34" s="1"/>
  <c r="AY128" i="34"/>
  <c r="C128" i="34"/>
  <c r="AE128" i="34"/>
  <c r="C114" i="23"/>
  <c r="D111" i="24"/>
  <c r="AF114" i="23"/>
  <c r="AE114" i="23"/>
  <c r="AY93" i="35"/>
  <c r="AF93" i="35"/>
  <c r="C93" i="35"/>
  <c r="AE93" i="35"/>
  <c r="C71" i="33"/>
  <c r="AF71" i="33"/>
  <c r="AH71" i="33" s="1"/>
  <c r="AY71" i="33"/>
  <c r="AE71" i="33"/>
  <c r="C43" i="35"/>
  <c r="AF43" i="35"/>
  <c r="AE43" i="35"/>
  <c r="C85" i="34"/>
  <c r="AF85" i="34"/>
  <c r="AY85" i="34"/>
  <c r="AE85" i="34"/>
  <c r="AF132" i="38"/>
  <c r="AH132" i="38" s="1"/>
  <c r="AE132" i="38"/>
  <c r="C132" i="38"/>
  <c r="AY132" i="38"/>
  <c r="AY69" i="31"/>
  <c r="AF69" i="31"/>
  <c r="AH69" i="31" s="1"/>
  <c r="AE69" i="31"/>
  <c r="C69" i="31"/>
  <c r="AF42" i="36"/>
  <c r="C42" i="36"/>
  <c r="AE42" i="36"/>
  <c r="AY21" i="38"/>
  <c r="AF21" i="38"/>
  <c r="AE21" i="38"/>
  <c r="AE98" i="33"/>
  <c r="C98" i="33"/>
  <c r="AF98" i="33"/>
  <c r="AF41" i="36"/>
  <c r="C41" i="36"/>
  <c r="AE41" i="36"/>
  <c r="D36" i="24"/>
  <c r="C42" i="23"/>
  <c r="AF42" i="23"/>
  <c r="AE42" i="23"/>
  <c r="AF78" i="38"/>
  <c r="C138" i="38" a="1"/>
  <c r="C78" i="38"/>
  <c r="AE78" i="38"/>
  <c r="AY78" i="38"/>
  <c r="AE111" i="31"/>
  <c r="AF111" i="31"/>
  <c r="C111" i="31"/>
  <c r="C97" i="23"/>
  <c r="D94" i="24"/>
  <c r="AD94" i="24" s="1"/>
  <c r="AF97" i="23"/>
  <c r="AE97" i="23"/>
  <c r="AY97" i="23"/>
  <c r="AF90" i="34"/>
  <c r="AE90" i="34"/>
  <c r="AY90" i="34"/>
  <c r="C90" i="34"/>
  <c r="C68" i="34"/>
  <c r="AF68" i="34"/>
  <c r="AH68" i="34" s="1"/>
  <c r="AY68" i="34"/>
  <c r="AE68" i="34"/>
  <c r="D28" i="25"/>
  <c r="AE28" i="25"/>
  <c r="C82" i="31"/>
  <c r="AY82" i="31"/>
  <c r="AE82" i="31"/>
  <c r="AF82" i="31"/>
  <c r="AF53" i="35"/>
  <c r="C53" i="35"/>
  <c r="AE53" i="35"/>
  <c r="C60" i="38"/>
  <c r="AE60" i="38"/>
  <c r="AY60" i="38"/>
  <c r="AF60" i="38"/>
  <c r="AF32" i="39"/>
  <c r="AE32" i="39"/>
  <c r="AY32" i="39"/>
  <c r="C32" i="39"/>
  <c r="AY131" i="40"/>
  <c r="C131" i="40"/>
  <c r="AE131" i="40"/>
  <c r="AF131" i="40"/>
  <c r="AH131" i="40" s="1"/>
  <c r="D119" i="25"/>
  <c r="AE119" i="25"/>
  <c r="D100" i="24"/>
  <c r="C103" i="23"/>
  <c r="AF103" i="23"/>
  <c r="AE103" i="23"/>
  <c r="C96" i="31"/>
  <c r="AE96" i="31"/>
  <c r="AY96" i="31"/>
  <c r="AF96" i="31"/>
  <c r="AE74" i="31"/>
  <c r="AF74" i="31"/>
  <c r="AH74" i="31" s="1"/>
  <c r="AY74" i="31"/>
  <c r="C74" i="31"/>
  <c r="AF39" i="33"/>
  <c r="AE39" i="33"/>
  <c r="C39" i="33"/>
  <c r="AE63" i="38"/>
  <c r="C63" i="38"/>
  <c r="AF63" i="38"/>
  <c r="AY63" i="38"/>
  <c r="AF106" i="33"/>
  <c r="C106" i="33"/>
  <c r="AE106" i="33"/>
  <c r="AE137" i="38"/>
  <c r="AF137" i="38"/>
  <c r="AH137" i="38" s="1"/>
  <c r="AY137" i="38"/>
  <c r="C137" i="38"/>
  <c r="AF130" i="35"/>
  <c r="AH130" i="35" s="1"/>
  <c r="AY130" i="35"/>
  <c r="AE130" i="35"/>
  <c r="C130" i="35"/>
  <c r="AF123" i="37"/>
  <c r="AE123" i="37"/>
  <c r="AY123" i="37"/>
  <c r="C123" i="37"/>
  <c r="AE116" i="39"/>
  <c r="C116" i="39"/>
  <c r="AF116" i="39"/>
  <c r="AF109" i="39"/>
  <c r="AE109" i="39"/>
  <c r="C109" i="39"/>
  <c r="AF81" i="34"/>
  <c r="C81" i="34"/>
  <c r="AY81" i="34"/>
  <c r="AE81" i="34"/>
  <c r="C73" i="31"/>
  <c r="AY73" i="31"/>
  <c r="AF73" i="31"/>
  <c r="AH73" i="31" s="1"/>
  <c r="AE73" i="31"/>
  <c r="AY66" i="32"/>
  <c r="AF66" i="32"/>
  <c r="AE66" i="32"/>
  <c r="C66" i="32"/>
  <c r="C59" i="40"/>
  <c r="AE59" i="40"/>
  <c r="AF59" i="40"/>
  <c r="AY59" i="40"/>
  <c r="AF48" i="38"/>
  <c r="C48" i="38"/>
  <c r="AE48" i="38"/>
  <c r="D29" i="25"/>
  <c r="AE29" i="25"/>
  <c r="C113" i="23"/>
  <c r="D110" i="24"/>
  <c r="AF113" i="23"/>
  <c r="AE113" i="23"/>
  <c r="AF56" i="37"/>
  <c r="C56" i="37"/>
  <c r="AE56" i="37"/>
  <c r="C35" i="32"/>
  <c r="AF35" i="32"/>
  <c r="AE35" i="32"/>
  <c r="AY35" i="32"/>
  <c r="AY21" i="39"/>
  <c r="AF21" i="39"/>
  <c r="AE21" i="39"/>
  <c r="C21" i="39"/>
  <c r="D128" i="25"/>
  <c r="AE128" i="25"/>
  <c r="AF112" i="34"/>
  <c r="AE112" i="34"/>
  <c r="C112" i="34"/>
  <c r="AF105" i="32"/>
  <c r="AE105" i="32"/>
  <c r="C105" i="32"/>
  <c r="C98" i="23"/>
  <c r="D95" i="24"/>
  <c r="AF98" i="23"/>
  <c r="AE98" i="23"/>
  <c r="C91" i="34"/>
  <c r="AY91" i="34"/>
  <c r="AE91" i="34"/>
  <c r="AF91" i="34"/>
  <c r="AY84" i="37"/>
  <c r="AE84" i="37"/>
  <c r="C84" i="37"/>
  <c r="AF84" i="37"/>
  <c r="AF76" i="38"/>
  <c r="AH76" i="38" s="1"/>
  <c r="AE76" i="38"/>
  <c r="C76" i="38"/>
  <c r="AY76" i="38"/>
  <c r="C69" i="35"/>
  <c r="AY69" i="35"/>
  <c r="AF69" i="35"/>
  <c r="AH69" i="35" s="1"/>
  <c r="AE69" i="35"/>
  <c r="AY62" i="35"/>
  <c r="C62" i="35"/>
  <c r="AF62" i="35"/>
  <c r="AE62" i="35"/>
  <c r="AF55" i="38"/>
  <c r="C55" i="38"/>
  <c r="AE55" i="38"/>
  <c r="AF41" i="38"/>
  <c r="C41" i="38"/>
  <c r="AE41" i="38"/>
  <c r="AE22" i="25"/>
  <c r="D22" i="25"/>
  <c r="D122" i="25"/>
  <c r="AE122" i="25"/>
  <c r="D64" i="24"/>
  <c r="AD64" i="24" s="1"/>
  <c r="C70" i="23"/>
  <c r="AY70" i="23"/>
  <c r="AF70" i="23"/>
  <c r="AH70" i="23" s="1"/>
  <c r="AE70" i="23"/>
  <c r="C49" i="23"/>
  <c r="D43" i="24"/>
  <c r="AF49" i="23"/>
  <c r="AE49" i="23"/>
  <c r="AF42" i="31"/>
  <c r="AE42" i="31"/>
  <c r="C42" i="31"/>
  <c r="C28" i="32"/>
  <c r="AY28" i="32"/>
  <c r="AF28" i="32"/>
  <c r="AE28" i="32"/>
  <c r="C67" i="37"/>
  <c r="AF67" i="37"/>
  <c r="AH67" i="37" s="1"/>
  <c r="AE67" i="37"/>
  <c r="AY67" i="37"/>
  <c r="C46" i="34"/>
  <c r="AE46" i="34"/>
  <c r="AF46" i="34"/>
  <c r="AY18" i="36"/>
  <c r="C18" i="36"/>
  <c r="AE18" i="36"/>
  <c r="AF18" i="36"/>
  <c r="AY78" i="39"/>
  <c r="C78" i="39"/>
  <c r="AF78" i="39"/>
  <c r="C138" i="39" a="1"/>
  <c r="AE78" i="39"/>
  <c r="D115" i="24"/>
  <c r="AD115" i="24" s="1"/>
  <c r="C118" i="23"/>
  <c r="AY118" i="23"/>
  <c r="AE118" i="23"/>
  <c r="AF118" i="23"/>
  <c r="AE111" i="32"/>
  <c r="AF111" i="32"/>
  <c r="C111" i="32"/>
  <c r="AE104" i="32"/>
  <c r="AF104" i="32"/>
  <c r="C104" i="32"/>
  <c r="AY97" i="35"/>
  <c r="C97" i="35"/>
  <c r="AF97" i="35"/>
  <c r="AE97" i="35"/>
  <c r="AY90" i="33"/>
  <c r="C90" i="33"/>
  <c r="AE90" i="33"/>
  <c r="AF90" i="33"/>
  <c r="C83" i="34"/>
  <c r="AE83" i="34"/>
  <c r="AY83" i="34"/>
  <c r="AF83" i="34"/>
  <c r="AY75" i="34"/>
  <c r="AF75" i="34"/>
  <c r="AH75" i="34" s="1"/>
  <c r="C75" i="34"/>
  <c r="AE75" i="34"/>
  <c r="C68" i="38"/>
  <c r="AE68" i="38"/>
  <c r="AF68" i="38"/>
  <c r="AH68" i="38" s="1"/>
  <c r="AY68" i="38"/>
  <c r="AF61" i="38"/>
  <c r="AE61" i="38"/>
  <c r="C61" i="38"/>
  <c r="AY61" i="38"/>
  <c r="AF54" i="37"/>
  <c r="C54" i="37"/>
  <c r="AE54" i="37"/>
  <c r="C47" i="39"/>
  <c r="AF47" i="39"/>
  <c r="AE47" i="39"/>
  <c r="AF19" i="31"/>
  <c r="AY19" i="31"/>
  <c r="AE19" i="31"/>
  <c r="AY82" i="32"/>
  <c r="C82" i="32"/>
  <c r="AE82" i="32"/>
  <c r="AF82" i="32"/>
  <c r="C53" i="36"/>
  <c r="AF53" i="36"/>
  <c r="AE53" i="36"/>
  <c r="C25" i="40"/>
  <c r="AY25" i="40"/>
  <c r="AE25" i="40"/>
  <c r="AF25" i="40"/>
  <c r="AY89" i="36"/>
  <c r="C89" i="36"/>
  <c r="AE89" i="36"/>
  <c r="AF89" i="36"/>
  <c r="AY60" i="40"/>
  <c r="C60" i="40"/>
  <c r="AF60" i="40"/>
  <c r="AE60" i="40"/>
  <c r="C32" i="38"/>
  <c r="AF32" i="38"/>
  <c r="AY32" i="38"/>
  <c r="AE32" i="38"/>
  <c r="D126" i="25"/>
  <c r="AE126" i="25"/>
  <c r="C110" i="32"/>
  <c r="AE110" i="32"/>
  <c r="AF110" i="32"/>
  <c r="C103" i="32"/>
  <c r="AF103" i="32"/>
  <c r="AE103" i="32"/>
  <c r="C96" i="32"/>
  <c r="AY96" i="32"/>
  <c r="AE96" i="32"/>
  <c r="AF96" i="32"/>
  <c r="AY74" i="33"/>
  <c r="C74" i="33"/>
  <c r="AE74" i="33"/>
  <c r="AF74" i="33"/>
  <c r="AH74" i="33" s="1"/>
  <c r="AF39" i="38"/>
  <c r="C39" i="38"/>
  <c r="AE39" i="38"/>
  <c r="AF63" i="34"/>
  <c r="AE63" i="34"/>
  <c r="AY63" i="34"/>
  <c r="C63" i="34"/>
  <c r="C106" i="37"/>
  <c r="AF106" i="37"/>
  <c r="AE106" i="37"/>
  <c r="AY137" i="36"/>
  <c r="C137" i="36"/>
  <c r="AE137" i="36"/>
  <c r="AF137" i="36"/>
  <c r="AH137" i="36" s="1"/>
  <c r="AF130" i="38"/>
  <c r="AH130" i="38" s="1"/>
  <c r="AE130" i="38"/>
  <c r="C130" i="38"/>
  <c r="AY130" i="38"/>
  <c r="AE123" i="39"/>
  <c r="AF123" i="39"/>
  <c r="AY123" i="39"/>
  <c r="C123" i="39"/>
  <c r="AF116" i="40"/>
  <c r="AE116" i="40"/>
  <c r="C116" i="40"/>
  <c r="C88" i="23"/>
  <c r="D85" i="24"/>
  <c r="AD85" i="24" s="1"/>
  <c r="AF88" i="23"/>
  <c r="AE88" i="23"/>
  <c r="AY88" i="23"/>
  <c r="AY81" i="31"/>
  <c r="AE81" i="31"/>
  <c r="AF81" i="31"/>
  <c r="C81" i="31"/>
  <c r="C73" i="33"/>
  <c r="AF73" i="33"/>
  <c r="AH73" i="33" s="1"/>
  <c r="AY73" i="33"/>
  <c r="AE73" i="33"/>
  <c r="C66" i="34"/>
  <c r="AE66" i="34"/>
  <c r="AY66" i="34"/>
  <c r="AF66" i="34"/>
  <c r="C59" i="35"/>
  <c r="AF59" i="35"/>
  <c r="AE59" i="35"/>
  <c r="AY59" i="35"/>
  <c r="C52" i="36"/>
  <c r="AF52" i="36"/>
  <c r="AE52" i="36"/>
  <c r="C45" i="39"/>
  <c r="AF45" i="39"/>
  <c r="AE45" i="39"/>
  <c r="AE38" i="37"/>
  <c r="AF38" i="37"/>
  <c r="C38" i="37"/>
  <c r="C31" i="40"/>
  <c r="AY31" i="40"/>
  <c r="AE31" i="40"/>
  <c r="AF31" i="40"/>
  <c r="D19" i="25"/>
  <c r="AE19" i="25"/>
  <c r="AE12" i="25"/>
  <c r="D12" i="25"/>
  <c r="D72" i="25" a="1"/>
  <c r="C108" i="40"/>
  <c r="AF108" i="40"/>
  <c r="AE108" i="40"/>
  <c r="D82" i="25"/>
  <c r="AE82" i="25"/>
  <c r="C44" i="31"/>
  <c r="AF44" i="31"/>
  <c r="AE44" i="31"/>
  <c r="AE37" i="31"/>
  <c r="AF37" i="31"/>
  <c r="C37" i="31"/>
  <c r="AY23" i="37"/>
  <c r="AF23" i="37"/>
  <c r="C23" i="37"/>
  <c r="AE23" i="37"/>
  <c r="AY79" i="38"/>
  <c r="C79" i="38"/>
  <c r="AE79" i="38"/>
  <c r="AF79" i="38"/>
  <c r="C101" i="23"/>
  <c r="D98" i="24"/>
  <c r="AF101" i="23"/>
  <c r="AE101" i="23"/>
  <c r="C94" i="31"/>
  <c r="AY94" i="31"/>
  <c r="AF94" i="31"/>
  <c r="AE94" i="31"/>
  <c r="AE80" i="32"/>
  <c r="AY80" i="32"/>
  <c r="AF80" i="32"/>
  <c r="C80" i="32"/>
  <c r="AF51" i="35"/>
  <c r="C51" i="35"/>
  <c r="AE51" i="35"/>
  <c r="C30" i="35"/>
  <c r="AY30" i="35"/>
  <c r="AF30" i="35"/>
  <c r="AE30" i="35"/>
  <c r="AF135" i="34"/>
  <c r="AH135" i="34" s="1"/>
  <c r="C135" i="34"/>
  <c r="AE135" i="34"/>
  <c r="AY135" i="34"/>
  <c r="AY121" i="39"/>
  <c r="AF121" i="39"/>
  <c r="C121" i="39"/>
  <c r="AE121" i="39"/>
  <c r="C107" i="40"/>
  <c r="AE107" i="40"/>
  <c r="AF107" i="40"/>
  <c r="AE86" i="40"/>
  <c r="C86" i="40"/>
  <c r="AY86" i="40"/>
  <c r="AF86" i="40"/>
  <c r="D59" i="25"/>
  <c r="AE59" i="25"/>
  <c r="C99" i="32"/>
  <c r="AE99" i="32"/>
  <c r="AF99" i="32"/>
  <c r="AE136" i="31"/>
  <c r="AF136" i="31"/>
  <c r="AH136" i="31" s="1"/>
  <c r="AY136" i="31"/>
  <c r="C136" i="31"/>
  <c r="AY129" i="31"/>
  <c r="C129" i="31"/>
  <c r="AE129" i="31"/>
  <c r="AF129" i="31"/>
  <c r="AH129" i="31" s="1"/>
  <c r="C115" i="35"/>
  <c r="AF115" i="35"/>
  <c r="AE115" i="35"/>
  <c r="AE72" i="31"/>
  <c r="AF72" i="31"/>
  <c r="AH72" i="31" s="1"/>
  <c r="C72" i="31"/>
  <c r="AY72" i="31"/>
  <c r="AE100" i="35"/>
  <c r="C100" i="35"/>
  <c r="AF100" i="35"/>
  <c r="AY57" i="34"/>
  <c r="AE57" i="34"/>
  <c r="C57" i="34"/>
  <c r="AF57" i="34"/>
  <c r="AE134" i="31"/>
  <c r="AF134" i="31"/>
  <c r="AH134" i="31" s="1"/>
  <c r="AY134" i="31"/>
  <c r="C134" i="31"/>
  <c r="AE128" i="31"/>
  <c r="AY128" i="31"/>
  <c r="AF128" i="31"/>
  <c r="AH128" i="31" s="1"/>
  <c r="C128" i="31"/>
  <c r="AE114" i="33"/>
  <c r="C114" i="33"/>
  <c r="AF114" i="33"/>
  <c r="C93" i="23"/>
  <c r="D90" i="24"/>
  <c r="AD90" i="24" s="1"/>
  <c r="AF93" i="23"/>
  <c r="AY93" i="23"/>
  <c r="AE93" i="23"/>
  <c r="C71" i="37"/>
  <c r="AE71" i="37"/>
  <c r="AY71" i="37"/>
  <c r="AF71" i="37"/>
  <c r="AH71" i="37" s="1"/>
  <c r="C43" i="37"/>
  <c r="AE43" i="37"/>
  <c r="AF43" i="37"/>
  <c r="AY85" i="35"/>
  <c r="AF85" i="35"/>
  <c r="C85" i="35"/>
  <c r="AE85" i="35"/>
  <c r="C119" i="39"/>
  <c r="AY119" i="39"/>
  <c r="AE119" i="39"/>
  <c r="AF119" i="39"/>
  <c r="AF55" i="36"/>
  <c r="C55" i="36"/>
  <c r="AE55" i="36"/>
  <c r="AY120" i="39"/>
  <c r="C120" i="39"/>
  <c r="AF120" i="39"/>
  <c r="AE120" i="39"/>
  <c r="AY18" i="37"/>
  <c r="AE18" i="37"/>
  <c r="AF18" i="37"/>
  <c r="C18" i="37"/>
  <c r="C83" i="23"/>
  <c r="D80" i="24"/>
  <c r="AD80" i="24" s="1"/>
  <c r="AY83" i="23"/>
  <c r="AF83" i="23"/>
  <c r="AE83" i="23"/>
  <c r="D50" i="24"/>
  <c r="C56" i="23"/>
  <c r="AF56" i="23"/>
  <c r="AE56" i="23"/>
  <c r="AF41" i="37"/>
  <c r="AE41" i="37"/>
  <c r="C41" i="37"/>
  <c r="C138" i="36" a="1"/>
  <c r="AY78" i="36"/>
  <c r="AE78" i="36"/>
  <c r="C78" i="36"/>
  <c r="AF78" i="36"/>
  <c r="D102" i="24"/>
  <c r="C105" i="23"/>
  <c r="AE105" i="23"/>
  <c r="AF105" i="23"/>
  <c r="C62" i="36"/>
  <c r="AF62" i="36"/>
  <c r="AY62" i="36"/>
  <c r="AE62" i="36"/>
  <c r="C55" i="34"/>
  <c r="AF55" i="34"/>
  <c r="AE55" i="34"/>
  <c r="D115" i="25"/>
  <c r="AE115" i="25"/>
  <c r="AE49" i="35"/>
  <c r="AF49" i="35"/>
  <c r="C49" i="35"/>
  <c r="C18" i="35"/>
  <c r="AE18" i="35"/>
  <c r="AY18" i="35"/>
  <c r="AF18" i="35"/>
  <c r="C89" i="34"/>
  <c r="AY89" i="34"/>
  <c r="AE89" i="34"/>
  <c r="AF89" i="34"/>
  <c r="C67" i="40"/>
  <c r="AY67" i="40"/>
  <c r="AF67" i="40"/>
  <c r="AH67" i="40" s="1"/>
  <c r="AE67" i="40"/>
  <c r="AF46" i="35"/>
  <c r="AE46" i="35"/>
  <c r="C46" i="35"/>
  <c r="AY18" i="38"/>
  <c r="AF18" i="38"/>
  <c r="C18" i="38"/>
  <c r="AE18" i="38"/>
  <c r="D73" i="25"/>
  <c r="D133" i="25" a="1"/>
  <c r="AE73" i="25"/>
  <c r="AF125" i="33"/>
  <c r="AE125" i="33"/>
  <c r="C125" i="33"/>
  <c r="AY125" i="33"/>
  <c r="AF118" i="36"/>
  <c r="AY118" i="36"/>
  <c r="C118" i="36"/>
  <c r="AE118" i="36"/>
  <c r="C111" i="23"/>
  <c r="D108" i="24"/>
  <c r="AF111" i="23"/>
  <c r="AE111" i="23"/>
  <c r="C104" i="37"/>
  <c r="AF104" i="37"/>
  <c r="AE104" i="37"/>
  <c r="AE97" i="33"/>
  <c r="C97" i="33"/>
  <c r="AY97" i="33"/>
  <c r="AF97" i="33"/>
  <c r="AY90" i="35"/>
  <c r="AE90" i="35"/>
  <c r="C90" i="35"/>
  <c r="AF90" i="35"/>
  <c r="AY83" i="38"/>
  <c r="C83" i="38"/>
  <c r="AE83" i="38"/>
  <c r="AF83" i="38"/>
  <c r="C75" i="37"/>
  <c r="AY75" i="37"/>
  <c r="AF75" i="37"/>
  <c r="AH75" i="37" s="1"/>
  <c r="AE75" i="37"/>
  <c r="AY68" i="40"/>
  <c r="C68" i="40"/>
  <c r="AE68" i="40"/>
  <c r="AF68" i="40"/>
  <c r="AH68" i="40" s="1"/>
  <c r="C61" i="40"/>
  <c r="AY61" i="40"/>
  <c r="AF61" i="40"/>
  <c r="AE61" i="40"/>
  <c r="AE54" i="40"/>
  <c r="AF54" i="40"/>
  <c r="C54" i="40"/>
  <c r="C26" i="32"/>
  <c r="AF26" i="32"/>
  <c r="AE26" i="32"/>
  <c r="AY26" i="32"/>
  <c r="AY19" i="35"/>
  <c r="C19" i="35"/>
  <c r="AF19" i="35"/>
  <c r="AE19" i="35"/>
  <c r="AF82" i="38"/>
  <c r="C82" i="38"/>
  <c r="AE82" i="38"/>
  <c r="AY82" i="38"/>
  <c r="AE53" i="34"/>
  <c r="AF53" i="34"/>
  <c r="C53" i="34"/>
  <c r="AE25" i="36"/>
  <c r="C25" i="36"/>
  <c r="AY25" i="36"/>
  <c r="AF25" i="36"/>
  <c r="AY89" i="39"/>
  <c r="AF89" i="39"/>
  <c r="AE89" i="39"/>
  <c r="C89" i="39"/>
  <c r="AY60" i="39"/>
  <c r="C60" i="39"/>
  <c r="AF60" i="39"/>
  <c r="AE60" i="39"/>
  <c r="D27" i="25"/>
  <c r="AE27" i="25"/>
  <c r="D114" i="24"/>
  <c r="C117" i="23"/>
  <c r="AE117" i="23"/>
  <c r="AF117" i="23"/>
  <c r="AF110" i="33"/>
  <c r="AE110" i="33"/>
  <c r="C110" i="33"/>
  <c r="AF103" i="36"/>
  <c r="AE103" i="36"/>
  <c r="C103" i="36"/>
  <c r="AE96" i="34"/>
  <c r="AY96" i="34"/>
  <c r="AF96" i="34"/>
  <c r="C96" i="34"/>
  <c r="AE74" i="34"/>
  <c r="C74" i="34"/>
  <c r="AY74" i="34"/>
  <c r="AF74" i="34"/>
  <c r="AH74" i="34" s="1"/>
  <c r="AE39" i="34"/>
  <c r="AF39" i="34"/>
  <c r="C39" i="34"/>
  <c r="C63" i="35"/>
  <c r="AF63" i="35"/>
  <c r="AE63" i="35"/>
  <c r="AY63" i="35"/>
  <c r="AF106" i="39"/>
  <c r="AE106" i="39"/>
  <c r="C106" i="39"/>
  <c r="AY137" i="40"/>
  <c r="C137" i="40"/>
  <c r="AE137" i="40"/>
  <c r="AF137" i="40"/>
  <c r="AH137" i="40" s="1"/>
  <c r="AY130" i="39"/>
  <c r="C130" i="39"/>
  <c r="AE130" i="39"/>
  <c r="AF130" i="39"/>
  <c r="AH130" i="39" s="1"/>
  <c r="AY123" i="40"/>
  <c r="C123" i="40"/>
  <c r="AE123" i="40"/>
  <c r="AF123" i="40"/>
  <c r="AY95" i="38"/>
  <c r="C95" i="38"/>
  <c r="AF95" i="38"/>
  <c r="AE95" i="38"/>
  <c r="AY88" i="32"/>
  <c r="AE88" i="32"/>
  <c r="C88" i="32"/>
  <c r="AF88" i="32"/>
  <c r="AE81" i="33"/>
  <c r="AF81" i="33"/>
  <c r="AY81" i="33"/>
  <c r="C81" i="33"/>
  <c r="AE73" i="32"/>
  <c r="C73" i="32"/>
  <c r="AF73" i="32"/>
  <c r="AH73" i="32" s="1"/>
  <c r="AY73" i="32"/>
  <c r="C66" i="36"/>
  <c r="AY66" i="36"/>
  <c r="AE66" i="36"/>
  <c r="AF66" i="36"/>
  <c r="AE59" i="39"/>
  <c r="C59" i="39"/>
  <c r="AF59" i="39"/>
  <c r="AY59" i="39"/>
  <c r="C52" i="38"/>
  <c r="AE52" i="38"/>
  <c r="AF52" i="38"/>
  <c r="C45" i="38"/>
  <c r="AF45" i="38"/>
  <c r="AE45" i="38"/>
  <c r="C38" i="40"/>
  <c r="AF38" i="40"/>
  <c r="AE38" i="40"/>
  <c r="D26" i="25"/>
  <c r="AE26" i="25"/>
  <c r="AE58" i="31"/>
  <c r="C58" i="31"/>
  <c r="AY58" i="31"/>
  <c r="AF58" i="31"/>
  <c r="C44" i="23"/>
  <c r="D38" i="24"/>
  <c r="AF44" i="23"/>
  <c r="AE44" i="23"/>
  <c r="AF37" i="35"/>
  <c r="C37" i="35"/>
  <c r="AE37" i="35"/>
  <c r="C23" i="38"/>
  <c r="AE23" i="38"/>
  <c r="AF23" i="38"/>
  <c r="AY23" i="38"/>
  <c r="D74" i="25"/>
  <c r="AE74" i="25"/>
  <c r="D119" i="24"/>
  <c r="AD119" i="24" s="1"/>
  <c r="C122" i="23"/>
  <c r="AF122" i="23"/>
  <c r="AY122" i="23"/>
  <c r="AE122" i="23"/>
  <c r="C101" i="40"/>
  <c r="AF101" i="40"/>
  <c r="AE101" i="40"/>
  <c r="AY94" i="32"/>
  <c r="AF94" i="32"/>
  <c r="AE94" i="32"/>
  <c r="C94" i="32"/>
  <c r="AY80" i="34"/>
  <c r="AE80" i="34"/>
  <c r="AF80" i="34"/>
  <c r="AF51" i="37"/>
  <c r="AE51" i="37"/>
  <c r="C51" i="37"/>
  <c r="C30" i="37"/>
  <c r="AE30" i="37"/>
  <c r="AF30" i="37"/>
  <c r="AY30" i="37"/>
  <c r="AY135" i="39"/>
  <c r="AE135" i="39"/>
  <c r="C135" i="39"/>
  <c r="AF135" i="39"/>
  <c r="AH135" i="39" s="1"/>
  <c r="AE121" i="38"/>
  <c r="C121" i="38"/>
  <c r="AY121" i="38"/>
  <c r="AF121" i="38"/>
  <c r="AE107" i="38"/>
  <c r="AF107" i="38"/>
  <c r="C107" i="38"/>
  <c r="D81" i="25"/>
  <c r="AE81" i="25"/>
  <c r="AY29" i="37"/>
  <c r="AF29" i="37"/>
  <c r="AE29" i="37"/>
  <c r="C29" i="37"/>
  <c r="C99" i="23"/>
  <c r="D96" i="24"/>
  <c r="AF99" i="23"/>
  <c r="AE99" i="23"/>
  <c r="AE136" i="33"/>
  <c r="C136" i="33"/>
  <c r="AF136" i="33"/>
  <c r="AH136" i="33" s="1"/>
  <c r="AY136" i="33"/>
  <c r="AY129" i="33"/>
  <c r="C129" i="33"/>
  <c r="AF129" i="33"/>
  <c r="AH129" i="33" s="1"/>
  <c r="AE129" i="33"/>
  <c r="AF115" i="31"/>
  <c r="C115" i="31"/>
  <c r="AE115" i="31"/>
  <c r="AY72" i="35"/>
  <c r="C72" i="35"/>
  <c r="AE72" i="35"/>
  <c r="AF72" i="35"/>
  <c r="AH72" i="35" s="1"/>
  <c r="C100" i="34"/>
  <c r="AF100" i="34"/>
  <c r="AE100" i="34"/>
  <c r="AE57" i="36"/>
  <c r="C57" i="36"/>
  <c r="AY57" i="36"/>
  <c r="AF57" i="36"/>
  <c r="AE134" i="32"/>
  <c r="C134" i="32"/>
  <c r="AF134" i="32"/>
  <c r="AH134" i="32" s="1"/>
  <c r="AY134" i="32"/>
  <c r="C128" i="23"/>
  <c r="D125" i="24"/>
  <c r="AD125" i="24" s="1"/>
  <c r="AE128" i="23"/>
  <c r="AF128" i="23"/>
  <c r="AH128" i="23" s="1"/>
  <c r="AY128" i="23"/>
  <c r="AF114" i="31"/>
  <c r="AE114" i="31"/>
  <c r="C114" i="31"/>
  <c r="AE93" i="37"/>
  <c r="C93" i="37"/>
  <c r="AY93" i="37"/>
  <c r="AF93" i="37"/>
  <c r="C71" i="34"/>
  <c r="AF71" i="34"/>
  <c r="AH71" i="34" s="1"/>
  <c r="AE71" i="34"/>
  <c r="AY71" i="34"/>
  <c r="C43" i="32"/>
  <c r="AF43" i="32"/>
  <c r="AE43" i="32"/>
  <c r="AY85" i="36"/>
  <c r="C85" i="36"/>
  <c r="AF85" i="36"/>
  <c r="AE85" i="36"/>
  <c r="C92" i="38"/>
  <c r="AF92" i="38"/>
  <c r="AE92" i="38"/>
  <c r="AY92" i="38"/>
  <c r="C28" i="31"/>
  <c r="AE28" i="31"/>
  <c r="AY28" i="31"/>
  <c r="AF28" i="31"/>
  <c r="C138" i="40" a="1"/>
  <c r="C78" i="40"/>
  <c r="AF78" i="40"/>
  <c r="AE78" i="40"/>
  <c r="AY78" i="40"/>
  <c r="AE68" i="31"/>
  <c r="AY68" i="31"/>
  <c r="AF68" i="31"/>
  <c r="AH68" i="31" s="1"/>
  <c r="C68" i="31"/>
  <c r="AY76" i="33"/>
  <c r="AF76" i="33"/>
  <c r="AH76" i="33" s="1"/>
  <c r="AE76" i="33"/>
  <c r="C76" i="33"/>
  <c r="AY127" i="39"/>
  <c r="C127" i="39"/>
  <c r="AE127" i="39"/>
  <c r="AF127" i="39"/>
  <c r="D87" i="25"/>
  <c r="AE87" i="25"/>
  <c r="C18" i="34"/>
  <c r="AY18" i="34"/>
  <c r="AE18" i="34"/>
  <c r="AF18" i="34"/>
  <c r="C34" i="40"/>
  <c r="AY34" i="40"/>
  <c r="AE34" i="40"/>
  <c r="AF34" i="40"/>
  <c r="C35" i="23"/>
  <c r="D29" i="24"/>
  <c r="AD29" i="24" s="1"/>
  <c r="AF35" i="23"/>
  <c r="AE35" i="23"/>
  <c r="AY35" i="23"/>
  <c r="AF84" i="33"/>
  <c r="AY84" i="33"/>
  <c r="C84" i="33"/>
  <c r="AE84" i="33"/>
  <c r="AE27" i="36"/>
  <c r="C27" i="36"/>
  <c r="AY27" i="36"/>
  <c r="AF27" i="36"/>
  <c r="D22" i="24"/>
  <c r="AD22" i="24" s="1"/>
  <c r="C28" i="23"/>
  <c r="AE28" i="23"/>
  <c r="AF28" i="23"/>
  <c r="AY28" i="23"/>
  <c r="D127" i="25"/>
  <c r="AE127" i="25"/>
  <c r="AE104" i="33"/>
  <c r="AF104" i="33"/>
  <c r="C104" i="33"/>
  <c r="AF98" i="34"/>
  <c r="C98" i="34"/>
  <c r="AE98" i="34"/>
  <c r="C91" i="39"/>
  <c r="AF91" i="39"/>
  <c r="AY91" i="39"/>
  <c r="AE91" i="39"/>
  <c r="AF84" i="34"/>
  <c r="C84" i="34"/>
  <c r="AY84" i="34"/>
  <c r="AE84" i="34"/>
  <c r="C76" i="34"/>
  <c r="AE76" i="34"/>
  <c r="AY76" i="34"/>
  <c r="AF76" i="34"/>
  <c r="AH76" i="34" s="1"/>
  <c r="C69" i="37"/>
  <c r="AE69" i="37"/>
  <c r="AY69" i="37"/>
  <c r="AF69" i="37"/>
  <c r="AH69" i="37" s="1"/>
  <c r="AY62" i="37"/>
  <c r="AE62" i="37"/>
  <c r="C62" i="37"/>
  <c r="AF62" i="37"/>
  <c r="AF55" i="39"/>
  <c r="C55" i="39"/>
  <c r="AE55" i="39"/>
  <c r="C41" i="39"/>
  <c r="AF41" i="39"/>
  <c r="AE41" i="39"/>
  <c r="C27" i="40"/>
  <c r="AY27" i="40"/>
  <c r="AF27" i="40"/>
  <c r="AE27" i="40"/>
  <c r="C92" i="23"/>
  <c r="D89" i="24"/>
  <c r="AD89" i="24" s="1"/>
  <c r="AE92" i="23"/>
  <c r="AF92" i="23"/>
  <c r="AY92" i="23"/>
  <c r="AE70" i="31"/>
  <c r="AY70" i="31"/>
  <c r="AF70" i="31"/>
  <c r="AH70" i="31" s="1"/>
  <c r="C70" i="31"/>
  <c r="AF49" i="33"/>
  <c r="C49" i="33"/>
  <c r="AE49" i="33"/>
  <c r="AF42" i="33"/>
  <c r="C42" i="33"/>
  <c r="AE42" i="33"/>
  <c r="AY28" i="33"/>
  <c r="AF28" i="33"/>
  <c r="AE28" i="33"/>
  <c r="C28" i="33"/>
  <c r="AY20" i="38"/>
  <c r="AF20" i="38"/>
  <c r="C20" i="38"/>
  <c r="AE20" i="38"/>
  <c r="AF113" i="35"/>
  <c r="C113" i="35"/>
  <c r="AE113" i="35"/>
  <c r="AF56" i="32"/>
  <c r="C56" i="32"/>
  <c r="AE56" i="32"/>
  <c r="C35" i="36"/>
  <c r="AE35" i="36"/>
  <c r="AY35" i="36"/>
  <c r="AF35" i="36"/>
  <c r="D16" i="25"/>
  <c r="AE16" i="25"/>
  <c r="AE126" i="32"/>
  <c r="AY126" i="32"/>
  <c r="C126" i="32"/>
  <c r="AF126" i="32"/>
  <c r="AY119" i="31"/>
  <c r="AF119" i="31"/>
  <c r="AE119" i="31"/>
  <c r="C119" i="31"/>
  <c r="AE112" i="39"/>
  <c r="AF112" i="39"/>
  <c r="C112" i="39"/>
  <c r="C105" i="31"/>
  <c r="AE105" i="31"/>
  <c r="AF105" i="31"/>
  <c r="AF98" i="35"/>
  <c r="C98" i="35"/>
  <c r="AE98" i="35"/>
  <c r="AE91" i="33"/>
  <c r="AY91" i="33"/>
  <c r="AF91" i="33"/>
  <c r="C91" i="33"/>
  <c r="AY84" i="35"/>
  <c r="C84" i="35"/>
  <c r="AF84" i="35"/>
  <c r="AE84" i="35"/>
  <c r="AY76" i="37"/>
  <c r="C76" i="37"/>
  <c r="AE76" i="37"/>
  <c r="AF76" i="37"/>
  <c r="AH76" i="37" s="1"/>
  <c r="AY69" i="39"/>
  <c r="C69" i="39"/>
  <c r="AF69" i="39"/>
  <c r="AH69" i="39" s="1"/>
  <c r="AE69" i="39"/>
  <c r="C62" i="38"/>
  <c r="AF62" i="38"/>
  <c r="AE62" i="38"/>
  <c r="AY62" i="38"/>
  <c r="AF55" i="40"/>
  <c r="C55" i="40"/>
  <c r="AE55" i="40"/>
  <c r="C120" i="23"/>
  <c r="D117" i="24"/>
  <c r="AD117" i="24" s="1"/>
  <c r="AY120" i="23"/>
  <c r="AF120" i="23"/>
  <c r="AE120" i="23"/>
  <c r="AY92" i="36"/>
  <c r="C92" i="36"/>
  <c r="AF92" i="36"/>
  <c r="AE92" i="36"/>
  <c r="AY70" i="35"/>
  <c r="C70" i="35"/>
  <c r="AE70" i="35"/>
  <c r="AF70" i="35"/>
  <c r="AH70" i="35" s="1"/>
  <c r="AF49" i="32"/>
  <c r="AE49" i="32"/>
  <c r="C49" i="32"/>
  <c r="C42" i="34"/>
  <c r="AE42" i="34"/>
  <c r="AF42" i="34"/>
  <c r="C28" i="34"/>
  <c r="AE28" i="34"/>
  <c r="AY28" i="34"/>
  <c r="AF28" i="34"/>
  <c r="C67" i="33"/>
  <c r="AF67" i="33"/>
  <c r="AH67" i="33" s="1"/>
  <c r="AY67" i="33"/>
  <c r="AE67" i="33"/>
  <c r="C46" i="37"/>
  <c r="AE46" i="37"/>
  <c r="AF46" i="37"/>
  <c r="AE18" i="39"/>
  <c r="C18" i="39"/>
  <c r="AY18" i="39"/>
  <c r="AF18" i="39"/>
  <c r="D129" i="24"/>
  <c r="AD129" i="24" s="1"/>
  <c r="AY132" i="23"/>
  <c r="C132" i="23"/>
  <c r="AF132" i="23"/>
  <c r="AH132" i="23" s="1"/>
  <c r="AE132" i="23"/>
  <c r="AY125" i="23"/>
  <c r="D122" i="24"/>
  <c r="AD122" i="24" s="1"/>
  <c r="AF125" i="23"/>
  <c r="C125" i="23"/>
  <c r="AE125" i="23"/>
  <c r="AE118" i="32"/>
  <c r="AY118" i="32"/>
  <c r="C118" i="32"/>
  <c r="AF118" i="32"/>
  <c r="AF111" i="34"/>
  <c r="C111" i="34"/>
  <c r="AE111" i="34"/>
  <c r="AE104" i="31"/>
  <c r="AF104" i="31"/>
  <c r="C104" i="31"/>
  <c r="C97" i="34"/>
  <c r="AY97" i="34"/>
  <c r="AF97" i="34"/>
  <c r="AE97" i="34"/>
  <c r="AY90" i="36"/>
  <c r="AE90" i="36"/>
  <c r="C90" i="36"/>
  <c r="AF90" i="36"/>
  <c r="C83" i="37"/>
  <c r="AE83" i="37"/>
  <c r="AF83" i="37"/>
  <c r="AY83" i="37"/>
  <c r="C75" i="39"/>
  <c r="AF75" i="39"/>
  <c r="AH75" i="39" s="1"/>
  <c r="AE75" i="39"/>
  <c r="AY75" i="39"/>
  <c r="AY68" i="39"/>
  <c r="AE68" i="39"/>
  <c r="AF68" i="39"/>
  <c r="AH68" i="39" s="1"/>
  <c r="C68" i="39"/>
  <c r="C61" i="39"/>
  <c r="AY61" i="39"/>
  <c r="AF61" i="39"/>
  <c r="AE61" i="39"/>
  <c r="AF33" i="33"/>
  <c r="C33" i="33"/>
  <c r="AY33" i="33"/>
  <c r="AE33" i="33"/>
  <c r="D20" i="24"/>
  <c r="AD20" i="24" s="1"/>
  <c r="C26" i="23"/>
  <c r="AY26" i="23"/>
  <c r="AF26" i="23"/>
  <c r="AE26" i="23"/>
  <c r="AF19" i="32"/>
  <c r="AY19" i="32"/>
  <c r="C19" i="32"/>
  <c r="AE19" i="32"/>
  <c r="AY82" i="35"/>
  <c r="AF82" i="35"/>
  <c r="AE82" i="35"/>
  <c r="C82" i="35"/>
  <c r="AF53" i="37"/>
  <c r="AE53" i="37"/>
  <c r="C53" i="37"/>
  <c r="C25" i="38"/>
  <c r="AF25" i="38"/>
  <c r="AY25" i="38"/>
  <c r="AE25" i="38"/>
  <c r="AY89" i="40"/>
  <c r="C89" i="40"/>
  <c r="AE89" i="40"/>
  <c r="AF89" i="40"/>
  <c r="D55" i="25"/>
  <c r="AE55" i="25"/>
  <c r="AE124" i="31"/>
  <c r="AY124" i="31"/>
  <c r="AF124" i="31"/>
  <c r="C124" i="31"/>
  <c r="AF117" i="31"/>
  <c r="AE117" i="31"/>
  <c r="C117" i="31"/>
  <c r="AF110" i="37"/>
  <c r="AE110" i="37"/>
  <c r="C110" i="37"/>
  <c r="AF103" i="31"/>
  <c r="C103" i="31"/>
  <c r="AE103" i="31"/>
  <c r="AY96" i="37"/>
  <c r="AE96" i="37"/>
  <c r="C96" i="37"/>
  <c r="AF96" i="37"/>
  <c r="AY74" i="35"/>
  <c r="C74" i="35"/>
  <c r="AF74" i="35"/>
  <c r="AH74" i="35" s="1"/>
  <c r="AE74" i="35"/>
  <c r="AF39" i="35"/>
  <c r="C39" i="35"/>
  <c r="AE39" i="35"/>
  <c r="AF63" i="36"/>
  <c r="C63" i="36"/>
  <c r="AE63" i="36"/>
  <c r="AY63" i="36"/>
  <c r="AF106" i="35"/>
  <c r="C106" i="35"/>
  <c r="AE106" i="35"/>
  <c r="AE137" i="39"/>
  <c r="AY137" i="39"/>
  <c r="AF137" i="39"/>
  <c r="AH137" i="39" s="1"/>
  <c r="C137" i="39"/>
  <c r="AF130" i="40"/>
  <c r="AH130" i="40" s="1"/>
  <c r="AY130" i="40"/>
  <c r="C130" i="40"/>
  <c r="AE130" i="40"/>
  <c r="D118" i="25"/>
  <c r="AE118" i="25"/>
  <c r="C102" i="23"/>
  <c r="D99" i="24"/>
  <c r="AE102" i="23"/>
  <c r="AF102" i="23"/>
  <c r="C95" i="23"/>
  <c r="D92" i="24"/>
  <c r="AD92" i="24" s="1"/>
  <c r="AF95" i="23"/>
  <c r="AY95" i="23"/>
  <c r="AE95" i="23"/>
  <c r="C88" i="31"/>
  <c r="AF88" i="31"/>
  <c r="AE88" i="31"/>
  <c r="AY88" i="31"/>
  <c r="C81" i="32"/>
  <c r="AF81" i="32"/>
  <c r="AE81" i="32"/>
  <c r="AY81" i="32"/>
  <c r="AY73" i="38"/>
  <c r="AF73" i="38"/>
  <c r="AH73" i="38" s="1"/>
  <c r="AE73" i="38"/>
  <c r="C73" i="38"/>
  <c r="AY66" i="37"/>
  <c r="C66" i="37"/>
  <c r="AF66" i="37"/>
  <c r="AE66" i="37"/>
  <c r="C59" i="37"/>
  <c r="AF59" i="37"/>
  <c r="AY59" i="37"/>
  <c r="AE59" i="37"/>
  <c r="C52" i="39"/>
  <c r="AE52" i="39"/>
  <c r="AF52" i="39"/>
  <c r="C45" i="40"/>
  <c r="AE45" i="40"/>
  <c r="AF45" i="40"/>
  <c r="C65" i="31"/>
  <c r="AY65" i="31"/>
  <c r="AF65" i="31"/>
  <c r="AE65" i="31"/>
  <c r="C58" i="23"/>
  <c r="D52" i="24"/>
  <c r="AD52" i="24" s="1"/>
  <c r="AE58" i="23"/>
  <c r="AF58" i="23"/>
  <c r="AY58" i="23"/>
  <c r="C44" i="32"/>
  <c r="AF44" i="32"/>
  <c r="AE44" i="32"/>
  <c r="D31" i="24"/>
  <c r="C37" i="23"/>
  <c r="AE37" i="23"/>
  <c r="AF37" i="23"/>
  <c r="AF23" i="39"/>
  <c r="AE23" i="39"/>
  <c r="AY23" i="39"/>
  <c r="C23" i="39"/>
  <c r="D44" i="24"/>
  <c r="C50" i="23"/>
  <c r="AF50" i="23"/>
  <c r="AE50" i="23"/>
  <c r="AE122" i="32"/>
  <c r="C122" i="32"/>
  <c r="AY122" i="32"/>
  <c r="AF122" i="32"/>
  <c r="AF101" i="31"/>
  <c r="C101" i="31"/>
  <c r="AE101" i="31"/>
  <c r="AF94" i="33"/>
  <c r="AY94" i="33"/>
  <c r="AE94" i="33"/>
  <c r="C94" i="33"/>
  <c r="AY80" i="35"/>
  <c r="C80" i="35"/>
  <c r="AF80" i="35"/>
  <c r="AE80" i="35"/>
  <c r="AF51" i="36"/>
  <c r="AE51" i="36"/>
  <c r="C51" i="36"/>
  <c r="C30" i="39"/>
  <c r="AY30" i="39"/>
  <c r="AE30" i="39"/>
  <c r="AF30" i="39"/>
  <c r="AY135" i="38"/>
  <c r="C135" i="38"/>
  <c r="AE135" i="38"/>
  <c r="AF135" i="38"/>
  <c r="AH135" i="38" s="1"/>
  <c r="AY121" i="40"/>
  <c r="C121" i="40"/>
  <c r="AF121" i="40"/>
  <c r="AE121" i="40"/>
  <c r="D30" i="24"/>
  <c r="AD30" i="24" s="1"/>
  <c r="C36" i="23"/>
  <c r="AY36" i="23"/>
  <c r="AE36" i="23"/>
  <c r="AF36" i="23"/>
  <c r="C29" i="31"/>
  <c r="AY29" i="31"/>
  <c r="AF29" i="31"/>
  <c r="AE29" i="31"/>
  <c r="AF99" i="33"/>
  <c r="AE99" i="33"/>
  <c r="C99" i="33"/>
  <c r="AE136" i="32"/>
  <c r="AY136" i="32"/>
  <c r="AF136" i="32"/>
  <c r="AH136" i="32" s="1"/>
  <c r="C136" i="32"/>
  <c r="AY129" i="37"/>
  <c r="AE129" i="37"/>
  <c r="AF129" i="37"/>
  <c r="AH129" i="37" s="1"/>
  <c r="C129" i="37"/>
  <c r="AE115" i="34"/>
  <c r="C115" i="34"/>
  <c r="AF115" i="34"/>
  <c r="C72" i="36"/>
  <c r="AY72" i="36"/>
  <c r="AE72" i="36"/>
  <c r="AF72" i="36"/>
  <c r="AH72" i="36" s="1"/>
  <c r="C100" i="37"/>
  <c r="AF100" i="37"/>
  <c r="AE100" i="37"/>
  <c r="AY57" i="38"/>
  <c r="AF57" i="38"/>
  <c r="AE57" i="38"/>
  <c r="C57" i="38"/>
  <c r="AF134" i="36"/>
  <c r="AH134" i="36" s="1"/>
  <c r="C134" i="36"/>
  <c r="AY134" i="36"/>
  <c r="AE134" i="36"/>
  <c r="C128" i="37"/>
  <c r="AY128" i="37"/>
  <c r="AF128" i="37"/>
  <c r="AH128" i="37" s="1"/>
  <c r="AE128" i="37"/>
  <c r="AF114" i="35"/>
  <c r="AE114" i="35"/>
  <c r="C114" i="35"/>
  <c r="C93" i="34"/>
  <c r="AE93" i="34"/>
  <c r="AY93" i="34"/>
  <c r="AF93" i="34"/>
  <c r="C71" i="35"/>
  <c r="AE71" i="35"/>
  <c r="AY71" i="35"/>
  <c r="AF71" i="35"/>
  <c r="AH71" i="35" s="1"/>
  <c r="AF43" i="34"/>
  <c r="AE43" i="34"/>
  <c r="C43" i="34"/>
  <c r="C85" i="37"/>
  <c r="AE85" i="37"/>
  <c r="AY85" i="37"/>
  <c r="AF85" i="37"/>
  <c r="C126" i="39"/>
  <c r="AY126" i="39"/>
  <c r="AF126" i="39"/>
  <c r="AE126" i="39"/>
  <c r="C62" i="34"/>
  <c r="AY62" i="34"/>
  <c r="AF62" i="34"/>
  <c r="AE62" i="34"/>
  <c r="C90" i="31"/>
  <c r="AF90" i="31"/>
  <c r="AE90" i="31"/>
  <c r="AY90" i="31"/>
  <c r="AF91" i="31"/>
  <c r="AE91" i="31"/>
  <c r="C91" i="31"/>
  <c r="AY91" i="31"/>
  <c r="AY62" i="39"/>
  <c r="AE62" i="39"/>
  <c r="C62" i="39"/>
  <c r="AF62" i="39"/>
  <c r="AY67" i="34"/>
  <c r="C67" i="34"/>
  <c r="AE67" i="34"/>
  <c r="AF67" i="34"/>
  <c r="AH67" i="34" s="1"/>
  <c r="AF48" i="39"/>
  <c r="AE48" i="39"/>
  <c r="C48" i="39"/>
  <c r="D121" i="25"/>
  <c r="AE121" i="25"/>
  <c r="AY25" i="37"/>
  <c r="AF25" i="37"/>
  <c r="AE25" i="37"/>
  <c r="C25" i="37"/>
  <c r="AF113" i="31"/>
  <c r="C113" i="31"/>
  <c r="AE113" i="31"/>
  <c r="AF56" i="33"/>
  <c r="C56" i="33"/>
  <c r="AE56" i="33"/>
  <c r="AY35" i="37"/>
  <c r="AE35" i="37"/>
  <c r="C35" i="37"/>
  <c r="AF35" i="37"/>
  <c r="C21" i="40"/>
  <c r="AE21" i="40"/>
  <c r="AY21" i="40"/>
  <c r="AF21" i="40"/>
  <c r="AF119" i="23"/>
  <c r="D116" i="24"/>
  <c r="AD116" i="24" s="1"/>
  <c r="C119" i="23"/>
  <c r="AE119" i="23"/>
  <c r="AY119" i="23"/>
  <c r="AE112" i="31"/>
  <c r="C112" i="31"/>
  <c r="AF112" i="31"/>
  <c r="AF105" i="33"/>
  <c r="C105" i="33"/>
  <c r="AE105" i="33"/>
  <c r="AF34" i="31"/>
  <c r="AY34" i="31"/>
  <c r="C34" i="31"/>
  <c r="AE34" i="31"/>
  <c r="AE20" i="34"/>
  <c r="C20" i="34"/>
  <c r="AY20" i="34"/>
  <c r="AF20" i="34"/>
  <c r="C113" i="38"/>
  <c r="AE113" i="38"/>
  <c r="AF113" i="38"/>
  <c r="C56" i="34"/>
  <c r="AE56" i="34"/>
  <c r="AF56" i="34"/>
  <c r="AY35" i="39"/>
  <c r="AF35" i="39"/>
  <c r="AE35" i="39"/>
  <c r="C35" i="39"/>
  <c r="AF133" i="23"/>
  <c r="AH133" i="23" s="1"/>
  <c r="D130" i="24"/>
  <c r="AD130" i="24" s="1"/>
  <c r="C133" i="23"/>
  <c r="AE133" i="23"/>
  <c r="AY133" i="23"/>
  <c r="AE126" i="33"/>
  <c r="C126" i="33"/>
  <c r="AY126" i="33"/>
  <c r="AF126" i="33"/>
  <c r="AF119" i="32"/>
  <c r="C119" i="32"/>
  <c r="AY119" i="32"/>
  <c r="AE119" i="32"/>
  <c r="C112" i="23"/>
  <c r="D109" i="24"/>
  <c r="AE112" i="23"/>
  <c r="AF112" i="23"/>
  <c r="AE105" i="36"/>
  <c r="AF105" i="36"/>
  <c r="C105" i="36"/>
  <c r="AE98" i="32"/>
  <c r="AF98" i="32"/>
  <c r="C98" i="32"/>
  <c r="AY91" i="35"/>
  <c r="AF91" i="35"/>
  <c r="C91" i="35"/>
  <c r="AE91" i="35"/>
  <c r="C84" i="36"/>
  <c r="AF84" i="36"/>
  <c r="AE84" i="36"/>
  <c r="AY84" i="36"/>
  <c r="C76" i="36"/>
  <c r="AF76" i="36"/>
  <c r="AH76" i="36" s="1"/>
  <c r="AE76" i="36"/>
  <c r="AY76" i="36"/>
  <c r="AF69" i="38"/>
  <c r="AH69" i="38" s="1"/>
  <c r="AE69" i="38"/>
  <c r="AY69" i="38"/>
  <c r="C69" i="38"/>
  <c r="AY62" i="40"/>
  <c r="C62" i="40"/>
  <c r="AE62" i="40"/>
  <c r="AF62" i="40"/>
  <c r="AY127" i="35"/>
  <c r="AE127" i="35"/>
  <c r="C127" i="35"/>
  <c r="AF127" i="35"/>
  <c r="C120" i="37"/>
  <c r="AY120" i="37"/>
  <c r="AE120" i="37"/>
  <c r="AF120" i="37"/>
  <c r="AY92" i="35"/>
  <c r="C92" i="35"/>
  <c r="AF92" i="35"/>
  <c r="AE92" i="35"/>
  <c r="AY70" i="32"/>
  <c r="AF70" i="32"/>
  <c r="AH70" i="32" s="1"/>
  <c r="C70" i="32"/>
  <c r="AE70" i="32"/>
  <c r="C49" i="31"/>
  <c r="AF49" i="31"/>
  <c r="AE49" i="31"/>
  <c r="AE42" i="35"/>
  <c r="C42" i="35"/>
  <c r="AF42" i="35"/>
  <c r="C28" i="36"/>
  <c r="AF28" i="36"/>
  <c r="AE28" i="36"/>
  <c r="AY28" i="36"/>
  <c r="C67" i="35"/>
  <c r="AF67" i="35"/>
  <c r="AH67" i="35" s="1"/>
  <c r="AY67" i="35"/>
  <c r="AE67" i="35"/>
  <c r="AF46" i="36"/>
  <c r="AE46" i="36"/>
  <c r="C46" i="36"/>
  <c r="AY18" i="40"/>
  <c r="AF18" i="40"/>
  <c r="AE18" i="40"/>
  <c r="C18" i="40"/>
  <c r="AE132" i="32"/>
  <c r="AY132" i="32"/>
  <c r="AF132" i="32"/>
  <c r="AH132" i="32" s="1"/>
  <c r="C132" i="32"/>
  <c r="AF125" i="31"/>
  <c r="AY125" i="31"/>
  <c r="C125" i="31"/>
  <c r="AE125" i="31"/>
  <c r="AF118" i="34"/>
  <c r="AY118" i="34"/>
  <c r="C118" i="34"/>
  <c r="AE118" i="34"/>
  <c r="AE111" i="33"/>
  <c r="AF111" i="33"/>
  <c r="C111" i="33"/>
  <c r="C104" i="35"/>
  <c r="AE104" i="35"/>
  <c r="AF104" i="35"/>
  <c r="AY97" i="36"/>
  <c r="C97" i="36"/>
  <c r="AE97" i="36"/>
  <c r="AF97" i="36"/>
  <c r="C90" i="38"/>
  <c r="AY90" i="38"/>
  <c r="AF90" i="38"/>
  <c r="AE90" i="38"/>
  <c r="AY83" i="36"/>
  <c r="C83" i="36"/>
  <c r="AF83" i="36"/>
  <c r="AE83" i="36"/>
  <c r="AF75" i="38"/>
  <c r="AH75" i="38" s="1"/>
  <c r="C75" i="38"/>
  <c r="AY75" i="38"/>
  <c r="AE75" i="38"/>
  <c r="AY68" i="37"/>
  <c r="C68" i="37"/>
  <c r="AE68" i="37"/>
  <c r="AF68" i="37"/>
  <c r="AH68" i="37" s="1"/>
  <c r="D56" i="25"/>
  <c r="AE56" i="25"/>
  <c r="AE40" i="31"/>
  <c r="C40" i="31"/>
  <c r="AF40" i="31"/>
  <c r="C33" i="31"/>
  <c r="AY33" i="31"/>
  <c r="AF33" i="31"/>
  <c r="AE33" i="31"/>
  <c r="AY26" i="31"/>
  <c r="C26" i="31"/>
  <c r="AE26" i="31"/>
  <c r="AF26" i="31"/>
  <c r="AY19" i="33"/>
  <c r="AF19" i="33"/>
  <c r="C19" i="33"/>
  <c r="AE19" i="33"/>
  <c r="AY82" i="36"/>
  <c r="AF82" i="36"/>
  <c r="AE82" i="36"/>
  <c r="C82" i="36"/>
  <c r="AF53" i="40"/>
  <c r="AE53" i="40"/>
  <c r="C53" i="40"/>
  <c r="AY25" i="39"/>
  <c r="C25" i="39"/>
  <c r="AF25" i="39"/>
  <c r="AE25" i="39"/>
  <c r="D84" i="25"/>
  <c r="AE84" i="25"/>
  <c r="D128" i="24"/>
  <c r="AD128" i="24" s="1"/>
  <c r="C131" i="23"/>
  <c r="AY131" i="23"/>
  <c r="AF131" i="23"/>
  <c r="AH131" i="23" s="1"/>
  <c r="AE131" i="23"/>
  <c r="C124" i="23"/>
  <c r="D121" i="24"/>
  <c r="AD121" i="24" s="1"/>
  <c r="AF124" i="23"/>
  <c r="AE124" i="23"/>
  <c r="AY124" i="23"/>
  <c r="C117" i="32"/>
  <c r="AF117" i="32"/>
  <c r="AE117" i="32"/>
  <c r="AF110" i="35"/>
  <c r="C110" i="35"/>
  <c r="AE110" i="35"/>
  <c r="C103" i="38"/>
  <c r="AF103" i="38"/>
  <c r="AE103" i="38"/>
  <c r="AF96" i="36"/>
  <c r="AY96" i="36"/>
  <c r="AE96" i="36"/>
  <c r="C96" i="36"/>
  <c r="C74" i="36"/>
  <c r="AY74" i="36"/>
  <c r="AE74" i="36"/>
  <c r="AF74" i="36"/>
  <c r="AH74" i="36" s="1"/>
  <c r="C39" i="37"/>
  <c r="AF39" i="37"/>
  <c r="AE39" i="37"/>
  <c r="C63" i="37"/>
  <c r="AE63" i="37"/>
  <c r="AF63" i="37"/>
  <c r="AY63" i="37"/>
  <c r="C106" i="38"/>
  <c r="AE106" i="38"/>
  <c r="AF106" i="38"/>
  <c r="AY137" i="37"/>
  <c r="AF137" i="37"/>
  <c r="AH137" i="37" s="1"/>
  <c r="C137" i="37"/>
  <c r="AE137" i="37"/>
  <c r="D125" i="25"/>
  <c r="AE125" i="25"/>
  <c r="AF109" i="36"/>
  <c r="C109" i="36"/>
  <c r="AE109" i="36"/>
  <c r="C102" i="31"/>
  <c r="AF102" i="31"/>
  <c r="AE102" i="31"/>
  <c r="AY95" i="35"/>
  <c r="AF95" i="35"/>
  <c r="C95" i="35"/>
  <c r="AE95" i="35"/>
  <c r="AY88" i="33"/>
  <c r="AF88" i="33"/>
  <c r="AE88" i="33"/>
  <c r="C88" i="33"/>
  <c r="AY81" i="35"/>
  <c r="AF81" i="35"/>
  <c r="AE81" i="35"/>
  <c r="C81" i="35"/>
  <c r="C73" i="37"/>
  <c r="AY73" i="37"/>
  <c r="AF73" i="37"/>
  <c r="AH73" i="37" s="1"/>
  <c r="AE73" i="37"/>
  <c r="AY66" i="35"/>
  <c r="C66" i="35"/>
  <c r="AE66" i="35"/>
  <c r="AF66" i="35"/>
  <c r="AF59" i="36"/>
  <c r="AY59" i="36"/>
  <c r="AE59" i="36"/>
  <c r="C59" i="36"/>
  <c r="C52" i="40"/>
  <c r="AF52" i="40"/>
  <c r="AE52" i="40"/>
  <c r="C24" i="31"/>
  <c r="AY24" i="31"/>
  <c r="AF24" i="31"/>
  <c r="AE24" i="31"/>
  <c r="AF17" i="31"/>
  <c r="AY17" i="31"/>
  <c r="AE17" i="31"/>
  <c r="C17" i="31"/>
  <c r="AY87" i="31"/>
  <c r="AF87" i="31"/>
  <c r="C87" i="31"/>
  <c r="AE87" i="31"/>
  <c r="AE65" i="32"/>
  <c r="C65" i="32"/>
  <c r="AY65" i="32"/>
  <c r="AF65" i="32"/>
  <c r="AY58" i="33"/>
  <c r="AE58" i="33"/>
  <c r="C58" i="33"/>
  <c r="AF58" i="33"/>
  <c r="AE44" i="33"/>
  <c r="AF44" i="33"/>
  <c r="C44" i="33"/>
  <c r="AF37" i="34"/>
  <c r="AE37" i="34"/>
  <c r="C37" i="34"/>
  <c r="D18" i="25"/>
  <c r="AE18" i="25"/>
  <c r="C50" i="31"/>
  <c r="AF50" i="31"/>
  <c r="AE50" i="31"/>
  <c r="AE122" i="31"/>
  <c r="AY122" i="31"/>
  <c r="AF122" i="31"/>
  <c r="C122" i="31"/>
  <c r="AF101" i="32"/>
  <c r="AE101" i="32"/>
  <c r="C101" i="32"/>
  <c r="AY94" i="35"/>
  <c r="AF94" i="35"/>
  <c r="C94" i="35"/>
  <c r="AE94" i="35"/>
  <c r="AF80" i="36"/>
  <c r="AY80" i="36"/>
  <c r="C80" i="36"/>
  <c r="AE80" i="36"/>
  <c r="AF51" i="39"/>
  <c r="AE51" i="39"/>
  <c r="C51" i="39"/>
  <c r="C30" i="38"/>
  <c r="AY30" i="38"/>
  <c r="AF30" i="38"/>
  <c r="AE30" i="38"/>
  <c r="AY135" i="40"/>
  <c r="C135" i="40"/>
  <c r="AF135" i="40"/>
  <c r="AH135" i="40" s="1"/>
  <c r="AE135" i="40"/>
  <c r="D116" i="25"/>
  <c r="AE116" i="25"/>
  <c r="D58" i="24"/>
  <c r="AD58" i="24" s="1"/>
  <c r="C64" i="23"/>
  <c r="AF64" i="23"/>
  <c r="AY64" i="23"/>
  <c r="AE64" i="23"/>
  <c r="AY36" i="31"/>
  <c r="C36" i="31"/>
  <c r="AE36" i="31"/>
  <c r="AF36" i="31"/>
  <c r="C29" i="23"/>
  <c r="D23" i="24"/>
  <c r="AD23" i="24" s="1"/>
  <c r="AF29" i="23"/>
  <c r="AY29" i="23"/>
  <c r="AE29" i="23"/>
  <c r="AF99" i="31"/>
  <c r="C99" i="31"/>
  <c r="AE99" i="31"/>
  <c r="AF136" i="34"/>
  <c r="AH136" i="34" s="1"/>
  <c r="AY136" i="34"/>
  <c r="C136" i="34"/>
  <c r="AE136" i="34"/>
  <c r="AY129" i="34"/>
  <c r="AE129" i="34"/>
  <c r="C129" i="34"/>
  <c r="AF129" i="34"/>
  <c r="AH129" i="34" s="1"/>
  <c r="AF115" i="39"/>
  <c r="AE115" i="39"/>
  <c r="C115" i="39"/>
  <c r="C72" i="38"/>
  <c r="AF72" i="38"/>
  <c r="AH72" i="38" s="1"/>
  <c r="AE72" i="38"/>
  <c r="AY72" i="38"/>
  <c r="AF100" i="40"/>
  <c r="AE100" i="40"/>
  <c r="C100" i="40"/>
  <c r="C57" i="39"/>
  <c r="AY57" i="39"/>
  <c r="AE57" i="39"/>
  <c r="AF57" i="39"/>
  <c r="AY134" i="23"/>
  <c r="D131" i="24"/>
  <c r="AD131" i="24" s="1"/>
  <c r="AE134" i="23"/>
  <c r="AF134" i="23"/>
  <c r="AH134" i="23" s="1"/>
  <c r="C134" i="23"/>
  <c r="AE128" i="32"/>
  <c r="C128" i="32"/>
  <c r="AY128" i="32"/>
  <c r="AF128" i="32"/>
  <c r="AH128" i="32" s="1"/>
  <c r="C114" i="32"/>
  <c r="AE114" i="32"/>
  <c r="AF114" i="32"/>
  <c r="AE93" i="32"/>
  <c r="C93" i="32"/>
  <c r="AY93" i="32"/>
  <c r="AF93" i="32"/>
  <c r="AE71" i="38"/>
  <c r="C71" i="38"/>
  <c r="AF71" i="38"/>
  <c r="AH71" i="38" s="1"/>
  <c r="AY71" i="38"/>
  <c r="C43" i="39"/>
  <c r="AF43" i="39"/>
  <c r="AE43" i="39"/>
  <c r="AY85" i="38"/>
  <c r="C85" i="38"/>
  <c r="AE85" i="38"/>
  <c r="AF85" i="38"/>
  <c r="AE48" i="37"/>
  <c r="C48" i="37"/>
  <c r="AF48" i="37"/>
  <c r="AY21" i="35"/>
  <c r="C21" i="35"/>
  <c r="AF21" i="35"/>
  <c r="AE21" i="35"/>
  <c r="AY76" i="35"/>
  <c r="C76" i="35"/>
  <c r="AE76" i="35"/>
  <c r="AF76" i="35"/>
  <c r="AH76" i="35" s="1"/>
  <c r="AY127" i="36"/>
  <c r="AF127" i="36"/>
  <c r="C127" i="36"/>
  <c r="AE127" i="36"/>
  <c r="AE65" i="25"/>
  <c r="D65" i="25"/>
  <c r="D61" i="24"/>
  <c r="AD61" i="24" s="1"/>
  <c r="C67" i="23"/>
  <c r="AE67" i="23"/>
  <c r="AF67" i="23"/>
  <c r="AH67" i="23" s="1"/>
  <c r="AY67" i="23"/>
  <c r="C46" i="33"/>
  <c r="AE46" i="33"/>
  <c r="AF46" i="33"/>
  <c r="AF125" i="38"/>
  <c r="AY125" i="38"/>
  <c r="AE125" i="38"/>
  <c r="C125" i="38"/>
  <c r="AY61" i="36"/>
  <c r="AF61" i="36"/>
  <c r="C61" i="36"/>
  <c r="AE61" i="36"/>
  <c r="AF125" i="32"/>
  <c r="C125" i="32"/>
  <c r="AY125" i="32"/>
  <c r="AE125" i="32"/>
  <c r="AE118" i="31"/>
  <c r="AF118" i="31"/>
  <c r="AY118" i="31"/>
  <c r="C118" i="31"/>
  <c r="C111" i="37"/>
  <c r="AE111" i="37"/>
  <c r="AF111" i="37"/>
  <c r="AF104" i="34"/>
  <c r="C104" i="34"/>
  <c r="AE104" i="34"/>
  <c r="C97" i="37"/>
  <c r="AE97" i="37"/>
  <c r="AY97" i="37"/>
  <c r="AF97" i="37"/>
  <c r="AF90" i="37"/>
  <c r="AY90" i="37"/>
  <c r="AE90" i="37"/>
  <c r="C90" i="37"/>
  <c r="AY83" i="39"/>
  <c r="C83" i="39"/>
  <c r="AF83" i="39"/>
  <c r="AE83" i="39"/>
  <c r="C75" i="40"/>
  <c r="AY75" i="40"/>
  <c r="AE75" i="40"/>
  <c r="AF75" i="40"/>
  <c r="AH75" i="40" s="1"/>
  <c r="D63" i="25"/>
  <c r="AE63" i="25"/>
  <c r="C47" i="23"/>
  <c r="D41" i="24"/>
  <c r="AF47" i="23"/>
  <c r="AE47" i="23"/>
  <c r="D34" i="24"/>
  <c r="C40" i="23"/>
  <c r="AF40" i="23"/>
  <c r="AE40" i="23"/>
  <c r="C33" i="32"/>
  <c r="AY33" i="32"/>
  <c r="AE33" i="32"/>
  <c r="AF33" i="32"/>
  <c r="C26" i="33"/>
  <c r="AE26" i="33"/>
  <c r="AY26" i="33"/>
  <c r="AF26" i="33"/>
  <c r="AF19" i="34"/>
  <c r="AY19" i="34"/>
  <c r="C19" i="34"/>
  <c r="AE19" i="34"/>
  <c r="AY82" i="37"/>
  <c r="AF82" i="37"/>
  <c r="AE82" i="37"/>
  <c r="AF53" i="38"/>
  <c r="C53" i="38"/>
  <c r="AE53" i="38"/>
  <c r="D20" i="25"/>
  <c r="AE20" i="25"/>
  <c r="C32" i="23"/>
  <c r="D26" i="24"/>
  <c r="AD26" i="24" s="1"/>
  <c r="AE32" i="23"/>
  <c r="AY32" i="23"/>
  <c r="AF32" i="23"/>
  <c r="AF131" i="32"/>
  <c r="AH131" i="32" s="1"/>
  <c r="AY131" i="32"/>
  <c r="AE131" i="32"/>
  <c r="C131" i="32"/>
  <c r="AE124" i="32"/>
  <c r="AY124" i="32"/>
  <c r="AF124" i="32"/>
  <c r="C124" i="32"/>
  <c r="AF117" i="37"/>
  <c r="AE117" i="37"/>
  <c r="C117" i="37"/>
  <c r="C110" i="23"/>
  <c r="D107" i="24"/>
  <c r="AF110" i="23"/>
  <c r="AE110" i="23"/>
  <c r="AF103" i="35"/>
  <c r="C103" i="35"/>
  <c r="AE103" i="35"/>
  <c r="C96" i="38"/>
  <c r="AY96" i="38"/>
  <c r="AE96" i="38"/>
  <c r="AF96" i="38"/>
  <c r="AY74" i="37"/>
  <c r="AF74" i="37"/>
  <c r="AH74" i="37" s="1"/>
  <c r="AE74" i="37"/>
  <c r="C74" i="37"/>
  <c r="AF39" i="36"/>
  <c r="C39" i="36"/>
  <c r="AE39" i="36"/>
  <c r="AY63" i="39"/>
  <c r="C63" i="39"/>
  <c r="AE63" i="39"/>
  <c r="AF63" i="39"/>
  <c r="AF106" i="40"/>
  <c r="C106" i="40"/>
  <c r="AE106" i="40"/>
  <c r="D132" i="25"/>
  <c r="AE132" i="25"/>
  <c r="C116" i="31"/>
  <c r="AF116" i="31"/>
  <c r="AE116" i="31"/>
  <c r="AF109" i="33"/>
  <c r="AE109" i="33"/>
  <c r="C109" i="33"/>
  <c r="C102" i="32"/>
  <c r="AF102" i="32"/>
  <c r="AE102" i="32"/>
  <c r="AE95" i="32"/>
  <c r="C95" i="32"/>
  <c r="AF95" i="32"/>
  <c r="AY95" i="32"/>
  <c r="AE88" i="34"/>
  <c r="AY88" i="34"/>
  <c r="C88" i="34"/>
  <c r="AF88" i="34"/>
  <c r="AY81" i="38"/>
  <c r="AE81" i="38"/>
  <c r="C81" i="38"/>
  <c r="AF81" i="38"/>
  <c r="AY73" i="36"/>
  <c r="C73" i="36"/>
  <c r="AF73" i="36"/>
  <c r="AH73" i="36" s="1"/>
  <c r="AE73" i="36"/>
  <c r="C66" i="38"/>
  <c r="AF66" i="38"/>
  <c r="AE66" i="38"/>
  <c r="AY66" i="38"/>
  <c r="AE59" i="38"/>
  <c r="C59" i="38"/>
  <c r="AF59" i="38"/>
  <c r="AY59" i="38"/>
  <c r="AY31" i="35"/>
  <c r="C31" i="35"/>
  <c r="AF31" i="35"/>
  <c r="AE31" i="35"/>
  <c r="AF24" i="34"/>
  <c r="AE24" i="34"/>
  <c r="C24" i="34"/>
  <c r="AY24" i="34"/>
  <c r="AY17" i="33"/>
  <c r="AF17" i="33"/>
  <c r="AE17" i="33"/>
  <c r="C17" i="33"/>
  <c r="D105" i="24"/>
  <c r="C108" i="23"/>
  <c r="AE108" i="23"/>
  <c r="AF108" i="23"/>
  <c r="AE87" i="32"/>
  <c r="C87" i="32"/>
  <c r="AY87" i="32"/>
  <c r="AF87" i="32"/>
  <c r="D59" i="24"/>
  <c r="AD59" i="24" s="1"/>
  <c r="C65" i="23"/>
  <c r="AF65" i="23"/>
  <c r="AY65" i="23"/>
  <c r="AE65" i="23"/>
  <c r="AY58" i="32"/>
  <c r="AF58" i="32"/>
  <c r="C58" i="32"/>
  <c r="AE58" i="32"/>
  <c r="AF44" i="36"/>
  <c r="C44" i="36"/>
  <c r="AE44" i="36"/>
  <c r="AF37" i="36"/>
  <c r="C37" i="36"/>
  <c r="AE37" i="36"/>
  <c r="AY23" i="40"/>
  <c r="C23" i="40"/>
  <c r="AF23" i="40"/>
  <c r="AE23" i="40"/>
  <c r="AE50" i="34"/>
  <c r="AF50" i="34"/>
  <c r="C50" i="34"/>
  <c r="AF122" i="34"/>
  <c r="AY122" i="34"/>
  <c r="C122" i="34"/>
  <c r="AE122" i="34"/>
  <c r="AF101" i="34"/>
  <c r="AE101" i="34"/>
  <c r="C101" i="34"/>
  <c r="AF94" i="37"/>
  <c r="AY94" i="37"/>
  <c r="AE94" i="37"/>
  <c r="C94" i="37"/>
  <c r="AF80" i="37"/>
  <c r="AY80" i="37"/>
  <c r="AE80" i="37"/>
  <c r="C80" i="37"/>
  <c r="AF51" i="38"/>
  <c r="C51" i="38"/>
  <c r="AE51" i="38"/>
  <c r="C30" i="40"/>
  <c r="AE30" i="40"/>
  <c r="AY30" i="40"/>
  <c r="AF30" i="40"/>
  <c r="D130" i="25"/>
  <c r="AE130" i="25"/>
  <c r="C86" i="23"/>
  <c r="D83" i="24"/>
  <c r="AD83" i="24" s="1"/>
  <c r="AY86" i="23"/>
  <c r="AE86" i="23"/>
  <c r="AF86" i="23"/>
  <c r="AE64" i="31"/>
  <c r="AY64" i="31"/>
  <c r="C64" i="31"/>
  <c r="AF64" i="31"/>
  <c r="C36" i="37"/>
  <c r="AY36" i="37"/>
  <c r="AF36" i="37"/>
  <c r="AE36" i="37"/>
  <c r="C29" i="32"/>
  <c r="AY29" i="32"/>
  <c r="AF29" i="32"/>
  <c r="AE29" i="32"/>
  <c r="AF99" i="40"/>
  <c r="C99" i="40"/>
  <c r="AE99" i="40"/>
  <c r="AY136" i="35"/>
  <c r="AF136" i="35"/>
  <c r="AH136" i="35" s="1"/>
  <c r="AE136" i="35"/>
  <c r="C136" i="35"/>
  <c r="AY129" i="36"/>
  <c r="C129" i="36"/>
  <c r="AF129" i="36"/>
  <c r="AH129" i="36" s="1"/>
  <c r="AE129" i="36"/>
  <c r="AF115" i="36"/>
  <c r="C115" i="36"/>
  <c r="AE115" i="36"/>
  <c r="AY72" i="40"/>
  <c r="C72" i="40"/>
  <c r="AE72" i="40"/>
  <c r="AF72" i="40"/>
  <c r="AH72" i="40" s="1"/>
  <c r="AE100" i="38"/>
  <c r="C100" i="38"/>
  <c r="AF100" i="38"/>
  <c r="C57" i="40"/>
  <c r="AF57" i="40"/>
  <c r="AY57" i="40"/>
  <c r="AE57" i="40"/>
  <c r="AE134" i="33"/>
  <c r="AY134" i="33"/>
  <c r="AF134" i="33"/>
  <c r="AH134" i="33" s="1"/>
  <c r="C134" i="33"/>
  <c r="AY128" i="35"/>
  <c r="AF128" i="35"/>
  <c r="AH128" i="35" s="1"/>
  <c r="AE128" i="35"/>
  <c r="C128" i="35"/>
  <c r="C114" i="39"/>
  <c r="AF114" i="39"/>
  <c r="AE114" i="39"/>
  <c r="AE93" i="33"/>
  <c r="AY93" i="33"/>
  <c r="C93" i="33"/>
  <c r="AF93" i="33"/>
  <c r="AF71" i="36"/>
  <c r="AH71" i="36" s="1"/>
  <c r="C71" i="36"/>
  <c r="AY71" i="36"/>
  <c r="AE71" i="36"/>
  <c r="AF43" i="38"/>
  <c r="AE43" i="38"/>
  <c r="C43" i="38"/>
  <c r="AY85" i="40"/>
  <c r="C85" i="40"/>
  <c r="AE85" i="40"/>
  <c r="AF85" i="40"/>
  <c r="C34" i="38"/>
  <c r="AY34" i="38"/>
  <c r="AF34" i="38"/>
  <c r="AE34" i="38"/>
  <c r="AF133" i="37"/>
  <c r="AH133" i="37" s="1"/>
  <c r="AY133" i="37"/>
  <c r="C133" i="37"/>
  <c r="AE133" i="37"/>
  <c r="D88" i="24"/>
  <c r="AD88" i="24" s="1"/>
  <c r="C91" i="23"/>
  <c r="AY91" i="23"/>
  <c r="AF91" i="23"/>
  <c r="AE91" i="23"/>
  <c r="AE97" i="32"/>
  <c r="C97" i="32"/>
  <c r="AY97" i="32"/>
  <c r="AF97" i="32"/>
  <c r="AY35" i="31"/>
  <c r="AE35" i="31"/>
  <c r="C35" i="31"/>
  <c r="AF35" i="31"/>
  <c r="AF126" i="40"/>
  <c r="C126" i="40"/>
  <c r="AY126" i="40"/>
  <c r="AE126" i="40"/>
  <c r="AF120" i="38"/>
  <c r="AE120" i="38"/>
  <c r="C120" i="38"/>
  <c r="AY120" i="38"/>
  <c r="AY69" i="34"/>
  <c r="AE69" i="34"/>
  <c r="AF69" i="34"/>
  <c r="AH69" i="34" s="1"/>
  <c r="C69" i="34"/>
  <c r="AF67" i="32"/>
  <c r="AH67" i="32" s="1"/>
  <c r="C67" i="32"/>
  <c r="AE67" i="32"/>
  <c r="AY67" i="32"/>
  <c r="AF54" i="38"/>
  <c r="AE54" i="38"/>
  <c r="C54" i="38"/>
  <c r="C19" i="23"/>
  <c r="D13" i="24"/>
  <c r="AD13" i="24" s="1"/>
  <c r="AF48" i="33"/>
  <c r="C48" i="33"/>
  <c r="AE48" i="33"/>
  <c r="AY34" i="33"/>
  <c r="AF34" i="33"/>
  <c r="AE34" i="33"/>
  <c r="C34" i="33"/>
  <c r="C20" i="33"/>
  <c r="AY20" i="33"/>
  <c r="AF20" i="33"/>
  <c r="AE20" i="33"/>
  <c r="AF113" i="34"/>
  <c r="C113" i="34"/>
  <c r="AE113" i="34"/>
  <c r="AE56" i="35"/>
  <c r="AF56" i="35"/>
  <c r="C56" i="35"/>
  <c r="AY35" i="35"/>
  <c r="C35" i="35"/>
  <c r="AE35" i="35"/>
  <c r="AF35" i="35"/>
  <c r="C133" i="31"/>
  <c r="AE133" i="31"/>
  <c r="AY133" i="31"/>
  <c r="AF133" i="31"/>
  <c r="AH133" i="31" s="1"/>
  <c r="C126" i="23"/>
  <c r="D123" i="24"/>
  <c r="AD123" i="24" s="1"/>
  <c r="AF126" i="23"/>
  <c r="AY126" i="23"/>
  <c r="AE126" i="23"/>
  <c r="AF119" i="34"/>
  <c r="C119" i="34"/>
  <c r="AY119" i="34"/>
  <c r="AE119" i="34"/>
  <c r="AF112" i="33"/>
  <c r="C112" i="33"/>
  <c r="AE112" i="33"/>
  <c r="C105" i="37"/>
  <c r="AE105" i="37"/>
  <c r="AF105" i="37"/>
  <c r="AF98" i="37"/>
  <c r="C98" i="37"/>
  <c r="AE98" i="37"/>
  <c r="AY91" i="36"/>
  <c r="C91" i="36"/>
  <c r="AE91" i="36"/>
  <c r="AF91" i="36"/>
  <c r="C84" i="38"/>
  <c r="AY84" i="38"/>
  <c r="AE84" i="38"/>
  <c r="AF84" i="38"/>
  <c r="AY76" i="39"/>
  <c r="AE76" i="39"/>
  <c r="AF76" i="39"/>
  <c r="AH76" i="39" s="1"/>
  <c r="C76" i="39"/>
  <c r="C69" i="40"/>
  <c r="AY69" i="40"/>
  <c r="AF69" i="40"/>
  <c r="AH69" i="40" s="1"/>
  <c r="AE69" i="40"/>
  <c r="D57" i="25"/>
  <c r="AE57" i="25"/>
  <c r="C27" i="33"/>
  <c r="AY27" i="33"/>
  <c r="AE27" i="33"/>
  <c r="AF27" i="33"/>
  <c r="C127" i="23"/>
  <c r="D124" i="24"/>
  <c r="AD124" i="24" s="1"/>
  <c r="AY127" i="23"/>
  <c r="AF127" i="23"/>
  <c r="AE127" i="23"/>
  <c r="AY120" i="35"/>
  <c r="C120" i="35"/>
  <c r="AF120" i="35"/>
  <c r="AE120" i="35"/>
  <c r="AE92" i="34"/>
  <c r="AY92" i="34"/>
  <c r="AF92" i="34"/>
  <c r="C92" i="34"/>
  <c r="AF70" i="33"/>
  <c r="AH70" i="33" s="1"/>
  <c r="C70" i="33"/>
  <c r="AY70" i="33"/>
  <c r="AE70" i="33"/>
  <c r="C49" i="34"/>
  <c r="AE49" i="34"/>
  <c r="AF49" i="34"/>
  <c r="C42" i="39"/>
  <c r="AF42" i="39"/>
  <c r="AE42" i="39"/>
  <c r="C28" i="37"/>
  <c r="AF28" i="37"/>
  <c r="AE28" i="37"/>
  <c r="AY28" i="37"/>
  <c r="AE67" i="38"/>
  <c r="C67" i="38"/>
  <c r="AF67" i="38"/>
  <c r="AH67" i="38" s="1"/>
  <c r="AY67" i="38"/>
  <c r="AF46" i="38"/>
  <c r="C46" i="38"/>
  <c r="AE46" i="38"/>
  <c r="AE13" i="25"/>
  <c r="D13" i="25"/>
  <c r="C132" i="37"/>
  <c r="AE132" i="37"/>
  <c r="AF132" i="37"/>
  <c r="AH132" i="37" s="1"/>
  <c r="AY132" i="37"/>
  <c r="C48" i="23"/>
  <c r="D42" i="24"/>
  <c r="AF48" i="23"/>
  <c r="AE48" i="23"/>
  <c r="C34" i="32"/>
  <c r="AF34" i="32"/>
  <c r="AE34" i="32"/>
  <c r="AY34" i="32"/>
  <c r="C20" i="31"/>
  <c r="AE20" i="31"/>
  <c r="AY20" i="31"/>
  <c r="AF20" i="31"/>
  <c r="AF113" i="33"/>
  <c r="C113" i="33"/>
  <c r="AE113" i="33"/>
  <c r="AF56" i="36"/>
  <c r="C56" i="36"/>
  <c r="AE56" i="36"/>
  <c r="AF35" i="34"/>
  <c r="AE35" i="34"/>
  <c r="AY35" i="34"/>
  <c r="C35" i="34"/>
  <c r="AF133" i="32"/>
  <c r="AH133" i="32" s="1"/>
  <c r="AE133" i="32"/>
  <c r="C133" i="32"/>
  <c r="AY133" i="32"/>
  <c r="AE126" i="31"/>
  <c r="AF126" i="31"/>
  <c r="AY126" i="31"/>
  <c r="C126" i="31"/>
  <c r="AY119" i="33"/>
  <c r="C119" i="33"/>
  <c r="AE119" i="33"/>
  <c r="AF119" i="33"/>
  <c r="AF112" i="35"/>
  <c r="C112" i="35"/>
  <c r="AE112" i="35"/>
  <c r="AE105" i="34"/>
  <c r="AF105" i="34"/>
  <c r="C105" i="34"/>
  <c r="AE98" i="36"/>
  <c r="C98" i="36"/>
  <c r="AF98" i="36"/>
  <c r="C91" i="37"/>
  <c r="AE91" i="37"/>
  <c r="AY91" i="37"/>
  <c r="AF91" i="37"/>
  <c r="AY84" i="39"/>
  <c r="C84" i="39"/>
  <c r="AF84" i="39"/>
  <c r="AE84" i="39"/>
  <c r="AY76" i="40"/>
  <c r="C76" i="40"/>
  <c r="AE76" i="40"/>
  <c r="AF76" i="40"/>
  <c r="AH76" i="40" s="1"/>
  <c r="D64" i="25"/>
  <c r="AE64" i="25"/>
  <c r="AF41" i="31"/>
  <c r="C41" i="31"/>
  <c r="AE41" i="31"/>
  <c r="D21" i="24"/>
  <c r="AD21" i="24" s="1"/>
  <c r="C27" i="23"/>
  <c r="AF27" i="23"/>
  <c r="AE27" i="23"/>
  <c r="AY27" i="23"/>
  <c r="AF127" i="32"/>
  <c r="AE127" i="32"/>
  <c r="C127" i="32"/>
  <c r="AY127" i="32"/>
  <c r="AE120" i="32"/>
  <c r="C120" i="32"/>
  <c r="AY120" i="32"/>
  <c r="AF120" i="32"/>
  <c r="C92" i="31"/>
  <c r="AY92" i="31"/>
  <c r="AF92" i="31"/>
  <c r="AE92" i="31"/>
  <c r="C70" i="34"/>
  <c r="AY70" i="34"/>
  <c r="AF70" i="34"/>
  <c r="AH70" i="34" s="1"/>
  <c r="AE70" i="34"/>
  <c r="AF49" i="36"/>
  <c r="C49" i="36"/>
  <c r="AE49" i="36"/>
  <c r="AF42" i="32"/>
  <c r="AE42" i="32"/>
  <c r="C42" i="32"/>
  <c r="C28" i="40"/>
  <c r="AF28" i="40"/>
  <c r="AE28" i="40"/>
  <c r="AY28" i="40"/>
  <c r="AY67" i="36"/>
  <c r="C67" i="36"/>
  <c r="AE67" i="36"/>
  <c r="AF67" i="36"/>
  <c r="AH67" i="36" s="1"/>
  <c r="AE46" i="39"/>
  <c r="AF46" i="39"/>
  <c r="C46" i="39"/>
  <c r="C78" i="33"/>
  <c r="AY78" i="33"/>
  <c r="AE78" i="33"/>
  <c r="C138" i="33" a="1"/>
  <c r="AF78" i="33"/>
  <c r="AF132" i="34"/>
  <c r="AH132" i="34" s="1"/>
  <c r="AY132" i="34"/>
  <c r="C132" i="34"/>
  <c r="AE132" i="34"/>
  <c r="AF125" i="34"/>
  <c r="AE125" i="34"/>
  <c r="C125" i="34"/>
  <c r="AY125" i="34"/>
  <c r="AE118" i="33"/>
  <c r="AY118" i="33"/>
  <c r="C118" i="33"/>
  <c r="AF118" i="33"/>
  <c r="AF111" i="36"/>
  <c r="C111" i="36"/>
  <c r="AE111" i="36"/>
  <c r="AF104" i="36"/>
  <c r="C104" i="36"/>
  <c r="AE104" i="36"/>
  <c r="AY97" i="38"/>
  <c r="C97" i="38"/>
  <c r="AF97" i="38"/>
  <c r="AE97" i="38"/>
  <c r="AE90" i="39"/>
  <c r="AF90" i="39"/>
  <c r="C90" i="39"/>
  <c r="AY90" i="39"/>
  <c r="AY83" i="40"/>
  <c r="C83" i="40"/>
  <c r="AF83" i="40"/>
  <c r="AE83" i="40"/>
  <c r="D70" i="25"/>
  <c r="AE70" i="25"/>
  <c r="C54" i="31"/>
  <c r="AE54" i="31"/>
  <c r="AF54" i="31"/>
  <c r="AF47" i="33"/>
  <c r="AE47" i="33"/>
  <c r="C47" i="33"/>
  <c r="AE40" i="33"/>
  <c r="C40" i="33"/>
  <c r="AF40" i="33"/>
  <c r="C33" i="23"/>
  <c r="D27" i="24"/>
  <c r="AD27" i="24" s="1"/>
  <c r="AF33" i="23"/>
  <c r="AE33" i="23"/>
  <c r="AY33" i="23"/>
  <c r="C26" i="34"/>
  <c r="AF26" i="34"/>
  <c r="AE26" i="34"/>
  <c r="AY26" i="34"/>
  <c r="AY19" i="36"/>
  <c r="AF19" i="36"/>
  <c r="C19" i="36"/>
  <c r="AE19" i="36"/>
  <c r="AF82" i="39"/>
  <c r="AY82" i="39"/>
  <c r="AE82" i="39"/>
  <c r="C82" i="39"/>
  <c r="AY60" i="33"/>
  <c r="C60" i="33"/>
  <c r="AF60" i="33"/>
  <c r="AE60" i="33"/>
  <c r="C32" i="34"/>
  <c r="AY32" i="34"/>
  <c r="AF32" i="34"/>
  <c r="AE32" i="34"/>
  <c r="AY131" i="31"/>
  <c r="C131" i="31"/>
  <c r="AE131" i="31"/>
  <c r="AF131" i="31"/>
  <c r="AH131" i="31" s="1"/>
  <c r="C124" i="37"/>
  <c r="AY124" i="37"/>
  <c r="AE124" i="37"/>
  <c r="AF124" i="37"/>
  <c r="C117" i="34"/>
  <c r="AF117" i="34"/>
  <c r="AE117" i="34"/>
  <c r="AF110" i="31"/>
  <c r="C110" i="31"/>
  <c r="AE110" i="31"/>
  <c r="C103" i="34"/>
  <c r="AF103" i="34"/>
  <c r="AE103" i="34"/>
  <c r="AY96" i="39"/>
  <c r="AF96" i="39"/>
  <c r="C96" i="39"/>
  <c r="AE96" i="39"/>
  <c r="AE74" i="39"/>
  <c r="C74" i="39"/>
  <c r="AY74" i="39"/>
  <c r="AF74" i="39"/>
  <c r="AH74" i="39" s="1"/>
  <c r="C39" i="39"/>
  <c r="AE39" i="39"/>
  <c r="AF39" i="39"/>
  <c r="C63" i="40"/>
  <c r="AF63" i="40"/>
  <c r="AY63" i="40"/>
  <c r="AE63" i="40"/>
  <c r="C123" i="31"/>
  <c r="AF123" i="31"/>
  <c r="AE123" i="31"/>
  <c r="AY123" i="31"/>
  <c r="C116" i="23"/>
  <c r="D113" i="24"/>
  <c r="AF116" i="23"/>
  <c r="AE116" i="23"/>
  <c r="AF109" i="40"/>
  <c r="AE109" i="40"/>
  <c r="C109" i="40"/>
  <c r="AE102" i="34"/>
  <c r="AF102" i="34"/>
  <c r="C102" i="34"/>
  <c r="AY95" i="31"/>
  <c r="AF95" i="31"/>
  <c r="AE95" i="31"/>
  <c r="C95" i="31"/>
  <c r="AY88" i="35"/>
  <c r="C88" i="35"/>
  <c r="AF88" i="35"/>
  <c r="AE88" i="35"/>
  <c r="AY81" i="36"/>
  <c r="C81" i="36"/>
  <c r="AE81" i="36"/>
  <c r="AF81" i="36"/>
  <c r="C73" i="40"/>
  <c r="AE73" i="40"/>
  <c r="AY73" i="40"/>
  <c r="AF73" i="40"/>
  <c r="AH73" i="40" s="1"/>
  <c r="AY66" i="39"/>
  <c r="AE66" i="39"/>
  <c r="C66" i="39"/>
  <c r="AF66" i="39"/>
  <c r="D54" i="25"/>
  <c r="AE54" i="25"/>
  <c r="AE38" i="33"/>
  <c r="AF38" i="33"/>
  <c r="C38" i="33"/>
  <c r="D25" i="24"/>
  <c r="AD25" i="24" s="1"/>
  <c r="C31" i="23"/>
  <c r="AY31" i="23"/>
  <c r="AF31" i="23"/>
  <c r="AE31" i="23"/>
  <c r="D18" i="24"/>
  <c r="AD18" i="24" s="1"/>
  <c r="C24" i="23"/>
  <c r="AY24" i="23"/>
  <c r="AF24" i="23"/>
  <c r="AE24" i="23"/>
  <c r="D11" i="24"/>
  <c r="C17" i="23"/>
  <c r="AY17" i="23"/>
  <c r="AE17" i="23"/>
  <c r="AF17" i="23"/>
  <c r="AF108" i="31"/>
  <c r="C108" i="31"/>
  <c r="AE108" i="31"/>
  <c r="C87" i="23"/>
  <c r="D84" i="24"/>
  <c r="AD84" i="24" s="1"/>
  <c r="AY87" i="23"/>
  <c r="AE87" i="23"/>
  <c r="AF87" i="23"/>
  <c r="C65" i="33"/>
  <c r="AE65" i="33"/>
  <c r="AF65" i="33"/>
  <c r="AY65" i="33"/>
  <c r="AE58" i="34"/>
  <c r="C58" i="34"/>
  <c r="AF58" i="34"/>
  <c r="AY58" i="34"/>
  <c r="C44" i="34"/>
  <c r="AF44" i="34"/>
  <c r="AE44" i="34"/>
  <c r="C37" i="32"/>
  <c r="AF37" i="32"/>
  <c r="AE37" i="32"/>
  <c r="AF79" i="31"/>
  <c r="AY79" i="31"/>
  <c r="AE79" i="31"/>
  <c r="C79" i="31"/>
  <c r="C50" i="33"/>
  <c r="AF50" i="33"/>
  <c r="AE50" i="33"/>
  <c r="C122" i="39"/>
  <c r="AY122" i="39"/>
  <c r="AE122" i="39"/>
  <c r="AF122" i="39"/>
  <c r="AF101" i="37"/>
  <c r="AE101" i="37"/>
  <c r="C101" i="37"/>
  <c r="AY94" i="34"/>
  <c r="AE94" i="34"/>
  <c r="C94" i="34"/>
  <c r="AF94" i="34"/>
  <c r="C80" i="39"/>
  <c r="AF80" i="39"/>
  <c r="AE80" i="39"/>
  <c r="AY80" i="39"/>
  <c r="C51" i="40"/>
  <c r="AE51" i="40"/>
  <c r="AF51" i="40"/>
  <c r="D25" i="25"/>
  <c r="AE25" i="25"/>
  <c r="C107" i="31"/>
  <c r="AE107" i="31"/>
  <c r="AF107" i="31"/>
  <c r="C86" i="31"/>
  <c r="AF86" i="31"/>
  <c r="AE86" i="31"/>
  <c r="AY86" i="31"/>
  <c r="AY64" i="32"/>
  <c r="AF64" i="32"/>
  <c r="AE64" i="32"/>
  <c r="C64" i="32"/>
  <c r="C36" i="32"/>
  <c r="AF36" i="32"/>
  <c r="AE36" i="32"/>
  <c r="AY36" i="32"/>
  <c r="AY29" i="33"/>
  <c r="AF29" i="33"/>
  <c r="AE29" i="33"/>
  <c r="C29" i="33"/>
  <c r="AF99" i="35"/>
  <c r="C99" i="35"/>
  <c r="AE99" i="35"/>
  <c r="AF136" i="38"/>
  <c r="AH136" i="38" s="1"/>
  <c r="C136" i="38"/>
  <c r="AE136" i="38"/>
  <c r="AY136" i="38"/>
  <c r="AY129" i="35"/>
  <c r="AF129" i="35"/>
  <c r="AH129" i="35" s="1"/>
  <c r="AE129" i="35"/>
  <c r="C129" i="35"/>
  <c r="C115" i="37"/>
  <c r="AF115" i="37"/>
  <c r="AE115" i="37"/>
  <c r="AY72" i="37"/>
  <c r="AE72" i="37"/>
  <c r="AF72" i="37"/>
  <c r="AH72" i="37" s="1"/>
  <c r="C72" i="37"/>
  <c r="C100" i="39"/>
  <c r="AE100" i="39"/>
  <c r="AF100" i="39"/>
  <c r="D52" i="25"/>
  <c r="AE52" i="25"/>
  <c r="AF134" i="34"/>
  <c r="AH134" i="34" s="1"/>
  <c r="C134" i="34"/>
  <c r="AY134" i="34"/>
  <c r="AE134" i="34"/>
  <c r="AE128" i="33"/>
  <c r="AY128" i="33"/>
  <c r="C128" i="33"/>
  <c r="AF128" i="33"/>
  <c r="AH128" i="33" s="1"/>
  <c r="C114" i="36"/>
  <c r="AF114" i="36"/>
  <c r="AE114" i="36"/>
  <c r="C93" i="39"/>
  <c r="AE93" i="39"/>
  <c r="AF93" i="39"/>
  <c r="AY93" i="39"/>
  <c r="C71" i="39"/>
  <c r="AY71" i="39"/>
  <c r="AF71" i="39"/>
  <c r="AH71" i="39" s="1"/>
  <c r="AE71" i="39"/>
  <c r="C43" i="40"/>
  <c r="AE43" i="40"/>
  <c r="AF43" i="40"/>
  <c r="D80" i="25"/>
  <c r="AE80" i="25"/>
  <c r="C34" i="37"/>
  <c r="AE34" i="37"/>
  <c r="AF34" i="37"/>
  <c r="AY34" i="37"/>
  <c r="C133" i="39"/>
  <c r="AE133" i="39"/>
  <c r="AF133" i="39"/>
  <c r="AH133" i="39" s="1"/>
  <c r="AY133" i="39"/>
  <c r="AE27" i="38"/>
  <c r="C27" i="38"/>
  <c r="AF27" i="38"/>
  <c r="AY27" i="38"/>
  <c r="AE46" i="32"/>
  <c r="AF46" i="32"/>
  <c r="C46" i="32"/>
  <c r="C47" i="37"/>
  <c r="AF47" i="37"/>
  <c r="AE47" i="37"/>
  <c r="C34" i="23"/>
  <c r="D28" i="24"/>
  <c r="AD28" i="24" s="1"/>
  <c r="AF34" i="23"/>
  <c r="AE34" i="23"/>
  <c r="AY34" i="23"/>
  <c r="C35" i="38"/>
  <c r="AY35" i="38"/>
  <c r="AE35" i="38"/>
  <c r="AF35" i="38"/>
  <c r="AF126" i="34"/>
  <c r="AY126" i="34"/>
  <c r="C126" i="34"/>
  <c r="AE126" i="34"/>
  <c r="AE112" i="32"/>
  <c r="C112" i="32"/>
  <c r="AF112" i="32"/>
  <c r="AY91" i="38"/>
  <c r="C91" i="38"/>
  <c r="AF91" i="38"/>
  <c r="AE91" i="38"/>
  <c r="AF55" i="31"/>
  <c r="C55" i="31"/>
  <c r="AE55" i="31"/>
  <c r="AY127" i="33"/>
  <c r="C127" i="33"/>
  <c r="AE127" i="33"/>
  <c r="AF127" i="33"/>
  <c r="C70" i="36"/>
  <c r="AY70" i="36"/>
  <c r="AF70" i="36"/>
  <c r="AH70" i="36" s="1"/>
  <c r="AE70" i="36"/>
  <c r="AF49" i="37"/>
  <c r="AE49" i="37"/>
  <c r="C49" i="37"/>
  <c r="AF42" i="37"/>
  <c r="C42" i="37"/>
  <c r="AE42" i="37"/>
  <c r="AY67" i="39"/>
  <c r="C67" i="39"/>
  <c r="AF67" i="39"/>
  <c r="AH67" i="39" s="1"/>
  <c r="AE67" i="39"/>
  <c r="AE132" i="31"/>
  <c r="AY132" i="31"/>
  <c r="AF132" i="31"/>
  <c r="AH132" i="31" s="1"/>
  <c r="C132" i="31"/>
  <c r="C118" i="37"/>
  <c r="AF118" i="37"/>
  <c r="AY118" i="37"/>
  <c r="AE118" i="37"/>
  <c r="AF104" i="38"/>
  <c r="AE104" i="38"/>
  <c r="C104" i="38"/>
  <c r="AY90" i="40"/>
  <c r="C90" i="40"/>
  <c r="AE90" i="40"/>
  <c r="AF90" i="40"/>
  <c r="D78" i="25"/>
  <c r="AE78" i="25"/>
  <c r="AF54" i="36"/>
  <c r="C54" i="36"/>
  <c r="AE54" i="36"/>
  <c r="AF40" i="34"/>
  <c r="AE40" i="34"/>
  <c r="C40" i="34"/>
  <c r="C26" i="39"/>
  <c r="AY26" i="39"/>
  <c r="AF26" i="39"/>
  <c r="AE26" i="39"/>
  <c r="AF82" i="40"/>
  <c r="AY82" i="40"/>
  <c r="AE82" i="40"/>
  <c r="C82" i="40"/>
  <c r="D86" i="24"/>
  <c r="AD86" i="24" s="1"/>
  <c r="C89" i="23"/>
  <c r="AY89" i="23"/>
  <c r="AF89" i="23"/>
  <c r="AE89" i="23"/>
  <c r="C60" i="23"/>
  <c r="D54" i="24"/>
  <c r="AD54" i="24" s="1"/>
  <c r="AY60" i="23"/>
  <c r="AF60" i="23"/>
  <c r="AE60" i="23"/>
  <c r="C32" i="31"/>
  <c r="AE32" i="31"/>
  <c r="AY32" i="31"/>
  <c r="AF32" i="31"/>
  <c r="AF131" i="34"/>
  <c r="AH131" i="34" s="1"/>
  <c r="C131" i="34"/>
  <c r="AY131" i="34"/>
  <c r="AE131" i="34"/>
  <c r="AF124" i="34"/>
  <c r="AY124" i="34"/>
  <c r="C124" i="34"/>
  <c r="AE124" i="34"/>
  <c r="AF117" i="33"/>
  <c r="C117" i="33"/>
  <c r="AE117" i="33"/>
  <c r="C110" i="34"/>
  <c r="AE110" i="34"/>
  <c r="AF110" i="34"/>
  <c r="AF103" i="33"/>
  <c r="C103" i="33"/>
  <c r="AE103" i="33"/>
  <c r="AY96" i="33"/>
  <c r="C96" i="33"/>
  <c r="AF96" i="33"/>
  <c r="AE96" i="33"/>
  <c r="C74" i="38"/>
  <c r="AE74" i="38"/>
  <c r="AY74" i="38"/>
  <c r="AF74" i="38"/>
  <c r="AH74" i="38" s="1"/>
  <c r="C39" i="40"/>
  <c r="AE39" i="40"/>
  <c r="AF39" i="40"/>
  <c r="AF130" i="34"/>
  <c r="AH130" i="34" s="1"/>
  <c r="AY130" i="34"/>
  <c r="C130" i="34"/>
  <c r="AE130" i="34"/>
  <c r="C123" i="23"/>
  <c r="D120" i="24"/>
  <c r="AD120" i="24" s="1"/>
  <c r="AY123" i="23"/>
  <c r="AF123" i="23"/>
  <c r="AE123" i="23"/>
  <c r="C116" i="32"/>
  <c r="AF116" i="32"/>
  <c r="AE116" i="32"/>
  <c r="C109" i="23"/>
  <c r="D106" i="24"/>
  <c r="AF109" i="23"/>
  <c r="AE109" i="23"/>
  <c r="AF102" i="33"/>
  <c r="C102" i="33"/>
  <c r="AE102" i="33"/>
  <c r="C95" i="34"/>
  <c r="AY95" i="34"/>
  <c r="AE95" i="34"/>
  <c r="AF95" i="34"/>
  <c r="AY88" i="36"/>
  <c r="C88" i="36"/>
  <c r="AF88" i="36"/>
  <c r="AE88" i="36"/>
  <c r="C81" i="37"/>
  <c r="AE81" i="37"/>
  <c r="AY81" i="37"/>
  <c r="AF81" i="37"/>
  <c r="AE73" i="39"/>
  <c r="AF73" i="39"/>
  <c r="AH73" i="39" s="1"/>
  <c r="AY73" i="39"/>
  <c r="C73" i="39"/>
  <c r="D61" i="25"/>
  <c r="AE61" i="25"/>
  <c r="D39" i="24"/>
  <c r="C45" i="23"/>
  <c r="AE45" i="23"/>
  <c r="AF45" i="23"/>
  <c r="C38" i="31"/>
  <c r="AF38" i="31"/>
  <c r="AE38" i="31"/>
  <c r="AY31" i="31"/>
  <c r="C31" i="31"/>
  <c r="AE31" i="31"/>
  <c r="AF31" i="31"/>
  <c r="C24" i="32"/>
  <c r="AE24" i="32"/>
  <c r="AY24" i="32"/>
  <c r="AF24" i="32"/>
  <c r="C17" i="35"/>
  <c r="AF17" i="35"/>
  <c r="C77" i="35" a="1"/>
  <c r="AY17" i="35"/>
  <c r="AE17" i="35"/>
  <c r="AF108" i="36"/>
  <c r="AE108" i="36"/>
  <c r="C108" i="36"/>
  <c r="AE87" i="33"/>
  <c r="C87" i="33"/>
  <c r="AY87" i="33"/>
  <c r="AF87" i="33"/>
  <c r="C65" i="35"/>
  <c r="AY65" i="35"/>
  <c r="AF65" i="35"/>
  <c r="AE65" i="35"/>
  <c r="C58" i="36"/>
  <c r="AY58" i="36"/>
  <c r="AE58" i="36"/>
  <c r="AF58" i="36"/>
  <c r="AF44" i="35"/>
  <c r="C44" i="35"/>
  <c r="AE44" i="35"/>
  <c r="AE37" i="37"/>
  <c r="AF37" i="37"/>
  <c r="C37" i="37"/>
  <c r="AY79" i="35"/>
  <c r="AF79" i="35"/>
  <c r="C79" i="35"/>
  <c r="AE79" i="35"/>
  <c r="C50" i="32"/>
  <c r="AE50" i="32"/>
  <c r="AF50" i="32"/>
  <c r="AY122" i="37"/>
  <c r="AE122" i="37"/>
  <c r="C122" i="37"/>
  <c r="AF122" i="37"/>
  <c r="C101" i="35"/>
  <c r="AF101" i="35"/>
  <c r="AE101" i="35"/>
  <c r="AE94" i="36"/>
  <c r="C94" i="36"/>
  <c r="AF94" i="36"/>
  <c r="AY94" i="36"/>
  <c r="AE80" i="40"/>
  <c r="C80" i="40"/>
  <c r="AF80" i="40"/>
  <c r="AY80" i="40"/>
  <c r="C121" i="23"/>
  <c r="D118" i="24"/>
  <c r="AD118" i="24" s="1"/>
  <c r="AE121" i="23"/>
  <c r="AY121" i="23"/>
  <c r="AF121" i="23"/>
  <c r="C107" i="34"/>
  <c r="AF107" i="34"/>
  <c r="AE107" i="34"/>
  <c r="AF86" i="32"/>
  <c r="AY86" i="32"/>
  <c r="AE86" i="32"/>
  <c r="C86" i="32"/>
  <c r="AY64" i="33"/>
  <c r="C64" i="33"/>
  <c r="AE64" i="33"/>
  <c r="AF64" i="33"/>
  <c r="AE36" i="33"/>
  <c r="AF36" i="33"/>
  <c r="AY36" i="33"/>
  <c r="C36" i="33"/>
  <c r="C29" i="36"/>
  <c r="AF29" i="36"/>
  <c r="AE29" i="36"/>
  <c r="AY29" i="36"/>
  <c r="C99" i="36"/>
  <c r="AF99" i="36"/>
  <c r="AE99" i="36"/>
  <c r="AF136" i="36"/>
  <c r="AH136" i="36" s="1"/>
  <c r="C136" i="36"/>
  <c r="AY136" i="36"/>
  <c r="AE136" i="36"/>
  <c r="C129" i="38"/>
  <c r="AF129" i="38"/>
  <c r="AH129" i="38" s="1"/>
  <c r="AE129" i="38"/>
  <c r="AY129" i="38"/>
  <c r="AF115" i="38"/>
  <c r="C115" i="38"/>
  <c r="AE115" i="38"/>
  <c r="AY72" i="39"/>
  <c r="C72" i="39"/>
  <c r="AE72" i="39"/>
  <c r="AF72" i="39"/>
  <c r="AH72" i="39" s="1"/>
  <c r="AY134" i="35"/>
  <c r="AF134" i="35"/>
  <c r="AH134" i="35" s="1"/>
  <c r="AE134" i="35"/>
  <c r="C134" i="35"/>
  <c r="AF128" i="36"/>
  <c r="AH128" i="36" s="1"/>
  <c r="C128" i="36"/>
  <c r="AY128" i="36"/>
  <c r="AE128" i="36"/>
  <c r="AF114" i="38"/>
  <c r="AE114" i="38"/>
  <c r="C114" i="38"/>
  <c r="AY93" i="38"/>
  <c r="C93" i="38"/>
  <c r="AF93" i="38"/>
  <c r="AE93" i="38"/>
  <c r="C71" i="40"/>
  <c r="AF71" i="40"/>
  <c r="AH71" i="40" s="1"/>
  <c r="AY71" i="40"/>
  <c r="AE71" i="40"/>
  <c r="C77" i="31" a="1"/>
  <c r="AF23" i="34"/>
  <c r="AE23" i="34"/>
  <c r="C23" i="34"/>
  <c r="AY23" i="34"/>
  <c r="AY23" i="33"/>
  <c r="C23" i="33"/>
  <c r="AE23" i="33"/>
  <c r="AF23" i="33"/>
  <c r="C23" i="32"/>
  <c r="AF23" i="32"/>
  <c r="AY23" i="32"/>
  <c r="AE23" i="32"/>
  <c r="C22" i="32"/>
  <c r="AE22" i="32"/>
  <c r="AF22" i="32"/>
  <c r="AY22" i="32"/>
  <c r="C22" i="33"/>
  <c r="AE22" i="33"/>
  <c r="AY22" i="33"/>
  <c r="AF22" i="33"/>
  <c r="C22" i="34"/>
  <c r="AY22" i="34"/>
  <c r="AE22" i="34"/>
  <c r="AF22" i="34"/>
  <c r="AY21" i="33"/>
  <c r="C21" i="33"/>
  <c r="C77" i="33" a="1"/>
  <c r="AF21" i="33"/>
  <c r="AE21" i="33"/>
  <c r="C21" i="32"/>
  <c r="AY21" i="32"/>
  <c r="AE21" i="32"/>
  <c r="AF21" i="32"/>
  <c r="C77" i="32" a="1"/>
  <c r="AE21" i="34"/>
  <c r="AF21" i="34"/>
  <c r="AY21" i="34"/>
  <c r="C77" i="34" a="1"/>
  <c r="C21" i="34"/>
  <c r="C138" i="23" a="1"/>
  <c r="C78" i="23"/>
  <c r="C18" i="23"/>
  <c r="C77" i="23" a="1"/>
  <c r="AL143" i="23" s="1"/>
  <c r="C79" i="23"/>
  <c r="C23" i="31"/>
  <c r="AF23" i="31"/>
  <c r="AY23" i="31"/>
  <c r="AE23" i="31"/>
  <c r="C23" i="23"/>
  <c r="AF23" i="23"/>
  <c r="AY23" i="23"/>
  <c r="AE23" i="23"/>
  <c r="AE22" i="31"/>
  <c r="AY22" i="31"/>
  <c r="AF22" i="31"/>
  <c r="C22" i="31"/>
  <c r="C22" i="23"/>
  <c r="AF22" i="23"/>
  <c r="AY22" i="23"/>
  <c r="AE22" i="23"/>
  <c r="C21" i="23"/>
  <c r="AF21" i="23"/>
  <c r="AE21" i="23"/>
  <c r="AY21" i="23"/>
  <c r="C21" i="31"/>
  <c r="AF21" i="31"/>
  <c r="AE21" i="31"/>
  <c r="AY21" i="31"/>
  <c r="C82" i="23"/>
  <c r="AE82" i="23"/>
  <c r="AY82" i="23"/>
  <c r="AF82" i="23"/>
  <c r="C81" i="23"/>
  <c r="AY81" i="23"/>
  <c r="AF81" i="23"/>
  <c r="AE81" i="23"/>
  <c r="C80" i="23"/>
  <c r="AY80" i="23"/>
  <c r="AE80" i="23"/>
  <c r="AF80" i="23"/>
  <c r="AF20" i="23"/>
  <c r="AY20" i="23"/>
  <c r="AE20" i="23"/>
  <c r="AE19" i="23"/>
  <c r="AY19" i="23"/>
  <c r="AF19" i="23"/>
  <c r="AF18" i="23"/>
  <c r="AE18" i="23"/>
  <c r="AY18" i="23"/>
  <c r="AF79" i="23"/>
  <c r="AY79" i="23"/>
  <c r="AE79" i="23"/>
  <c r="AF78" i="23"/>
  <c r="AY78" i="23"/>
  <c r="AE78" i="23"/>
  <c r="AH110" i="38" l="1"/>
  <c r="AH118" i="33"/>
  <c r="AH27" i="31"/>
  <c r="AH34" i="34"/>
  <c r="AH87" i="33"/>
  <c r="AH60" i="38"/>
  <c r="AH63" i="38"/>
  <c r="AH64" i="34"/>
  <c r="AH55" i="23"/>
  <c r="AH55" i="33"/>
  <c r="AH26" i="37"/>
  <c r="AH31" i="36"/>
  <c r="AH62" i="31"/>
  <c r="AH105" i="38"/>
  <c r="AH27" i="35"/>
  <c r="AH32" i="40"/>
  <c r="AH56" i="38"/>
  <c r="AH66" i="33"/>
  <c r="AH25" i="33"/>
  <c r="AH111" i="31"/>
  <c r="AH116" i="39"/>
  <c r="AH52" i="39"/>
  <c r="AH42" i="35"/>
  <c r="AH93" i="33"/>
  <c r="AH40" i="33"/>
  <c r="AH58" i="31"/>
  <c r="AH40" i="31"/>
  <c r="AH93" i="32"/>
  <c r="AH37" i="40"/>
  <c r="AH118" i="32"/>
  <c r="AH112" i="32"/>
  <c r="AH122" i="32"/>
  <c r="AH27" i="36"/>
  <c r="AH44" i="37"/>
  <c r="AH35" i="37"/>
  <c r="AH120" i="37"/>
  <c r="AH127" i="35"/>
  <c r="AH45" i="33"/>
  <c r="AH40" i="40"/>
  <c r="AH60" i="34"/>
  <c r="AH66" i="40"/>
  <c r="AH60" i="32"/>
  <c r="AH110" i="40"/>
  <c r="AH49" i="35"/>
  <c r="AH33" i="34"/>
  <c r="AH123" i="35"/>
  <c r="AH59" i="38"/>
  <c r="AH41" i="35"/>
  <c r="AH127" i="40"/>
  <c r="AH64" i="35"/>
  <c r="AH127" i="34"/>
  <c r="AH62" i="33"/>
  <c r="AH107" i="40"/>
  <c r="AH100" i="35"/>
  <c r="AH98" i="38"/>
  <c r="AH46" i="31"/>
  <c r="AH125" i="39"/>
  <c r="AH106" i="32"/>
  <c r="AH125" i="40"/>
  <c r="AH48" i="34"/>
  <c r="AH127" i="38"/>
  <c r="AH97" i="33"/>
  <c r="AH96" i="37"/>
  <c r="AH87" i="34"/>
  <c r="AH86" i="39"/>
  <c r="AH54" i="33"/>
  <c r="AH87" i="40"/>
  <c r="AH121" i="37"/>
  <c r="AH64" i="36"/>
  <c r="AH58" i="37"/>
  <c r="AH86" i="33"/>
  <c r="AH99" i="38"/>
  <c r="AH46" i="40"/>
  <c r="AH44" i="40"/>
  <c r="AH39" i="31"/>
  <c r="AH58" i="39"/>
  <c r="AH31" i="37"/>
  <c r="AH50" i="35"/>
  <c r="AH115" i="40"/>
  <c r="AH57" i="31"/>
  <c r="AH31" i="33"/>
  <c r="AH36" i="36"/>
  <c r="AH50" i="38"/>
  <c r="AH33" i="39"/>
  <c r="AH117" i="38"/>
  <c r="AH52" i="33"/>
  <c r="AH64" i="40"/>
  <c r="AH83" i="38"/>
  <c r="AH65" i="32"/>
  <c r="AH97" i="32"/>
  <c r="AH98" i="36"/>
  <c r="AH42" i="38"/>
  <c r="AH25" i="34"/>
  <c r="AH94" i="39"/>
  <c r="AH57" i="37"/>
  <c r="AH85" i="31"/>
  <c r="AH100" i="33"/>
  <c r="AH33" i="38"/>
  <c r="AH103" i="40"/>
  <c r="AH109" i="34"/>
  <c r="AH95" i="37"/>
  <c r="AH60" i="37"/>
  <c r="AH96" i="34"/>
  <c r="AH119" i="33"/>
  <c r="AH105" i="34"/>
  <c r="U62" i="44"/>
  <c r="U55" i="44"/>
  <c r="U31" i="44"/>
  <c r="U58" i="44"/>
  <c r="J63" i="44"/>
  <c r="J62" i="44"/>
  <c r="U63" i="44"/>
  <c r="U54" i="44"/>
  <c r="U56" i="44"/>
  <c r="J58" i="44"/>
  <c r="J57" i="44"/>
  <c r="J56" i="44"/>
  <c r="J55" i="44"/>
  <c r="J54" i="44"/>
  <c r="U57" i="44"/>
  <c r="J60" i="44"/>
  <c r="J59" i="44"/>
  <c r="AI57" i="44"/>
  <c r="AI58" i="44"/>
  <c r="AI59" i="44"/>
  <c r="AI60" i="44"/>
  <c r="AI61" i="44"/>
  <c r="AI62" i="44"/>
  <c r="AI63" i="44"/>
  <c r="AI54" i="44"/>
  <c r="AI55" i="44"/>
  <c r="AI26" i="44"/>
  <c r="AI56" i="44"/>
  <c r="AI30" i="44"/>
  <c r="AI25" i="44"/>
  <c r="AI28" i="44"/>
  <c r="AI22" i="44"/>
  <c r="AI24" i="44"/>
  <c r="AI29" i="44"/>
  <c r="AI27" i="44"/>
  <c r="AI31" i="44"/>
  <c r="AI23" i="44"/>
  <c r="U22" i="44"/>
  <c r="J61" i="44"/>
  <c r="U23" i="44"/>
  <c r="U26" i="44"/>
  <c r="U27" i="44"/>
  <c r="U28" i="44"/>
  <c r="U29" i="44"/>
  <c r="U24" i="44"/>
  <c r="U59" i="44"/>
  <c r="U25" i="44"/>
  <c r="U60" i="44"/>
  <c r="U30" i="44"/>
  <c r="U61" i="44"/>
  <c r="T57" i="44"/>
  <c r="I62" i="44"/>
  <c r="I61" i="44"/>
  <c r="I60" i="44"/>
  <c r="AH54" i="44"/>
  <c r="AH55" i="44"/>
  <c r="AH56" i="44"/>
  <c r="AH23" i="44"/>
  <c r="AH25" i="44"/>
  <c r="AH28" i="44"/>
  <c r="AH29" i="44"/>
  <c r="AH30" i="44"/>
  <c r="AH31" i="44"/>
  <c r="AH26" i="44"/>
  <c r="T22" i="44"/>
  <c r="T23" i="44"/>
  <c r="T24" i="44"/>
  <c r="T26" i="44"/>
  <c r="T31" i="44"/>
  <c r="T60" i="44"/>
  <c r="T61" i="44"/>
  <c r="T54" i="44"/>
  <c r="T63" i="44"/>
  <c r="T58" i="44"/>
  <c r="AH57" i="44"/>
  <c r="T59" i="44"/>
  <c r="AH59" i="44"/>
  <c r="AH60" i="44"/>
  <c r="AH61" i="44"/>
  <c r="AH62" i="44"/>
  <c r="AH63" i="44"/>
  <c r="AH22" i="44"/>
  <c r="AH24" i="44"/>
  <c r="I63" i="44"/>
  <c r="AH27" i="44"/>
  <c r="T62" i="44"/>
  <c r="T55" i="44"/>
  <c r="T25" i="44"/>
  <c r="T56" i="44"/>
  <c r="I59" i="44"/>
  <c r="I58" i="44"/>
  <c r="I57" i="44"/>
  <c r="I56" i="44"/>
  <c r="I55" i="44"/>
  <c r="T27" i="44"/>
  <c r="T28" i="44"/>
  <c r="T29" i="44"/>
  <c r="T30" i="44"/>
  <c r="I54" i="44"/>
  <c r="AH58" i="44"/>
  <c r="S59" i="44"/>
  <c r="H54" i="44"/>
  <c r="AG63" i="44"/>
  <c r="AJ63" i="44" s="1"/>
  <c r="AG61" i="44"/>
  <c r="AG60" i="44"/>
  <c r="AG59" i="44"/>
  <c r="AG58" i="44"/>
  <c r="AG57" i="44"/>
  <c r="AG56" i="44"/>
  <c r="AG55" i="44"/>
  <c r="AG54" i="44"/>
  <c r="S54" i="44"/>
  <c r="S62" i="44"/>
  <c r="S61" i="44"/>
  <c r="V61" i="44" s="1"/>
  <c r="S58" i="44"/>
  <c r="S56" i="44"/>
  <c r="AG31" i="44"/>
  <c r="AG30" i="44"/>
  <c r="AG28" i="44"/>
  <c r="AG26" i="44"/>
  <c r="AG25" i="44"/>
  <c r="AG23" i="44"/>
  <c r="AG62" i="44"/>
  <c r="S63" i="44"/>
  <c r="S60" i="44"/>
  <c r="S57" i="44"/>
  <c r="S55" i="44"/>
  <c r="AG29" i="44"/>
  <c r="AG27" i="44"/>
  <c r="AG24" i="44"/>
  <c r="AG22" i="44"/>
  <c r="AJ22" i="44" s="1"/>
  <c r="S29" i="44"/>
  <c r="H59" i="44"/>
  <c r="H63" i="44"/>
  <c r="S31" i="44"/>
  <c r="S30" i="44"/>
  <c r="S28" i="44"/>
  <c r="S27" i="44"/>
  <c r="S26" i="44"/>
  <c r="S25" i="44"/>
  <c r="S24" i="44"/>
  <c r="S23" i="44"/>
  <c r="S22" i="44"/>
  <c r="V22" i="44" s="1"/>
  <c r="H55" i="44"/>
  <c r="H56" i="44"/>
  <c r="H58" i="44"/>
  <c r="H60" i="44"/>
  <c r="H61" i="44"/>
  <c r="H62" i="44"/>
  <c r="H57" i="44"/>
  <c r="J32" i="44"/>
  <c r="J24" i="44"/>
  <c r="J27" i="44"/>
  <c r="J29" i="44"/>
  <c r="J26" i="44"/>
  <c r="J30" i="44"/>
  <c r="J33" i="44"/>
  <c r="J28" i="44"/>
  <c r="J25" i="44"/>
  <c r="J31" i="44"/>
  <c r="J23" i="44"/>
  <c r="U32" i="44"/>
  <c r="J22" i="44"/>
  <c r="U33" i="44"/>
  <c r="I25" i="44"/>
  <c r="I29" i="44"/>
  <c r="I27" i="44"/>
  <c r="I24" i="44"/>
  <c r="I23" i="44"/>
  <c r="I31" i="44"/>
  <c r="T32" i="44"/>
  <c r="I32" i="44"/>
  <c r="T33" i="44"/>
  <c r="I33" i="44"/>
  <c r="I30" i="44"/>
  <c r="I28" i="44"/>
  <c r="I26" i="44"/>
  <c r="I22" i="44"/>
  <c r="H31" i="44"/>
  <c r="H32" i="44"/>
  <c r="H28" i="44"/>
  <c r="S33" i="44"/>
  <c r="H33" i="44"/>
  <c r="H22" i="44"/>
  <c r="K22" i="44" s="1"/>
  <c r="S32" i="44"/>
  <c r="H30" i="44"/>
  <c r="H29" i="44"/>
  <c r="H27" i="44"/>
  <c r="H23" i="44"/>
  <c r="H26" i="44"/>
  <c r="H24" i="44"/>
  <c r="H25" i="44"/>
  <c r="AH61" i="23"/>
  <c r="AH84" i="23"/>
  <c r="AH118" i="23"/>
  <c r="AH98" i="31"/>
  <c r="AH64" i="31"/>
  <c r="AH122" i="31"/>
  <c r="AH104" i="31"/>
  <c r="AH45" i="31"/>
  <c r="AH46" i="23"/>
  <c r="AH54" i="23"/>
  <c r="AH91" i="32"/>
  <c r="AH99" i="32"/>
  <c r="AH53" i="23"/>
  <c r="AH93" i="36"/>
  <c r="AH104" i="23"/>
  <c r="AH66" i="23"/>
  <c r="AH30" i="36"/>
  <c r="AH46" i="34"/>
  <c r="AH123" i="39"/>
  <c r="AH86" i="40"/>
  <c r="AH119" i="39"/>
  <c r="AH105" i="23"/>
  <c r="AH121" i="38"/>
  <c r="AH28" i="34"/>
  <c r="AH90" i="36"/>
  <c r="AH58" i="23"/>
  <c r="AH115" i="34"/>
  <c r="AH113" i="38"/>
  <c r="AH57" i="39"/>
  <c r="AH100" i="38"/>
  <c r="AH49" i="34"/>
  <c r="AH120" i="32"/>
  <c r="AH66" i="39"/>
  <c r="AH63" i="33"/>
  <c r="AH51" i="32"/>
  <c r="AH30" i="32"/>
  <c r="AH86" i="36"/>
  <c r="AH96" i="23"/>
  <c r="AH85" i="32"/>
  <c r="AH31" i="38"/>
  <c r="AH98" i="33"/>
  <c r="AH96" i="31"/>
  <c r="AH59" i="40"/>
  <c r="AH25" i="40"/>
  <c r="AH66" i="34"/>
  <c r="AH57" i="34"/>
  <c r="AH114" i="33"/>
  <c r="AH117" i="23"/>
  <c r="AH88" i="32"/>
  <c r="AH83" i="37"/>
  <c r="AH102" i="23"/>
  <c r="AH56" i="34"/>
  <c r="AH126" i="33"/>
  <c r="AH66" i="35"/>
  <c r="AH118" i="31"/>
  <c r="AH95" i="32"/>
  <c r="AH88" i="34"/>
  <c r="AH108" i="23"/>
  <c r="AH56" i="35"/>
  <c r="AH35" i="35"/>
  <c r="AH27" i="33"/>
  <c r="AH126" i="31"/>
  <c r="AH119" i="38"/>
  <c r="AH89" i="37"/>
  <c r="AH88" i="40"/>
  <c r="AH121" i="33"/>
  <c r="AH107" i="37"/>
  <c r="AH95" i="39"/>
  <c r="AH57" i="33"/>
  <c r="AH61" i="35"/>
  <c r="AH86" i="37"/>
  <c r="AH64" i="37"/>
  <c r="AH108" i="39"/>
  <c r="AH87" i="38"/>
  <c r="AH37" i="31"/>
  <c r="AH54" i="40"/>
  <c r="AH25" i="36"/>
  <c r="AH28" i="23"/>
  <c r="AH126" i="32"/>
  <c r="AH42" i="34"/>
  <c r="AH46" i="37"/>
  <c r="AH89" i="40"/>
  <c r="AH124" i="31"/>
  <c r="AH45" i="40"/>
  <c r="AH37" i="23"/>
  <c r="AH62" i="39"/>
  <c r="AH112" i="31"/>
  <c r="AH58" i="33"/>
  <c r="AH48" i="37"/>
  <c r="AH87" i="32"/>
  <c r="AH50" i="34"/>
  <c r="AH85" i="40"/>
  <c r="AH35" i="31"/>
  <c r="AH105" i="37"/>
  <c r="AH91" i="36"/>
  <c r="AH84" i="38"/>
  <c r="AH92" i="34"/>
  <c r="AH91" i="37"/>
  <c r="AH65" i="33"/>
  <c r="AH107" i="31"/>
  <c r="AH127" i="33"/>
  <c r="AH121" i="23"/>
  <c r="AH99" i="34"/>
  <c r="AH27" i="39"/>
  <c r="AH59" i="23"/>
  <c r="AH29" i="38"/>
  <c r="AH85" i="39"/>
  <c r="AH49" i="38"/>
  <c r="AH28" i="39"/>
  <c r="AH95" i="36"/>
  <c r="AH39" i="40"/>
  <c r="AH33" i="37"/>
  <c r="AH111" i="35"/>
  <c r="AH25" i="35"/>
  <c r="AH59" i="39"/>
  <c r="AH93" i="37"/>
  <c r="AH127" i="39"/>
  <c r="AH34" i="40"/>
  <c r="AH104" i="33"/>
  <c r="AH62" i="37"/>
  <c r="AH92" i="23"/>
  <c r="AH112" i="39"/>
  <c r="AH43" i="40"/>
  <c r="AH27" i="38"/>
  <c r="AH32" i="31"/>
  <c r="AH110" i="34"/>
  <c r="AH120" i="31"/>
  <c r="AH89" i="34"/>
  <c r="AH90" i="35"/>
  <c r="AH107" i="38"/>
  <c r="AH57" i="36"/>
  <c r="AH35" i="36"/>
  <c r="AH105" i="31"/>
  <c r="AH91" i="33"/>
  <c r="AH34" i="37"/>
  <c r="AH35" i="38"/>
  <c r="AH31" i="31"/>
  <c r="AH64" i="33"/>
  <c r="AH34" i="39"/>
  <c r="AH60" i="31"/>
  <c r="AH123" i="40"/>
  <c r="AH66" i="36"/>
  <c r="AH52" i="38"/>
  <c r="AH37" i="37"/>
  <c r="AH111" i="37"/>
  <c r="AH97" i="37"/>
  <c r="AH124" i="32"/>
  <c r="AH96" i="38"/>
  <c r="AH30" i="40"/>
  <c r="AH86" i="23"/>
  <c r="AH46" i="39"/>
  <c r="AH54" i="31"/>
  <c r="AH39" i="39"/>
  <c r="AH122" i="39"/>
  <c r="AH51" i="40"/>
  <c r="AH46" i="32"/>
  <c r="AH58" i="36"/>
  <c r="AH50" i="32"/>
  <c r="AH55" i="35"/>
  <c r="AH97" i="39"/>
  <c r="AH101" i="32"/>
  <c r="AH114" i="32"/>
  <c r="AH85" i="38"/>
  <c r="AH102" i="34"/>
  <c r="AH38" i="33"/>
  <c r="AH58" i="34"/>
  <c r="AH45" i="23"/>
  <c r="AH24" i="32"/>
  <c r="AH122" i="37"/>
  <c r="AH36" i="33"/>
  <c r="AH61" i="31"/>
  <c r="AH89" i="32"/>
  <c r="AH124" i="36"/>
  <c r="AH117" i="40"/>
  <c r="AH106" i="23"/>
  <c r="AH123" i="34"/>
  <c r="AH116" i="33"/>
  <c r="AH102" i="38"/>
  <c r="AH88" i="39"/>
  <c r="AH108" i="34"/>
  <c r="AH87" i="36"/>
  <c r="AH122" i="36"/>
  <c r="AH101" i="36"/>
  <c r="AH121" i="34"/>
  <c r="AH107" i="32"/>
  <c r="AH86" i="35"/>
  <c r="AH99" i="37"/>
  <c r="AH100" i="36"/>
  <c r="AH84" i="31"/>
  <c r="AH84" i="32"/>
  <c r="AH113" i="32"/>
  <c r="AH119" i="35"/>
  <c r="AH92" i="32"/>
  <c r="AH119" i="37"/>
  <c r="AH92" i="37"/>
  <c r="AH118" i="40"/>
  <c r="AH111" i="40"/>
  <c r="AH104" i="40"/>
  <c r="AH109" i="31"/>
  <c r="AH126" i="36"/>
  <c r="AH112" i="38"/>
  <c r="AH120" i="40"/>
  <c r="AH92" i="40"/>
  <c r="AH118" i="38"/>
  <c r="AH90" i="23"/>
  <c r="AH83" i="32"/>
  <c r="AH124" i="39"/>
  <c r="AH117" i="35"/>
  <c r="AH116" i="35"/>
  <c r="AH109" i="35"/>
  <c r="AH102" i="37"/>
  <c r="AH95" i="40"/>
  <c r="AH108" i="35"/>
  <c r="AH122" i="35"/>
  <c r="AH101" i="38"/>
  <c r="AH99" i="39"/>
  <c r="AH100" i="31"/>
  <c r="AH89" i="38"/>
  <c r="AH124" i="38"/>
  <c r="AH106" i="36"/>
  <c r="AH123" i="33"/>
  <c r="AH116" i="36"/>
  <c r="AH109" i="37"/>
  <c r="AH102" i="39"/>
  <c r="AH108" i="33"/>
  <c r="AH87" i="37"/>
  <c r="AH122" i="40"/>
  <c r="AH121" i="35"/>
  <c r="AH107" i="33"/>
  <c r="AH115" i="33"/>
  <c r="AH100" i="23"/>
  <c r="AH85" i="33"/>
  <c r="AH97" i="31"/>
  <c r="AH90" i="32"/>
  <c r="AH83" i="35"/>
  <c r="AH89" i="35"/>
  <c r="AH124" i="40"/>
  <c r="AH106" i="31"/>
  <c r="AH123" i="38"/>
  <c r="AH116" i="38"/>
  <c r="AH109" i="38"/>
  <c r="AH102" i="40"/>
  <c r="AH108" i="37"/>
  <c r="AH87" i="39"/>
  <c r="AH121" i="36"/>
  <c r="AH107" i="36"/>
  <c r="AH115" i="32"/>
  <c r="AH100" i="32"/>
  <c r="AH114" i="34"/>
  <c r="AH93" i="31"/>
  <c r="AH94" i="23"/>
  <c r="AH107" i="35"/>
  <c r="AH86" i="38"/>
  <c r="AH115" i="23"/>
  <c r="AH114" i="23"/>
  <c r="AH93" i="35"/>
  <c r="AH85" i="34"/>
  <c r="AH97" i="23"/>
  <c r="AH90" i="34"/>
  <c r="AH103" i="23"/>
  <c r="AH106" i="33"/>
  <c r="AH123" i="37"/>
  <c r="AH109" i="39"/>
  <c r="AH113" i="23"/>
  <c r="AH106" i="37"/>
  <c r="AH116" i="40"/>
  <c r="AH88" i="23"/>
  <c r="AH108" i="40"/>
  <c r="AH101" i="23"/>
  <c r="AH94" i="31"/>
  <c r="AH121" i="39"/>
  <c r="AH115" i="35"/>
  <c r="AH93" i="23"/>
  <c r="AH85" i="35"/>
  <c r="AH120" i="39"/>
  <c r="AH83" i="23"/>
  <c r="AH125" i="33"/>
  <c r="AH118" i="36"/>
  <c r="AH111" i="23"/>
  <c r="AH104" i="37"/>
  <c r="AH89" i="39"/>
  <c r="AH110" i="33"/>
  <c r="AH103" i="36"/>
  <c r="AH114" i="35"/>
  <c r="AH126" i="39"/>
  <c r="AH90" i="31"/>
  <c r="AH91" i="31"/>
  <c r="AH113" i="31"/>
  <c r="AH119" i="23"/>
  <c r="AH105" i="33"/>
  <c r="AH119" i="32"/>
  <c r="AH112" i="23"/>
  <c r="AH91" i="35"/>
  <c r="AH84" i="36"/>
  <c r="AH125" i="31"/>
  <c r="AH104" i="35"/>
  <c r="AH97" i="36"/>
  <c r="AH124" i="23"/>
  <c r="AH103" i="38"/>
  <c r="AH109" i="36"/>
  <c r="AH102" i="31"/>
  <c r="AH125" i="34"/>
  <c r="AH124" i="37"/>
  <c r="AH103" i="34"/>
  <c r="AH96" i="39"/>
  <c r="AH116" i="23"/>
  <c r="AH109" i="40"/>
  <c r="AH94" i="34"/>
  <c r="AH86" i="31"/>
  <c r="AH115" i="37"/>
  <c r="AH100" i="39"/>
  <c r="AH126" i="34"/>
  <c r="AH90" i="40"/>
  <c r="AH96" i="33"/>
  <c r="AH123" i="23"/>
  <c r="AH88" i="36"/>
  <c r="AH108" i="36"/>
  <c r="AH101" i="35"/>
  <c r="AH94" i="36"/>
  <c r="AH114" i="38"/>
  <c r="AH93" i="38"/>
  <c r="AH113" i="36"/>
  <c r="AH112" i="36"/>
  <c r="AH105" i="35"/>
  <c r="AH98" i="39"/>
  <c r="AH120" i="33"/>
  <c r="AH123" i="32"/>
  <c r="AH116" i="34"/>
  <c r="AH102" i="35"/>
  <c r="AH88" i="37"/>
  <c r="AH122" i="33"/>
  <c r="AH101" i="33"/>
  <c r="AH107" i="39"/>
  <c r="AH93" i="40"/>
  <c r="AH88" i="38"/>
  <c r="AH108" i="38"/>
  <c r="AH122" i="38"/>
  <c r="AH101" i="39"/>
  <c r="AH107" i="23"/>
  <c r="AH85" i="23"/>
  <c r="AH84" i="40"/>
  <c r="AH113" i="39"/>
  <c r="AH126" i="38"/>
  <c r="AH120" i="34"/>
  <c r="AH89" i="33"/>
  <c r="AH124" i="33"/>
  <c r="AH117" i="39"/>
  <c r="AH103" i="39"/>
  <c r="AH126" i="37"/>
  <c r="AH119" i="40"/>
  <c r="AH112" i="40"/>
  <c r="AH120" i="36"/>
  <c r="AH92" i="39"/>
  <c r="AH118" i="35"/>
  <c r="AH112" i="34"/>
  <c r="AH91" i="34"/>
  <c r="AH97" i="35"/>
  <c r="AH90" i="33"/>
  <c r="AH89" i="36"/>
  <c r="AH110" i="32"/>
  <c r="AH103" i="32"/>
  <c r="AH106" i="39"/>
  <c r="AH95" i="38"/>
  <c r="AH122" i="23"/>
  <c r="AH101" i="40"/>
  <c r="AH94" i="32"/>
  <c r="AH99" i="23"/>
  <c r="AH115" i="31"/>
  <c r="AH100" i="34"/>
  <c r="AH114" i="31"/>
  <c r="AH85" i="36"/>
  <c r="AH92" i="38"/>
  <c r="AH84" i="33"/>
  <c r="AH98" i="34"/>
  <c r="AH91" i="39"/>
  <c r="AH84" i="34"/>
  <c r="AH113" i="35"/>
  <c r="AH119" i="31"/>
  <c r="AH98" i="35"/>
  <c r="AH84" i="35"/>
  <c r="AH120" i="23"/>
  <c r="AH92" i="36"/>
  <c r="AH125" i="23"/>
  <c r="AH111" i="34"/>
  <c r="AH97" i="34"/>
  <c r="AH117" i="31"/>
  <c r="AH110" i="37"/>
  <c r="AH103" i="31"/>
  <c r="AH106" i="35"/>
  <c r="AH95" i="23"/>
  <c r="AH88" i="31"/>
  <c r="AH101" i="31"/>
  <c r="AH94" i="33"/>
  <c r="AH121" i="40"/>
  <c r="AH99" i="33"/>
  <c r="AH100" i="37"/>
  <c r="AH93" i="34"/>
  <c r="AH85" i="37"/>
  <c r="AH105" i="36"/>
  <c r="AH98" i="32"/>
  <c r="AH92" i="35"/>
  <c r="AH118" i="34"/>
  <c r="AH111" i="33"/>
  <c r="AH90" i="38"/>
  <c r="AH83" i="36"/>
  <c r="AH117" i="32"/>
  <c r="AH110" i="35"/>
  <c r="AH96" i="36"/>
  <c r="AH106" i="38"/>
  <c r="AH95" i="35"/>
  <c r="AH88" i="33"/>
  <c r="AH87" i="31"/>
  <c r="AH111" i="36"/>
  <c r="AH97" i="38"/>
  <c r="AH83" i="40"/>
  <c r="AH117" i="34"/>
  <c r="AH110" i="31"/>
  <c r="AH108" i="31"/>
  <c r="AH101" i="37"/>
  <c r="AH114" i="36"/>
  <c r="AH91" i="38"/>
  <c r="AH118" i="37"/>
  <c r="AH104" i="38"/>
  <c r="AH89" i="23"/>
  <c r="AH124" i="34"/>
  <c r="AH117" i="33"/>
  <c r="AH103" i="33"/>
  <c r="AH116" i="32"/>
  <c r="AH109" i="23"/>
  <c r="AH102" i="33"/>
  <c r="AH95" i="34"/>
  <c r="AH83" i="33"/>
  <c r="AH125" i="37"/>
  <c r="AH111" i="39"/>
  <c r="AH119" i="36"/>
  <c r="AH104" i="39"/>
  <c r="AH97" i="40"/>
  <c r="AH89" i="31"/>
  <c r="AH124" i="35"/>
  <c r="AH110" i="36"/>
  <c r="AH103" i="37"/>
  <c r="AH96" i="35"/>
  <c r="AH109" i="32"/>
  <c r="AH95" i="33"/>
  <c r="AH87" i="35"/>
  <c r="AH94" i="40"/>
  <c r="AH94" i="38"/>
  <c r="AH121" i="32"/>
  <c r="AH114" i="40"/>
  <c r="AH105" i="39"/>
  <c r="AH112" i="37"/>
  <c r="AH98" i="40"/>
  <c r="AH125" i="36"/>
  <c r="AH110" i="39"/>
  <c r="AH96" i="40"/>
  <c r="AH106" i="34"/>
  <c r="AH123" i="36"/>
  <c r="AH116" i="37"/>
  <c r="AH113" i="40"/>
  <c r="AH105" i="40"/>
  <c r="AH127" i="37"/>
  <c r="AH111" i="38"/>
  <c r="AH83" i="31"/>
  <c r="AH105" i="32"/>
  <c r="AH98" i="23"/>
  <c r="AH84" i="37"/>
  <c r="AH111" i="32"/>
  <c r="AH104" i="32"/>
  <c r="AH83" i="34"/>
  <c r="AH94" i="35"/>
  <c r="AH99" i="31"/>
  <c r="AH115" i="39"/>
  <c r="AH100" i="40"/>
  <c r="AH127" i="36"/>
  <c r="AH125" i="38"/>
  <c r="AH125" i="32"/>
  <c r="AH104" i="34"/>
  <c r="AH90" i="37"/>
  <c r="AH83" i="39"/>
  <c r="AH117" i="37"/>
  <c r="AH110" i="23"/>
  <c r="AH103" i="35"/>
  <c r="AH106" i="40"/>
  <c r="AH116" i="31"/>
  <c r="AH109" i="33"/>
  <c r="AH102" i="32"/>
  <c r="AH122" i="34"/>
  <c r="AH101" i="34"/>
  <c r="AH94" i="37"/>
  <c r="AH99" i="40"/>
  <c r="AH115" i="36"/>
  <c r="AH114" i="39"/>
  <c r="AH91" i="23"/>
  <c r="AH126" i="40"/>
  <c r="AH120" i="38"/>
  <c r="AH113" i="34"/>
  <c r="AH126" i="23"/>
  <c r="AH119" i="34"/>
  <c r="AH112" i="33"/>
  <c r="AH98" i="37"/>
  <c r="AH127" i="23"/>
  <c r="AH120" i="35"/>
  <c r="AH113" i="33"/>
  <c r="AH112" i="35"/>
  <c r="AH84" i="39"/>
  <c r="AH127" i="32"/>
  <c r="AH92" i="31"/>
  <c r="AH104" i="36"/>
  <c r="AH90" i="39"/>
  <c r="AH123" i="31"/>
  <c r="AH95" i="31"/>
  <c r="AH88" i="35"/>
  <c r="AH87" i="23"/>
  <c r="AH99" i="35"/>
  <c r="AH93" i="39"/>
  <c r="AH107" i="34"/>
  <c r="AH86" i="32"/>
  <c r="AH99" i="36"/>
  <c r="AH115" i="38"/>
  <c r="AH113" i="37"/>
  <c r="AH126" i="35"/>
  <c r="AH91" i="40"/>
  <c r="AH127" i="31"/>
  <c r="AH92" i="33"/>
  <c r="AH125" i="35"/>
  <c r="AH118" i="39"/>
  <c r="AH117" i="36"/>
  <c r="AH108" i="32"/>
  <c r="AH121" i="31"/>
  <c r="AH86" i="34"/>
  <c r="AH114" i="37"/>
  <c r="AH102" i="36"/>
  <c r="AH96" i="32"/>
  <c r="AH35" i="33"/>
  <c r="AH48" i="40"/>
  <c r="AH61" i="32"/>
  <c r="AH47" i="31"/>
  <c r="AH48" i="35"/>
  <c r="AH56" i="39"/>
  <c r="AH35" i="40"/>
  <c r="AH62" i="32"/>
  <c r="AH55" i="32"/>
  <c r="AH41" i="32"/>
  <c r="AH27" i="32"/>
  <c r="AH47" i="35"/>
  <c r="AH40" i="32"/>
  <c r="AH26" i="35"/>
  <c r="AH32" i="32"/>
  <c r="AH52" i="34"/>
  <c r="AH45" i="32"/>
  <c r="AH38" i="32"/>
  <c r="AH65" i="39"/>
  <c r="AH58" i="35"/>
  <c r="AH64" i="39"/>
  <c r="AH36" i="34"/>
  <c r="AH29" i="35"/>
  <c r="AH59" i="31"/>
  <c r="AH52" i="37"/>
  <c r="AH38" i="23"/>
  <c r="AH65" i="34"/>
  <c r="AH44" i="38"/>
  <c r="AH37" i="39"/>
  <c r="AH50" i="36"/>
  <c r="AH30" i="23"/>
  <c r="AH29" i="34"/>
  <c r="AH57" i="23"/>
  <c r="AH56" i="31"/>
  <c r="AH48" i="31"/>
  <c r="AH41" i="23"/>
  <c r="AH28" i="38"/>
  <c r="AH48" i="36"/>
  <c r="AH56" i="40"/>
  <c r="AH54" i="32"/>
  <c r="AH25" i="31"/>
  <c r="AH48" i="32"/>
  <c r="AH62" i="23"/>
  <c r="AH41" i="34"/>
  <c r="AH49" i="39"/>
  <c r="AH61" i="37"/>
  <c r="AH54" i="35"/>
  <c r="AH47" i="34"/>
  <c r="AH40" i="38"/>
  <c r="AH26" i="36"/>
  <c r="AH53" i="33"/>
  <c r="AH32" i="33"/>
  <c r="AH63" i="23"/>
  <c r="AH52" i="31"/>
  <c r="AH38" i="34"/>
  <c r="AH31" i="34"/>
  <c r="AH65" i="37"/>
  <c r="AH58" i="40"/>
  <c r="AH44" i="39"/>
  <c r="AH37" i="38"/>
  <c r="AH50" i="37"/>
  <c r="AH51" i="31"/>
  <c r="AH30" i="31"/>
  <c r="AH36" i="35"/>
  <c r="AH43" i="33"/>
  <c r="AH28" i="35"/>
  <c r="AH34" i="35"/>
  <c r="AH41" i="33"/>
  <c r="AH49" i="40"/>
  <c r="AH42" i="40"/>
  <c r="AH33" i="35"/>
  <c r="AH53" i="39"/>
  <c r="AH55" i="37"/>
  <c r="AH27" i="34"/>
  <c r="AH61" i="33"/>
  <c r="AH54" i="39"/>
  <c r="AH47" i="36"/>
  <c r="AH40" i="35"/>
  <c r="AH33" i="36"/>
  <c r="AH26" i="40"/>
  <c r="AH53" i="31"/>
  <c r="AH25" i="23"/>
  <c r="AH60" i="35"/>
  <c r="AH32" i="35"/>
  <c r="AH45" i="37"/>
  <c r="AH31" i="32"/>
  <c r="AH65" i="36"/>
  <c r="AH58" i="38"/>
  <c r="AH30" i="33"/>
  <c r="AH36" i="39"/>
  <c r="AH29" i="40"/>
  <c r="AH43" i="36"/>
  <c r="AH61" i="34"/>
  <c r="AH47" i="38"/>
  <c r="AH26" i="38"/>
  <c r="AH63" i="32"/>
  <c r="AH66" i="31"/>
  <c r="AH45" i="35"/>
  <c r="AH38" i="36"/>
  <c r="AH65" i="38"/>
  <c r="AH50" i="39"/>
  <c r="AH51" i="23"/>
  <c r="AH64" i="38"/>
  <c r="AH27" i="37"/>
  <c r="AH59" i="33"/>
  <c r="AH45" i="34"/>
  <c r="AH52" i="35"/>
  <c r="AH45" i="36"/>
  <c r="AH38" i="39"/>
  <c r="AH37" i="33"/>
  <c r="AH51" i="34"/>
  <c r="AH57" i="35"/>
  <c r="AH43" i="35"/>
  <c r="AH42" i="36"/>
  <c r="AH66" i="32"/>
  <c r="AH48" i="38"/>
  <c r="AH55" i="38"/>
  <c r="AH49" i="23"/>
  <c r="AH61" i="38"/>
  <c r="AH54" i="37"/>
  <c r="AH47" i="39"/>
  <c r="AH53" i="36"/>
  <c r="AH32" i="38"/>
  <c r="AH63" i="34"/>
  <c r="AH38" i="37"/>
  <c r="AH31" i="40"/>
  <c r="AH41" i="37"/>
  <c r="AH62" i="36"/>
  <c r="AH55" i="34"/>
  <c r="AH46" i="35"/>
  <c r="AH26" i="32"/>
  <c r="AH60" i="39"/>
  <c r="AH39" i="34"/>
  <c r="AH63" i="35"/>
  <c r="AH44" i="23"/>
  <c r="AH37" i="35"/>
  <c r="AH35" i="23"/>
  <c r="AH55" i="39"/>
  <c r="AH27" i="40"/>
  <c r="AH49" i="33"/>
  <c r="AH28" i="33"/>
  <c r="AH33" i="33"/>
  <c r="AH26" i="23"/>
  <c r="AH53" i="37"/>
  <c r="AH25" i="38"/>
  <c r="AH39" i="35"/>
  <c r="AH63" i="36"/>
  <c r="AH66" i="37"/>
  <c r="AH59" i="37"/>
  <c r="AH65" i="31"/>
  <c r="AH44" i="32"/>
  <c r="AH50" i="23"/>
  <c r="AH36" i="23"/>
  <c r="AH29" i="31"/>
  <c r="AH25" i="37"/>
  <c r="AH26" i="31"/>
  <c r="AH39" i="37"/>
  <c r="AH63" i="37"/>
  <c r="AH59" i="36"/>
  <c r="AH44" i="33"/>
  <c r="AH36" i="31"/>
  <c r="AH29" i="23"/>
  <c r="AH46" i="33"/>
  <c r="AH61" i="36"/>
  <c r="AH47" i="23"/>
  <c r="AH39" i="36"/>
  <c r="AH66" i="38"/>
  <c r="AH65" i="23"/>
  <c r="AH44" i="36"/>
  <c r="AH51" i="38"/>
  <c r="AH36" i="37"/>
  <c r="AH29" i="32"/>
  <c r="AH57" i="40"/>
  <c r="AH43" i="38"/>
  <c r="AH34" i="38"/>
  <c r="AH54" i="38"/>
  <c r="AH48" i="33"/>
  <c r="AH34" i="33"/>
  <c r="AH42" i="39"/>
  <c r="AH28" i="37"/>
  <c r="AH46" i="38"/>
  <c r="AH48" i="23"/>
  <c r="AH34" i="32"/>
  <c r="AH56" i="36"/>
  <c r="AH35" i="34"/>
  <c r="AH41" i="31"/>
  <c r="AH27" i="23"/>
  <c r="AH49" i="36"/>
  <c r="AH42" i="32"/>
  <c r="AH28" i="40"/>
  <c r="AH47" i="33"/>
  <c r="AH33" i="23"/>
  <c r="AH26" i="34"/>
  <c r="AH60" i="33"/>
  <c r="AH32" i="34"/>
  <c r="AH63" i="40"/>
  <c r="AH31" i="23"/>
  <c r="AH44" i="34"/>
  <c r="AH37" i="32"/>
  <c r="AH50" i="33"/>
  <c r="AH64" i="32"/>
  <c r="AH36" i="32"/>
  <c r="AH29" i="33"/>
  <c r="AH47" i="37"/>
  <c r="AH34" i="23"/>
  <c r="AH55" i="31"/>
  <c r="AH49" i="37"/>
  <c r="AH42" i="37"/>
  <c r="AH54" i="36"/>
  <c r="AH40" i="34"/>
  <c r="AH26" i="39"/>
  <c r="AH60" i="23"/>
  <c r="AH38" i="31"/>
  <c r="AH65" i="35"/>
  <c r="AH44" i="35"/>
  <c r="AH29" i="36"/>
  <c r="AH47" i="32"/>
  <c r="AH40" i="36"/>
  <c r="AH34" i="36"/>
  <c r="AH41" i="40"/>
  <c r="AH39" i="23"/>
  <c r="AH59" i="32"/>
  <c r="AH52" i="23"/>
  <c r="AH38" i="35"/>
  <c r="AH40" i="39"/>
  <c r="AH60" i="36"/>
  <c r="AH32" i="37"/>
  <c r="AH59" i="34"/>
  <c r="AH52" i="32"/>
  <c r="AH36" i="38"/>
  <c r="AH29" i="39"/>
  <c r="AH43" i="23"/>
  <c r="AH54" i="34"/>
  <c r="AH47" i="40"/>
  <c r="AH40" i="37"/>
  <c r="AH33" i="40"/>
  <c r="AH53" i="32"/>
  <c r="AH25" i="32"/>
  <c r="AH32" i="36"/>
  <c r="AH39" i="32"/>
  <c r="AH63" i="31"/>
  <c r="AH38" i="38"/>
  <c r="AH31" i="39"/>
  <c r="AH65" i="40"/>
  <c r="AH50" i="40"/>
  <c r="AH51" i="33"/>
  <c r="AH30" i="34"/>
  <c r="AH36" i="40"/>
  <c r="AH57" i="32"/>
  <c r="AH43" i="31"/>
  <c r="AH41" i="36"/>
  <c r="AH42" i="23"/>
  <c r="AH53" i="35"/>
  <c r="AH32" i="39"/>
  <c r="AH39" i="33"/>
  <c r="AH56" i="37"/>
  <c r="AH35" i="32"/>
  <c r="AH62" i="35"/>
  <c r="AH41" i="38"/>
  <c r="AH42" i="31"/>
  <c r="AH28" i="32"/>
  <c r="AH60" i="40"/>
  <c r="AH39" i="38"/>
  <c r="AH59" i="35"/>
  <c r="AH52" i="36"/>
  <c r="AH45" i="39"/>
  <c r="AH44" i="31"/>
  <c r="AH51" i="35"/>
  <c r="AH30" i="35"/>
  <c r="AH43" i="37"/>
  <c r="AH55" i="36"/>
  <c r="AH56" i="23"/>
  <c r="AH61" i="40"/>
  <c r="AH53" i="34"/>
  <c r="AH45" i="38"/>
  <c r="AH38" i="40"/>
  <c r="AH51" i="37"/>
  <c r="AH30" i="37"/>
  <c r="AH29" i="37"/>
  <c r="AH43" i="32"/>
  <c r="AH28" i="31"/>
  <c r="AH41" i="39"/>
  <c r="AH42" i="33"/>
  <c r="AH56" i="32"/>
  <c r="AH62" i="38"/>
  <c r="AH55" i="40"/>
  <c r="AH49" i="32"/>
  <c r="AH61" i="39"/>
  <c r="AH51" i="36"/>
  <c r="AH30" i="39"/>
  <c r="AH57" i="38"/>
  <c r="AH43" i="34"/>
  <c r="AH62" i="34"/>
  <c r="AH48" i="39"/>
  <c r="AH56" i="33"/>
  <c r="AH34" i="31"/>
  <c r="AH35" i="39"/>
  <c r="AH62" i="40"/>
  <c r="AH49" i="31"/>
  <c r="AH28" i="36"/>
  <c r="AH46" i="36"/>
  <c r="AH33" i="31"/>
  <c r="AH53" i="40"/>
  <c r="AH25" i="39"/>
  <c r="AH52" i="40"/>
  <c r="AH37" i="34"/>
  <c r="AH50" i="31"/>
  <c r="AH51" i="39"/>
  <c r="AH30" i="38"/>
  <c r="AH64" i="23"/>
  <c r="AH43" i="39"/>
  <c r="AH40" i="23"/>
  <c r="AH33" i="32"/>
  <c r="AH26" i="33"/>
  <c r="AH53" i="38"/>
  <c r="AH32" i="23"/>
  <c r="AH63" i="39"/>
  <c r="AH31" i="35"/>
  <c r="AH58" i="32"/>
  <c r="AH37" i="36"/>
  <c r="AH24" i="35"/>
  <c r="AH24" i="33"/>
  <c r="AH24" i="36"/>
  <c r="AH24" i="37"/>
  <c r="AH24" i="23"/>
  <c r="AH24" i="39"/>
  <c r="AH24" i="38"/>
  <c r="AH24" i="40"/>
  <c r="AH24" i="31"/>
  <c r="AH24" i="34"/>
  <c r="M37" i="46"/>
  <c r="M33" i="46"/>
  <c r="O33" i="46" s="1"/>
  <c r="M35" i="46"/>
  <c r="O35" i="46" s="1"/>
  <c r="M38" i="46"/>
  <c r="M39" i="46"/>
  <c r="O39" i="46" s="1"/>
  <c r="M29" i="46"/>
  <c r="M36" i="46"/>
  <c r="O36" i="46" s="1"/>
  <c r="M40" i="46"/>
  <c r="O40" i="46" s="1"/>
  <c r="M30" i="46"/>
  <c r="O30" i="46" s="1"/>
  <c r="M31" i="46"/>
  <c r="O31" i="46" s="1"/>
  <c r="M32" i="46"/>
  <c r="O32" i="46" s="1"/>
  <c r="O34" i="46"/>
  <c r="AD11" i="24"/>
  <c r="C139" i="32"/>
  <c r="AH18" i="39"/>
  <c r="AG18" i="39" s="1"/>
  <c r="X12" i="24" s="1"/>
  <c r="C139" i="35"/>
  <c r="AH22" i="32"/>
  <c r="I16" i="24" s="1"/>
  <c r="C139" i="31"/>
  <c r="AH81" i="31"/>
  <c r="AG81" i="31" s="1"/>
  <c r="H78" i="24" s="1"/>
  <c r="AH21" i="36"/>
  <c r="AG21" i="36" s="1"/>
  <c r="R15" i="24" s="1"/>
  <c r="AH18" i="32"/>
  <c r="I12" i="24" s="1"/>
  <c r="AH22" i="34"/>
  <c r="AG22" i="34" s="1"/>
  <c r="N16" i="24" s="1"/>
  <c r="AH18" i="37"/>
  <c r="S12" i="24" s="1"/>
  <c r="AH82" i="40"/>
  <c r="AG82" i="40" s="1"/>
  <c r="Z79" i="24" s="1"/>
  <c r="AH80" i="37"/>
  <c r="AG80" i="37" s="1"/>
  <c r="T77" i="24" s="1"/>
  <c r="AH81" i="35"/>
  <c r="O78" i="24" s="1"/>
  <c r="AH18" i="36"/>
  <c r="AG18" i="36" s="1"/>
  <c r="R12" i="24" s="1"/>
  <c r="AH21" i="38"/>
  <c r="U15" i="24" s="1"/>
  <c r="AH18" i="31"/>
  <c r="AG18" i="31" s="1"/>
  <c r="H12" i="24" s="1"/>
  <c r="AH17" i="31"/>
  <c r="AG17" i="31" s="1"/>
  <c r="H11" i="24" s="1"/>
  <c r="AH19" i="37"/>
  <c r="AG19" i="37" s="1"/>
  <c r="T13" i="24" s="1"/>
  <c r="AH19" i="31"/>
  <c r="AG19" i="31" s="1"/>
  <c r="H13" i="24" s="1"/>
  <c r="AH82" i="35"/>
  <c r="AG82" i="35" s="1"/>
  <c r="P79" i="24" s="1"/>
  <c r="AH20" i="32"/>
  <c r="AG20" i="32" s="1"/>
  <c r="J14" i="24" s="1"/>
  <c r="AH17" i="35"/>
  <c r="O11" i="24" s="1"/>
  <c r="AH78" i="31"/>
  <c r="G75" i="24" s="1"/>
  <c r="AH23" i="37"/>
  <c r="AG23" i="37" s="1"/>
  <c r="T17" i="24" s="1"/>
  <c r="AH79" i="34"/>
  <c r="AG79" i="34" s="1"/>
  <c r="N76" i="24" s="1"/>
  <c r="AH79" i="32"/>
  <c r="AG79" i="32" s="1"/>
  <c r="J76" i="24" s="1"/>
  <c r="AH82" i="39"/>
  <c r="AG82" i="39" s="1"/>
  <c r="X79" i="24" s="1"/>
  <c r="AH78" i="36"/>
  <c r="Q75" i="24" s="1"/>
  <c r="AH82" i="32"/>
  <c r="I79" i="24" s="1"/>
  <c r="AH78" i="38"/>
  <c r="U75" i="24" s="1"/>
  <c r="AH78" i="34"/>
  <c r="AG78" i="34" s="1"/>
  <c r="AH22" i="36"/>
  <c r="AG22" i="36" s="1"/>
  <c r="R16" i="24" s="1"/>
  <c r="AH78" i="37"/>
  <c r="S75" i="24" s="1"/>
  <c r="AH21" i="37"/>
  <c r="AG21" i="37" s="1"/>
  <c r="T15" i="24" s="1"/>
  <c r="AH21" i="35"/>
  <c r="AG21" i="35" s="1"/>
  <c r="P15" i="24" s="1"/>
  <c r="AH79" i="40"/>
  <c r="Y76" i="24" s="1"/>
  <c r="C139" i="34"/>
  <c r="AH78" i="40"/>
  <c r="AG78" i="40" s="1"/>
  <c r="Z75" i="24" s="1"/>
  <c r="AH82" i="31"/>
  <c r="AG82" i="31" s="1"/>
  <c r="H79" i="24" s="1"/>
  <c r="AH80" i="36"/>
  <c r="AG80" i="36" s="1"/>
  <c r="R77" i="24" s="1"/>
  <c r="AH80" i="38"/>
  <c r="AG80" i="38" s="1"/>
  <c r="V77" i="24" s="1"/>
  <c r="AH81" i="32"/>
  <c r="AG81" i="32" s="1"/>
  <c r="J78" i="24" s="1"/>
  <c r="AH79" i="31"/>
  <c r="G76" i="24" s="1"/>
  <c r="AH78" i="39"/>
  <c r="AH23" i="36"/>
  <c r="AG23" i="36" s="1"/>
  <c r="R17" i="24" s="1"/>
  <c r="C139" i="39"/>
  <c r="C139" i="38"/>
  <c r="AH19" i="39"/>
  <c r="W13" i="24" s="1"/>
  <c r="AH81" i="33"/>
  <c r="K78" i="24" s="1"/>
  <c r="AH82" i="38"/>
  <c r="AG82" i="38" s="1"/>
  <c r="V79" i="24" s="1"/>
  <c r="AH80" i="33"/>
  <c r="AG80" i="33" s="1"/>
  <c r="L77" i="24" s="1"/>
  <c r="AH22" i="40"/>
  <c r="AG22" i="40" s="1"/>
  <c r="Z16" i="24" s="1"/>
  <c r="C139" i="37"/>
  <c r="AH79" i="35"/>
  <c r="O76" i="24" s="1"/>
  <c r="AH80" i="32"/>
  <c r="I77" i="24" s="1"/>
  <c r="AH19" i="33"/>
  <c r="K13" i="24" s="1"/>
  <c r="AH20" i="40"/>
  <c r="AG20" i="40" s="1"/>
  <c r="Z14" i="24" s="1"/>
  <c r="AH17" i="34"/>
  <c r="AG17" i="34" s="1"/>
  <c r="N11" i="24" s="1"/>
  <c r="AH20" i="38"/>
  <c r="U14" i="24" s="1"/>
  <c r="C139" i="40"/>
  <c r="AH81" i="39"/>
  <c r="AG81" i="39" s="1"/>
  <c r="X78" i="24" s="1"/>
  <c r="AG71" i="36"/>
  <c r="R65" i="24" s="1"/>
  <c r="Q65" i="24"/>
  <c r="AG71" i="34"/>
  <c r="N65" i="24" s="1"/>
  <c r="M65" i="24"/>
  <c r="AG135" i="39"/>
  <c r="X132" i="24" s="1"/>
  <c r="W132" i="24"/>
  <c r="AH17" i="39"/>
  <c r="AG73" i="40"/>
  <c r="Z67" i="24" s="1"/>
  <c r="Y67" i="24"/>
  <c r="AG136" i="34"/>
  <c r="N133" i="24" s="1"/>
  <c r="M133" i="24"/>
  <c r="AG74" i="36"/>
  <c r="R68" i="24" s="1"/>
  <c r="Q68" i="24"/>
  <c r="AG68" i="39"/>
  <c r="X62" i="24" s="1"/>
  <c r="W62" i="24"/>
  <c r="AG76" i="37"/>
  <c r="T70" i="24" s="1"/>
  <c r="S70" i="24"/>
  <c r="AG70" i="31"/>
  <c r="H64" i="24" s="1"/>
  <c r="G64" i="24"/>
  <c r="AG129" i="32"/>
  <c r="J126" i="24" s="1"/>
  <c r="I126" i="24"/>
  <c r="AH82" i="33"/>
  <c r="AH79" i="36"/>
  <c r="AG68" i="33"/>
  <c r="L62" i="24" s="1"/>
  <c r="K62" i="24"/>
  <c r="AH20" i="37"/>
  <c r="AG128" i="40"/>
  <c r="Z125" i="24" s="1"/>
  <c r="Y125" i="24"/>
  <c r="AG132" i="33"/>
  <c r="L129" i="24" s="1"/>
  <c r="K129" i="24"/>
  <c r="AG134" i="34"/>
  <c r="N131" i="24" s="1"/>
  <c r="M131" i="24"/>
  <c r="AG73" i="31"/>
  <c r="H67" i="24" s="1"/>
  <c r="G67" i="24"/>
  <c r="AG69" i="38"/>
  <c r="V63" i="24" s="1"/>
  <c r="U63" i="24"/>
  <c r="AG130" i="40"/>
  <c r="Z127" i="24" s="1"/>
  <c r="Y127" i="24"/>
  <c r="AH19" i="32"/>
  <c r="AG68" i="31"/>
  <c r="H62" i="24" s="1"/>
  <c r="G62" i="24"/>
  <c r="AG132" i="34"/>
  <c r="N129" i="24" s="1"/>
  <c r="M129" i="24"/>
  <c r="C139" i="33"/>
  <c r="AG128" i="36"/>
  <c r="R125" i="24" s="1"/>
  <c r="Q125" i="24"/>
  <c r="AG129" i="38"/>
  <c r="V126" i="24" s="1"/>
  <c r="U126" i="24"/>
  <c r="AG136" i="38"/>
  <c r="V133" i="24" s="1"/>
  <c r="U133" i="24"/>
  <c r="AG131" i="31"/>
  <c r="H128" i="24" s="1"/>
  <c r="G128" i="24"/>
  <c r="AH78" i="33"/>
  <c r="AG76" i="39"/>
  <c r="X70" i="24" s="1"/>
  <c r="W70" i="24"/>
  <c r="AG75" i="40"/>
  <c r="Z69" i="24" s="1"/>
  <c r="Y69" i="24"/>
  <c r="AG67" i="23"/>
  <c r="F61" i="24" s="1"/>
  <c r="AB61" i="24" s="1"/>
  <c r="E61" i="24"/>
  <c r="AA61" i="24" s="1"/>
  <c r="AG68" i="37"/>
  <c r="T62" i="24" s="1"/>
  <c r="S62" i="24"/>
  <c r="AG137" i="39"/>
  <c r="X134" i="24" s="1"/>
  <c r="W134" i="24"/>
  <c r="AG74" i="35"/>
  <c r="P68" i="24" s="1"/>
  <c r="O68" i="24"/>
  <c r="AG129" i="33"/>
  <c r="L126" i="24" s="1"/>
  <c r="K126" i="24"/>
  <c r="AG67" i="40"/>
  <c r="Z61" i="24" s="1"/>
  <c r="Y61" i="24"/>
  <c r="AG134" i="31"/>
  <c r="H131" i="24" s="1"/>
  <c r="G131" i="24"/>
  <c r="AG130" i="37"/>
  <c r="T127" i="24" s="1"/>
  <c r="S127" i="24"/>
  <c r="AG72" i="32"/>
  <c r="J66" i="24" s="1"/>
  <c r="I66" i="24"/>
  <c r="AG76" i="31"/>
  <c r="H70" i="24" s="1"/>
  <c r="G70" i="24"/>
  <c r="AH17" i="36"/>
  <c r="AH81" i="40"/>
  <c r="AG129" i="35"/>
  <c r="P126" i="24" s="1"/>
  <c r="O126" i="24"/>
  <c r="AG128" i="33"/>
  <c r="L125" i="24" s="1"/>
  <c r="K125" i="24"/>
  <c r="AG72" i="37"/>
  <c r="T66" i="24" s="1"/>
  <c r="S66" i="24"/>
  <c r="AG67" i="38"/>
  <c r="V61" i="24" s="1"/>
  <c r="U61" i="24"/>
  <c r="AG133" i="31"/>
  <c r="H130" i="24" s="1"/>
  <c r="G130" i="24"/>
  <c r="AG73" i="36"/>
  <c r="R67" i="24" s="1"/>
  <c r="Q67" i="24"/>
  <c r="AG71" i="38"/>
  <c r="V65" i="24" s="1"/>
  <c r="U65" i="24"/>
  <c r="AG72" i="38"/>
  <c r="V66" i="24" s="1"/>
  <c r="U66" i="24"/>
  <c r="AG137" i="37"/>
  <c r="T134" i="24" s="1"/>
  <c r="S134" i="24"/>
  <c r="AG76" i="36"/>
  <c r="R70" i="24" s="1"/>
  <c r="Q70" i="24"/>
  <c r="AG136" i="32"/>
  <c r="J133" i="24" s="1"/>
  <c r="I133" i="24"/>
  <c r="AG75" i="37"/>
  <c r="T69" i="24" s="1"/>
  <c r="S69" i="24"/>
  <c r="AG135" i="34"/>
  <c r="N132" i="24" s="1"/>
  <c r="M132" i="24"/>
  <c r="AH79" i="39"/>
  <c r="AH22" i="38"/>
  <c r="AG133" i="36"/>
  <c r="R130" i="24" s="1"/>
  <c r="Q130" i="24"/>
  <c r="AG133" i="34"/>
  <c r="N130" i="24" s="1"/>
  <c r="M130" i="24"/>
  <c r="AG136" i="40"/>
  <c r="Z133" i="24" s="1"/>
  <c r="Y133" i="24"/>
  <c r="AG129" i="39"/>
  <c r="X126" i="24" s="1"/>
  <c r="W126" i="24"/>
  <c r="AG69" i="34"/>
  <c r="N63" i="24" s="1"/>
  <c r="M63" i="24"/>
  <c r="AG74" i="38"/>
  <c r="V68" i="24" s="1"/>
  <c r="U68" i="24"/>
  <c r="AG133" i="32"/>
  <c r="J130" i="24" s="1"/>
  <c r="I130" i="24"/>
  <c r="AH19" i="35"/>
  <c r="AG73" i="34"/>
  <c r="N67" i="24" s="1"/>
  <c r="M67" i="24"/>
  <c r="AG67" i="39"/>
  <c r="X61" i="24" s="1"/>
  <c r="W61" i="24"/>
  <c r="AG71" i="40"/>
  <c r="Z65" i="24" s="1"/>
  <c r="Y65" i="24"/>
  <c r="AG73" i="39"/>
  <c r="X67" i="24" s="1"/>
  <c r="W67" i="24"/>
  <c r="AH80" i="39"/>
  <c r="AH17" i="23"/>
  <c r="AH81" i="36"/>
  <c r="AH20" i="33"/>
  <c r="AG136" i="35"/>
  <c r="P133" i="24" s="1"/>
  <c r="O133" i="24"/>
  <c r="AG134" i="23"/>
  <c r="F131" i="24" s="1"/>
  <c r="AB131" i="24" s="1"/>
  <c r="E131" i="24"/>
  <c r="AA131" i="24" s="1"/>
  <c r="AH20" i="34"/>
  <c r="AG67" i="34"/>
  <c r="N61" i="24" s="1"/>
  <c r="M61" i="24"/>
  <c r="AG73" i="38"/>
  <c r="V67" i="24" s="1"/>
  <c r="U67" i="24"/>
  <c r="AG129" i="31"/>
  <c r="H126" i="24" s="1"/>
  <c r="G126" i="24"/>
  <c r="AG76" i="38"/>
  <c r="V70" i="24" s="1"/>
  <c r="U70" i="24"/>
  <c r="AH81" i="34"/>
  <c r="AG130" i="35"/>
  <c r="P127" i="24" s="1"/>
  <c r="O127" i="24"/>
  <c r="AG69" i="32"/>
  <c r="J63" i="24" s="1"/>
  <c r="I63" i="24"/>
  <c r="AH82" i="34"/>
  <c r="AG70" i="38"/>
  <c r="V64" i="24" s="1"/>
  <c r="U64" i="24"/>
  <c r="AH22" i="37"/>
  <c r="AG135" i="31"/>
  <c r="H132" i="24" s="1"/>
  <c r="G132" i="24"/>
  <c r="AG68" i="23"/>
  <c r="F62" i="24" s="1"/>
  <c r="AB62" i="24" s="1"/>
  <c r="E62" i="24"/>
  <c r="AA62" i="24" s="1"/>
  <c r="AG132" i="40"/>
  <c r="Z129" i="24" s="1"/>
  <c r="Y129" i="24"/>
  <c r="AG67" i="36"/>
  <c r="R61" i="24" s="1"/>
  <c r="Q61" i="24"/>
  <c r="AG130" i="39"/>
  <c r="X127" i="24" s="1"/>
  <c r="W127" i="24"/>
  <c r="AG76" i="23"/>
  <c r="F70" i="24" s="1"/>
  <c r="AB70" i="24" s="1"/>
  <c r="E70" i="24"/>
  <c r="AA70" i="24" s="1"/>
  <c r="AH23" i="40"/>
  <c r="AG76" i="35"/>
  <c r="P70" i="24" s="1"/>
  <c r="O70" i="24"/>
  <c r="AG134" i="32"/>
  <c r="J131" i="24" s="1"/>
  <c r="I131" i="24"/>
  <c r="AG71" i="37"/>
  <c r="T65" i="24" s="1"/>
  <c r="S65" i="24"/>
  <c r="AG128" i="37"/>
  <c r="T125" i="24" s="1"/>
  <c r="S125" i="24"/>
  <c r="AG72" i="36"/>
  <c r="R66" i="24" s="1"/>
  <c r="Q66" i="24"/>
  <c r="AG70" i="35"/>
  <c r="P64" i="24" s="1"/>
  <c r="O64" i="24"/>
  <c r="AG73" i="32"/>
  <c r="J67" i="24" s="1"/>
  <c r="I67" i="24"/>
  <c r="AG68" i="38"/>
  <c r="V62" i="24" s="1"/>
  <c r="U62" i="24"/>
  <c r="AG131" i="40"/>
  <c r="Z128" i="24" s="1"/>
  <c r="Y128" i="24"/>
  <c r="AG136" i="23"/>
  <c r="F133" i="24" s="1"/>
  <c r="AB133" i="24" s="1"/>
  <c r="E133" i="24"/>
  <c r="AA133" i="24" s="1"/>
  <c r="AG72" i="33"/>
  <c r="L66" i="24" s="1"/>
  <c r="K66" i="24"/>
  <c r="AG133" i="38"/>
  <c r="V130" i="24" s="1"/>
  <c r="U130" i="24"/>
  <c r="AH78" i="35"/>
  <c r="AG134" i="40"/>
  <c r="Z131" i="24" s="1"/>
  <c r="Y131" i="24"/>
  <c r="AG136" i="37"/>
  <c r="T133" i="24" s="1"/>
  <c r="S133" i="24"/>
  <c r="C139" i="36"/>
  <c r="AG137" i="34"/>
  <c r="N134" i="24" s="1"/>
  <c r="M134" i="24"/>
  <c r="AH78" i="32"/>
  <c r="AG133" i="33"/>
  <c r="L130" i="24" s="1"/>
  <c r="K130" i="24"/>
  <c r="AG71" i="33"/>
  <c r="L65" i="24" s="1"/>
  <c r="K65" i="24"/>
  <c r="AH82" i="36"/>
  <c r="AG134" i="36"/>
  <c r="R131" i="24" s="1"/>
  <c r="Q131" i="24"/>
  <c r="AG128" i="31"/>
  <c r="H125" i="24" s="1"/>
  <c r="G125" i="24"/>
  <c r="AH81" i="37"/>
  <c r="AH19" i="36"/>
  <c r="AG128" i="35"/>
  <c r="P125" i="24" s="1"/>
  <c r="O125" i="24"/>
  <c r="AH81" i="38"/>
  <c r="AH82" i="37"/>
  <c r="AG73" i="37"/>
  <c r="T67" i="24" s="1"/>
  <c r="S67" i="24"/>
  <c r="AH80" i="35"/>
  <c r="AG75" i="39"/>
  <c r="X69" i="24" s="1"/>
  <c r="W69" i="24"/>
  <c r="AG136" i="33"/>
  <c r="L133" i="24" s="1"/>
  <c r="K133" i="24"/>
  <c r="AG72" i="34"/>
  <c r="N66" i="24" s="1"/>
  <c r="M66" i="24"/>
  <c r="AH23" i="35"/>
  <c r="AG130" i="33"/>
  <c r="L127" i="24" s="1"/>
  <c r="K127" i="24"/>
  <c r="AG131" i="39"/>
  <c r="X128" i="24" s="1"/>
  <c r="W128" i="24"/>
  <c r="AG71" i="23"/>
  <c r="F65" i="24" s="1"/>
  <c r="AB65" i="24" s="1"/>
  <c r="E65" i="24"/>
  <c r="AA65" i="24" s="1"/>
  <c r="AG135" i="36"/>
  <c r="R132" i="24" s="1"/>
  <c r="Q132" i="24"/>
  <c r="AG130" i="31"/>
  <c r="H127" i="24" s="1"/>
  <c r="G127" i="24"/>
  <c r="AH79" i="33"/>
  <c r="AH17" i="32"/>
  <c r="AG74" i="40"/>
  <c r="Z68" i="24" s="1"/>
  <c r="Y68" i="24"/>
  <c r="AG68" i="32"/>
  <c r="J62" i="24" s="1"/>
  <c r="I62" i="24"/>
  <c r="AG131" i="23"/>
  <c r="F128" i="24" s="1"/>
  <c r="AB128" i="24" s="1"/>
  <c r="E128" i="24"/>
  <c r="AA128" i="24" s="1"/>
  <c r="AH17" i="33"/>
  <c r="AG70" i="33"/>
  <c r="L64" i="24" s="1"/>
  <c r="K64" i="24"/>
  <c r="AG72" i="40"/>
  <c r="Z66" i="24" s="1"/>
  <c r="Y66" i="24"/>
  <c r="AH21" i="34"/>
  <c r="M15" i="24" s="1"/>
  <c r="AH23" i="33"/>
  <c r="AG72" i="39"/>
  <c r="X66" i="24" s="1"/>
  <c r="W66" i="24"/>
  <c r="AG136" i="36"/>
  <c r="R133" i="24" s="1"/>
  <c r="Q133" i="24"/>
  <c r="AG71" i="39"/>
  <c r="X65" i="24" s="1"/>
  <c r="W65" i="24"/>
  <c r="AG67" i="35"/>
  <c r="P61" i="24" s="1"/>
  <c r="O61" i="24"/>
  <c r="AG70" i="32"/>
  <c r="J64" i="24" s="1"/>
  <c r="I64" i="24"/>
  <c r="AG133" i="23"/>
  <c r="F130" i="24" s="1"/>
  <c r="AB130" i="24" s="1"/>
  <c r="E130" i="24"/>
  <c r="AA130" i="24" s="1"/>
  <c r="AG71" i="35"/>
  <c r="P65" i="24" s="1"/>
  <c r="O65" i="24"/>
  <c r="AG67" i="33"/>
  <c r="L61" i="24" s="1"/>
  <c r="K61" i="24"/>
  <c r="AG128" i="23"/>
  <c r="F125" i="24" s="1"/>
  <c r="AB125" i="24" s="1"/>
  <c r="E125" i="24"/>
  <c r="AA125" i="24" s="1"/>
  <c r="AG130" i="38"/>
  <c r="V127" i="24" s="1"/>
  <c r="U127" i="24"/>
  <c r="AG67" i="37"/>
  <c r="T61" i="24" s="1"/>
  <c r="S61" i="24"/>
  <c r="AG70" i="23"/>
  <c r="F64" i="24" s="1"/>
  <c r="AB64" i="24" s="1"/>
  <c r="E64" i="24"/>
  <c r="AA64" i="24" s="1"/>
  <c r="AG137" i="38"/>
  <c r="V134" i="24" s="1"/>
  <c r="U134" i="24"/>
  <c r="AG74" i="31"/>
  <c r="H68" i="24" s="1"/>
  <c r="G68" i="24"/>
  <c r="AH80" i="31"/>
  <c r="AG137" i="31"/>
  <c r="H134" i="24" s="1"/>
  <c r="G134" i="24"/>
  <c r="AG75" i="31"/>
  <c r="H69" i="24" s="1"/>
  <c r="G69" i="24"/>
  <c r="AH18" i="33"/>
  <c r="AG69" i="33"/>
  <c r="L63" i="24" s="1"/>
  <c r="K63" i="24"/>
  <c r="AG133" i="35"/>
  <c r="P130" i="24" s="1"/>
  <c r="O130" i="24"/>
  <c r="AG131" i="33"/>
  <c r="L128" i="24" s="1"/>
  <c r="K128" i="24"/>
  <c r="AG68" i="36"/>
  <c r="R62" i="24" s="1"/>
  <c r="Q62" i="24"/>
  <c r="AG128" i="38"/>
  <c r="V125" i="24" s="1"/>
  <c r="U125" i="24"/>
  <c r="AH20" i="35"/>
  <c r="AG75" i="34"/>
  <c r="N69" i="24" s="1"/>
  <c r="M69" i="24"/>
  <c r="AH80" i="40"/>
  <c r="AG130" i="34"/>
  <c r="N127" i="24" s="1"/>
  <c r="M127" i="24"/>
  <c r="AG133" i="39"/>
  <c r="X130" i="24" s="1"/>
  <c r="W130" i="24"/>
  <c r="AG76" i="40"/>
  <c r="Z70" i="24" s="1"/>
  <c r="Y70" i="24"/>
  <c r="AG132" i="37"/>
  <c r="T129" i="24" s="1"/>
  <c r="S129" i="24"/>
  <c r="AG67" i="32"/>
  <c r="J61" i="24" s="1"/>
  <c r="I61" i="24"/>
  <c r="AG131" i="32"/>
  <c r="J128" i="24" s="1"/>
  <c r="I128" i="24"/>
  <c r="AH19" i="34"/>
  <c r="AG129" i="34"/>
  <c r="N126" i="24" s="1"/>
  <c r="M126" i="24"/>
  <c r="AG135" i="40"/>
  <c r="Z132" i="24" s="1"/>
  <c r="Y132" i="24"/>
  <c r="AG135" i="38"/>
  <c r="V132" i="24" s="1"/>
  <c r="U132" i="24"/>
  <c r="AG132" i="23"/>
  <c r="F129" i="24" s="1"/>
  <c r="AB129" i="24" s="1"/>
  <c r="E129" i="24"/>
  <c r="AA129" i="24" s="1"/>
  <c r="AG72" i="35"/>
  <c r="P66" i="24" s="1"/>
  <c r="O66" i="24"/>
  <c r="AH18" i="38"/>
  <c r="AG137" i="36"/>
  <c r="R134" i="24" s="1"/>
  <c r="Q134" i="24"/>
  <c r="AG74" i="33"/>
  <c r="L68" i="24" s="1"/>
  <c r="K68" i="24"/>
  <c r="AH22" i="39"/>
  <c r="AG74" i="32"/>
  <c r="J68" i="24" s="1"/>
  <c r="I68" i="24"/>
  <c r="AG131" i="38"/>
  <c r="V128" i="24" s="1"/>
  <c r="U128" i="24"/>
  <c r="AH17" i="38"/>
  <c r="AG74" i="23"/>
  <c r="F68" i="24" s="1"/>
  <c r="AB68" i="24" s="1"/>
  <c r="E68" i="24"/>
  <c r="AA68" i="24" s="1"/>
  <c r="AH17" i="37"/>
  <c r="AG128" i="39"/>
  <c r="X125" i="24" s="1"/>
  <c r="W125" i="24"/>
  <c r="AG70" i="40"/>
  <c r="Z64" i="24" s="1"/>
  <c r="Y64" i="24"/>
  <c r="AH22" i="35"/>
  <c r="AG135" i="37"/>
  <c r="T132" i="24" s="1"/>
  <c r="S132" i="24"/>
  <c r="AG70" i="34"/>
  <c r="N64" i="24" s="1"/>
  <c r="M64" i="24"/>
  <c r="AG76" i="33"/>
  <c r="L70" i="24" s="1"/>
  <c r="K70" i="24"/>
  <c r="AG137" i="32"/>
  <c r="J134" i="24" s="1"/>
  <c r="I134" i="24"/>
  <c r="AG134" i="35"/>
  <c r="P131" i="24" s="1"/>
  <c r="O131" i="24"/>
  <c r="AG131" i="34"/>
  <c r="N128" i="24" s="1"/>
  <c r="M128" i="24"/>
  <c r="AH22" i="33"/>
  <c r="AG132" i="31"/>
  <c r="H129" i="24" s="1"/>
  <c r="G129" i="24"/>
  <c r="AG70" i="36"/>
  <c r="R64" i="24" s="1"/>
  <c r="Q64" i="24"/>
  <c r="AG74" i="39"/>
  <c r="X68" i="24" s="1"/>
  <c r="W68" i="24"/>
  <c r="AH20" i="31"/>
  <c r="AG133" i="37"/>
  <c r="T130" i="24" s="1"/>
  <c r="S130" i="24"/>
  <c r="AG134" i="33"/>
  <c r="L131" i="24" s="1"/>
  <c r="K131" i="24"/>
  <c r="U69" i="24"/>
  <c r="AG75" i="38"/>
  <c r="V69" i="24" s="1"/>
  <c r="AG132" i="32"/>
  <c r="J129" i="24" s="1"/>
  <c r="I129" i="24"/>
  <c r="AH21" i="40"/>
  <c r="AG69" i="37"/>
  <c r="T63" i="24" s="1"/>
  <c r="S63" i="24"/>
  <c r="AH80" i="34"/>
  <c r="AH18" i="35"/>
  <c r="AH79" i="38"/>
  <c r="AG69" i="31"/>
  <c r="H63" i="24" s="1"/>
  <c r="G63" i="24"/>
  <c r="AG128" i="34"/>
  <c r="N125" i="24" s="1"/>
  <c r="M125" i="24"/>
  <c r="AG68" i="35"/>
  <c r="P62" i="24" s="1"/>
  <c r="O62" i="24"/>
  <c r="AG132" i="39"/>
  <c r="X129" i="24" s="1"/>
  <c r="W129" i="24"/>
  <c r="AG72" i="23"/>
  <c r="F66" i="24" s="1"/>
  <c r="AB66" i="24" s="1"/>
  <c r="E66" i="24"/>
  <c r="AA66" i="24" s="1"/>
  <c r="AG130" i="32"/>
  <c r="J127" i="24" s="1"/>
  <c r="I127" i="24"/>
  <c r="AG70" i="39"/>
  <c r="X64" i="24" s="1"/>
  <c r="W64" i="24"/>
  <c r="AG69" i="36"/>
  <c r="R63" i="24" s="1"/>
  <c r="Q63" i="24"/>
  <c r="AG129" i="40"/>
  <c r="Z126" i="24" s="1"/>
  <c r="Y126" i="24"/>
  <c r="AH79" i="37"/>
  <c r="AH19" i="38"/>
  <c r="AG70" i="37"/>
  <c r="T64" i="24" s="1"/>
  <c r="S64" i="24"/>
  <c r="AG135" i="35"/>
  <c r="P132" i="24" s="1"/>
  <c r="O132" i="24"/>
  <c r="AG73" i="35"/>
  <c r="P67" i="24" s="1"/>
  <c r="O67" i="24"/>
  <c r="AG75" i="33"/>
  <c r="L69" i="24" s="1"/>
  <c r="K69" i="24"/>
  <c r="AH20" i="39"/>
  <c r="AG130" i="36"/>
  <c r="R127" i="24" s="1"/>
  <c r="Q127" i="24"/>
  <c r="AG75" i="23"/>
  <c r="F69" i="24" s="1"/>
  <c r="AB69" i="24" s="1"/>
  <c r="E69" i="24"/>
  <c r="AA69" i="24" s="1"/>
  <c r="AH19" i="40"/>
  <c r="AG75" i="36"/>
  <c r="R69" i="24" s="1"/>
  <c r="Q69" i="24"/>
  <c r="AG69" i="23"/>
  <c r="F63" i="24" s="1"/>
  <c r="AB63" i="24" s="1"/>
  <c r="E63" i="24"/>
  <c r="AA63" i="24" s="1"/>
  <c r="AG137" i="33"/>
  <c r="L134" i="24" s="1"/>
  <c r="K134" i="24"/>
  <c r="AG135" i="32"/>
  <c r="J132" i="24" s="1"/>
  <c r="I132" i="24"/>
  <c r="AG134" i="37"/>
  <c r="T131" i="24" s="1"/>
  <c r="S131" i="24"/>
  <c r="AG73" i="23"/>
  <c r="F67" i="24" s="1"/>
  <c r="AB67" i="24" s="1"/>
  <c r="E67" i="24"/>
  <c r="AA67" i="24" s="1"/>
  <c r="AG137" i="35"/>
  <c r="P134" i="24" s="1"/>
  <c r="O134" i="24"/>
  <c r="AG131" i="37"/>
  <c r="T128" i="24" s="1"/>
  <c r="S128" i="24"/>
  <c r="AG132" i="35"/>
  <c r="P129" i="24" s="1"/>
  <c r="O129" i="24"/>
  <c r="AG75" i="32"/>
  <c r="J69" i="24" s="1"/>
  <c r="I69" i="24"/>
  <c r="AG137" i="23"/>
  <c r="F134" i="24" s="1"/>
  <c r="AB134" i="24" s="1"/>
  <c r="E134" i="24"/>
  <c r="AA134" i="24" s="1"/>
  <c r="AH20" i="36"/>
  <c r="AG136" i="39"/>
  <c r="X133" i="24" s="1"/>
  <c r="W133" i="24"/>
  <c r="AG69" i="39"/>
  <c r="X63" i="24" s="1"/>
  <c r="W63" i="24"/>
  <c r="AG68" i="40"/>
  <c r="Z62" i="24" s="1"/>
  <c r="Y62" i="24"/>
  <c r="AG129" i="36"/>
  <c r="R126" i="24" s="1"/>
  <c r="Q126" i="24"/>
  <c r="AG74" i="37"/>
  <c r="T68" i="24" s="1"/>
  <c r="S68" i="24"/>
  <c r="AG128" i="32"/>
  <c r="J125" i="24" s="1"/>
  <c r="I125" i="24"/>
  <c r="AH18" i="40"/>
  <c r="AG129" i="37"/>
  <c r="T126" i="24" s="1"/>
  <c r="S126" i="24"/>
  <c r="AH23" i="39"/>
  <c r="AG76" i="34"/>
  <c r="N70" i="24" s="1"/>
  <c r="M70" i="24"/>
  <c r="AH18" i="34"/>
  <c r="AH23" i="38"/>
  <c r="AG72" i="31"/>
  <c r="H66" i="24" s="1"/>
  <c r="G66" i="24"/>
  <c r="AH21" i="39"/>
  <c r="AG129" i="23"/>
  <c r="F126" i="24" s="1"/>
  <c r="AB126" i="24" s="1"/>
  <c r="E126" i="24"/>
  <c r="AA126" i="24" s="1"/>
  <c r="AG71" i="32"/>
  <c r="J65" i="24" s="1"/>
  <c r="I65" i="24"/>
  <c r="AG75" i="35"/>
  <c r="P69" i="24" s="1"/>
  <c r="O69" i="24"/>
  <c r="AG76" i="32"/>
  <c r="J70" i="24" s="1"/>
  <c r="I70" i="24"/>
  <c r="AG131" i="36"/>
  <c r="R128" i="24" s="1"/>
  <c r="Q128" i="24"/>
  <c r="AG135" i="23"/>
  <c r="F132" i="24" s="1"/>
  <c r="AB132" i="24" s="1"/>
  <c r="E132" i="24"/>
  <c r="AA132" i="24" s="1"/>
  <c r="AG130" i="23"/>
  <c r="F127" i="24" s="1"/>
  <c r="AB127" i="24" s="1"/>
  <c r="E127" i="24"/>
  <c r="AA127" i="24" s="1"/>
  <c r="AG136" i="31"/>
  <c r="H133" i="24" s="1"/>
  <c r="G133" i="24"/>
  <c r="AG69" i="40"/>
  <c r="Z63" i="24" s="1"/>
  <c r="Y63" i="24"/>
  <c r="AG69" i="35"/>
  <c r="P63" i="24" s="1"/>
  <c r="O63" i="24"/>
  <c r="AH17" i="40"/>
  <c r="AG137" i="40"/>
  <c r="Z134" i="24" s="1"/>
  <c r="Y134" i="24"/>
  <c r="AG74" i="34"/>
  <c r="N68" i="24" s="1"/>
  <c r="M68" i="24"/>
  <c r="AG73" i="33"/>
  <c r="L67" i="24" s="1"/>
  <c r="K67" i="24"/>
  <c r="AG68" i="34"/>
  <c r="N62" i="24" s="1"/>
  <c r="M62" i="24"/>
  <c r="AG132" i="38"/>
  <c r="V129" i="24" s="1"/>
  <c r="U129" i="24"/>
  <c r="AG135" i="33"/>
  <c r="L132" i="24" s="1"/>
  <c r="K132" i="24"/>
  <c r="AG71" i="31"/>
  <c r="H65" i="24" s="1"/>
  <c r="G65" i="24"/>
  <c r="AG134" i="39"/>
  <c r="X131" i="24" s="1"/>
  <c r="W131" i="24"/>
  <c r="AG132" i="36"/>
  <c r="R129" i="24" s="1"/>
  <c r="Q129" i="24"/>
  <c r="AG67" i="31"/>
  <c r="H61" i="24" s="1"/>
  <c r="G61" i="24"/>
  <c r="AG134" i="38"/>
  <c r="V131" i="24" s="1"/>
  <c r="U131" i="24"/>
  <c r="AG133" i="40"/>
  <c r="Z130" i="24" s="1"/>
  <c r="Y130" i="24"/>
  <c r="AG131" i="35"/>
  <c r="P128" i="24" s="1"/>
  <c r="O128" i="24"/>
  <c r="AL143" i="39"/>
  <c r="AL147" i="39" s="1" a="1"/>
  <c r="AB77" i="39" s="1"/>
  <c r="AL143" i="40"/>
  <c r="AL143" i="37"/>
  <c r="AL147" i="37" s="1" a="1"/>
  <c r="AL143" i="38"/>
  <c r="AL143" i="35"/>
  <c r="AL147" i="35" s="1" a="1"/>
  <c r="H77" i="35" s="1"/>
  <c r="AL143" i="36"/>
  <c r="AH23" i="31"/>
  <c r="AH23" i="32"/>
  <c r="AH23" i="23"/>
  <c r="AH23" i="34"/>
  <c r="AH21" i="32"/>
  <c r="I15" i="24" s="1"/>
  <c r="AH21" i="33"/>
  <c r="K15" i="24" s="1"/>
  <c r="AL143" i="33"/>
  <c r="AL147" i="33" s="1" a="1"/>
  <c r="AL143" i="34"/>
  <c r="AL143" i="31"/>
  <c r="AL147" i="31" s="1" a="1"/>
  <c r="AL143" i="32"/>
  <c r="AH22" i="23"/>
  <c r="AH22" i="31"/>
  <c r="AH21" i="23"/>
  <c r="AH21" i="31"/>
  <c r="G15" i="24" s="1"/>
  <c r="AL147" i="23" a="1"/>
  <c r="O77" i="23" s="1"/>
  <c r="AH82" i="23"/>
  <c r="AH81" i="23"/>
  <c r="AH80" i="23"/>
  <c r="AH20" i="23"/>
  <c r="AH19" i="23"/>
  <c r="AH18" i="23"/>
  <c r="E12" i="24" s="1"/>
  <c r="AM143" i="23"/>
  <c r="AM143" i="40" s="1"/>
  <c r="AH79" i="23"/>
  <c r="C139" i="23"/>
  <c r="AH78" i="23"/>
  <c r="E75" i="24" s="1"/>
  <c r="K54" i="44" l="1"/>
  <c r="U66" i="44"/>
  <c r="J66" i="44"/>
  <c r="AH66" i="44"/>
  <c r="AI66" i="44"/>
  <c r="T66" i="44"/>
  <c r="AG66" i="44"/>
  <c r="AJ54" i="44"/>
  <c r="V54" i="44"/>
  <c r="S66" i="44"/>
  <c r="L22" i="44"/>
  <c r="AG110" i="38"/>
  <c r="V107" i="24" s="1"/>
  <c r="U107" i="24"/>
  <c r="M41" i="46"/>
  <c r="O41" i="46" s="1"/>
  <c r="J34" i="44"/>
  <c r="K115" i="24"/>
  <c r="AG118" i="33"/>
  <c r="L115" i="24" s="1"/>
  <c r="AG27" i="31"/>
  <c r="H21" i="24" s="1"/>
  <c r="G21" i="24"/>
  <c r="AG34" i="34"/>
  <c r="N28" i="24" s="1"/>
  <c r="M28" i="24"/>
  <c r="L54" i="44"/>
  <c r="AJ61" i="44"/>
  <c r="AK61" i="44" s="1"/>
  <c r="AJ60" i="44"/>
  <c r="AK60" i="44" s="1"/>
  <c r="K84" i="24"/>
  <c r="AG87" i="33"/>
  <c r="L84" i="24" s="1"/>
  <c r="AG60" i="38"/>
  <c r="V54" i="24" s="1"/>
  <c r="U54" i="24"/>
  <c r="U57" i="24"/>
  <c r="AG63" i="38"/>
  <c r="V57" i="24" s="1"/>
  <c r="AG64" i="34"/>
  <c r="N58" i="24" s="1"/>
  <c r="M58" i="24"/>
  <c r="E49" i="24"/>
  <c r="AG55" i="23"/>
  <c r="F49" i="24" s="1"/>
  <c r="AG55" i="33"/>
  <c r="L49" i="24" s="1"/>
  <c r="K49" i="24"/>
  <c r="AG105" i="38"/>
  <c r="V102" i="24" s="1"/>
  <c r="U102" i="24"/>
  <c r="AG32" i="40"/>
  <c r="Z26" i="24" s="1"/>
  <c r="Y26" i="24"/>
  <c r="U50" i="24"/>
  <c r="AG56" i="38"/>
  <c r="V50" i="24" s="1"/>
  <c r="K60" i="24"/>
  <c r="AG66" i="33"/>
  <c r="L60" i="24" s="1"/>
  <c r="AG25" i="33"/>
  <c r="L19" i="24" s="1"/>
  <c r="K19" i="24"/>
  <c r="W113" i="24"/>
  <c r="AG116" i="39"/>
  <c r="X113" i="24" s="1"/>
  <c r="AG62" i="31"/>
  <c r="H56" i="24" s="1"/>
  <c r="G56" i="24"/>
  <c r="K31" i="44"/>
  <c r="K32" i="44"/>
  <c r="L32" i="44" s="1"/>
  <c r="K28" i="44"/>
  <c r="L28" i="44" s="1"/>
  <c r="V33" i="44"/>
  <c r="W33" i="44" s="1"/>
  <c r="K33" i="44"/>
  <c r="L33" i="44" s="1"/>
  <c r="AG26" i="37"/>
  <c r="T20" i="24" s="1"/>
  <c r="S20" i="24"/>
  <c r="AG31" i="36"/>
  <c r="R25" i="24" s="1"/>
  <c r="Q25" i="24"/>
  <c r="AG27" i="35"/>
  <c r="P21" i="24" s="1"/>
  <c r="O21" i="24"/>
  <c r="AG111" i="31"/>
  <c r="H108" i="24" s="1"/>
  <c r="G108" i="24"/>
  <c r="K30" i="44"/>
  <c r="K29" i="44"/>
  <c r="L29" i="44" s="1"/>
  <c r="K27" i="44"/>
  <c r="L27" i="44" s="1"/>
  <c r="K23" i="44"/>
  <c r="K26" i="44"/>
  <c r="L26" i="44" s="1"/>
  <c r="K24" i="44"/>
  <c r="L24" i="44" s="1"/>
  <c r="W46" i="24"/>
  <c r="AG52" i="39"/>
  <c r="X46" i="24" s="1"/>
  <c r="O36" i="24"/>
  <c r="AG42" i="35"/>
  <c r="P36" i="24" s="1"/>
  <c r="K90" i="24"/>
  <c r="AG93" i="33"/>
  <c r="L90" i="24" s="1"/>
  <c r="AG40" i="33"/>
  <c r="L34" i="24" s="1"/>
  <c r="K34" i="24"/>
  <c r="G52" i="24"/>
  <c r="AG58" i="31"/>
  <c r="H52" i="24" s="1"/>
  <c r="AG40" i="31"/>
  <c r="H34" i="24" s="1"/>
  <c r="G34" i="24"/>
  <c r="AG93" i="32"/>
  <c r="J90" i="24" s="1"/>
  <c r="I90" i="24"/>
  <c r="AG37" i="40"/>
  <c r="Z31" i="24" s="1"/>
  <c r="Y31" i="24"/>
  <c r="AG118" i="32"/>
  <c r="J115" i="24" s="1"/>
  <c r="I115" i="24"/>
  <c r="I109" i="24"/>
  <c r="AG112" i="32"/>
  <c r="J109" i="24" s="1"/>
  <c r="I119" i="24"/>
  <c r="AG122" i="32"/>
  <c r="J119" i="24" s="1"/>
  <c r="Q21" i="24"/>
  <c r="AG27" i="36"/>
  <c r="R21" i="24" s="1"/>
  <c r="AG44" i="37"/>
  <c r="T38" i="24" s="1"/>
  <c r="S38" i="24"/>
  <c r="S29" i="24"/>
  <c r="AG35" i="37"/>
  <c r="T29" i="24" s="1"/>
  <c r="S117" i="24"/>
  <c r="AG120" i="37"/>
  <c r="T117" i="24" s="1"/>
  <c r="AG127" i="35"/>
  <c r="P124" i="24" s="1"/>
  <c r="O124" i="24"/>
  <c r="AG45" i="33"/>
  <c r="L39" i="24" s="1"/>
  <c r="K39" i="24"/>
  <c r="AG110" i="40"/>
  <c r="Z107" i="24" s="1"/>
  <c r="Y107" i="24"/>
  <c r="AG49" i="35"/>
  <c r="P43" i="24" s="1"/>
  <c r="O43" i="24"/>
  <c r="AG41" i="35"/>
  <c r="P35" i="24" s="1"/>
  <c r="O35" i="24"/>
  <c r="M42" i="24"/>
  <c r="AG48" i="34"/>
  <c r="N42" i="24" s="1"/>
  <c r="K94" i="24"/>
  <c r="AG97" i="33"/>
  <c r="L94" i="24" s="1"/>
  <c r="AG60" i="34"/>
  <c r="N54" i="24" s="1"/>
  <c r="M54" i="24"/>
  <c r="AG107" i="40"/>
  <c r="Z104" i="24" s="1"/>
  <c r="Y104" i="24"/>
  <c r="AG98" i="38"/>
  <c r="V95" i="24" s="1"/>
  <c r="U95" i="24"/>
  <c r="AG125" i="39"/>
  <c r="X122" i="24" s="1"/>
  <c r="W122" i="24"/>
  <c r="I66" i="44"/>
  <c r="V59" i="44"/>
  <c r="W59" i="44" s="1"/>
  <c r="K25" i="44"/>
  <c r="L25" i="44" s="1"/>
  <c r="AG40" i="40"/>
  <c r="Z34" i="24" s="1"/>
  <c r="Y34" i="24"/>
  <c r="AG66" i="40"/>
  <c r="Z60" i="24" s="1"/>
  <c r="Y60" i="24"/>
  <c r="AG60" i="32"/>
  <c r="J54" i="24" s="1"/>
  <c r="I54" i="24"/>
  <c r="AG33" i="34"/>
  <c r="N27" i="24" s="1"/>
  <c r="M27" i="24"/>
  <c r="O120" i="24"/>
  <c r="AG123" i="35"/>
  <c r="P120" i="24" s="1"/>
  <c r="AG59" i="38"/>
  <c r="V53" i="24" s="1"/>
  <c r="U53" i="24"/>
  <c r="AG127" i="40"/>
  <c r="Z124" i="24" s="1"/>
  <c r="Y124" i="24"/>
  <c r="O58" i="24"/>
  <c r="AG64" i="35"/>
  <c r="P58" i="24" s="1"/>
  <c r="M124" i="24"/>
  <c r="AG127" i="34"/>
  <c r="N124" i="24" s="1"/>
  <c r="AG62" i="33"/>
  <c r="L56" i="24" s="1"/>
  <c r="K56" i="24"/>
  <c r="AG100" i="35"/>
  <c r="P97" i="24" s="1"/>
  <c r="O97" i="24"/>
  <c r="AG46" i="31"/>
  <c r="H40" i="24" s="1"/>
  <c r="G40" i="24"/>
  <c r="AG106" i="32"/>
  <c r="J103" i="24" s="1"/>
  <c r="I103" i="24"/>
  <c r="AG125" i="40"/>
  <c r="Z122" i="24" s="1"/>
  <c r="Y122" i="24"/>
  <c r="AG127" i="38"/>
  <c r="V124" i="24" s="1"/>
  <c r="U124" i="24"/>
  <c r="AG96" i="37"/>
  <c r="T93" i="24" s="1"/>
  <c r="S93" i="24"/>
  <c r="AG64" i="36"/>
  <c r="R58" i="24" s="1"/>
  <c r="Q58" i="24"/>
  <c r="AG36" i="36"/>
  <c r="R30" i="24" s="1"/>
  <c r="Q30" i="24"/>
  <c r="AG93" i="36"/>
  <c r="R90" i="24" s="1"/>
  <c r="Q90" i="24"/>
  <c r="AJ59" i="44"/>
  <c r="AK59" i="44" s="1"/>
  <c r="AJ58" i="44"/>
  <c r="AK58" i="44" s="1"/>
  <c r="AJ57" i="44"/>
  <c r="AK57" i="44" s="1"/>
  <c r="AJ56" i="44"/>
  <c r="AK56" i="44" s="1"/>
  <c r="AJ55" i="44"/>
  <c r="AK55" i="44" s="1"/>
  <c r="V62" i="44"/>
  <c r="W61" i="44"/>
  <c r="V58" i="44"/>
  <c r="W58" i="44" s="1"/>
  <c r="V56" i="44"/>
  <c r="W56" i="44" s="1"/>
  <c r="AJ31" i="44"/>
  <c r="M84" i="24"/>
  <c r="AG87" i="34"/>
  <c r="N84" i="24" s="1"/>
  <c r="W83" i="24"/>
  <c r="AG86" i="39"/>
  <c r="X83" i="24" s="1"/>
  <c r="AG54" i="33"/>
  <c r="L48" i="24" s="1"/>
  <c r="K48" i="24"/>
  <c r="Y84" i="24"/>
  <c r="AG87" i="40"/>
  <c r="Z84" i="24" s="1"/>
  <c r="S118" i="24"/>
  <c r="AG121" i="37"/>
  <c r="T118" i="24" s="1"/>
  <c r="AG58" i="37"/>
  <c r="T52" i="24" s="1"/>
  <c r="S52" i="24"/>
  <c r="AG86" i="33"/>
  <c r="L83" i="24" s="1"/>
  <c r="K83" i="24"/>
  <c r="AG99" i="38"/>
  <c r="V96" i="24" s="1"/>
  <c r="U96" i="24"/>
  <c r="AG46" i="40"/>
  <c r="Z40" i="24" s="1"/>
  <c r="Y40" i="24"/>
  <c r="AG44" i="40"/>
  <c r="Z38" i="24" s="1"/>
  <c r="Y38" i="24"/>
  <c r="AG39" i="31"/>
  <c r="H33" i="24" s="1"/>
  <c r="G33" i="24"/>
  <c r="W52" i="24"/>
  <c r="AG58" i="39"/>
  <c r="X52" i="24" s="1"/>
  <c r="AG31" i="37"/>
  <c r="T25" i="24" s="1"/>
  <c r="S25" i="24"/>
  <c r="AG50" i="35"/>
  <c r="P44" i="24" s="1"/>
  <c r="O44" i="24"/>
  <c r="Y112" i="24"/>
  <c r="AG115" i="40"/>
  <c r="Z112" i="24" s="1"/>
  <c r="AG57" i="31"/>
  <c r="H51" i="24" s="1"/>
  <c r="G51" i="24"/>
  <c r="K25" i="24"/>
  <c r="AG31" i="33"/>
  <c r="L25" i="24" s="1"/>
  <c r="U44" i="24"/>
  <c r="AG50" i="38"/>
  <c r="V44" i="24" s="1"/>
  <c r="W27" i="24"/>
  <c r="AG33" i="39"/>
  <c r="X27" i="24" s="1"/>
  <c r="U114" i="24"/>
  <c r="AG117" i="38"/>
  <c r="V114" i="24" s="1"/>
  <c r="AG52" i="33"/>
  <c r="L46" i="24" s="1"/>
  <c r="K46" i="24"/>
  <c r="G95" i="24"/>
  <c r="AG98" i="31"/>
  <c r="H95" i="24" s="1"/>
  <c r="AG86" i="40"/>
  <c r="Z83" i="24" s="1"/>
  <c r="Y83" i="24"/>
  <c r="U118" i="24"/>
  <c r="AG121" i="38"/>
  <c r="V118" i="24" s="1"/>
  <c r="AG28" i="34"/>
  <c r="N22" i="24" s="1"/>
  <c r="M22" i="24"/>
  <c r="AG115" i="34"/>
  <c r="N112" i="24" s="1"/>
  <c r="M112" i="24"/>
  <c r="AG57" i="39"/>
  <c r="X51" i="24" s="1"/>
  <c r="W51" i="24"/>
  <c r="M43" i="24"/>
  <c r="AG49" i="34"/>
  <c r="N43" i="24" s="1"/>
  <c r="AG63" i="33"/>
  <c r="L57" i="24" s="1"/>
  <c r="K57" i="24"/>
  <c r="Q83" i="24"/>
  <c r="AG86" i="36"/>
  <c r="R83" i="24" s="1"/>
  <c r="U25" i="24"/>
  <c r="AG31" i="38"/>
  <c r="V25" i="24" s="1"/>
  <c r="AG98" i="33"/>
  <c r="L95" i="24" s="1"/>
  <c r="K95" i="24"/>
  <c r="AG59" i="40"/>
  <c r="Z53" i="24" s="1"/>
  <c r="Y53" i="24"/>
  <c r="AG25" i="40"/>
  <c r="Z19" i="24" s="1"/>
  <c r="Y19" i="24"/>
  <c r="M60" i="24"/>
  <c r="AG66" i="34"/>
  <c r="N60" i="24" s="1"/>
  <c r="M51" i="24"/>
  <c r="AG57" i="34"/>
  <c r="N51" i="24" s="1"/>
  <c r="K111" i="24"/>
  <c r="AG114" i="33"/>
  <c r="L111" i="24" s="1"/>
  <c r="AG83" i="37"/>
  <c r="T80" i="24" s="1"/>
  <c r="S80" i="24"/>
  <c r="AG56" i="34"/>
  <c r="N50" i="24" s="1"/>
  <c r="M50" i="24"/>
  <c r="K123" i="24"/>
  <c r="AG126" i="33"/>
  <c r="L123" i="24" s="1"/>
  <c r="M85" i="24"/>
  <c r="AG88" i="34"/>
  <c r="N85" i="24" s="1"/>
  <c r="AG35" i="35"/>
  <c r="P29" i="24" s="1"/>
  <c r="O29" i="24"/>
  <c r="AG27" i="33"/>
  <c r="L21" i="24" s="1"/>
  <c r="K21" i="24"/>
  <c r="U116" i="24"/>
  <c r="AG119" i="38"/>
  <c r="V116" i="24" s="1"/>
  <c r="AG89" i="37"/>
  <c r="T86" i="24" s="1"/>
  <c r="S86" i="24"/>
  <c r="S104" i="24"/>
  <c r="AG107" i="37"/>
  <c r="T104" i="24" s="1"/>
  <c r="AG57" i="33"/>
  <c r="L51" i="24" s="1"/>
  <c r="K51" i="24"/>
  <c r="AG61" i="35"/>
  <c r="P55" i="24" s="1"/>
  <c r="O55" i="24"/>
  <c r="AG86" i="37"/>
  <c r="T83" i="24" s="1"/>
  <c r="S83" i="24"/>
  <c r="S58" i="24"/>
  <c r="AG64" i="37"/>
  <c r="T58" i="24" s="1"/>
  <c r="AG108" i="39"/>
  <c r="X105" i="24" s="1"/>
  <c r="W105" i="24"/>
  <c r="AG54" i="40"/>
  <c r="Z48" i="24" s="1"/>
  <c r="Y48" i="24"/>
  <c r="AG25" i="36"/>
  <c r="R19" i="24" s="1"/>
  <c r="Q19" i="24"/>
  <c r="AG42" i="34"/>
  <c r="N36" i="24" s="1"/>
  <c r="M36" i="24"/>
  <c r="Y86" i="24"/>
  <c r="AG89" i="40"/>
  <c r="Z86" i="24" s="1"/>
  <c r="W56" i="24"/>
  <c r="AG62" i="39"/>
  <c r="X56" i="24" s="1"/>
  <c r="AG48" i="37"/>
  <c r="T42" i="24" s="1"/>
  <c r="S42" i="24"/>
  <c r="AG50" i="34"/>
  <c r="N44" i="24" s="1"/>
  <c r="M44" i="24"/>
  <c r="AG91" i="36"/>
  <c r="R88" i="24" s="1"/>
  <c r="Q88" i="24"/>
  <c r="U81" i="24"/>
  <c r="AG84" i="38"/>
  <c r="V81" i="24" s="1"/>
  <c r="M89" i="24"/>
  <c r="AG92" i="34"/>
  <c r="N89" i="24" s="1"/>
  <c r="AG65" i="33"/>
  <c r="L59" i="24" s="1"/>
  <c r="K59" i="24"/>
  <c r="AJ30" i="44"/>
  <c r="AG64" i="40"/>
  <c r="Z58" i="24" s="1"/>
  <c r="Y58" i="24"/>
  <c r="U80" i="24"/>
  <c r="AG83" i="38"/>
  <c r="V80" i="24" s="1"/>
  <c r="AG65" i="32"/>
  <c r="J59" i="24" s="1"/>
  <c r="I59" i="24"/>
  <c r="I94" i="24"/>
  <c r="AG97" i="32"/>
  <c r="J94" i="24" s="1"/>
  <c r="AG98" i="36"/>
  <c r="R95" i="24" s="1"/>
  <c r="Q95" i="24"/>
  <c r="U36" i="24"/>
  <c r="AG42" i="38"/>
  <c r="V36" i="24" s="1"/>
  <c r="M19" i="24"/>
  <c r="AG25" i="34"/>
  <c r="N19" i="24" s="1"/>
  <c r="AG94" i="39"/>
  <c r="X91" i="24" s="1"/>
  <c r="W91" i="24"/>
  <c r="AG57" i="37"/>
  <c r="T51" i="24" s="1"/>
  <c r="S51" i="24"/>
  <c r="AG85" i="31"/>
  <c r="H82" i="24" s="1"/>
  <c r="G82" i="24"/>
  <c r="K97" i="24"/>
  <c r="AG100" i="33"/>
  <c r="L97" i="24" s="1"/>
  <c r="AG33" i="38"/>
  <c r="V27" i="24" s="1"/>
  <c r="U27" i="24"/>
  <c r="AG103" i="40"/>
  <c r="Z100" i="24" s="1"/>
  <c r="Y100" i="24"/>
  <c r="M106" i="24"/>
  <c r="AG109" i="34"/>
  <c r="N106" i="24" s="1"/>
  <c r="AG95" i="37"/>
  <c r="T92" i="24" s="1"/>
  <c r="S92" i="24"/>
  <c r="AG60" i="37"/>
  <c r="T54" i="24" s="1"/>
  <c r="S54" i="24"/>
  <c r="M93" i="24"/>
  <c r="AG96" i="34"/>
  <c r="N93" i="24" s="1"/>
  <c r="AG119" i="33"/>
  <c r="L116" i="24" s="1"/>
  <c r="K116" i="24"/>
  <c r="M102" i="24"/>
  <c r="AG105" i="34"/>
  <c r="N102" i="24" s="1"/>
  <c r="AG30" i="36"/>
  <c r="R24" i="24" s="1"/>
  <c r="Q24" i="24"/>
  <c r="M40" i="24"/>
  <c r="AG46" i="34"/>
  <c r="N40" i="24" s="1"/>
  <c r="W120" i="24"/>
  <c r="AG123" i="39"/>
  <c r="X120" i="24" s="1"/>
  <c r="AG119" i="39"/>
  <c r="X116" i="24" s="1"/>
  <c r="W116" i="24"/>
  <c r="AG90" i="36"/>
  <c r="R87" i="24" s="1"/>
  <c r="Q87" i="24"/>
  <c r="AG113" i="38"/>
  <c r="V110" i="24" s="1"/>
  <c r="U110" i="24"/>
  <c r="U97" i="24"/>
  <c r="AG100" i="38"/>
  <c r="V97" i="24" s="1"/>
  <c r="W60" i="24"/>
  <c r="AG66" i="39"/>
  <c r="X60" i="24" s="1"/>
  <c r="AG66" i="35"/>
  <c r="P60" i="24" s="1"/>
  <c r="O60" i="24"/>
  <c r="O50" i="24"/>
  <c r="AG56" i="35"/>
  <c r="P50" i="24" s="1"/>
  <c r="Y85" i="24"/>
  <c r="AG88" i="40"/>
  <c r="Z85" i="24" s="1"/>
  <c r="AG121" i="33"/>
  <c r="L118" i="24" s="1"/>
  <c r="K118" i="24"/>
  <c r="W92" i="24"/>
  <c r="AG95" i="39"/>
  <c r="X92" i="24" s="1"/>
  <c r="AG87" i="38"/>
  <c r="V84" i="24" s="1"/>
  <c r="U84" i="24"/>
  <c r="AG46" i="37"/>
  <c r="T40" i="24" s="1"/>
  <c r="S40" i="24"/>
  <c r="Y39" i="24"/>
  <c r="AG45" i="40"/>
  <c r="Z39" i="24" s="1"/>
  <c r="K52" i="24"/>
  <c r="AG58" i="33"/>
  <c r="L52" i="24" s="1"/>
  <c r="Y82" i="24"/>
  <c r="AG85" i="40"/>
  <c r="Z82" i="24" s="1"/>
  <c r="S102" i="24"/>
  <c r="AG105" i="37"/>
  <c r="T102" i="24" s="1"/>
  <c r="S88" i="24"/>
  <c r="AG91" i="37"/>
  <c r="T88" i="24" s="1"/>
  <c r="K124" i="24"/>
  <c r="AG127" i="33"/>
  <c r="L124" i="24" s="1"/>
  <c r="AI34" i="44"/>
  <c r="AH34" i="44"/>
  <c r="AJ28" i="44"/>
  <c r="AK28" i="44" s="1"/>
  <c r="AJ26" i="44"/>
  <c r="AK26" i="44" s="1"/>
  <c r="AJ25" i="44"/>
  <c r="AK25" i="44" s="1"/>
  <c r="AJ23" i="44"/>
  <c r="AJ62" i="44"/>
  <c r="V63" i="44"/>
  <c r="V60" i="44"/>
  <c r="W60" i="44" s="1"/>
  <c r="V57" i="44"/>
  <c r="W57" i="44" s="1"/>
  <c r="V55" i="44"/>
  <c r="W55" i="44" s="1"/>
  <c r="AJ29" i="44"/>
  <c r="AK29" i="44" s="1"/>
  <c r="AJ27" i="44"/>
  <c r="AK27" i="44" s="1"/>
  <c r="AJ24" i="44"/>
  <c r="AK24" i="44" s="1"/>
  <c r="V29" i="44"/>
  <c r="W29" i="44" s="1"/>
  <c r="K59" i="44"/>
  <c r="L59" i="44" s="1"/>
  <c r="K63" i="44"/>
  <c r="V31" i="44"/>
  <c r="V30" i="44"/>
  <c r="V28" i="44"/>
  <c r="W28" i="44" s="1"/>
  <c r="V27" i="44"/>
  <c r="W27" i="44" s="1"/>
  <c r="V26" i="44"/>
  <c r="W26" i="44" s="1"/>
  <c r="V25" i="44"/>
  <c r="W25" i="44" s="1"/>
  <c r="V24" i="44"/>
  <c r="W24" i="44" s="1"/>
  <c r="V23" i="44"/>
  <c r="W22" i="44"/>
  <c r="K56" i="44"/>
  <c r="L56" i="44" s="1"/>
  <c r="K58" i="44"/>
  <c r="L58" i="44" s="1"/>
  <c r="K60" i="44"/>
  <c r="L60" i="44" s="1"/>
  <c r="K61" i="44"/>
  <c r="L61" i="44" s="1"/>
  <c r="K62" i="44"/>
  <c r="K57" i="44"/>
  <c r="L57" i="44" s="1"/>
  <c r="U34" i="44"/>
  <c r="T34" i="44"/>
  <c r="AG34" i="44"/>
  <c r="K55" i="44"/>
  <c r="H66" i="44"/>
  <c r="H34" i="44"/>
  <c r="V32" i="44"/>
  <c r="S34" i="44"/>
  <c r="I34" i="44"/>
  <c r="AG61" i="23"/>
  <c r="F55" i="24" s="1"/>
  <c r="E55" i="24"/>
  <c r="E81" i="24"/>
  <c r="AG84" i="23"/>
  <c r="F81" i="24" s="1"/>
  <c r="AG118" i="23"/>
  <c r="F115" i="24" s="1"/>
  <c r="E115" i="24"/>
  <c r="G58" i="24"/>
  <c r="AG64" i="31"/>
  <c r="H58" i="24" s="1"/>
  <c r="AG122" i="31"/>
  <c r="H119" i="24" s="1"/>
  <c r="G119" i="24"/>
  <c r="AG104" i="31"/>
  <c r="H101" i="24" s="1"/>
  <c r="G101" i="24"/>
  <c r="AG45" i="31"/>
  <c r="H39" i="24" s="1"/>
  <c r="G39" i="24"/>
  <c r="AG96" i="31"/>
  <c r="H93" i="24" s="1"/>
  <c r="G93" i="24"/>
  <c r="AG118" i="31"/>
  <c r="H115" i="24" s="1"/>
  <c r="G115" i="24"/>
  <c r="AG126" i="31"/>
  <c r="H123" i="24" s="1"/>
  <c r="G123" i="24"/>
  <c r="AG37" i="31"/>
  <c r="H31" i="24" s="1"/>
  <c r="G31" i="24"/>
  <c r="AG124" i="31"/>
  <c r="H121" i="24" s="1"/>
  <c r="G121" i="24"/>
  <c r="AG112" i="31"/>
  <c r="H109" i="24" s="1"/>
  <c r="G109" i="24"/>
  <c r="AG35" i="31"/>
  <c r="H29" i="24" s="1"/>
  <c r="G29" i="24"/>
  <c r="AG107" i="31"/>
  <c r="H104" i="24" s="1"/>
  <c r="G104" i="24"/>
  <c r="E40" i="24"/>
  <c r="AG46" i="23"/>
  <c r="F40" i="24" s="1"/>
  <c r="AG104" i="23"/>
  <c r="F101" i="24" s="1"/>
  <c r="E101" i="24"/>
  <c r="E60" i="24"/>
  <c r="AG66" i="23"/>
  <c r="F60" i="24" s="1"/>
  <c r="AG58" i="23"/>
  <c r="F52" i="24" s="1"/>
  <c r="E52" i="24"/>
  <c r="AG96" i="23"/>
  <c r="F93" i="24" s="1"/>
  <c r="E93" i="24"/>
  <c r="E99" i="24"/>
  <c r="AG102" i="23"/>
  <c r="F99" i="24" s="1"/>
  <c r="E105" i="24"/>
  <c r="AG108" i="23"/>
  <c r="F105" i="24" s="1"/>
  <c r="AG28" i="23"/>
  <c r="F22" i="24" s="1"/>
  <c r="E22" i="24"/>
  <c r="AG37" i="23"/>
  <c r="F31" i="24" s="1"/>
  <c r="E31" i="24"/>
  <c r="AG121" i="23"/>
  <c r="F118" i="24" s="1"/>
  <c r="E118" i="24"/>
  <c r="AG54" i="23"/>
  <c r="F48" i="24" s="1"/>
  <c r="E48" i="24"/>
  <c r="AG53" i="23"/>
  <c r="F47" i="24" s="1"/>
  <c r="E47" i="24"/>
  <c r="AG117" i="23"/>
  <c r="F114" i="24" s="1"/>
  <c r="E114" i="24"/>
  <c r="AG91" i="32"/>
  <c r="J88" i="24" s="1"/>
  <c r="I88" i="24"/>
  <c r="I96" i="24"/>
  <c r="AG99" i="32"/>
  <c r="J96" i="24" s="1"/>
  <c r="AG120" i="32"/>
  <c r="J117" i="24" s="1"/>
  <c r="I117" i="24"/>
  <c r="AG51" i="32"/>
  <c r="J45" i="24" s="1"/>
  <c r="I45" i="24"/>
  <c r="AG30" i="32"/>
  <c r="J24" i="24" s="1"/>
  <c r="I24" i="24"/>
  <c r="AG85" i="32"/>
  <c r="J82" i="24" s="1"/>
  <c r="I82" i="24"/>
  <c r="AG88" i="32"/>
  <c r="J85" i="24" s="1"/>
  <c r="I85" i="24"/>
  <c r="AG95" i="32"/>
  <c r="J92" i="24" s="1"/>
  <c r="I92" i="24"/>
  <c r="AG126" i="32"/>
  <c r="J123" i="24" s="1"/>
  <c r="I123" i="24"/>
  <c r="AG87" i="32"/>
  <c r="J84" i="24" s="1"/>
  <c r="I84" i="24"/>
  <c r="AG105" i="23"/>
  <c r="F102" i="24" s="1"/>
  <c r="E102" i="24"/>
  <c r="AG99" i="34"/>
  <c r="N96" i="24" s="1"/>
  <c r="M96" i="24"/>
  <c r="AG27" i="39"/>
  <c r="X21" i="24" s="1"/>
  <c r="W21" i="24"/>
  <c r="AG59" i="23"/>
  <c r="F53" i="24" s="1"/>
  <c r="E53" i="24"/>
  <c r="U23" i="24"/>
  <c r="AG29" i="38"/>
  <c r="V23" i="24" s="1"/>
  <c r="AG85" i="39"/>
  <c r="X82" i="24" s="1"/>
  <c r="W82" i="24"/>
  <c r="U43" i="24"/>
  <c r="AG49" i="38"/>
  <c r="V43" i="24" s="1"/>
  <c r="W22" i="24"/>
  <c r="AG28" i="39"/>
  <c r="X22" i="24" s="1"/>
  <c r="AG95" i="36"/>
  <c r="R92" i="24" s="1"/>
  <c r="Q92" i="24"/>
  <c r="AG39" i="40"/>
  <c r="Z33" i="24" s="1"/>
  <c r="Y33" i="24"/>
  <c r="AG33" i="37"/>
  <c r="T27" i="24" s="1"/>
  <c r="S27" i="24"/>
  <c r="AG111" i="35"/>
  <c r="P108" i="24" s="1"/>
  <c r="O108" i="24"/>
  <c r="AG25" i="35"/>
  <c r="P19" i="24" s="1"/>
  <c r="O19" i="24"/>
  <c r="W53" i="24"/>
  <c r="AG59" i="39"/>
  <c r="X53" i="24" s="1"/>
  <c r="AG93" i="37"/>
  <c r="T90" i="24" s="1"/>
  <c r="S90" i="24"/>
  <c r="AG127" i="39"/>
  <c r="X124" i="24" s="1"/>
  <c r="W124" i="24"/>
  <c r="Y28" i="24"/>
  <c r="AG34" i="40"/>
  <c r="Z28" i="24" s="1"/>
  <c r="AG104" i="33"/>
  <c r="L101" i="24" s="1"/>
  <c r="K101" i="24"/>
  <c r="S56" i="24"/>
  <c r="AG62" i="37"/>
  <c r="T56" i="24" s="1"/>
  <c r="AG92" i="23"/>
  <c r="F89" i="24" s="1"/>
  <c r="E89" i="24"/>
  <c r="AG112" i="39"/>
  <c r="X109" i="24" s="1"/>
  <c r="W109" i="24"/>
  <c r="Y37" i="24"/>
  <c r="AG43" i="40"/>
  <c r="Z37" i="24" s="1"/>
  <c r="U21" i="24"/>
  <c r="AG27" i="38"/>
  <c r="V21" i="24" s="1"/>
  <c r="AG32" i="31"/>
  <c r="H26" i="24" s="1"/>
  <c r="G26" i="24"/>
  <c r="M107" i="24"/>
  <c r="AG110" i="34"/>
  <c r="N107" i="24" s="1"/>
  <c r="G117" i="24"/>
  <c r="AG120" i="31"/>
  <c r="H117" i="24" s="1"/>
  <c r="M86" i="24"/>
  <c r="AG89" i="34"/>
  <c r="N86" i="24" s="1"/>
  <c r="O87" i="24"/>
  <c r="AG90" i="35"/>
  <c r="P87" i="24" s="1"/>
  <c r="U104" i="24"/>
  <c r="AG107" i="38"/>
  <c r="V104" i="24" s="1"/>
  <c r="Q51" i="24"/>
  <c r="AG57" i="36"/>
  <c r="R51" i="24" s="1"/>
  <c r="AG35" i="36"/>
  <c r="R29" i="24" s="1"/>
  <c r="Q29" i="24"/>
  <c r="G102" i="24"/>
  <c r="AG105" i="31"/>
  <c r="H102" i="24" s="1"/>
  <c r="AG91" i="33"/>
  <c r="L88" i="24" s="1"/>
  <c r="K88" i="24"/>
  <c r="AG34" i="37"/>
  <c r="T28" i="24" s="1"/>
  <c r="S28" i="24"/>
  <c r="U29" i="24"/>
  <c r="AG35" i="38"/>
  <c r="V29" i="24" s="1"/>
  <c r="G25" i="24"/>
  <c r="AG31" i="31"/>
  <c r="H25" i="24" s="1"/>
  <c r="K58" i="24"/>
  <c r="AG64" i="33"/>
  <c r="L58" i="24" s="1"/>
  <c r="AG34" i="39"/>
  <c r="X28" i="24" s="1"/>
  <c r="W28" i="24"/>
  <c r="AG60" i="31"/>
  <c r="H54" i="24" s="1"/>
  <c r="G54" i="24"/>
  <c r="Y120" i="24"/>
  <c r="AG123" i="40"/>
  <c r="Z120" i="24" s="1"/>
  <c r="Q60" i="24"/>
  <c r="AG66" i="36"/>
  <c r="R60" i="24" s="1"/>
  <c r="U46" i="24"/>
  <c r="AG52" i="38"/>
  <c r="V46" i="24" s="1"/>
  <c r="AG37" i="37"/>
  <c r="T31" i="24" s="1"/>
  <c r="S31" i="24"/>
  <c r="AG111" i="37"/>
  <c r="T108" i="24" s="1"/>
  <c r="S108" i="24"/>
  <c r="AG97" i="37"/>
  <c r="T94" i="24" s="1"/>
  <c r="S94" i="24"/>
  <c r="I121" i="24"/>
  <c r="AG124" i="32"/>
  <c r="J121" i="24" s="1"/>
  <c r="U93" i="24"/>
  <c r="AG96" i="38"/>
  <c r="V93" i="24" s="1"/>
  <c r="AG30" i="40"/>
  <c r="Z24" i="24" s="1"/>
  <c r="Y24" i="24"/>
  <c r="AG86" i="23"/>
  <c r="F83" i="24" s="1"/>
  <c r="E83" i="24"/>
  <c r="W40" i="24"/>
  <c r="AG46" i="39"/>
  <c r="X40" i="24" s="1"/>
  <c r="AG54" i="31"/>
  <c r="H48" i="24" s="1"/>
  <c r="G48" i="24"/>
  <c r="W33" i="24"/>
  <c r="AG39" i="39"/>
  <c r="X33" i="24" s="1"/>
  <c r="AG122" i="39"/>
  <c r="X119" i="24" s="1"/>
  <c r="W119" i="24"/>
  <c r="AG51" i="40"/>
  <c r="Z45" i="24" s="1"/>
  <c r="Y45" i="24"/>
  <c r="I40" i="24"/>
  <c r="AG46" i="32"/>
  <c r="J40" i="24" s="1"/>
  <c r="AG58" i="36"/>
  <c r="R52" i="24" s="1"/>
  <c r="Q52" i="24"/>
  <c r="I44" i="24"/>
  <c r="AG50" i="32"/>
  <c r="J44" i="24" s="1"/>
  <c r="AG55" i="35"/>
  <c r="P49" i="24" s="1"/>
  <c r="O49" i="24"/>
  <c r="W94" i="24"/>
  <c r="AG97" i="39"/>
  <c r="X94" i="24" s="1"/>
  <c r="AG101" i="32"/>
  <c r="J98" i="24" s="1"/>
  <c r="I98" i="24"/>
  <c r="AG114" i="32"/>
  <c r="J111" i="24" s="1"/>
  <c r="I111" i="24"/>
  <c r="U82" i="24"/>
  <c r="AG85" i="38"/>
  <c r="V82" i="24" s="1"/>
  <c r="M99" i="24"/>
  <c r="AG102" i="34"/>
  <c r="N99" i="24" s="1"/>
  <c r="AG38" i="33"/>
  <c r="L32" i="24" s="1"/>
  <c r="K32" i="24"/>
  <c r="M52" i="24"/>
  <c r="AG58" i="34"/>
  <c r="N52" i="24" s="1"/>
  <c r="E39" i="24"/>
  <c r="AG45" i="23"/>
  <c r="F39" i="24" s="1"/>
  <c r="I18" i="24"/>
  <c r="AG24" i="32"/>
  <c r="J18" i="24" s="1"/>
  <c r="AG122" i="37"/>
  <c r="T119" i="24" s="1"/>
  <c r="S119" i="24"/>
  <c r="AG36" i="33"/>
  <c r="L30" i="24" s="1"/>
  <c r="K30" i="24"/>
  <c r="AG61" i="31"/>
  <c r="H55" i="24" s="1"/>
  <c r="G55" i="24"/>
  <c r="AG35" i="33"/>
  <c r="L29" i="24" s="1"/>
  <c r="K29" i="24"/>
  <c r="AG48" i="40"/>
  <c r="Z42" i="24" s="1"/>
  <c r="Y42" i="24"/>
  <c r="AG61" i="32"/>
  <c r="J55" i="24" s="1"/>
  <c r="I55" i="24"/>
  <c r="G41" i="24"/>
  <c r="AG47" i="31"/>
  <c r="H41" i="24" s="1"/>
  <c r="O42" i="24"/>
  <c r="AG48" i="35"/>
  <c r="P42" i="24" s="1"/>
  <c r="AG56" i="39"/>
  <c r="X50" i="24" s="1"/>
  <c r="W50" i="24"/>
  <c r="Y29" i="24"/>
  <c r="AG35" i="40"/>
  <c r="Z29" i="24" s="1"/>
  <c r="AG62" i="32"/>
  <c r="J56" i="24" s="1"/>
  <c r="I56" i="24"/>
  <c r="I49" i="24"/>
  <c r="AG55" i="32"/>
  <c r="J49" i="24" s="1"/>
  <c r="AG41" i="32"/>
  <c r="J35" i="24" s="1"/>
  <c r="I35" i="24"/>
  <c r="AG27" i="32"/>
  <c r="J21" i="24" s="1"/>
  <c r="I21" i="24"/>
  <c r="O41" i="24"/>
  <c r="AG47" i="35"/>
  <c r="P41" i="24" s="1"/>
  <c r="AG40" i="32"/>
  <c r="J34" i="24" s="1"/>
  <c r="I34" i="24"/>
  <c r="O20" i="24"/>
  <c r="AG26" i="35"/>
  <c r="P20" i="24" s="1"/>
  <c r="AG32" i="32"/>
  <c r="J26" i="24" s="1"/>
  <c r="I26" i="24"/>
  <c r="M46" i="24"/>
  <c r="AG52" i="34"/>
  <c r="N46" i="24" s="1"/>
  <c r="AG45" i="32"/>
  <c r="J39" i="24" s="1"/>
  <c r="I39" i="24"/>
  <c r="AG38" i="32"/>
  <c r="J32" i="24" s="1"/>
  <c r="I32" i="24"/>
  <c r="AG65" i="39"/>
  <c r="X59" i="24" s="1"/>
  <c r="W59" i="24"/>
  <c r="AG58" i="35"/>
  <c r="P52" i="24" s="1"/>
  <c r="O52" i="24"/>
  <c r="W58" i="24"/>
  <c r="AG64" i="39"/>
  <c r="X58" i="24" s="1"/>
  <c r="M30" i="24"/>
  <c r="AG36" i="34"/>
  <c r="N30" i="24" s="1"/>
  <c r="AG29" i="35"/>
  <c r="P23" i="24" s="1"/>
  <c r="O23" i="24"/>
  <c r="AG59" i="31"/>
  <c r="H53" i="24" s="1"/>
  <c r="G53" i="24"/>
  <c r="S46" i="24"/>
  <c r="AG52" i="37"/>
  <c r="T46" i="24" s="1"/>
  <c r="E32" i="24"/>
  <c r="AG38" i="23"/>
  <c r="F32" i="24" s="1"/>
  <c r="AG65" i="34"/>
  <c r="N59" i="24" s="1"/>
  <c r="M59" i="24"/>
  <c r="AG44" i="38"/>
  <c r="V38" i="24" s="1"/>
  <c r="U38" i="24"/>
  <c r="W31" i="24"/>
  <c r="AG37" i="39"/>
  <c r="X31" i="24" s="1"/>
  <c r="AG50" i="36"/>
  <c r="R44" i="24" s="1"/>
  <c r="Q44" i="24"/>
  <c r="E24" i="24"/>
  <c r="AG30" i="23"/>
  <c r="F24" i="24" s="1"/>
  <c r="M23" i="24"/>
  <c r="AG29" i="34"/>
  <c r="N23" i="24" s="1"/>
  <c r="AG57" i="23"/>
  <c r="F51" i="24" s="1"/>
  <c r="E51" i="24"/>
  <c r="AG56" i="31"/>
  <c r="H50" i="24" s="1"/>
  <c r="X13" i="46" s="1"/>
  <c r="G50" i="24"/>
  <c r="AG48" i="31"/>
  <c r="H42" i="24" s="1"/>
  <c r="G42" i="24"/>
  <c r="AG41" i="23"/>
  <c r="F35" i="24" s="1"/>
  <c r="E35" i="24"/>
  <c r="AG28" i="38"/>
  <c r="V22" i="24" s="1"/>
  <c r="U22" i="24"/>
  <c r="Q42" i="24"/>
  <c r="AG48" i="36"/>
  <c r="R42" i="24" s="1"/>
  <c r="Y50" i="24"/>
  <c r="AG56" i="40"/>
  <c r="Z50" i="24" s="1"/>
  <c r="AG54" i="32"/>
  <c r="J48" i="24" s="1"/>
  <c r="I48" i="24"/>
  <c r="AG25" i="31"/>
  <c r="H19" i="24" s="1"/>
  <c r="G19" i="24"/>
  <c r="AG48" i="32"/>
  <c r="J42" i="24" s="1"/>
  <c r="I42" i="24"/>
  <c r="E56" i="24"/>
  <c r="AG62" i="23"/>
  <c r="F56" i="24" s="1"/>
  <c r="M35" i="24"/>
  <c r="AG41" i="34"/>
  <c r="N35" i="24" s="1"/>
  <c r="W43" i="24"/>
  <c r="AG49" i="39"/>
  <c r="X43" i="24" s="1"/>
  <c r="S55" i="24"/>
  <c r="AG61" i="37"/>
  <c r="T55" i="24" s="1"/>
  <c r="AG54" i="35"/>
  <c r="P48" i="24" s="1"/>
  <c r="O48" i="24"/>
  <c r="M41" i="24"/>
  <c r="AG47" i="34"/>
  <c r="N41" i="24" s="1"/>
  <c r="U34" i="24"/>
  <c r="AG40" i="38"/>
  <c r="V34" i="24" s="1"/>
  <c r="AG26" i="36"/>
  <c r="R20" i="24" s="1"/>
  <c r="Q20" i="24"/>
  <c r="AG53" i="33"/>
  <c r="L47" i="24" s="1"/>
  <c r="K47" i="24"/>
  <c r="AG32" i="33"/>
  <c r="L26" i="24" s="1"/>
  <c r="K26" i="24"/>
  <c r="E57" i="24"/>
  <c r="AG63" i="23"/>
  <c r="F57" i="24" s="1"/>
  <c r="AG52" i="31"/>
  <c r="H46" i="24" s="1"/>
  <c r="G46" i="24"/>
  <c r="AG38" i="34"/>
  <c r="N32" i="24" s="1"/>
  <c r="M32" i="24"/>
  <c r="M25" i="24"/>
  <c r="AG31" i="34"/>
  <c r="N25" i="24" s="1"/>
  <c r="S59" i="24"/>
  <c r="AG65" i="37"/>
  <c r="T59" i="24" s="1"/>
  <c r="Y52" i="24"/>
  <c r="AG58" i="40"/>
  <c r="Z52" i="24" s="1"/>
  <c r="AG44" i="39"/>
  <c r="X38" i="24" s="1"/>
  <c r="W38" i="24"/>
  <c r="U31" i="24"/>
  <c r="AG37" i="38"/>
  <c r="V31" i="24" s="1"/>
  <c r="AG50" i="37"/>
  <c r="T44" i="24" s="1"/>
  <c r="S44" i="24"/>
  <c r="G45" i="24"/>
  <c r="AG51" i="31"/>
  <c r="H45" i="24" s="1"/>
  <c r="G24" i="24"/>
  <c r="AG30" i="31"/>
  <c r="H24" i="24" s="1"/>
  <c r="AG36" i="35"/>
  <c r="P30" i="24" s="1"/>
  <c r="O30" i="24"/>
  <c r="K37" i="24"/>
  <c r="AG43" i="33"/>
  <c r="L37" i="24" s="1"/>
  <c r="O22" i="24"/>
  <c r="AG28" i="35"/>
  <c r="P22" i="24" s="1"/>
  <c r="O28" i="24"/>
  <c r="AG34" i="35"/>
  <c r="P28" i="24" s="1"/>
  <c r="K35" i="24"/>
  <c r="AG41" i="33"/>
  <c r="L35" i="24" s="1"/>
  <c r="Y43" i="24"/>
  <c r="AG49" i="40"/>
  <c r="Z43" i="24" s="1"/>
  <c r="Y36" i="24"/>
  <c r="AG42" i="40"/>
  <c r="Z36" i="24" s="1"/>
  <c r="O27" i="24"/>
  <c r="AG33" i="35"/>
  <c r="P27" i="24" s="1"/>
  <c r="AG53" i="39"/>
  <c r="X47" i="24" s="1"/>
  <c r="W47" i="24"/>
  <c r="S49" i="24"/>
  <c r="AG55" i="37"/>
  <c r="T49" i="24" s="1"/>
  <c r="AG27" i="34"/>
  <c r="N21" i="24" s="1"/>
  <c r="M21" i="24"/>
  <c r="AG61" i="33"/>
  <c r="L55" i="24" s="1"/>
  <c r="K55" i="24"/>
  <c r="AG54" i="39"/>
  <c r="X48" i="24" s="1"/>
  <c r="W48" i="24"/>
  <c r="AG47" i="36"/>
  <c r="R41" i="24" s="1"/>
  <c r="Q41" i="24"/>
  <c r="O34" i="24"/>
  <c r="AG40" i="35"/>
  <c r="P34" i="24" s="1"/>
  <c r="Q27" i="24"/>
  <c r="AG33" i="36"/>
  <c r="R27" i="24" s="1"/>
  <c r="AG26" i="40"/>
  <c r="Z20" i="24" s="1"/>
  <c r="Y20" i="24"/>
  <c r="G47" i="24"/>
  <c r="AG53" i="31"/>
  <c r="H47" i="24" s="1"/>
  <c r="E19" i="24"/>
  <c r="AG25" i="23"/>
  <c r="F19" i="24" s="1"/>
  <c r="O54" i="24"/>
  <c r="AG60" i="35"/>
  <c r="P54" i="24" s="1"/>
  <c r="AG32" i="35"/>
  <c r="P26" i="24" s="1"/>
  <c r="O26" i="24"/>
  <c r="AG45" i="37"/>
  <c r="T39" i="24" s="1"/>
  <c r="S39" i="24"/>
  <c r="I25" i="24"/>
  <c r="AG31" i="32"/>
  <c r="J25" i="24" s="1"/>
  <c r="AG65" i="36"/>
  <c r="R59" i="24" s="1"/>
  <c r="Q59" i="24"/>
  <c r="U52" i="24"/>
  <c r="AG58" i="38"/>
  <c r="V52" i="24" s="1"/>
  <c r="K24" i="24"/>
  <c r="AG30" i="33"/>
  <c r="L24" i="24" s="1"/>
  <c r="W30" i="24"/>
  <c r="AG36" i="39"/>
  <c r="X30" i="24" s="1"/>
  <c r="AG29" i="40"/>
  <c r="Z23" i="24" s="1"/>
  <c r="Y23" i="24"/>
  <c r="AG43" i="36"/>
  <c r="R37" i="24" s="1"/>
  <c r="Q37" i="24"/>
  <c r="AG61" i="34"/>
  <c r="N55" i="24" s="1"/>
  <c r="M55" i="24"/>
  <c r="AG47" i="38"/>
  <c r="V41" i="24" s="1"/>
  <c r="U41" i="24"/>
  <c r="U20" i="24"/>
  <c r="AG26" i="38"/>
  <c r="V20" i="24" s="1"/>
  <c r="I57" i="24"/>
  <c r="AG63" i="32"/>
  <c r="J57" i="24" s="1"/>
  <c r="AG66" i="31"/>
  <c r="H60" i="24" s="1"/>
  <c r="G60" i="24"/>
  <c r="O39" i="24"/>
  <c r="AG45" i="35"/>
  <c r="P39" i="24" s="1"/>
  <c r="Q32" i="24"/>
  <c r="AG38" i="36"/>
  <c r="R32" i="24" s="1"/>
  <c r="AG65" i="38"/>
  <c r="V59" i="24" s="1"/>
  <c r="U59" i="24"/>
  <c r="AG50" i="39"/>
  <c r="X44" i="24" s="1"/>
  <c r="W44" i="24"/>
  <c r="E45" i="24"/>
  <c r="AG51" i="23"/>
  <c r="F45" i="24" s="1"/>
  <c r="U58" i="24"/>
  <c r="AG64" i="38"/>
  <c r="V58" i="24" s="1"/>
  <c r="S21" i="24"/>
  <c r="AG27" i="37"/>
  <c r="T21" i="24" s="1"/>
  <c r="K53" i="24"/>
  <c r="AG59" i="33"/>
  <c r="L53" i="24" s="1"/>
  <c r="M39" i="24"/>
  <c r="AG45" i="34"/>
  <c r="N39" i="24" s="1"/>
  <c r="O46" i="24"/>
  <c r="AG52" i="35"/>
  <c r="P46" i="24" s="1"/>
  <c r="AG45" i="36"/>
  <c r="R39" i="24" s="1"/>
  <c r="Q39" i="24"/>
  <c r="W32" i="24"/>
  <c r="AG38" i="39"/>
  <c r="X32" i="24" s="1"/>
  <c r="AG37" i="33"/>
  <c r="L31" i="24" s="1"/>
  <c r="K31" i="24"/>
  <c r="M45" i="24"/>
  <c r="AG51" i="34"/>
  <c r="N45" i="24" s="1"/>
  <c r="O51" i="24"/>
  <c r="AG57" i="35"/>
  <c r="P51" i="24" s="1"/>
  <c r="AG43" i="35"/>
  <c r="P37" i="24" s="1"/>
  <c r="O37" i="24"/>
  <c r="AG42" i="36"/>
  <c r="R36" i="24" s="1"/>
  <c r="Q36" i="24"/>
  <c r="AG66" i="32"/>
  <c r="J60" i="24" s="1"/>
  <c r="I60" i="24"/>
  <c r="U42" i="24"/>
  <c r="AG48" i="38"/>
  <c r="V42" i="24" s="1"/>
  <c r="AG55" i="38"/>
  <c r="V49" i="24" s="1"/>
  <c r="U49" i="24"/>
  <c r="E43" i="24"/>
  <c r="AG49" i="23"/>
  <c r="F43" i="24" s="1"/>
  <c r="AG61" i="38"/>
  <c r="V55" i="24" s="1"/>
  <c r="U55" i="24"/>
  <c r="S48" i="24"/>
  <c r="AG54" i="37"/>
  <c r="T48" i="24" s="1"/>
  <c r="W41" i="24"/>
  <c r="AG47" i="39"/>
  <c r="X41" i="24" s="1"/>
  <c r="AG53" i="36"/>
  <c r="R47" i="24" s="1"/>
  <c r="Q47" i="24"/>
  <c r="U26" i="24"/>
  <c r="AG32" i="38"/>
  <c r="V26" i="24" s="1"/>
  <c r="M57" i="24"/>
  <c r="AG63" i="34"/>
  <c r="N57" i="24" s="1"/>
  <c r="S32" i="24"/>
  <c r="AG38" i="37"/>
  <c r="T32" i="24" s="1"/>
  <c r="Y25" i="24"/>
  <c r="AG31" i="40"/>
  <c r="Z25" i="24" s="1"/>
  <c r="AG41" i="37"/>
  <c r="T35" i="24" s="1"/>
  <c r="S35" i="24"/>
  <c r="Q56" i="24"/>
  <c r="AG62" i="36"/>
  <c r="R56" i="24" s="1"/>
  <c r="M49" i="24"/>
  <c r="AG55" i="34"/>
  <c r="N49" i="24" s="1"/>
  <c r="AG46" i="35"/>
  <c r="P40" i="24" s="1"/>
  <c r="O40" i="24"/>
  <c r="AG26" i="32"/>
  <c r="J20" i="24" s="1"/>
  <c r="I20" i="24"/>
  <c r="W54" i="24"/>
  <c r="AG60" i="39"/>
  <c r="X54" i="24" s="1"/>
  <c r="M33" i="24"/>
  <c r="AG39" i="34"/>
  <c r="N33" i="24" s="1"/>
  <c r="AG63" i="35"/>
  <c r="P57" i="24" s="1"/>
  <c r="O57" i="24"/>
  <c r="AG44" i="23"/>
  <c r="F38" i="24" s="1"/>
  <c r="E38" i="24"/>
  <c r="O31" i="24"/>
  <c r="AG37" i="35"/>
  <c r="P31" i="24" s="1"/>
  <c r="AG35" i="23"/>
  <c r="F29" i="24" s="1"/>
  <c r="E29" i="24"/>
  <c r="W49" i="24"/>
  <c r="AG55" i="39"/>
  <c r="X49" i="24" s="1"/>
  <c r="Y21" i="24"/>
  <c r="AG27" i="40"/>
  <c r="Z21" i="24" s="1"/>
  <c r="AG49" i="33"/>
  <c r="L43" i="24" s="1"/>
  <c r="K43" i="24"/>
  <c r="AG28" i="33"/>
  <c r="L22" i="24" s="1"/>
  <c r="K22" i="24"/>
  <c r="AG33" i="33"/>
  <c r="L27" i="24" s="1"/>
  <c r="K27" i="24"/>
  <c r="E20" i="24"/>
  <c r="AG26" i="23"/>
  <c r="F20" i="24" s="1"/>
  <c r="S47" i="24"/>
  <c r="AG53" i="37"/>
  <c r="T47" i="24" s="1"/>
  <c r="U19" i="24"/>
  <c r="AG25" i="38"/>
  <c r="V19" i="24" s="1"/>
  <c r="O33" i="24"/>
  <c r="AG39" i="35"/>
  <c r="P33" i="24" s="1"/>
  <c r="AG63" i="36"/>
  <c r="R57" i="24" s="1"/>
  <c r="Q57" i="24"/>
  <c r="S60" i="24"/>
  <c r="AG66" i="37"/>
  <c r="T60" i="24" s="1"/>
  <c r="AG59" i="37"/>
  <c r="T53" i="24" s="1"/>
  <c r="S53" i="24"/>
  <c r="AG65" i="31"/>
  <c r="H59" i="24" s="1"/>
  <c r="G59" i="24"/>
  <c r="AG44" i="32"/>
  <c r="J38" i="24" s="1"/>
  <c r="I38" i="24"/>
  <c r="AG50" i="23"/>
  <c r="F44" i="24" s="1"/>
  <c r="E44" i="24"/>
  <c r="AG36" i="23"/>
  <c r="F30" i="24" s="1"/>
  <c r="E30" i="24"/>
  <c r="AG29" i="31"/>
  <c r="H23" i="24" s="1"/>
  <c r="G23" i="24"/>
  <c r="AG25" i="37"/>
  <c r="T19" i="24" s="1"/>
  <c r="S19" i="24"/>
  <c r="G20" i="24"/>
  <c r="AG26" i="31"/>
  <c r="H20" i="24" s="1"/>
  <c r="AG39" i="37"/>
  <c r="T33" i="24" s="1"/>
  <c r="S33" i="24"/>
  <c r="AG63" i="37"/>
  <c r="T57" i="24" s="1"/>
  <c r="S57" i="24"/>
  <c r="Q53" i="24"/>
  <c r="AG59" i="36"/>
  <c r="R53" i="24" s="1"/>
  <c r="AG44" i="33"/>
  <c r="L38" i="24" s="1"/>
  <c r="K38" i="24"/>
  <c r="G30" i="24"/>
  <c r="AG36" i="31"/>
  <c r="H30" i="24" s="1"/>
  <c r="AG29" i="23"/>
  <c r="F23" i="24" s="1"/>
  <c r="E23" i="24"/>
  <c r="AG46" i="33"/>
  <c r="L40" i="24" s="1"/>
  <c r="K40" i="24"/>
  <c r="AG61" i="36"/>
  <c r="R55" i="24" s="1"/>
  <c r="Q55" i="24"/>
  <c r="E41" i="24"/>
  <c r="AG47" i="23"/>
  <c r="F41" i="24" s="1"/>
  <c r="AG39" i="36"/>
  <c r="R33" i="24" s="1"/>
  <c r="Q33" i="24"/>
  <c r="U60" i="24"/>
  <c r="AG66" i="38"/>
  <c r="V60" i="24" s="1"/>
  <c r="AG65" i="23"/>
  <c r="F59" i="24" s="1"/>
  <c r="E59" i="24"/>
  <c r="AG44" i="36"/>
  <c r="R38" i="24" s="1"/>
  <c r="Q38" i="24"/>
  <c r="AG51" i="38"/>
  <c r="V45" i="24" s="1"/>
  <c r="U45" i="24"/>
  <c r="S30" i="24"/>
  <c r="AG36" i="37"/>
  <c r="T30" i="24" s="1"/>
  <c r="AG29" i="32"/>
  <c r="J23" i="24" s="1"/>
  <c r="I23" i="24"/>
  <c r="AG57" i="40"/>
  <c r="Z51" i="24" s="1"/>
  <c r="Y51" i="24"/>
  <c r="U37" i="24"/>
  <c r="AG43" i="38"/>
  <c r="V37" i="24" s="1"/>
  <c r="U28" i="24"/>
  <c r="AG34" i="38"/>
  <c r="V28" i="24" s="1"/>
  <c r="U48" i="24"/>
  <c r="AG54" i="38"/>
  <c r="V48" i="24" s="1"/>
  <c r="K42" i="24"/>
  <c r="AG48" i="33"/>
  <c r="L42" i="24" s="1"/>
  <c r="AG34" i="33"/>
  <c r="L28" i="24" s="1"/>
  <c r="K28" i="24"/>
  <c r="W36" i="24"/>
  <c r="AG42" i="39"/>
  <c r="X36" i="24" s="1"/>
  <c r="S22" i="24"/>
  <c r="AG28" i="37"/>
  <c r="T22" i="24" s="1"/>
  <c r="AG46" i="38"/>
  <c r="V40" i="24" s="1"/>
  <c r="U40" i="24"/>
  <c r="E42" i="24"/>
  <c r="AG48" i="23"/>
  <c r="F42" i="24" s="1"/>
  <c r="I28" i="24"/>
  <c r="AG34" i="32"/>
  <c r="J28" i="24" s="1"/>
  <c r="Q50" i="24"/>
  <c r="AG56" i="36"/>
  <c r="R50" i="24" s="1"/>
  <c r="M29" i="24"/>
  <c r="AG35" i="34"/>
  <c r="N29" i="24" s="1"/>
  <c r="G35" i="24"/>
  <c r="AG41" i="31"/>
  <c r="H35" i="24" s="1"/>
  <c r="AG27" i="23"/>
  <c r="F21" i="24" s="1"/>
  <c r="E21" i="24"/>
  <c r="AG49" i="36"/>
  <c r="R43" i="24" s="1"/>
  <c r="Q43" i="24"/>
  <c r="I36" i="24"/>
  <c r="AG42" i="32"/>
  <c r="J36" i="24" s="1"/>
  <c r="Y22" i="24"/>
  <c r="AG28" i="40"/>
  <c r="Z22" i="24" s="1"/>
  <c r="K41" i="24"/>
  <c r="AG47" i="33"/>
  <c r="L41" i="24" s="1"/>
  <c r="E27" i="24"/>
  <c r="AG33" i="23"/>
  <c r="F27" i="24" s="1"/>
  <c r="AG26" i="34"/>
  <c r="N20" i="24" s="1"/>
  <c r="M20" i="24"/>
  <c r="K54" i="24"/>
  <c r="AG60" i="33"/>
  <c r="L54" i="24" s="1"/>
  <c r="M26" i="24"/>
  <c r="AG32" i="34"/>
  <c r="N26" i="24" s="1"/>
  <c r="Y57" i="24"/>
  <c r="AG63" i="40"/>
  <c r="Z57" i="24" s="1"/>
  <c r="AG31" i="23"/>
  <c r="F25" i="24" s="1"/>
  <c r="E25" i="24"/>
  <c r="AG44" i="34"/>
  <c r="N38" i="24" s="1"/>
  <c r="M38" i="24"/>
  <c r="AG37" i="32"/>
  <c r="J31" i="24" s="1"/>
  <c r="I31" i="24"/>
  <c r="K44" i="24"/>
  <c r="AG50" i="33"/>
  <c r="L44" i="24" s="1"/>
  <c r="AG64" i="32"/>
  <c r="J58" i="24" s="1"/>
  <c r="I58" i="24"/>
  <c r="I30" i="24"/>
  <c r="AG36" i="32"/>
  <c r="J30" i="24" s="1"/>
  <c r="K23" i="24"/>
  <c r="AG29" i="33"/>
  <c r="L23" i="24" s="1"/>
  <c r="AG47" i="37"/>
  <c r="T41" i="24" s="1"/>
  <c r="S41" i="24"/>
  <c r="E28" i="24"/>
  <c r="AG34" i="23"/>
  <c r="F28" i="24" s="1"/>
  <c r="G49" i="24"/>
  <c r="AG55" i="31"/>
  <c r="H49" i="24" s="1"/>
  <c r="AG49" i="37"/>
  <c r="T43" i="24" s="1"/>
  <c r="S43" i="24"/>
  <c r="S36" i="24"/>
  <c r="AG42" i="37"/>
  <c r="T36" i="24" s="1"/>
  <c r="AG54" i="36"/>
  <c r="R48" i="24" s="1"/>
  <c r="Q48" i="24"/>
  <c r="AG40" i="34"/>
  <c r="N34" i="24" s="1"/>
  <c r="M34" i="24"/>
  <c r="W20" i="24"/>
  <c r="AG26" i="39"/>
  <c r="X20" i="24" s="1"/>
  <c r="E54" i="24"/>
  <c r="AG60" i="23"/>
  <c r="F54" i="24" s="1"/>
  <c r="G32" i="24"/>
  <c r="AG38" i="31"/>
  <c r="H32" i="24" s="1"/>
  <c r="AG65" i="35"/>
  <c r="P59" i="24" s="1"/>
  <c r="O59" i="24"/>
  <c r="O38" i="24"/>
  <c r="AG44" i="35"/>
  <c r="P38" i="24" s="1"/>
  <c r="Q23" i="24"/>
  <c r="AG29" i="36"/>
  <c r="R23" i="24" s="1"/>
  <c r="AG47" i="32"/>
  <c r="J41" i="24" s="1"/>
  <c r="I41" i="24"/>
  <c r="Q34" i="24"/>
  <c r="AG40" i="36"/>
  <c r="R34" i="24" s="1"/>
  <c r="AG34" i="36"/>
  <c r="R28" i="24" s="1"/>
  <c r="Q28" i="24"/>
  <c r="Y35" i="24"/>
  <c r="AG41" i="40"/>
  <c r="Z35" i="24" s="1"/>
  <c r="E33" i="24"/>
  <c r="AG39" i="23"/>
  <c r="F33" i="24" s="1"/>
  <c r="AG59" i="32"/>
  <c r="J53" i="24" s="1"/>
  <c r="I53" i="24"/>
  <c r="AG52" i="23"/>
  <c r="F46" i="24" s="1"/>
  <c r="E46" i="24"/>
  <c r="O32" i="24"/>
  <c r="AG38" i="35"/>
  <c r="P32" i="24" s="1"/>
  <c r="AG40" i="39"/>
  <c r="X34" i="24" s="1"/>
  <c r="W34" i="24"/>
  <c r="Q54" i="24"/>
  <c r="AG60" i="36"/>
  <c r="R54" i="24" s="1"/>
  <c r="AG32" i="37"/>
  <c r="T26" i="24" s="1"/>
  <c r="S26" i="24"/>
  <c r="M53" i="24"/>
  <c r="AG59" i="34"/>
  <c r="N53" i="24" s="1"/>
  <c r="I46" i="24"/>
  <c r="AG52" i="32"/>
  <c r="J46" i="24" s="1"/>
  <c r="AG36" i="38"/>
  <c r="V30" i="24" s="1"/>
  <c r="U30" i="24"/>
  <c r="W23" i="24"/>
  <c r="AG29" i="39"/>
  <c r="X23" i="24" s="1"/>
  <c r="E37" i="24"/>
  <c r="AG43" i="23"/>
  <c r="F37" i="24" s="1"/>
  <c r="M48" i="24"/>
  <c r="AG54" i="34"/>
  <c r="N48" i="24" s="1"/>
  <c r="Y41" i="24"/>
  <c r="AG47" i="40"/>
  <c r="Z41" i="24" s="1"/>
  <c r="AG40" i="37"/>
  <c r="T34" i="24" s="1"/>
  <c r="S34" i="24"/>
  <c r="AG33" i="40"/>
  <c r="Z27" i="24" s="1"/>
  <c r="Y27" i="24"/>
  <c r="AG53" i="32"/>
  <c r="J47" i="24" s="1"/>
  <c r="I47" i="24"/>
  <c r="AG25" i="32"/>
  <c r="J19" i="24" s="1"/>
  <c r="I19" i="24"/>
  <c r="Q26" i="24"/>
  <c r="AG32" i="36"/>
  <c r="R26" i="24" s="1"/>
  <c r="AG39" i="32"/>
  <c r="J33" i="24" s="1"/>
  <c r="I33" i="24"/>
  <c r="G57" i="24"/>
  <c r="AG63" i="31"/>
  <c r="H57" i="24" s="1"/>
  <c r="AG38" i="38"/>
  <c r="V32" i="24" s="1"/>
  <c r="U32" i="24"/>
  <c r="W25" i="24"/>
  <c r="AG31" i="39"/>
  <c r="X25" i="24" s="1"/>
  <c r="Y59" i="24"/>
  <c r="AG65" i="40"/>
  <c r="Z59" i="24" s="1"/>
  <c r="AG50" i="40"/>
  <c r="Z44" i="24" s="1"/>
  <c r="Y44" i="24"/>
  <c r="AG51" i="33"/>
  <c r="L45" i="24" s="1"/>
  <c r="K45" i="24"/>
  <c r="M24" i="24"/>
  <c r="AG30" i="34"/>
  <c r="N24" i="24" s="1"/>
  <c r="Y30" i="24"/>
  <c r="AG36" i="40"/>
  <c r="Z30" i="24" s="1"/>
  <c r="I51" i="24"/>
  <c r="AG57" i="32"/>
  <c r="J51" i="24" s="1"/>
  <c r="G37" i="24"/>
  <c r="AG43" i="31"/>
  <c r="H37" i="24" s="1"/>
  <c r="Q35" i="24"/>
  <c r="AG41" i="36"/>
  <c r="R35" i="24" s="1"/>
  <c r="E36" i="24"/>
  <c r="AG42" i="23"/>
  <c r="F36" i="24" s="1"/>
  <c r="O47" i="24"/>
  <c r="AG53" i="35"/>
  <c r="P47" i="24" s="1"/>
  <c r="W26" i="24"/>
  <c r="AG32" i="39"/>
  <c r="X26" i="24" s="1"/>
  <c r="K33" i="24"/>
  <c r="AG39" i="33"/>
  <c r="L33" i="24" s="1"/>
  <c r="AG56" i="37"/>
  <c r="T50" i="24" s="1"/>
  <c r="S50" i="24"/>
  <c r="AG35" i="32"/>
  <c r="J29" i="24" s="1"/>
  <c r="I29" i="24"/>
  <c r="AG62" i="35"/>
  <c r="P56" i="24" s="1"/>
  <c r="O56" i="24"/>
  <c r="U35" i="24"/>
  <c r="AG41" i="38"/>
  <c r="V35" i="24" s="1"/>
  <c r="G36" i="24"/>
  <c r="AG42" i="31"/>
  <c r="H36" i="24" s="1"/>
  <c r="I22" i="24"/>
  <c r="AG28" i="32"/>
  <c r="J22" i="24" s="1"/>
  <c r="AG60" i="40"/>
  <c r="Z54" i="24" s="1"/>
  <c r="Y54" i="24"/>
  <c r="AG39" i="38"/>
  <c r="V33" i="24" s="1"/>
  <c r="U33" i="24"/>
  <c r="AG59" i="35"/>
  <c r="P53" i="24" s="1"/>
  <c r="O53" i="24"/>
  <c r="Q46" i="24"/>
  <c r="AG52" i="36"/>
  <c r="R46" i="24" s="1"/>
  <c r="AG45" i="39"/>
  <c r="X39" i="24" s="1"/>
  <c r="W39" i="24"/>
  <c r="AG44" i="31"/>
  <c r="H38" i="24" s="1"/>
  <c r="G38" i="24"/>
  <c r="O45" i="24"/>
  <c r="AG51" i="35"/>
  <c r="P45" i="24" s="1"/>
  <c r="AG30" i="35"/>
  <c r="P24" i="24" s="1"/>
  <c r="O24" i="24"/>
  <c r="S37" i="24"/>
  <c r="AG43" i="37"/>
  <c r="T37" i="24" s="1"/>
  <c r="AG55" i="36"/>
  <c r="R49" i="24" s="1"/>
  <c r="Q49" i="24"/>
  <c r="AG56" i="23"/>
  <c r="F50" i="24" s="1"/>
  <c r="E50" i="24"/>
  <c r="AG61" i="40"/>
  <c r="Z55" i="24" s="1"/>
  <c r="Y55" i="24"/>
  <c r="AG53" i="34"/>
  <c r="N47" i="24" s="1"/>
  <c r="M47" i="24"/>
  <c r="U39" i="24"/>
  <c r="AG45" i="38"/>
  <c r="V39" i="24" s="1"/>
  <c r="AG38" i="40"/>
  <c r="Z32" i="24" s="1"/>
  <c r="Y32" i="24"/>
  <c r="AG51" i="37"/>
  <c r="T45" i="24" s="1"/>
  <c r="S45" i="24"/>
  <c r="S24" i="24"/>
  <c r="AG30" i="37"/>
  <c r="T24" i="24" s="1"/>
  <c r="AG29" i="37"/>
  <c r="T23" i="24" s="1"/>
  <c r="S23" i="24"/>
  <c r="I37" i="24"/>
  <c r="AG43" i="32"/>
  <c r="J37" i="24" s="1"/>
  <c r="G22" i="24"/>
  <c r="AG28" i="31"/>
  <c r="H22" i="24" s="1"/>
  <c r="W35" i="24"/>
  <c r="AG41" i="39"/>
  <c r="X35" i="24" s="1"/>
  <c r="AG42" i="33"/>
  <c r="L36" i="24" s="1"/>
  <c r="K36" i="24"/>
  <c r="I50" i="24"/>
  <c r="AG56" i="32"/>
  <c r="J50" i="24" s="1"/>
  <c r="U56" i="24"/>
  <c r="AG62" i="38"/>
  <c r="V56" i="24" s="1"/>
  <c r="Y49" i="24"/>
  <c r="AG55" i="40"/>
  <c r="Z49" i="24" s="1"/>
  <c r="AG49" i="32"/>
  <c r="J43" i="24" s="1"/>
  <c r="I43" i="24"/>
  <c r="AG61" i="39"/>
  <c r="X55" i="24" s="1"/>
  <c r="W55" i="24"/>
  <c r="AG51" i="36"/>
  <c r="R45" i="24" s="1"/>
  <c r="Q45" i="24"/>
  <c r="AG30" i="39"/>
  <c r="X24" i="24" s="1"/>
  <c r="W24" i="24"/>
  <c r="U51" i="24"/>
  <c r="AG57" i="38"/>
  <c r="V51" i="24" s="1"/>
  <c r="M37" i="24"/>
  <c r="AG43" i="34"/>
  <c r="N37" i="24" s="1"/>
  <c r="M56" i="24"/>
  <c r="AG62" i="34"/>
  <c r="N56" i="24" s="1"/>
  <c r="W42" i="24"/>
  <c r="AG48" i="39"/>
  <c r="X42" i="24" s="1"/>
  <c r="AG56" i="33"/>
  <c r="L50" i="24" s="1"/>
  <c r="K50" i="24"/>
  <c r="AG34" i="31"/>
  <c r="H28" i="24" s="1"/>
  <c r="G28" i="24"/>
  <c r="AG35" i="39"/>
  <c r="X29" i="24" s="1"/>
  <c r="W29" i="24"/>
  <c r="Y56" i="24"/>
  <c r="AG62" i="40"/>
  <c r="Z56" i="24" s="1"/>
  <c r="G43" i="24"/>
  <c r="AG49" i="31"/>
  <c r="H43" i="24" s="1"/>
  <c r="AG28" i="36"/>
  <c r="R22" i="24" s="1"/>
  <c r="Q22" i="24"/>
  <c r="AG46" i="36"/>
  <c r="R40" i="24" s="1"/>
  <c r="Q40" i="24"/>
  <c r="AG33" i="31"/>
  <c r="H27" i="24" s="1"/>
  <c r="G27" i="24"/>
  <c r="Y47" i="24"/>
  <c r="AG53" i="40"/>
  <c r="Z47" i="24" s="1"/>
  <c r="AG25" i="39"/>
  <c r="X19" i="24" s="1"/>
  <c r="W19" i="24"/>
  <c r="Y46" i="24"/>
  <c r="AG52" i="40"/>
  <c r="Z46" i="24" s="1"/>
  <c r="M31" i="24"/>
  <c r="AG37" i="34"/>
  <c r="N31" i="24" s="1"/>
  <c r="G44" i="24"/>
  <c r="AG50" i="31"/>
  <c r="H44" i="24" s="1"/>
  <c r="AG51" i="39"/>
  <c r="X45" i="24" s="1"/>
  <c r="W45" i="24"/>
  <c r="AG30" i="38"/>
  <c r="V24" i="24" s="1"/>
  <c r="U24" i="24"/>
  <c r="AG64" i="23"/>
  <c r="F58" i="24" s="1"/>
  <c r="E58" i="24"/>
  <c r="W37" i="24"/>
  <c r="AG43" i="39"/>
  <c r="X37" i="24" s="1"/>
  <c r="E34" i="24"/>
  <c r="AG40" i="23"/>
  <c r="F34" i="24" s="1"/>
  <c r="AG33" i="32"/>
  <c r="J27" i="24" s="1"/>
  <c r="I27" i="24"/>
  <c r="AG26" i="33"/>
  <c r="L20" i="24" s="1"/>
  <c r="K20" i="24"/>
  <c r="U47" i="24"/>
  <c r="AG53" i="38"/>
  <c r="V47" i="24" s="1"/>
  <c r="E26" i="24"/>
  <c r="AG32" i="23"/>
  <c r="F26" i="24" s="1"/>
  <c r="W57" i="24"/>
  <c r="AG63" i="39"/>
  <c r="X57" i="24" s="1"/>
  <c r="AG31" i="35"/>
  <c r="P25" i="24" s="1"/>
  <c r="O25" i="24"/>
  <c r="AG58" i="32"/>
  <c r="J52" i="24" s="1"/>
  <c r="I52" i="24"/>
  <c r="AG37" i="36"/>
  <c r="R31" i="24" s="1"/>
  <c r="Q31" i="24"/>
  <c r="Y18" i="24"/>
  <c r="AG24" i="40"/>
  <c r="Z18" i="24" s="1"/>
  <c r="AG89" i="32"/>
  <c r="J86" i="24" s="1"/>
  <c r="I86" i="24"/>
  <c r="Q121" i="24"/>
  <c r="AG124" i="36"/>
  <c r="R121" i="24" s="1"/>
  <c r="Y114" i="24"/>
  <c r="AG117" i="40"/>
  <c r="Z114" i="24" s="1"/>
  <c r="E103" i="24"/>
  <c r="AG106" i="23"/>
  <c r="F103" i="24" s="1"/>
  <c r="M120" i="24"/>
  <c r="AG123" i="34"/>
  <c r="N120" i="24" s="1"/>
  <c r="K113" i="24"/>
  <c r="AG116" i="33"/>
  <c r="L113" i="24" s="1"/>
  <c r="AG102" i="38"/>
  <c r="V99" i="24" s="1"/>
  <c r="U99" i="24"/>
  <c r="W85" i="24"/>
  <c r="AG88" i="39"/>
  <c r="X85" i="24" s="1"/>
  <c r="M105" i="24"/>
  <c r="AG108" i="34"/>
  <c r="N105" i="24" s="1"/>
  <c r="Q84" i="24"/>
  <c r="AG87" i="36"/>
  <c r="R84" i="24" s="1"/>
  <c r="Q119" i="24"/>
  <c r="AG122" i="36"/>
  <c r="R119" i="24" s="1"/>
  <c r="AG101" i="36"/>
  <c r="R98" i="24" s="1"/>
  <c r="Q98" i="24"/>
  <c r="M118" i="24"/>
  <c r="AG121" i="34"/>
  <c r="N118" i="24" s="1"/>
  <c r="AG107" i="32"/>
  <c r="J104" i="24" s="1"/>
  <c r="I104" i="24"/>
  <c r="AG86" i="35"/>
  <c r="P83" i="24" s="1"/>
  <c r="O83" i="24"/>
  <c r="S96" i="24"/>
  <c r="AG99" i="37"/>
  <c r="T96" i="24" s="1"/>
  <c r="AG100" i="36"/>
  <c r="R97" i="24" s="1"/>
  <c r="Q97" i="24"/>
  <c r="G81" i="24"/>
  <c r="AG84" i="31"/>
  <c r="H81" i="24" s="1"/>
  <c r="I81" i="24"/>
  <c r="AG84" i="32"/>
  <c r="J81" i="24" s="1"/>
  <c r="I110" i="24"/>
  <c r="AG113" i="32"/>
  <c r="J110" i="24" s="1"/>
  <c r="O116" i="24"/>
  <c r="AG119" i="35"/>
  <c r="P116" i="24" s="1"/>
  <c r="AG92" i="32"/>
  <c r="J89" i="24" s="1"/>
  <c r="I89" i="24"/>
  <c r="AG119" i="37"/>
  <c r="T116" i="24" s="1"/>
  <c r="S116" i="24"/>
  <c r="AG92" i="37"/>
  <c r="T89" i="24" s="1"/>
  <c r="S89" i="24"/>
  <c r="AG118" i="40"/>
  <c r="Z115" i="24" s="1"/>
  <c r="Y115" i="24"/>
  <c r="AG111" i="40"/>
  <c r="Z108" i="24" s="1"/>
  <c r="Y108" i="24"/>
  <c r="AG104" i="40"/>
  <c r="Z101" i="24" s="1"/>
  <c r="Y101" i="24"/>
  <c r="G106" i="24"/>
  <c r="AG109" i="31"/>
  <c r="H106" i="24" s="1"/>
  <c r="Q123" i="24"/>
  <c r="AG126" i="36"/>
  <c r="R123" i="24" s="1"/>
  <c r="U109" i="24"/>
  <c r="AG112" i="38"/>
  <c r="V109" i="24" s="1"/>
  <c r="AG120" i="40"/>
  <c r="Z117" i="24" s="1"/>
  <c r="Y117" i="24"/>
  <c r="AG92" i="40"/>
  <c r="Z89" i="24" s="1"/>
  <c r="Y89" i="24"/>
  <c r="AG118" i="38"/>
  <c r="V115" i="24" s="1"/>
  <c r="U115" i="24"/>
  <c r="E87" i="24"/>
  <c r="AG90" i="23"/>
  <c r="F87" i="24" s="1"/>
  <c r="I80" i="24"/>
  <c r="AG83" i="32"/>
  <c r="J80" i="24" s="1"/>
  <c r="AG124" i="39"/>
  <c r="X121" i="24" s="1"/>
  <c r="W121" i="24"/>
  <c r="AG117" i="35"/>
  <c r="P114" i="24" s="1"/>
  <c r="O114" i="24"/>
  <c r="AG116" i="35"/>
  <c r="P113" i="24" s="1"/>
  <c r="O113" i="24"/>
  <c r="O106" i="24"/>
  <c r="AG109" i="35"/>
  <c r="P106" i="24" s="1"/>
  <c r="S99" i="24"/>
  <c r="AG102" i="37"/>
  <c r="T99" i="24" s="1"/>
  <c r="Y92" i="24"/>
  <c r="AG95" i="40"/>
  <c r="Z92" i="24" s="1"/>
  <c r="O105" i="24"/>
  <c r="AG108" i="35"/>
  <c r="P105" i="24" s="1"/>
  <c r="AG122" i="35"/>
  <c r="P119" i="24" s="1"/>
  <c r="O119" i="24"/>
  <c r="AG101" i="38"/>
  <c r="V98" i="24" s="1"/>
  <c r="U98" i="24"/>
  <c r="AG99" i="39"/>
  <c r="X96" i="24" s="1"/>
  <c r="W96" i="24"/>
  <c r="AG100" i="31"/>
  <c r="H97" i="24" s="1"/>
  <c r="G97" i="24"/>
  <c r="U86" i="24"/>
  <c r="AG89" i="38"/>
  <c r="V86" i="24" s="1"/>
  <c r="U121" i="24"/>
  <c r="AG124" i="38"/>
  <c r="V121" i="24" s="1"/>
  <c r="Q103" i="24"/>
  <c r="AG106" i="36"/>
  <c r="R103" i="24" s="1"/>
  <c r="K120" i="24"/>
  <c r="AG123" i="33"/>
  <c r="L120" i="24" s="1"/>
  <c r="AG116" i="36"/>
  <c r="R113" i="24" s="1"/>
  <c r="Q113" i="24"/>
  <c r="AG109" i="37"/>
  <c r="T106" i="24" s="1"/>
  <c r="S106" i="24"/>
  <c r="AG102" i="39"/>
  <c r="X99" i="24" s="1"/>
  <c r="W99" i="24"/>
  <c r="AG108" i="33"/>
  <c r="L105" i="24" s="1"/>
  <c r="K105" i="24"/>
  <c r="S84" i="24"/>
  <c r="AG87" i="37"/>
  <c r="T84" i="24" s="1"/>
  <c r="AG122" i="40"/>
  <c r="Z119" i="24" s="1"/>
  <c r="Y119" i="24"/>
  <c r="O118" i="24"/>
  <c r="AG121" i="35"/>
  <c r="P118" i="24" s="1"/>
  <c r="AG107" i="33"/>
  <c r="L104" i="24" s="1"/>
  <c r="K104" i="24"/>
  <c r="K112" i="24"/>
  <c r="AG115" i="33"/>
  <c r="L112" i="24" s="1"/>
  <c r="AG100" i="23"/>
  <c r="F97" i="24" s="1"/>
  <c r="E97" i="24"/>
  <c r="AG85" i="33"/>
  <c r="L82" i="24" s="1"/>
  <c r="K82" i="24"/>
  <c r="G94" i="24"/>
  <c r="AG97" i="31"/>
  <c r="H94" i="24" s="1"/>
  <c r="AG90" i="32"/>
  <c r="J87" i="24" s="1"/>
  <c r="I87" i="24"/>
  <c r="O80" i="24"/>
  <c r="AG83" i="35"/>
  <c r="P80" i="24" s="1"/>
  <c r="O86" i="24"/>
  <c r="AG89" i="35"/>
  <c r="P86" i="24" s="1"/>
  <c r="Y121" i="24"/>
  <c r="AG124" i="40"/>
  <c r="Z121" i="24" s="1"/>
  <c r="G103" i="24"/>
  <c r="AG106" i="31"/>
  <c r="H103" i="24" s="1"/>
  <c r="AG123" i="38"/>
  <c r="V120" i="24" s="1"/>
  <c r="U120" i="24"/>
  <c r="U113" i="24"/>
  <c r="AG116" i="38"/>
  <c r="V113" i="24" s="1"/>
  <c r="U106" i="24"/>
  <c r="AG109" i="38"/>
  <c r="V106" i="24" s="1"/>
  <c r="Y99" i="24"/>
  <c r="AG102" i="40"/>
  <c r="Z99" i="24" s="1"/>
  <c r="S105" i="24"/>
  <c r="AG108" i="37"/>
  <c r="T105" i="24" s="1"/>
  <c r="W84" i="24"/>
  <c r="AG87" i="39"/>
  <c r="X84" i="24" s="1"/>
  <c r="AG121" i="36"/>
  <c r="R118" i="24" s="1"/>
  <c r="Q118" i="24"/>
  <c r="Q104" i="24"/>
  <c r="AG107" i="36"/>
  <c r="R104" i="24" s="1"/>
  <c r="I112" i="24"/>
  <c r="AG115" i="32"/>
  <c r="J112" i="24" s="1"/>
  <c r="I97" i="24"/>
  <c r="AG100" i="32"/>
  <c r="J97" i="24" s="1"/>
  <c r="M111" i="24"/>
  <c r="AG114" i="34"/>
  <c r="N111" i="24" s="1"/>
  <c r="G90" i="24"/>
  <c r="AG93" i="31"/>
  <c r="H90" i="24" s="1"/>
  <c r="AG94" i="23"/>
  <c r="F91" i="24" s="1"/>
  <c r="E91" i="24"/>
  <c r="AG107" i="35"/>
  <c r="P104" i="24" s="1"/>
  <c r="O104" i="24"/>
  <c r="U83" i="24"/>
  <c r="AG86" i="38"/>
  <c r="V83" i="24" s="1"/>
  <c r="AG115" i="23"/>
  <c r="F112" i="24" s="1"/>
  <c r="E112" i="24"/>
  <c r="AG114" i="23"/>
  <c r="F111" i="24" s="1"/>
  <c r="E111" i="24"/>
  <c r="O90" i="24"/>
  <c r="AG93" i="35"/>
  <c r="P90" i="24" s="1"/>
  <c r="AG85" i="34"/>
  <c r="N82" i="24" s="1"/>
  <c r="M82" i="24"/>
  <c r="AG97" i="23"/>
  <c r="F94" i="24" s="1"/>
  <c r="E94" i="24"/>
  <c r="M87" i="24"/>
  <c r="AG90" i="34"/>
  <c r="N87" i="24" s="1"/>
  <c r="E100" i="24"/>
  <c r="AG103" i="23"/>
  <c r="F100" i="24" s="1"/>
  <c r="K103" i="24"/>
  <c r="AG106" i="33"/>
  <c r="L103" i="24" s="1"/>
  <c r="AG123" i="37"/>
  <c r="T120" i="24" s="1"/>
  <c r="S120" i="24"/>
  <c r="AG109" i="39"/>
  <c r="X106" i="24" s="1"/>
  <c r="W106" i="24"/>
  <c r="E110" i="24"/>
  <c r="AG113" i="23"/>
  <c r="F110" i="24" s="1"/>
  <c r="S103" i="24"/>
  <c r="AG106" i="37"/>
  <c r="T103" i="24" s="1"/>
  <c r="AG116" i="40"/>
  <c r="Z113" i="24" s="1"/>
  <c r="Y113" i="24"/>
  <c r="E85" i="24"/>
  <c r="AG88" i="23"/>
  <c r="F85" i="24" s="1"/>
  <c r="Y105" i="24"/>
  <c r="AG108" i="40"/>
  <c r="Z105" i="24" s="1"/>
  <c r="AG101" i="23"/>
  <c r="F98" i="24" s="1"/>
  <c r="E98" i="24"/>
  <c r="G91" i="24"/>
  <c r="AG94" i="31"/>
  <c r="H91" i="24" s="1"/>
  <c r="W118" i="24"/>
  <c r="AG121" i="39"/>
  <c r="X118" i="24" s="1"/>
  <c r="O112" i="24"/>
  <c r="AG115" i="35"/>
  <c r="P112" i="24" s="1"/>
  <c r="E90" i="24"/>
  <c r="AG93" i="23"/>
  <c r="F90" i="24" s="1"/>
  <c r="AG85" i="35"/>
  <c r="P82" i="24" s="1"/>
  <c r="O82" i="24"/>
  <c r="W117" i="24"/>
  <c r="AG120" i="39"/>
  <c r="X117" i="24" s="1"/>
  <c r="AG83" i="23"/>
  <c r="F80" i="24" s="1"/>
  <c r="E80" i="24"/>
  <c r="K122" i="24"/>
  <c r="AG125" i="33"/>
  <c r="L122" i="24" s="1"/>
  <c r="AG118" i="36"/>
  <c r="R115" i="24" s="1"/>
  <c r="Q115" i="24"/>
  <c r="E108" i="24"/>
  <c r="AG111" i="23"/>
  <c r="F108" i="24" s="1"/>
  <c r="S101" i="24"/>
  <c r="AG104" i="37"/>
  <c r="T101" i="24" s="1"/>
  <c r="W86" i="24"/>
  <c r="AG89" i="39"/>
  <c r="X86" i="24" s="1"/>
  <c r="AG110" i="33"/>
  <c r="L107" i="24" s="1"/>
  <c r="K107" i="24"/>
  <c r="AG103" i="36"/>
  <c r="R100" i="24" s="1"/>
  <c r="Q100" i="24"/>
  <c r="O111" i="24"/>
  <c r="AG114" i="35"/>
  <c r="P111" i="24" s="1"/>
  <c r="W123" i="24"/>
  <c r="AG126" i="39"/>
  <c r="X123" i="24" s="1"/>
  <c r="AG90" i="31"/>
  <c r="H87" i="24" s="1"/>
  <c r="G87" i="24"/>
  <c r="G88" i="24"/>
  <c r="AG91" i="31"/>
  <c r="H88" i="24" s="1"/>
  <c r="AG113" i="31"/>
  <c r="H110" i="24" s="1"/>
  <c r="G110" i="24"/>
  <c r="AG119" i="23"/>
  <c r="F116" i="24" s="1"/>
  <c r="E116" i="24"/>
  <c r="K102" i="24"/>
  <c r="AG105" i="33"/>
  <c r="L102" i="24" s="1"/>
  <c r="AG119" i="32"/>
  <c r="J116" i="24" s="1"/>
  <c r="I116" i="24"/>
  <c r="E109" i="24"/>
  <c r="AG112" i="23"/>
  <c r="F109" i="24" s="1"/>
  <c r="AG91" i="35"/>
  <c r="P88" i="24" s="1"/>
  <c r="O88" i="24"/>
  <c r="AG84" i="36"/>
  <c r="R81" i="24" s="1"/>
  <c r="Q81" i="24"/>
  <c r="AG125" i="31"/>
  <c r="H122" i="24" s="1"/>
  <c r="G122" i="24"/>
  <c r="O101" i="24"/>
  <c r="AG104" i="35"/>
  <c r="P101" i="24" s="1"/>
  <c r="AG97" i="36"/>
  <c r="R94" i="24" s="1"/>
  <c r="Q94" i="24"/>
  <c r="E121" i="24"/>
  <c r="AG124" i="23"/>
  <c r="F121" i="24" s="1"/>
  <c r="AG103" i="38"/>
  <c r="V100" i="24" s="1"/>
  <c r="U100" i="24"/>
  <c r="AG109" i="36"/>
  <c r="R106" i="24" s="1"/>
  <c r="Q106" i="24"/>
  <c r="G99" i="24"/>
  <c r="AG102" i="31"/>
  <c r="H99" i="24" s="1"/>
  <c r="M122" i="24"/>
  <c r="AG125" i="34"/>
  <c r="N122" i="24" s="1"/>
  <c r="S121" i="24"/>
  <c r="AG124" i="37"/>
  <c r="T121" i="24" s="1"/>
  <c r="AG103" i="34"/>
  <c r="N100" i="24" s="1"/>
  <c r="M100" i="24"/>
  <c r="W93" i="24"/>
  <c r="AG96" i="39"/>
  <c r="X93" i="24" s="1"/>
  <c r="E113" i="24"/>
  <c r="AG116" i="23"/>
  <c r="F113" i="24" s="1"/>
  <c r="Y106" i="24"/>
  <c r="AG109" i="40"/>
  <c r="Z106" i="24" s="1"/>
  <c r="AG94" i="34"/>
  <c r="N91" i="24" s="1"/>
  <c r="M91" i="24"/>
  <c r="AG86" i="31"/>
  <c r="H83" i="24" s="1"/>
  <c r="G83" i="24"/>
  <c r="S112" i="24"/>
  <c r="AG115" i="37"/>
  <c r="T112" i="24" s="1"/>
  <c r="W97" i="24"/>
  <c r="AG100" i="39"/>
  <c r="X97" i="24" s="1"/>
  <c r="M123" i="24"/>
  <c r="AG126" i="34"/>
  <c r="N123" i="24" s="1"/>
  <c r="AG90" i="40"/>
  <c r="Z87" i="24" s="1"/>
  <c r="Y87" i="24"/>
  <c r="AG96" i="33"/>
  <c r="L93" i="24" s="1"/>
  <c r="K93" i="24"/>
  <c r="E120" i="24"/>
  <c r="AG123" i="23"/>
  <c r="F120" i="24" s="1"/>
  <c r="Q85" i="24"/>
  <c r="AG88" i="36"/>
  <c r="R85" i="24" s="1"/>
  <c r="Q105" i="24"/>
  <c r="AG108" i="36"/>
  <c r="R105" i="24" s="1"/>
  <c r="O98" i="24"/>
  <c r="AG101" i="35"/>
  <c r="P98" i="24" s="1"/>
  <c r="AG94" i="36"/>
  <c r="R91" i="24" s="1"/>
  <c r="Q91" i="24"/>
  <c r="AG114" i="38"/>
  <c r="V111" i="24" s="1"/>
  <c r="U111" i="24"/>
  <c r="AG93" i="38"/>
  <c r="V90" i="24" s="1"/>
  <c r="U90" i="24"/>
  <c r="AG113" i="36"/>
  <c r="R110" i="24" s="1"/>
  <c r="Q110" i="24"/>
  <c r="AG112" i="36"/>
  <c r="R109" i="24" s="1"/>
  <c r="Q109" i="24"/>
  <c r="O102" i="24"/>
  <c r="AG105" i="35"/>
  <c r="P102" i="24" s="1"/>
  <c r="W95" i="24"/>
  <c r="AG98" i="39"/>
  <c r="X95" i="24" s="1"/>
  <c r="AG120" i="33"/>
  <c r="L117" i="24" s="1"/>
  <c r="K117" i="24"/>
  <c r="AG123" i="32"/>
  <c r="J120" i="24" s="1"/>
  <c r="I120" i="24"/>
  <c r="M113" i="24"/>
  <c r="AG116" i="34"/>
  <c r="N113" i="24" s="1"/>
  <c r="AG102" i="35"/>
  <c r="P99" i="24" s="1"/>
  <c r="O99" i="24"/>
  <c r="AG88" i="37"/>
  <c r="T85" i="24" s="1"/>
  <c r="S85" i="24"/>
  <c r="K119" i="24"/>
  <c r="AG122" i="33"/>
  <c r="L119" i="24" s="1"/>
  <c r="K98" i="24"/>
  <c r="AG101" i="33"/>
  <c r="L98" i="24" s="1"/>
  <c r="AG107" i="39"/>
  <c r="X104" i="24" s="1"/>
  <c r="W104" i="24"/>
  <c r="AG93" i="40"/>
  <c r="Z90" i="24" s="1"/>
  <c r="Y90" i="24"/>
  <c r="AG88" i="38"/>
  <c r="V85" i="24" s="1"/>
  <c r="U85" i="24"/>
  <c r="AG108" i="38"/>
  <c r="V105" i="24" s="1"/>
  <c r="U105" i="24"/>
  <c r="AG122" i="38"/>
  <c r="V119" i="24" s="1"/>
  <c r="U119" i="24"/>
  <c r="AG101" i="39"/>
  <c r="X98" i="24" s="1"/>
  <c r="W98" i="24"/>
  <c r="AG107" i="23"/>
  <c r="F104" i="24" s="1"/>
  <c r="E104" i="24"/>
  <c r="AG85" i="23"/>
  <c r="F82" i="24" s="1"/>
  <c r="E82" i="24"/>
  <c r="AG84" i="40"/>
  <c r="Z81" i="24" s="1"/>
  <c r="Y81" i="24"/>
  <c r="W110" i="24"/>
  <c r="AG113" i="39"/>
  <c r="X110" i="24" s="1"/>
  <c r="AG126" i="38"/>
  <c r="V123" i="24" s="1"/>
  <c r="U123" i="24"/>
  <c r="M117" i="24"/>
  <c r="AG120" i="34"/>
  <c r="N117" i="24" s="1"/>
  <c r="AG89" i="33"/>
  <c r="L86" i="24" s="1"/>
  <c r="K86" i="24"/>
  <c r="AG124" i="33"/>
  <c r="L121" i="24" s="1"/>
  <c r="K121" i="24"/>
  <c r="AG117" i="39"/>
  <c r="X114" i="24" s="1"/>
  <c r="W114" i="24"/>
  <c r="AG103" i="39"/>
  <c r="X100" i="24" s="1"/>
  <c r="W100" i="24"/>
  <c r="AG126" i="37"/>
  <c r="T123" i="24" s="1"/>
  <c r="S123" i="24"/>
  <c r="AG119" i="40"/>
  <c r="Z116" i="24" s="1"/>
  <c r="Y116" i="24"/>
  <c r="Y109" i="24"/>
  <c r="AG112" i="40"/>
  <c r="Z109" i="24" s="1"/>
  <c r="AG120" i="36"/>
  <c r="R117" i="24" s="1"/>
  <c r="Q117" i="24"/>
  <c r="AG92" i="39"/>
  <c r="X89" i="24" s="1"/>
  <c r="W89" i="24"/>
  <c r="AG118" i="35"/>
  <c r="P115" i="24" s="1"/>
  <c r="O115" i="24"/>
  <c r="AG112" i="34"/>
  <c r="N109" i="24" s="1"/>
  <c r="M109" i="24"/>
  <c r="AG91" i="34"/>
  <c r="N88" i="24" s="1"/>
  <c r="M88" i="24"/>
  <c r="O94" i="24"/>
  <c r="AG97" i="35"/>
  <c r="P94" i="24" s="1"/>
  <c r="AG90" i="33"/>
  <c r="L87" i="24" s="1"/>
  <c r="K87" i="24"/>
  <c r="Q86" i="24"/>
  <c r="AG89" i="36"/>
  <c r="R86" i="24" s="1"/>
  <c r="AG110" i="32"/>
  <c r="J107" i="24" s="1"/>
  <c r="I107" i="24"/>
  <c r="AG103" i="32"/>
  <c r="J100" i="24" s="1"/>
  <c r="I100" i="24"/>
  <c r="W103" i="24"/>
  <c r="AG106" i="39"/>
  <c r="X103" i="24" s="1"/>
  <c r="U92" i="24"/>
  <c r="AG95" i="38"/>
  <c r="V92" i="24" s="1"/>
  <c r="E119" i="24"/>
  <c r="AG122" i="23"/>
  <c r="F119" i="24" s="1"/>
  <c r="Y98" i="24"/>
  <c r="AG101" i="40"/>
  <c r="Z98" i="24" s="1"/>
  <c r="AG94" i="32"/>
  <c r="J91" i="24" s="1"/>
  <c r="I91" i="24"/>
  <c r="E96" i="24"/>
  <c r="AG99" i="23"/>
  <c r="F96" i="24" s="1"/>
  <c r="AG115" i="31"/>
  <c r="H112" i="24" s="1"/>
  <c r="G112" i="24"/>
  <c r="AG100" i="34"/>
  <c r="N97" i="24" s="1"/>
  <c r="M97" i="24"/>
  <c r="G111" i="24"/>
  <c r="AG114" i="31"/>
  <c r="H111" i="24" s="1"/>
  <c r="Q82" i="24"/>
  <c r="AG85" i="36"/>
  <c r="R82" i="24" s="1"/>
  <c r="U89" i="24"/>
  <c r="AG92" i="38"/>
  <c r="V89" i="24" s="1"/>
  <c r="K81" i="24"/>
  <c r="AG84" i="33"/>
  <c r="L81" i="24" s="1"/>
  <c r="AG98" i="34"/>
  <c r="N95" i="24" s="1"/>
  <c r="M95" i="24"/>
  <c r="W88" i="24"/>
  <c r="AG91" i="39"/>
  <c r="X88" i="24" s="1"/>
  <c r="M81" i="24"/>
  <c r="AG84" i="34"/>
  <c r="N81" i="24" s="1"/>
  <c r="O110" i="24"/>
  <c r="AG113" i="35"/>
  <c r="P110" i="24" s="1"/>
  <c r="G116" i="24"/>
  <c r="AG119" i="31"/>
  <c r="H116" i="24" s="1"/>
  <c r="AG98" i="35"/>
  <c r="P95" i="24" s="1"/>
  <c r="O95" i="24"/>
  <c r="O81" i="24"/>
  <c r="AG84" i="35"/>
  <c r="P81" i="24" s="1"/>
  <c r="E117" i="24"/>
  <c r="AG120" i="23"/>
  <c r="F117" i="24" s="1"/>
  <c r="AG92" i="36"/>
  <c r="R89" i="24" s="1"/>
  <c r="Q89" i="24"/>
  <c r="E122" i="24"/>
  <c r="AG125" i="23"/>
  <c r="F122" i="24" s="1"/>
  <c r="AG111" i="34"/>
  <c r="N108" i="24" s="1"/>
  <c r="M108" i="24"/>
  <c r="M94" i="24"/>
  <c r="AG97" i="34"/>
  <c r="N94" i="24" s="1"/>
  <c r="G114" i="24"/>
  <c r="AG117" i="31"/>
  <c r="H114" i="24" s="1"/>
  <c r="AG110" i="37"/>
  <c r="T107" i="24" s="1"/>
  <c r="S107" i="24"/>
  <c r="AG103" i="31"/>
  <c r="H100" i="24" s="1"/>
  <c r="G100" i="24"/>
  <c r="O103" i="24"/>
  <c r="AG106" i="35"/>
  <c r="P103" i="24" s="1"/>
  <c r="E92" i="24"/>
  <c r="AG95" i="23"/>
  <c r="F92" i="24" s="1"/>
  <c r="G85" i="24"/>
  <c r="AG88" i="31"/>
  <c r="H85" i="24" s="1"/>
  <c r="AG101" i="31"/>
  <c r="H98" i="24" s="1"/>
  <c r="G98" i="24"/>
  <c r="K91" i="24"/>
  <c r="AG94" i="33"/>
  <c r="L91" i="24" s="1"/>
  <c r="AG121" i="40"/>
  <c r="Z118" i="24" s="1"/>
  <c r="Y118" i="24"/>
  <c r="K96" i="24"/>
  <c r="AG99" i="33"/>
  <c r="L96" i="24" s="1"/>
  <c r="AG100" i="37"/>
  <c r="T97" i="24" s="1"/>
  <c r="S97" i="24"/>
  <c r="M90" i="24"/>
  <c r="AG93" i="34"/>
  <c r="N90" i="24" s="1"/>
  <c r="AG85" i="37"/>
  <c r="T82" i="24" s="1"/>
  <c r="S82" i="24"/>
  <c r="AG105" i="36"/>
  <c r="R102" i="24" s="1"/>
  <c r="Q102" i="24"/>
  <c r="I95" i="24"/>
  <c r="AG98" i="32"/>
  <c r="J95" i="24" s="1"/>
  <c r="AG92" i="35"/>
  <c r="P89" i="24" s="1"/>
  <c r="O89" i="24"/>
  <c r="AG118" i="34"/>
  <c r="N115" i="24" s="1"/>
  <c r="M115" i="24"/>
  <c r="AG111" i="33"/>
  <c r="L108" i="24" s="1"/>
  <c r="K108" i="24"/>
  <c r="U87" i="24"/>
  <c r="AG90" i="38"/>
  <c r="V87" i="24" s="1"/>
  <c r="Q80" i="24"/>
  <c r="AG83" i="36"/>
  <c r="R80" i="24" s="1"/>
  <c r="AG117" i="32"/>
  <c r="J114" i="24" s="1"/>
  <c r="I114" i="24"/>
  <c r="O107" i="24"/>
  <c r="AG110" i="35"/>
  <c r="P107" i="24" s="1"/>
  <c r="Q93" i="24"/>
  <c r="AG96" i="36"/>
  <c r="R93" i="24" s="1"/>
  <c r="AG106" i="38"/>
  <c r="V103" i="24" s="1"/>
  <c r="U103" i="24"/>
  <c r="AG95" i="35"/>
  <c r="P92" i="24" s="1"/>
  <c r="O92" i="24"/>
  <c r="K85" i="24"/>
  <c r="AG88" i="33"/>
  <c r="L85" i="24" s="1"/>
  <c r="G84" i="24"/>
  <c r="AG87" i="31"/>
  <c r="H84" i="24" s="1"/>
  <c r="AG111" i="36"/>
  <c r="R108" i="24" s="1"/>
  <c r="Q108" i="24"/>
  <c r="AG97" i="38"/>
  <c r="V94" i="24" s="1"/>
  <c r="U94" i="24"/>
  <c r="AG83" i="40"/>
  <c r="Z80" i="24" s="1"/>
  <c r="Y80" i="24"/>
  <c r="AG117" i="34"/>
  <c r="N114" i="24" s="1"/>
  <c r="M114" i="24"/>
  <c r="G107" i="24"/>
  <c r="AG110" i="31"/>
  <c r="H107" i="24" s="1"/>
  <c r="G105" i="24"/>
  <c r="AG108" i="31"/>
  <c r="H105" i="24" s="1"/>
  <c r="S98" i="24"/>
  <c r="AG101" i="37"/>
  <c r="T98" i="24" s="1"/>
  <c r="AG114" i="36"/>
  <c r="R111" i="24" s="1"/>
  <c r="Q111" i="24"/>
  <c r="AG91" i="38"/>
  <c r="V88" i="24" s="1"/>
  <c r="U88" i="24"/>
  <c r="AG118" i="37"/>
  <c r="T115" i="24" s="1"/>
  <c r="S115" i="24"/>
  <c r="U101" i="24"/>
  <c r="AG104" i="38"/>
  <c r="V101" i="24" s="1"/>
  <c r="AG89" i="23"/>
  <c r="F86" i="24" s="1"/>
  <c r="E86" i="24"/>
  <c r="M121" i="24"/>
  <c r="AG124" i="34"/>
  <c r="N121" i="24" s="1"/>
  <c r="K114" i="24"/>
  <c r="AG117" i="33"/>
  <c r="L114" i="24" s="1"/>
  <c r="AG103" i="33"/>
  <c r="L100" i="24" s="1"/>
  <c r="K100" i="24"/>
  <c r="AG116" i="32"/>
  <c r="J113" i="24" s="1"/>
  <c r="I113" i="24"/>
  <c r="E106" i="24"/>
  <c r="AG109" i="23"/>
  <c r="F106" i="24" s="1"/>
  <c r="K99" i="24"/>
  <c r="AG102" i="33"/>
  <c r="L99" i="24" s="1"/>
  <c r="AG95" i="34"/>
  <c r="N92" i="24" s="1"/>
  <c r="M92" i="24"/>
  <c r="AG83" i="33"/>
  <c r="L80" i="24" s="1"/>
  <c r="K80" i="24"/>
  <c r="S122" i="24"/>
  <c r="AG125" i="37"/>
  <c r="T122" i="24" s="1"/>
  <c r="W108" i="24"/>
  <c r="AG111" i="39"/>
  <c r="X108" i="24" s="1"/>
  <c r="AG119" i="36"/>
  <c r="R116" i="24" s="1"/>
  <c r="Q116" i="24"/>
  <c r="AG104" i="39"/>
  <c r="X101" i="24" s="1"/>
  <c r="W101" i="24"/>
  <c r="Y94" i="24"/>
  <c r="AG97" i="40"/>
  <c r="Z94" i="24" s="1"/>
  <c r="AG89" i="31"/>
  <c r="H86" i="24" s="1"/>
  <c r="G86" i="24"/>
  <c r="O121" i="24"/>
  <c r="AG124" i="35"/>
  <c r="P121" i="24" s="1"/>
  <c r="AG110" i="36"/>
  <c r="R107" i="24" s="1"/>
  <c r="Q107" i="24"/>
  <c r="S100" i="24"/>
  <c r="AG103" i="37"/>
  <c r="T100" i="24" s="1"/>
  <c r="O93" i="24"/>
  <c r="AG96" i="35"/>
  <c r="P93" i="24" s="1"/>
  <c r="AG109" i="32"/>
  <c r="J106" i="24" s="1"/>
  <c r="I106" i="24"/>
  <c r="K92" i="24"/>
  <c r="AG95" i="33"/>
  <c r="L92" i="24" s="1"/>
  <c r="O84" i="24"/>
  <c r="AG87" i="35"/>
  <c r="P84" i="24" s="1"/>
  <c r="AG94" i="40"/>
  <c r="Z91" i="24" s="1"/>
  <c r="Y91" i="24"/>
  <c r="AG94" i="38"/>
  <c r="V91" i="24" s="1"/>
  <c r="U91" i="24"/>
  <c r="AG121" i="32"/>
  <c r="J118" i="24" s="1"/>
  <c r="I118" i="24"/>
  <c r="Y111" i="24"/>
  <c r="AG114" i="40"/>
  <c r="Z111" i="24" s="1"/>
  <c r="W102" i="24"/>
  <c r="AG105" i="39"/>
  <c r="X102" i="24" s="1"/>
  <c r="AG112" i="37"/>
  <c r="T109" i="24" s="1"/>
  <c r="S109" i="24"/>
  <c r="AG98" i="40"/>
  <c r="Z95" i="24" s="1"/>
  <c r="Y95" i="24"/>
  <c r="Q122" i="24"/>
  <c r="AG125" i="36"/>
  <c r="R122" i="24" s="1"/>
  <c r="W107" i="24"/>
  <c r="AG110" i="39"/>
  <c r="X107" i="24" s="1"/>
  <c r="AG96" i="40"/>
  <c r="Z93" i="24" s="1"/>
  <c r="Y93" i="24"/>
  <c r="AG106" i="34"/>
  <c r="N103" i="24" s="1"/>
  <c r="M103" i="24"/>
  <c r="AG123" i="36"/>
  <c r="R120" i="24" s="1"/>
  <c r="Q120" i="24"/>
  <c r="AG116" i="37"/>
  <c r="T113" i="24" s="1"/>
  <c r="S113" i="24"/>
  <c r="AG113" i="40"/>
  <c r="Z110" i="24" s="1"/>
  <c r="Y110" i="24"/>
  <c r="Y102" i="24"/>
  <c r="AG105" i="40"/>
  <c r="Z102" i="24" s="1"/>
  <c r="AG127" i="37"/>
  <c r="T124" i="24" s="1"/>
  <c r="S124" i="24"/>
  <c r="U108" i="24"/>
  <c r="AG111" i="38"/>
  <c r="V108" i="24" s="1"/>
  <c r="G80" i="24"/>
  <c r="AG83" i="31"/>
  <c r="H80" i="24" s="1"/>
  <c r="AG105" i="32"/>
  <c r="J102" i="24" s="1"/>
  <c r="I102" i="24"/>
  <c r="E95" i="24"/>
  <c r="AG98" i="23"/>
  <c r="F95" i="24" s="1"/>
  <c r="AG84" i="37"/>
  <c r="T81" i="24" s="1"/>
  <c r="S81" i="24"/>
  <c r="I108" i="24"/>
  <c r="AG111" i="32"/>
  <c r="J108" i="24" s="1"/>
  <c r="AG104" i="32"/>
  <c r="J101" i="24" s="1"/>
  <c r="I101" i="24"/>
  <c r="M80" i="24"/>
  <c r="AG83" i="34"/>
  <c r="N80" i="24" s="1"/>
  <c r="O91" i="24"/>
  <c r="AG94" i="35"/>
  <c r="P91" i="24" s="1"/>
  <c r="G96" i="24"/>
  <c r="AG99" i="31"/>
  <c r="H96" i="24" s="1"/>
  <c r="AG115" i="39"/>
  <c r="X112" i="24" s="1"/>
  <c r="W112" i="24"/>
  <c r="AG100" i="40"/>
  <c r="Z97" i="24" s="1"/>
  <c r="Y97" i="24"/>
  <c r="AG127" i="36"/>
  <c r="R124" i="24" s="1"/>
  <c r="Q124" i="24"/>
  <c r="AG125" i="38"/>
  <c r="V122" i="24" s="1"/>
  <c r="U122" i="24"/>
  <c r="AG125" i="32"/>
  <c r="J122" i="24" s="1"/>
  <c r="I122" i="24"/>
  <c r="AG104" i="34"/>
  <c r="N101" i="24" s="1"/>
  <c r="M101" i="24"/>
  <c r="S87" i="24"/>
  <c r="AG90" i="37"/>
  <c r="T87" i="24" s="1"/>
  <c r="AG83" i="39"/>
  <c r="X80" i="24" s="1"/>
  <c r="W80" i="24"/>
  <c r="S114" i="24"/>
  <c r="AG117" i="37"/>
  <c r="T114" i="24" s="1"/>
  <c r="E107" i="24"/>
  <c r="AG110" i="23"/>
  <c r="F107" i="24" s="1"/>
  <c r="AG103" i="35"/>
  <c r="P100" i="24" s="1"/>
  <c r="O100" i="24"/>
  <c r="AG106" i="40"/>
  <c r="Z103" i="24" s="1"/>
  <c r="Y103" i="24"/>
  <c r="G113" i="24"/>
  <c r="AG116" i="31"/>
  <c r="H113" i="24" s="1"/>
  <c r="K106" i="24"/>
  <c r="AG109" i="33"/>
  <c r="L106" i="24" s="1"/>
  <c r="AG102" i="32"/>
  <c r="J99" i="24" s="1"/>
  <c r="I99" i="24"/>
  <c r="AG122" i="34"/>
  <c r="N119" i="24" s="1"/>
  <c r="M119" i="24"/>
  <c r="AG101" i="34"/>
  <c r="N98" i="24" s="1"/>
  <c r="M98" i="24"/>
  <c r="S91" i="24"/>
  <c r="AG94" i="37"/>
  <c r="T91" i="24" s="1"/>
  <c r="AG99" i="40"/>
  <c r="Z96" i="24" s="1"/>
  <c r="Y96" i="24"/>
  <c r="AG115" i="36"/>
  <c r="R112" i="24" s="1"/>
  <c r="Q112" i="24"/>
  <c r="AG114" i="39"/>
  <c r="X111" i="24" s="1"/>
  <c r="W111" i="24"/>
  <c r="AG91" i="23"/>
  <c r="F88" i="24" s="1"/>
  <c r="E88" i="24"/>
  <c r="AG126" i="40"/>
  <c r="Z123" i="24" s="1"/>
  <c r="Y123" i="24"/>
  <c r="U117" i="24"/>
  <c r="AG120" i="38"/>
  <c r="V117" i="24" s="1"/>
  <c r="M110" i="24"/>
  <c r="AG113" i="34"/>
  <c r="N110" i="24" s="1"/>
  <c r="AG126" i="23"/>
  <c r="F123" i="24" s="1"/>
  <c r="E123" i="24"/>
  <c r="M116" i="24"/>
  <c r="AG119" i="34"/>
  <c r="N116" i="24" s="1"/>
  <c r="K109" i="24"/>
  <c r="AG112" i="33"/>
  <c r="L109" i="24" s="1"/>
  <c r="AG98" i="37"/>
  <c r="T95" i="24" s="1"/>
  <c r="S95" i="24"/>
  <c r="AG127" i="23"/>
  <c r="F124" i="24" s="1"/>
  <c r="E124" i="24"/>
  <c r="AG120" i="35"/>
  <c r="P117" i="24" s="1"/>
  <c r="O117" i="24"/>
  <c r="K110" i="24"/>
  <c r="AG113" i="33"/>
  <c r="L110" i="24" s="1"/>
  <c r="O109" i="24"/>
  <c r="AG112" i="35"/>
  <c r="P109" i="24" s="1"/>
  <c r="AG84" i="39"/>
  <c r="X81" i="24" s="1"/>
  <c r="W81" i="24"/>
  <c r="AG127" i="32"/>
  <c r="J124" i="24" s="1"/>
  <c r="I124" i="24"/>
  <c r="G89" i="24"/>
  <c r="AG92" i="31"/>
  <c r="H89" i="24" s="1"/>
  <c r="AG104" i="36"/>
  <c r="R101" i="24" s="1"/>
  <c r="Q101" i="24"/>
  <c r="AG90" i="39"/>
  <c r="X87" i="24" s="1"/>
  <c r="W87" i="24"/>
  <c r="G120" i="24"/>
  <c r="AG123" i="31"/>
  <c r="H120" i="24" s="1"/>
  <c r="AG95" i="31"/>
  <c r="H92" i="24" s="1"/>
  <c r="G92" i="24"/>
  <c r="AG88" i="35"/>
  <c r="P85" i="24" s="1"/>
  <c r="O85" i="24"/>
  <c r="AG87" i="23"/>
  <c r="F84" i="24" s="1"/>
  <c r="E84" i="24"/>
  <c r="AG99" i="35"/>
  <c r="P96" i="24" s="1"/>
  <c r="O96" i="24"/>
  <c r="AG93" i="39"/>
  <c r="X90" i="24" s="1"/>
  <c r="W90" i="24"/>
  <c r="M104" i="24"/>
  <c r="AG107" i="34"/>
  <c r="N104" i="24" s="1"/>
  <c r="AG86" i="32"/>
  <c r="J83" i="24" s="1"/>
  <c r="I83" i="24"/>
  <c r="AG99" i="36"/>
  <c r="R96" i="24" s="1"/>
  <c r="Q96" i="24"/>
  <c r="AG115" i="38"/>
  <c r="V112" i="24" s="1"/>
  <c r="U112" i="24"/>
  <c r="AG113" i="37"/>
  <c r="T110" i="24" s="1"/>
  <c r="S110" i="24"/>
  <c r="AG126" i="35"/>
  <c r="P123" i="24" s="1"/>
  <c r="O123" i="24"/>
  <c r="AG91" i="40"/>
  <c r="Z88" i="24" s="1"/>
  <c r="Y88" i="24"/>
  <c r="AG127" i="31"/>
  <c r="H124" i="24" s="1"/>
  <c r="G124" i="24"/>
  <c r="AG92" i="33"/>
  <c r="L89" i="24" s="1"/>
  <c r="K89" i="24"/>
  <c r="AG125" i="35"/>
  <c r="P122" i="24" s="1"/>
  <c r="O122" i="24"/>
  <c r="AG118" i="39"/>
  <c r="X115" i="24" s="1"/>
  <c r="W115" i="24"/>
  <c r="AG117" i="36"/>
  <c r="R114" i="24" s="1"/>
  <c r="Q114" i="24"/>
  <c r="I105" i="24"/>
  <c r="AG108" i="32"/>
  <c r="J105" i="24" s="1"/>
  <c r="AG121" i="31"/>
  <c r="H118" i="24" s="1"/>
  <c r="G118" i="24"/>
  <c r="M83" i="24"/>
  <c r="AG86" i="34"/>
  <c r="N83" i="24" s="1"/>
  <c r="S111" i="24"/>
  <c r="AG114" i="37"/>
  <c r="T111" i="24" s="1"/>
  <c r="Q99" i="24"/>
  <c r="AG102" i="36"/>
  <c r="R99" i="24" s="1"/>
  <c r="AG96" i="32"/>
  <c r="J93" i="24" s="1"/>
  <c r="I93" i="24"/>
  <c r="AG24" i="35"/>
  <c r="P18" i="24" s="1"/>
  <c r="O18" i="24"/>
  <c r="AG24" i="33"/>
  <c r="L18" i="24" s="1"/>
  <c r="K18" i="24"/>
  <c r="Q18" i="24"/>
  <c r="AG24" i="36"/>
  <c r="R18" i="24" s="1"/>
  <c r="AG24" i="37"/>
  <c r="T18" i="24" s="1"/>
  <c r="S18" i="24"/>
  <c r="AG24" i="23"/>
  <c r="F18" i="24" s="1"/>
  <c r="E18" i="24"/>
  <c r="AG24" i="39"/>
  <c r="X18" i="24" s="1"/>
  <c r="W18" i="24"/>
  <c r="AG24" i="38"/>
  <c r="V18" i="24" s="1"/>
  <c r="U18" i="24"/>
  <c r="AG24" i="31"/>
  <c r="H18" i="24" s="1"/>
  <c r="G18" i="24"/>
  <c r="AG24" i="34"/>
  <c r="N18" i="24" s="1"/>
  <c r="M18" i="24"/>
  <c r="O29" i="46"/>
  <c r="AG79" i="35"/>
  <c r="P76" i="24" s="1"/>
  <c r="U77" i="24"/>
  <c r="M11" i="24"/>
  <c r="AG79" i="31"/>
  <c r="H76" i="24" s="1"/>
  <c r="O15" i="24"/>
  <c r="AG22" i="32"/>
  <c r="J16" i="24" s="1"/>
  <c r="G78" i="24"/>
  <c r="Q17" i="24"/>
  <c r="G11" i="24"/>
  <c r="AG18" i="32"/>
  <c r="J12" i="24" s="1"/>
  <c r="I76" i="24"/>
  <c r="Q77" i="24"/>
  <c r="AG81" i="33"/>
  <c r="L78" i="24" s="1"/>
  <c r="W12" i="24"/>
  <c r="Q12" i="24"/>
  <c r="AG20" i="38"/>
  <c r="V14" i="24" s="1"/>
  <c r="M16" i="24"/>
  <c r="AG19" i="39"/>
  <c r="X13" i="24" s="1"/>
  <c r="I14" i="24"/>
  <c r="O79" i="24"/>
  <c r="I78" i="24"/>
  <c r="W78" i="24"/>
  <c r="Q15" i="24"/>
  <c r="AG18" i="37"/>
  <c r="T12" i="24" s="1"/>
  <c r="AH138" i="39"/>
  <c r="AM151" i="39" s="1"/>
  <c r="U79" i="24"/>
  <c r="Y79" i="24"/>
  <c r="AG17" i="35"/>
  <c r="P11" i="24" s="1"/>
  <c r="AG78" i="31"/>
  <c r="H75" i="24" s="1"/>
  <c r="AG79" i="40"/>
  <c r="Z76" i="24" s="1"/>
  <c r="K77" i="24"/>
  <c r="Y14" i="24"/>
  <c r="AG19" i="33"/>
  <c r="L13" i="24" s="1"/>
  <c r="S17" i="24"/>
  <c r="W75" i="24"/>
  <c r="G12" i="24"/>
  <c r="AG78" i="39"/>
  <c r="X75" i="24" s="1"/>
  <c r="AG21" i="38"/>
  <c r="V15" i="24" s="1"/>
  <c r="Y75" i="24"/>
  <c r="S77" i="24"/>
  <c r="M76" i="24"/>
  <c r="G79" i="24"/>
  <c r="Y16" i="24"/>
  <c r="AG81" i="35"/>
  <c r="P78" i="24" s="1"/>
  <c r="AG82" i="32"/>
  <c r="J79" i="24" s="1"/>
  <c r="M75" i="24"/>
  <c r="AG80" i="32"/>
  <c r="J77" i="24" s="1"/>
  <c r="AH138" i="38"/>
  <c r="AM151" i="38" s="1"/>
  <c r="AG78" i="38"/>
  <c r="V75" i="24" s="1"/>
  <c r="AG21" i="34"/>
  <c r="N15" i="24" s="1"/>
  <c r="AG78" i="37"/>
  <c r="T75" i="24" s="1"/>
  <c r="G13" i="24"/>
  <c r="Q16" i="24"/>
  <c r="S13" i="24"/>
  <c r="W79" i="24"/>
  <c r="AH138" i="37"/>
  <c r="AM151" i="37" s="1"/>
  <c r="AG78" i="36"/>
  <c r="R75" i="24" s="1"/>
  <c r="S15" i="24"/>
  <c r="AG19" i="36"/>
  <c r="R13" i="24" s="1"/>
  <c r="Q13" i="24"/>
  <c r="AG20" i="35"/>
  <c r="P14" i="24" s="1"/>
  <c r="O14" i="24"/>
  <c r="AG23" i="35"/>
  <c r="P17" i="24" s="1"/>
  <c r="O17" i="24"/>
  <c r="AG22" i="37"/>
  <c r="T16" i="24" s="1"/>
  <c r="S16" i="24"/>
  <c r="K75" i="24"/>
  <c r="AH138" i="33"/>
  <c r="AM151" i="33" s="1"/>
  <c r="AG78" i="33"/>
  <c r="AG18" i="34"/>
  <c r="N12" i="24" s="1"/>
  <c r="M12" i="24"/>
  <c r="AG18" i="40"/>
  <c r="Z12" i="24" s="1"/>
  <c r="Y12" i="24"/>
  <c r="AG23" i="32"/>
  <c r="J17" i="24" s="1"/>
  <c r="I17" i="24"/>
  <c r="AG20" i="36"/>
  <c r="R14" i="24" s="1"/>
  <c r="Q14" i="24"/>
  <c r="AG18" i="35"/>
  <c r="P12" i="24" s="1"/>
  <c r="O12" i="24"/>
  <c r="AG22" i="39"/>
  <c r="X16" i="24" s="1"/>
  <c r="W16" i="24"/>
  <c r="AG82" i="34"/>
  <c r="N79" i="24" s="1"/>
  <c r="M79" i="24"/>
  <c r="AG20" i="34"/>
  <c r="N14" i="24" s="1"/>
  <c r="M14" i="24"/>
  <c r="AG81" i="36"/>
  <c r="R78" i="24" s="1"/>
  <c r="Q78" i="24"/>
  <c r="AG81" i="40"/>
  <c r="Z78" i="24" s="1"/>
  <c r="Y78" i="24"/>
  <c r="AG23" i="31"/>
  <c r="H17" i="24" s="1"/>
  <c r="G17" i="24"/>
  <c r="AG20" i="31"/>
  <c r="H14" i="24" s="1"/>
  <c r="G14" i="24"/>
  <c r="I11" i="24"/>
  <c r="AG17" i="32"/>
  <c r="J11" i="24" s="1"/>
  <c r="AG17" i="23"/>
  <c r="F11" i="24" s="1"/>
  <c r="E11" i="24"/>
  <c r="AG19" i="35"/>
  <c r="P13" i="24" s="1"/>
  <c r="O13" i="24"/>
  <c r="AG79" i="39"/>
  <c r="X76" i="24" s="1"/>
  <c r="W76" i="24"/>
  <c r="AG22" i="35"/>
  <c r="P16" i="24" s="1"/>
  <c r="O16" i="24"/>
  <c r="AG80" i="23"/>
  <c r="F77" i="24" s="1"/>
  <c r="E77" i="24"/>
  <c r="AG23" i="23"/>
  <c r="F17" i="24" s="1"/>
  <c r="E17" i="24"/>
  <c r="AG21" i="23"/>
  <c r="F15" i="24" s="1"/>
  <c r="E15" i="24"/>
  <c r="AG22" i="33"/>
  <c r="L16" i="24" s="1"/>
  <c r="K16" i="24"/>
  <c r="AH77" i="35"/>
  <c r="AG23" i="33"/>
  <c r="L17" i="24" s="1"/>
  <c r="K17" i="24"/>
  <c r="AG20" i="37"/>
  <c r="T14" i="24" s="1"/>
  <c r="S14" i="24"/>
  <c r="AG20" i="39"/>
  <c r="X14" i="24" s="1"/>
  <c r="W14" i="24"/>
  <c r="AG80" i="34"/>
  <c r="N77" i="24" s="1"/>
  <c r="M77" i="24"/>
  <c r="AG80" i="31"/>
  <c r="H77" i="24" s="1"/>
  <c r="G77" i="24"/>
  <c r="AG82" i="23"/>
  <c r="F79" i="24" s="1"/>
  <c r="E79" i="24"/>
  <c r="AG22" i="31"/>
  <c r="H16" i="24" s="1"/>
  <c r="G16" i="24"/>
  <c r="AG80" i="40"/>
  <c r="Z77" i="24" s="1"/>
  <c r="Y77" i="24"/>
  <c r="AG82" i="37"/>
  <c r="T79" i="24" s="1"/>
  <c r="S79" i="24"/>
  <c r="AG20" i="33"/>
  <c r="L14" i="24" s="1"/>
  <c r="K14" i="24"/>
  <c r="Q11" i="24"/>
  <c r="AG17" i="36"/>
  <c r="AH77" i="36"/>
  <c r="AH138" i="34"/>
  <c r="AM151" i="34" s="1"/>
  <c r="AG82" i="33"/>
  <c r="L79" i="24" s="1"/>
  <c r="K79" i="24"/>
  <c r="AG22" i="23"/>
  <c r="F16" i="24" s="1"/>
  <c r="E16" i="24"/>
  <c r="AG19" i="38"/>
  <c r="V13" i="24" s="1"/>
  <c r="U13" i="24"/>
  <c r="K11" i="24"/>
  <c r="AG17" i="33"/>
  <c r="L11" i="24" s="1"/>
  <c r="AG79" i="33"/>
  <c r="L76" i="24" s="1"/>
  <c r="K76" i="24"/>
  <c r="AG81" i="38"/>
  <c r="V78" i="24" s="1"/>
  <c r="U78" i="24"/>
  <c r="I75" i="24"/>
  <c r="AG78" i="32"/>
  <c r="AH138" i="32"/>
  <c r="AM151" i="32" s="1"/>
  <c r="O75" i="24"/>
  <c r="AH138" i="35"/>
  <c r="AM151" i="35" s="1"/>
  <c r="AG78" i="35"/>
  <c r="AG80" i="39"/>
  <c r="X77" i="24" s="1"/>
  <c r="W77" i="24"/>
  <c r="N75" i="24"/>
  <c r="W11" i="24"/>
  <c r="AG17" i="39"/>
  <c r="X11" i="24" s="1"/>
  <c r="AH77" i="39"/>
  <c r="AG21" i="39"/>
  <c r="X15" i="24" s="1"/>
  <c r="W15" i="24"/>
  <c r="U11" i="24"/>
  <c r="AG17" i="38"/>
  <c r="AH77" i="38"/>
  <c r="AG81" i="34"/>
  <c r="N78" i="24" s="1"/>
  <c r="M78" i="24"/>
  <c r="AG18" i="33"/>
  <c r="L12" i="24" s="1"/>
  <c r="K12" i="24"/>
  <c r="AG82" i="36"/>
  <c r="R79" i="24" s="1"/>
  <c r="Q79" i="24"/>
  <c r="AH138" i="40"/>
  <c r="AM151" i="40" s="1"/>
  <c r="AG23" i="38"/>
  <c r="V17" i="24" s="1"/>
  <c r="U17" i="24"/>
  <c r="AG22" i="38"/>
  <c r="V16" i="24" s="1"/>
  <c r="U16" i="24"/>
  <c r="AG79" i="23"/>
  <c r="F76" i="24" s="1"/>
  <c r="E76" i="24"/>
  <c r="AG19" i="23"/>
  <c r="F13" i="24" s="1"/>
  <c r="E13" i="24"/>
  <c r="AG20" i="23"/>
  <c r="F14" i="24" s="1"/>
  <c r="E14" i="24"/>
  <c r="AG19" i="40"/>
  <c r="Z13" i="24" s="1"/>
  <c r="Y13" i="24"/>
  <c r="S11" i="24"/>
  <c r="AG17" i="37"/>
  <c r="AH77" i="37"/>
  <c r="AG81" i="37"/>
  <c r="T78" i="24" s="1"/>
  <c r="S78" i="24"/>
  <c r="AG23" i="40"/>
  <c r="Z17" i="24" s="1"/>
  <c r="Y17" i="24"/>
  <c r="AG19" i="32"/>
  <c r="J13" i="24" s="1"/>
  <c r="I13" i="24"/>
  <c r="AH138" i="36"/>
  <c r="AM151" i="36" s="1"/>
  <c r="Y11" i="24"/>
  <c r="AH77" i="40"/>
  <c r="AG17" i="40"/>
  <c r="AG79" i="38"/>
  <c r="V76" i="24" s="1"/>
  <c r="U76" i="24"/>
  <c r="AG79" i="37"/>
  <c r="T76" i="24" s="1"/>
  <c r="S76" i="24"/>
  <c r="AG18" i="38"/>
  <c r="V12" i="24" s="1"/>
  <c r="U12" i="24"/>
  <c r="AG81" i="23"/>
  <c r="F78" i="24" s="1"/>
  <c r="E78" i="24"/>
  <c r="AG23" i="34"/>
  <c r="N17" i="24" s="1"/>
  <c r="M17" i="24"/>
  <c r="AG23" i="39"/>
  <c r="X17" i="24" s="1"/>
  <c r="W17" i="24"/>
  <c r="AH138" i="31"/>
  <c r="AM151" i="31" s="1"/>
  <c r="AG21" i="40"/>
  <c r="Z15" i="24" s="1"/>
  <c r="Y15" i="24"/>
  <c r="AG19" i="34"/>
  <c r="N13" i="24" s="1"/>
  <c r="M13" i="24"/>
  <c r="AG80" i="35"/>
  <c r="P77" i="24" s="1"/>
  <c r="O77" i="24"/>
  <c r="AG79" i="36"/>
  <c r="R76" i="24" s="1"/>
  <c r="Q76" i="24"/>
  <c r="AM147" i="40" a="1"/>
  <c r="AN143" i="40"/>
  <c r="AL147" i="40" a="1"/>
  <c r="AL149" i="40" s="1"/>
  <c r="Z77" i="39"/>
  <c r="AA77" i="39"/>
  <c r="R77" i="39"/>
  <c r="Q77" i="39"/>
  <c r="P77" i="39"/>
  <c r="K77" i="39"/>
  <c r="J77" i="39"/>
  <c r="I77" i="39"/>
  <c r="Y77" i="39"/>
  <c r="H77" i="39"/>
  <c r="X77" i="39"/>
  <c r="G77" i="39"/>
  <c r="W77" i="39"/>
  <c r="F77" i="39"/>
  <c r="V77" i="39"/>
  <c r="N77" i="39"/>
  <c r="M77" i="39"/>
  <c r="U77" i="39"/>
  <c r="O77" i="39"/>
  <c r="L77" i="39"/>
  <c r="S77" i="39"/>
  <c r="T77" i="39"/>
  <c r="AM143" i="38"/>
  <c r="AM147" i="38" s="1" a="1"/>
  <c r="AM149" i="38" s="1"/>
  <c r="AM143" i="39"/>
  <c r="AL149" i="39"/>
  <c r="AL147" i="38" a="1"/>
  <c r="AL149" i="38" s="1"/>
  <c r="X77" i="37"/>
  <c r="Y77" i="37"/>
  <c r="V77" i="37"/>
  <c r="W77" i="37"/>
  <c r="L77" i="37"/>
  <c r="U77" i="37"/>
  <c r="AL149" i="37"/>
  <c r="F77" i="37"/>
  <c r="AM143" i="36"/>
  <c r="AM147" i="36" s="1" a="1"/>
  <c r="AM149" i="36" s="1"/>
  <c r="AM143" i="37"/>
  <c r="R77" i="37"/>
  <c r="Q77" i="37"/>
  <c r="O77" i="37"/>
  <c r="P77" i="37"/>
  <c r="T77" i="37"/>
  <c r="S77" i="37"/>
  <c r="N77" i="37"/>
  <c r="M77" i="37"/>
  <c r="K77" i="37"/>
  <c r="J77" i="37"/>
  <c r="H77" i="37"/>
  <c r="I77" i="37"/>
  <c r="G77" i="37"/>
  <c r="AL147" i="36" a="1"/>
  <c r="AL149" i="35"/>
  <c r="G77" i="35"/>
  <c r="AM143" i="34"/>
  <c r="AN143" i="34" s="1"/>
  <c r="AM143" i="35"/>
  <c r="R77" i="35"/>
  <c r="AC77" i="35"/>
  <c r="O77" i="35"/>
  <c r="Q77" i="35"/>
  <c r="Y77" i="35"/>
  <c r="AD77" i="35"/>
  <c r="P77" i="35"/>
  <c r="AB77" i="35"/>
  <c r="N77" i="35"/>
  <c r="K77" i="35"/>
  <c r="AA77" i="35"/>
  <c r="M77" i="35"/>
  <c r="Z77" i="35"/>
  <c r="L77" i="35"/>
  <c r="X77" i="35"/>
  <c r="W77" i="35"/>
  <c r="V77" i="35"/>
  <c r="U77" i="35"/>
  <c r="T77" i="35"/>
  <c r="S77" i="35"/>
  <c r="J77" i="35"/>
  <c r="I77" i="35"/>
  <c r="AH77" i="34"/>
  <c r="AA77" i="33"/>
  <c r="AB77" i="33"/>
  <c r="T77" i="33"/>
  <c r="Z77" i="33"/>
  <c r="AG21" i="33"/>
  <c r="AH77" i="33"/>
  <c r="AG21" i="32"/>
  <c r="AH77" i="32"/>
  <c r="AL147" i="34" a="1"/>
  <c r="R77" i="33"/>
  <c r="Q77" i="33"/>
  <c r="O77" i="33"/>
  <c r="Y77" i="33"/>
  <c r="H77" i="33"/>
  <c r="X77" i="33"/>
  <c r="G77" i="33"/>
  <c r="W77" i="33"/>
  <c r="K77" i="33"/>
  <c r="J77" i="33"/>
  <c r="F77" i="33"/>
  <c r="U77" i="33"/>
  <c r="P77" i="33"/>
  <c r="V77" i="33"/>
  <c r="S77" i="33"/>
  <c r="N77" i="33"/>
  <c r="M77" i="33"/>
  <c r="L77" i="33"/>
  <c r="I77" i="33"/>
  <c r="AL149" i="33"/>
  <c r="AM143" i="32"/>
  <c r="AN143" i="32" s="1"/>
  <c r="AM143" i="33"/>
  <c r="AL147" i="32" a="1"/>
  <c r="G77" i="32" s="1"/>
  <c r="AC77" i="31"/>
  <c r="AD77" i="31"/>
  <c r="AA77" i="31"/>
  <c r="AB77" i="31"/>
  <c r="N77" i="31"/>
  <c r="O77" i="31"/>
  <c r="L77" i="31"/>
  <c r="M77" i="31"/>
  <c r="J77" i="31"/>
  <c r="K77" i="31"/>
  <c r="AL149" i="31"/>
  <c r="I77" i="31"/>
  <c r="M77" i="23"/>
  <c r="N77" i="23"/>
  <c r="K77" i="23"/>
  <c r="L77" i="23"/>
  <c r="G77" i="23"/>
  <c r="I77" i="23"/>
  <c r="AL149" i="23"/>
  <c r="F77" i="23"/>
  <c r="AG21" i="31"/>
  <c r="AH77" i="31"/>
  <c r="AM147" i="23" a="1"/>
  <c r="AM143" i="31"/>
  <c r="AM147" i="31" s="1" a="1"/>
  <c r="AD138" i="31" s="1"/>
  <c r="Q77" i="31"/>
  <c r="P77" i="31"/>
  <c r="Y77" i="31"/>
  <c r="T77" i="31"/>
  <c r="S77" i="31"/>
  <c r="R77" i="31"/>
  <c r="W77" i="31"/>
  <c r="H77" i="31"/>
  <c r="X77" i="31"/>
  <c r="V77" i="31"/>
  <c r="U77" i="31"/>
  <c r="Z77" i="31"/>
  <c r="V77" i="23"/>
  <c r="X77" i="23"/>
  <c r="T77" i="23"/>
  <c r="W77" i="23"/>
  <c r="S77" i="23"/>
  <c r="Q77" i="23"/>
  <c r="H77" i="23"/>
  <c r="Z77" i="23"/>
  <c r="R77" i="23"/>
  <c r="U77" i="23"/>
  <c r="P77" i="23"/>
  <c r="Y77" i="23"/>
  <c r="AN143" i="23"/>
  <c r="AG18" i="23"/>
  <c r="AH77" i="23"/>
  <c r="AL151" i="23" s="1"/>
  <c r="AL152" i="23" s="1"/>
  <c r="AG78" i="23"/>
  <c r="AH138" i="23"/>
  <c r="AM151" i="23" s="1"/>
  <c r="K67" i="44" l="1"/>
  <c r="AF11" i="46"/>
  <c r="AD11" i="46"/>
  <c r="AJ67" i="44"/>
  <c r="V67" i="44"/>
  <c r="L23" i="44"/>
  <c r="K35" i="44"/>
  <c r="L35" i="44" s="1"/>
  <c r="AK23" i="44"/>
  <c r="AJ35" i="44"/>
  <c r="W23" i="44"/>
  <c r="V35" i="44"/>
  <c r="Z13" i="46"/>
  <c r="AF13" i="46"/>
  <c r="AG11" i="46"/>
  <c r="Y11" i="46"/>
  <c r="X11" i="46"/>
  <c r="AA13" i="46"/>
  <c r="AB11" i="46"/>
  <c r="Y13" i="46"/>
  <c r="AB13" i="46"/>
  <c r="W11" i="46"/>
  <c r="AA34" i="24"/>
  <c r="AB34" i="24"/>
  <c r="AK67" i="44"/>
  <c r="AK54" i="44"/>
  <c r="W67" i="44"/>
  <c r="W54" i="44"/>
  <c r="AK35" i="44"/>
  <c r="AK22" i="44"/>
  <c r="L55" i="44"/>
  <c r="L67" i="44"/>
  <c r="W35" i="44"/>
  <c r="W32" i="44"/>
  <c r="AA58" i="24"/>
  <c r="AB58" i="24"/>
  <c r="AA26" i="24"/>
  <c r="AB26" i="24"/>
  <c r="AB52" i="24"/>
  <c r="AA52" i="24"/>
  <c r="AB28" i="24"/>
  <c r="AA28" i="24"/>
  <c r="AB30" i="24"/>
  <c r="AA30" i="24"/>
  <c r="AB53" i="24"/>
  <c r="AA53" i="24"/>
  <c r="AA102" i="24"/>
  <c r="AB102" i="24"/>
  <c r="AA25" i="24"/>
  <c r="AB25" i="24"/>
  <c r="AB48" i="24"/>
  <c r="AA48" i="24"/>
  <c r="AA40" i="24"/>
  <c r="AB40" i="24"/>
  <c r="AA32" i="24"/>
  <c r="AB32" i="24"/>
  <c r="AB51" i="24"/>
  <c r="AA51" i="24"/>
  <c r="AB50" i="24"/>
  <c r="AA50" i="24"/>
  <c r="AB42" i="24"/>
  <c r="AA42" i="24"/>
  <c r="AB35" i="24"/>
  <c r="AA35" i="24"/>
  <c r="AA56" i="24"/>
  <c r="AB56" i="24"/>
  <c r="AA27" i="24"/>
  <c r="AB93" i="24"/>
  <c r="AA57" i="24"/>
  <c r="AB57" i="24"/>
  <c r="AB46" i="24"/>
  <c r="AA46" i="24"/>
  <c r="AB21" i="24"/>
  <c r="AA21" i="24"/>
  <c r="AB55" i="24"/>
  <c r="AA55" i="24"/>
  <c r="AA47" i="24"/>
  <c r="AB47" i="24"/>
  <c r="AA19" i="24"/>
  <c r="AB19" i="24"/>
  <c r="AB60" i="24"/>
  <c r="AA60" i="24"/>
  <c r="AA45" i="24"/>
  <c r="AB45" i="24"/>
  <c r="AA39" i="24"/>
  <c r="AB39" i="24"/>
  <c r="AB31" i="24"/>
  <c r="AA31" i="24"/>
  <c r="AB36" i="24"/>
  <c r="AA36" i="24"/>
  <c r="AA43" i="24"/>
  <c r="AB43" i="24"/>
  <c r="AA49" i="24"/>
  <c r="AB49" i="24"/>
  <c r="AA33" i="24"/>
  <c r="AB33" i="24"/>
  <c r="AB38" i="24"/>
  <c r="AA38" i="24"/>
  <c r="AB29" i="24"/>
  <c r="AA29" i="24"/>
  <c r="AB22" i="24"/>
  <c r="AA22" i="24"/>
  <c r="AA20" i="24"/>
  <c r="AB20" i="24"/>
  <c r="AB44" i="24"/>
  <c r="AA44" i="24"/>
  <c r="AB23" i="24"/>
  <c r="AA23" i="24"/>
  <c r="AA41" i="24"/>
  <c r="AB41" i="24"/>
  <c r="AB59" i="24"/>
  <c r="AA59" i="24"/>
  <c r="AB27" i="24"/>
  <c r="AA93" i="24"/>
  <c r="AA24" i="24"/>
  <c r="AB24" i="24"/>
  <c r="AA111" i="24"/>
  <c r="AA94" i="24"/>
  <c r="AB100" i="24"/>
  <c r="AB110" i="24"/>
  <c r="AA85" i="24"/>
  <c r="AB98" i="24"/>
  <c r="AA90" i="24"/>
  <c r="AA54" i="24"/>
  <c r="AB54" i="24"/>
  <c r="AA37" i="24"/>
  <c r="AB37" i="24"/>
  <c r="AB101" i="24"/>
  <c r="AA101" i="24"/>
  <c r="AB115" i="24"/>
  <c r="AA115" i="24"/>
  <c r="AB111" i="24"/>
  <c r="AB94" i="24"/>
  <c r="AA100" i="24"/>
  <c r="AA110" i="24"/>
  <c r="AB85" i="24"/>
  <c r="AA98" i="24"/>
  <c r="AB90" i="24"/>
  <c r="AA95" i="24"/>
  <c r="AB95" i="24"/>
  <c r="AA107" i="24"/>
  <c r="AB107" i="24"/>
  <c r="AB80" i="24"/>
  <c r="AA80" i="24"/>
  <c r="AA108" i="24"/>
  <c r="AB108" i="24"/>
  <c r="AB116" i="24"/>
  <c r="AA116" i="24"/>
  <c r="AA109" i="24"/>
  <c r="AB109" i="24"/>
  <c r="AA121" i="24"/>
  <c r="AB121" i="24"/>
  <c r="AA99" i="24"/>
  <c r="AB99" i="24"/>
  <c r="AA113" i="24"/>
  <c r="AB113" i="24"/>
  <c r="AB83" i="24"/>
  <c r="AA83" i="24"/>
  <c r="AA120" i="24"/>
  <c r="AB120" i="24"/>
  <c r="AB104" i="24"/>
  <c r="AA104" i="24"/>
  <c r="AB82" i="24"/>
  <c r="AA82" i="24"/>
  <c r="AA119" i="24"/>
  <c r="AB119" i="24"/>
  <c r="AA96" i="24"/>
  <c r="AB96" i="24"/>
  <c r="AA117" i="24"/>
  <c r="AB117" i="24"/>
  <c r="AA122" i="24"/>
  <c r="AB122" i="24"/>
  <c r="AA114" i="24"/>
  <c r="AB114" i="24"/>
  <c r="AA92" i="24"/>
  <c r="AB92" i="24"/>
  <c r="AA105" i="24"/>
  <c r="AB105" i="24"/>
  <c r="AB86" i="24"/>
  <c r="AA86" i="24"/>
  <c r="AA106" i="24"/>
  <c r="AB106" i="24"/>
  <c r="AA103" i="24"/>
  <c r="AA81" i="24"/>
  <c r="AB87" i="24"/>
  <c r="AB97" i="24"/>
  <c r="AB91" i="24"/>
  <c r="AA112" i="24"/>
  <c r="AB88" i="24"/>
  <c r="AA88" i="24"/>
  <c r="AB123" i="24"/>
  <c r="AA123" i="24"/>
  <c r="AB124" i="24"/>
  <c r="AA124" i="24"/>
  <c r="AA89" i="24"/>
  <c r="AB89" i="24"/>
  <c r="AB84" i="24"/>
  <c r="AA84" i="24"/>
  <c r="AB118" i="24"/>
  <c r="AA118" i="24"/>
  <c r="AB103" i="24"/>
  <c r="AB81" i="24"/>
  <c r="AA87" i="24"/>
  <c r="AA97" i="24"/>
  <c r="AA91" i="24"/>
  <c r="AB112" i="24"/>
  <c r="AB18" i="24"/>
  <c r="AA18" i="24"/>
  <c r="AE11" i="46"/>
  <c r="AC11" i="46"/>
  <c r="Z11" i="46"/>
  <c r="AA11" i="46"/>
  <c r="W13" i="46"/>
  <c r="AH139" i="34"/>
  <c r="AN151" i="34" s="1"/>
  <c r="AA75" i="24"/>
  <c r="AA15" i="24"/>
  <c r="AG138" i="34"/>
  <c r="AA77" i="24"/>
  <c r="AA17" i="24"/>
  <c r="AB17" i="24"/>
  <c r="AB14" i="24"/>
  <c r="AA12" i="24"/>
  <c r="AG77" i="35"/>
  <c r="AA11" i="24"/>
  <c r="AA13" i="24"/>
  <c r="AB13" i="24"/>
  <c r="AA76" i="24"/>
  <c r="AB78" i="24"/>
  <c r="AA78" i="24"/>
  <c r="AG77" i="39"/>
  <c r="AG77" i="23"/>
  <c r="F12" i="24"/>
  <c r="AB12" i="24" s="1"/>
  <c r="AG138" i="23"/>
  <c r="F75" i="24"/>
  <c r="AG138" i="36"/>
  <c r="AA14" i="24"/>
  <c r="AG138" i="40"/>
  <c r="AG138" i="39"/>
  <c r="AB76" i="24"/>
  <c r="AG138" i="33"/>
  <c r="L75" i="24"/>
  <c r="AG138" i="31"/>
  <c r="P75" i="24"/>
  <c r="AG138" i="35"/>
  <c r="AA16" i="24"/>
  <c r="AB77" i="24"/>
  <c r="AG77" i="32"/>
  <c r="J15" i="24"/>
  <c r="AH139" i="38"/>
  <c r="AN151" i="38" s="1"/>
  <c r="AL151" i="38"/>
  <c r="AL152" i="38" s="1"/>
  <c r="AB16" i="24"/>
  <c r="AG77" i="31"/>
  <c r="H15" i="24"/>
  <c r="V11" i="24"/>
  <c r="AE13" i="46" s="1"/>
  <c r="AG77" i="38"/>
  <c r="AG77" i="33"/>
  <c r="L15" i="24"/>
  <c r="AH139" i="37"/>
  <c r="AN151" i="37" s="1"/>
  <c r="AL151" i="37"/>
  <c r="AL152" i="37" s="1"/>
  <c r="AG138" i="38"/>
  <c r="AG77" i="34"/>
  <c r="AG77" i="40"/>
  <c r="Z11" i="24"/>
  <c r="AG13" i="46" s="1"/>
  <c r="T11" i="24"/>
  <c r="AD13" i="46" s="1"/>
  <c r="AG77" i="37"/>
  <c r="AG138" i="32"/>
  <c r="J75" i="24"/>
  <c r="AH139" i="35"/>
  <c r="AN151" i="35" s="1"/>
  <c r="AL151" i="35"/>
  <c r="AL152" i="35" s="1"/>
  <c r="AG138" i="37"/>
  <c r="AL151" i="36"/>
  <c r="AL152" i="36" s="1"/>
  <c r="AH139" i="36"/>
  <c r="AN151" i="36" s="1"/>
  <c r="AL151" i="40"/>
  <c r="AL152" i="40" s="1"/>
  <c r="AH139" i="40"/>
  <c r="AN151" i="40" s="1"/>
  <c r="AL151" i="39"/>
  <c r="AL152" i="39" s="1"/>
  <c r="AH139" i="39"/>
  <c r="AN151" i="39" s="1"/>
  <c r="R11" i="24"/>
  <c r="AC13" i="46" s="1"/>
  <c r="AG77" i="36"/>
  <c r="AA79" i="24"/>
  <c r="AB79" i="24"/>
  <c r="R77" i="40"/>
  <c r="Z77" i="40"/>
  <c r="Q77" i="40"/>
  <c r="P77" i="40"/>
  <c r="O77" i="40"/>
  <c r="AB77" i="40"/>
  <c r="N77" i="40"/>
  <c r="AA77" i="40"/>
  <c r="M77" i="40"/>
  <c r="L77" i="40"/>
  <c r="U77" i="40"/>
  <c r="U139" i="40" s="1"/>
  <c r="I77" i="40"/>
  <c r="T77" i="40"/>
  <c r="S77" i="40"/>
  <c r="K77" i="40"/>
  <c r="J77" i="40"/>
  <c r="H77" i="40"/>
  <c r="G77" i="40"/>
  <c r="F77" i="40"/>
  <c r="F139" i="40" s="1"/>
  <c r="W77" i="40"/>
  <c r="AN147" i="40"/>
  <c r="V77" i="40"/>
  <c r="AM152" i="40"/>
  <c r="W138" i="40"/>
  <c r="I138" i="40"/>
  <c r="V138" i="40"/>
  <c r="H138" i="40"/>
  <c r="U138" i="40"/>
  <c r="G138" i="40"/>
  <c r="T138" i="40"/>
  <c r="F138" i="40"/>
  <c r="S138" i="40"/>
  <c r="R138" i="40"/>
  <c r="Q138" i="40"/>
  <c r="P138" i="40"/>
  <c r="O138" i="40"/>
  <c r="N138" i="40"/>
  <c r="M138" i="40"/>
  <c r="L138" i="40"/>
  <c r="K138" i="40"/>
  <c r="J138" i="40"/>
  <c r="AB138" i="40"/>
  <c r="AA138" i="40"/>
  <c r="Z138" i="40"/>
  <c r="AM149" i="40"/>
  <c r="AN143" i="38"/>
  <c r="AM147" i="39" a="1"/>
  <c r="AB138" i="39" s="1"/>
  <c r="AB139" i="39" s="1"/>
  <c r="AN143" i="39"/>
  <c r="R77" i="38"/>
  <c r="Q77" i="38"/>
  <c r="P77" i="38"/>
  <c r="O77" i="38"/>
  <c r="N77" i="38"/>
  <c r="S77" i="38"/>
  <c r="M77" i="38"/>
  <c r="AN147" i="38"/>
  <c r="X77" i="38"/>
  <c r="W77" i="38"/>
  <c r="V77" i="38"/>
  <c r="J77" i="38"/>
  <c r="I77" i="38"/>
  <c r="U77" i="38"/>
  <c r="K77" i="38"/>
  <c r="T77" i="38"/>
  <c r="L77" i="38"/>
  <c r="Y77" i="38"/>
  <c r="H77" i="38"/>
  <c r="G77" i="38"/>
  <c r="F77" i="38"/>
  <c r="AM152" i="38"/>
  <c r="W138" i="38"/>
  <c r="I138" i="38"/>
  <c r="V138" i="38"/>
  <c r="H138" i="38"/>
  <c r="U138" i="38"/>
  <c r="G138" i="38"/>
  <c r="T138" i="38"/>
  <c r="F138" i="38"/>
  <c r="S138" i="38"/>
  <c r="R138" i="38"/>
  <c r="X138" i="38"/>
  <c r="J138" i="38"/>
  <c r="Q138" i="38"/>
  <c r="P138" i="38"/>
  <c r="O138" i="38"/>
  <c r="N138" i="38"/>
  <c r="K138" i="38"/>
  <c r="M138" i="38"/>
  <c r="L138" i="38"/>
  <c r="Y138" i="38"/>
  <c r="AN143" i="36"/>
  <c r="AM147" i="37" a="1"/>
  <c r="AN143" i="37"/>
  <c r="R77" i="36"/>
  <c r="Q77" i="36"/>
  <c r="P77" i="36"/>
  <c r="O77" i="36"/>
  <c r="N77" i="36"/>
  <c r="M77" i="36"/>
  <c r="K77" i="36"/>
  <c r="Y77" i="36"/>
  <c r="J77" i="36"/>
  <c r="I77" i="36"/>
  <c r="U77" i="36"/>
  <c r="L77" i="36"/>
  <c r="H77" i="36"/>
  <c r="G77" i="36"/>
  <c r="T77" i="36"/>
  <c r="AN147" i="36"/>
  <c r="X77" i="36"/>
  <c r="S77" i="36"/>
  <c r="W77" i="36"/>
  <c r="V77" i="36"/>
  <c r="AL149" i="36"/>
  <c r="AM152" i="36"/>
  <c r="W138" i="36"/>
  <c r="I138" i="36"/>
  <c r="V138" i="36"/>
  <c r="H138" i="36"/>
  <c r="U138" i="36"/>
  <c r="G138" i="36"/>
  <c r="T138" i="36"/>
  <c r="S138" i="36"/>
  <c r="R138" i="36"/>
  <c r="Q138" i="36"/>
  <c r="X138" i="36"/>
  <c r="K138" i="36"/>
  <c r="P138" i="36"/>
  <c r="O138" i="36"/>
  <c r="J138" i="36"/>
  <c r="N138" i="36"/>
  <c r="M138" i="36"/>
  <c r="L138" i="36"/>
  <c r="Y138" i="36"/>
  <c r="AM147" i="34" a="1"/>
  <c r="AA138" i="34" s="1"/>
  <c r="AM147" i="35" a="1"/>
  <c r="H138" i="35" s="1"/>
  <c r="H139" i="35" s="1"/>
  <c r="AN143" i="35"/>
  <c r="AC77" i="34"/>
  <c r="AD77" i="34"/>
  <c r="AL151" i="34"/>
  <c r="AL152" i="34" s="1"/>
  <c r="AL151" i="33"/>
  <c r="AL152" i="33" s="1"/>
  <c r="AH139" i="33"/>
  <c r="AN151" i="33" s="1"/>
  <c r="AL151" i="32"/>
  <c r="AL152" i="32" s="1"/>
  <c r="AH139" i="32"/>
  <c r="AN151" i="32" s="1"/>
  <c r="AA77" i="34"/>
  <c r="AB77" i="34"/>
  <c r="Y77" i="34"/>
  <c r="Z77" i="34"/>
  <c r="W77" i="34"/>
  <c r="X77" i="34"/>
  <c r="U77" i="34"/>
  <c r="V77" i="34"/>
  <c r="S77" i="34"/>
  <c r="T77" i="34"/>
  <c r="AL149" i="34"/>
  <c r="R77" i="34"/>
  <c r="Q77" i="34"/>
  <c r="P77" i="34"/>
  <c r="N77" i="34"/>
  <c r="O77" i="34"/>
  <c r="J77" i="34"/>
  <c r="M77" i="34"/>
  <c r="L77" i="34"/>
  <c r="K77" i="34"/>
  <c r="I77" i="34"/>
  <c r="G77" i="34"/>
  <c r="H77" i="34"/>
  <c r="H139" i="34" s="1"/>
  <c r="H138" i="34"/>
  <c r="G138" i="34"/>
  <c r="AM147" i="32" a="1"/>
  <c r="G138" i="32" s="1"/>
  <c r="G139" i="32" s="1"/>
  <c r="AM147" i="33" a="1"/>
  <c r="AB138" i="33" s="1"/>
  <c r="AB139" i="33" s="1"/>
  <c r="AN143" i="33"/>
  <c r="AL149" i="32"/>
  <c r="F77" i="32"/>
  <c r="T138" i="32"/>
  <c r="AC138" i="32"/>
  <c r="AB138" i="32"/>
  <c r="AA138" i="32"/>
  <c r="Z138" i="32"/>
  <c r="AD138" i="32"/>
  <c r="R77" i="32"/>
  <c r="Q77" i="32"/>
  <c r="AC77" i="32"/>
  <c r="AC139" i="32" s="1"/>
  <c r="O77" i="32"/>
  <c r="X77" i="32"/>
  <c r="J77" i="32"/>
  <c r="I77" i="32"/>
  <c r="W77" i="32"/>
  <c r="AA77" i="32"/>
  <c r="Z77" i="32"/>
  <c r="Y77" i="32"/>
  <c r="V77" i="32"/>
  <c r="U77" i="32"/>
  <c r="AB77" i="32"/>
  <c r="AB139" i="32" s="1"/>
  <c r="T77" i="32"/>
  <c r="S77" i="32"/>
  <c r="P77" i="32"/>
  <c r="AD77" i="32"/>
  <c r="N77" i="32"/>
  <c r="L77" i="32"/>
  <c r="H77" i="32"/>
  <c r="M77" i="32"/>
  <c r="K77" i="32"/>
  <c r="AD139" i="31"/>
  <c r="AB138" i="31"/>
  <c r="AB139" i="31" s="1"/>
  <c r="AC138" i="31"/>
  <c r="AC139" i="31" s="1"/>
  <c r="O138" i="31"/>
  <c r="O139" i="31" s="1"/>
  <c r="AA138" i="31"/>
  <c r="AA139" i="31" s="1"/>
  <c r="M138" i="31"/>
  <c r="M139" i="31" s="1"/>
  <c r="N138" i="31"/>
  <c r="N139" i="31" s="1"/>
  <c r="K138" i="31"/>
  <c r="K139" i="31" s="1"/>
  <c r="L138" i="31"/>
  <c r="L139" i="31" s="1"/>
  <c r="I138" i="31"/>
  <c r="I139" i="31" s="1"/>
  <c r="J138" i="31"/>
  <c r="J139" i="31" s="1"/>
  <c r="N138" i="23"/>
  <c r="N139" i="23" s="1"/>
  <c r="O138" i="23"/>
  <c r="O139" i="23" s="1"/>
  <c r="L138" i="23"/>
  <c r="L139" i="23" s="1"/>
  <c r="M138" i="23"/>
  <c r="M139" i="23" s="1"/>
  <c r="I138" i="23"/>
  <c r="I139" i="23" s="1"/>
  <c r="K138" i="23"/>
  <c r="K139" i="23" s="1"/>
  <c r="F138" i="23"/>
  <c r="F139" i="23" s="1"/>
  <c r="G138" i="23"/>
  <c r="G139" i="23" s="1"/>
  <c r="AL151" i="31"/>
  <c r="AL152" i="31" s="1"/>
  <c r="AH139" i="31"/>
  <c r="AN151" i="31" s="1"/>
  <c r="AM149" i="31"/>
  <c r="AN143" i="31"/>
  <c r="U138" i="23"/>
  <c r="U139" i="23" s="1"/>
  <c r="AM152" i="23"/>
  <c r="AM149" i="23"/>
  <c r="R138" i="23"/>
  <c r="R139" i="23" s="1"/>
  <c r="S138" i="23"/>
  <c r="S139" i="23" s="1"/>
  <c r="X138" i="23"/>
  <c r="X139" i="23" s="1"/>
  <c r="W138" i="23"/>
  <c r="W139" i="23" s="1"/>
  <c r="P138" i="23"/>
  <c r="P139" i="23" s="1"/>
  <c r="Z138" i="23"/>
  <c r="Z139" i="23" s="1"/>
  <c r="H138" i="23"/>
  <c r="H139" i="23" s="1"/>
  <c r="Q138" i="23"/>
  <c r="Q139" i="23" s="1"/>
  <c r="V138" i="23"/>
  <c r="V139" i="23" s="1"/>
  <c r="Y138" i="23"/>
  <c r="Y139" i="23" s="1"/>
  <c r="AN147" i="23"/>
  <c r="T138" i="23"/>
  <c r="T139" i="23" s="1"/>
  <c r="AH139" i="23"/>
  <c r="AN151" i="23" s="1"/>
  <c r="AH11" i="46" l="1"/>
  <c r="AH13" i="46"/>
  <c r="AN152" i="36"/>
  <c r="AG139" i="38"/>
  <c r="AG139" i="35"/>
  <c r="AG139" i="34"/>
  <c r="AG139" i="23"/>
  <c r="AG139" i="40"/>
  <c r="AN152" i="40"/>
  <c r="AN152" i="38"/>
  <c r="AB15" i="24"/>
  <c r="AG139" i="36"/>
  <c r="AG139" i="33"/>
  <c r="AG139" i="37"/>
  <c r="AG139" i="39"/>
  <c r="AB11" i="24"/>
  <c r="AG139" i="31"/>
  <c r="AG139" i="32"/>
  <c r="AB75" i="24"/>
  <c r="T139" i="40"/>
  <c r="N139" i="40"/>
  <c r="W139" i="40"/>
  <c r="AB139" i="40"/>
  <c r="H139" i="40"/>
  <c r="J139" i="40"/>
  <c r="O139" i="40"/>
  <c r="L139" i="40"/>
  <c r="AN149" i="40"/>
  <c r="M139" i="40"/>
  <c r="I139" i="40"/>
  <c r="V139" i="40"/>
  <c r="AA139" i="40"/>
  <c r="G139" i="40"/>
  <c r="P139" i="40"/>
  <c r="Q139" i="40"/>
  <c r="K139" i="40"/>
  <c r="Z139" i="40"/>
  <c r="S139" i="40"/>
  <c r="R139" i="40"/>
  <c r="Z138" i="39"/>
  <c r="Z139" i="39" s="1"/>
  <c r="AA138" i="39"/>
  <c r="AA139" i="39" s="1"/>
  <c r="AM152" i="39"/>
  <c r="W138" i="39"/>
  <c r="W139" i="39" s="1"/>
  <c r="I138" i="39"/>
  <c r="I139" i="39" s="1"/>
  <c r="V138" i="39"/>
  <c r="V139" i="39" s="1"/>
  <c r="H138" i="39"/>
  <c r="H139" i="39" s="1"/>
  <c r="U138" i="39"/>
  <c r="U139" i="39" s="1"/>
  <c r="G138" i="39"/>
  <c r="G139" i="39" s="1"/>
  <c r="T138" i="39"/>
  <c r="T139" i="39" s="1"/>
  <c r="F138" i="39"/>
  <c r="F139" i="39" s="1"/>
  <c r="Q138" i="39"/>
  <c r="Q139" i="39" s="1"/>
  <c r="P138" i="39"/>
  <c r="P139" i="39" s="1"/>
  <c r="O138" i="39"/>
  <c r="O139" i="39" s="1"/>
  <c r="N138" i="39"/>
  <c r="N139" i="39" s="1"/>
  <c r="M138" i="39"/>
  <c r="M139" i="39" s="1"/>
  <c r="K138" i="39"/>
  <c r="K139" i="39" s="1"/>
  <c r="L138" i="39"/>
  <c r="L139" i="39" s="1"/>
  <c r="J138" i="39"/>
  <c r="J139" i="39" s="1"/>
  <c r="Y138" i="39"/>
  <c r="Y139" i="39" s="1"/>
  <c r="X138" i="39"/>
  <c r="X139" i="39" s="1"/>
  <c r="S138" i="39"/>
  <c r="S139" i="39" s="1"/>
  <c r="R138" i="39"/>
  <c r="R139" i="39" s="1"/>
  <c r="AN147" i="39"/>
  <c r="AN152" i="39" s="1"/>
  <c r="AM149" i="39"/>
  <c r="F139" i="38"/>
  <c r="AN149" i="38"/>
  <c r="S139" i="38"/>
  <c r="G139" i="38"/>
  <c r="Y139" i="38"/>
  <c r="I139" i="38"/>
  <c r="J139" i="38"/>
  <c r="V139" i="38"/>
  <c r="W139" i="38"/>
  <c r="X139" i="38"/>
  <c r="M139" i="38"/>
  <c r="H139" i="38"/>
  <c r="N139" i="38"/>
  <c r="O139" i="38"/>
  <c r="L139" i="38"/>
  <c r="P139" i="38"/>
  <c r="T139" i="38"/>
  <c r="Q139" i="38"/>
  <c r="K139" i="38"/>
  <c r="U139" i="38"/>
  <c r="R139" i="38"/>
  <c r="X138" i="37"/>
  <c r="X139" i="37" s="1"/>
  <c r="Y138" i="37"/>
  <c r="Y139" i="37" s="1"/>
  <c r="V138" i="37"/>
  <c r="V139" i="37" s="1"/>
  <c r="W138" i="37"/>
  <c r="W139" i="37" s="1"/>
  <c r="L138" i="37"/>
  <c r="L139" i="37" s="1"/>
  <c r="U138" i="37"/>
  <c r="U139" i="37" s="1"/>
  <c r="AM149" i="37"/>
  <c r="F138" i="37"/>
  <c r="F139" i="37" s="1"/>
  <c r="AM152" i="37"/>
  <c r="I138" i="37"/>
  <c r="I139" i="37" s="1"/>
  <c r="H138" i="37"/>
  <c r="H139" i="37" s="1"/>
  <c r="T138" i="37"/>
  <c r="T139" i="37" s="1"/>
  <c r="G138" i="37"/>
  <c r="G139" i="37" s="1"/>
  <c r="J138" i="37"/>
  <c r="J139" i="37" s="1"/>
  <c r="S138" i="37"/>
  <c r="S139" i="37" s="1"/>
  <c r="R138" i="37"/>
  <c r="R139" i="37" s="1"/>
  <c r="Q138" i="37"/>
  <c r="Q139" i="37" s="1"/>
  <c r="P138" i="37"/>
  <c r="P139" i="37" s="1"/>
  <c r="O138" i="37"/>
  <c r="O139" i="37" s="1"/>
  <c r="N138" i="37"/>
  <c r="N139" i="37" s="1"/>
  <c r="M138" i="37"/>
  <c r="M139" i="37" s="1"/>
  <c r="K138" i="37"/>
  <c r="K139" i="37" s="1"/>
  <c r="AN147" i="37"/>
  <c r="AN152" i="37" s="1"/>
  <c r="U139" i="36"/>
  <c r="Y139" i="36"/>
  <c r="H139" i="36"/>
  <c r="Q138" i="34"/>
  <c r="Q139" i="34" s="1"/>
  <c r="AN149" i="36"/>
  <c r="K139" i="36"/>
  <c r="S139" i="36"/>
  <c r="G139" i="36"/>
  <c r="R139" i="36"/>
  <c r="L139" i="36"/>
  <c r="V139" i="36"/>
  <c r="W139" i="36"/>
  <c r="N139" i="36"/>
  <c r="I139" i="36"/>
  <c r="M139" i="36"/>
  <c r="O139" i="36"/>
  <c r="X139" i="36"/>
  <c r="P139" i="36"/>
  <c r="Q139" i="36"/>
  <c r="T139" i="36"/>
  <c r="J139" i="36"/>
  <c r="R138" i="34"/>
  <c r="R139" i="34" s="1"/>
  <c r="T138" i="34"/>
  <c r="T139" i="34" s="1"/>
  <c r="AM152" i="34"/>
  <c r="J138" i="34"/>
  <c r="J139" i="34" s="1"/>
  <c r="O138" i="34"/>
  <c r="O139" i="34" s="1"/>
  <c r="AN147" i="34"/>
  <c r="AN152" i="34" s="1"/>
  <c r="AB138" i="34"/>
  <c r="AB139" i="34" s="1"/>
  <c r="V138" i="34"/>
  <c r="V139" i="34" s="1"/>
  <c r="M138" i="34"/>
  <c r="M139" i="34" s="1"/>
  <c r="L138" i="34"/>
  <c r="L139" i="34" s="1"/>
  <c r="U138" i="34"/>
  <c r="U139" i="34" s="1"/>
  <c r="P138" i="34"/>
  <c r="P139" i="34" s="1"/>
  <c r="N138" i="34"/>
  <c r="N139" i="34" s="1"/>
  <c r="X138" i="34"/>
  <c r="X139" i="34" s="1"/>
  <c r="Y138" i="34"/>
  <c r="Y139" i="34" s="1"/>
  <c r="W138" i="34"/>
  <c r="W139" i="34" s="1"/>
  <c r="AC138" i="34"/>
  <c r="AC139" i="34" s="1"/>
  <c r="I138" i="34"/>
  <c r="I139" i="34" s="1"/>
  <c r="AM149" i="34"/>
  <c r="Z138" i="34"/>
  <c r="Z139" i="34" s="1"/>
  <c r="AD138" i="34"/>
  <c r="AD139" i="34" s="1"/>
  <c r="K138" i="34"/>
  <c r="K139" i="34" s="1"/>
  <c r="S138" i="34"/>
  <c r="S139" i="34" s="1"/>
  <c r="AM149" i="35"/>
  <c r="G138" i="35"/>
  <c r="G139" i="35" s="1"/>
  <c r="AM152" i="35"/>
  <c r="W138" i="35"/>
  <c r="W139" i="35" s="1"/>
  <c r="I138" i="35"/>
  <c r="I139" i="35" s="1"/>
  <c r="AD138" i="35"/>
  <c r="AD139" i="35" s="1"/>
  <c r="V138" i="35"/>
  <c r="V139" i="35" s="1"/>
  <c r="U138" i="35"/>
  <c r="U139" i="35" s="1"/>
  <c r="T138" i="35"/>
  <c r="T139" i="35" s="1"/>
  <c r="S138" i="35"/>
  <c r="S139" i="35" s="1"/>
  <c r="Q138" i="35"/>
  <c r="Q139" i="35" s="1"/>
  <c r="R138" i="35"/>
  <c r="R139" i="35" s="1"/>
  <c r="P138" i="35"/>
  <c r="P139" i="35" s="1"/>
  <c r="O138" i="35"/>
  <c r="O139" i="35" s="1"/>
  <c r="N138" i="35"/>
  <c r="N139" i="35" s="1"/>
  <c r="M138" i="35"/>
  <c r="M139" i="35" s="1"/>
  <c r="L138" i="35"/>
  <c r="L139" i="35" s="1"/>
  <c r="Y138" i="35"/>
  <c r="Y139" i="35" s="1"/>
  <c r="X138" i="35"/>
  <c r="X139" i="35" s="1"/>
  <c r="K138" i="35"/>
  <c r="K139" i="35" s="1"/>
  <c r="J138" i="35"/>
  <c r="J139" i="35" s="1"/>
  <c r="AC138" i="35"/>
  <c r="AC139" i="35" s="1"/>
  <c r="AB138" i="35"/>
  <c r="AB139" i="35" s="1"/>
  <c r="AA138" i="35"/>
  <c r="AA139" i="35" s="1"/>
  <c r="Z138" i="35"/>
  <c r="Z139" i="35" s="1"/>
  <c r="AN147" i="35"/>
  <c r="AN152" i="35" s="1"/>
  <c r="Z138" i="33"/>
  <c r="Z139" i="33" s="1"/>
  <c r="AA138" i="33"/>
  <c r="AA139" i="33" s="1"/>
  <c r="AM149" i="33"/>
  <c r="T138" i="33"/>
  <c r="T139" i="33" s="1"/>
  <c r="AA139" i="34"/>
  <c r="G139" i="34"/>
  <c r="N138" i="32"/>
  <c r="N139" i="32" s="1"/>
  <c r="R138" i="32"/>
  <c r="R139" i="32" s="1"/>
  <c r="S138" i="32"/>
  <c r="S139" i="32" s="1"/>
  <c r="H138" i="32"/>
  <c r="H139" i="32" s="1"/>
  <c r="V138" i="32"/>
  <c r="V139" i="32" s="1"/>
  <c r="Y138" i="32"/>
  <c r="Y139" i="32" s="1"/>
  <c r="I138" i="32"/>
  <c r="I139" i="32" s="1"/>
  <c r="K138" i="32"/>
  <c r="K139" i="32" s="1"/>
  <c r="W138" i="32"/>
  <c r="W139" i="32" s="1"/>
  <c r="L138" i="32"/>
  <c r="L139" i="32" s="1"/>
  <c r="J138" i="32"/>
  <c r="J139" i="32" s="1"/>
  <c r="M138" i="32"/>
  <c r="M139" i="32" s="1"/>
  <c r="U138" i="32"/>
  <c r="U139" i="32" s="1"/>
  <c r="AM149" i="32"/>
  <c r="AN147" i="32"/>
  <c r="AN152" i="32" s="1"/>
  <c r="P138" i="32"/>
  <c r="P139" i="32" s="1"/>
  <c r="F138" i="32"/>
  <c r="F139" i="32" s="1"/>
  <c r="X138" i="32"/>
  <c r="X139" i="32" s="1"/>
  <c r="Q138" i="32"/>
  <c r="Q139" i="32" s="1"/>
  <c r="AM152" i="32"/>
  <c r="O138" i="32"/>
  <c r="O139" i="32" s="1"/>
  <c r="AM152" i="33"/>
  <c r="W138" i="33"/>
  <c r="W139" i="33" s="1"/>
  <c r="I138" i="33"/>
  <c r="I139" i="33" s="1"/>
  <c r="V138" i="33"/>
  <c r="V139" i="33" s="1"/>
  <c r="H138" i="33"/>
  <c r="H139" i="33" s="1"/>
  <c r="F138" i="33"/>
  <c r="F139" i="33" s="1"/>
  <c r="R138" i="33"/>
  <c r="R139" i="33" s="1"/>
  <c r="O138" i="33"/>
  <c r="O139" i="33" s="1"/>
  <c r="Q138" i="33"/>
  <c r="Q139" i="33" s="1"/>
  <c r="P138" i="33"/>
  <c r="P139" i="33" s="1"/>
  <c r="N138" i="33"/>
  <c r="N139" i="33" s="1"/>
  <c r="L138" i="33"/>
  <c r="L139" i="33" s="1"/>
  <c r="G138" i="33"/>
  <c r="G139" i="33" s="1"/>
  <c r="M138" i="33"/>
  <c r="M139" i="33" s="1"/>
  <c r="K138" i="33"/>
  <c r="K139" i="33" s="1"/>
  <c r="J138" i="33"/>
  <c r="J139" i="33" s="1"/>
  <c r="S138" i="33"/>
  <c r="S139" i="33" s="1"/>
  <c r="Y138" i="33"/>
  <c r="Y139" i="33" s="1"/>
  <c r="X138" i="33"/>
  <c r="X139" i="33" s="1"/>
  <c r="U138" i="33"/>
  <c r="U139" i="33" s="1"/>
  <c r="AN147" i="33"/>
  <c r="AN152" i="33" s="1"/>
  <c r="T139" i="32"/>
  <c r="Z139" i="32"/>
  <c r="AD139" i="32"/>
  <c r="AA139" i="32"/>
  <c r="W138" i="31"/>
  <c r="W139" i="31" s="1"/>
  <c r="U138" i="31"/>
  <c r="U139" i="31" s="1"/>
  <c r="P138" i="31"/>
  <c r="P139" i="31" s="1"/>
  <c r="T138" i="31"/>
  <c r="T139" i="31" s="1"/>
  <c r="S138" i="31"/>
  <c r="S139" i="31" s="1"/>
  <c r="R138" i="31"/>
  <c r="R139" i="31" s="1"/>
  <c r="Q138" i="31"/>
  <c r="Q139" i="31" s="1"/>
  <c r="H138" i="31"/>
  <c r="H139" i="31" s="1"/>
  <c r="V138" i="31"/>
  <c r="V139" i="31" s="1"/>
  <c r="Z138" i="31"/>
  <c r="Z139" i="31" s="1"/>
  <c r="X138" i="31"/>
  <c r="X139" i="31" s="1"/>
  <c r="Y138" i="31"/>
  <c r="Y139" i="31" s="1"/>
  <c r="AM152" i="31"/>
  <c r="AN147" i="31"/>
  <c r="AN152" i="31" s="1"/>
  <c r="AN149" i="23"/>
  <c r="AN152" i="23"/>
  <c r="AN149" i="39" l="1"/>
  <c r="AN149" i="37"/>
  <c r="AN149" i="34"/>
  <c r="AN149" i="35"/>
  <c r="AN149" i="32"/>
  <c r="AN149" i="33"/>
  <c r="AN149" i="3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Jarvis</author>
  </authors>
  <commentList>
    <comment ref="T16" authorId="0" shapeId="0" xr:uid="{6FB3F68C-B400-4370-8343-9C6A058F11D7}">
      <text>
        <r>
          <rPr>
            <b/>
            <sz val="9"/>
            <color indexed="81"/>
            <rFont val="Tahoma"/>
            <charset val="1"/>
          </rPr>
          <t>Jarvis:</t>
        </r>
        <r>
          <rPr>
            <sz val="9"/>
            <color indexed="81"/>
            <rFont val="Tahoma"/>
            <charset val="1"/>
          </rPr>
          <t xml:space="preserve">
Alt + Enter
To write under the text TERM 1, TERM 2, TERM 3</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<sst xmlns="http://schemas.openxmlformats.org/spreadsheetml/2006/main" count="7568" uniqueCount="2207">
  <si>
    <t>DIVISION</t>
  </si>
  <si>
    <t>SCHOOL YEAR</t>
  </si>
  <si>
    <t>DISTRICT</t>
  </si>
  <si>
    <t>GRADE</t>
  </si>
  <si>
    <t>REGION</t>
  </si>
  <si>
    <t>SECTION</t>
  </si>
  <si>
    <t>SCHOOL NAME</t>
  </si>
  <si>
    <t>SCHOOL ID</t>
  </si>
  <si>
    <t>School Head</t>
  </si>
  <si>
    <t>MALE</t>
  </si>
  <si>
    <t>FAMILY NAME</t>
  </si>
  <si>
    <t>FIRST NAME</t>
  </si>
  <si>
    <t>MIDDLE NAME</t>
  </si>
  <si>
    <t>NAME EXT.</t>
  </si>
  <si>
    <t>SEX</t>
  </si>
  <si>
    <t>NAME OF STUDENTS</t>
  </si>
  <si>
    <t>LRN</t>
  </si>
  <si>
    <t>AGE</t>
  </si>
  <si>
    <t>BIRTHDAY</t>
  </si>
  <si>
    <t>MALE STUDENT NO. 1</t>
  </si>
  <si>
    <t>MALE STUDENT NO. 2</t>
  </si>
  <si>
    <t>MALE STUDENT NO. 3</t>
  </si>
  <si>
    <t>MALE STUDENT NO. 4</t>
  </si>
  <si>
    <t>MALE STUDENT NO. 5</t>
  </si>
  <si>
    <t>MALE STUDENT NO. 6</t>
  </si>
  <si>
    <t>MALE STUDENT NO. 7</t>
  </si>
  <si>
    <t>MALE STUDENT NO. 8</t>
  </si>
  <si>
    <t>MALE STUDENT NO. 9</t>
  </si>
  <si>
    <t>MALE STUDENT NO. 10</t>
  </si>
  <si>
    <t>MALE STUDENT NO. 11</t>
  </si>
  <si>
    <t>MALE STUDENT NO. 12</t>
  </si>
  <si>
    <t>MALE STUDENT NO. 13</t>
  </si>
  <si>
    <t>MALE STUDENT NO. 14</t>
  </si>
  <si>
    <t>MALE STUDENT NO. 15</t>
  </si>
  <si>
    <t>MALE STUDENT NO. 16</t>
  </si>
  <si>
    <t>MALE STUDENT NO. 17</t>
  </si>
  <si>
    <t>MALE STUDENT NO. 18</t>
  </si>
  <si>
    <t>MALE STUDENT NO. 19</t>
  </si>
  <si>
    <t>MALE STUDENT NO. 20</t>
  </si>
  <si>
    <t>MALE STUDENT NO. 21</t>
  </si>
  <si>
    <t>MALE STUDENT NO. 22</t>
  </si>
  <si>
    <t>MALE STUDENT NO. 23</t>
  </si>
  <si>
    <t>MALE STUDENT NO. 24</t>
  </si>
  <si>
    <t>MALE STUDENT NO. 25</t>
  </si>
  <si>
    <t>MALE STUDENT NO. 26</t>
  </si>
  <si>
    <t>MALE STUDENT NO. 27</t>
  </si>
  <si>
    <t>MALE STUDENT NO. 28</t>
  </si>
  <si>
    <t>MALE STUDENT NO. 29</t>
  </si>
  <si>
    <t>MALE STUDENT NO. 30</t>
  </si>
  <si>
    <t>MALE STUDENT NO. 31</t>
  </si>
  <si>
    <t>MALE STUDENT NO. 32</t>
  </si>
  <si>
    <t>MALE STUDENT NO. 33</t>
  </si>
  <si>
    <t>MALE STUDENT NO. 34</t>
  </si>
  <si>
    <t>MALE STUDENT NO. 35</t>
  </si>
  <si>
    <t>MALE STUDENT NO. 36</t>
  </si>
  <si>
    <t>MALE STUDENT NO. 37</t>
  </si>
  <si>
    <t>MALE STUDENT NO. 38</t>
  </si>
  <si>
    <t>MALE STUDENT NO. 39</t>
  </si>
  <si>
    <t>MALE STUDENT NO. 40</t>
  </si>
  <si>
    <t>MALE STUDENT NO. 41</t>
  </si>
  <si>
    <t>MALE STUDENT NO. 42</t>
  </si>
  <si>
    <t>MALE STUDENT NO. 43</t>
  </si>
  <si>
    <t>MALE STUDENT NO. 44</t>
  </si>
  <si>
    <t>MALE STUDENT NO. 45</t>
  </si>
  <si>
    <t>MALE STUDENT NO. 46</t>
  </si>
  <si>
    <t>MALE STUDENT NO. 47</t>
  </si>
  <si>
    <t>MALE STUDENT NO. 48</t>
  </si>
  <si>
    <t>MALE STUDENT NO. 49</t>
  </si>
  <si>
    <t>MALE STUDENT NO. 50</t>
  </si>
  <si>
    <t>MALE STUDENT NO. 51</t>
  </si>
  <si>
    <t>MALE STUDENT NO. 52</t>
  </si>
  <si>
    <t>MALE STUDENT NO. 53</t>
  </si>
  <si>
    <t>MALE STUDENT NO. 54</t>
  </si>
  <si>
    <t>MALE STUDENT NO. 55</t>
  </si>
  <si>
    <t>MALE STUDENT NO. 56</t>
  </si>
  <si>
    <t>MALE STUDENT NO. 57</t>
  </si>
  <si>
    <t>MALE STUDENT NO. 58</t>
  </si>
  <si>
    <t>MALE STUDENT NO. 59</t>
  </si>
  <si>
    <t>MALE STUDENT NO. 60</t>
  </si>
  <si>
    <t>FEMALE</t>
  </si>
  <si>
    <t>FEMALE STUDENT NO. 1</t>
  </si>
  <si>
    <t>FEMALE STUDENT NO. 2</t>
  </si>
  <si>
    <t>FEMALE STUDENT NO. 3</t>
  </si>
  <si>
    <t>FEMALE STUDENT NO. 4</t>
  </si>
  <si>
    <t>FEMALE STUDENT NO. 5</t>
  </si>
  <si>
    <t>FEMALE STUDENT NO. 6</t>
  </si>
  <si>
    <t>FEMALE STUDENT NO. 7</t>
  </si>
  <si>
    <t>FEMALE STUDENT NO. 8</t>
  </si>
  <si>
    <t>FEMALE STUDENT NO. 9</t>
  </si>
  <si>
    <t>FEMALE STUDENT NO. 10</t>
  </si>
  <si>
    <t>FEMALE STUDENT NO. 11</t>
  </si>
  <si>
    <t>FEMALE STUDENT NO. 12</t>
  </si>
  <si>
    <t>FEMALE STUDENT NO. 13</t>
  </si>
  <si>
    <t>FEMALE STUDENT NO. 14</t>
  </si>
  <si>
    <t>FEMALE STUDENT NO. 15</t>
  </si>
  <si>
    <t>FEMALE STUDENT NO. 16</t>
  </si>
  <si>
    <t>FEMALE STUDENT NO. 17</t>
  </si>
  <si>
    <t>FEMALE STUDENT NO. 18</t>
  </si>
  <si>
    <t>FEMALE STUDENT NO. 19</t>
  </si>
  <si>
    <t>FEMALE STUDENT NO. 20</t>
  </si>
  <si>
    <t>FEMALE STUDENT NO. 21</t>
  </si>
  <si>
    <t>FEMALE STUDENT NO. 22</t>
  </si>
  <si>
    <t>FEMALE STUDENT NO. 23</t>
  </si>
  <si>
    <t>FEMALE STUDENT NO. 24</t>
  </si>
  <si>
    <t>FEMALE STUDENT NO. 25</t>
  </si>
  <si>
    <t>FEMALE STUDENT NO. 26</t>
  </si>
  <si>
    <t>FEMALE STUDENT NO. 27</t>
  </si>
  <si>
    <t>FEMALE STUDENT NO. 28</t>
  </si>
  <si>
    <t>FEMALE STUDENT NO. 29</t>
  </si>
  <si>
    <t>FEMALE STUDENT NO. 30</t>
  </si>
  <si>
    <t>FEMALE STUDENT NO. 31</t>
  </si>
  <si>
    <t>FEMALE STUDENT NO. 32</t>
  </si>
  <si>
    <t>FEMALE STUDENT NO. 33</t>
  </si>
  <si>
    <t>FEMALE STUDENT NO. 34</t>
  </si>
  <si>
    <t>FEMALE STUDENT NO. 35</t>
  </si>
  <si>
    <t>FEMALE STUDENT NO. 36</t>
  </si>
  <si>
    <t>FEMALE STUDENT NO. 37</t>
  </si>
  <si>
    <t>FEMALE STUDENT NO. 38</t>
  </si>
  <si>
    <t>FEMALE STUDENT NO. 39</t>
  </si>
  <si>
    <t>FEMALE STUDENT NO. 40</t>
  </si>
  <si>
    <t>FEMALE STUDENT NO. 41</t>
  </si>
  <si>
    <t>FEMALE STUDENT NO. 42</t>
  </si>
  <si>
    <t>FEMALE STUDENT NO. 43</t>
  </si>
  <si>
    <t>FEMALE STUDENT NO. 44</t>
  </si>
  <si>
    <t>FEMALE STUDENT NO. 45</t>
  </si>
  <si>
    <t>FEMALE STUDENT NO. 46</t>
  </si>
  <si>
    <t>FEMALE STUDENT NO. 47</t>
  </si>
  <si>
    <t>FEMALE STUDENT NO. 48</t>
  </si>
  <si>
    <t>FEMALE STUDENT NO. 49</t>
  </si>
  <si>
    <t>FEMALE STUDENT NO. 50</t>
  </si>
  <si>
    <t>FEMALE STUDENT NO. 51</t>
  </si>
  <si>
    <t>FEMALE STUDENT NO. 52</t>
  </si>
  <si>
    <t>FEMALE STUDENT NO. 53</t>
  </si>
  <si>
    <t>FEMALE STUDENT NO. 54</t>
  </si>
  <si>
    <t>FEMALE STUDENT NO. 55</t>
  </si>
  <si>
    <t>FEMALE STUDENT NO. 56</t>
  </si>
  <si>
    <t>FEMALE STUDENT NO. 57</t>
  </si>
  <si>
    <t>FEMALE STUDENT NO. 58</t>
  </si>
  <si>
    <t>FEMALE STUDENT NO. 59</t>
  </si>
  <si>
    <t>FEMALE STUDENT NO. 60</t>
  </si>
  <si>
    <t>NAME OF LEARNERS</t>
  </si>
  <si>
    <t>FINAL GRADE</t>
  </si>
  <si>
    <t>CLASS RANK</t>
  </si>
  <si>
    <t>REMARKS</t>
  </si>
  <si>
    <t>PREPARED BY:</t>
  </si>
  <si>
    <t>NOTED BY:</t>
  </si>
  <si>
    <t>APPROVED BY:</t>
  </si>
  <si>
    <t>MATHEMATICS</t>
  </si>
  <si>
    <t>GMRC</t>
  </si>
  <si>
    <t>GRADE 10 ADVISER</t>
  </si>
  <si>
    <t>GRADE SLIP</t>
  </si>
  <si>
    <t>Name:</t>
  </si>
  <si>
    <t>LRN:</t>
  </si>
  <si>
    <t>Grade Level:</t>
  </si>
  <si>
    <t>Section:</t>
  </si>
  <si>
    <t>LEARNING AREAS</t>
  </si>
  <si>
    <t>General Average</t>
  </si>
  <si>
    <t>Adviser</t>
  </si>
  <si>
    <t>LIST OF SUBJECTS</t>
  </si>
  <si>
    <t>TERM 1</t>
  </si>
  <si>
    <t>CONSOLIDATED GRADES</t>
  </si>
  <si>
    <t>NAMES OF LEARNERS</t>
  </si>
  <si>
    <t/>
  </si>
  <si>
    <t>GENERAL AVERAGE</t>
  </si>
  <si>
    <t>TERM</t>
  </si>
  <si>
    <t>2026-2027</t>
  </si>
  <si>
    <t>FILIPINO</t>
  </si>
  <si>
    <t>ENGLISH</t>
  </si>
  <si>
    <t>SCIENCE</t>
  </si>
  <si>
    <t>VALUES EDUCATION</t>
  </si>
  <si>
    <t>MAPEH</t>
  </si>
  <si>
    <t>Music &amp; Arts</t>
  </si>
  <si>
    <t>Physical Education &amp; Health</t>
  </si>
  <si>
    <t>DESCRIPTOR</t>
  </si>
  <si>
    <t>EPP</t>
  </si>
  <si>
    <t>TERM 2</t>
  </si>
  <si>
    <t>TERM 3</t>
  </si>
  <si>
    <t>School Form 2 (SF2) Daily Attendance Report of Learners</t>
  </si>
  <si>
    <t>(This replaces Form 1, Form 2 &amp; STS Form 4 - Absenteeism and Dropout Profile)</t>
  </si>
  <si>
    <t>School ID</t>
  </si>
  <si>
    <t>School Year</t>
  </si>
  <si>
    <t>Report for the  Month of</t>
  </si>
  <si>
    <t>JUNE</t>
  </si>
  <si>
    <t>Name of School</t>
  </si>
  <si>
    <t>Grade Level</t>
  </si>
  <si>
    <t>Section</t>
  </si>
  <si>
    <t xml:space="preserve">LEARNER'S NAME                                                                                         (Last Name, First Name, Middle Name)                                  </t>
  </si>
  <si>
    <t xml:space="preserve">Total for the Month             </t>
  </si>
  <si>
    <t>REMARKS (If NLS, state reason, please refer to legend number 2. If TRANSFERRED IN/OUT, write the name of School.)</t>
  </si>
  <si>
    <t>No of School Days:</t>
  </si>
  <si>
    <t>M</t>
  </si>
  <si>
    <t>T</t>
  </si>
  <si>
    <t>W</t>
  </si>
  <si>
    <t>TH</t>
  </si>
  <si>
    <t>F</t>
  </si>
  <si>
    <t>ABSENT</t>
  </si>
  <si>
    <t>PRESENT</t>
  </si>
  <si>
    <t>Code:</t>
  </si>
  <si>
    <t>present</t>
  </si>
  <si>
    <t>x</t>
  </si>
  <si>
    <t>absent</t>
  </si>
  <si>
    <t>h</t>
  </si>
  <si>
    <t>half-day (optional)</t>
  </si>
  <si>
    <t>Note:</t>
  </si>
  <si>
    <t>Please remember to include only the days when there are classes.</t>
  </si>
  <si>
    <t>&lt;=== MALE | TOTAL Per Day ===&gt;</t>
  </si>
  <si>
    <t>&lt;=== FEMALE | TOTAL Per Day ===&gt;</t>
  </si>
  <si>
    <t xml:space="preserve">    Combined TOTAL PER DAY</t>
  </si>
  <si>
    <t>GUIDELINES:</t>
  </si>
  <si>
    <t>1. CODES FOR CHECKING ATTENDANCE</t>
  </si>
  <si>
    <t>Month:</t>
  </si>
  <si>
    <t>No. of Days of Classes:</t>
  </si>
  <si>
    <t>Summary</t>
  </si>
  <si>
    <t>1. The attendance shall be accomplished daily. Refer to the codes for checking learners' attendance.</t>
  </si>
  <si>
    <r>
      <rPr>
        <b/>
        <sz val="11"/>
        <color theme="1"/>
        <rFont val="Arial Narrow"/>
        <family val="2"/>
      </rPr>
      <t xml:space="preserve">blank- </t>
    </r>
    <r>
      <rPr>
        <sz val="11"/>
        <color theme="1"/>
        <rFont val="Arial Narrow"/>
        <family val="2"/>
      </rPr>
      <t>Present;   (x)- Absent; Tardy (half shaded= Upper for Late Commer, Lower for Cutting Classes)</t>
    </r>
  </si>
  <si>
    <t>TOTAL</t>
  </si>
  <si>
    <t>2. Dates shall be written in the preceding columns beside Learner's Name.</t>
  </si>
  <si>
    <t>* Enrolment  as of  (1st Friday of the SY)</t>
  </si>
  <si>
    <t>3. To compute the following:</t>
  </si>
  <si>
    <t>a.</t>
  </si>
  <si>
    <t>Percentage of Enrolment =</t>
  </si>
  <si>
    <t>Registered Learner as of End of the Month</t>
  </si>
  <si>
    <t>x 100</t>
  </si>
  <si>
    <t>2. REASONS/CAUSES FOR NLS</t>
  </si>
  <si>
    <r>
      <t xml:space="preserve">Late Enrollment </t>
    </r>
    <r>
      <rPr>
        <b/>
        <i/>
        <sz val="12"/>
        <color theme="1"/>
        <rFont val="Arial Narrow"/>
        <family val="2"/>
      </rPr>
      <t xml:space="preserve">during the month </t>
    </r>
    <r>
      <rPr>
        <i/>
        <sz val="12"/>
        <color theme="1"/>
        <rFont val="Arial Narrow"/>
        <family val="2"/>
      </rPr>
      <t xml:space="preserve">                                              (beyond cut-off)</t>
    </r>
  </si>
  <si>
    <t>Enrolment as of 1st Friday of the SY</t>
  </si>
  <si>
    <t>a. Domestic-Related Factors</t>
  </si>
  <si>
    <t>b.</t>
  </si>
  <si>
    <t xml:space="preserve">Average Daily Attendance = </t>
  </si>
  <si>
    <t>Total Daily Attendance</t>
  </si>
  <si>
    <t>a.1. Had to take care of siblings</t>
  </si>
  <si>
    <r>
      <t xml:space="preserve">Registered Learner as of </t>
    </r>
    <r>
      <rPr>
        <b/>
        <i/>
        <sz val="12"/>
        <color theme="1"/>
        <rFont val="Arial Narrow"/>
        <family val="2"/>
      </rPr>
      <t>end of the month</t>
    </r>
  </si>
  <si>
    <t>Number of School Days in reporting month</t>
  </si>
  <si>
    <t>a.2. Early marriage/pregnancy</t>
  </si>
  <si>
    <t>c.</t>
  </si>
  <si>
    <t>Percentage of Attendance for the month =</t>
  </si>
  <si>
    <t>Average daily attendance</t>
  </si>
  <si>
    <t>a.3. Parents' attitude toward schooling</t>
  </si>
  <si>
    <r>
      <t>Percentage of Enrolment as of</t>
    </r>
    <r>
      <rPr>
        <b/>
        <i/>
        <sz val="12"/>
        <color theme="1"/>
        <rFont val="Arial Narrow"/>
        <family val="2"/>
      </rPr>
      <t xml:space="preserve"> end of the month</t>
    </r>
  </si>
  <si>
    <t>Registered Learner as of End of the month</t>
  </si>
  <si>
    <t>a.4. Family problems</t>
  </si>
  <si>
    <t>b. Individual-Related Factors</t>
  </si>
  <si>
    <t>Average Daily Attendance</t>
  </si>
  <si>
    <t>4. Every End of the month, the class adviser will submit this form to the office of the principal for recording of 
     summary table into the School Form 4. Once signed by the principal, this form should be returned to the adviser.</t>
  </si>
  <si>
    <t>b.1. Illness</t>
  </si>
  <si>
    <t xml:space="preserve">Percentage of Attendance for the month </t>
  </si>
  <si>
    <t>b.2. Overage</t>
  </si>
  <si>
    <t>5. The adviser will extend neccessary intervention including but not limited to home visitation  to learner/s that committed 5 consecutive days of absences or those with potentials of dropping out</t>
  </si>
  <si>
    <t>b.3. Death</t>
  </si>
  <si>
    <t>Number of students with 5 consecutive days of absences:</t>
  </si>
  <si>
    <t>b.4. Drug Abuse</t>
  </si>
  <si>
    <t>6.  Attendance performance of learner is expected to reflect in Form 137 and Form 138 every grading period</t>
  </si>
  <si>
    <t>b.5. Poor academic performance</t>
  </si>
  <si>
    <t>NLS</t>
  </si>
  <si>
    <t>*</t>
  </si>
  <si>
    <t>Beginning of School Year cut-off report is every 1st Friday of the School Year</t>
  </si>
  <si>
    <t>b.6. Lack of interest/Distractions</t>
  </si>
  <si>
    <t>b.7. Hunger/Malnutrition</t>
  </si>
  <si>
    <t>Transferred out</t>
  </si>
  <si>
    <t>c. School-Related Factors</t>
  </si>
  <si>
    <t>c.1. Teacher Factor</t>
  </si>
  <si>
    <t>Transferred in</t>
  </si>
  <si>
    <t>c.2. Physical condition of classroom</t>
  </si>
  <si>
    <t>c.3. Peer influence</t>
  </si>
  <si>
    <t>d. Geographic/Environmental</t>
  </si>
  <si>
    <t>I certify that this is a true and correct report.</t>
  </si>
  <si>
    <t>d.1. Distance between home and school</t>
  </si>
  <si>
    <t>d.2. Armed conflict (incl. Tribal wars &amp; clanfeuds)</t>
  </si>
  <si>
    <t>d.3. Calamities/Disasters</t>
  </si>
  <si>
    <t>e. Financial-Related</t>
  </si>
  <si>
    <t>(Signature of Adviser over Printed Name)</t>
  </si>
  <si>
    <t>e.1. Child labor, work</t>
  </si>
  <si>
    <t>Attested by:</t>
  </si>
  <si>
    <t>f. Others</t>
  </si>
  <si>
    <t>Generated thru LIS</t>
  </si>
  <si>
    <t>(Signature of School Head over Printed Name)</t>
  </si>
  <si>
    <t xml:space="preserve">MONTH: </t>
  </si>
  <si>
    <t>NO.OF SCHOOL DAYS:</t>
  </si>
  <si>
    <t>acadmatesph</t>
  </si>
  <si>
    <t>School Form 3 (SF3) Books Issued and Returned</t>
  </si>
  <si>
    <t>(This replaces Form 1 &amp; Inventory of Textbooks)</t>
  </si>
  <si>
    <t xml:space="preserve">School ID </t>
  </si>
  <si>
    <t xml:space="preserve">School Year </t>
  </si>
  <si>
    <t>School Name</t>
  </si>
  <si>
    <t>No.</t>
  </si>
  <si>
    <t>NAME
(Last Name, First Name, Middle Name)</t>
  </si>
  <si>
    <t>Subject Area &amp; Title</t>
  </si>
  <si>
    <t>REMARKS/ACTION TAKEN (Please refer to the legend on last page)</t>
  </si>
  <si>
    <t>Date</t>
  </si>
  <si>
    <t>Issued</t>
  </si>
  <si>
    <t>Returned</t>
  </si>
  <si>
    <t>&lt;=== TOTAL FOR MALE | TOTAL COPIES ===&gt;</t>
  </si>
  <si>
    <t>&lt;=== TOTAL FOR FEMALE | TOTAL COPIES ===&gt;</t>
  </si>
  <si>
    <t>&lt;=== TOTAL LEARNERS | TOTAL COPIES ===&gt;</t>
  </si>
  <si>
    <t>In case of lost/unreturned books, please provide information with the following code:</t>
  </si>
  <si>
    <t>Prepared By:</t>
  </si>
  <si>
    <t>1. Title of Books Issued to each learner must be recorded  by the class adviser.
2. The Date of Issuance and the Date of Return shall be reflected in the form.
3. The Total Number of Copies issued at BoSY shall be reflected in the form.
4. The Total Number of Copies of Books Returned at the EoSYshall be reflected in the form.
5. All textbooks being used must be included. Additional copies of this form may be used if needed.</t>
  </si>
  <si>
    <t>A. In Column Date Returned, codes are: FM=Force Majeure, TDO: Transferred/Dropout, NEG=Negligence
B. In Column Remark/Action Taken, codes are: LLTR=Secured Letter from Learner duly signed by parent/guardian (for code FM), TLTR=Teacher prepared letter/report duly noted by School Head for submission to School Property Custodian (for code TDO), PTL=Paid by the Learner (for  code NEG).  References:  DO#23, s.2001, DO#25, s.2003, DO#14, 2.2012.</t>
  </si>
  <si>
    <t>Republic of the Philippines</t>
  </si>
  <si>
    <t>Age:</t>
  </si>
  <si>
    <t>Sex:</t>
  </si>
  <si>
    <t>Admitted to Grade:</t>
  </si>
  <si>
    <t>Approved:</t>
  </si>
  <si>
    <t>Admitted in:</t>
  </si>
  <si>
    <t>Date:</t>
  </si>
  <si>
    <t>Learning Areas</t>
  </si>
  <si>
    <t>Remarks</t>
  </si>
  <si>
    <t>Grading Scale</t>
  </si>
  <si>
    <t>90-100</t>
  </si>
  <si>
    <t>Passed</t>
  </si>
  <si>
    <t>Failed</t>
  </si>
  <si>
    <t>(1st row for date)</t>
  </si>
  <si>
    <t>JULY</t>
  </si>
  <si>
    <t>AUGUST</t>
  </si>
  <si>
    <t>SEPTEMBER</t>
  </si>
  <si>
    <t>OCTOBER</t>
  </si>
  <si>
    <t>NOVEMBER</t>
  </si>
  <si>
    <t>DECEMBER</t>
  </si>
  <si>
    <t>JANUARY</t>
  </si>
  <si>
    <t>FEBRUARY</t>
  </si>
  <si>
    <t>MARCH</t>
  </si>
  <si>
    <t>APRIL</t>
  </si>
  <si>
    <t>Description</t>
  </si>
  <si>
    <t>Advancing</t>
  </si>
  <si>
    <t>Benchmarking</t>
  </si>
  <si>
    <t>Connecting</t>
  </si>
  <si>
    <t>Developing</t>
  </si>
  <si>
    <t>Emerging</t>
  </si>
  <si>
    <t>65-74</t>
  </si>
  <si>
    <t>80-89</t>
  </si>
  <si>
    <t>X</t>
  </si>
  <si>
    <t>ShapeName</t>
  </si>
  <si>
    <t>VisibleState</t>
  </si>
  <si>
    <t>Final Grade</t>
  </si>
  <si>
    <t>Department of Education</t>
  </si>
  <si>
    <t>Region IV-A CALABARZON</t>
  </si>
  <si>
    <t>LEARNER'S PERFORMANCE REPORT</t>
  </si>
  <si>
    <t>Grade:</t>
  </si>
  <si>
    <t>Dear Parents,</t>
  </si>
  <si>
    <t>The school welcomes you if you desire to know more about your child's progress.</t>
  </si>
  <si>
    <t>LEARNING PROGRESS AND ACHIEVEMENT</t>
  </si>
  <si>
    <t>Filipino</t>
  </si>
  <si>
    <t>English</t>
  </si>
  <si>
    <t>Mathematics</t>
  </si>
  <si>
    <t>Science</t>
  </si>
  <si>
    <t>Araling Panlipunan (AP)</t>
  </si>
  <si>
    <t>GMRC/Values Education</t>
  </si>
  <si>
    <t>EPP/TLE</t>
  </si>
  <si>
    <t>Music and Arts</t>
  </si>
  <si>
    <t>PERFORMANCE DESCRIPTORS</t>
  </si>
  <si>
    <t>0-64</t>
  </si>
  <si>
    <t>ATTENDANCE RECORD</t>
  </si>
  <si>
    <t>No. of Days Absent</t>
  </si>
  <si>
    <t>MONTH</t>
  </si>
  <si>
    <t>JUN</t>
  </si>
  <si>
    <t>JUL</t>
  </si>
  <si>
    <t>AUG</t>
  </si>
  <si>
    <t>SEPT</t>
  </si>
  <si>
    <t>OCT</t>
  </si>
  <si>
    <t>NOV</t>
  </si>
  <si>
    <t>DEC</t>
  </si>
  <si>
    <t>JAN</t>
  </si>
  <si>
    <t>FEB</t>
  </si>
  <si>
    <t>MAR</t>
  </si>
  <si>
    <t>APR</t>
  </si>
  <si>
    <t>No. of Class days</t>
  </si>
  <si>
    <t>No. of Days Present</t>
  </si>
  <si>
    <t>TEACHER'S COMMENTS/REMARKS</t>
  </si>
  <si>
    <t>PARENTS/GUARDIAN SIGNATURES</t>
  </si>
  <si>
    <t>Term 1</t>
  </si>
  <si>
    <t>Term 2</t>
  </si>
  <si>
    <t>Term 3</t>
  </si>
  <si>
    <t>CERTIFICATE OF TRANSFER</t>
  </si>
  <si>
    <t>Eligible for Admission to Grade:</t>
  </si>
  <si>
    <t>CANCELLATION OF ELIGIBILITY TO TRANSFER</t>
  </si>
  <si>
    <t>JHS SCHOOL FORM 9</t>
  </si>
  <si>
    <t>SheetName</t>
  </si>
  <si>
    <t>CellAddress</t>
  </si>
  <si>
    <t>NumberFormat</t>
  </si>
  <si>
    <t>ShapeVisible</t>
  </si>
  <si>
    <t>SF9front (2)</t>
  </si>
  <si>
    <t>D4</t>
  </si>
  <si>
    <t>General</t>
  </si>
  <si>
    <t>E4</t>
  </si>
  <si>
    <t>F4</t>
  </si>
  <si>
    <t>G4</t>
  </si>
  <si>
    <t>H4</t>
  </si>
  <si>
    <t>I4</t>
  </si>
  <si>
    <t>J4</t>
  </si>
  <si>
    <t>K4</t>
  </si>
  <si>
    <t>L4</t>
  </si>
  <si>
    <t>M4</t>
  </si>
  <si>
    <t>N4</t>
  </si>
  <si>
    <t>O4</t>
  </si>
  <si>
    <t>P4</t>
  </si>
  <si>
    <t>Q4</t>
  </si>
  <si>
    <t>D5</t>
  </si>
  <si>
    <t>E5</t>
  </si>
  <si>
    <t>F5</t>
  </si>
  <si>
    <t>G5</t>
  </si>
  <si>
    <t>H5</t>
  </si>
  <si>
    <t>I5</t>
  </si>
  <si>
    <t>J5</t>
  </si>
  <si>
    <t>K5</t>
  </si>
  <si>
    <t>L5</t>
  </si>
  <si>
    <t>M5</t>
  </si>
  <si>
    <t>N5</t>
  </si>
  <si>
    <t>O5</t>
  </si>
  <si>
    <t>P5</t>
  </si>
  <si>
    <t>Q5</t>
  </si>
  <si>
    <t>D6</t>
  </si>
  <si>
    <t>E6</t>
  </si>
  <si>
    <t>F6</t>
  </si>
  <si>
    <t>G6</t>
  </si>
  <si>
    <t>H6</t>
  </si>
  <si>
    <t>I6</t>
  </si>
  <si>
    <t>J6</t>
  </si>
  <si>
    <t>K6</t>
  </si>
  <si>
    <t>L6</t>
  </si>
  <si>
    <t>M6</t>
  </si>
  <si>
    <t>N6</t>
  </si>
  <si>
    <t>O6</t>
  </si>
  <si>
    <t>P6</t>
  </si>
  <si>
    <t>Q6</t>
  </si>
  <si>
    <t>D7</t>
  </si>
  <si>
    <t>E7</t>
  </si>
  <si>
    <t>F7</t>
  </si>
  <si>
    <t>G7</t>
  </si>
  <si>
    <t>H7</t>
  </si>
  <si>
    <t>I7</t>
  </si>
  <si>
    <t>J7</t>
  </si>
  <si>
    <t>K7</t>
  </si>
  <si>
    <t>L7</t>
  </si>
  <si>
    <t>M7</t>
  </si>
  <si>
    <t>N7</t>
  </si>
  <si>
    <t>O7</t>
  </si>
  <si>
    <t>P7</t>
  </si>
  <si>
    <t>Q7</t>
  </si>
  <si>
    <t>D8</t>
  </si>
  <si>
    <t>E8</t>
  </si>
  <si>
    <t>F8</t>
  </si>
  <si>
    <t>G8</t>
  </si>
  <si>
    <t>H8</t>
  </si>
  <si>
    <t>I8</t>
  </si>
  <si>
    <t>J8</t>
  </si>
  <si>
    <t>K8</t>
  </si>
  <si>
    <t>L8</t>
  </si>
  <si>
    <t>M8</t>
  </si>
  <si>
    <t>N8</t>
  </si>
  <si>
    <t>O8</t>
  </si>
  <si>
    <t>P8</t>
  </si>
  <si>
    <t>Q8</t>
  </si>
  <si>
    <t>D9</t>
  </si>
  <si>
    <t>E9</t>
  </si>
  <si>
    <t>F9</t>
  </si>
  <si>
    <t>G9</t>
  </si>
  <si>
    <t>H9</t>
  </si>
  <si>
    <t>I9</t>
  </si>
  <si>
    <t>J9</t>
  </si>
  <si>
    <t>K9</t>
  </si>
  <si>
    <t>L9</t>
  </si>
  <si>
    <t>M9</t>
  </si>
  <si>
    <t>N9</t>
  </si>
  <si>
    <t>O9</t>
  </si>
  <si>
    <t>P9</t>
  </si>
  <si>
    <t>Q9</t>
  </si>
  <si>
    <t>D10</t>
  </si>
  <si>
    <t>E10</t>
  </si>
  <si>
    <t>F10</t>
  </si>
  <si>
    <t>G10</t>
  </si>
  <si>
    <t>H10</t>
  </si>
  <si>
    <t>I10</t>
  </si>
  <si>
    <t>J10</t>
  </si>
  <si>
    <t>K10</t>
  </si>
  <si>
    <t>L10</t>
  </si>
  <si>
    <t>M10</t>
  </si>
  <si>
    <t>N10</t>
  </si>
  <si>
    <t>O10</t>
  </si>
  <si>
    <t>P10</t>
  </si>
  <si>
    <t>Q10</t>
  </si>
  <si>
    <t>D11</t>
  </si>
  <si>
    <t>E11</t>
  </si>
  <si>
    <t>F11</t>
  </si>
  <si>
    <t>G11</t>
  </si>
  <si>
    <t>H11</t>
  </si>
  <si>
    <t>I11</t>
  </si>
  <si>
    <t>J11</t>
  </si>
  <si>
    <t>K11</t>
  </si>
  <si>
    <t>L11</t>
  </si>
  <si>
    <t>M11</t>
  </si>
  <si>
    <t>N11</t>
  </si>
  <si>
    <t>O11</t>
  </si>
  <si>
    <t>P11</t>
  </si>
  <si>
    <t>Q11</t>
  </si>
  <si>
    <t>D12</t>
  </si>
  <si>
    <t>E12</t>
  </si>
  <si>
    <t>F12</t>
  </si>
  <si>
    <t>G12</t>
  </si>
  <si>
    <t>H12</t>
  </si>
  <si>
    <t>I12</t>
  </si>
  <si>
    <t>J12</t>
  </si>
  <si>
    <t>K12</t>
  </si>
  <si>
    <t>L12</t>
  </si>
  <si>
    <t>M12</t>
  </si>
  <si>
    <t>N12</t>
  </si>
  <si>
    <t>O12</t>
  </si>
  <si>
    <t>P12</t>
  </si>
  <si>
    <t>Q12</t>
  </si>
  <si>
    <t>D13</t>
  </si>
  <si>
    <t>E13</t>
  </si>
  <si>
    <t>F13</t>
  </si>
  <si>
    <t>G13</t>
  </si>
  <si>
    <t>H13</t>
  </si>
  <si>
    <t>I13</t>
  </si>
  <si>
    <t>J13</t>
  </si>
  <si>
    <t>K13</t>
  </si>
  <si>
    <t>L13</t>
  </si>
  <si>
    <t>M13</t>
  </si>
  <si>
    <t>N13</t>
  </si>
  <si>
    <t>O13</t>
  </si>
  <si>
    <t>P13</t>
  </si>
  <si>
    <t>Q13</t>
  </si>
  <si>
    <t>D14</t>
  </si>
  <si>
    <t>E14</t>
  </si>
  <si>
    <t>F14</t>
  </si>
  <si>
    <t>G14</t>
  </si>
  <si>
    <t>H14</t>
  </si>
  <si>
    <t>I14</t>
  </si>
  <si>
    <t>J14</t>
  </si>
  <si>
    <t>K14</t>
  </si>
  <si>
    <t>L14</t>
  </si>
  <si>
    <t>M14</t>
  </si>
  <si>
    <t>N14</t>
  </si>
  <si>
    <t>O14</t>
  </si>
  <si>
    <t>P14</t>
  </si>
  <si>
    <t>Q14</t>
  </si>
  <si>
    <t>D15</t>
  </si>
  <si>
    <t>E15</t>
  </si>
  <si>
    <t>F15</t>
  </si>
  <si>
    <t>G15</t>
  </si>
  <si>
    <t>H15</t>
  </si>
  <si>
    <t>I15</t>
  </si>
  <si>
    <t>J15</t>
  </si>
  <si>
    <t>K15</t>
  </si>
  <si>
    <t>L15</t>
  </si>
  <si>
    <t>M15</t>
  </si>
  <si>
    <t>N15</t>
  </si>
  <si>
    <t>O15</t>
  </si>
  <si>
    <t>P15</t>
  </si>
  <si>
    <t>Q15</t>
  </si>
  <si>
    <t>D16</t>
  </si>
  <si>
    <t>E16</t>
  </si>
  <si>
    <t>F16</t>
  </si>
  <si>
    <t>G16</t>
  </si>
  <si>
    <t>H16</t>
  </si>
  <si>
    <t>I16</t>
  </si>
  <si>
    <t>J16</t>
  </si>
  <si>
    <t>K16</t>
  </si>
  <si>
    <t>L16</t>
  </si>
  <si>
    <t>M16</t>
  </si>
  <si>
    <t>N16</t>
  </si>
  <si>
    <t>O16</t>
  </si>
  <si>
    <t>P16</t>
  </si>
  <si>
    <t>Q16</t>
  </si>
  <si>
    <t>D17</t>
  </si>
  <si>
    <t>E17</t>
  </si>
  <si>
    <t>F17</t>
  </si>
  <si>
    <t>G17</t>
  </si>
  <si>
    <t>H17</t>
  </si>
  <si>
    <t>I17</t>
  </si>
  <si>
    <t>J17</t>
  </si>
  <si>
    <t>K17</t>
  </si>
  <si>
    <t>L17</t>
  </si>
  <si>
    <t>M17</t>
  </si>
  <si>
    <t>N17</t>
  </si>
  <si>
    <t>O17</t>
  </si>
  <si>
    <t>P17</t>
  </si>
  <si>
    <t>Q17</t>
  </si>
  <si>
    <t>D18</t>
  </si>
  <si>
    <t>E18</t>
  </si>
  <si>
    <t>F18</t>
  </si>
  <si>
    <t>G18</t>
  </si>
  <si>
    <t>H18</t>
  </si>
  <si>
    <t>I18</t>
  </si>
  <si>
    <t>J18</t>
  </si>
  <si>
    <t>K18</t>
  </si>
  <si>
    <t>L18</t>
  </si>
  <si>
    <t>M18</t>
  </si>
  <si>
    <t>N18</t>
  </si>
  <si>
    <t>O18</t>
  </si>
  <si>
    <t>P18</t>
  </si>
  <si>
    <t>Q18</t>
  </si>
  <si>
    <t>D19</t>
  </si>
  <si>
    <t>E19</t>
  </si>
  <si>
    <t>F19</t>
  </si>
  <si>
    <t>G19</t>
  </si>
  <si>
    <t>H19</t>
  </si>
  <si>
    <t>I19</t>
  </si>
  <si>
    <t>J19</t>
  </si>
  <si>
    <t>K19</t>
  </si>
  <si>
    <t>L19</t>
  </si>
  <si>
    <t>M19</t>
  </si>
  <si>
    <t>N19</t>
  </si>
  <si>
    <t>O19</t>
  </si>
  <si>
    <t>P19</t>
  </si>
  <si>
    <t>Q19</t>
  </si>
  <si>
    <t>D20</t>
  </si>
  <si>
    <t>E20</t>
  </si>
  <si>
    <t>F20</t>
  </si>
  <si>
    <t>G20</t>
  </si>
  <si>
    <t>H20</t>
  </si>
  <si>
    <t>I20</t>
  </si>
  <si>
    <t>J20</t>
  </si>
  <si>
    <t>K20</t>
  </si>
  <si>
    <t>L20</t>
  </si>
  <si>
    <t>M20</t>
  </si>
  <si>
    <t>N20</t>
  </si>
  <si>
    <t>O20</t>
  </si>
  <si>
    <t>P20</t>
  </si>
  <si>
    <t>Q20</t>
  </si>
  <si>
    <t>D21</t>
  </si>
  <si>
    <t>E21</t>
  </si>
  <si>
    <t>F21</t>
  </si>
  <si>
    <t>G21</t>
  </si>
  <si>
    <t>H21</t>
  </si>
  <si>
    <t>I21</t>
  </si>
  <si>
    <t>J21</t>
  </si>
  <si>
    <t>K21</t>
  </si>
  <si>
    <t>L21</t>
  </si>
  <si>
    <t>M21</t>
  </si>
  <si>
    <t>N21</t>
  </si>
  <si>
    <t>O21</t>
  </si>
  <si>
    <t>P21</t>
  </si>
  <si>
    <t>Q21</t>
  </si>
  <si>
    <t>D22</t>
  </si>
  <si>
    <t>E22</t>
  </si>
  <si>
    <t>F22</t>
  </si>
  <si>
    <t>G22</t>
  </si>
  <si>
    <t>H22</t>
  </si>
  <si>
    <t>I22</t>
  </si>
  <si>
    <t>J22</t>
  </si>
  <si>
    <t>K22</t>
  </si>
  <si>
    <t>L22</t>
  </si>
  <si>
    <t>M22</t>
  </si>
  <si>
    <t>N22</t>
  </si>
  <si>
    <t>O22</t>
  </si>
  <si>
    <t>P22</t>
  </si>
  <si>
    <t>Q22</t>
  </si>
  <si>
    <t>D23</t>
  </si>
  <si>
    <t>E23</t>
  </si>
  <si>
    <t>F23</t>
  </si>
  <si>
    <t>G23</t>
  </si>
  <si>
    <t>H23</t>
  </si>
  <si>
    <t>I23</t>
  </si>
  <si>
    <t>J23</t>
  </si>
  <si>
    <t>K23</t>
  </si>
  <si>
    <t>L23</t>
  </si>
  <si>
    <t>M23</t>
  </si>
  <si>
    <t>N23</t>
  </si>
  <si>
    <t>O23</t>
  </si>
  <si>
    <t>P23</t>
  </si>
  <si>
    <t>Q23</t>
  </si>
  <si>
    <t>D24</t>
  </si>
  <si>
    <t>E24</t>
  </si>
  <si>
    <t>F24</t>
  </si>
  <si>
    <t>G24</t>
  </si>
  <si>
    <t>H24</t>
  </si>
  <si>
    <t>I24</t>
  </si>
  <si>
    <t>J24</t>
  </si>
  <si>
    <t>K24</t>
  </si>
  <si>
    <t>L24</t>
  </si>
  <si>
    <t>M24</t>
  </si>
  <si>
    <t>N24</t>
  </si>
  <si>
    <t>O24</t>
  </si>
  <si>
    <t>P24</t>
  </si>
  <si>
    <t>Q24</t>
  </si>
  <si>
    <t>D25</t>
  </si>
  <si>
    <t>E25</t>
  </si>
  <si>
    <t>F25</t>
  </si>
  <si>
    <t>G25</t>
  </si>
  <si>
    <t>H25</t>
  </si>
  <si>
    <t>I25</t>
  </si>
  <si>
    <t>J25</t>
  </si>
  <si>
    <t>K25</t>
  </si>
  <si>
    <t>L25</t>
  </si>
  <si>
    <t>M25</t>
  </si>
  <si>
    <t>N25</t>
  </si>
  <si>
    <t>O25</t>
  </si>
  <si>
    <t>P25</t>
  </si>
  <si>
    <t>Q25</t>
  </si>
  <si>
    <t>D26</t>
  </si>
  <si>
    <t>E26</t>
  </si>
  <si>
    <t>F26</t>
  </si>
  <si>
    <t>G26</t>
  </si>
  <si>
    <t>H26</t>
  </si>
  <si>
    <t>I26</t>
  </si>
  <si>
    <t>J26</t>
  </si>
  <si>
    <t>K26</t>
  </si>
  <si>
    <t>L26</t>
  </si>
  <si>
    <t>M26</t>
  </si>
  <si>
    <t>N26</t>
  </si>
  <si>
    <t>O26</t>
  </si>
  <si>
    <t>P26</t>
  </si>
  <si>
    <t>Q26</t>
  </si>
  <si>
    <t>D27</t>
  </si>
  <si>
    <t>E27</t>
  </si>
  <si>
    <t>F27</t>
  </si>
  <si>
    <t>G27</t>
  </si>
  <si>
    <t>H27</t>
  </si>
  <si>
    <t>I27</t>
  </si>
  <si>
    <t>J27</t>
  </si>
  <si>
    <t>K27</t>
  </si>
  <si>
    <t>L27</t>
  </si>
  <si>
    <t>M27</t>
  </si>
  <si>
    <t>N27</t>
  </si>
  <si>
    <t>O27</t>
  </si>
  <si>
    <t>P27</t>
  </si>
  <si>
    <t>Q27</t>
  </si>
  <si>
    <t>D28</t>
  </si>
  <si>
    <t>E28</t>
  </si>
  <si>
    <t>F28</t>
  </si>
  <si>
    <t>G28</t>
  </si>
  <si>
    <t>H28</t>
  </si>
  <si>
    <t>I28</t>
  </si>
  <si>
    <t>J28</t>
  </si>
  <si>
    <t>K28</t>
  </si>
  <si>
    <t>L28</t>
  </si>
  <si>
    <t>M28</t>
  </si>
  <si>
    <t>N28</t>
  </si>
  <si>
    <t>O28</t>
  </si>
  <si>
    <t>P28</t>
  </si>
  <si>
    <t>Q28</t>
  </si>
  <si>
    <t>D29</t>
  </si>
  <si>
    <t>E29</t>
  </si>
  <si>
    <t>F29</t>
  </si>
  <si>
    <t>G29</t>
  </si>
  <si>
    <t>H29</t>
  </si>
  <si>
    <t>I29</t>
  </si>
  <si>
    <t>J29</t>
  </si>
  <si>
    <t>K29</t>
  </si>
  <si>
    <t>L29</t>
  </si>
  <si>
    <t>M29</t>
  </si>
  <si>
    <t>N29</t>
  </si>
  <si>
    <t>O29</t>
  </si>
  <si>
    <t>P29</t>
  </si>
  <si>
    <t>Q29</t>
  </si>
  <si>
    <t>D30</t>
  </si>
  <si>
    <t>E30</t>
  </si>
  <si>
    <t>F30</t>
  </si>
  <si>
    <t>G30</t>
  </si>
  <si>
    <t>H30</t>
  </si>
  <si>
    <t>I30</t>
  </si>
  <si>
    <t>J30</t>
  </si>
  <si>
    <t>K30</t>
  </si>
  <si>
    <t>L30</t>
  </si>
  <si>
    <t>M30</t>
  </si>
  <si>
    <t>N30</t>
  </si>
  <si>
    <t>O30</t>
  </si>
  <si>
    <t>P30</t>
  </si>
  <si>
    <t>Q30</t>
  </si>
  <si>
    <t>D31</t>
  </si>
  <si>
    <t>E31</t>
  </si>
  <si>
    <t>F31</t>
  </si>
  <si>
    <t>G31</t>
  </si>
  <si>
    <t>H31</t>
  </si>
  <si>
    <t>I31</t>
  </si>
  <si>
    <t>J31</t>
  </si>
  <si>
    <t>K31</t>
  </si>
  <si>
    <t>L31</t>
  </si>
  <si>
    <t>M31</t>
  </si>
  <si>
    <t>N31</t>
  </si>
  <si>
    <t>O31</t>
  </si>
  <si>
    <t>P31</t>
  </si>
  <si>
    <t>Q31</t>
  </si>
  <si>
    <t>D32</t>
  </si>
  <si>
    <t>E32</t>
  </si>
  <si>
    <t>F32</t>
  </si>
  <si>
    <t>G32</t>
  </si>
  <si>
    <t>H32</t>
  </si>
  <si>
    <t>I32</t>
  </si>
  <si>
    <t>J32</t>
  </si>
  <si>
    <t>K32</t>
  </si>
  <si>
    <t>L32</t>
  </si>
  <si>
    <t>M32</t>
  </si>
  <si>
    <t>N32</t>
  </si>
  <si>
    <t>O32</t>
  </si>
  <si>
    <t>P32</t>
  </si>
  <si>
    <t>Q32</t>
  </si>
  <si>
    <t>D33</t>
  </si>
  <si>
    <t>E33</t>
  </si>
  <si>
    <t>F33</t>
  </si>
  <si>
    <t>G33</t>
  </si>
  <si>
    <t>H33</t>
  </si>
  <si>
    <t>I33</t>
  </si>
  <si>
    <t>J33</t>
  </si>
  <si>
    <t>K33</t>
  </si>
  <si>
    <t>L33</t>
  </si>
  <si>
    <t>M33</t>
  </si>
  <si>
    <t>N33</t>
  </si>
  <si>
    <t>O33</t>
  </si>
  <si>
    <t>P33</t>
  </si>
  <si>
    <t>Q33</t>
  </si>
  <si>
    <t>D34</t>
  </si>
  <si>
    <t>E34</t>
  </si>
  <si>
    <t>F34</t>
  </si>
  <si>
    <t>G34</t>
  </si>
  <si>
    <t>H34</t>
  </si>
  <si>
    <t>I34</t>
  </si>
  <si>
    <t>J34</t>
  </si>
  <si>
    <t>K34</t>
  </si>
  <si>
    <t>L34</t>
  </si>
  <si>
    <t>M34</t>
  </si>
  <si>
    <t>N34</t>
  </si>
  <si>
    <t>O34</t>
  </si>
  <si>
    <t>P34</t>
  </si>
  <si>
    <t>Q34</t>
  </si>
  <si>
    <t>D35</t>
  </si>
  <si>
    <t>E35</t>
  </si>
  <si>
    <t>F35</t>
  </si>
  <si>
    <t>G35</t>
  </si>
  <si>
    <t>H35</t>
  </si>
  <si>
    <t>I35</t>
  </si>
  <si>
    <t>J35</t>
  </si>
  <si>
    <t>K35</t>
  </si>
  <si>
    <t>L35</t>
  </si>
  <si>
    <t>M35</t>
  </si>
  <si>
    <t>N35</t>
  </si>
  <si>
    <t>O35</t>
  </si>
  <si>
    <t>P35</t>
  </si>
  <si>
    <t>Q35</t>
  </si>
  <si>
    <t>D36</t>
  </si>
  <si>
    <t>E36</t>
  </si>
  <si>
    <t>F36</t>
  </si>
  <si>
    <t>G36</t>
  </si>
  <si>
    <t>H36</t>
  </si>
  <si>
    <t>I36</t>
  </si>
  <si>
    <t>J36</t>
  </si>
  <si>
    <t>K36</t>
  </si>
  <si>
    <t>L36</t>
  </si>
  <si>
    <t>M36</t>
  </si>
  <si>
    <t>N36</t>
  </si>
  <si>
    <t>O36</t>
  </si>
  <si>
    <t>P36</t>
  </si>
  <si>
    <t>Q36</t>
  </si>
  <si>
    <t>D37</t>
  </si>
  <si>
    <t>E37</t>
  </si>
  <si>
    <t>F37</t>
  </si>
  <si>
    <t>G37</t>
  </si>
  <si>
    <t>H37</t>
  </si>
  <si>
    <t>I37</t>
  </si>
  <si>
    <t>J37</t>
  </si>
  <si>
    <t>K37</t>
  </si>
  <si>
    <t>L37</t>
  </si>
  <si>
    <t>M37</t>
  </si>
  <si>
    <t>N37</t>
  </si>
  <si>
    <t>O37</t>
  </si>
  <si>
    <t>P37</t>
  </si>
  <si>
    <t>Q37</t>
  </si>
  <si>
    <t>D38</t>
  </si>
  <si>
    <t>E38</t>
  </si>
  <si>
    <t>F38</t>
  </si>
  <si>
    <t>G38</t>
  </si>
  <si>
    <t>H38</t>
  </si>
  <si>
    <t>I38</t>
  </si>
  <si>
    <t>J38</t>
  </si>
  <si>
    <t>K38</t>
  </si>
  <si>
    <t>L38</t>
  </si>
  <si>
    <t>M38</t>
  </si>
  <si>
    <t>N38</t>
  </si>
  <si>
    <t>O38</t>
  </si>
  <si>
    <t>P38</t>
  </si>
  <si>
    <t>Q38</t>
  </si>
  <si>
    <t>D39</t>
  </si>
  <si>
    <t>E39</t>
  </si>
  <si>
    <t>F39</t>
  </si>
  <si>
    <t>G39</t>
  </si>
  <si>
    <t>H39</t>
  </si>
  <si>
    <t>I39</t>
  </si>
  <si>
    <t>J39</t>
  </si>
  <si>
    <t>K39</t>
  </si>
  <si>
    <t>L39</t>
  </si>
  <si>
    <t>M39</t>
  </si>
  <si>
    <t>N39</t>
  </si>
  <si>
    <t>O39</t>
  </si>
  <si>
    <t>P39</t>
  </si>
  <si>
    <t>Q39</t>
  </si>
  <si>
    <t>D40</t>
  </si>
  <si>
    <t>E40</t>
  </si>
  <si>
    <t>F40</t>
  </si>
  <si>
    <t>G40</t>
  </si>
  <si>
    <t>H40</t>
  </si>
  <si>
    <t>I40</t>
  </si>
  <si>
    <t>J40</t>
  </si>
  <si>
    <t>K40</t>
  </si>
  <si>
    <t>L40</t>
  </si>
  <si>
    <t>M40</t>
  </si>
  <si>
    <t>N40</t>
  </si>
  <si>
    <t>O40</t>
  </si>
  <si>
    <t>P40</t>
  </si>
  <si>
    <t>Q40</t>
  </si>
  <si>
    <t>D41</t>
  </si>
  <si>
    <t>E41</t>
  </si>
  <si>
    <t>F41</t>
  </si>
  <si>
    <t>G41</t>
  </si>
  <si>
    <t>H41</t>
  </si>
  <si>
    <t>I41</t>
  </si>
  <si>
    <t>J41</t>
  </si>
  <si>
    <t>K41</t>
  </si>
  <si>
    <t>L41</t>
  </si>
  <si>
    <t>M41</t>
  </si>
  <si>
    <t>N41</t>
  </si>
  <si>
    <t>O41</t>
  </si>
  <si>
    <t>P41</t>
  </si>
  <si>
    <t>Q41</t>
  </si>
  <si>
    <t>D42</t>
  </si>
  <si>
    <t>E42</t>
  </si>
  <si>
    <t>F42</t>
  </si>
  <si>
    <t>G42</t>
  </si>
  <si>
    <t>H42</t>
  </si>
  <si>
    <t>I42</t>
  </si>
  <si>
    <t>J42</t>
  </si>
  <si>
    <t>K42</t>
  </si>
  <si>
    <t>L42</t>
  </si>
  <si>
    <t>M42</t>
  </si>
  <si>
    <t>N42</t>
  </si>
  <si>
    <t>O42</t>
  </si>
  <si>
    <t>P42</t>
  </si>
  <si>
    <t>Q42</t>
  </si>
  <si>
    <t>D43</t>
  </si>
  <si>
    <t>E43</t>
  </si>
  <si>
    <t>F43</t>
  </si>
  <si>
    <t>G43</t>
  </si>
  <si>
    <t>H43</t>
  </si>
  <si>
    <t>I43</t>
  </si>
  <si>
    <t>J43</t>
  </si>
  <si>
    <t>K43</t>
  </si>
  <si>
    <t>L43</t>
  </si>
  <si>
    <t>M43</t>
  </si>
  <si>
    <t>N43</t>
  </si>
  <si>
    <t>O43</t>
  </si>
  <si>
    <t>P43</t>
  </si>
  <si>
    <t>Q43</t>
  </si>
  <si>
    <t>D44</t>
  </si>
  <si>
    <t>E44</t>
  </si>
  <si>
    <t>F44</t>
  </si>
  <si>
    <t>G44</t>
  </si>
  <si>
    <t>H44</t>
  </si>
  <si>
    <t>I44</t>
  </si>
  <si>
    <t>J44</t>
  </si>
  <si>
    <t>K44</t>
  </si>
  <si>
    <t>L44</t>
  </si>
  <si>
    <t>M44</t>
  </si>
  <si>
    <t>N44</t>
  </si>
  <si>
    <t>O44</t>
  </si>
  <si>
    <t>P44</t>
  </si>
  <si>
    <t>Q44</t>
  </si>
  <si>
    <t>D45</t>
  </si>
  <si>
    <t>E45</t>
  </si>
  <si>
    <t>F45</t>
  </si>
  <si>
    <t>G45</t>
  </si>
  <si>
    <t>H45</t>
  </si>
  <si>
    <t>I45</t>
  </si>
  <si>
    <t>J45</t>
  </si>
  <si>
    <t>K45</t>
  </si>
  <si>
    <t>L45</t>
  </si>
  <si>
    <t>M45</t>
  </si>
  <si>
    <t>N45</t>
  </si>
  <si>
    <t>O45</t>
  </si>
  <si>
    <t>P45</t>
  </si>
  <si>
    <t>Q45</t>
  </si>
  <si>
    <t>D46</t>
  </si>
  <si>
    <t>E46</t>
  </si>
  <si>
    <t>F46</t>
  </si>
  <si>
    <t>G46</t>
  </si>
  <si>
    <t>H46</t>
  </si>
  <si>
    <t>I46</t>
  </si>
  <si>
    <t>J46</t>
  </si>
  <si>
    <t>K46</t>
  </si>
  <si>
    <t>L46</t>
  </si>
  <si>
    <t>M46</t>
  </si>
  <si>
    <t>N46</t>
  </si>
  <si>
    <t>O46</t>
  </si>
  <si>
    <t>P46</t>
  </si>
  <si>
    <t>Q46</t>
  </si>
  <si>
    <t>D47</t>
  </si>
  <si>
    <t>E47</t>
  </si>
  <si>
    <t>F47</t>
  </si>
  <si>
    <t>G47</t>
  </si>
  <si>
    <t>H47</t>
  </si>
  <si>
    <t>I47</t>
  </si>
  <si>
    <t>J47</t>
  </si>
  <si>
    <t>K47</t>
  </si>
  <si>
    <t>L47</t>
  </si>
  <si>
    <t>M47</t>
  </si>
  <si>
    <t>N47</t>
  </si>
  <si>
    <t>O47</t>
  </si>
  <si>
    <t>P47</t>
  </si>
  <si>
    <t>Q47</t>
  </si>
  <si>
    <t>D48</t>
  </si>
  <si>
    <t>E48</t>
  </si>
  <si>
    <t>F48</t>
  </si>
  <si>
    <t>G48</t>
  </si>
  <si>
    <t>H48</t>
  </si>
  <si>
    <t>I48</t>
  </si>
  <si>
    <t>J48</t>
  </si>
  <si>
    <t>K48</t>
  </si>
  <si>
    <t>L48</t>
  </si>
  <si>
    <t>M48</t>
  </si>
  <si>
    <t>N48</t>
  </si>
  <si>
    <t>O48</t>
  </si>
  <si>
    <t>P48</t>
  </si>
  <si>
    <t>Q48</t>
  </si>
  <si>
    <t>D49</t>
  </si>
  <si>
    <t>E49</t>
  </si>
  <si>
    <t>F49</t>
  </si>
  <si>
    <t>G49</t>
  </si>
  <si>
    <t>H49</t>
  </si>
  <si>
    <t>I49</t>
  </si>
  <si>
    <t>J49</t>
  </si>
  <si>
    <t>K49</t>
  </si>
  <si>
    <t>L49</t>
  </si>
  <si>
    <t>M49</t>
  </si>
  <si>
    <t>N49</t>
  </si>
  <si>
    <t>O49</t>
  </si>
  <si>
    <t>P49</t>
  </si>
  <si>
    <t>Q49</t>
  </si>
  <si>
    <t>D50</t>
  </si>
  <si>
    <t>E50</t>
  </si>
  <si>
    <t>F50</t>
  </si>
  <si>
    <t>G50</t>
  </si>
  <si>
    <t>H50</t>
  </si>
  <si>
    <t>I50</t>
  </si>
  <si>
    <t>J50</t>
  </si>
  <si>
    <t>K50</t>
  </si>
  <si>
    <t>L50</t>
  </si>
  <si>
    <t>M50</t>
  </si>
  <si>
    <t>N50</t>
  </si>
  <si>
    <t>O50</t>
  </si>
  <si>
    <t>P50</t>
  </si>
  <si>
    <t>Q50</t>
  </si>
  <si>
    <t>D51</t>
  </si>
  <si>
    <t>E51</t>
  </si>
  <si>
    <t>F51</t>
  </si>
  <si>
    <t>G51</t>
  </si>
  <si>
    <t>H51</t>
  </si>
  <si>
    <t>I51</t>
  </si>
  <si>
    <t>J51</t>
  </si>
  <si>
    <t>K51</t>
  </si>
  <si>
    <t>L51</t>
  </si>
  <si>
    <t>M51</t>
  </si>
  <si>
    <t>N51</t>
  </si>
  <si>
    <t>O51</t>
  </si>
  <si>
    <t>P51</t>
  </si>
  <si>
    <t>Q51</t>
  </si>
  <si>
    <t>D52</t>
  </si>
  <si>
    <t>E52</t>
  </si>
  <si>
    <t>F52</t>
  </si>
  <si>
    <t>G52</t>
  </si>
  <si>
    <t>H52</t>
  </si>
  <si>
    <t>I52</t>
  </si>
  <si>
    <t>J52</t>
  </si>
  <si>
    <t>K52</t>
  </si>
  <si>
    <t>L52</t>
  </si>
  <si>
    <t>M52</t>
  </si>
  <si>
    <t>N52</t>
  </si>
  <si>
    <t>O52</t>
  </si>
  <si>
    <t>P52</t>
  </si>
  <si>
    <t>Q52</t>
  </si>
  <si>
    <t>D53</t>
  </si>
  <si>
    <t>E53</t>
  </si>
  <si>
    <t>F53</t>
  </si>
  <si>
    <t>G53</t>
  </si>
  <si>
    <t>H53</t>
  </si>
  <si>
    <t>I53</t>
  </si>
  <si>
    <t>J53</t>
  </si>
  <si>
    <t>K53</t>
  </si>
  <si>
    <t>L53</t>
  </si>
  <si>
    <t>M53</t>
  </si>
  <si>
    <t>N53</t>
  </si>
  <si>
    <t>O53</t>
  </si>
  <si>
    <t>P53</t>
  </si>
  <si>
    <t>Q53</t>
  </si>
  <si>
    <t>D54</t>
  </si>
  <si>
    <t>E54</t>
  </si>
  <si>
    <t>F54</t>
  </si>
  <si>
    <t>G54</t>
  </si>
  <si>
    <t>H54</t>
  </si>
  <si>
    <t>I54</t>
  </si>
  <si>
    <t>J54</t>
  </si>
  <si>
    <t>K54</t>
  </si>
  <si>
    <t>L54</t>
  </si>
  <si>
    <t>M54</t>
  </si>
  <si>
    <t>N54</t>
  </si>
  <si>
    <t>O54</t>
  </si>
  <si>
    <t>P54</t>
  </si>
  <si>
    <t>Q54</t>
  </si>
  <si>
    <t>SHAPES_START</t>
  </si>
  <si>
    <t>Picture 1</t>
  </si>
  <si>
    <t>Picture 2</t>
  </si>
  <si>
    <t>;;;</t>
  </si>
  <si>
    <t>BorderLeftLineStyle</t>
  </si>
  <si>
    <t>BorderLeftWeight</t>
  </si>
  <si>
    <t>BorderRightLineStyle</t>
  </si>
  <si>
    <t>BorderRightWeight</t>
  </si>
  <si>
    <t>BorderTopLineStyle</t>
  </si>
  <si>
    <t>BorderTopWeight</t>
  </si>
  <si>
    <t>BorderBottomLineStyle</t>
  </si>
  <si>
    <t>BorderBottomWeight</t>
  </si>
  <si>
    <t>BorderInsideVerticalLineStyle</t>
  </si>
  <si>
    <t>BorderInsideVerticalWeight</t>
  </si>
  <si>
    <t>BorderInsideHorizontalLineStyle</t>
  </si>
  <si>
    <t>BorderInsideHorizontalWeight</t>
  </si>
  <si>
    <t>R4</t>
  </si>
  <si>
    <t>S4</t>
  </si>
  <si>
    <t>T4</t>
  </si>
  <si>
    <t>U4</t>
  </si>
  <si>
    <t>V4</t>
  </si>
  <si>
    <t>W4</t>
  </si>
  <si>
    <t>X4</t>
  </si>
  <si>
    <t>Y4</t>
  </si>
  <si>
    <t>Z4</t>
  </si>
  <si>
    <t>AA4</t>
  </si>
  <si>
    <t>AB4</t>
  </si>
  <si>
    <t>AC4</t>
  </si>
  <si>
    <t>AD4</t>
  </si>
  <si>
    <t>AE4</t>
  </si>
  <si>
    <t>AF4</t>
  </si>
  <si>
    <t>AG4</t>
  </si>
  <si>
    <t>AH4</t>
  </si>
  <si>
    <t>R5</t>
  </si>
  <si>
    <t>S5</t>
  </si>
  <si>
    <t>T5</t>
  </si>
  <si>
    <t>U5</t>
  </si>
  <si>
    <t>V5</t>
  </si>
  <si>
    <t>W5</t>
  </si>
  <si>
    <t>X5</t>
  </si>
  <si>
    <t>Y5</t>
  </si>
  <si>
    <t>Z5</t>
  </si>
  <si>
    <t>AA5</t>
  </si>
  <si>
    <t>AB5</t>
  </si>
  <si>
    <t>AC5</t>
  </si>
  <si>
    <t>AD5</t>
  </si>
  <si>
    <t>AE5</t>
  </si>
  <si>
    <t>AF5</t>
  </si>
  <si>
    <t>AG5</t>
  </si>
  <si>
    <t>AH5</t>
  </si>
  <si>
    <t>R6</t>
  </si>
  <si>
    <t>S6</t>
  </si>
  <si>
    <t>T6</t>
  </si>
  <si>
    <t>U6</t>
  </si>
  <si>
    <t>V6</t>
  </si>
  <si>
    <t>W6</t>
  </si>
  <si>
    <t>X6</t>
  </si>
  <si>
    <t>Y6</t>
  </si>
  <si>
    <t>Z6</t>
  </si>
  <si>
    <t>AA6</t>
  </si>
  <si>
    <t>AB6</t>
  </si>
  <si>
    <t>AC6</t>
  </si>
  <si>
    <t>AD6</t>
  </si>
  <si>
    <t>AE6</t>
  </si>
  <si>
    <t>AF6</t>
  </si>
  <si>
    <t>AG6</t>
  </si>
  <si>
    <t>AH6</t>
  </si>
  <si>
    <t>R7</t>
  </si>
  <si>
    <t>S7</t>
  </si>
  <si>
    <t>T7</t>
  </si>
  <si>
    <t>U7</t>
  </si>
  <si>
    <t>V7</t>
  </si>
  <si>
    <t>W7</t>
  </si>
  <si>
    <t>X7</t>
  </si>
  <si>
    <t>Y7</t>
  </si>
  <si>
    <t>Z7</t>
  </si>
  <si>
    <t>AA7</t>
  </si>
  <si>
    <t>AB7</t>
  </si>
  <si>
    <t>AC7</t>
  </si>
  <si>
    <t>AD7</t>
  </si>
  <si>
    <t>AE7</t>
  </si>
  <si>
    <t>AF7</t>
  </si>
  <si>
    <t>AG7</t>
  </si>
  <si>
    <t>AH7</t>
  </si>
  <si>
    <t>R8</t>
  </si>
  <si>
    <t>S8</t>
  </si>
  <si>
    <t>T8</t>
  </si>
  <si>
    <t>U8</t>
  </si>
  <si>
    <t>V8</t>
  </si>
  <si>
    <t>W8</t>
  </si>
  <si>
    <t>X8</t>
  </si>
  <si>
    <t>Y8</t>
  </si>
  <si>
    <t>Z8</t>
  </si>
  <si>
    <t>AA8</t>
  </si>
  <si>
    <t>AB8</t>
  </si>
  <si>
    <t>AC8</t>
  </si>
  <si>
    <t>AD8</t>
  </si>
  <si>
    <t>AE8</t>
  </si>
  <si>
    <t>AF8</t>
  </si>
  <si>
    <t>AG8</t>
  </si>
  <si>
    <t>AH8</t>
  </si>
  <si>
    <t>R9</t>
  </si>
  <si>
    <t>S9</t>
  </si>
  <si>
    <t>T9</t>
  </si>
  <si>
    <t>U9</t>
  </si>
  <si>
    <t>V9</t>
  </si>
  <si>
    <t>W9</t>
  </si>
  <si>
    <t>X9</t>
  </si>
  <si>
    <t>Y9</t>
  </si>
  <si>
    <t>Z9</t>
  </si>
  <si>
    <t>AA9</t>
  </si>
  <si>
    <t>AB9</t>
  </si>
  <si>
    <t>AC9</t>
  </si>
  <si>
    <t>AD9</t>
  </si>
  <si>
    <t>AE9</t>
  </si>
  <si>
    <t>AF9</t>
  </si>
  <si>
    <t>AG9</t>
  </si>
  <si>
    <t>AH9</t>
  </si>
  <si>
    <t>R10</t>
  </si>
  <si>
    <t>S10</t>
  </si>
  <si>
    <t>T10</t>
  </si>
  <si>
    <t>U10</t>
  </si>
  <si>
    <t>V10</t>
  </si>
  <si>
    <t>W10</t>
  </si>
  <si>
    <t>X10</t>
  </si>
  <si>
    <t>Y10</t>
  </si>
  <si>
    <t>Z10</t>
  </si>
  <si>
    <t>AA10</t>
  </si>
  <si>
    <t>AB10</t>
  </si>
  <si>
    <t>AC10</t>
  </si>
  <si>
    <t>AD10</t>
  </si>
  <si>
    <t>AE10</t>
  </si>
  <si>
    <t>AF10</t>
  </si>
  <si>
    <t>AG10</t>
  </si>
  <si>
    <t>AH10</t>
  </si>
  <si>
    <t>R11</t>
  </si>
  <si>
    <t>S11</t>
  </si>
  <si>
    <t>T11</t>
  </si>
  <si>
    <t>U11</t>
  </si>
  <si>
    <t>V11</t>
  </si>
  <si>
    <t>W11</t>
  </si>
  <si>
    <t>X11</t>
  </si>
  <si>
    <t>Y11</t>
  </si>
  <si>
    <t>Z11</t>
  </si>
  <si>
    <t>AA11</t>
  </si>
  <si>
    <t>AB11</t>
  </si>
  <si>
    <t>AC11</t>
  </si>
  <si>
    <t>AD11</t>
  </si>
  <si>
    <t>AE11</t>
  </si>
  <si>
    <t>AF11</t>
  </si>
  <si>
    <t>AG11</t>
  </si>
  <si>
    <t>AH11</t>
  </si>
  <si>
    <t>R12</t>
  </si>
  <si>
    <t>S12</t>
  </si>
  <si>
    <t>T12</t>
  </si>
  <si>
    <t>U12</t>
  </si>
  <si>
    <t>V12</t>
  </si>
  <si>
    <t>W12</t>
  </si>
  <si>
    <t>X12</t>
  </si>
  <si>
    <t>Y12</t>
  </si>
  <si>
    <t>Z12</t>
  </si>
  <si>
    <t>AA12</t>
  </si>
  <si>
    <t>AB12</t>
  </si>
  <si>
    <t>AC12</t>
  </si>
  <si>
    <t>AD12</t>
  </si>
  <si>
    <t>AE12</t>
  </si>
  <si>
    <t>AF12</t>
  </si>
  <si>
    <t>AG12</t>
  </si>
  <si>
    <t>AH12</t>
  </si>
  <si>
    <t>R13</t>
  </si>
  <si>
    <t>S13</t>
  </si>
  <si>
    <t>T13</t>
  </si>
  <si>
    <t>U13</t>
  </si>
  <si>
    <t>V13</t>
  </si>
  <si>
    <t>W13</t>
  </si>
  <si>
    <t>X13</t>
  </si>
  <si>
    <t>Y13</t>
  </si>
  <si>
    <t>Z13</t>
  </si>
  <si>
    <t>AA13</t>
  </si>
  <si>
    <t>AB13</t>
  </si>
  <si>
    <t>AC13</t>
  </si>
  <si>
    <t>AD13</t>
  </si>
  <si>
    <t>AE13</t>
  </si>
  <si>
    <t>AF13</t>
  </si>
  <si>
    <t>AG13</t>
  </si>
  <si>
    <t>AH13</t>
  </si>
  <si>
    <t>R14</t>
  </si>
  <si>
    <t>S14</t>
  </si>
  <si>
    <t>T14</t>
  </si>
  <si>
    <t>U14</t>
  </si>
  <si>
    <t>V14</t>
  </si>
  <si>
    <t>W14</t>
  </si>
  <si>
    <t>X14</t>
  </si>
  <si>
    <t>Y14</t>
  </si>
  <si>
    <t>Z14</t>
  </si>
  <si>
    <t>AA14</t>
  </si>
  <si>
    <t>AB14</t>
  </si>
  <si>
    <t>AC14</t>
  </si>
  <si>
    <t>AD14</t>
  </si>
  <si>
    <t>AE14</t>
  </si>
  <si>
    <t>AF14</t>
  </si>
  <si>
    <t>AG14</t>
  </si>
  <si>
    <t>AH14</t>
  </si>
  <si>
    <t>R15</t>
  </si>
  <si>
    <t>S15</t>
  </si>
  <si>
    <t>T15</t>
  </si>
  <si>
    <t>U15</t>
  </si>
  <si>
    <t>V15</t>
  </si>
  <si>
    <t>W15</t>
  </si>
  <si>
    <t>X15</t>
  </si>
  <si>
    <t>Y15</t>
  </si>
  <si>
    <t>Z15</t>
  </si>
  <si>
    <t>AA15</t>
  </si>
  <si>
    <t>AB15</t>
  </si>
  <si>
    <t>AC15</t>
  </si>
  <si>
    <t>AD15</t>
  </si>
  <si>
    <t>AE15</t>
  </si>
  <si>
    <t>AF15</t>
  </si>
  <si>
    <t>AG15</t>
  </si>
  <si>
    <t>AH15</t>
  </si>
  <si>
    <t>R16</t>
  </si>
  <si>
    <t>S16</t>
  </si>
  <si>
    <t>T16</t>
  </si>
  <si>
    <t>U16</t>
  </si>
  <si>
    <t>V16</t>
  </si>
  <si>
    <t>W16</t>
  </si>
  <si>
    <t>X16</t>
  </si>
  <si>
    <t>Y16</t>
  </si>
  <si>
    <t>Z16</t>
  </si>
  <si>
    <t>AA16</t>
  </si>
  <si>
    <t>AB16</t>
  </si>
  <si>
    <t>AC16</t>
  </si>
  <si>
    <t>AD16</t>
  </si>
  <si>
    <t>AE16</t>
  </si>
  <si>
    <t>AF16</t>
  </si>
  <si>
    <t>AG16</t>
  </si>
  <si>
    <t>AH16</t>
  </si>
  <si>
    <t>R17</t>
  </si>
  <si>
    <t>S17</t>
  </si>
  <si>
    <t>T17</t>
  </si>
  <si>
    <t>U17</t>
  </si>
  <si>
    <t>V17</t>
  </si>
  <si>
    <t>W17</t>
  </si>
  <si>
    <t>X17</t>
  </si>
  <si>
    <t>Y17</t>
  </si>
  <si>
    <t>Z17</t>
  </si>
  <si>
    <t>AA17</t>
  </si>
  <si>
    <t>AB17</t>
  </si>
  <si>
    <t>AC17</t>
  </si>
  <si>
    <t>AD17</t>
  </si>
  <si>
    <t>AE17</t>
  </si>
  <si>
    <t>AF17</t>
  </si>
  <si>
    <t>AG17</t>
  </si>
  <si>
    <t>AH17</t>
  </si>
  <si>
    <t>R18</t>
  </si>
  <si>
    <t>S18</t>
  </si>
  <si>
    <t>T18</t>
  </si>
  <si>
    <t>U18</t>
  </si>
  <si>
    <t>V18</t>
  </si>
  <si>
    <t>W18</t>
  </si>
  <si>
    <t>X18</t>
  </si>
  <si>
    <t>Y18</t>
  </si>
  <si>
    <t>Z18</t>
  </si>
  <si>
    <t>AA18</t>
  </si>
  <si>
    <t>AB18</t>
  </si>
  <si>
    <t>AC18</t>
  </si>
  <si>
    <t>AD18</t>
  </si>
  <si>
    <t>AE18</t>
  </si>
  <si>
    <t>AF18</t>
  </si>
  <si>
    <t>AG18</t>
  </si>
  <si>
    <t>AH18</t>
  </si>
  <si>
    <t>R19</t>
  </si>
  <si>
    <t>S19</t>
  </si>
  <si>
    <t>T19</t>
  </si>
  <si>
    <t>U19</t>
  </si>
  <si>
    <t>V19</t>
  </si>
  <si>
    <t>W19</t>
  </si>
  <si>
    <t>X19</t>
  </si>
  <si>
    <t>Y19</t>
  </si>
  <si>
    <t>Z19</t>
  </si>
  <si>
    <t>AA19</t>
  </si>
  <si>
    <t>AB19</t>
  </si>
  <si>
    <t>AC19</t>
  </si>
  <si>
    <t>AD19</t>
  </si>
  <si>
    <t>AE19</t>
  </si>
  <si>
    <t>AF19</t>
  </si>
  <si>
    <t>AG19</t>
  </si>
  <si>
    <t>AH19</t>
  </si>
  <si>
    <t>R20</t>
  </si>
  <si>
    <t>S20</t>
  </si>
  <si>
    <t>T20</t>
  </si>
  <si>
    <t>U20</t>
  </si>
  <si>
    <t>V20</t>
  </si>
  <si>
    <t>W20</t>
  </si>
  <si>
    <t>X20</t>
  </si>
  <si>
    <t>Y20</t>
  </si>
  <si>
    <t>Z20</t>
  </si>
  <si>
    <t>AA20</t>
  </si>
  <si>
    <t>AB20</t>
  </si>
  <si>
    <t>AC20</t>
  </si>
  <si>
    <t>AD20</t>
  </si>
  <si>
    <t>AE20</t>
  </si>
  <si>
    <t>AF20</t>
  </si>
  <si>
    <t>AG20</t>
  </si>
  <si>
    <t>AH20</t>
  </si>
  <si>
    <t>R21</t>
  </si>
  <si>
    <t>S21</t>
  </si>
  <si>
    <t>T21</t>
  </si>
  <si>
    <t>U21</t>
  </si>
  <si>
    <t>V21</t>
  </si>
  <si>
    <t>W21</t>
  </si>
  <si>
    <t>X21</t>
  </si>
  <si>
    <t>Y21</t>
  </si>
  <si>
    <t>Z21</t>
  </si>
  <si>
    <t>AA21</t>
  </si>
  <si>
    <t>AB21</t>
  </si>
  <si>
    <t>AC21</t>
  </si>
  <si>
    <t>AD21</t>
  </si>
  <si>
    <t>AE21</t>
  </si>
  <si>
    <t>AF21</t>
  </si>
  <si>
    <t>AG21</t>
  </si>
  <si>
    <t>AH21</t>
  </si>
  <si>
    <t>R22</t>
  </si>
  <si>
    <t>S22</t>
  </si>
  <si>
    <t>T22</t>
  </si>
  <si>
    <t>U22</t>
  </si>
  <si>
    <t>V22</t>
  </si>
  <si>
    <t>W22</t>
  </si>
  <si>
    <t>X22</t>
  </si>
  <si>
    <t>Y22</t>
  </si>
  <si>
    <t>Z22</t>
  </si>
  <si>
    <t>AA22</t>
  </si>
  <si>
    <t>AB22</t>
  </si>
  <si>
    <t>AC22</t>
  </si>
  <si>
    <t>AD22</t>
  </si>
  <si>
    <t>AE22</t>
  </si>
  <si>
    <t>AF22</t>
  </si>
  <si>
    <t>AG22</t>
  </si>
  <si>
    <t>AH22</t>
  </si>
  <si>
    <t>R23</t>
  </si>
  <si>
    <t>S23</t>
  </si>
  <si>
    <t>T23</t>
  </si>
  <si>
    <t>U23</t>
  </si>
  <si>
    <t>V23</t>
  </si>
  <si>
    <t>W23</t>
  </si>
  <si>
    <t>X23</t>
  </si>
  <si>
    <t>Y23</t>
  </si>
  <si>
    <t>Z23</t>
  </si>
  <si>
    <t>AA23</t>
  </si>
  <si>
    <t>AB23</t>
  </si>
  <si>
    <t>AC23</t>
  </si>
  <si>
    <t>AD23</t>
  </si>
  <si>
    <t>AE23</t>
  </si>
  <si>
    <t>AF23</t>
  </si>
  <si>
    <t>AG23</t>
  </si>
  <si>
    <t>AH23</t>
  </si>
  <si>
    <t>R24</t>
  </si>
  <si>
    <t>S24</t>
  </si>
  <si>
    <t>T24</t>
  </si>
  <si>
    <t>U24</t>
  </si>
  <si>
    <t>V24</t>
  </si>
  <si>
    <t>W24</t>
  </si>
  <si>
    <t>X24</t>
  </si>
  <si>
    <t>Y24</t>
  </si>
  <si>
    <t>Z24</t>
  </si>
  <si>
    <t>AA24</t>
  </si>
  <si>
    <t>AB24</t>
  </si>
  <si>
    <t>AC24</t>
  </si>
  <si>
    <t>AD24</t>
  </si>
  <si>
    <t>AE24</t>
  </si>
  <si>
    <t>AF24</t>
  </si>
  <si>
    <t>AG24</t>
  </si>
  <si>
    <t>AH24</t>
  </si>
  <si>
    <t>R25</t>
  </si>
  <si>
    <t>S25</t>
  </si>
  <si>
    <t>T25</t>
  </si>
  <si>
    <t>U25</t>
  </si>
  <si>
    <t>V25</t>
  </si>
  <si>
    <t>W25</t>
  </si>
  <si>
    <t>X25</t>
  </si>
  <si>
    <t>Y25</t>
  </si>
  <si>
    <t>Z25</t>
  </si>
  <si>
    <t>AA25</t>
  </si>
  <si>
    <t>AB25</t>
  </si>
  <si>
    <t>AC25</t>
  </si>
  <si>
    <t>AD25</t>
  </si>
  <si>
    <t>AE25</t>
  </si>
  <si>
    <t>AF25</t>
  </si>
  <si>
    <t>AG25</t>
  </si>
  <si>
    <t>AH25</t>
  </si>
  <si>
    <t>R26</t>
  </si>
  <si>
    <t>S26</t>
  </si>
  <si>
    <t>T26</t>
  </si>
  <si>
    <t>U26</t>
  </si>
  <si>
    <t>V26</t>
  </si>
  <si>
    <t>W26</t>
  </si>
  <si>
    <t>X26</t>
  </si>
  <si>
    <t>Y26</t>
  </si>
  <si>
    <t>Z26</t>
  </si>
  <si>
    <t>AA26</t>
  </si>
  <si>
    <t>AB26</t>
  </si>
  <si>
    <t>AC26</t>
  </si>
  <si>
    <t>AD26</t>
  </si>
  <si>
    <t>AE26</t>
  </si>
  <si>
    <t>AF26</t>
  </si>
  <si>
    <t>AG26</t>
  </si>
  <si>
    <t>AH26</t>
  </si>
  <si>
    <t>R27</t>
  </si>
  <si>
    <t>S27</t>
  </si>
  <si>
    <t>T27</t>
  </si>
  <si>
    <t>U27</t>
  </si>
  <si>
    <t>V27</t>
  </si>
  <si>
    <t>W27</t>
  </si>
  <si>
    <t>X27</t>
  </si>
  <si>
    <t>Y27</t>
  </si>
  <si>
    <t>Z27</t>
  </si>
  <si>
    <t>AA27</t>
  </si>
  <si>
    <t>AB27</t>
  </si>
  <si>
    <t>AC27</t>
  </si>
  <si>
    <t>AD27</t>
  </si>
  <si>
    <t>AE27</t>
  </si>
  <si>
    <t>AF27</t>
  </si>
  <si>
    <t>AG27</t>
  </si>
  <si>
    <t>AH27</t>
  </si>
  <si>
    <t>R28</t>
  </si>
  <si>
    <t>S28</t>
  </si>
  <si>
    <t>T28</t>
  </si>
  <si>
    <t>U28</t>
  </si>
  <si>
    <t>V28</t>
  </si>
  <si>
    <t>W28</t>
  </si>
  <si>
    <t>X28</t>
  </si>
  <si>
    <t>Y28</t>
  </si>
  <si>
    <t>Z28</t>
  </si>
  <si>
    <t>AA28</t>
  </si>
  <si>
    <t>AB28</t>
  </si>
  <si>
    <t>AC28</t>
  </si>
  <si>
    <t>AD28</t>
  </si>
  <si>
    <t>AE28</t>
  </si>
  <si>
    <t>AF28</t>
  </si>
  <si>
    <t>AG28</t>
  </si>
  <si>
    <t>AH28</t>
  </si>
  <si>
    <t>R29</t>
  </si>
  <si>
    <t>S29</t>
  </si>
  <si>
    <t>T29</t>
  </si>
  <si>
    <t>U29</t>
  </si>
  <si>
    <t>V29</t>
  </si>
  <si>
    <t>W29</t>
  </si>
  <si>
    <t>X29</t>
  </si>
  <si>
    <t>Y29</t>
  </si>
  <si>
    <t>Z29</t>
  </si>
  <si>
    <t>AA29</t>
  </si>
  <si>
    <t>AB29</t>
  </si>
  <si>
    <t>AC29</t>
  </si>
  <si>
    <t>AD29</t>
  </si>
  <si>
    <t>AE29</t>
  </si>
  <si>
    <t>AF29</t>
  </si>
  <si>
    <t>AG29</t>
  </si>
  <si>
    <t>AH29</t>
  </si>
  <si>
    <t>R30</t>
  </si>
  <si>
    <t>S30</t>
  </si>
  <si>
    <t>T30</t>
  </si>
  <si>
    <t>U30</t>
  </si>
  <si>
    <t>V30</t>
  </si>
  <si>
    <t>W30</t>
  </si>
  <si>
    <t>X30</t>
  </si>
  <si>
    <t>Y30</t>
  </si>
  <si>
    <t>Z30</t>
  </si>
  <si>
    <t>AA30</t>
  </si>
  <si>
    <t>AB30</t>
  </si>
  <si>
    <t>AC30</t>
  </si>
  <si>
    <t>AD30</t>
  </si>
  <si>
    <t>AE30</t>
  </si>
  <si>
    <t>AF30</t>
  </si>
  <si>
    <t>AG30</t>
  </si>
  <si>
    <t>AH30</t>
  </si>
  <si>
    <t>R31</t>
  </si>
  <si>
    <t>S31</t>
  </si>
  <si>
    <t>T31</t>
  </si>
  <si>
    <t>U31</t>
  </si>
  <si>
    <t>V31</t>
  </si>
  <si>
    <t>W31</t>
  </si>
  <si>
    <t>X31</t>
  </si>
  <si>
    <t>Y31</t>
  </si>
  <si>
    <t>Z31</t>
  </si>
  <si>
    <t>AA31</t>
  </si>
  <si>
    <t>AB31</t>
  </si>
  <si>
    <t>AC31</t>
  </si>
  <si>
    <t>AD31</t>
  </si>
  <si>
    <t>AE31</t>
  </si>
  <si>
    <t>AF31</t>
  </si>
  <si>
    <t>AG31</t>
  </si>
  <si>
    <t>AH31</t>
  </si>
  <si>
    <t>R32</t>
  </si>
  <si>
    <t>S32</t>
  </si>
  <si>
    <t>T32</t>
  </si>
  <si>
    <t>U32</t>
  </si>
  <si>
    <t>V32</t>
  </si>
  <si>
    <t>W32</t>
  </si>
  <si>
    <t>X32</t>
  </si>
  <si>
    <t>Y32</t>
  </si>
  <si>
    <t>Z32</t>
  </si>
  <si>
    <t>AA32</t>
  </si>
  <si>
    <t>AB32</t>
  </si>
  <si>
    <t>AC32</t>
  </si>
  <si>
    <t>AD32</t>
  </si>
  <si>
    <t>AE32</t>
  </si>
  <si>
    <t>AF32</t>
  </si>
  <si>
    <t>AG32</t>
  </si>
  <si>
    <t>AH32</t>
  </si>
  <si>
    <t>R33</t>
  </si>
  <si>
    <t>S33</t>
  </si>
  <si>
    <t>T33</t>
  </si>
  <si>
    <t>U33</t>
  </si>
  <si>
    <t>V33</t>
  </si>
  <si>
    <t>W33</t>
  </si>
  <si>
    <t>X33</t>
  </si>
  <si>
    <t>Y33</t>
  </si>
  <si>
    <t>Z33</t>
  </si>
  <si>
    <t>AA33</t>
  </si>
  <si>
    <t>AB33</t>
  </si>
  <si>
    <t>AC33</t>
  </si>
  <si>
    <t>AD33</t>
  </si>
  <si>
    <t>AE33</t>
  </si>
  <si>
    <t>AF33</t>
  </si>
  <si>
    <t>AG33</t>
  </si>
  <si>
    <t>AH33</t>
  </si>
  <si>
    <t>R34</t>
  </si>
  <si>
    <t>S34</t>
  </si>
  <si>
    <t>T34</t>
  </si>
  <si>
    <t>U34</t>
  </si>
  <si>
    <t>V34</t>
  </si>
  <si>
    <t>W34</t>
  </si>
  <si>
    <t>X34</t>
  </si>
  <si>
    <t>Y34</t>
  </si>
  <si>
    <t>Z34</t>
  </si>
  <si>
    <t>AA34</t>
  </si>
  <si>
    <t>AB34</t>
  </si>
  <si>
    <t>AC34</t>
  </si>
  <si>
    <t>AD34</t>
  </si>
  <si>
    <t>AE34</t>
  </si>
  <si>
    <t>AF34</t>
  </si>
  <si>
    <t>AG34</t>
  </si>
  <si>
    <t>AH34</t>
  </si>
  <si>
    <t>R35</t>
  </si>
  <si>
    <t>S35</t>
  </si>
  <si>
    <t>T35</t>
  </si>
  <si>
    <t>U35</t>
  </si>
  <si>
    <t>V35</t>
  </si>
  <si>
    <t>W35</t>
  </si>
  <si>
    <t>X35</t>
  </si>
  <si>
    <t>Y35</t>
  </si>
  <si>
    <t>Z35</t>
  </si>
  <si>
    <t>AA35</t>
  </si>
  <si>
    <t>AB35</t>
  </si>
  <si>
    <t>AC35</t>
  </si>
  <si>
    <t>AD35</t>
  </si>
  <si>
    <t>AE35</t>
  </si>
  <si>
    <t>AF35</t>
  </si>
  <si>
    <t>AG35</t>
  </si>
  <si>
    <t>AH35</t>
  </si>
  <si>
    <t>R36</t>
  </si>
  <si>
    <t>S36</t>
  </si>
  <si>
    <t>T36</t>
  </si>
  <si>
    <t>U36</t>
  </si>
  <si>
    <t>V36</t>
  </si>
  <si>
    <t>W36</t>
  </si>
  <si>
    <t>X36</t>
  </si>
  <si>
    <t>Y36</t>
  </si>
  <si>
    <t>Z36</t>
  </si>
  <si>
    <t>AA36</t>
  </si>
  <si>
    <t>AB36</t>
  </si>
  <si>
    <t>AC36</t>
  </si>
  <si>
    <t>AD36</t>
  </si>
  <si>
    <t>AE36</t>
  </si>
  <si>
    <t>AF36</t>
  </si>
  <si>
    <t>AG36</t>
  </si>
  <si>
    <t>AH36</t>
  </si>
  <si>
    <t>R37</t>
  </si>
  <si>
    <t>S37</t>
  </si>
  <si>
    <t>T37</t>
  </si>
  <si>
    <t>U37</t>
  </si>
  <si>
    <t>V37</t>
  </si>
  <si>
    <t>W37</t>
  </si>
  <si>
    <t>X37</t>
  </si>
  <si>
    <t>Y37</t>
  </si>
  <si>
    <t>Z37</t>
  </si>
  <si>
    <t>AA37</t>
  </si>
  <si>
    <t>AB37</t>
  </si>
  <si>
    <t>AC37</t>
  </si>
  <si>
    <t>AD37</t>
  </si>
  <si>
    <t>AE37</t>
  </si>
  <si>
    <t>AF37</t>
  </si>
  <si>
    <t>AG37</t>
  </si>
  <si>
    <t>AH37</t>
  </si>
  <si>
    <t>R38</t>
  </si>
  <si>
    <t>S38</t>
  </si>
  <si>
    <t>T38</t>
  </si>
  <si>
    <t>U38</t>
  </si>
  <si>
    <t>V38</t>
  </si>
  <si>
    <t>W38</t>
  </si>
  <si>
    <t>X38</t>
  </si>
  <si>
    <t>Y38</t>
  </si>
  <si>
    <t>Z38</t>
  </si>
  <si>
    <t>AA38</t>
  </si>
  <si>
    <t>AB38</t>
  </si>
  <si>
    <t>AC38</t>
  </si>
  <si>
    <t>AD38</t>
  </si>
  <si>
    <t>AE38</t>
  </si>
  <si>
    <t>AF38</t>
  </si>
  <si>
    <t>AG38</t>
  </si>
  <si>
    <t>AH38</t>
  </si>
  <si>
    <t>R39</t>
  </si>
  <si>
    <t>S39</t>
  </si>
  <si>
    <t>T39</t>
  </si>
  <si>
    <t>U39</t>
  </si>
  <si>
    <t>V39</t>
  </si>
  <si>
    <t>W39</t>
  </si>
  <si>
    <t>X39</t>
  </si>
  <si>
    <t>Y39</t>
  </si>
  <si>
    <t>Z39</t>
  </si>
  <si>
    <t>AA39</t>
  </si>
  <si>
    <t>AB39</t>
  </si>
  <si>
    <t>AC39</t>
  </si>
  <si>
    <t>AD39</t>
  </si>
  <si>
    <t>AE39</t>
  </si>
  <si>
    <t>AF39</t>
  </si>
  <si>
    <t>AG39</t>
  </si>
  <si>
    <t>AH39</t>
  </si>
  <si>
    <t>R40</t>
  </si>
  <si>
    <t>S40</t>
  </si>
  <si>
    <t>T40</t>
  </si>
  <si>
    <t>U40</t>
  </si>
  <si>
    <t>V40</t>
  </si>
  <si>
    <t>W40</t>
  </si>
  <si>
    <t>X40</t>
  </si>
  <si>
    <t>Y40</t>
  </si>
  <si>
    <t>Z40</t>
  </si>
  <si>
    <t>AA40</t>
  </si>
  <si>
    <t>AB40</t>
  </si>
  <si>
    <t>AC40</t>
  </si>
  <si>
    <t>AD40</t>
  </si>
  <si>
    <t>AE40</t>
  </si>
  <si>
    <t>AF40</t>
  </si>
  <si>
    <t>AG40</t>
  </si>
  <si>
    <t>AH40</t>
  </si>
  <si>
    <t>R41</t>
  </si>
  <si>
    <t>S41</t>
  </si>
  <si>
    <t>T41</t>
  </si>
  <si>
    <t>U41</t>
  </si>
  <si>
    <t>V41</t>
  </si>
  <si>
    <t>W41</t>
  </si>
  <si>
    <t>X41</t>
  </si>
  <si>
    <t>Y41</t>
  </si>
  <si>
    <t>Z41</t>
  </si>
  <si>
    <t>AA41</t>
  </si>
  <si>
    <t>AB41</t>
  </si>
  <si>
    <t>AC41</t>
  </si>
  <si>
    <t>AD41</t>
  </si>
  <si>
    <t>AE41</t>
  </si>
  <si>
    <t>AF41</t>
  </si>
  <si>
    <t>AG41</t>
  </si>
  <si>
    <t>AH41</t>
  </si>
  <si>
    <t>R42</t>
  </si>
  <si>
    <t>S42</t>
  </si>
  <si>
    <t>T42</t>
  </si>
  <si>
    <t>U42</t>
  </si>
  <si>
    <t>V42</t>
  </si>
  <si>
    <t>W42</t>
  </si>
  <si>
    <t>X42</t>
  </si>
  <si>
    <t>Y42</t>
  </si>
  <si>
    <t>Z42</t>
  </si>
  <si>
    <t>AA42</t>
  </si>
  <si>
    <t>AB42</t>
  </si>
  <si>
    <t>AC42</t>
  </si>
  <si>
    <t>AD42</t>
  </si>
  <si>
    <t>AE42</t>
  </si>
  <si>
    <t>AF42</t>
  </si>
  <si>
    <t>AG42</t>
  </si>
  <si>
    <t>AH42</t>
  </si>
  <si>
    <t>R43</t>
  </si>
  <si>
    <t>S43</t>
  </si>
  <si>
    <t>T43</t>
  </si>
  <si>
    <t>U43</t>
  </si>
  <si>
    <t>V43</t>
  </si>
  <si>
    <t>W43</t>
  </si>
  <si>
    <t>X43</t>
  </si>
  <si>
    <t>Y43</t>
  </si>
  <si>
    <t>Z43</t>
  </si>
  <si>
    <t>AA43</t>
  </si>
  <si>
    <t>AB43</t>
  </si>
  <si>
    <t>AC43</t>
  </si>
  <si>
    <t>AD43</t>
  </si>
  <si>
    <t>AE43</t>
  </si>
  <si>
    <t>AF43</t>
  </si>
  <si>
    <t>AG43</t>
  </si>
  <si>
    <t>AH43</t>
  </si>
  <si>
    <t>R44</t>
  </si>
  <si>
    <t>S44</t>
  </si>
  <si>
    <t>T44</t>
  </si>
  <si>
    <t>U44</t>
  </si>
  <si>
    <t>V44</t>
  </si>
  <si>
    <t>W44</t>
  </si>
  <si>
    <t>X44</t>
  </si>
  <si>
    <t>Y44</t>
  </si>
  <si>
    <t>Z44</t>
  </si>
  <si>
    <t>AA44</t>
  </si>
  <si>
    <t>AB44</t>
  </si>
  <si>
    <t>AC44</t>
  </si>
  <si>
    <t>AD44</t>
  </si>
  <si>
    <t>AE44</t>
  </si>
  <si>
    <t>AF44</t>
  </si>
  <si>
    <t>AG44</t>
  </si>
  <si>
    <t>AH44</t>
  </si>
  <si>
    <t>R45</t>
  </si>
  <si>
    <t>S45</t>
  </si>
  <si>
    <t>T45</t>
  </si>
  <si>
    <t>U45</t>
  </si>
  <si>
    <t>V45</t>
  </si>
  <si>
    <t>W45</t>
  </si>
  <si>
    <t>X45</t>
  </si>
  <si>
    <t>Y45</t>
  </si>
  <si>
    <t>Z45</t>
  </si>
  <si>
    <t>AA45</t>
  </si>
  <si>
    <t>AB45</t>
  </si>
  <si>
    <t>AC45</t>
  </si>
  <si>
    <t>AD45</t>
  </si>
  <si>
    <t>AE45</t>
  </si>
  <si>
    <t>AF45</t>
  </si>
  <si>
    <t>AG45</t>
  </si>
  <si>
    <t>AH45</t>
  </si>
  <si>
    <t>R46</t>
  </si>
  <si>
    <t>S46</t>
  </si>
  <si>
    <t>T46</t>
  </si>
  <si>
    <t>U46</t>
  </si>
  <si>
    <t>V46</t>
  </si>
  <si>
    <t>W46</t>
  </si>
  <si>
    <t>X46</t>
  </si>
  <si>
    <t>Y46</t>
  </si>
  <si>
    <t>Z46</t>
  </si>
  <si>
    <t>AA46</t>
  </si>
  <si>
    <t>AB46</t>
  </si>
  <si>
    <t>AC46</t>
  </si>
  <si>
    <t>AD46</t>
  </si>
  <si>
    <t>AE46</t>
  </si>
  <si>
    <t>AF46</t>
  </si>
  <si>
    <t>AG46</t>
  </si>
  <si>
    <t>AH46</t>
  </si>
  <si>
    <t>R47</t>
  </si>
  <si>
    <t>S47</t>
  </si>
  <si>
    <t>T47</t>
  </si>
  <si>
    <t>U47</t>
  </si>
  <si>
    <t>V47</t>
  </si>
  <si>
    <t>W47</t>
  </si>
  <si>
    <t>X47</t>
  </si>
  <si>
    <t>Y47</t>
  </si>
  <si>
    <t>Z47</t>
  </si>
  <si>
    <t>AA47</t>
  </si>
  <si>
    <t>AB47</t>
  </si>
  <si>
    <t>AC47</t>
  </si>
  <si>
    <t>AD47</t>
  </si>
  <si>
    <t>AE47</t>
  </si>
  <si>
    <t>AF47</t>
  </si>
  <si>
    <t>AG47</t>
  </si>
  <si>
    <t>AH47</t>
  </si>
  <si>
    <t>R48</t>
  </si>
  <si>
    <t>S48</t>
  </si>
  <si>
    <t>T48</t>
  </si>
  <si>
    <t>U48</t>
  </si>
  <si>
    <t>V48</t>
  </si>
  <si>
    <t>W48</t>
  </si>
  <si>
    <t>X48</t>
  </si>
  <si>
    <t>Y48</t>
  </si>
  <si>
    <t>Z48</t>
  </si>
  <si>
    <t>AA48</t>
  </si>
  <si>
    <t>AB48</t>
  </si>
  <si>
    <t>AC48</t>
  </si>
  <si>
    <t>AD48</t>
  </si>
  <si>
    <t>AE48</t>
  </si>
  <si>
    <t>AF48</t>
  </si>
  <si>
    <t>AG48</t>
  </si>
  <si>
    <t>AH48</t>
  </si>
  <si>
    <t>R49</t>
  </si>
  <si>
    <t>S49</t>
  </si>
  <si>
    <t>T49</t>
  </si>
  <si>
    <t>U49</t>
  </si>
  <si>
    <t>V49</t>
  </si>
  <si>
    <t>W49</t>
  </si>
  <si>
    <t>X49</t>
  </si>
  <si>
    <t>Y49</t>
  </si>
  <si>
    <t>Z49</t>
  </si>
  <si>
    <t>AA49</t>
  </si>
  <si>
    <t>AB49</t>
  </si>
  <si>
    <t>AC49</t>
  </si>
  <si>
    <t>AD49</t>
  </si>
  <si>
    <t>AE49</t>
  </si>
  <si>
    <t>AF49</t>
  </si>
  <si>
    <t>AG49</t>
  </si>
  <si>
    <t>AH49</t>
  </si>
  <si>
    <t>R50</t>
  </si>
  <si>
    <t>S50</t>
  </si>
  <si>
    <t>T50</t>
  </si>
  <si>
    <t>U50</t>
  </si>
  <si>
    <t>V50</t>
  </si>
  <si>
    <t>W50</t>
  </si>
  <si>
    <t>X50</t>
  </si>
  <si>
    <t>Y50</t>
  </si>
  <si>
    <t>Z50</t>
  </si>
  <si>
    <t>AA50</t>
  </si>
  <si>
    <t>AB50</t>
  </si>
  <si>
    <t>AC50</t>
  </si>
  <si>
    <t>AD50</t>
  </si>
  <si>
    <t>AE50</t>
  </si>
  <si>
    <t>AF50</t>
  </si>
  <si>
    <t>AG50</t>
  </si>
  <si>
    <t>AH50</t>
  </si>
  <si>
    <t>R51</t>
  </si>
  <si>
    <t>S51</t>
  </si>
  <si>
    <t>T51</t>
  </si>
  <si>
    <t>U51</t>
  </si>
  <si>
    <t>V51</t>
  </si>
  <si>
    <t>W51</t>
  </si>
  <si>
    <t>X51</t>
  </si>
  <si>
    <t>Y51</t>
  </si>
  <si>
    <t>Z51</t>
  </si>
  <si>
    <t>AA51</t>
  </si>
  <si>
    <t>AB51</t>
  </si>
  <si>
    <t>AC51</t>
  </si>
  <si>
    <t>AD51</t>
  </si>
  <si>
    <t>AE51</t>
  </si>
  <si>
    <t>AF51</t>
  </si>
  <si>
    <t>AG51</t>
  </si>
  <si>
    <t>AH51</t>
  </si>
  <si>
    <t>R52</t>
  </si>
  <si>
    <t>S52</t>
  </si>
  <si>
    <t>T52</t>
  </si>
  <si>
    <t>U52</t>
  </si>
  <si>
    <t>V52</t>
  </si>
  <si>
    <t>W52</t>
  </si>
  <si>
    <t>X52</t>
  </si>
  <si>
    <t>Y52</t>
  </si>
  <si>
    <t>Z52</t>
  </si>
  <si>
    <t>AA52</t>
  </si>
  <si>
    <t>AB52</t>
  </si>
  <si>
    <t>AC52</t>
  </si>
  <si>
    <t>AD52</t>
  </si>
  <si>
    <t>AE52</t>
  </si>
  <si>
    <t>AF52</t>
  </si>
  <si>
    <t>AG52</t>
  </si>
  <si>
    <t>AH52</t>
  </si>
  <si>
    <t>R53</t>
  </si>
  <si>
    <t>S53</t>
  </si>
  <si>
    <t>T53</t>
  </si>
  <si>
    <t>U53</t>
  </si>
  <si>
    <t>V53</t>
  </si>
  <si>
    <t>W53</t>
  </si>
  <si>
    <t>X53</t>
  </si>
  <si>
    <t>Y53</t>
  </si>
  <si>
    <t>Z53</t>
  </si>
  <si>
    <t>AA53</t>
  </si>
  <si>
    <t>AB53</t>
  </si>
  <si>
    <t>AC53</t>
  </si>
  <si>
    <t>AD53</t>
  </si>
  <si>
    <t>AE53</t>
  </si>
  <si>
    <t>AF53</t>
  </si>
  <si>
    <t>AG53</t>
  </si>
  <si>
    <t>AH53</t>
  </si>
  <si>
    <t>R54</t>
  </si>
  <si>
    <t>S54</t>
  </si>
  <si>
    <t>T54</t>
  </si>
  <si>
    <t>U54</t>
  </si>
  <si>
    <t>V54</t>
  </si>
  <si>
    <t>W54</t>
  </si>
  <si>
    <t>X54</t>
  </si>
  <si>
    <t>Y54</t>
  </si>
  <si>
    <t>Z54</t>
  </si>
  <si>
    <t>AA54</t>
  </si>
  <si>
    <t>AB54</t>
  </si>
  <si>
    <t>AC54</t>
  </si>
  <si>
    <t>AD54</t>
  </si>
  <si>
    <t>AE54</t>
  </si>
  <si>
    <t>AF54</t>
  </si>
  <si>
    <t>AG54</t>
  </si>
  <si>
    <t>AH54</t>
  </si>
  <si>
    <t>TERM AVERAGE</t>
  </si>
  <si>
    <t>ROUNDED AVERAGE</t>
  </si>
  <si>
    <t>Term Average</t>
  </si>
  <si>
    <t>Physical Education and Health</t>
  </si>
  <si>
    <t>75-79</t>
  </si>
  <si>
    <t>This is to certify that the above-named learner has satisfactorily completed the requirements for the grade level indicated.</t>
  </si>
  <si>
    <t>IMUS CITY</t>
  </si>
  <si>
    <t>GEN. TOMAS MASCARDO NATIONAL HIGH SCHOOL</t>
  </si>
  <si>
    <t>PEARL</t>
  </si>
  <si>
    <t>LAILANI N. TORRES</t>
  </si>
  <si>
    <t>FOR SF9</t>
  </si>
  <si>
    <t>FOR SF9 + CERTIFICATES</t>
  </si>
  <si>
    <t>DELA CRUZ</t>
  </si>
  <si>
    <t>JUAN</t>
  </si>
  <si>
    <t>SANTOS</t>
  </si>
  <si>
    <t>REYES</t>
  </si>
  <si>
    <t>MARK</t>
  </si>
  <si>
    <t>VILLANUEVA</t>
  </si>
  <si>
    <t>CARLO</t>
  </si>
  <si>
    <t>MENDOZA</t>
  </si>
  <si>
    <t>GABRIEL</t>
  </si>
  <si>
    <t>LOPEZ</t>
  </si>
  <si>
    <t>ADRIAN</t>
  </si>
  <si>
    <t>TORRES</t>
  </si>
  <si>
    <t>JOSHUA</t>
  </si>
  <si>
    <t>RAMOS</t>
  </si>
  <si>
    <t>DANIEL</t>
  </si>
  <si>
    <t>BAUTISTA</t>
  </si>
  <si>
    <t>CHRISTIAN</t>
  </si>
  <si>
    <t>GARCIA</t>
  </si>
  <si>
    <t>KEVIN</t>
  </si>
  <si>
    <t>MORALES</t>
  </si>
  <si>
    <t>PAOLO</t>
  </si>
  <si>
    <t>FERNANDEZ</t>
  </si>
  <si>
    <t>ANGELO</t>
  </si>
  <si>
    <t>AQUINO</t>
  </si>
  <si>
    <t>NATHANIEL</t>
  </si>
  <si>
    <t>SALAZAR</t>
  </si>
  <si>
    <t>FRANCIS</t>
  </si>
  <si>
    <t>GUTIERREZ</t>
  </si>
  <si>
    <t>DOMINIC</t>
  </si>
  <si>
    <t>PONCE</t>
  </si>
  <si>
    <t>EMMANUEL</t>
  </si>
  <si>
    <t>RIVERA</t>
  </si>
  <si>
    <t>PATRICK</t>
  </si>
  <si>
    <t>CRUZ</t>
  </si>
  <si>
    <t>JOSEPH</t>
  </si>
  <si>
    <t>RAMIREZ</t>
  </si>
  <si>
    <t>BRYAN</t>
  </si>
  <si>
    <t>CASTILLO</t>
  </si>
  <si>
    <t>VINCENT</t>
  </si>
  <si>
    <t>HERRERA</t>
  </si>
  <si>
    <t>JUSTIN</t>
  </si>
  <si>
    <t>NAVARRO</t>
  </si>
  <si>
    <t>ADRIANNE</t>
  </si>
  <si>
    <t>VERGARA</t>
  </si>
  <si>
    <t>LAWRENCE</t>
  </si>
  <si>
    <t>MIGUEL</t>
  </si>
  <si>
    <t>DOMINGUEZ</t>
  </si>
  <si>
    <t>ANTHONY</t>
  </si>
  <si>
    <t>ESPINOZA</t>
  </si>
  <si>
    <t>ALVIN</t>
  </si>
  <si>
    <t>DEL ROSARIO</t>
  </si>
  <si>
    <t>OLIVER</t>
  </si>
  <si>
    <t>EVANGELISTA</t>
  </si>
  <si>
    <t>NOEL</t>
  </si>
  <si>
    <t>MERCADO</t>
  </si>
  <si>
    <t>CEDRIC</t>
  </si>
  <si>
    <t>PADILLA</t>
  </si>
  <si>
    <t>ANDRE</t>
  </si>
  <si>
    <t>MANALO</t>
  </si>
  <si>
    <t>TRISTAN</t>
  </si>
  <si>
    <t>SORIANO</t>
  </si>
  <si>
    <t>KYLE</t>
  </si>
  <si>
    <t>VILLAREAL</t>
  </si>
  <si>
    <t>JONATHAN</t>
  </si>
  <si>
    <t>MARQUEZ</t>
  </si>
  <si>
    <t>RICHARD</t>
  </si>
  <si>
    <t>SANTIAGO</t>
  </si>
  <si>
    <t>DIZON</t>
  </si>
  <si>
    <t>DE LEON</t>
  </si>
  <si>
    <t>FRANCISCO</t>
  </si>
  <si>
    <t>ORTEGA</t>
  </si>
  <si>
    <t>CHAVEZ</t>
  </si>
  <si>
    <t>NATHAN</t>
  </si>
  <si>
    <t>LIM</t>
  </si>
  <si>
    <t>CHUA</t>
  </si>
  <si>
    <t>SY</t>
  </si>
  <si>
    <t>GO</t>
  </si>
  <si>
    <t>TAN</t>
  </si>
  <si>
    <t>ONG</t>
  </si>
  <si>
    <t>UY</t>
  </si>
  <si>
    <t>CO</t>
  </si>
  <si>
    <t>DY</t>
  </si>
  <si>
    <t>TIU</t>
  </si>
  <si>
    <t>YUMUL</t>
  </si>
  <si>
    <t>MARIA</t>
  </si>
  <si>
    <t>ANGELA</t>
  </si>
  <si>
    <t>KRISTINE</t>
  </si>
  <si>
    <t>SOPHIA</t>
  </si>
  <si>
    <t>CAMILLE</t>
  </si>
  <si>
    <t>CLARISSE</t>
  </si>
  <si>
    <t>HANNAH</t>
  </si>
  <si>
    <t>ALYSSA</t>
  </si>
  <si>
    <t>JESSICA</t>
  </si>
  <si>
    <t>TRISHA</t>
  </si>
  <si>
    <t>ERIKA</t>
  </si>
  <si>
    <t>JASMINE</t>
  </si>
  <si>
    <t>NICOLE</t>
  </si>
  <si>
    <t>DANICA</t>
  </si>
  <si>
    <t>PATRICIA</t>
  </si>
  <si>
    <t>KATRINA</t>
  </si>
  <si>
    <t>BIANCA</t>
  </si>
  <si>
    <t>ANDREA</t>
  </si>
  <si>
    <t>SHAIRA</t>
  </si>
  <si>
    <t>DENISE</t>
  </si>
  <si>
    <t>MIKAELA</t>
  </si>
  <si>
    <t>JOANNA</t>
  </si>
  <si>
    <t>ANGELICA</t>
  </si>
  <si>
    <t>BEATRICE</t>
  </si>
  <si>
    <t>LIANNE</t>
  </si>
  <si>
    <t>CELINE</t>
  </si>
  <si>
    <t>MAE</t>
  </si>
  <si>
    <t>RICA</t>
  </si>
  <si>
    <t>ELAINE</t>
  </si>
  <si>
    <t>SOFIA</t>
  </si>
  <si>
    <t>MARGAUX</t>
  </si>
  <si>
    <t>ROXANNE</t>
  </si>
  <si>
    <t>KRIZIA</t>
  </si>
  <si>
    <t>SHANELLE</t>
  </si>
  <si>
    <t>LORIE</t>
  </si>
  <si>
    <t>JANELLE</t>
  </si>
  <si>
    <t>FAYE</t>
  </si>
  <si>
    <t>ROWENA</t>
  </si>
  <si>
    <t>KRISTA</t>
  </si>
  <si>
    <t>MICHELLE</t>
  </si>
  <si>
    <t>CLARIBEL</t>
  </si>
  <si>
    <t>DAISY</t>
  </si>
  <si>
    <t>PRECIOUS</t>
  </si>
  <si>
    <t>PHOEBE</t>
  </si>
  <si>
    <t>JANINE</t>
  </si>
  <si>
    <t>MARIEL</t>
  </si>
  <si>
    <t>SHARLENE</t>
  </si>
  <si>
    <t>GLAIZA</t>
  </si>
  <si>
    <t>NAME</t>
  </si>
  <si>
    <t>Transferred Out</t>
  </si>
  <si>
    <t>School Year: 2026-2027</t>
  </si>
  <si>
    <t>SANTOS, CARLO MENDOZA</t>
  </si>
  <si>
    <t>=</t>
  </si>
  <si>
    <t>RAMOS, CHRISTIAN GARCIA</t>
  </si>
  <si>
    <t>TORRES, DANIEL BAUTISTA</t>
  </si>
  <si>
    <t>SUBJECT GROUP HEAD</t>
  </si>
  <si>
    <t>JUAN G. DELA CRUZ</t>
  </si>
  <si>
    <t>SUMMARY OF FIRST TERM GRADES</t>
  </si>
  <si>
    <t>SUMMARY OF SECOND TERM GRADES</t>
  </si>
  <si>
    <t>SUMMARY OF THIRD TERM GRADES</t>
  </si>
  <si>
    <t>TLE</t>
  </si>
  <si>
    <t>AP</t>
  </si>
  <si>
    <t>Teacher's Comments / Remarks Bank</t>
  </si>
  <si>
    <t>Editable Comments</t>
  </si>
  <si>
    <t>Outstanding / Advancing (90–100)</t>
  </si>
  <si>
    <t>Demonstrates excellent performance and a strong love for learning. Keep it up!</t>
  </si>
  <si>
    <t>Consistently exceeds expectations in all learning areas. A model learner.</t>
  </si>
  <si>
    <t>Shows exceptional understanding and applies learning beyond what is required.</t>
  </si>
  <si>
    <t>An outstanding and dependable learner. Continue to inspire your classmates.</t>
  </si>
  <si>
    <t xml:space="preserve">Excellent work this term. Your effort and focus truly show. </t>
  </si>
  <si>
    <t>Very Good / Benchmarking (80–89)</t>
  </si>
  <si>
    <t>Performs very well and shows great potential. Keep aiming higher.</t>
  </si>
  <si>
    <t>A diligent and responsible learner who participates actively in class.</t>
  </si>
  <si>
    <t>Shows strong grasp of the lessons. Continue your hard work.</t>
  </si>
  <si>
    <t>Demonstrates good study habits and a positive attitude toward learning.</t>
  </si>
  <si>
    <t>Doing very well. With continued effort, even greater progress is possible.</t>
  </si>
  <si>
    <t>Satisfactory / Connecting (75–79)</t>
  </si>
  <si>
    <t>Shows satisfactory progress this term. Keep working steadily.</t>
  </si>
  <si>
    <t>Is beginning to apply lessons well. Continued practice will help a lot.</t>
  </si>
  <si>
    <t>Meets expectations and is encouraged to participate more actively.</t>
  </si>
  <si>
    <t>Steady improvement is evident. Keep up the consistent effort.</t>
  </si>
  <si>
    <t>Performs well with guidance. More confidence will lead to better results.</t>
  </si>
  <si>
    <t>Needs Improvement / Developing (65–74)</t>
  </si>
  <si>
    <t>Needs to give more focus and effort to reach the expected level.</t>
  </si>
  <si>
    <t>Encouraged to review lessons regularly and complete all activities.</t>
  </si>
  <si>
    <t>Showing effort but needs additional practice and support at home.</t>
  </si>
  <si>
    <t>More consistent attendance and participation will help improve performance.</t>
  </si>
  <si>
    <t>Has the ability to do better. Let us work together to support the learner.</t>
  </si>
  <si>
    <t>Requires Support / Emerging (0–64)</t>
  </si>
  <si>
    <t>Requires close guidance and support to meet the learning standards.</t>
  </si>
  <si>
    <t>Encouraged to seek help and to attend remedial/intervention sessions.</t>
  </si>
  <si>
    <t>Improved attendance and daily practice are strongly recommended.</t>
  </si>
  <si>
    <t>The school and home are encouraged to work closely for the learner's progress.</t>
  </si>
  <si>
    <t>Capable of improving with continued support and encouragement.</t>
  </si>
  <si>
    <t>Behavior / Values-focused (use for any level)</t>
  </si>
  <si>
    <t>Polite, respectful, and shows good values in class.</t>
  </si>
  <si>
    <t>Cooperative and works well with classmates.</t>
  </si>
  <si>
    <t>Demonstrates honesty, discipline, and responsibility.</t>
  </si>
  <si>
    <t>Needs gentle reminders on following classroom rules.</t>
  </si>
  <si>
    <t>A kind and helpful learner who is a good influence to others.</t>
  </si>
  <si>
    <t>Attendance / Participation</t>
  </si>
  <si>
    <t>Regular attendance has positively contributed to learning.</t>
  </si>
  <si>
    <t>Frequent absences are affecting performance. Kindly ensure regular attendance.</t>
  </si>
  <si>
    <t>Active and engaged participant in class discussions and activities.</t>
  </si>
  <si>
    <t>Encouraged to participate more confidently in group activities.</t>
  </si>
  <si>
    <t>Type your custom comment</t>
  </si>
  <si>
    <t>-</t>
  </si>
  <si>
    <t>AVERAGE GRADE</t>
  </si>
  <si>
    <t>Advancing (90 - 100)</t>
  </si>
  <si>
    <t>Benchmarking (80 - 89)</t>
  </si>
  <si>
    <t>Connecting (75 - 79)</t>
  </si>
  <si>
    <t>Developing (65 - 74)</t>
  </si>
  <si>
    <t>Emerging (0 - 64)</t>
  </si>
  <si>
    <t>Descriptive</t>
  </si>
  <si>
    <t>Numerical Value</t>
  </si>
  <si>
    <t>Descriptives</t>
  </si>
  <si>
    <t>No. of Students with Grades</t>
  </si>
  <si>
    <t>PRINCIPAL I</t>
  </si>
  <si>
    <t>r</t>
  </si>
  <si>
    <t xml:space="preserve">TERM 1
</t>
  </si>
  <si>
    <t xml:space="preserve">TERM 2
</t>
  </si>
  <si>
    <t xml:space="preserve">TERM 3
</t>
  </si>
  <si>
    <t>Reference</t>
  </si>
  <si>
    <t>District III</t>
  </si>
  <si>
    <t xml:space="preserve">                This Performance Report shows the ability and progress your child has made in the different learning areas.</t>
  </si>
  <si>
    <t>Greengate Homes, Malagasang 2A, Imus City, Cavite</t>
  </si>
  <si>
    <t xml:space="preserve"> </t>
  </si>
  <si>
    <t>LIM, CHRISTIAN RAMOS</t>
  </si>
  <si>
    <t>DELA CRUZ, JUAN SANTOS</t>
  </si>
  <si>
    <t>III</t>
  </si>
  <si>
    <t>IV-A CALABARZON</t>
  </si>
  <si>
    <t>ssssssss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</si>
</sst>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yy;@"/>
    <numFmt numFmtId="165" formatCode="0.00000"/>
    <numFmt numFmtId="166" formatCode="0;;"/>
    <numFmt numFmtId="167" formatCode="_(* #,##0.00_);_(* \(#,##0.00\);_(* &quot;-&quot;??_);_(@_)"/>
    <numFmt numFmtId="168" formatCode="00000"/>
    <numFmt numFmtId="169" formatCode="#.###"/>
  </numFmts>
  <fonts count="134">
    <font>
      <sz val="11"/>
      <color theme="1"/>
      <name val="Aptos Narrow"/>
      <family val="2"/>
      <scheme val="minor"/>
    </font>
    <font>
      <sz val="11"/>
      <color theme="0"/>
      <name val="Aptos Narrow"/>
      <family val="2"/>
      <scheme val="minor"/>
    </font>
    <font>
      <sz val="12"/>
      <color theme="1"/>
      <name val="Aptos Narrow"/>
      <family val="2"/>
      <scheme val="minor"/>
    </font>
    <font>
      <sz val="12"/>
      <color theme="1"/>
      <name val="Arial"/>
      <family val="2"/>
    </font>
    <font>
      <sz val="12"/>
      <color theme="0"/>
      <name val="Arial"/>
      <family val="2"/>
    </font>
    <font>
      <sz val="11"/>
      <color theme="1"/>
      <name val="Arial"/>
      <family val="2"/>
    </font>
    <font>
      <b/>
      <sz val="12"/>
      <color theme="1"/>
      <name val="Arial"/>
      <family val="2"/>
    </font>
    <font>
      <b/>
      <sz val="12"/>
      <color theme="1"/>
      <name val="Amasis MT Pro Medium"/>
      <family val="1"/>
    </font>
    <font>
      <sz val="11"/>
      <color theme="1"/>
      <name val="Amasis MT Pro Medium"/>
      <family val="1"/>
    </font>
    <font>
      <sz val="12"/>
      <color theme="1"/>
      <name val="Amasis MT Pro Medium"/>
      <family val="1"/>
    </font>
    <font>
      <sz val="12"/>
      <color theme="1"/>
      <name val="Amasis MT Pro Black"/>
      <family val="1"/>
    </font>
    <font>
      <sz val="11"/>
      <color theme="1"/>
      <name val="Amasis MT Pro Black"/>
      <family val="1"/>
    </font>
    <font>
      <b/>
      <u/>
      <sz val="12"/>
      <color theme="1"/>
      <name val="Arial"/>
      <family val="2"/>
    </font>
    <font>
      <b/>
      <u/>
      <sz val="12"/>
      <color theme="1"/>
      <name val="Aptos Narrow"/>
      <family val="2"/>
      <scheme val="minor"/>
    </font>
    <font>
      <b/>
      <sz val="18"/>
      <color theme="1"/>
      <name val="Arial"/>
      <family val="2"/>
    </font>
    <font>
      <b/>
      <sz val="18"/>
      <name val="Arial"/>
      <family val="2"/>
    </font>
    <font>
      <b/>
      <sz val="12"/>
      <color theme="1"/>
      <name val="Aptos Narrow"/>
      <family val="2"/>
    </font>
    <font>
      <b/>
      <sz val="12"/>
      <name val="Aptos Narrow"/>
      <family val="2"/>
    </font>
    <font>
      <b/>
      <sz val="12"/>
      <color theme="0"/>
      <name val="Aptos Narrow"/>
      <family val="2"/>
    </font>
    <font>
      <b/>
      <sz val="12"/>
      <color rgb="FFFF0000"/>
      <name val="Aptos Narrow"/>
      <family val="2"/>
    </font>
    <font>
      <b/>
      <sz val="12"/>
      <color theme="1"/>
      <name val="Times New Roman"/>
      <family val="1"/>
    </font>
    <font>
      <b/>
      <sz val="12"/>
      <name val="Times New Roman"/>
      <family val="1"/>
    </font>
    <font>
      <b/>
      <sz val="14"/>
      <color theme="1"/>
      <name val="Times New Roman"/>
      <family val="1"/>
    </font>
    <font>
      <sz val="12"/>
      <color theme="1"/>
      <name val="Times New Roman"/>
      <family val="1"/>
    </font>
    <font>
      <sz val="14"/>
      <color theme="1"/>
      <name val="Times New Roman"/>
      <family val="1"/>
    </font>
    <font>
      <b/>
      <sz val="22"/>
      <color theme="1"/>
      <name val="Times New Roman"/>
      <family val="1"/>
    </font>
    <font>
      <b/>
      <sz val="11"/>
      <color theme="1"/>
      <name val="Times New Roman"/>
      <family val="1"/>
    </font>
    <font>
      <sz val="11"/>
      <color theme="1"/>
      <name val="Times New Roman"/>
      <family val="1"/>
    </font>
    <font>
      <sz val="14"/>
      <color rgb="FF000000"/>
      <name val="Times New Roman"/>
      <family val="1"/>
    </font>
    <font>
      <sz val="11"/>
      <name val="Aptos Narrow"/>
      <family val="2"/>
      <scheme val="minor"/>
    </font>
    <font>
      <sz val="11"/>
      <name val="Arial"/>
      <family val="2"/>
    </font>
    <font>
      <sz val="11"/>
      <name val="Aptos Narrow"/>
      <family val="2"/>
    </font>
    <font>
      <b/>
      <sz val="16"/>
      <color rgb="FF000000"/>
      <name val="Times New Roman"/>
      <family val="1"/>
    </font>
    <font>
      <b/>
      <sz val="11"/>
      <name val="Arial"/>
      <family val="2"/>
    </font>
    <font>
      <b/>
      <sz val="14"/>
      <color rgb="FF000000"/>
      <name val="Times New Roman"/>
      <family val="1"/>
    </font>
    <font>
      <b/>
      <sz val="16"/>
      <color theme="1"/>
      <name val="Times New Roman"/>
      <family val="1"/>
    </font>
    <font>
      <b/>
      <sz val="12"/>
      <color rgb="FF000000"/>
      <name val="Times New Roman"/>
      <family val="1"/>
    </font>
    <font>
      <b/>
      <u/>
      <sz val="12"/>
      <color theme="1"/>
      <name val="Times New Roman"/>
      <family val="1"/>
    </font>
    <font>
      <b/>
      <u/>
      <sz val="12"/>
      <color rgb="FF000000"/>
      <name val="Times New Roman"/>
      <family val="1"/>
    </font>
    <font>
      <sz val="12"/>
      <color rgb="FF000000"/>
      <name val="Times New Roman"/>
      <family val="1"/>
    </font>
    <font>
      <b/>
      <sz val="18"/>
      <color rgb="FF000000"/>
      <name val="Arial"/>
      <family val="2"/>
    </font>
    <font>
      <b/>
      <sz val="14"/>
      <color rgb="FFFF0000"/>
      <name val="Aptos Narrow"/>
      <family val="2"/>
    </font>
    <font>
      <sz val="14"/>
      <color theme="1"/>
      <name val="Arial"/>
      <family val="2"/>
    </font>
    <font>
      <sz val="18"/>
      <color theme="0"/>
      <name val="ADLaM Display"/>
    </font>
    <font>
      <sz val="8"/>
      <name val="Aptos Narrow"/>
      <family val="2"/>
      <scheme val="minor"/>
    </font>
    <font>
      <sz val="10"/>
      <name val="Arial"/>
      <family val="2"/>
    </font>
    <font>
      <b/>
      <sz val="24"/>
      <name val="Arial"/>
      <family val="2"/>
    </font>
    <font>
      <sz val="8"/>
      <name val="Arial"/>
      <family val="2"/>
    </font>
    <font>
      <b/>
      <sz val="8"/>
      <name val="Arial"/>
      <family val="2"/>
    </font>
    <font>
      <b/>
      <sz val="12"/>
      <name val="Arial"/>
      <family val="2"/>
    </font>
    <font>
      <b/>
      <sz val="10"/>
      <name val="Arial"/>
      <family val="2"/>
    </font>
    <font>
      <b/>
      <sz val="11"/>
      <color theme="1"/>
      <name val="Arial"/>
      <family val="2"/>
    </font>
    <font>
      <b/>
      <sz val="14"/>
      <name val="Arial"/>
      <family val="2"/>
    </font>
    <font>
      <b/>
      <sz val="10"/>
      <color rgb="FF00B0F0"/>
      <name val="Arial"/>
      <family val="2"/>
    </font>
    <font>
      <b/>
      <sz val="11"/>
      <color rgb="FF00B0F0"/>
      <name val="Arial"/>
      <family val="2"/>
    </font>
    <font>
      <sz val="12"/>
      <color theme="1" tint="0.14999847407452621"/>
      <name val="Arial"/>
      <family val="2"/>
    </font>
    <font>
      <sz val="12"/>
      <name val="Arial"/>
      <family val="2"/>
    </font>
    <font>
      <b/>
      <sz val="11"/>
      <color theme="1"/>
      <name val="Amasis MT Pro Medium"/>
      <family val="1"/>
    </font>
    <font>
      <sz val="11"/>
      <color theme="2" tint="-0.89999084444715716"/>
      <name val="Aptos Narrow"/>
      <family val="2"/>
      <scheme val="minor"/>
    </font>
    <font>
      <sz val="11"/>
      <color theme="1"/>
      <name val="Aptos Narrow"/>
      <family val="2"/>
      <scheme val="minor"/>
    </font>
    <font>
      <b/>
      <sz val="22"/>
      <color theme="1"/>
      <name val="Arial Narrow"/>
      <family val="2"/>
    </font>
    <font>
      <i/>
      <sz val="10"/>
      <color theme="1"/>
      <name val="Amasis MT Pro Medium"/>
      <family val="1"/>
    </font>
    <font>
      <sz val="10"/>
      <color theme="1"/>
      <name val="Arial"/>
      <family val="2"/>
    </font>
    <font>
      <b/>
      <sz val="14"/>
      <color theme="1" tint="0.14999847407452621"/>
      <name val="Arial"/>
      <family val="2"/>
    </font>
    <font>
      <b/>
      <sz val="14"/>
      <color theme="1"/>
      <name val="Arial"/>
      <family val="2"/>
    </font>
    <font>
      <sz val="14"/>
      <name val="Arial"/>
      <family val="2"/>
    </font>
    <font>
      <sz val="11"/>
      <color theme="1"/>
      <name val="Arial Narrow"/>
      <family val="2"/>
    </font>
    <font>
      <b/>
      <sz val="20"/>
      <color theme="1"/>
      <name val="Arial"/>
      <family val="2"/>
    </font>
    <font>
      <i/>
      <sz val="11"/>
      <color theme="1"/>
      <name val="Arial"/>
      <family val="2"/>
    </font>
    <font>
      <b/>
      <sz val="18"/>
      <color theme="1"/>
      <name val="Arial Narrow"/>
      <family val="2"/>
    </font>
    <font>
      <b/>
      <sz val="14"/>
      <color theme="1"/>
      <name val="Arial Narrow"/>
      <family val="2"/>
    </font>
    <font>
      <b/>
      <sz val="16"/>
      <color theme="1"/>
      <name val="Arial Narrow"/>
      <family val="2"/>
    </font>
    <font>
      <b/>
      <sz val="12"/>
      <color theme="1"/>
      <name val="Arial Narrow"/>
      <family val="2"/>
    </font>
    <font>
      <sz val="12"/>
      <color theme="1"/>
      <name val="Arial Narrow"/>
      <family val="2"/>
    </font>
    <font>
      <b/>
      <sz val="11"/>
      <color theme="1"/>
      <name val="Arial Narrow"/>
      <family val="2"/>
    </font>
    <font>
      <sz val="11"/>
      <color rgb="FF000000"/>
      <name val="Arial Narrow"/>
      <family val="2"/>
    </font>
    <font>
      <b/>
      <i/>
      <sz val="11"/>
      <color theme="1"/>
      <name val="Arial Narrow"/>
      <family val="2"/>
    </font>
    <font>
      <i/>
      <sz val="12"/>
      <color theme="1"/>
      <name val="Arial Narrow"/>
      <family val="2"/>
    </font>
    <font>
      <b/>
      <i/>
      <sz val="12"/>
      <color theme="1"/>
      <name val="Arial Narrow"/>
      <family val="2"/>
    </font>
    <font>
      <i/>
      <sz val="11"/>
      <color theme="1"/>
      <name val="Arial Narrow"/>
      <family val="2"/>
    </font>
    <font>
      <sz val="14"/>
      <name val="Arial Narrow"/>
      <family val="2"/>
    </font>
    <font>
      <sz val="9"/>
      <color theme="1"/>
      <name val="Sansserif"/>
    </font>
    <font>
      <sz val="12"/>
      <name val="Arial Narrow"/>
      <family val="2"/>
    </font>
    <font>
      <sz val="10"/>
      <color rgb="FF000000"/>
      <name val="Aptos Narrow"/>
      <family val="2"/>
      <scheme val="minor"/>
    </font>
    <font>
      <sz val="11"/>
      <color rgb="FF000000"/>
      <name val="Aptos Narrow"/>
      <family val="2"/>
      <scheme val="minor"/>
    </font>
    <font>
      <sz val="11"/>
      <color theme="1"/>
      <name val="Calibri"/>
      <family val="2"/>
    </font>
    <font>
      <sz val="11"/>
      <color theme="0"/>
      <name val="Calibri"/>
      <family val="2"/>
    </font>
    <font>
      <sz val="20"/>
      <color theme="1"/>
      <name val="Arial"/>
      <family val="2"/>
    </font>
    <font>
      <sz val="9"/>
      <color theme="1"/>
      <name val="Arial"/>
      <family val="2"/>
    </font>
    <font>
      <b/>
      <sz val="9"/>
      <color theme="1"/>
      <name val="Arial"/>
      <family val="2"/>
    </font>
    <font>
      <b/>
      <sz val="8"/>
      <color theme="1"/>
      <name val="Arial"/>
      <family val="2"/>
    </font>
    <font>
      <b/>
      <sz val="5"/>
      <color theme="1"/>
      <name val="Arial"/>
      <family val="2"/>
    </font>
    <font>
      <b/>
      <sz val="10"/>
      <color theme="1"/>
      <name val="Arial"/>
      <family val="2"/>
    </font>
    <font>
      <b/>
      <sz val="7"/>
      <color theme="1"/>
      <name val="Arial"/>
      <family val="2"/>
    </font>
    <font>
      <sz val="8"/>
      <color theme="1"/>
      <name val="Arial"/>
      <family val="2"/>
    </font>
    <font>
      <b/>
      <sz val="6"/>
      <color theme="1"/>
      <name val="Arial"/>
      <family val="2"/>
    </font>
    <font>
      <b/>
      <sz val="11"/>
      <color rgb="FF000000"/>
      <name val="Times New Roman"/>
      <family val="1"/>
    </font>
    <font>
      <b/>
      <sz val="12"/>
      <color rgb="FF000000"/>
      <name val="Arial"/>
      <family val="2"/>
    </font>
    <font>
      <i/>
      <sz val="10"/>
      <color theme="1"/>
      <name val="Arial"/>
      <family val="2"/>
    </font>
    <font>
      <i/>
      <sz val="8"/>
      <color theme="1"/>
      <name val="Arial"/>
      <family val="2"/>
    </font>
    <font>
      <sz val="12"/>
      <color rgb="FF000000"/>
      <name val="Arial"/>
      <family val="2"/>
    </font>
    <font>
      <b/>
      <sz val="11"/>
      <color rgb="FF000000"/>
      <name val="Arial"/>
      <family val="2"/>
    </font>
    <font>
      <sz val="11"/>
      <color rgb="FFFF0000"/>
      <name val="Aptos Narrow"/>
      <family val="2"/>
      <scheme val="minor"/>
    </font>
    <font>
      <i/>
      <sz val="12"/>
      <color rgb="FF000000"/>
      <name val="Arial"/>
      <family val="2"/>
    </font>
    <font>
      <b/>
      <sz val="18"/>
      <color rgb="FFFF0000"/>
      <name val="Arial"/>
      <family val="2"/>
    </font>
    <font>
      <b/>
      <sz val="12"/>
      <color theme="0"/>
      <name val="Arial"/>
      <family val="2"/>
    </font>
    <font>
      <i/>
      <sz val="14"/>
      <color rgb="FF000000"/>
      <name val="Times New Roman"/>
      <family val="1"/>
    </font>
    <font>
      <b/>
      <i/>
      <sz val="14"/>
      <color theme="1"/>
      <name val="Times New Roman"/>
      <family val="1"/>
    </font>
    <font>
      <sz val="12"/>
      <color rgb="FF000000"/>
      <name val="Aptos Narrow"/>
      <family val="2"/>
      <scheme val="minor"/>
    </font>
    <font>
      <i/>
      <sz val="12"/>
      <color rgb="FF000000"/>
      <name val="Times New Roman"/>
      <family val="1"/>
    </font>
    <font>
      <b/>
      <sz val="11"/>
      <color theme="0"/>
      <name val="Arial"/>
      <family val="2"/>
    </font>
    <font>
      <sz val="11"/>
      <color theme="1"/>
      <name val="Bookman Old Style"/>
      <family val="1"/>
    </font>
    <font>
      <sz val="14"/>
      <color theme="1"/>
      <name val="Bookman Old Style"/>
      <family val="1"/>
    </font>
    <font>
      <sz val="12"/>
      <color theme="1"/>
      <name val="Bookman Old Style"/>
      <family val="1"/>
    </font>
    <font>
      <sz val="12"/>
      <color theme="0"/>
      <name val="Bookman Old Style"/>
      <family val="1"/>
    </font>
    <font>
      <b/>
      <sz val="14"/>
      <color theme="1"/>
      <name val="Bookman Old Style"/>
      <family val="1"/>
    </font>
    <font>
      <b/>
      <sz val="14"/>
      <name val="Bookman Old Style"/>
      <family val="1"/>
    </font>
    <font>
      <b/>
      <sz val="11"/>
      <color theme="1"/>
      <name val="Bookman Old Style"/>
      <family val="1"/>
    </font>
    <font>
      <b/>
      <sz val="12"/>
      <color theme="1"/>
      <name val="Bookman Old Style"/>
      <family val="1"/>
    </font>
    <font>
      <b/>
      <sz val="12"/>
      <color theme="0"/>
      <name val="Bookman Old Style"/>
      <family val="1"/>
    </font>
    <font>
      <b/>
      <sz val="11"/>
      <color theme="1"/>
      <name val="Aptos Narrow"/>
      <family val="2"/>
      <scheme val="minor"/>
    </font>
    <font>
      <b/>
      <sz val="16"/>
      <color theme="9" tint="-0.499984740745262"/>
      <name val="Aptos Narrow"/>
      <family val="2"/>
      <scheme val="minor"/>
    </font>
    <font>
      <b/>
      <sz val="12"/>
      <name val="Bookman Old Style"/>
      <family val="1"/>
    </font>
    <font>
      <b/>
      <sz val="12"/>
      <color theme="6"/>
      <name val="Aptos Narrow"/>
      <family val="2"/>
    </font>
    <font>
      <i/>
      <sz val="12"/>
      <color theme="1"/>
      <name val="Arial"/>
      <family val="2"/>
    </font>
    <font>
      <b/>
      <sz val="10"/>
      <color theme="1"/>
      <name val="Amasis MT Pro Medium"/>
      <family val="1"/>
    </font>
    <font>
      <b/>
      <sz val="11"/>
      <color theme="1"/>
      <name val="Amasis MT Pro Black"/>
      <family val="1"/>
    </font>
    <font>
      <sz val="14"/>
      <color theme="1"/>
      <name val="Aptos Narrow"/>
      <family val="2"/>
      <scheme val="minor"/>
    </font>
    <font>
      <b/>
      <sz val="14"/>
      <color theme="1"/>
      <name val="Aptos Narrow"/>
      <family val="2"/>
      <scheme val="minor"/>
    </font>
    <font>
      <sz val="9"/>
      <color indexed="81"/>
      <name val="Tahoma"/>
      <charset val="1"/>
    </font>
    <font>
      <b/>
      <sz val="9"/>
      <color indexed="81"/>
      <name val="Tahoma"/>
      <charset val="1"/>
    </font>
    <font>
      <b/>
      <sz val="13"/>
      <color rgb="FF000000"/>
      <name val="Times New Roman"/>
      <family val="1"/>
    </font>
    <font>
      <b/>
      <i/>
      <sz val="12"/>
      <color theme="1"/>
      <name val="Aptos Narrow"/>
      <family val="2"/>
      <scheme val="minor"/>
    </font>
    <font>
      <b/>
      <sz val="9"/>
      <color rgb="FF000000"/>
      <name val="Times New Roman"/>
      <family val="1"/>
    </font>
  </fonts>
  <fills count="3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B4F3F8"/>
        <bgColor indexed="64"/>
      </patternFill>
    </fill>
    <fill>
      <patternFill patternType="solid">
        <fgColor theme="9" tint="0.59999389629810485"/>
        <bgColor indexed="64"/>
      </patternFill>
    </fill>
    <fill>
      <patternFill patternType="solid">
        <fgColor theme="3" tint="-0.499984740745262"/>
        <bgColor indexed="64"/>
      </patternFill>
    </fill>
    <fill>
      <patternFill patternType="solid">
        <fgColor rgb="FFFFFF00"/>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theme="0"/>
        <bgColor rgb="FFFFFF99"/>
      </patternFill>
    </fill>
    <fill>
      <patternFill patternType="solid">
        <fgColor theme="0" tint="-0.14999847407452621"/>
        <bgColor rgb="FFCCCCFF"/>
      </patternFill>
    </fill>
    <fill>
      <patternFill patternType="solid">
        <fgColor theme="5" tint="0.59999389629810485"/>
        <bgColor rgb="FFFFFF99"/>
      </patternFill>
    </fill>
    <fill>
      <patternFill patternType="solid">
        <fgColor theme="5" tint="0.79998168889431442"/>
        <bgColor rgb="FFFFFF99"/>
      </patternFill>
    </fill>
    <fill>
      <patternFill patternType="solid">
        <fgColor theme="0" tint="-0.14999847407452621"/>
        <bgColor rgb="FFFF99CC"/>
      </patternFill>
    </fill>
    <fill>
      <patternFill patternType="solid">
        <fgColor theme="4" tint="-0.249977111117893"/>
        <bgColor indexed="64"/>
      </patternFill>
    </fill>
    <fill>
      <patternFill patternType="solid">
        <fgColor rgb="FFFFFFFF"/>
        <bgColor indexed="64"/>
      </patternFill>
    </fill>
    <fill>
      <patternFill patternType="solid">
        <fgColor rgb="FFF0F0F0"/>
        <bgColor indexed="64"/>
      </patternFill>
    </fill>
    <fill>
      <patternFill patternType="solid">
        <fgColor theme="9" tint="0.79998168889431442"/>
        <bgColor rgb="FFFFFF99"/>
      </patternFill>
    </fill>
    <fill>
      <patternFill patternType="solid">
        <fgColor theme="9" tint="-0.499984740745262"/>
        <bgColor indexed="64"/>
      </patternFill>
    </fill>
    <fill>
      <patternFill patternType="solid">
        <fgColor rgb="FFFFFF99"/>
        <bgColor indexed="64"/>
      </patternFill>
    </fill>
    <fill>
      <patternFill patternType="solid">
        <fgColor theme="6"/>
        <bgColor indexed="64"/>
      </patternFill>
    </fill>
    <fill>
      <patternFill patternType="solid">
        <fgColor theme="4" tint="0.79998168889431442"/>
        <bgColor indexed="64"/>
      </patternFill>
    </fill>
    <fill>
      <patternFill patternType="solid">
        <fgColor theme="3" tint="0.749992370372631"/>
        <bgColor indexed="64"/>
      </patternFill>
    </fill>
  </fills>
  <borders count="200">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style="medium">
        <color indexed="64"/>
      </right>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right style="dashed">
        <color indexed="64"/>
      </right>
      <top/>
      <bottom/>
      <diagonal/>
    </border>
    <border>
      <left style="medium">
        <color indexed="64"/>
      </left>
      <right/>
      <top style="medium">
        <color indexed="64"/>
      </top>
      <bottom/>
      <diagonal/>
    </border>
    <border>
      <left/>
      <right/>
      <top style="medium">
        <color auto="1"/>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double">
        <color indexed="64"/>
      </left>
      <right/>
      <top/>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thin">
        <color indexed="64"/>
      </top>
      <bottom/>
      <diagonal/>
    </border>
    <border>
      <left style="medium">
        <color auto="1"/>
      </left>
      <right/>
      <top style="thin">
        <color indexed="64"/>
      </top>
      <bottom style="medium">
        <color auto="1"/>
      </bottom>
      <diagonal/>
    </border>
    <border>
      <left/>
      <right/>
      <top style="thin">
        <color indexed="64"/>
      </top>
      <bottom style="medium">
        <color auto="1"/>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top/>
      <bottom/>
      <diagonal/>
    </border>
    <border>
      <left style="medium">
        <color auto="1"/>
      </left>
      <right style="thin">
        <color auto="1"/>
      </right>
      <top/>
      <bottom/>
      <diagonal/>
    </border>
    <border>
      <left style="thin">
        <color indexed="64"/>
      </left>
      <right style="thin">
        <color indexed="64"/>
      </right>
      <top/>
      <bottom/>
      <diagonal/>
    </border>
    <border>
      <left style="medium">
        <color auto="1"/>
      </left>
      <right style="thin">
        <color auto="1"/>
      </right>
      <top/>
      <bottom style="medium">
        <color auto="1"/>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top style="medium">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thin">
        <color rgb="FF000000"/>
      </top>
      <bottom style="thin">
        <color rgb="FF000000"/>
      </bottom>
      <diagonal/>
    </border>
    <border>
      <left style="thin">
        <color rgb="FF000000"/>
      </left>
      <right style="medium">
        <color indexed="64"/>
      </right>
      <top/>
      <bottom style="thin">
        <color rgb="FF000000"/>
      </bottom>
      <diagonal/>
    </border>
    <border>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medium">
        <color rgb="FF000000"/>
      </right>
      <top style="thin">
        <color rgb="FF000000"/>
      </top>
      <bottom style="medium">
        <color indexed="64"/>
      </bottom>
      <diagonal/>
    </border>
    <border>
      <left style="medium">
        <color rgb="FF000000"/>
      </left>
      <right style="thin">
        <color rgb="FF000000"/>
      </right>
      <top style="thin">
        <color rgb="FF000000"/>
      </top>
      <bottom style="medium">
        <color indexed="64"/>
      </bottom>
      <diagonal/>
    </border>
    <border>
      <left/>
      <right/>
      <top/>
      <bottom style="medium">
        <color rgb="FF000000"/>
      </bottom>
      <diagonal/>
    </border>
    <border>
      <left style="medium">
        <color indexed="64"/>
      </left>
      <right style="medium">
        <color indexed="64"/>
      </right>
      <top style="thin">
        <color rgb="FF000000"/>
      </top>
      <bottom style="medium">
        <color indexed="64"/>
      </bottom>
      <diagonal/>
    </border>
    <border>
      <left/>
      <right style="medium">
        <color indexed="64"/>
      </right>
      <top style="thin">
        <color rgb="FF000000"/>
      </top>
      <bottom style="medium">
        <color indexed="64"/>
      </bottom>
      <diagonal/>
    </border>
    <border>
      <left style="medium">
        <color indexed="8"/>
      </left>
      <right/>
      <top/>
      <bottom style="thin">
        <color indexed="8"/>
      </bottom>
      <diagonal/>
    </border>
    <border>
      <left style="medium">
        <color indexed="8"/>
      </left>
      <right style="medium">
        <color indexed="64"/>
      </right>
      <top/>
      <bottom/>
      <diagonal/>
    </border>
    <border>
      <left style="thin">
        <color indexed="8"/>
      </left>
      <right style="medium">
        <color indexed="8"/>
      </right>
      <top style="thin">
        <color indexed="8"/>
      </top>
      <bottom style="medium">
        <color indexed="64"/>
      </bottom>
      <diagonal/>
    </border>
    <border>
      <left style="medium">
        <color indexed="8"/>
      </left>
      <right/>
      <top/>
      <bottom style="medium">
        <color indexed="64"/>
      </bottom>
      <diagonal/>
    </border>
    <border>
      <left style="medium">
        <color indexed="8"/>
      </left>
      <right/>
      <top style="thin">
        <color indexed="8"/>
      </top>
      <bottom style="medium">
        <color indexed="64"/>
      </bottom>
      <diagonal/>
    </border>
    <border>
      <left style="thin">
        <color indexed="8"/>
      </left>
      <right/>
      <top style="thin">
        <color indexed="8"/>
      </top>
      <bottom style="medium">
        <color indexed="64"/>
      </bottom>
      <diagonal/>
    </border>
    <border>
      <left style="medium">
        <color indexed="8"/>
      </left>
      <right style="medium">
        <color indexed="64"/>
      </right>
      <top/>
      <bottom style="medium">
        <color indexed="64"/>
      </bottom>
      <diagonal/>
    </border>
    <border>
      <left style="medium">
        <color indexed="8"/>
      </left>
      <right/>
      <top style="thin">
        <color indexed="8"/>
      </top>
      <bottom style="thin">
        <color indexed="8"/>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style="thin">
        <color indexed="8"/>
      </left>
      <right/>
      <top/>
      <bottom style="thin">
        <color indexed="8"/>
      </bottom>
      <diagonal/>
    </border>
    <border>
      <left style="medium">
        <color indexed="8"/>
      </left>
      <right style="medium">
        <color indexed="8"/>
      </right>
      <top/>
      <bottom style="thin">
        <color indexed="8"/>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medium">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thin">
        <color indexed="8"/>
      </left>
      <right style="medium">
        <color indexed="64"/>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medium">
        <color indexed="8"/>
      </right>
      <top style="thin">
        <color indexed="8"/>
      </top>
      <bottom style="thin">
        <color indexed="8"/>
      </bottom>
      <diagonal/>
    </border>
    <border>
      <left style="medium">
        <color indexed="64"/>
      </left>
      <right style="medium">
        <color auto="1"/>
      </right>
      <top style="medium">
        <color indexed="64"/>
      </top>
      <bottom style="medium">
        <color indexed="8"/>
      </bottom>
      <diagonal/>
    </border>
    <border>
      <left style="medium">
        <color auto="1"/>
      </left>
      <right/>
      <top style="medium">
        <color auto="1"/>
      </top>
      <bottom style="medium">
        <color auto="1"/>
      </bottom>
      <diagonal/>
    </border>
    <border>
      <left/>
      <right style="medium">
        <color indexed="64"/>
      </right>
      <top style="medium">
        <color indexed="64"/>
      </top>
      <bottom style="medium">
        <color indexed="64"/>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medium">
        <color indexed="8"/>
      </left>
      <right style="thin">
        <color indexed="8"/>
      </right>
      <top style="medium">
        <color indexed="8"/>
      </top>
      <bottom style="medium">
        <color indexed="8"/>
      </bottom>
      <diagonal/>
    </border>
    <border>
      <left style="thin">
        <color indexed="8"/>
      </left>
      <right/>
      <top style="medium">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thin">
        <color indexed="8"/>
      </left>
      <right/>
      <top style="medium">
        <color indexed="8"/>
      </top>
      <bottom style="thin">
        <color indexed="64"/>
      </bottom>
      <diagonal/>
    </border>
    <border>
      <left style="medium">
        <color indexed="8"/>
      </left>
      <right/>
      <top style="medium">
        <color indexed="8"/>
      </top>
      <bottom style="thin">
        <color indexed="8"/>
      </bottom>
      <diagonal/>
    </border>
    <border>
      <left style="thin">
        <color indexed="8"/>
      </left>
      <right/>
      <top/>
      <bottom style="thin">
        <color indexed="64"/>
      </bottom>
      <diagonal/>
    </border>
    <border>
      <left style="thin">
        <color indexed="8"/>
      </left>
      <right/>
      <top style="thin">
        <color indexed="64"/>
      </top>
      <bottom style="thin">
        <color indexed="8"/>
      </bottom>
      <diagonal/>
    </border>
    <border>
      <left style="thin">
        <color indexed="8"/>
      </left>
      <right/>
      <top style="thin">
        <color indexed="8"/>
      </top>
      <bottom style="thin">
        <color indexed="64"/>
      </bottom>
      <diagonal/>
    </border>
    <border>
      <left style="thin">
        <color indexed="8"/>
      </left>
      <right/>
      <top style="thin">
        <color indexed="64"/>
      </top>
      <bottom style="medium">
        <color indexed="8"/>
      </bottom>
      <diagonal/>
    </border>
    <border>
      <left style="medium">
        <color indexed="8"/>
      </left>
      <right style="thin">
        <color indexed="64"/>
      </right>
      <top style="thin">
        <color indexed="8"/>
      </top>
      <bottom style="medium">
        <color indexed="8"/>
      </bottom>
      <diagonal/>
    </border>
    <border>
      <left style="medium">
        <color indexed="64"/>
      </left>
      <right style="thin">
        <color indexed="8"/>
      </right>
      <top style="medium">
        <color indexed="64"/>
      </top>
      <bottom style="medium">
        <color indexed="8"/>
      </bottom>
      <diagonal/>
    </border>
    <border>
      <left style="thin">
        <color indexed="8"/>
      </left>
      <right/>
      <top style="medium">
        <color indexed="64"/>
      </top>
      <bottom style="medium">
        <color indexed="8"/>
      </bottom>
      <diagonal/>
    </border>
    <border>
      <left/>
      <right style="medium">
        <color indexed="8"/>
      </right>
      <top style="medium">
        <color indexed="64"/>
      </top>
      <bottom style="medium">
        <color indexed="8"/>
      </bottom>
      <diagonal/>
    </border>
    <border>
      <left/>
      <right style="thin">
        <color indexed="8"/>
      </right>
      <top style="thin">
        <color indexed="8"/>
      </top>
      <bottom style="medium">
        <color indexed="8"/>
      </bottom>
      <diagonal/>
    </border>
    <border>
      <left/>
      <right style="medium">
        <color indexed="8"/>
      </right>
      <top style="medium">
        <color indexed="8"/>
      </top>
      <bottom style="medium">
        <color indexed="8"/>
      </bottom>
      <diagonal/>
    </border>
    <border>
      <left/>
      <right/>
      <top style="medium">
        <color indexed="8"/>
      </top>
      <bottom/>
      <diagonal/>
    </border>
    <border>
      <left/>
      <right/>
      <top/>
      <bottom style="medium">
        <color indexed="8"/>
      </bottom>
      <diagonal/>
    </border>
    <border>
      <left style="thin">
        <color rgb="FFFFFFFF"/>
      </left>
      <right style="thin">
        <color rgb="FFFFFFFF"/>
      </right>
      <top style="thin">
        <color rgb="FFFFFFFF"/>
      </top>
      <bottom style="thin">
        <color rgb="FFFFFFFF"/>
      </bottom>
      <diagonal/>
    </border>
    <border>
      <left style="thin">
        <color rgb="FF000000"/>
      </left>
      <right style="thin">
        <color rgb="FF000000"/>
      </right>
      <top style="thin">
        <color rgb="FF000000"/>
      </top>
      <bottom style="thin">
        <color rgb="FF000000"/>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auto="1"/>
      </left>
      <right/>
      <top style="thin">
        <color indexed="64"/>
      </top>
      <bottom style="medium">
        <color auto="1"/>
      </bottom>
      <diagonal/>
    </border>
    <border>
      <left/>
      <right/>
      <top/>
      <bottom style="medium">
        <color indexed="64"/>
      </bottom>
      <diagonal/>
    </border>
    <border>
      <left style="medium">
        <color auto="1"/>
      </left>
      <right/>
      <top/>
      <bottom style="medium">
        <color auto="1"/>
      </bottom>
      <diagonal/>
    </border>
    <border>
      <left style="medium">
        <color indexed="8"/>
      </left>
      <right/>
      <top style="medium">
        <color indexed="8"/>
      </top>
      <bottom/>
      <diagonal/>
    </border>
    <border>
      <left style="medium">
        <color indexed="8"/>
      </left>
      <right/>
      <top/>
      <bottom/>
      <diagonal/>
    </border>
    <border>
      <left style="medium">
        <color indexed="8"/>
      </left>
      <right/>
      <top/>
      <bottom style="medium">
        <color indexed="8"/>
      </bottom>
      <diagonal/>
    </border>
    <border>
      <left/>
      <right style="medium">
        <color indexed="64"/>
      </right>
      <top/>
      <bottom style="thin">
        <color indexed="64"/>
      </bottom>
      <diagonal/>
    </border>
    <border>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top/>
      <bottom style="thin">
        <color indexed="8"/>
      </bottom>
      <diagonal/>
    </border>
    <border>
      <left style="medium">
        <color indexed="8"/>
      </left>
      <right style="thin">
        <color indexed="8"/>
      </right>
      <top/>
      <bottom style="thin">
        <color indexed="8"/>
      </bottom>
      <diagonal/>
    </border>
    <border>
      <left style="thin">
        <color indexed="8"/>
      </left>
      <right/>
      <top/>
      <bottom style="thin">
        <color indexed="8"/>
      </bottom>
      <diagonal/>
    </border>
    <border>
      <left style="medium">
        <color indexed="8"/>
      </left>
      <right style="medium">
        <color indexed="8"/>
      </right>
      <top/>
      <bottom style="thin">
        <color indexed="8"/>
      </bottom>
      <diagonal/>
    </border>
    <border>
      <left style="medium">
        <color indexed="64"/>
      </left>
      <right/>
      <top/>
      <bottom/>
      <diagonal/>
    </border>
    <border>
      <left style="medium">
        <color indexed="64"/>
      </left>
      <right/>
      <top/>
      <bottom style="thin">
        <color indexed="8"/>
      </bottom>
      <diagonal/>
    </border>
    <border>
      <left/>
      <right style="medium">
        <color indexed="8"/>
      </right>
      <top/>
      <bottom style="thin">
        <color indexed="8"/>
      </bottom>
      <diagonal/>
    </border>
    <border>
      <left/>
      <right/>
      <top/>
      <bottom style="thin">
        <color indexed="8"/>
      </bottom>
      <diagonal/>
    </border>
    <border>
      <left style="medium">
        <color indexed="64"/>
      </left>
      <right/>
      <top/>
      <bottom style="medium">
        <color indexed="64"/>
      </bottom>
      <diagonal/>
    </border>
    <border>
      <left style="medium">
        <color auto="1"/>
      </left>
      <right/>
      <top style="medium">
        <color auto="1"/>
      </top>
      <bottom/>
      <diagonal/>
    </border>
    <border>
      <left/>
      <right style="medium">
        <color indexed="64"/>
      </right>
      <top/>
      <bottom style="medium">
        <color indexed="64"/>
      </bottom>
      <diagonal/>
    </border>
    <border>
      <left style="thin">
        <color rgb="FFFFFFFF"/>
      </left>
      <right/>
      <top style="thin">
        <color rgb="FFFFFFFF"/>
      </top>
      <bottom style="thin">
        <color rgb="FFFFFFFF"/>
      </bottom>
      <diagonal/>
    </border>
    <border>
      <left/>
      <right style="thin">
        <color rgb="FFFFFFFF"/>
      </right>
      <top style="thin">
        <color rgb="FFFFFFFF"/>
      </top>
      <bottom style="thin">
        <color rgb="FFFFFFFF"/>
      </bottom>
      <diagonal/>
    </border>
    <border>
      <left/>
      <right/>
      <top style="thin">
        <color rgb="FFFFFFFF"/>
      </top>
      <bottom style="thin">
        <color rgb="FFFFFFFF"/>
      </bottom>
      <diagonal/>
    </border>
    <border>
      <left style="thin">
        <color rgb="FFFFFFFF"/>
      </left>
      <right/>
      <top style="thin">
        <color rgb="FFFFFFFF"/>
      </top>
      <bottom/>
      <diagonal/>
    </border>
    <border>
      <left/>
      <right/>
      <top style="thin">
        <color rgb="FFFFFFFF"/>
      </top>
      <bottom/>
      <diagonal/>
    </border>
    <border>
      <left/>
      <right style="thin">
        <color rgb="FFFFFFFF"/>
      </right>
      <top style="thin">
        <color rgb="FFFFFFFF"/>
      </top>
      <bottom/>
      <diagonal/>
    </border>
    <border>
      <left style="thin">
        <color rgb="FFFFFFFF"/>
      </left>
      <right/>
      <top/>
      <bottom/>
      <diagonal/>
    </border>
    <border>
      <left/>
      <right style="thin">
        <color rgb="FFFFFFFF"/>
      </right>
      <top/>
      <bottom/>
      <diagonal/>
    </border>
    <border>
      <left/>
      <right/>
      <top/>
      <bottom style="thin">
        <color indexed="64"/>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theme="0"/>
      </left>
      <right style="medium">
        <color indexed="64"/>
      </right>
      <top style="thin">
        <color theme="0"/>
      </top>
      <bottom style="thin">
        <color theme="0"/>
      </bottom>
      <diagonal/>
    </border>
    <border>
      <left style="medium">
        <color indexed="64"/>
      </left>
      <right style="medium">
        <color indexed="64"/>
      </right>
      <top style="thin">
        <color theme="0"/>
      </top>
      <bottom style="thin">
        <color theme="0"/>
      </bottom>
      <diagonal/>
    </border>
    <border>
      <left style="medium">
        <color indexed="64"/>
      </left>
      <right style="thin">
        <color theme="0"/>
      </right>
      <top style="thin">
        <color theme="0"/>
      </top>
      <bottom style="thin">
        <color theme="0"/>
      </bottom>
      <diagonal/>
    </border>
    <border>
      <left/>
      <right style="thin">
        <color indexed="64"/>
      </right>
      <top/>
      <bottom style="thin">
        <color indexed="64"/>
      </bottom>
      <diagonal/>
    </border>
    <border>
      <left style="thin">
        <color theme="0"/>
      </left>
      <right/>
      <top/>
      <bottom/>
      <diagonal/>
    </border>
    <border>
      <left/>
      <right/>
      <top style="medium">
        <color indexed="64"/>
      </top>
      <bottom style="medium">
        <color indexed="64"/>
      </bottom>
      <diagonal/>
    </border>
    <border>
      <left/>
      <right/>
      <top style="dotted">
        <color indexed="64"/>
      </top>
      <bottom/>
      <diagonal/>
    </border>
    <border>
      <left/>
      <right/>
      <top/>
      <bottom style="dotted">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s>
  <cellStyleXfs count="10">
    <xf numFmtId="0" fontId="0" fillId="0" borderId="0"/>
    <xf numFmtId="0" fontId="45" fillId="0" borderId="0"/>
    <xf numFmtId="0" fontId="45" fillId="0" borderId="0"/>
    <xf numFmtId="167" fontId="45" fillId="0" borderId="0" applyFont="0" applyFill="0" applyBorder="0" applyAlignment="0" applyProtection="0"/>
    <xf numFmtId="0" fontId="45" fillId="0" borderId="0"/>
    <xf numFmtId="9" fontId="59" fillId="0" borderId="0" applyFont="0" applyFill="0" applyBorder="0" applyAlignment="0" applyProtection="0"/>
    <xf numFmtId="0" fontId="59" fillId="0" borderId="0"/>
    <xf numFmtId="0" fontId="83" fillId="0" borderId="0"/>
    <xf numFmtId="0" fontId="45" fillId="0" borderId="0" applyNumberFormat="0" applyFont="0" applyFill="0" applyBorder="0" applyAlignment="0" applyProtection="0"/>
    <xf numFmtId="0" fontId="59" fillId="0" borderId="0"/>
  </cellStyleXfs>
  <cellXfs count="1176">
    <xf numFmtId="0" fontId="0" fillId="0" borderId="0" xfId="0"/>
    <xf numFmtId="0" fontId="0" fillId="2" borderId="0" xfId="0" applyFill="1"/>
    <xf numFmtId="0" fontId="6" fillId="2" borderId="0" xfId="0" applyFont="1" applyFill="1" applyAlignment="1">
      <alignment horizontal="right" vertical="center" wrapText="1"/>
    </xf>
    <xf numFmtId="0" fontId="0" fillId="2" borderId="26" xfId="0" applyFill="1" applyBorder="1"/>
    <xf numFmtId="0" fontId="8" fillId="5" borderId="26" xfId="0" applyFont="1" applyFill="1" applyBorder="1" applyAlignment="1" applyProtection="1">
      <alignment horizontal="center" vertical="center" wrapText="1"/>
      <protection locked="0"/>
    </xf>
    <xf numFmtId="0" fontId="9" fillId="7" borderId="26" xfId="0" applyFont="1" applyFill="1" applyBorder="1" applyAlignment="1">
      <alignment horizontal="center" vertical="center" wrapText="1"/>
    </xf>
    <xf numFmtId="0" fontId="9" fillId="2" borderId="26" xfId="0" applyFont="1" applyFill="1" applyBorder="1" applyAlignment="1">
      <alignment horizontal="center" vertical="center" wrapText="1"/>
    </xf>
    <xf numFmtId="0" fontId="0" fillId="10" borderId="26" xfId="0" applyFill="1" applyBorder="1"/>
    <xf numFmtId="0" fontId="10" fillId="10" borderId="26" xfId="0" applyFont="1" applyFill="1" applyBorder="1" applyAlignment="1">
      <alignment horizontal="left" vertical="center" wrapText="1"/>
    </xf>
    <xf numFmtId="0" fontId="11" fillId="10" borderId="26" xfId="0" applyFont="1" applyFill="1" applyBorder="1" applyAlignment="1">
      <alignment horizontal="center" vertical="center" wrapText="1"/>
    </xf>
    <xf numFmtId="0" fontId="1" fillId="2" borderId="0" xfId="0" applyFont="1" applyFill="1"/>
    <xf numFmtId="0" fontId="3" fillId="2" borderId="26" xfId="0" applyFont="1" applyFill="1" applyBorder="1" applyAlignment="1">
      <alignment horizontal="center" vertical="center"/>
    </xf>
    <xf numFmtId="0" fontId="5" fillId="2" borderId="26" xfId="0" applyFont="1" applyFill="1" applyBorder="1" applyAlignment="1">
      <alignment horizontal="center" vertical="center"/>
    </xf>
    <xf numFmtId="0" fontId="5" fillId="10" borderId="26" xfId="0" applyFont="1" applyFill="1" applyBorder="1" applyAlignment="1">
      <alignment horizontal="center" vertical="center"/>
    </xf>
    <xf numFmtId="0" fontId="2" fillId="2" borderId="0" xfId="0" applyFont="1" applyFill="1" applyAlignment="1">
      <alignment horizontal="center" vertical="center"/>
    </xf>
    <xf numFmtId="0" fontId="3" fillId="2" borderId="0" xfId="0" applyFont="1" applyFill="1"/>
    <xf numFmtId="0" fontId="2" fillId="9" borderId="26" xfId="0" applyFont="1" applyFill="1" applyBorder="1" applyAlignment="1" applyProtection="1">
      <alignment horizontal="left" vertical="center"/>
      <protection locked="0"/>
    </xf>
    <xf numFmtId="0" fontId="3" fillId="2" borderId="0" xfId="0" applyFont="1" applyFill="1" applyAlignment="1">
      <alignment horizontal="left"/>
    </xf>
    <xf numFmtId="0" fontId="14" fillId="2" borderId="0" xfId="0" applyFont="1" applyFill="1" applyAlignment="1">
      <alignment vertical="center" wrapText="1"/>
    </xf>
    <xf numFmtId="0" fontId="20" fillId="2" borderId="0" xfId="0" applyFont="1" applyFill="1" applyAlignment="1">
      <alignment vertical="center" wrapText="1"/>
    </xf>
    <xf numFmtId="0" fontId="21" fillId="2" borderId="0" xfId="0" applyFont="1" applyFill="1" applyAlignment="1">
      <alignment vertical="center" wrapText="1"/>
    </xf>
    <xf numFmtId="0" fontId="15" fillId="2" borderId="0" xfId="0" applyFont="1" applyFill="1" applyAlignment="1">
      <alignment vertical="center" wrapText="1"/>
    </xf>
    <xf numFmtId="0" fontId="22" fillId="2" borderId="0" xfId="0" applyFont="1" applyFill="1" applyAlignment="1">
      <alignment horizontal="center" vertical="center" wrapText="1"/>
    </xf>
    <xf numFmtId="0" fontId="23" fillId="2" borderId="45" xfId="0" applyFont="1" applyFill="1" applyBorder="1" applyAlignment="1">
      <alignment horizontal="center" vertical="center" wrapText="1"/>
    </xf>
    <xf numFmtId="0" fontId="20" fillId="2" borderId="45" xfId="0" applyFont="1" applyFill="1" applyBorder="1" applyAlignment="1">
      <alignment vertical="center" wrapText="1"/>
    </xf>
    <xf numFmtId="0" fontId="23" fillId="2" borderId="0" xfId="0" applyFont="1" applyFill="1" applyAlignment="1">
      <alignment horizontal="center" vertical="center" wrapText="1"/>
    </xf>
    <xf numFmtId="0" fontId="20" fillId="2" borderId="0" xfId="0" applyFont="1" applyFill="1" applyAlignment="1">
      <alignment wrapText="1"/>
    </xf>
    <xf numFmtId="0" fontId="26" fillId="2" borderId="45" xfId="0" applyFont="1" applyFill="1" applyBorder="1" applyAlignment="1">
      <alignment horizontal="center" vertical="center" wrapText="1"/>
    </xf>
    <xf numFmtId="0" fontId="26" fillId="2" borderId="40" xfId="0" applyFont="1" applyFill="1" applyBorder="1" applyAlignment="1">
      <alignment horizontal="center" vertical="center" wrapText="1"/>
    </xf>
    <xf numFmtId="0" fontId="26" fillId="2" borderId="38" xfId="0" applyFont="1" applyFill="1" applyBorder="1" applyAlignment="1">
      <alignment horizontal="center" vertical="center" wrapText="1"/>
    </xf>
    <xf numFmtId="0" fontId="26" fillId="2" borderId="37" xfId="0" applyFont="1" applyFill="1" applyBorder="1" applyAlignment="1">
      <alignment horizontal="center" vertical="center" wrapText="1"/>
    </xf>
    <xf numFmtId="0" fontId="21" fillId="2" borderId="0" xfId="0" applyFont="1" applyFill="1" applyAlignment="1" applyProtection="1">
      <alignment vertical="center" wrapText="1"/>
      <protection locked="0"/>
    </xf>
    <xf numFmtId="0" fontId="0" fillId="2" borderId="55" xfId="0" applyFill="1" applyBorder="1"/>
    <xf numFmtId="0" fontId="14" fillId="2" borderId="5" xfId="0" applyFont="1" applyFill="1" applyBorder="1" applyAlignment="1">
      <alignment vertical="center" wrapText="1"/>
    </xf>
    <xf numFmtId="0" fontId="29" fillId="2" borderId="0" xfId="0" applyFont="1" applyFill="1"/>
    <xf numFmtId="1" fontId="15" fillId="2" borderId="0" xfId="0" applyNumberFormat="1" applyFont="1" applyFill="1" applyAlignment="1">
      <alignment vertical="center" wrapText="1"/>
    </xf>
    <xf numFmtId="0" fontId="30" fillId="2" borderId="0" xfId="0" applyFont="1" applyFill="1" applyAlignment="1">
      <alignment vertical="center" wrapText="1"/>
    </xf>
    <xf numFmtId="0" fontId="31" fillId="2" borderId="0" xfId="0" applyFont="1" applyFill="1" applyAlignment="1">
      <alignment vertical="center" wrapText="1"/>
    </xf>
    <xf numFmtId="165" fontId="21" fillId="2" borderId="0" xfId="0" applyNumberFormat="1" applyFont="1" applyFill="1" applyAlignment="1">
      <alignment vertical="center" wrapText="1"/>
    </xf>
    <xf numFmtId="0" fontId="36" fillId="2" borderId="0" xfId="0" applyFont="1" applyFill="1" applyAlignment="1">
      <alignment vertical="center" wrapText="1"/>
    </xf>
    <xf numFmtId="1" fontId="30" fillId="2" borderId="0" xfId="0" applyNumberFormat="1" applyFont="1" applyFill="1" applyAlignment="1">
      <alignment vertical="center" wrapText="1"/>
    </xf>
    <xf numFmtId="0" fontId="42" fillId="2" borderId="26" xfId="0" applyFont="1" applyFill="1" applyBorder="1" applyAlignment="1" applyProtection="1">
      <alignment horizontal="center" vertical="center"/>
      <protection locked="0"/>
    </xf>
    <xf numFmtId="2" fontId="42" fillId="11" borderId="26" xfId="0" applyNumberFormat="1" applyFont="1" applyFill="1" applyBorder="1" applyAlignment="1">
      <alignment horizontal="center" vertical="center"/>
    </xf>
    <xf numFmtId="0" fontId="42" fillId="11" borderId="26" xfId="0" applyFont="1" applyFill="1" applyBorder="1" applyAlignment="1">
      <alignment horizontal="center" vertical="center"/>
    </xf>
    <xf numFmtId="0" fontId="42" fillId="7" borderId="26" xfId="0" applyFont="1" applyFill="1" applyBorder="1" applyAlignment="1">
      <alignment horizontal="center" vertical="center"/>
    </xf>
    <xf numFmtId="0" fontId="42" fillId="10" borderId="26" xfId="0" applyFont="1" applyFill="1" applyBorder="1" applyAlignment="1">
      <alignment horizontal="center" vertical="center"/>
    </xf>
    <xf numFmtId="2" fontId="42" fillId="10" borderId="26" xfId="0" applyNumberFormat="1" applyFont="1" applyFill="1" applyBorder="1" applyAlignment="1">
      <alignment horizontal="center" vertical="center"/>
    </xf>
    <xf numFmtId="0" fontId="0" fillId="10" borderId="0" xfId="0" applyFill="1"/>
    <xf numFmtId="0" fontId="2" fillId="10" borderId="0" xfId="0" applyFont="1" applyFill="1" applyAlignment="1">
      <alignment horizontal="center" vertical="center"/>
    </xf>
    <xf numFmtId="0" fontId="2" fillId="10" borderId="0" xfId="0" applyFont="1" applyFill="1"/>
    <xf numFmtId="0" fontId="45" fillId="0" borderId="0" xfId="1" applyProtection="1">
      <protection hidden="1"/>
    </xf>
    <xf numFmtId="0" fontId="47" fillId="0" borderId="0" xfId="1" applyFont="1" applyAlignment="1" applyProtection="1">
      <alignment horizontal="center"/>
      <protection hidden="1"/>
    </xf>
    <xf numFmtId="2" fontId="48" fillId="0" borderId="0" xfId="1" applyNumberFormat="1" applyFont="1" applyAlignment="1" applyProtection="1">
      <alignment horizontal="center"/>
      <protection hidden="1"/>
    </xf>
    <xf numFmtId="0" fontId="49" fillId="0" borderId="0" xfId="1" applyFont="1" applyAlignment="1" applyProtection="1">
      <alignment horizontal="right"/>
      <protection hidden="1"/>
    </xf>
    <xf numFmtId="0" fontId="47" fillId="0" borderId="0" xfId="1" applyFont="1" applyAlignment="1" applyProtection="1">
      <alignment horizontal="right"/>
      <protection hidden="1"/>
    </xf>
    <xf numFmtId="166" fontId="47" fillId="0" borderId="0" xfId="1" applyNumberFormat="1" applyFont="1" applyAlignment="1" applyProtection="1">
      <alignment horizontal="center"/>
      <protection hidden="1"/>
    </xf>
    <xf numFmtId="166" fontId="48" fillId="0" borderId="0" xfId="1" applyNumberFormat="1" applyFont="1" applyAlignment="1" applyProtection="1">
      <alignment horizontal="center"/>
      <protection hidden="1"/>
    </xf>
    <xf numFmtId="0" fontId="45" fillId="0" borderId="26" xfId="1" applyBorder="1" applyProtection="1">
      <protection hidden="1"/>
    </xf>
    <xf numFmtId="0" fontId="53" fillId="3" borderId="67" xfId="1" applyFont="1" applyFill="1" applyBorder="1" applyAlignment="1" applyProtection="1">
      <alignment horizontal="center" vertical="center"/>
      <protection hidden="1"/>
    </xf>
    <xf numFmtId="0" fontId="49" fillId="3" borderId="60" xfId="1" applyFont="1" applyFill="1" applyBorder="1" applyAlignment="1" applyProtection="1">
      <alignment horizontal="left" vertical="center"/>
      <protection hidden="1"/>
    </xf>
    <xf numFmtId="0" fontId="53" fillId="3" borderId="61" xfId="1" applyFont="1" applyFill="1" applyBorder="1" applyAlignment="1" applyProtection="1">
      <alignment horizontal="center" vertical="center"/>
      <protection hidden="1"/>
    </xf>
    <xf numFmtId="0" fontId="53" fillId="3" borderId="12" xfId="1" applyFont="1" applyFill="1" applyBorder="1" applyAlignment="1" applyProtection="1">
      <alignment horizontal="center" vertical="center"/>
      <protection hidden="1"/>
    </xf>
    <xf numFmtId="0" fontId="53" fillId="3" borderId="13" xfId="1" applyFont="1" applyFill="1" applyBorder="1" applyAlignment="1" applyProtection="1">
      <alignment horizontal="center" vertical="center"/>
      <protection hidden="1"/>
    </xf>
    <xf numFmtId="0" fontId="53" fillId="3" borderId="14" xfId="1" applyFont="1" applyFill="1" applyBorder="1" applyAlignment="1" applyProtection="1">
      <alignment horizontal="center" vertical="center"/>
      <protection hidden="1"/>
    </xf>
    <xf numFmtId="0" fontId="53" fillId="3" borderId="16" xfId="1" applyFont="1" applyFill="1" applyBorder="1" applyAlignment="1" applyProtection="1">
      <alignment horizontal="center" vertical="center"/>
      <protection hidden="1"/>
    </xf>
    <xf numFmtId="0" fontId="53" fillId="3" borderId="17" xfId="1" applyFont="1" applyFill="1" applyBorder="1" applyAlignment="1" applyProtection="1">
      <alignment horizontal="center" vertical="center"/>
      <protection hidden="1"/>
    </xf>
    <xf numFmtId="0" fontId="53" fillId="3" borderId="15" xfId="1" applyFont="1" applyFill="1" applyBorder="1" applyAlignment="1" applyProtection="1">
      <alignment horizontal="center" vertical="center"/>
      <protection hidden="1"/>
    </xf>
    <xf numFmtId="0" fontId="54" fillId="10" borderId="44" xfId="1" applyFont="1" applyFill="1" applyBorder="1" applyProtection="1">
      <protection hidden="1"/>
    </xf>
    <xf numFmtId="0" fontId="5" fillId="10" borderId="61" xfId="1" applyFont="1" applyFill="1" applyBorder="1" applyAlignment="1" applyProtection="1">
      <alignment vertical="center" wrapText="1"/>
      <protection hidden="1"/>
    </xf>
    <xf numFmtId="0" fontId="5" fillId="10" borderId="50" xfId="1" applyFont="1" applyFill="1" applyBorder="1" applyAlignment="1" applyProtection="1">
      <alignment vertical="center" wrapText="1"/>
      <protection hidden="1"/>
    </xf>
    <xf numFmtId="0" fontId="45" fillId="0" borderId="59" xfId="1" applyBorder="1" applyAlignment="1" applyProtection="1">
      <alignment horizontal="center" vertical="center"/>
      <protection hidden="1"/>
    </xf>
    <xf numFmtId="0" fontId="30" fillId="0" borderId="49" xfId="1" applyFont="1" applyBorder="1" applyAlignment="1" applyProtection="1">
      <alignment horizontal="center" vertical="center" wrapText="1"/>
      <protection hidden="1"/>
    </xf>
    <xf numFmtId="0" fontId="30" fillId="0" borderId="24" xfId="1" applyFont="1" applyBorder="1" applyAlignment="1" applyProtection="1">
      <alignment horizontal="center" vertical="center" wrapText="1"/>
      <protection hidden="1"/>
    </xf>
    <xf numFmtId="0" fontId="30" fillId="0" borderId="28" xfId="1" applyFont="1" applyBorder="1" applyAlignment="1" applyProtection="1">
      <alignment horizontal="center" vertical="center" wrapText="1"/>
      <protection hidden="1"/>
    </xf>
    <xf numFmtId="0" fontId="45" fillId="10" borderId="59" xfId="1" applyFill="1" applyBorder="1" applyAlignment="1" applyProtection="1">
      <alignment horizontal="center" vertical="center"/>
      <protection hidden="1"/>
    </xf>
    <xf numFmtId="0" fontId="30" fillId="10" borderId="16" xfId="1" applyFont="1" applyFill="1" applyBorder="1" applyAlignment="1" applyProtection="1">
      <alignment horizontal="center" vertical="center" wrapText="1"/>
      <protection hidden="1"/>
    </xf>
    <xf numFmtId="0" fontId="30" fillId="0" borderId="18" xfId="1" applyFont="1" applyBorder="1" applyAlignment="1" applyProtection="1">
      <alignment horizontal="center" vertical="center" wrapText="1"/>
      <protection hidden="1"/>
    </xf>
    <xf numFmtId="0" fontId="45" fillId="0" borderId="72" xfId="1" applyBorder="1" applyAlignment="1" applyProtection="1">
      <alignment horizontal="center" vertical="center"/>
      <protection hidden="1"/>
    </xf>
    <xf numFmtId="0" fontId="30" fillId="0" borderId="36" xfId="1" applyFont="1" applyBorder="1" applyAlignment="1" applyProtection="1">
      <alignment horizontal="center" vertical="center" wrapText="1"/>
      <protection hidden="1"/>
    </xf>
    <xf numFmtId="0" fontId="30" fillId="0" borderId="0" xfId="1" applyFont="1" applyAlignment="1" applyProtection="1">
      <alignment vertical="center"/>
      <protection hidden="1"/>
    </xf>
    <xf numFmtId="0" fontId="45" fillId="0" borderId="0" xfId="1" applyAlignment="1" applyProtection="1">
      <alignment vertical="center"/>
      <protection hidden="1"/>
    </xf>
    <xf numFmtId="0" fontId="12" fillId="2" borderId="0" xfId="0" applyFont="1" applyFill="1" applyAlignment="1">
      <alignment horizontal="center"/>
    </xf>
    <xf numFmtId="0" fontId="3" fillId="2" borderId="0" xfId="0" applyFont="1" applyFill="1" applyAlignment="1">
      <alignment horizontal="center" vertical="top"/>
    </xf>
    <xf numFmtId="0" fontId="13" fillId="9" borderId="0" xfId="0" applyFont="1" applyFill="1" applyAlignment="1" applyProtection="1">
      <alignment horizontal="center"/>
      <protection locked="0"/>
    </xf>
    <xf numFmtId="0" fontId="2" fillId="9" borderId="0" xfId="0" applyFont="1" applyFill="1" applyAlignment="1" applyProtection="1">
      <alignment horizontal="center" vertical="top"/>
      <protection locked="0"/>
    </xf>
    <xf numFmtId="0" fontId="3" fillId="2" borderId="0" xfId="0" applyFont="1" applyFill="1" applyAlignment="1">
      <alignment horizontal="center" vertical="center" wrapText="1"/>
    </xf>
    <xf numFmtId="0" fontId="5" fillId="2" borderId="30" xfId="0" applyFont="1" applyFill="1" applyBorder="1" applyAlignment="1">
      <alignment horizontal="center" vertical="center" wrapText="1"/>
    </xf>
    <xf numFmtId="0" fontId="42" fillId="13" borderId="26" xfId="0" applyFont="1" applyFill="1" applyBorder="1" applyAlignment="1" applyProtection="1">
      <alignment horizontal="center" vertical="center"/>
      <protection locked="0"/>
    </xf>
    <xf numFmtId="0" fontId="57" fillId="14" borderId="26" xfId="0" applyFont="1" applyFill="1" applyBorder="1" applyAlignment="1" applyProtection="1">
      <alignment horizontal="center" vertical="center" wrapText="1"/>
      <protection locked="0"/>
    </xf>
    <xf numFmtId="0" fontId="61" fillId="13" borderId="26" xfId="0" applyFont="1" applyFill="1" applyBorder="1" applyAlignment="1" applyProtection="1">
      <alignment horizontal="center" vertical="center" wrapText="1"/>
      <protection locked="0"/>
    </xf>
    <xf numFmtId="0" fontId="3" fillId="2" borderId="26" xfId="0" applyFont="1" applyFill="1" applyBorder="1" applyAlignment="1">
      <alignment horizontal="left" vertical="center"/>
    </xf>
    <xf numFmtId="0" fontId="10" fillId="10" borderId="26" xfId="0" applyFont="1" applyFill="1" applyBorder="1" applyAlignment="1">
      <alignment horizontal="left" vertical="center"/>
    </xf>
    <xf numFmtId="0" fontId="4" fillId="10" borderId="26" xfId="0" applyFont="1" applyFill="1" applyBorder="1" applyAlignment="1">
      <alignment horizontal="center" vertical="center"/>
    </xf>
    <xf numFmtId="0" fontId="6" fillId="2" borderId="66" xfId="0" applyFont="1" applyFill="1" applyBorder="1" applyAlignment="1">
      <alignment horizontal="right" vertical="center" wrapText="1"/>
    </xf>
    <xf numFmtId="0" fontId="43" fillId="2" borderId="0" xfId="0" applyFont="1" applyFill="1" applyAlignment="1">
      <alignment vertical="center" wrapText="1"/>
    </xf>
    <xf numFmtId="0" fontId="8" fillId="5" borderId="26" xfId="0" applyFont="1" applyFill="1" applyBorder="1" applyAlignment="1" applyProtection="1">
      <alignment horizontal="center" vertical="center" wrapText="1"/>
      <protection hidden="1"/>
    </xf>
    <xf numFmtId="0" fontId="5" fillId="2" borderId="0" xfId="0" applyFont="1" applyFill="1"/>
    <xf numFmtId="0" fontId="12" fillId="2" borderId="0" xfId="0" applyFont="1" applyFill="1"/>
    <xf numFmtId="0" fontId="3" fillId="2" borderId="0" xfId="0" applyFont="1" applyFill="1" applyAlignment="1">
      <alignment vertical="top"/>
    </xf>
    <xf numFmtId="0" fontId="5" fillId="2" borderId="0" xfId="0" applyFont="1" applyFill="1" applyAlignment="1">
      <alignment vertical="center"/>
    </xf>
    <xf numFmtId="0" fontId="30" fillId="0" borderId="0" xfId="1" applyFont="1" applyAlignment="1" applyProtection="1">
      <alignment vertical="center" wrapText="1"/>
      <protection hidden="1"/>
    </xf>
    <xf numFmtId="0" fontId="30" fillId="0" borderId="0" xfId="1" applyFont="1" applyAlignment="1" applyProtection="1">
      <alignment horizontal="center" vertical="center"/>
      <protection hidden="1"/>
    </xf>
    <xf numFmtId="166" fontId="49" fillId="0" borderId="0" xfId="1" applyNumberFormat="1" applyFont="1" applyAlignment="1" applyProtection="1">
      <alignment vertical="center"/>
      <protection hidden="1"/>
    </xf>
    <xf numFmtId="0" fontId="56" fillId="0" borderId="0" xfId="1" applyFont="1" applyProtection="1">
      <protection hidden="1"/>
    </xf>
    <xf numFmtId="0" fontId="56" fillId="0" borderId="0" xfId="1" applyFont="1" applyAlignment="1" applyProtection="1">
      <alignment horizontal="right"/>
      <protection hidden="1"/>
    </xf>
    <xf numFmtId="166" fontId="56" fillId="0" borderId="0" xfId="1" applyNumberFormat="1" applyFont="1" applyAlignment="1" applyProtection="1">
      <alignment horizontal="center"/>
      <protection hidden="1"/>
    </xf>
    <xf numFmtId="0" fontId="42" fillId="14" borderId="26" xfId="0" applyFont="1" applyFill="1" applyBorder="1" applyAlignment="1" applyProtection="1">
      <alignment horizontal="center" vertical="center"/>
      <protection hidden="1"/>
    </xf>
    <xf numFmtId="0" fontId="42" fillId="10" borderId="26" xfId="0" applyFont="1" applyFill="1" applyBorder="1" applyAlignment="1" applyProtection="1">
      <alignment horizontal="center" vertical="center"/>
      <protection hidden="1"/>
    </xf>
    <xf numFmtId="0" fontId="0" fillId="2" borderId="0" xfId="0" applyFill="1" applyProtection="1">
      <protection hidden="1"/>
    </xf>
    <xf numFmtId="0" fontId="5" fillId="10" borderId="47" xfId="1" applyFont="1" applyFill="1" applyBorder="1" applyAlignment="1" applyProtection="1">
      <alignment vertical="center" wrapText="1"/>
      <protection hidden="1"/>
    </xf>
    <xf numFmtId="1" fontId="5" fillId="0" borderId="49" xfId="1" applyNumberFormat="1" applyFont="1" applyBorder="1" applyAlignment="1" applyProtection="1">
      <alignment horizontal="center" vertical="center"/>
      <protection hidden="1"/>
    </xf>
    <xf numFmtId="1" fontId="5" fillId="0" borderId="24" xfId="1" applyNumberFormat="1" applyFont="1" applyBorder="1" applyAlignment="1" applyProtection="1">
      <alignment horizontal="center" vertical="center"/>
      <protection hidden="1"/>
    </xf>
    <xf numFmtId="1" fontId="5" fillId="0" borderId="28" xfId="1" applyNumberFormat="1" applyFont="1" applyBorder="1" applyAlignment="1" applyProtection="1">
      <alignment horizontal="center" vertical="center"/>
      <protection hidden="1"/>
    </xf>
    <xf numFmtId="1" fontId="5" fillId="10" borderId="61" xfId="1" applyNumberFormat="1" applyFont="1" applyFill="1" applyBorder="1" applyAlignment="1" applyProtection="1">
      <alignment horizontal="center" vertical="center"/>
      <protection hidden="1"/>
    </xf>
    <xf numFmtId="1" fontId="5" fillId="0" borderId="18" xfId="1" applyNumberFormat="1" applyFont="1" applyBorder="1" applyAlignment="1" applyProtection="1">
      <alignment horizontal="center" vertical="center"/>
      <protection hidden="1"/>
    </xf>
    <xf numFmtId="1" fontId="5" fillId="0" borderId="36" xfId="1" applyNumberFormat="1" applyFont="1" applyBorder="1" applyAlignment="1" applyProtection="1">
      <alignment horizontal="center" vertical="center"/>
      <protection hidden="1"/>
    </xf>
    <xf numFmtId="0" fontId="45" fillId="10" borderId="13" xfId="1" applyFill="1" applyBorder="1" applyProtection="1">
      <protection hidden="1"/>
    </xf>
    <xf numFmtId="1" fontId="42" fillId="0" borderId="19" xfId="1" applyNumberFormat="1" applyFont="1" applyBorder="1" applyAlignment="1" applyProtection="1">
      <alignment horizontal="center" vertical="center"/>
      <protection hidden="1"/>
    </xf>
    <xf numFmtId="1" fontId="42" fillId="0" borderId="20" xfId="1" applyNumberFormat="1" applyFont="1" applyBorder="1" applyAlignment="1" applyProtection="1">
      <alignment horizontal="center" vertical="center"/>
      <protection hidden="1"/>
    </xf>
    <xf numFmtId="1" fontId="63" fillId="0" borderId="22" xfId="1" applyNumberFormat="1" applyFont="1" applyBorder="1" applyAlignment="1" applyProtection="1">
      <alignment horizontal="center" vertical="center"/>
      <protection hidden="1"/>
    </xf>
    <xf numFmtId="2" fontId="52" fillId="0" borderId="57" xfId="1" applyNumberFormat="1" applyFont="1" applyBorder="1" applyAlignment="1" applyProtection="1">
      <alignment horizontal="center" vertical="center"/>
      <protection hidden="1"/>
    </xf>
    <xf numFmtId="1" fontId="64" fillId="11" borderId="42" xfId="1" applyNumberFormat="1" applyFont="1" applyFill="1" applyBorder="1" applyAlignment="1" applyProtection="1">
      <alignment horizontal="center" vertical="center"/>
      <protection hidden="1"/>
    </xf>
    <xf numFmtId="1" fontId="64" fillId="0" borderId="58" xfId="1" applyNumberFormat="1" applyFont="1" applyBorder="1" applyAlignment="1" applyProtection="1">
      <alignment horizontal="center" vertical="center"/>
      <protection hidden="1"/>
    </xf>
    <xf numFmtId="1" fontId="42" fillId="0" borderId="25" xfId="1" applyNumberFormat="1" applyFont="1" applyBorder="1" applyAlignment="1" applyProtection="1">
      <alignment horizontal="center" vertical="center"/>
      <protection hidden="1"/>
    </xf>
    <xf numFmtId="1" fontId="42" fillId="0" borderId="26" xfId="1" applyNumberFormat="1" applyFont="1" applyBorder="1" applyAlignment="1" applyProtection="1">
      <alignment horizontal="center" vertical="center"/>
      <protection hidden="1"/>
    </xf>
    <xf numFmtId="1" fontId="65" fillId="0" borderId="26" xfId="2" applyNumberFormat="1" applyFont="1" applyBorder="1" applyAlignment="1" applyProtection="1">
      <alignment horizontal="center" vertical="center"/>
      <protection hidden="1"/>
    </xf>
    <xf numFmtId="1" fontId="63" fillId="0" borderId="27" xfId="1" applyNumberFormat="1" applyFont="1" applyBorder="1" applyAlignment="1" applyProtection="1">
      <alignment horizontal="center" vertical="center"/>
      <protection hidden="1"/>
    </xf>
    <xf numFmtId="1" fontId="65" fillId="0" borderId="4" xfId="1" applyNumberFormat="1" applyFont="1" applyBorder="1" applyAlignment="1" applyProtection="1">
      <alignment horizontal="center" vertical="center"/>
      <protection hidden="1"/>
    </xf>
    <xf numFmtId="1" fontId="65" fillId="0" borderId="26" xfId="1" applyNumberFormat="1" applyFont="1" applyBorder="1" applyAlignment="1" applyProtection="1">
      <alignment horizontal="center" vertical="center"/>
      <protection hidden="1"/>
    </xf>
    <xf numFmtId="1" fontId="63" fillId="0" borderId="1" xfId="1" applyNumberFormat="1" applyFont="1" applyBorder="1" applyAlignment="1" applyProtection="1">
      <alignment horizontal="center" vertical="center"/>
      <protection hidden="1"/>
    </xf>
    <xf numFmtId="1" fontId="65" fillId="0" borderId="25" xfId="1" applyNumberFormat="1" applyFont="1" applyBorder="1" applyAlignment="1" applyProtection="1">
      <alignment horizontal="center" vertical="center"/>
      <protection hidden="1"/>
    </xf>
    <xf numFmtId="2" fontId="52" fillId="0" borderId="62" xfId="1" applyNumberFormat="1" applyFont="1" applyBorder="1" applyAlignment="1" applyProtection="1">
      <alignment horizontal="center" vertical="center"/>
      <protection hidden="1"/>
    </xf>
    <xf numFmtId="1" fontId="64" fillId="11" borderId="2" xfId="1" applyNumberFormat="1" applyFont="1" applyFill="1" applyBorder="1" applyAlignment="1" applyProtection="1">
      <alignment horizontal="center" vertical="center"/>
      <protection hidden="1"/>
    </xf>
    <xf numFmtId="1" fontId="64" fillId="0" borderId="62" xfId="1" applyNumberFormat="1" applyFont="1" applyBorder="1" applyAlignment="1" applyProtection="1">
      <alignment horizontal="center" vertical="center"/>
      <protection hidden="1"/>
    </xf>
    <xf numFmtId="1" fontId="42" fillId="0" borderId="29" xfId="1" applyNumberFormat="1" applyFont="1" applyBorder="1" applyAlignment="1" applyProtection="1">
      <alignment horizontal="center" vertical="center"/>
      <protection hidden="1"/>
    </xf>
    <xf numFmtId="1" fontId="42" fillId="0" borderId="30" xfId="1" applyNumberFormat="1" applyFont="1" applyBorder="1" applyAlignment="1" applyProtection="1">
      <alignment horizontal="center" vertical="center"/>
      <protection hidden="1"/>
    </xf>
    <xf numFmtId="1" fontId="65" fillId="0" borderId="30" xfId="2" applyNumberFormat="1" applyFont="1" applyBorder="1" applyAlignment="1" applyProtection="1">
      <alignment horizontal="center" vertical="center"/>
      <protection hidden="1"/>
    </xf>
    <xf numFmtId="1" fontId="63" fillId="0" borderId="34" xfId="1" applyNumberFormat="1" applyFont="1" applyBorder="1" applyAlignment="1" applyProtection="1">
      <alignment horizontal="center" vertical="center"/>
      <protection hidden="1"/>
    </xf>
    <xf numFmtId="1" fontId="65" fillId="0" borderId="33" xfId="1" applyNumberFormat="1" applyFont="1" applyBorder="1" applyAlignment="1" applyProtection="1">
      <alignment horizontal="center" vertical="center"/>
      <protection hidden="1"/>
    </xf>
    <xf numFmtId="1" fontId="65" fillId="0" borderId="30" xfId="1" applyNumberFormat="1" applyFont="1" applyBorder="1" applyAlignment="1" applyProtection="1">
      <alignment horizontal="center" vertical="center"/>
      <protection hidden="1"/>
    </xf>
    <xf numFmtId="1" fontId="63" fillId="0" borderId="31" xfId="1" applyNumberFormat="1" applyFont="1" applyBorder="1" applyAlignment="1" applyProtection="1">
      <alignment horizontal="center" vertical="center"/>
      <protection hidden="1"/>
    </xf>
    <xf numFmtId="1" fontId="65" fillId="0" borderId="29" xfId="1" applyNumberFormat="1" applyFont="1" applyBorder="1" applyAlignment="1" applyProtection="1">
      <alignment horizontal="center" vertical="center"/>
      <protection hidden="1"/>
    </xf>
    <xf numFmtId="2" fontId="52" fillId="0" borderId="71" xfId="1" applyNumberFormat="1" applyFont="1" applyBorder="1" applyAlignment="1" applyProtection="1">
      <alignment horizontal="center" vertical="center"/>
      <protection hidden="1"/>
    </xf>
    <xf numFmtId="1" fontId="64" fillId="11" borderId="74" xfId="1" applyNumberFormat="1" applyFont="1" applyFill="1" applyBorder="1" applyAlignment="1" applyProtection="1">
      <alignment horizontal="center" vertical="center"/>
      <protection hidden="1"/>
    </xf>
    <xf numFmtId="1" fontId="64" fillId="0" borderId="71" xfId="1" applyNumberFormat="1" applyFont="1" applyBorder="1" applyAlignment="1" applyProtection="1">
      <alignment horizontal="center" vertical="center"/>
      <protection hidden="1"/>
    </xf>
    <xf numFmtId="1" fontId="42" fillId="10" borderId="13" xfId="1" applyNumberFormat="1" applyFont="1" applyFill="1" applyBorder="1" applyAlignment="1" applyProtection="1">
      <alignment horizontal="center" vertical="center"/>
      <protection hidden="1"/>
    </xf>
    <xf numFmtId="1" fontId="42" fillId="10" borderId="14" xfId="1" applyNumberFormat="1" applyFont="1" applyFill="1" applyBorder="1" applyAlignment="1" applyProtection="1">
      <alignment horizontal="center" vertical="center"/>
      <protection hidden="1"/>
    </xf>
    <xf numFmtId="1" fontId="65" fillId="10" borderId="14" xfId="2" applyNumberFormat="1" applyFont="1" applyFill="1" applyBorder="1" applyAlignment="1" applyProtection="1">
      <alignment horizontal="center" vertical="center"/>
      <protection hidden="1"/>
    </xf>
    <xf numFmtId="1" fontId="63" fillId="10" borderId="16" xfId="1" applyNumberFormat="1" applyFont="1" applyFill="1" applyBorder="1" applyAlignment="1" applyProtection="1">
      <alignment horizontal="center" vertical="center"/>
      <protection hidden="1"/>
    </xf>
    <xf numFmtId="1" fontId="65" fillId="10" borderId="17" xfId="1" applyNumberFormat="1" applyFont="1" applyFill="1" applyBorder="1" applyAlignment="1" applyProtection="1">
      <alignment horizontal="center" vertical="center"/>
      <protection hidden="1"/>
    </xf>
    <xf numFmtId="1" fontId="65" fillId="10" borderId="14" xfId="1" applyNumberFormat="1" applyFont="1" applyFill="1" applyBorder="1" applyAlignment="1" applyProtection="1">
      <alignment horizontal="center" vertical="center"/>
      <protection hidden="1"/>
    </xf>
    <xf numFmtId="1" fontId="63" fillId="10" borderId="15" xfId="1" applyNumberFormat="1" applyFont="1" applyFill="1" applyBorder="1" applyAlignment="1" applyProtection="1">
      <alignment horizontal="center" vertical="center"/>
      <protection hidden="1"/>
    </xf>
    <xf numFmtId="1" fontId="65" fillId="10" borderId="13" xfId="1" applyNumberFormat="1" applyFont="1" applyFill="1" applyBorder="1" applyAlignment="1" applyProtection="1">
      <alignment horizontal="center" vertical="center"/>
      <protection hidden="1"/>
    </xf>
    <xf numFmtId="2" fontId="52" fillId="10" borderId="44" xfId="1" applyNumberFormat="1" applyFont="1" applyFill="1" applyBorder="1" applyAlignment="1" applyProtection="1">
      <alignment horizontal="center" vertical="center"/>
      <protection hidden="1"/>
    </xf>
    <xf numFmtId="1" fontId="64" fillId="10" borderId="44" xfId="1" applyNumberFormat="1" applyFont="1" applyFill="1" applyBorder="1" applyAlignment="1" applyProtection="1">
      <alignment horizontal="center" vertical="center"/>
      <protection hidden="1"/>
    </xf>
    <xf numFmtId="1" fontId="64" fillId="10" borderId="13" xfId="1" applyNumberFormat="1" applyFont="1" applyFill="1" applyBorder="1" applyAlignment="1" applyProtection="1">
      <alignment horizontal="center" vertical="center"/>
      <protection hidden="1"/>
    </xf>
    <xf numFmtId="1" fontId="65" fillId="0" borderId="20" xfId="2" applyNumberFormat="1" applyFont="1" applyBorder="1" applyAlignment="1" applyProtection="1">
      <alignment horizontal="center" vertical="center"/>
      <protection hidden="1"/>
    </xf>
    <xf numFmtId="1" fontId="65" fillId="0" borderId="23" xfId="1" applyNumberFormat="1" applyFont="1" applyBorder="1" applyAlignment="1" applyProtection="1">
      <alignment horizontal="center" vertical="center"/>
      <protection hidden="1"/>
    </xf>
    <xf numFmtId="1" fontId="65" fillId="0" borderId="20" xfId="1" applyNumberFormat="1" applyFont="1" applyBorder="1" applyAlignment="1" applyProtection="1">
      <alignment horizontal="center" vertical="center"/>
      <protection hidden="1"/>
    </xf>
    <xf numFmtId="1" fontId="63" fillId="0" borderId="21" xfId="1" applyNumberFormat="1" applyFont="1" applyBorder="1" applyAlignment="1" applyProtection="1">
      <alignment horizontal="center" vertical="center"/>
      <protection hidden="1"/>
    </xf>
    <xf numFmtId="1" fontId="65" fillId="0" borderId="19" xfId="1" applyNumberFormat="1" applyFont="1" applyBorder="1" applyAlignment="1" applyProtection="1">
      <alignment horizontal="center" vertical="center"/>
      <protection hidden="1"/>
    </xf>
    <xf numFmtId="1" fontId="64" fillId="0" borderId="57" xfId="1" applyNumberFormat="1" applyFont="1" applyBorder="1" applyAlignment="1" applyProtection="1">
      <alignment horizontal="center" vertical="center"/>
      <protection hidden="1"/>
    </xf>
    <xf numFmtId="1" fontId="42" fillId="0" borderId="37" xfId="1" applyNumberFormat="1" applyFont="1" applyBorder="1" applyAlignment="1" applyProtection="1">
      <alignment horizontal="center" vertical="center"/>
      <protection hidden="1"/>
    </xf>
    <xf numFmtId="1" fontId="42" fillId="0" borderId="38" xfId="1" applyNumberFormat="1" applyFont="1" applyBorder="1" applyAlignment="1" applyProtection="1">
      <alignment horizontal="center" vertical="center"/>
      <protection hidden="1"/>
    </xf>
    <xf numFmtId="1" fontId="65" fillId="0" borderId="38" xfId="2" applyNumberFormat="1" applyFont="1" applyBorder="1" applyAlignment="1" applyProtection="1">
      <alignment horizontal="center" vertical="center"/>
      <protection hidden="1"/>
    </xf>
    <xf numFmtId="1" fontId="63" fillId="0" borderId="41" xfId="1" applyNumberFormat="1" applyFont="1" applyBorder="1" applyAlignment="1" applyProtection="1">
      <alignment horizontal="center" vertical="center"/>
      <protection hidden="1"/>
    </xf>
    <xf numFmtId="1" fontId="65" fillId="0" borderId="40" xfId="1" applyNumberFormat="1" applyFont="1" applyBorder="1" applyAlignment="1" applyProtection="1">
      <alignment horizontal="center" vertical="center"/>
      <protection hidden="1"/>
    </xf>
    <xf numFmtId="1" fontId="65" fillId="0" borderId="38" xfId="1" applyNumberFormat="1" applyFont="1" applyBorder="1" applyAlignment="1" applyProtection="1">
      <alignment horizontal="center" vertical="center"/>
      <protection hidden="1"/>
    </xf>
    <xf numFmtId="1" fontId="63" fillId="0" borderId="39" xfId="1" applyNumberFormat="1" applyFont="1" applyBorder="1" applyAlignment="1" applyProtection="1">
      <alignment horizontal="center" vertical="center"/>
      <protection hidden="1"/>
    </xf>
    <xf numFmtId="1" fontId="65" fillId="0" borderId="37" xfId="1" applyNumberFormat="1" applyFont="1" applyBorder="1" applyAlignment="1" applyProtection="1">
      <alignment horizontal="center" vertical="center"/>
      <protection hidden="1"/>
    </xf>
    <xf numFmtId="2" fontId="52" fillId="0" borderId="75" xfId="1" applyNumberFormat="1" applyFont="1" applyBorder="1" applyAlignment="1" applyProtection="1">
      <alignment horizontal="center" vertical="center"/>
      <protection hidden="1"/>
    </xf>
    <xf numFmtId="1" fontId="64" fillId="11" borderId="73" xfId="1" applyNumberFormat="1" applyFont="1" applyFill="1" applyBorder="1" applyAlignment="1" applyProtection="1">
      <alignment horizontal="center" vertical="center"/>
      <protection hidden="1"/>
    </xf>
    <xf numFmtId="1" fontId="64" fillId="0" borderId="75" xfId="1" applyNumberFormat="1" applyFont="1" applyBorder="1" applyAlignment="1" applyProtection="1">
      <alignment horizontal="center" vertical="center"/>
      <protection hidden="1"/>
    </xf>
    <xf numFmtId="0" fontId="49" fillId="0" borderId="29" xfId="1" applyFont="1" applyBorder="1" applyAlignment="1" applyProtection="1">
      <alignment horizontal="center" vertical="center"/>
      <protection hidden="1"/>
    </xf>
    <xf numFmtId="0" fontId="49" fillId="0" borderId="30" xfId="1" applyFont="1" applyBorder="1" applyAlignment="1" applyProtection="1">
      <alignment horizontal="center" vertical="center"/>
      <protection hidden="1"/>
    </xf>
    <xf numFmtId="0" fontId="49" fillId="0" borderId="33" xfId="1" applyFont="1" applyBorder="1" applyAlignment="1" applyProtection="1">
      <alignment horizontal="center" vertical="center"/>
      <protection hidden="1"/>
    </xf>
    <xf numFmtId="0" fontId="66" fillId="8" borderId="0" xfId="0" applyFont="1" applyFill="1" applyAlignment="1">
      <alignment vertical="center"/>
    </xf>
    <xf numFmtId="0" fontId="66" fillId="0" borderId="0" xfId="0" applyFont="1" applyAlignment="1">
      <alignment vertical="center"/>
    </xf>
    <xf numFmtId="0" fontId="69" fillId="0" borderId="0" xfId="0" applyFont="1" applyAlignment="1">
      <alignment horizontal="center" vertical="center"/>
    </xf>
    <xf numFmtId="0" fontId="64" fillId="0" borderId="0" xfId="0" applyFont="1" applyAlignment="1">
      <alignment horizontal="center" vertical="center"/>
    </xf>
    <xf numFmtId="0" fontId="42" fillId="0" borderId="0" xfId="0" applyFont="1" applyAlignment="1">
      <alignment horizontal="center" vertical="center"/>
    </xf>
    <xf numFmtId="0" fontId="42" fillId="0" borderId="0" xfId="0" applyFont="1" applyAlignment="1">
      <alignment vertical="center"/>
    </xf>
    <xf numFmtId="0" fontId="71" fillId="0" borderId="0" xfId="0" applyFont="1" applyAlignment="1">
      <alignment vertical="center"/>
    </xf>
    <xf numFmtId="0" fontId="66" fillId="0" borderId="52" xfId="0" applyFont="1" applyBorder="1" applyAlignment="1">
      <alignment vertical="center"/>
    </xf>
    <xf numFmtId="0" fontId="66" fillId="0" borderId="5" xfId="0" applyFont="1" applyBorder="1" applyAlignment="1">
      <alignment vertical="center"/>
    </xf>
    <xf numFmtId="0" fontId="72" fillId="0" borderId="47" xfId="0" applyFont="1" applyBorder="1" applyAlignment="1">
      <alignment horizontal="center" vertical="center"/>
    </xf>
    <xf numFmtId="0" fontId="72" fillId="0" borderId="19" xfId="0" applyFont="1" applyBorder="1" applyAlignment="1" applyProtection="1">
      <alignment horizontal="center" vertical="center"/>
      <protection locked="0"/>
    </xf>
    <xf numFmtId="0" fontId="72" fillId="0" borderId="20" xfId="0" applyFont="1" applyBorder="1" applyAlignment="1" applyProtection="1">
      <alignment horizontal="center" vertical="center"/>
      <protection locked="0"/>
    </xf>
    <xf numFmtId="0" fontId="72" fillId="0" borderId="22" xfId="0" applyFont="1" applyBorder="1" applyAlignment="1" applyProtection="1">
      <alignment horizontal="center" vertical="center"/>
      <protection locked="0"/>
    </xf>
    <xf numFmtId="0" fontId="72" fillId="0" borderId="23" xfId="0" applyFont="1" applyBorder="1" applyAlignment="1" applyProtection="1">
      <alignment horizontal="center" vertical="center"/>
      <protection locked="0"/>
    </xf>
    <xf numFmtId="0" fontId="72" fillId="0" borderId="21" xfId="0" applyFont="1" applyBorder="1" applyAlignment="1" applyProtection="1">
      <alignment horizontal="center" vertical="center"/>
      <protection locked="0"/>
    </xf>
    <xf numFmtId="0" fontId="72" fillId="0" borderId="0" xfId="0" applyFont="1" applyAlignment="1" applyProtection="1">
      <alignment horizontal="center" vertical="center"/>
      <protection locked="0"/>
    </xf>
    <xf numFmtId="0" fontId="74" fillId="0" borderId="77" xfId="0" applyFont="1" applyBorder="1" applyAlignment="1">
      <alignment horizontal="center" vertical="center"/>
    </xf>
    <xf numFmtId="0" fontId="74" fillId="0" borderId="78" xfId="0" applyFont="1" applyBorder="1" applyAlignment="1">
      <alignment horizontal="center" vertical="center"/>
    </xf>
    <xf numFmtId="0" fontId="74" fillId="0" borderId="32" xfId="0" applyFont="1" applyBorder="1" applyAlignment="1">
      <alignment horizontal="center" vertical="center"/>
    </xf>
    <xf numFmtId="0" fontId="74" fillId="0" borderId="66" xfId="0" applyFont="1" applyBorder="1" applyAlignment="1">
      <alignment horizontal="center" vertical="center"/>
    </xf>
    <xf numFmtId="0" fontId="74" fillId="0" borderId="3" xfId="0" applyFont="1" applyBorder="1" applyAlignment="1">
      <alignment horizontal="center" vertical="center"/>
    </xf>
    <xf numFmtId="0" fontId="74" fillId="0" borderId="5" xfId="0" applyFont="1" applyBorder="1" applyAlignment="1">
      <alignment horizontal="center" vertical="center"/>
    </xf>
    <xf numFmtId="0" fontId="74" fillId="0" borderId="79" xfId="0" applyFont="1" applyBorder="1" applyAlignment="1">
      <alignment vertical="center" textRotation="90"/>
    </xf>
    <xf numFmtId="0" fontId="74" fillId="0" borderId="80" xfId="0" applyFont="1" applyBorder="1" applyAlignment="1">
      <alignment vertical="center" textRotation="90"/>
    </xf>
    <xf numFmtId="0" fontId="74" fillId="0" borderId="64" xfId="0" applyFont="1" applyBorder="1" applyAlignment="1">
      <alignment vertical="center" textRotation="90"/>
    </xf>
    <xf numFmtId="0" fontId="74" fillId="0" borderId="63" xfId="0" applyFont="1" applyBorder="1" applyAlignment="1">
      <alignment vertical="center" textRotation="90"/>
    </xf>
    <xf numFmtId="0" fontId="74" fillId="0" borderId="81" xfId="0" applyFont="1" applyBorder="1" applyAlignment="1">
      <alignment vertical="center" textRotation="90"/>
    </xf>
    <xf numFmtId="0" fontId="74" fillId="0" borderId="53" xfId="0" applyFont="1" applyBorder="1" applyAlignment="1">
      <alignment vertical="center" textRotation="90"/>
    </xf>
    <xf numFmtId="0" fontId="66" fillId="2" borderId="82" xfId="0" applyFont="1" applyFill="1" applyBorder="1" applyAlignment="1">
      <alignment horizontal="center" vertical="center"/>
    </xf>
    <xf numFmtId="0" fontId="66" fillId="2" borderId="68" xfId="6" applyFont="1" applyFill="1" applyBorder="1" applyAlignment="1" applyProtection="1">
      <alignment horizontal="center" vertical="center"/>
      <protection locked="0"/>
    </xf>
    <xf numFmtId="0" fontId="66" fillId="2" borderId="69" xfId="6" applyFont="1" applyFill="1" applyBorder="1" applyAlignment="1" applyProtection="1">
      <alignment horizontal="center" vertical="center"/>
      <protection locked="0"/>
    </xf>
    <xf numFmtId="0" fontId="66" fillId="2" borderId="69" xfId="0" applyFont="1" applyFill="1" applyBorder="1" applyAlignment="1" applyProtection="1">
      <alignment horizontal="center" vertical="center"/>
      <protection locked="0"/>
    </xf>
    <xf numFmtId="0" fontId="66" fillId="2" borderId="35" xfId="0" applyFont="1" applyFill="1" applyBorder="1" applyAlignment="1" applyProtection="1">
      <alignment horizontal="center" vertical="center"/>
      <protection locked="0"/>
    </xf>
    <xf numFmtId="0" fontId="66" fillId="2" borderId="68" xfId="0" applyFont="1" applyFill="1" applyBorder="1" applyAlignment="1" applyProtection="1">
      <alignment horizontal="center" vertical="center"/>
      <protection locked="0"/>
    </xf>
    <xf numFmtId="0" fontId="66" fillId="2" borderId="70" xfId="0" applyFont="1" applyFill="1" applyBorder="1" applyAlignment="1" applyProtection="1">
      <alignment horizontal="center" vertical="center"/>
      <protection locked="0"/>
    </xf>
    <xf numFmtId="0" fontId="66" fillId="2" borderId="82" xfId="0" applyFont="1" applyFill="1" applyBorder="1" applyAlignment="1" applyProtection="1">
      <alignment horizontal="center" vertical="center"/>
      <protection locked="0"/>
    </xf>
    <xf numFmtId="0" fontId="66" fillId="2" borderId="26" xfId="0" applyFont="1" applyFill="1" applyBorder="1" applyAlignment="1">
      <alignment horizontal="center" vertical="center"/>
    </xf>
    <xf numFmtId="0" fontId="66" fillId="2" borderId="1" xfId="0" applyFont="1" applyFill="1" applyBorder="1" applyAlignment="1">
      <alignment horizontal="center" vertical="center"/>
    </xf>
    <xf numFmtId="0" fontId="74" fillId="2" borderId="58" xfId="0" applyFont="1" applyFill="1" applyBorder="1" applyAlignment="1">
      <alignment horizontal="center" vertical="center"/>
    </xf>
    <xf numFmtId="0" fontId="74" fillId="0" borderId="0" xfId="0" applyFont="1" applyAlignment="1">
      <alignment vertical="center"/>
    </xf>
    <xf numFmtId="0" fontId="66" fillId="2" borderId="25" xfId="0" applyFont="1" applyFill="1" applyBorder="1" applyAlignment="1">
      <alignment horizontal="center" vertical="center"/>
    </xf>
    <xf numFmtId="0" fontId="75" fillId="2" borderId="4" xfId="6" applyFont="1" applyFill="1" applyBorder="1" applyAlignment="1" applyProtection="1">
      <alignment horizontal="center" vertical="center" wrapText="1"/>
      <protection locked="0"/>
    </xf>
    <xf numFmtId="0" fontId="75" fillId="2" borderId="26" xfId="6" applyFont="1" applyFill="1" applyBorder="1" applyAlignment="1" applyProtection="1">
      <alignment horizontal="center" vertical="center" wrapText="1"/>
      <protection locked="0"/>
    </xf>
    <xf numFmtId="0" fontId="66" fillId="2" borderId="26" xfId="0" applyFont="1" applyFill="1" applyBorder="1" applyAlignment="1" applyProtection="1">
      <alignment horizontal="center" vertical="center"/>
      <protection locked="0"/>
    </xf>
    <xf numFmtId="0" fontId="66" fillId="2" borderId="27" xfId="0" applyFont="1" applyFill="1" applyBorder="1" applyAlignment="1" applyProtection="1">
      <alignment horizontal="center" vertical="center"/>
      <protection locked="0"/>
    </xf>
    <xf numFmtId="0" fontId="66" fillId="2" borderId="4" xfId="0" applyFont="1" applyFill="1" applyBorder="1" applyAlignment="1" applyProtection="1">
      <alignment horizontal="center" vertical="center"/>
      <protection locked="0"/>
    </xf>
    <xf numFmtId="0" fontId="66" fillId="2" borderId="1" xfId="0" applyFont="1" applyFill="1" applyBorder="1" applyAlignment="1" applyProtection="1">
      <alignment horizontal="center" vertical="center"/>
      <protection locked="0"/>
    </xf>
    <xf numFmtId="0" fontId="66" fillId="2" borderId="25" xfId="0" applyFont="1" applyFill="1" applyBorder="1" applyAlignment="1" applyProtection="1">
      <alignment horizontal="center" vertical="center"/>
      <protection locked="0"/>
    </xf>
    <xf numFmtId="0" fontId="74" fillId="2" borderId="62" xfId="0" applyFont="1" applyFill="1" applyBorder="1" applyAlignment="1">
      <alignment horizontal="center" vertical="center"/>
    </xf>
    <xf numFmtId="0" fontId="74" fillId="2" borderId="2" xfId="0" applyFont="1" applyFill="1" applyBorder="1" applyAlignment="1">
      <alignment horizontal="center" vertical="center"/>
    </xf>
    <xf numFmtId="0" fontId="74" fillId="0" borderId="0" xfId="0" applyFont="1" applyAlignment="1">
      <alignment horizontal="center" vertical="center"/>
    </xf>
    <xf numFmtId="0" fontId="66" fillId="2" borderId="19" xfId="0" applyFont="1" applyFill="1" applyBorder="1" applyAlignment="1">
      <alignment horizontal="center" vertical="center"/>
    </xf>
    <xf numFmtId="0" fontId="74" fillId="2" borderId="65" xfId="0" applyFont="1" applyFill="1" applyBorder="1" applyAlignment="1">
      <alignment horizontal="center" vertical="center"/>
    </xf>
    <xf numFmtId="0" fontId="75" fillId="2" borderId="25" xfId="6" applyFont="1" applyFill="1" applyBorder="1" applyAlignment="1" applyProtection="1">
      <alignment horizontal="center" vertical="center" wrapText="1"/>
      <protection locked="0"/>
    </xf>
    <xf numFmtId="0" fontId="74" fillId="2" borderId="71" xfId="0" applyFont="1" applyFill="1" applyBorder="1" applyAlignment="1">
      <alignment horizontal="center" vertical="center"/>
    </xf>
    <xf numFmtId="0" fontId="66" fillId="2" borderId="77" xfId="0" applyFont="1" applyFill="1" applyBorder="1" applyAlignment="1">
      <alignment horizontal="center" vertical="center"/>
    </xf>
    <xf numFmtId="0" fontId="75" fillId="2" borderId="33" xfId="6" applyFont="1" applyFill="1" applyBorder="1" applyAlignment="1" applyProtection="1">
      <alignment horizontal="center" vertical="center" wrapText="1"/>
      <protection locked="0"/>
    </xf>
    <xf numFmtId="0" fontId="75" fillId="2" borderId="20" xfId="6" applyFont="1" applyFill="1" applyBorder="1" applyAlignment="1" applyProtection="1">
      <alignment horizontal="center" vertical="center" wrapText="1"/>
      <protection locked="0"/>
    </xf>
    <xf numFmtId="0" fontId="66" fillId="2" borderId="20" xfId="0" applyFont="1" applyFill="1" applyBorder="1" applyAlignment="1" applyProtection="1">
      <alignment horizontal="center" vertical="center"/>
      <protection locked="0"/>
    </xf>
    <xf numFmtId="0" fontId="66" fillId="2" borderId="22" xfId="0" applyFont="1" applyFill="1" applyBorder="1" applyAlignment="1" applyProtection="1">
      <alignment horizontal="center" vertical="center"/>
      <protection locked="0"/>
    </xf>
    <xf numFmtId="0" fontId="66" fillId="2" borderId="33" xfId="0" applyFont="1" applyFill="1" applyBorder="1" applyAlignment="1" applyProtection="1">
      <alignment horizontal="center" vertical="center"/>
      <protection locked="0"/>
    </xf>
    <xf numFmtId="0" fontId="66" fillId="2" borderId="30" xfId="0" applyFont="1" applyFill="1" applyBorder="1" applyAlignment="1" applyProtection="1">
      <alignment horizontal="center" vertical="center"/>
      <protection locked="0"/>
    </xf>
    <xf numFmtId="0" fontId="66" fillId="2" borderId="34" xfId="0" applyFont="1" applyFill="1" applyBorder="1" applyAlignment="1" applyProtection="1">
      <alignment horizontal="center" vertical="center"/>
      <protection locked="0"/>
    </xf>
    <xf numFmtId="0" fontId="66" fillId="2" borderId="31" xfId="0" applyFont="1" applyFill="1" applyBorder="1" applyAlignment="1" applyProtection="1">
      <alignment horizontal="center" vertical="center"/>
      <protection locked="0"/>
    </xf>
    <xf numFmtId="0" fontId="66" fillId="2" borderId="29" xfId="0" applyFont="1" applyFill="1" applyBorder="1" applyAlignment="1" applyProtection="1">
      <alignment horizontal="center" vertical="center"/>
      <protection locked="0"/>
    </xf>
    <xf numFmtId="0" fontId="66" fillId="2" borderId="37" xfId="0" applyFont="1" applyFill="1" applyBorder="1" applyAlignment="1">
      <alignment horizontal="center" vertical="center"/>
    </xf>
    <xf numFmtId="0" fontId="72" fillId="2" borderId="7" xfId="0" applyFont="1" applyFill="1" applyBorder="1" applyAlignment="1">
      <alignment horizontal="center" vertical="center" wrapText="1"/>
    </xf>
    <xf numFmtId="0" fontId="74" fillId="2" borderId="14" xfId="0" applyFont="1" applyFill="1" applyBorder="1" applyAlignment="1">
      <alignment horizontal="center" vertical="center"/>
    </xf>
    <xf numFmtId="0" fontId="74" fillId="2" borderId="16" xfId="0" applyFont="1" applyFill="1" applyBorder="1" applyAlignment="1">
      <alignment horizontal="center" vertical="center"/>
    </xf>
    <xf numFmtId="0" fontId="74" fillId="2" borderId="17" xfId="0" applyFont="1" applyFill="1" applyBorder="1" applyAlignment="1">
      <alignment horizontal="center" vertical="center"/>
    </xf>
    <xf numFmtId="0" fontId="74" fillId="2" borderId="15" xfId="0" applyFont="1" applyFill="1" applyBorder="1" applyAlignment="1">
      <alignment horizontal="center" vertical="center"/>
    </xf>
    <xf numFmtId="0" fontId="74" fillId="2" borderId="13" xfId="0" applyFont="1" applyFill="1" applyBorder="1" applyAlignment="1">
      <alignment horizontal="center" vertical="center"/>
    </xf>
    <xf numFmtId="0" fontId="74" fillId="2" borderId="44" xfId="0" applyFont="1" applyFill="1" applyBorder="1" applyAlignment="1">
      <alignment horizontal="center" vertical="center"/>
    </xf>
    <xf numFmtId="0" fontId="74" fillId="2" borderId="61" xfId="0" applyFont="1" applyFill="1" applyBorder="1" applyAlignment="1">
      <alignment horizontal="center" vertical="center"/>
    </xf>
    <xf numFmtId="0" fontId="66" fillId="2" borderId="60" xfId="0" applyFont="1" applyFill="1" applyBorder="1" applyAlignment="1">
      <alignment vertical="center" wrapText="1"/>
    </xf>
    <xf numFmtId="0" fontId="66" fillId="2" borderId="61" xfId="0" applyFont="1" applyFill="1" applyBorder="1" applyAlignment="1">
      <alignment vertical="center" wrapText="1"/>
    </xf>
    <xf numFmtId="0" fontId="66" fillId="2" borderId="23" xfId="6" applyFont="1" applyFill="1" applyBorder="1" applyAlignment="1" applyProtection="1">
      <alignment horizontal="center" vertical="center"/>
      <protection locked="0"/>
    </xf>
    <xf numFmtId="0" fontId="66" fillId="2" borderId="23" xfId="0" applyFont="1" applyFill="1" applyBorder="1" applyAlignment="1" applyProtection="1">
      <alignment horizontal="center" vertical="center"/>
      <protection locked="0"/>
    </xf>
    <xf numFmtId="0" fontId="66" fillId="2" borderId="21" xfId="0" applyFont="1" applyFill="1" applyBorder="1" applyAlignment="1" applyProtection="1">
      <alignment horizontal="center" vertical="center"/>
      <protection locked="0"/>
    </xf>
    <xf numFmtId="0" fontId="66" fillId="2" borderId="19" xfId="0" applyFont="1" applyFill="1" applyBorder="1" applyAlignment="1" applyProtection="1">
      <alignment horizontal="center" vertical="center"/>
      <protection locked="0"/>
    </xf>
    <xf numFmtId="0" fontId="74" fillId="2" borderId="57" xfId="0" applyFont="1" applyFill="1" applyBorder="1" applyAlignment="1">
      <alignment horizontal="center" vertical="center"/>
    </xf>
    <xf numFmtId="0" fontId="74" fillId="2" borderId="42" xfId="0" applyFont="1" applyFill="1" applyBorder="1" applyAlignment="1">
      <alignment horizontal="center" vertical="center"/>
    </xf>
    <xf numFmtId="0" fontId="66" fillId="2" borderId="4" xfId="6" applyFont="1" applyFill="1" applyBorder="1" applyAlignment="1" applyProtection="1">
      <alignment horizontal="center" vertical="center"/>
      <protection locked="0"/>
    </xf>
    <xf numFmtId="0" fontId="66" fillId="2" borderId="26" xfId="6" applyFont="1" applyFill="1" applyBorder="1" applyAlignment="1" applyProtection="1">
      <alignment horizontal="center" vertical="center"/>
      <protection locked="0"/>
    </xf>
    <xf numFmtId="0" fontId="74" fillId="2" borderId="54" xfId="0" applyFont="1" applyFill="1" applyBorder="1" applyAlignment="1">
      <alignment horizontal="center" vertical="center"/>
    </xf>
    <xf numFmtId="0" fontId="72" fillId="2" borderId="60" xfId="0" applyFont="1" applyFill="1" applyBorder="1" applyAlignment="1">
      <alignment horizontal="center" vertical="center" wrapText="1"/>
    </xf>
    <xf numFmtId="0" fontId="74" fillId="2" borderId="12" xfId="0" applyFont="1" applyFill="1" applyBorder="1" applyAlignment="1">
      <alignment horizontal="center" vertical="center"/>
    </xf>
    <xf numFmtId="0" fontId="74" fillId="2" borderId="63" xfId="0" applyFont="1" applyFill="1" applyBorder="1" applyAlignment="1">
      <alignment horizontal="center" vertical="center"/>
    </xf>
    <xf numFmtId="0" fontId="74" fillId="2" borderId="80" xfId="0" applyFont="1" applyFill="1" applyBorder="1" applyAlignment="1">
      <alignment horizontal="center" vertical="center"/>
    </xf>
    <xf numFmtId="0" fontId="74" fillId="2" borderId="64" xfId="0" applyFont="1" applyFill="1" applyBorder="1" applyAlignment="1">
      <alignment horizontal="center" vertical="center"/>
    </xf>
    <xf numFmtId="0" fontId="74" fillId="2" borderId="53" xfId="0" applyFont="1" applyFill="1" applyBorder="1" applyAlignment="1">
      <alignment horizontal="center" vertical="center"/>
    </xf>
    <xf numFmtId="0" fontId="74" fillId="2" borderId="52" xfId="0" applyFont="1" applyFill="1" applyBorder="1" applyAlignment="1">
      <alignment horizontal="center" vertical="center"/>
    </xf>
    <xf numFmtId="0" fontId="76" fillId="0" borderId="0" xfId="0" applyFont="1" applyAlignment="1">
      <alignment horizontal="left" vertical="center"/>
    </xf>
    <xf numFmtId="0" fontId="72" fillId="0" borderId="0" xfId="0" applyFont="1" applyAlignment="1">
      <alignment vertical="center"/>
    </xf>
    <xf numFmtId="0" fontId="77" fillId="0" borderId="0" xfId="0" applyFont="1" applyAlignment="1">
      <alignment vertical="center"/>
    </xf>
    <xf numFmtId="0" fontId="73" fillId="0" borderId="0" xfId="0" applyFont="1" applyAlignment="1">
      <alignment vertical="center"/>
    </xf>
    <xf numFmtId="0" fontId="74" fillId="0" borderId="0" xfId="0" applyFont="1" applyAlignment="1">
      <alignment vertical="center" wrapText="1"/>
    </xf>
    <xf numFmtId="0" fontId="74" fillId="0" borderId="60" xfId="0" applyFont="1" applyBorder="1" applyAlignment="1">
      <alignment vertical="center"/>
    </xf>
    <xf numFmtId="0" fontId="66" fillId="0" borderId="61" xfId="0" applyFont="1" applyBorder="1"/>
    <xf numFmtId="0" fontId="66" fillId="0" borderId="61" xfId="0" applyFont="1" applyBorder="1" applyAlignment="1">
      <alignment vertical="center"/>
    </xf>
    <xf numFmtId="0" fontId="74" fillId="0" borderId="61" xfId="0" applyFont="1" applyBorder="1" applyAlignment="1">
      <alignment vertical="center"/>
    </xf>
    <xf numFmtId="0" fontId="74" fillId="0" borderId="12" xfId="0" applyFont="1" applyBorder="1" applyAlignment="1">
      <alignment vertical="center" wrapText="1"/>
    </xf>
    <xf numFmtId="0" fontId="74" fillId="0" borderId="5" xfId="0" applyFont="1" applyBorder="1" applyAlignment="1">
      <alignment vertical="center" wrapText="1"/>
    </xf>
    <xf numFmtId="0" fontId="74" fillId="0" borderId="40" xfId="0" applyFont="1" applyBorder="1" applyAlignment="1">
      <alignment horizontal="center" vertical="center"/>
    </xf>
    <xf numFmtId="0" fontId="74" fillId="0" borderId="38" xfId="0" applyFont="1" applyBorder="1" applyAlignment="1">
      <alignment horizontal="center" vertical="center"/>
    </xf>
    <xf numFmtId="0" fontId="74" fillId="0" borderId="41" xfId="0" applyFont="1" applyBorder="1" applyAlignment="1">
      <alignment horizontal="center" vertical="center"/>
    </xf>
    <xf numFmtId="0" fontId="66" fillId="0" borderId="0" xfId="0" applyFont="1" applyAlignment="1">
      <alignment horizontal="left" vertical="center" wrapText="1"/>
    </xf>
    <xf numFmtId="0" fontId="73" fillId="0" borderId="0" xfId="0" applyFont="1" applyAlignment="1">
      <alignment horizontal="right" vertical="center"/>
    </xf>
    <xf numFmtId="0" fontId="77" fillId="0" borderId="0" xfId="0" applyFont="1" applyAlignment="1">
      <alignment horizontal="center" vertical="center"/>
    </xf>
    <xf numFmtId="0" fontId="73" fillId="0" borderId="0" xfId="0" applyFont="1" applyAlignment="1">
      <alignment horizontal="center" vertical="center"/>
    </xf>
    <xf numFmtId="0" fontId="74" fillId="0" borderId="76" xfId="0" applyFont="1" applyBorder="1" applyAlignment="1">
      <alignment vertical="center"/>
    </xf>
    <xf numFmtId="0" fontId="66" fillId="0" borderId="0" xfId="0" applyFont="1" applyAlignment="1">
      <alignment horizontal="left" vertical="center"/>
    </xf>
    <xf numFmtId="0" fontId="77" fillId="0" borderId="0" xfId="0" applyFont="1" applyAlignment="1">
      <alignment horizontal="center" vertical="center" wrapText="1"/>
    </xf>
    <xf numFmtId="0" fontId="73" fillId="0" borderId="0" xfId="0" applyFont="1" applyAlignment="1">
      <alignment vertical="center" wrapText="1"/>
    </xf>
    <xf numFmtId="0" fontId="66" fillId="0" borderId="76" xfId="0" applyFont="1" applyBorder="1" applyAlignment="1">
      <alignment horizontal="left" vertical="center"/>
    </xf>
    <xf numFmtId="0" fontId="73" fillId="0" borderId="0" xfId="0" applyFont="1" applyAlignment="1">
      <alignment horizontal="left" vertical="top" wrapText="1"/>
    </xf>
    <xf numFmtId="0" fontId="66" fillId="0" borderId="0" xfId="0" applyFont="1" applyAlignment="1">
      <alignment vertical="center" wrapText="1"/>
    </xf>
    <xf numFmtId="0" fontId="73" fillId="0" borderId="0" xfId="0" applyFont="1" applyAlignment="1">
      <alignment vertical="top" wrapText="1"/>
    </xf>
    <xf numFmtId="0" fontId="79" fillId="0" borderId="0" xfId="0" applyFont="1" applyAlignment="1">
      <alignment horizontal="center" vertical="center"/>
    </xf>
    <xf numFmtId="0" fontId="79" fillId="0" borderId="0" xfId="0" applyFont="1" applyAlignment="1">
      <alignment vertical="center"/>
    </xf>
    <xf numFmtId="0" fontId="76" fillId="0" borderId="0" xfId="0" applyFont="1" applyAlignment="1">
      <alignment horizontal="center" vertical="center"/>
    </xf>
    <xf numFmtId="0" fontId="66" fillId="0" borderId="0" xfId="0" applyFont="1" applyAlignment="1">
      <alignment horizontal="left" vertical="center" indent="3"/>
    </xf>
    <xf numFmtId="0" fontId="74" fillId="0" borderId="51" xfId="0" applyFont="1" applyBorder="1" applyAlignment="1">
      <alignment vertical="center"/>
    </xf>
    <xf numFmtId="0" fontId="66" fillId="0" borderId="53" xfId="0" applyFont="1" applyBorder="1" applyAlignment="1">
      <alignment vertical="center"/>
    </xf>
    <xf numFmtId="0" fontId="81" fillId="0" borderId="0" xfId="0" applyFont="1" applyAlignment="1">
      <alignment horizontal="left" vertical="top" wrapText="1"/>
    </xf>
    <xf numFmtId="0" fontId="82" fillId="0" borderId="0" xfId="0" applyFont="1" applyAlignment="1">
      <alignment vertical="center"/>
    </xf>
    <xf numFmtId="0" fontId="83" fillId="8" borderId="0" xfId="7" applyFill="1"/>
    <xf numFmtId="0" fontId="83" fillId="2" borderId="0" xfId="7" applyFill="1"/>
    <xf numFmtId="0" fontId="84" fillId="2" borderId="0" xfId="7" applyFont="1" applyFill="1"/>
    <xf numFmtId="0" fontId="5" fillId="2" borderId="83" xfId="7" applyFont="1" applyFill="1" applyBorder="1"/>
    <xf numFmtId="0" fontId="51" fillId="2" borderId="84" xfId="7" applyFont="1" applyFill="1" applyBorder="1" applyAlignment="1">
      <alignment horizontal="right"/>
    </xf>
    <xf numFmtId="0" fontId="5" fillId="2" borderId="88" xfId="7" applyFont="1" applyFill="1" applyBorder="1"/>
    <xf numFmtId="0" fontId="51" fillId="2" borderId="89" xfId="7" applyFont="1" applyFill="1" applyBorder="1" applyAlignment="1">
      <alignment horizontal="right"/>
    </xf>
    <xf numFmtId="0" fontId="85" fillId="17" borderId="88" xfId="7" applyFont="1" applyFill="1" applyBorder="1"/>
    <xf numFmtId="0" fontId="51" fillId="17" borderId="93" xfId="7" applyFont="1" applyFill="1" applyBorder="1"/>
    <xf numFmtId="0" fontId="5" fillId="14" borderId="95" xfId="7" applyFont="1" applyFill="1" applyBorder="1" applyAlignment="1">
      <alignment horizontal="center" vertical="center"/>
    </xf>
    <xf numFmtId="0" fontId="5" fillId="18" borderId="95" xfId="7" applyFont="1" applyFill="1" applyBorder="1" applyAlignment="1">
      <alignment horizontal="center" vertical="center"/>
    </xf>
    <xf numFmtId="0" fontId="5" fillId="2" borderId="89" xfId="7" applyFont="1" applyFill="1" applyBorder="1" applyAlignment="1">
      <alignment horizontal="left" vertical="center"/>
    </xf>
    <xf numFmtId="0" fontId="5" fillId="2" borderId="88" xfId="7" applyFont="1" applyFill="1" applyBorder="1" applyAlignment="1">
      <alignment horizontal="center" vertical="center" wrapText="1"/>
    </xf>
    <xf numFmtId="0" fontId="5" fillId="2" borderId="95" xfId="7" applyFont="1" applyFill="1" applyBorder="1" applyAlignment="1">
      <alignment horizontal="center" vertical="center" wrapText="1"/>
    </xf>
    <xf numFmtId="0" fontId="5" fillId="2" borderId="96" xfId="7" applyFont="1" applyFill="1" applyBorder="1" applyAlignment="1">
      <alignment horizontal="center" vertical="center" wrapText="1"/>
    </xf>
    <xf numFmtId="0" fontId="5" fillId="19" borderId="95" xfId="7" applyFont="1" applyFill="1" applyBorder="1" applyAlignment="1">
      <alignment horizontal="center" vertical="center" wrapText="1"/>
    </xf>
    <xf numFmtId="0" fontId="5" fillId="2" borderId="97" xfId="7" applyFont="1" applyFill="1" applyBorder="1" applyAlignment="1">
      <alignment horizontal="center" vertical="center" wrapText="1"/>
    </xf>
    <xf numFmtId="0" fontId="5" fillId="2" borderId="98" xfId="7" applyFont="1" applyFill="1" applyBorder="1" applyAlignment="1">
      <alignment horizontal="center" vertical="center" wrapText="1"/>
    </xf>
    <xf numFmtId="0" fontId="5" fillId="2" borderId="99" xfId="7" applyFont="1" applyFill="1" applyBorder="1" applyAlignment="1">
      <alignment horizontal="center" vertical="center" wrapText="1"/>
    </xf>
    <xf numFmtId="0" fontId="86" fillId="2" borderId="61" xfId="7" applyFont="1" applyFill="1" applyBorder="1"/>
    <xf numFmtId="0" fontId="83" fillId="2" borderId="100" xfId="7" applyFill="1" applyBorder="1"/>
    <xf numFmtId="0" fontId="51" fillId="20" borderId="93" xfId="7" applyFont="1" applyFill="1" applyBorder="1"/>
    <xf numFmtId="0" fontId="5" fillId="2" borderId="88" xfId="7" applyFont="1" applyFill="1" applyBorder="1" applyAlignment="1">
      <alignment horizontal="right" vertical="center"/>
    </xf>
    <xf numFmtId="0" fontId="5" fillId="2" borderId="94" xfId="7" applyFont="1" applyFill="1" applyBorder="1" applyAlignment="1">
      <alignment horizontal="center" vertical="center" wrapText="1"/>
    </xf>
    <xf numFmtId="0" fontId="5" fillId="2" borderId="101" xfId="7" applyFont="1" applyFill="1" applyBorder="1" applyAlignment="1">
      <alignment horizontal="right" vertical="center"/>
    </xf>
    <xf numFmtId="0" fontId="5" fillId="2" borderId="102" xfId="7" applyFont="1" applyFill="1" applyBorder="1" applyAlignment="1">
      <alignment horizontal="left" vertical="center"/>
    </xf>
    <xf numFmtId="0" fontId="5" fillId="19" borderId="98" xfId="7" applyFont="1" applyFill="1" applyBorder="1" applyAlignment="1">
      <alignment horizontal="center" vertical="center" wrapText="1"/>
    </xf>
    <xf numFmtId="0" fontId="83" fillId="21" borderId="0" xfId="7" applyFill="1"/>
    <xf numFmtId="0" fontId="62" fillId="2" borderId="0" xfId="7" applyFont="1" applyFill="1"/>
    <xf numFmtId="0" fontId="62" fillId="2" borderId="0" xfId="8" applyNumberFormat="1" applyFont="1" applyFill="1" applyBorder="1" applyAlignment="1"/>
    <xf numFmtId="0" fontId="68" fillId="2" borderId="0" xfId="8" applyNumberFormat="1" applyFont="1" applyFill="1" applyBorder="1" applyAlignment="1" applyProtection="1">
      <alignment horizontal="center" vertical="top" wrapText="1"/>
    </xf>
    <xf numFmtId="0" fontId="5" fillId="2" borderId="0" xfId="8" applyNumberFormat="1" applyFont="1" applyFill="1" applyBorder="1" applyAlignment="1"/>
    <xf numFmtId="0" fontId="3" fillId="2" borderId="0" xfId="8" applyNumberFormat="1" applyFont="1" applyFill="1" applyBorder="1" applyAlignment="1" applyProtection="1">
      <alignment vertical="center" wrapText="1"/>
    </xf>
    <xf numFmtId="0" fontId="3" fillId="2" borderId="0" xfId="8" applyNumberFormat="1" applyFont="1" applyFill="1" applyBorder="1" applyAlignment="1" applyProtection="1">
      <alignment horizontal="left" vertical="top" wrapText="1"/>
    </xf>
    <xf numFmtId="0" fontId="88" fillId="2" borderId="0" xfId="8" applyNumberFormat="1" applyFont="1" applyFill="1" applyBorder="1" applyAlignment="1" applyProtection="1">
      <alignment horizontal="left" vertical="top" wrapText="1"/>
    </xf>
    <xf numFmtId="0" fontId="3" fillId="2" borderId="0" xfId="8" applyFont="1" applyFill="1" applyBorder="1" applyAlignment="1">
      <alignment vertical="center" wrapText="1"/>
    </xf>
    <xf numFmtId="14" fontId="88" fillId="2" borderId="113" xfId="8" applyNumberFormat="1" applyFont="1" applyFill="1" applyBorder="1" applyAlignment="1" applyProtection="1">
      <alignment horizontal="left" vertical="top" wrapText="1"/>
      <protection locked="0"/>
    </xf>
    <xf numFmtId="14" fontId="88" fillId="2" borderId="114" xfId="8" applyNumberFormat="1" applyFont="1" applyFill="1" applyBorder="1" applyAlignment="1" applyProtection="1">
      <alignment horizontal="left" vertical="top" wrapText="1"/>
      <protection locked="0"/>
    </xf>
    <xf numFmtId="14" fontId="88" fillId="2" borderId="103" xfId="8" applyNumberFormat="1" applyFont="1" applyFill="1" applyBorder="1" applyAlignment="1" applyProtection="1">
      <alignment horizontal="left" vertical="top" wrapText="1"/>
      <protection locked="0"/>
    </xf>
    <xf numFmtId="14" fontId="88" fillId="2" borderId="27" xfId="8" applyNumberFormat="1" applyFont="1" applyFill="1" applyBorder="1" applyAlignment="1" applyProtection="1">
      <alignment horizontal="left" vertical="top" wrapText="1"/>
      <protection locked="0"/>
    </xf>
    <xf numFmtId="14" fontId="88" fillId="2" borderId="115" xfId="8" applyNumberFormat="1" applyFont="1" applyFill="1" applyBorder="1" applyAlignment="1" applyProtection="1">
      <alignment horizontal="left" vertical="top" wrapText="1"/>
      <protection locked="0"/>
    </xf>
    <xf numFmtId="0" fontId="88" fillId="2" borderId="115" xfId="8" applyNumberFormat="1" applyFont="1" applyFill="1" applyBorder="1" applyAlignment="1" applyProtection="1">
      <alignment horizontal="left" vertical="top" wrapText="1"/>
      <protection locked="0"/>
    </xf>
    <xf numFmtId="0" fontId="88" fillId="2" borderId="114" xfId="8" applyNumberFormat="1" applyFont="1" applyFill="1" applyBorder="1" applyAlignment="1" applyProtection="1">
      <alignment horizontal="left" vertical="top" wrapText="1"/>
      <protection locked="0"/>
    </xf>
    <xf numFmtId="0" fontId="88" fillId="2" borderId="103" xfId="8" applyFont="1" applyFill="1" applyBorder="1" applyAlignment="1" applyProtection="1">
      <alignment horizontal="left" vertical="top" wrapText="1"/>
      <protection locked="0"/>
    </xf>
    <xf numFmtId="0" fontId="88" fillId="2" borderId="116" xfId="8" applyFont="1" applyFill="1" applyBorder="1" applyAlignment="1" applyProtection="1">
      <alignment horizontal="left" vertical="top" wrapText="1"/>
      <protection locked="0"/>
    </xf>
    <xf numFmtId="0" fontId="91" fillId="2" borderId="117" xfId="8" applyNumberFormat="1" applyFont="1" applyFill="1" applyBorder="1" applyAlignment="1" applyProtection="1">
      <alignment horizontal="center" vertical="center" wrapText="1"/>
      <protection locked="0"/>
    </xf>
    <xf numFmtId="14" fontId="88" fillId="2" borderId="118" xfId="8" applyNumberFormat="1" applyFont="1" applyFill="1" applyBorder="1" applyAlignment="1" applyProtection="1">
      <alignment horizontal="left" vertical="top" wrapText="1"/>
      <protection locked="0"/>
    </xf>
    <xf numFmtId="14" fontId="88" fillId="2" borderId="119" xfId="8" applyNumberFormat="1" applyFont="1" applyFill="1" applyBorder="1" applyAlignment="1" applyProtection="1">
      <alignment horizontal="left" vertical="top" wrapText="1"/>
      <protection locked="0"/>
    </xf>
    <xf numFmtId="14" fontId="88" fillId="2" borderId="110" xfId="8" applyNumberFormat="1" applyFont="1" applyFill="1" applyBorder="1" applyAlignment="1" applyProtection="1">
      <alignment horizontal="left" vertical="top" wrapText="1"/>
      <protection locked="0"/>
    </xf>
    <xf numFmtId="14" fontId="88" fillId="2" borderId="120" xfId="8" applyNumberFormat="1" applyFont="1" applyFill="1" applyBorder="1" applyAlignment="1" applyProtection="1">
      <alignment horizontal="left" vertical="top" wrapText="1"/>
      <protection locked="0"/>
    </xf>
    <xf numFmtId="0" fontId="88" fillId="2" borderId="120" xfId="8" applyNumberFormat="1" applyFont="1" applyFill="1" applyBorder="1" applyAlignment="1" applyProtection="1">
      <alignment horizontal="left" vertical="top" wrapText="1"/>
      <protection locked="0"/>
    </xf>
    <xf numFmtId="0" fontId="88" fillId="2" borderId="119" xfId="8" applyNumberFormat="1" applyFont="1" applyFill="1" applyBorder="1" applyAlignment="1" applyProtection="1">
      <alignment horizontal="left" vertical="top" wrapText="1"/>
      <protection locked="0"/>
    </xf>
    <xf numFmtId="0" fontId="88" fillId="2" borderId="110" xfId="8" applyFont="1" applyFill="1" applyBorder="1" applyAlignment="1" applyProtection="1">
      <alignment horizontal="left" vertical="top" wrapText="1"/>
      <protection locked="0"/>
    </xf>
    <xf numFmtId="0" fontId="88" fillId="2" borderId="121" xfId="8" applyFont="1" applyFill="1" applyBorder="1" applyAlignment="1" applyProtection="1">
      <alignment horizontal="left" vertical="top" wrapText="1"/>
      <protection locked="0"/>
    </xf>
    <xf numFmtId="0" fontId="91" fillId="2" borderId="122" xfId="8" applyNumberFormat="1" applyFont="1" applyFill="1" applyBorder="1" applyAlignment="1" applyProtection="1">
      <alignment horizontal="center" vertical="center" wrapText="1"/>
      <protection locked="0"/>
    </xf>
    <xf numFmtId="14" fontId="88" fillId="2" borderId="123" xfId="8" applyNumberFormat="1" applyFont="1" applyFill="1" applyBorder="1" applyAlignment="1" applyProtection="1">
      <alignment horizontal="left" vertical="top" wrapText="1"/>
      <protection locked="0"/>
    </xf>
    <xf numFmtId="14" fontId="88" fillId="2" borderId="124" xfId="8" applyNumberFormat="1" applyFont="1" applyFill="1" applyBorder="1" applyAlignment="1" applyProtection="1">
      <alignment horizontal="left" vertical="top" wrapText="1"/>
      <protection locked="0"/>
    </xf>
    <xf numFmtId="14" fontId="62" fillId="2" borderId="119" xfId="8" applyNumberFormat="1" applyFont="1" applyFill="1" applyBorder="1" applyAlignment="1" applyProtection="1">
      <alignment horizontal="center" vertical="center" wrapText="1"/>
      <protection locked="0"/>
    </xf>
    <xf numFmtId="14" fontId="62" fillId="2" borderId="124" xfId="8" applyNumberFormat="1" applyFont="1" applyFill="1" applyBorder="1" applyAlignment="1" applyProtection="1">
      <alignment horizontal="center" vertical="center" wrapText="1"/>
      <protection locked="0"/>
    </xf>
    <xf numFmtId="0" fontId="92" fillId="2" borderId="122" xfId="8" applyNumberFormat="1" applyFont="1" applyFill="1" applyBorder="1" applyAlignment="1" applyProtection="1">
      <alignment horizontal="center" vertical="center" wrapText="1"/>
      <protection locked="0"/>
    </xf>
    <xf numFmtId="14" fontId="88" fillId="2" borderId="119" xfId="8" applyNumberFormat="1" applyFont="1" applyFill="1" applyBorder="1" applyAlignment="1" applyProtection="1">
      <alignment horizontal="center" vertical="center" wrapText="1"/>
      <protection locked="0"/>
    </xf>
    <xf numFmtId="0" fontId="89" fillId="2" borderId="122" xfId="8" applyNumberFormat="1" applyFont="1" applyFill="1" applyBorder="1" applyAlignment="1" applyProtection="1">
      <alignment horizontal="center" vertical="center" wrapText="1"/>
      <protection locked="0"/>
    </xf>
    <xf numFmtId="0" fontId="62" fillId="2" borderId="0" xfId="8" applyNumberFormat="1" applyFont="1" applyFill="1" applyBorder="1" applyAlignment="1" applyProtection="1">
      <alignment horizontal="center" vertical="center"/>
      <protection locked="0"/>
    </xf>
    <xf numFmtId="14" fontId="88" fillId="2" borderId="124" xfId="8" applyNumberFormat="1" applyFont="1" applyFill="1" applyBorder="1" applyAlignment="1" applyProtection="1">
      <alignment horizontal="center" vertical="center" wrapText="1"/>
      <protection locked="0"/>
    </xf>
    <xf numFmtId="0" fontId="62" fillId="2" borderId="125" xfId="8" applyNumberFormat="1" applyFont="1" applyFill="1" applyBorder="1" applyAlignment="1" applyProtection="1">
      <alignment horizontal="center" vertical="center"/>
      <protection locked="0"/>
    </xf>
    <xf numFmtId="14" fontId="88" fillId="2" borderId="124" xfId="8" applyNumberFormat="1" applyFont="1" applyFill="1" applyBorder="1" applyAlignment="1" applyProtection="1">
      <alignment horizontal="center" vertical="top" wrapText="1"/>
      <protection locked="0"/>
    </xf>
    <xf numFmtId="14" fontId="88" fillId="2" borderId="118" xfId="8" applyNumberFormat="1" applyFont="1" applyFill="1" applyBorder="1" applyAlignment="1" applyProtection="1">
      <alignment horizontal="center" vertical="center" wrapText="1"/>
      <protection locked="0"/>
    </xf>
    <xf numFmtId="14" fontId="88" fillId="2" borderId="120" xfId="8" applyNumberFormat="1" applyFont="1" applyFill="1" applyBorder="1" applyAlignment="1" applyProtection="1">
      <alignment horizontal="center" vertical="center" wrapText="1"/>
      <protection locked="0"/>
    </xf>
    <xf numFmtId="14" fontId="88" fillId="2" borderId="110" xfId="8" applyNumberFormat="1" applyFont="1" applyFill="1" applyBorder="1" applyAlignment="1" applyProtection="1">
      <alignment horizontal="center" vertical="center" wrapText="1"/>
      <protection locked="0"/>
    </xf>
    <xf numFmtId="0" fontId="88" fillId="3" borderId="129" xfId="8" applyNumberFormat="1" applyFont="1" applyFill="1" applyBorder="1" applyAlignment="1" applyProtection="1">
      <alignment horizontal="left" vertical="top" wrapText="1"/>
      <protection locked="0"/>
    </xf>
    <xf numFmtId="0" fontId="88" fillId="3" borderId="130" xfId="8" applyNumberFormat="1" applyFont="1" applyFill="1" applyBorder="1" applyAlignment="1" applyProtection="1">
      <alignment horizontal="left" vertical="top" wrapText="1"/>
      <protection locked="0"/>
    </xf>
    <xf numFmtId="0" fontId="88" fillId="3" borderId="131" xfId="8" applyNumberFormat="1" applyFont="1" applyFill="1" applyBorder="1" applyAlignment="1" applyProtection="1">
      <alignment horizontal="left" vertical="top" wrapText="1"/>
      <protection locked="0"/>
    </xf>
    <xf numFmtId="0" fontId="88" fillId="3" borderId="132" xfId="8" applyFont="1" applyFill="1" applyBorder="1" applyAlignment="1" applyProtection="1">
      <alignment horizontal="left" vertical="top" wrapText="1"/>
      <protection locked="0"/>
    </xf>
    <xf numFmtId="0" fontId="88" fillId="3" borderId="133" xfId="8" applyFont="1" applyFill="1" applyBorder="1" applyAlignment="1" applyProtection="1">
      <alignment horizontal="left" vertical="top" wrapText="1"/>
      <protection locked="0"/>
    </xf>
    <xf numFmtId="0" fontId="91" fillId="3" borderId="134" xfId="8" applyNumberFormat="1" applyFont="1" applyFill="1" applyBorder="1" applyAlignment="1" applyProtection="1">
      <alignment horizontal="center" vertical="center" wrapText="1"/>
      <protection locked="0"/>
    </xf>
    <xf numFmtId="14" fontId="88" fillId="2" borderId="135" xfId="8" applyNumberFormat="1" applyFont="1" applyFill="1" applyBorder="1" applyAlignment="1" applyProtection="1">
      <alignment horizontal="center" vertical="top" wrapText="1"/>
      <protection locked="0"/>
    </xf>
    <xf numFmtId="14" fontId="88" fillId="2" borderId="136" xfId="8" applyNumberFormat="1" applyFont="1" applyFill="1" applyBorder="1" applyAlignment="1" applyProtection="1">
      <alignment horizontal="left" vertical="top" wrapText="1"/>
      <protection locked="0"/>
    </xf>
    <xf numFmtId="14" fontId="88" fillId="2" borderId="137" xfId="8" applyNumberFormat="1" applyFont="1" applyFill="1" applyBorder="1" applyAlignment="1" applyProtection="1">
      <alignment horizontal="center" vertical="top" wrapText="1"/>
      <protection locked="0"/>
    </xf>
    <xf numFmtId="14" fontId="88" fillId="2" borderId="138" xfId="8" applyNumberFormat="1" applyFont="1" applyFill="1" applyBorder="1" applyAlignment="1" applyProtection="1">
      <alignment horizontal="left" vertical="top" wrapText="1"/>
      <protection locked="0"/>
    </xf>
    <xf numFmtId="14" fontId="88" fillId="2" borderId="139" xfId="8" applyNumberFormat="1" applyFont="1" applyFill="1" applyBorder="1" applyAlignment="1" applyProtection="1">
      <alignment horizontal="center" vertical="top" wrapText="1"/>
      <protection locked="0"/>
    </xf>
    <xf numFmtId="14" fontId="62" fillId="2" borderId="138" xfId="8" applyNumberFormat="1" applyFont="1" applyFill="1" applyBorder="1" applyAlignment="1" applyProtection="1">
      <alignment horizontal="center" vertical="center" wrapText="1"/>
      <protection locked="0"/>
    </xf>
    <xf numFmtId="0" fontId="62" fillId="2" borderId="140" xfId="8" applyNumberFormat="1" applyFont="1" applyFill="1" applyBorder="1" applyAlignment="1" applyProtection="1">
      <alignment horizontal="center" vertical="center"/>
      <protection locked="0"/>
    </xf>
    <xf numFmtId="14" fontId="88" fillId="2" borderId="141" xfId="8" applyNumberFormat="1" applyFont="1" applyFill="1" applyBorder="1" applyAlignment="1" applyProtection="1">
      <alignment horizontal="left" vertical="top" wrapText="1"/>
      <protection locked="0"/>
    </xf>
    <xf numFmtId="0" fontId="62" fillId="2" borderId="5" xfId="8" applyNumberFormat="1" applyFont="1" applyFill="1" applyBorder="1" applyAlignment="1"/>
    <xf numFmtId="169" fontId="62" fillId="2" borderId="0" xfId="8" applyNumberFormat="1" applyFont="1" applyFill="1" applyBorder="1" applyAlignment="1" applyProtection="1">
      <alignment horizontal="right" wrapText="1"/>
    </xf>
    <xf numFmtId="0" fontId="89" fillId="2" borderId="147" xfId="8" applyFont="1" applyFill="1" applyBorder="1" applyAlignment="1">
      <alignment horizontal="center" vertical="center" wrapText="1"/>
    </xf>
    <xf numFmtId="0" fontId="88" fillId="2" borderId="147" xfId="8" applyNumberFormat="1" applyFont="1" applyFill="1" applyBorder="1" applyAlignment="1" applyProtection="1">
      <alignment horizontal="left" vertical="top" wrapText="1"/>
      <protection locked="0"/>
    </xf>
    <xf numFmtId="0" fontId="88" fillId="2" borderId="0" xfId="8" applyFont="1" applyFill="1" applyBorder="1" applyAlignment="1" applyProtection="1">
      <alignment horizontal="left" vertical="top" wrapText="1"/>
      <protection locked="0"/>
    </xf>
    <xf numFmtId="0" fontId="88" fillId="2" borderId="147" xfId="8" applyFont="1" applyFill="1" applyBorder="1" applyAlignment="1" applyProtection="1">
      <alignment horizontal="left" vertical="top" wrapText="1"/>
      <protection locked="0"/>
    </xf>
    <xf numFmtId="0" fontId="88" fillId="2" borderId="0" xfId="8" applyNumberFormat="1" applyFont="1" applyFill="1" applyBorder="1" applyAlignment="1" applyProtection="1">
      <alignment horizontal="left" vertical="top" wrapText="1"/>
      <protection locked="0"/>
    </xf>
    <xf numFmtId="0" fontId="91" fillId="2" borderId="0" xfId="8" applyNumberFormat="1" applyFont="1" applyFill="1" applyBorder="1" applyAlignment="1" applyProtection="1">
      <alignment horizontal="center" vertical="center" wrapText="1"/>
      <protection locked="0"/>
    </xf>
    <xf numFmtId="0" fontId="95" fillId="2" borderId="0" xfId="8" applyFont="1" applyFill="1" applyBorder="1" applyAlignment="1">
      <alignment vertical="top" wrapText="1"/>
    </xf>
    <xf numFmtId="1" fontId="97" fillId="22" borderId="149" xfId="9" applyNumberFormat="1" applyFont="1" applyFill="1" applyBorder="1" applyAlignment="1" applyProtection="1">
      <alignment horizontal="center" vertical="center"/>
      <protection hidden="1"/>
    </xf>
    <xf numFmtId="0" fontId="2" fillId="2" borderId="0" xfId="0" applyFont="1" applyFill="1" applyProtection="1">
      <protection hidden="1"/>
    </xf>
    <xf numFmtId="0" fontId="3" fillId="0" borderId="0" xfId="0" applyFont="1" applyAlignment="1">
      <alignment horizontal="right" vertical="center"/>
    </xf>
    <xf numFmtId="0" fontId="73" fillId="2" borderId="82" xfId="0" applyFont="1" applyFill="1" applyBorder="1" applyAlignment="1">
      <alignment horizontal="center" vertical="center"/>
    </xf>
    <xf numFmtId="2" fontId="79" fillId="2" borderId="26" xfId="0" applyNumberFormat="1" applyFont="1" applyFill="1" applyBorder="1" applyAlignment="1" applyProtection="1">
      <alignment horizontal="center" vertical="center" wrapText="1"/>
      <protection hidden="1"/>
    </xf>
    <xf numFmtId="2" fontId="79" fillId="2" borderId="27" xfId="0" applyNumberFormat="1" applyFont="1" applyFill="1" applyBorder="1" applyAlignment="1" applyProtection="1">
      <alignment horizontal="center" vertical="center" wrapText="1"/>
      <protection hidden="1"/>
    </xf>
    <xf numFmtId="0" fontId="5" fillId="2" borderId="61" xfId="7" applyFont="1" applyFill="1" applyBorder="1"/>
    <xf numFmtId="0" fontId="5" fillId="20" borderId="88" xfId="7" applyFont="1" applyFill="1" applyBorder="1"/>
    <xf numFmtId="0" fontId="5" fillId="12" borderId="94" xfId="7" applyFont="1" applyFill="1" applyBorder="1" applyAlignment="1">
      <alignment horizontal="center" vertical="center"/>
    </xf>
    <xf numFmtId="0" fontId="5" fillId="12" borderId="96" xfId="7" applyFont="1" applyFill="1" applyBorder="1" applyAlignment="1">
      <alignment horizontal="center" vertical="center"/>
    </xf>
    <xf numFmtId="0" fontId="30" fillId="24" borderId="96" xfId="7" applyFont="1" applyFill="1" applyBorder="1" applyAlignment="1">
      <alignment horizontal="center" vertical="center"/>
    </xf>
    <xf numFmtId="0" fontId="30" fillId="24" borderId="96" xfId="7" applyFont="1" applyFill="1" applyBorder="1" applyAlignment="1">
      <alignment horizontal="center" vertical="center" wrapText="1"/>
    </xf>
    <xf numFmtId="0" fontId="30" fillId="24" borderId="99" xfId="7" applyFont="1" applyFill="1" applyBorder="1" applyAlignment="1">
      <alignment horizontal="center" vertical="center" wrapText="1"/>
    </xf>
    <xf numFmtId="0" fontId="5" fillId="24" borderId="96" xfId="7" applyFont="1" applyFill="1" applyBorder="1" applyAlignment="1">
      <alignment horizontal="center" vertical="center"/>
    </xf>
    <xf numFmtId="0" fontId="5" fillId="24" borderId="96" xfId="7" applyFont="1" applyFill="1" applyBorder="1" applyAlignment="1">
      <alignment horizontal="center" vertical="center" wrapText="1"/>
    </xf>
    <xf numFmtId="0" fontId="5" fillId="24" borderId="99" xfId="7" applyFont="1" applyFill="1" applyBorder="1" applyAlignment="1">
      <alignment horizontal="center" vertical="center" wrapText="1"/>
    </xf>
    <xf numFmtId="169" fontId="92" fillId="3" borderId="126" xfId="8" applyNumberFormat="1" applyFont="1" applyFill="1" applyBorder="1" applyAlignment="1" applyProtection="1">
      <alignment horizontal="center" vertical="center" wrapText="1"/>
    </xf>
    <xf numFmtId="169" fontId="92" fillId="3" borderId="142" xfId="8" applyNumberFormat="1" applyFont="1" applyFill="1" applyBorder="1" applyAlignment="1" applyProtection="1">
      <alignment horizontal="center" vertical="center" wrapText="1"/>
    </xf>
    <xf numFmtId="169" fontId="92" fillId="3" borderId="145" xfId="8" applyNumberFormat="1" applyFont="1" applyFill="1" applyBorder="1" applyAlignment="1" applyProtection="1">
      <alignment horizontal="center" vertical="center" wrapText="1"/>
    </xf>
    <xf numFmtId="169" fontId="5" fillId="2" borderId="110" xfId="8" applyNumberFormat="1" applyFont="1" applyFill="1" applyBorder="1" applyAlignment="1" applyProtection="1">
      <alignment horizontal="center" vertical="center" wrapText="1"/>
    </xf>
    <xf numFmtId="14" fontId="88" fillId="2" borderId="165" xfId="8" applyNumberFormat="1" applyFont="1" applyFill="1" applyBorder="1" applyAlignment="1" applyProtection="1">
      <alignment horizontal="left" vertical="top" wrapText="1"/>
      <protection locked="0"/>
    </xf>
    <xf numFmtId="14" fontId="88" fillId="2" borderId="166" xfId="8" applyNumberFormat="1" applyFont="1" applyFill="1" applyBorder="1" applyAlignment="1" applyProtection="1">
      <alignment horizontal="left" vertical="top" wrapText="1"/>
      <protection locked="0"/>
    </xf>
    <xf numFmtId="14" fontId="88" fillId="2" borderId="167" xfId="8" applyNumberFormat="1" applyFont="1" applyFill="1" applyBorder="1" applyAlignment="1" applyProtection="1">
      <alignment horizontal="left" vertical="top" wrapText="1"/>
      <protection locked="0"/>
    </xf>
    <xf numFmtId="14" fontId="88" fillId="2" borderId="22" xfId="8" applyNumberFormat="1" applyFont="1" applyFill="1" applyBorder="1" applyAlignment="1" applyProtection="1">
      <alignment horizontal="left" vertical="top" wrapText="1"/>
      <protection locked="0"/>
    </xf>
    <xf numFmtId="14" fontId="88" fillId="2" borderId="168" xfId="8" applyNumberFormat="1" applyFont="1" applyFill="1" applyBorder="1" applyAlignment="1" applyProtection="1">
      <alignment horizontal="left" vertical="top" wrapText="1"/>
      <protection locked="0"/>
    </xf>
    <xf numFmtId="0" fontId="88" fillId="2" borderId="168" xfId="8" applyNumberFormat="1" applyFont="1" applyFill="1" applyBorder="1" applyAlignment="1" applyProtection="1">
      <alignment horizontal="left" vertical="top" wrapText="1"/>
      <protection locked="0"/>
    </xf>
    <xf numFmtId="0" fontId="88" fillId="2" borderId="166" xfId="8" applyNumberFormat="1" applyFont="1" applyFill="1" applyBorder="1" applyAlignment="1" applyProtection="1">
      <alignment horizontal="left" vertical="top" wrapText="1"/>
      <protection locked="0"/>
    </xf>
    <xf numFmtId="0" fontId="88" fillId="2" borderId="167" xfId="8" applyFont="1" applyFill="1" applyBorder="1" applyAlignment="1" applyProtection="1">
      <alignment horizontal="left" vertical="top" wrapText="1"/>
      <protection locked="0"/>
    </xf>
    <xf numFmtId="0" fontId="88" fillId="2" borderId="169" xfId="8" applyFont="1" applyFill="1" applyBorder="1" applyAlignment="1" applyProtection="1">
      <alignment horizontal="left" vertical="top" wrapText="1"/>
      <protection locked="0"/>
    </xf>
    <xf numFmtId="0" fontId="91" fillId="2" borderId="170" xfId="8" applyNumberFormat="1" applyFont="1" applyFill="1" applyBorder="1" applyAlignment="1" applyProtection="1">
      <alignment horizontal="center" vertical="center" wrapText="1"/>
      <protection locked="0"/>
    </xf>
    <xf numFmtId="0" fontId="88" fillId="2" borderId="175" xfId="8" applyNumberFormat="1" applyFont="1" applyFill="1" applyBorder="1" applyAlignment="1" applyProtection="1">
      <alignment horizontal="center" vertical="center" wrapText="1"/>
    </xf>
    <xf numFmtId="0" fontId="88" fillId="2" borderId="105" xfId="8" applyNumberFormat="1" applyFont="1" applyFill="1" applyBorder="1" applyAlignment="1" applyProtection="1">
      <alignment horizontal="center" vertical="center" wrapText="1"/>
    </xf>
    <xf numFmtId="0" fontId="88" fillId="2" borderId="106" xfId="8" applyNumberFormat="1" applyFont="1" applyFill="1" applyBorder="1" applyAlignment="1" applyProtection="1">
      <alignment horizontal="center" vertical="center" wrapText="1"/>
    </xf>
    <xf numFmtId="0" fontId="88" fillId="2" borderId="108" xfId="8" applyFont="1" applyFill="1" applyBorder="1" applyAlignment="1">
      <alignment horizontal="center" vertical="center" wrapText="1"/>
    </xf>
    <xf numFmtId="0" fontId="88" fillId="2" borderId="107" xfId="8" applyFont="1" applyFill="1" applyBorder="1" applyAlignment="1">
      <alignment horizontal="center" vertical="center" wrapText="1"/>
    </xf>
    <xf numFmtId="0" fontId="88" fillId="2" borderId="106" xfId="8" applyFont="1" applyFill="1" applyBorder="1" applyAlignment="1">
      <alignment horizontal="center" vertical="center" wrapText="1"/>
    </xf>
    <xf numFmtId="0" fontId="100" fillId="22" borderId="149" xfId="9" applyFont="1" applyFill="1" applyBorder="1" applyProtection="1">
      <protection hidden="1"/>
    </xf>
    <xf numFmtId="0" fontId="97" fillId="22" borderId="149" xfId="9" applyFont="1" applyFill="1" applyBorder="1" applyProtection="1">
      <protection hidden="1"/>
    </xf>
    <xf numFmtId="0" fontId="97" fillId="23" borderId="150" xfId="9" applyFont="1" applyFill="1" applyBorder="1" applyAlignment="1" applyProtection="1">
      <alignment horizontal="center" vertical="center"/>
      <protection hidden="1"/>
    </xf>
    <xf numFmtId="1" fontId="100" fillId="22" borderId="150" xfId="9" applyNumberFormat="1" applyFont="1" applyFill="1" applyBorder="1" applyAlignment="1" applyProtection="1">
      <alignment horizontal="center" vertical="center"/>
      <protection hidden="1"/>
    </xf>
    <xf numFmtId="0" fontId="100" fillId="22" borderId="150" xfId="9" applyFont="1" applyFill="1" applyBorder="1" applyAlignment="1" applyProtection="1">
      <alignment horizontal="center" vertical="center"/>
      <protection hidden="1"/>
    </xf>
    <xf numFmtId="0" fontId="100" fillId="22" borderId="150" xfId="9" applyFont="1" applyFill="1" applyBorder="1" applyAlignment="1" applyProtection="1">
      <alignment horizontal="left" vertical="center" wrapText="1"/>
      <protection hidden="1"/>
    </xf>
    <xf numFmtId="0" fontId="100" fillId="22" borderId="150" xfId="9" applyFont="1" applyFill="1" applyBorder="1" applyAlignment="1" applyProtection="1">
      <alignment vertical="center"/>
      <protection hidden="1"/>
    </xf>
    <xf numFmtId="0" fontId="103" fillId="22" borderId="150" xfId="9" applyFont="1" applyFill="1" applyBorder="1" applyAlignment="1" applyProtection="1">
      <alignment horizontal="left" vertical="center" indent="1"/>
      <protection hidden="1"/>
    </xf>
    <xf numFmtId="1" fontId="103" fillId="22" borderId="150" xfId="9" applyNumberFormat="1" applyFont="1" applyFill="1" applyBorder="1" applyAlignment="1" applyProtection="1">
      <alignment horizontal="right" vertical="center" indent="1"/>
      <protection hidden="1"/>
    </xf>
    <xf numFmtId="0" fontId="100" fillId="22" borderId="150" xfId="9" applyFont="1" applyFill="1" applyBorder="1" applyAlignment="1" applyProtection="1">
      <alignment horizontal="center"/>
      <protection hidden="1"/>
    </xf>
    <xf numFmtId="1" fontId="97" fillId="22" borderId="150" xfId="9" applyNumberFormat="1" applyFont="1" applyFill="1" applyBorder="1" applyAlignment="1" applyProtection="1">
      <alignment horizontal="center" vertical="center"/>
      <protection hidden="1"/>
    </xf>
    <xf numFmtId="0" fontId="101" fillId="22" borderId="150" xfId="9" applyFont="1" applyFill="1" applyBorder="1" applyAlignment="1" applyProtection="1">
      <alignment horizontal="center" vertical="center"/>
      <protection hidden="1"/>
    </xf>
    <xf numFmtId="0" fontId="100" fillId="22" borderId="149" xfId="9" applyFont="1" applyFill="1" applyBorder="1" applyAlignment="1" applyProtection="1">
      <alignment horizontal="center"/>
      <protection hidden="1"/>
    </xf>
    <xf numFmtId="0" fontId="97" fillId="22" borderId="149" xfId="9" applyFont="1" applyFill="1" applyBorder="1" applyAlignment="1" applyProtection="1">
      <alignment vertical="center"/>
      <protection hidden="1"/>
    </xf>
    <xf numFmtId="0" fontId="100" fillId="22" borderId="149" xfId="9" applyFont="1" applyFill="1" applyBorder="1" applyAlignment="1" applyProtection="1">
      <alignment vertical="top"/>
      <protection hidden="1"/>
    </xf>
    <xf numFmtId="0" fontId="100" fillId="22" borderId="149" xfId="9" applyFont="1" applyFill="1" applyBorder="1" applyAlignment="1" applyProtection="1">
      <alignment vertical="center" wrapText="1"/>
      <protection hidden="1"/>
    </xf>
    <xf numFmtId="0" fontId="100" fillId="22" borderId="149" xfId="9" applyFont="1" applyFill="1" applyBorder="1" applyAlignment="1" applyProtection="1">
      <alignment vertical="center"/>
      <protection hidden="1"/>
    </xf>
    <xf numFmtId="0" fontId="100" fillId="22" borderId="149" xfId="9" applyFont="1" applyFill="1" applyBorder="1" applyAlignment="1" applyProtection="1">
      <alignment horizontal="center" vertical="center"/>
      <protection hidden="1"/>
    </xf>
    <xf numFmtId="0" fontId="5" fillId="0" borderId="0" xfId="0" applyFont="1"/>
    <xf numFmtId="0" fontId="14" fillId="2" borderId="0" xfId="0" applyFont="1" applyFill="1" applyAlignment="1" applyProtection="1">
      <alignment vertical="center" wrapText="1"/>
      <protection hidden="1"/>
    </xf>
    <xf numFmtId="0" fontId="40" fillId="2" borderId="0" xfId="0" applyFont="1" applyFill="1" applyAlignment="1" applyProtection="1">
      <alignment vertical="center" wrapText="1"/>
      <protection hidden="1"/>
    </xf>
    <xf numFmtId="0" fontId="102" fillId="2" borderId="0" xfId="0" applyFont="1" applyFill="1"/>
    <xf numFmtId="0" fontId="104" fillId="2" borderId="0" xfId="0" applyFont="1" applyFill="1" applyAlignment="1">
      <alignment vertical="center" wrapText="1"/>
    </xf>
    <xf numFmtId="0" fontId="19" fillId="2" borderId="0" xfId="0" applyFont="1" applyFill="1" applyAlignment="1">
      <alignment vertical="center" wrapText="1"/>
    </xf>
    <xf numFmtId="0" fontId="41" fillId="2" borderId="0" xfId="0" applyFont="1" applyFill="1" applyAlignment="1">
      <alignment vertical="center" wrapText="1"/>
    </xf>
    <xf numFmtId="0" fontId="23" fillId="2" borderId="0" xfId="0" applyFont="1" applyFill="1" applyProtection="1">
      <protection hidden="1"/>
    </xf>
    <xf numFmtId="0" fontId="58" fillId="25" borderId="0" xfId="0" applyFont="1" applyFill="1" applyProtection="1">
      <protection hidden="1"/>
    </xf>
    <xf numFmtId="0" fontId="111" fillId="25" borderId="0" xfId="0" applyFont="1" applyFill="1" applyAlignment="1">
      <alignment horizontal="center" vertical="center" wrapText="1"/>
    </xf>
    <xf numFmtId="0" fontId="111" fillId="2" borderId="0" xfId="0" applyFont="1" applyFill="1" applyAlignment="1">
      <alignment horizontal="center" vertical="center" wrapText="1"/>
    </xf>
    <xf numFmtId="0" fontId="112" fillId="0" borderId="26" xfId="0" applyFont="1" applyBorder="1" applyAlignment="1">
      <alignment horizontal="right" vertical="center" wrapText="1" indent="1"/>
    </xf>
    <xf numFmtId="0" fontId="113" fillId="2" borderId="0" xfId="0" applyFont="1" applyFill="1" applyAlignment="1" applyProtection="1">
      <alignment vertical="center" wrapText="1"/>
      <protection hidden="1"/>
    </xf>
    <xf numFmtId="0" fontId="111" fillId="0" borderId="0" xfId="0" applyFont="1" applyAlignment="1">
      <alignment horizontal="center" vertical="center" wrapText="1"/>
    </xf>
    <xf numFmtId="0" fontId="114" fillId="2" borderId="0" xfId="0" applyFont="1" applyFill="1" applyAlignment="1" applyProtection="1">
      <alignment vertical="center" wrapText="1"/>
      <protection hidden="1"/>
    </xf>
    <xf numFmtId="0" fontId="111" fillId="2" borderId="5" xfId="0" applyFont="1" applyFill="1" applyBorder="1" applyAlignment="1">
      <alignment horizontal="center" vertical="center" wrapText="1"/>
    </xf>
    <xf numFmtId="0" fontId="111" fillId="25" borderId="0" xfId="0" applyFont="1" applyFill="1" applyAlignment="1" applyProtection="1">
      <alignment horizontal="center" vertical="center" wrapText="1"/>
      <protection hidden="1"/>
    </xf>
    <xf numFmtId="0" fontId="111" fillId="2" borderId="5" xfId="0" applyFont="1" applyFill="1" applyBorder="1" applyAlignment="1" applyProtection="1">
      <alignment horizontal="center" vertical="center" wrapText="1"/>
      <protection hidden="1"/>
    </xf>
    <xf numFmtId="0" fontId="111" fillId="0" borderId="0" xfId="0" applyFont="1" applyAlignment="1" applyProtection="1">
      <alignment horizontal="center" vertical="center" wrapText="1"/>
      <protection hidden="1"/>
    </xf>
    <xf numFmtId="0" fontId="113" fillId="0" borderId="0" xfId="0" applyFont="1" applyAlignment="1">
      <alignment horizontal="center" vertical="center" wrapText="1"/>
    </xf>
    <xf numFmtId="0" fontId="111" fillId="2" borderId="6" xfId="0" applyFont="1" applyFill="1" applyBorder="1" applyAlignment="1">
      <alignment vertical="center" wrapText="1"/>
    </xf>
    <xf numFmtId="0" fontId="115" fillId="2" borderId="12" xfId="0" applyFont="1" applyFill="1" applyBorder="1" applyAlignment="1">
      <alignment horizontal="center" vertical="center" wrapText="1"/>
    </xf>
    <xf numFmtId="0" fontId="113" fillId="2" borderId="18" xfId="0" applyFont="1" applyFill="1" applyBorder="1" applyAlignment="1">
      <alignment horizontal="center" vertical="center" wrapText="1"/>
    </xf>
    <xf numFmtId="0" fontId="113" fillId="2" borderId="24" xfId="0" applyFont="1" applyFill="1" applyBorder="1" applyAlignment="1">
      <alignment horizontal="center" vertical="center" wrapText="1"/>
    </xf>
    <xf numFmtId="0" fontId="113" fillId="2" borderId="28" xfId="0" applyFont="1" applyFill="1" applyBorder="1" applyAlignment="1">
      <alignment horizontal="center" vertical="center" wrapText="1"/>
    </xf>
    <xf numFmtId="0" fontId="115" fillId="2" borderId="12" xfId="0" applyFont="1" applyFill="1" applyBorder="1" applyAlignment="1" applyProtection="1">
      <alignment horizontal="center" vertical="center" wrapText="1"/>
      <protection hidden="1"/>
    </xf>
    <xf numFmtId="0" fontId="113" fillId="2" borderId="36" xfId="0" applyFont="1" applyFill="1" applyBorder="1" applyAlignment="1">
      <alignment horizontal="center" vertical="center" wrapText="1"/>
    </xf>
    <xf numFmtId="0" fontId="113" fillId="13" borderId="19" xfId="0" applyFont="1" applyFill="1" applyBorder="1" applyAlignment="1" applyProtection="1">
      <alignment horizontal="left" vertical="center" wrapText="1" indent="1"/>
      <protection locked="0"/>
    </xf>
    <xf numFmtId="0" fontId="113" fillId="13" borderId="20" xfId="0" applyFont="1" applyFill="1" applyBorder="1" applyAlignment="1" applyProtection="1">
      <alignment horizontal="left" vertical="center" wrapText="1" indent="1"/>
      <protection locked="0"/>
    </xf>
    <xf numFmtId="0" fontId="113" fillId="13" borderId="20" xfId="0" applyFont="1" applyFill="1" applyBorder="1" applyAlignment="1" applyProtection="1">
      <alignment horizontal="center" vertical="center" wrapText="1"/>
      <protection locked="0"/>
    </xf>
    <xf numFmtId="0" fontId="111" fillId="13" borderId="21" xfId="0" applyFont="1" applyFill="1" applyBorder="1" applyAlignment="1">
      <alignment horizontal="center" vertical="center" wrapText="1"/>
    </xf>
    <xf numFmtId="0" fontId="113" fillId="13" borderId="25" xfId="0" applyFont="1" applyFill="1" applyBorder="1" applyAlignment="1" applyProtection="1">
      <alignment horizontal="left" vertical="center" wrapText="1" indent="1"/>
      <protection locked="0"/>
    </xf>
    <xf numFmtId="0" fontId="113" fillId="13" borderId="26" xfId="0" applyFont="1" applyFill="1" applyBorder="1" applyAlignment="1" applyProtection="1">
      <alignment horizontal="left" vertical="center" wrapText="1" indent="1"/>
      <protection locked="0"/>
    </xf>
    <xf numFmtId="0" fontId="113" fillId="13" borderId="26" xfId="0" applyFont="1" applyFill="1" applyBorder="1" applyAlignment="1" applyProtection="1">
      <alignment horizontal="center" vertical="center" wrapText="1"/>
      <protection locked="0"/>
    </xf>
    <xf numFmtId="0" fontId="111" fillId="13" borderId="1" xfId="0" applyFont="1" applyFill="1" applyBorder="1" applyAlignment="1">
      <alignment horizontal="center" vertical="center" wrapText="1"/>
    </xf>
    <xf numFmtId="0" fontId="113" fillId="13" borderId="37" xfId="0" applyFont="1" applyFill="1" applyBorder="1" applyAlignment="1" applyProtection="1">
      <alignment horizontal="left" vertical="center" wrapText="1" indent="1"/>
      <protection locked="0"/>
    </xf>
    <xf numFmtId="0" fontId="113" fillId="13" borderId="38" xfId="0" applyFont="1" applyFill="1" applyBorder="1" applyAlignment="1" applyProtection="1">
      <alignment horizontal="left" vertical="center" wrapText="1" indent="1"/>
      <protection locked="0"/>
    </xf>
    <xf numFmtId="0" fontId="113" fillId="13" borderId="38" xfId="0" applyFont="1" applyFill="1" applyBorder="1" applyAlignment="1" applyProtection="1">
      <alignment horizontal="center" vertical="center" wrapText="1"/>
      <protection locked="0"/>
    </xf>
    <xf numFmtId="0" fontId="111" fillId="13" borderId="39" xfId="0" applyFont="1" applyFill="1" applyBorder="1" applyAlignment="1">
      <alignment horizontal="center" vertical="center" wrapText="1"/>
    </xf>
    <xf numFmtId="0" fontId="116" fillId="13" borderId="13" xfId="0" applyFont="1" applyFill="1" applyBorder="1" applyAlignment="1" applyProtection="1">
      <alignment horizontal="center" vertical="center" wrapText="1"/>
      <protection hidden="1"/>
    </xf>
    <xf numFmtId="0" fontId="116" fillId="13" borderId="14" xfId="0" applyFont="1" applyFill="1" applyBorder="1" applyAlignment="1" applyProtection="1">
      <alignment horizontal="center" vertical="center" wrapText="1"/>
      <protection hidden="1"/>
    </xf>
    <xf numFmtId="0" fontId="116" fillId="13" borderId="15" xfId="0" applyFont="1" applyFill="1" applyBorder="1" applyAlignment="1" applyProtection="1">
      <alignment horizontal="center" vertical="center" wrapText="1"/>
      <protection hidden="1"/>
    </xf>
    <xf numFmtId="0" fontId="115" fillId="26" borderId="13" xfId="0" applyFont="1" applyFill="1" applyBorder="1" applyAlignment="1">
      <alignment horizontal="center" vertical="center" wrapText="1"/>
    </xf>
    <xf numFmtId="0" fontId="115" fillId="26" borderId="14" xfId="0" applyFont="1" applyFill="1" applyBorder="1" applyAlignment="1">
      <alignment horizontal="center" vertical="center" wrapText="1"/>
    </xf>
    <xf numFmtId="0" fontId="115" fillId="26" borderId="16" xfId="0" applyFont="1" applyFill="1" applyBorder="1" applyAlignment="1">
      <alignment horizontal="center" vertical="center" wrapText="1"/>
    </xf>
    <xf numFmtId="0" fontId="111" fillId="26" borderId="19" xfId="0" applyFont="1" applyFill="1" applyBorder="1" applyAlignment="1" applyProtection="1">
      <alignment horizontal="left" vertical="center" wrapText="1" indent="1"/>
      <protection hidden="1"/>
    </xf>
    <xf numFmtId="1" fontId="113" fillId="26" borderId="20" xfId="0" applyNumberFormat="1" applyFont="1" applyFill="1" applyBorder="1" applyAlignment="1" applyProtection="1">
      <alignment horizontal="center" vertical="center" wrapText="1"/>
      <protection locked="0"/>
    </xf>
    <xf numFmtId="0" fontId="113" fillId="26" borderId="20" xfId="0" applyFont="1" applyFill="1" applyBorder="1" applyAlignment="1" applyProtection="1">
      <alignment horizontal="center" vertical="center" wrapText="1"/>
      <protection hidden="1"/>
    </xf>
    <xf numFmtId="164" fontId="113" fillId="26" borderId="22" xfId="0" applyNumberFormat="1" applyFont="1" applyFill="1" applyBorder="1" applyAlignment="1" applyProtection="1">
      <alignment horizontal="center" vertical="center" wrapText="1"/>
      <protection locked="0"/>
    </xf>
    <xf numFmtId="1" fontId="113" fillId="26" borderId="26" xfId="0" applyNumberFormat="1" applyFont="1" applyFill="1" applyBorder="1" applyAlignment="1" applyProtection="1">
      <alignment horizontal="center" vertical="center" wrapText="1"/>
      <protection locked="0"/>
    </xf>
    <xf numFmtId="0" fontId="113" fillId="26" borderId="26" xfId="0" applyFont="1" applyFill="1" applyBorder="1" applyAlignment="1" applyProtection="1">
      <alignment horizontal="center" vertical="center" wrapText="1"/>
      <protection hidden="1"/>
    </xf>
    <xf numFmtId="1" fontId="113" fillId="26" borderId="30" xfId="0" applyNumberFormat="1" applyFont="1" applyFill="1" applyBorder="1" applyAlignment="1" applyProtection="1">
      <alignment horizontal="center" vertical="center" wrapText="1"/>
      <protection locked="0"/>
    </xf>
    <xf numFmtId="0" fontId="113" fillId="26" borderId="30" xfId="0" applyFont="1" applyFill="1" applyBorder="1" applyAlignment="1" applyProtection="1">
      <alignment horizontal="center" vertical="center" wrapText="1"/>
      <protection hidden="1"/>
    </xf>
    <xf numFmtId="164" fontId="113" fillId="26" borderId="32" xfId="0" applyNumberFormat="1" applyFont="1" applyFill="1" applyBorder="1" applyAlignment="1" applyProtection="1">
      <alignment horizontal="center" vertical="center" wrapText="1"/>
      <protection locked="0"/>
    </xf>
    <xf numFmtId="164" fontId="113" fillId="26" borderId="35" xfId="0" applyNumberFormat="1" applyFont="1" applyFill="1" applyBorder="1" applyAlignment="1" applyProtection="1">
      <alignment horizontal="center" vertical="center" wrapText="1"/>
      <protection locked="0"/>
    </xf>
    <xf numFmtId="0" fontId="118" fillId="3" borderId="26" xfId="0" applyFont="1" applyFill="1" applyBorder="1" applyAlignment="1" applyProtection="1">
      <alignment horizontal="center" vertical="center" wrapText="1"/>
      <protection locked="0"/>
    </xf>
    <xf numFmtId="0" fontId="118" fillId="3" borderId="26" xfId="0" applyFont="1" applyFill="1" applyBorder="1" applyAlignment="1" applyProtection="1">
      <alignment horizontal="center" vertical="center" wrapText="1"/>
      <protection locked="0" hidden="1"/>
    </xf>
    <xf numFmtId="0" fontId="119" fillId="27" borderId="26" xfId="0" applyFont="1" applyFill="1" applyBorder="1" applyAlignment="1" applyProtection="1">
      <alignment horizontal="center" vertical="center" wrapText="1"/>
      <protection hidden="1"/>
    </xf>
    <xf numFmtId="0" fontId="0" fillId="27" borderId="0" xfId="0" applyFill="1"/>
    <xf numFmtId="0" fontId="28" fillId="2" borderId="23" xfId="0" applyFont="1" applyFill="1" applyBorder="1" applyAlignment="1">
      <alignment horizontal="center" vertical="center" wrapText="1"/>
    </xf>
    <xf numFmtId="0" fontId="28" fillId="2" borderId="192" xfId="0" applyFont="1" applyFill="1" applyBorder="1" applyAlignment="1">
      <alignment horizontal="center" vertical="center" wrapText="1"/>
    </xf>
    <xf numFmtId="0" fontId="106" fillId="2" borderId="192" xfId="0" applyFont="1" applyFill="1" applyBorder="1" applyAlignment="1">
      <alignment horizontal="right" vertical="center" wrapText="1"/>
    </xf>
    <xf numFmtId="0" fontId="32" fillId="2" borderId="13" xfId="0" applyFont="1" applyFill="1" applyBorder="1" applyAlignment="1">
      <alignment horizontal="center" vertical="center" wrapText="1"/>
    </xf>
    <xf numFmtId="0" fontId="32" fillId="2" borderId="127" xfId="0" applyFont="1" applyFill="1" applyBorder="1" applyAlignment="1">
      <alignment horizontal="center" vertical="center" wrapText="1"/>
    </xf>
    <xf numFmtId="0" fontId="22" fillId="2" borderId="57" xfId="0" applyFont="1" applyFill="1" applyBorder="1" applyAlignment="1">
      <alignment horizontal="center" vertical="center" wrapText="1"/>
    </xf>
    <xf numFmtId="0" fontId="20" fillId="2" borderId="58" xfId="0" applyFont="1" applyFill="1" applyBorder="1" applyAlignment="1">
      <alignment horizontal="center" vertical="center" wrapText="1"/>
    </xf>
    <xf numFmtId="0" fontId="20" fillId="2" borderId="57" xfId="0" applyFont="1" applyFill="1" applyBorder="1" applyAlignment="1">
      <alignment horizontal="center" vertical="center" wrapText="1"/>
    </xf>
    <xf numFmtId="0" fontId="107" fillId="2" borderId="57" xfId="0" applyFont="1" applyFill="1" applyBorder="1" applyAlignment="1">
      <alignment horizontal="right" vertical="center" wrapText="1"/>
    </xf>
    <xf numFmtId="0" fontId="22" fillId="2" borderId="71" xfId="0" applyFont="1" applyFill="1" applyBorder="1" applyAlignment="1">
      <alignment horizontal="center" vertical="center" wrapText="1"/>
    </xf>
    <xf numFmtId="0" fontId="20" fillId="2" borderId="71" xfId="0" applyFont="1" applyFill="1" applyBorder="1" applyAlignment="1">
      <alignment horizontal="center" vertical="center" wrapText="1"/>
    </xf>
    <xf numFmtId="0" fontId="20" fillId="10" borderId="44" xfId="0" applyFont="1" applyFill="1" applyBorder="1" applyAlignment="1">
      <alignment horizontal="center" vertical="center" wrapText="1"/>
    </xf>
    <xf numFmtId="0" fontId="35" fillId="2" borderId="44" xfId="0" applyFont="1" applyFill="1" applyBorder="1" applyAlignment="1">
      <alignment horizontal="center" vertical="center" wrapText="1"/>
    </xf>
    <xf numFmtId="0" fontId="26" fillId="2" borderId="44" xfId="0" applyFont="1" applyFill="1" applyBorder="1" applyAlignment="1">
      <alignment horizontal="center" vertical="center" wrapText="1"/>
    </xf>
    <xf numFmtId="0" fontId="20" fillId="2" borderId="18" xfId="0" applyFont="1" applyFill="1" applyBorder="1" applyAlignment="1">
      <alignment horizontal="center" vertical="center" wrapText="1"/>
    </xf>
    <xf numFmtId="0" fontId="22" fillId="2" borderId="65" xfId="0" applyFont="1" applyFill="1" applyBorder="1" applyAlignment="1">
      <alignment horizontal="center" vertical="center" wrapText="1"/>
    </xf>
    <xf numFmtId="0" fontId="20" fillId="2" borderId="5" xfId="0" applyFont="1" applyFill="1" applyBorder="1" applyAlignment="1">
      <alignment horizontal="center" vertical="center" wrapText="1"/>
    </xf>
    <xf numFmtId="0" fontId="20" fillId="10" borderId="50" xfId="0" applyFont="1" applyFill="1" applyBorder="1" applyAlignment="1">
      <alignment horizontal="center" vertical="center" wrapText="1"/>
    </xf>
    <xf numFmtId="0" fontId="20" fillId="2" borderId="177" xfId="0" applyFont="1" applyFill="1" applyBorder="1" applyAlignment="1">
      <alignment horizontal="center" vertical="center" wrapText="1"/>
    </xf>
    <xf numFmtId="0" fontId="39" fillId="22" borderId="26" xfId="0" applyFont="1" applyFill="1" applyBorder="1" applyAlignment="1" applyProtection="1">
      <alignment horizontal="center" vertical="center" wrapText="1"/>
      <protection hidden="1"/>
    </xf>
    <xf numFmtId="0" fontId="36" fillId="22" borderId="26" xfId="0" applyFont="1" applyFill="1" applyBorder="1" applyAlignment="1" applyProtection="1">
      <alignment horizontal="center" vertical="center" wrapText="1"/>
      <protection hidden="1"/>
    </xf>
    <xf numFmtId="0" fontId="45" fillId="27" borderId="0" xfId="1" applyFill="1" applyProtection="1">
      <protection hidden="1"/>
    </xf>
    <xf numFmtId="0" fontId="66" fillId="27" borderId="0" xfId="0" applyFont="1" applyFill="1" applyAlignment="1">
      <alignment vertical="center"/>
    </xf>
    <xf numFmtId="1" fontId="116" fillId="26" borderId="14" xfId="0" applyNumberFormat="1" applyFont="1" applyFill="1" applyBorder="1" applyAlignment="1" applyProtection="1">
      <alignment horizontal="center" vertical="center" wrapText="1"/>
      <protection hidden="1"/>
    </xf>
    <xf numFmtId="0" fontId="116" fillId="26" borderId="14" xfId="0" applyFont="1" applyFill="1" applyBorder="1" applyAlignment="1" applyProtection="1">
      <alignment horizontal="center" vertical="center" wrapText="1"/>
      <protection hidden="1"/>
    </xf>
    <xf numFmtId="164" fontId="122" fillId="26" borderId="16" xfId="0" applyNumberFormat="1" applyFont="1" applyFill="1" applyBorder="1" applyAlignment="1" applyProtection="1">
      <alignment horizontal="center" vertical="center" wrapText="1"/>
      <protection locked="0"/>
    </xf>
    <xf numFmtId="0" fontId="115" fillId="28" borderId="13" xfId="0" applyFont="1" applyFill="1" applyBorder="1" applyAlignment="1">
      <alignment horizontal="center" vertical="center" wrapText="1"/>
    </xf>
    <xf numFmtId="0" fontId="115" fillId="28" borderId="14" xfId="0" applyFont="1" applyFill="1" applyBorder="1" applyAlignment="1">
      <alignment horizontal="center" vertical="center" wrapText="1"/>
    </xf>
    <xf numFmtId="0" fontId="115" fillId="28" borderId="15" xfId="0" applyFont="1" applyFill="1" applyBorder="1" applyAlignment="1">
      <alignment horizontal="center" vertical="center" wrapText="1"/>
    </xf>
    <xf numFmtId="0" fontId="113" fillId="28" borderId="19" xfId="0" applyFont="1" applyFill="1" applyBorder="1" applyAlignment="1" applyProtection="1">
      <alignment horizontal="left" vertical="center" wrapText="1" indent="1"/>
      <protection locked="0"/>
    </xf>
    <xf numFmtId="0" fontId="113" fillId="28" borderId="20" xfId="0" applyFont="1" applyFill="1" applyBorder="1" applyAlignment="1" applyProtection="1">
      <alignment horizontal="left" vertical="center" wrapText="1" indent="1"/>
      <protection locked="0"/>
    </xf>
    <xf numFmtId="0" fontId="113" fillId="28" borderId="20" xfId="0" applyFont="1" applyFill="1" applyBorder="1" applyAlignment="1" applyProtection="1">
      <alignment horizontal="center" vertical="center" wrapText="1"/>
      <protection locked="0"/>
    </xf>
    <xf numFmtId="0" fontId="111" fillId="28" borderId="21" xfId="0" applyFont="1" applyFill="1" applyBorder="1" applyAlignment="1">
      <alignment horizontal="center" vertical="center" wrapText="1"/>
    </xf>
    <xf numFmtId="0" fontId="113" fillId="28" borderId="26" xfId="0" applyFont="1" applyFill="1" applyBorder="1" applyAlignment="1" applyProtection="1">
      <alignment horizontal="left" vertical="center" wrapText="1" indent="1"/>
      <protection locked="0"/>
    </xf>
    <xf numFmtId="0" fontId="113" fillId="28" borderId="26" xfId="0" applyFont="1" applyFill="1" applyBorder="1" applyAlignment="1" applyProtection="1">
      <alignment horizontal="center" vertical="center" wrapText="1"/>
      <protection locked="0"/>
    </xf>
    <xf numFmtId="0" fontId="111" fillId="28" borderId="1" xfId="0" applyFont="1" applyFill="1" applyBorder="1" applyAlignment="1">
      <alignment horizontal="center" vertical="center" wrapText="1"/>
    </xf>
    <xf numFmtId="0" fontId="113" fillId="28" borderId="25" xfId="0" applyFont="1" applyFill="1" applyBorder="1" applyAlignment="1" applyProtection="1">
      <alignment horizontal="left" vertical="center" wrapText="1" indent="1"/>
      <protection locked="0"/>
    </xf>
    <xf numFmtId="0" fontId="83" fillId="27" borderId="0" xfId="7" applyFill="1"/>
    <xf numFmtId="0" fontId="84" fillId="27" borderId="0" xfId="7" applyFont="1" applyFill="1"/>
    <xf numFmtId="0" fontId="62" fillId="27" borderId="0" xfId="8" applyNumberFormat="1" applyFont="1" applyFill="1" applyBorder="1" applyAlignment="1"/>
    <xf numFmtId="0" fontId="2" fillId="27" borderId="0" xfId="0" applyFont="1" applyFill="1" applyProtection="1">
      <protection hidden="1"/>
    </xf>
    <xf numFmtId="0" fontId="39" fillId="22" borderId="0" xfId="0" applyFont="1" applyFill="1" applyAlignment="1" applyProtection="1">
      <alignment horizontal="center" vertical="center"/>
      <protection hidden="1"/>
    </xf>
    <xf numFmtId="0" fontId="39" fillId="22" borderId="0" xfId="0" applyFont="1" applyFill="1" applyProtection="1">
      <protection hidden="1"/>
    </xf>
    <xf numFmtId="0" fontId="108" fillId="22" borderId="0" xfId="0" applyFont="1" applyFill="1" applyProtection="1">
      <protection hidden="1"/>
    </xf>
    <xf numFmtId="0" fontId="109" fillId="22" borderId="0" xfId="0" applyFont="1" applyFill="1" applyAlignment="1" applyProtection="1">
      <alignment horizontal="left"/>
      <protection hidden="1"/>
    </xf>
    <xf numFmtId="0" fontId="39" fillId="22" borderId="66" xfId="0" applyFont="1" applyFill="1" applyBorder="1" applyAlignment="1" applyProtection="1">
      <alignment horizontal="center" vertical="center"/>
      <protection hidden="1"/>
    </xf>
    <xf numFmtId="0" fontId="108" fillId="22" borderId="3" xfId="0" applyFont="1" applyFill="1" applyBorder="1" applyProtection="1">
      <protection hidden="1"/>
    </xf>
    <xf numFmtId="0" fontId="39" fillId="22" borderId="0" xfId="0" applyFont="1" applyFill="1" applyAlignment="1" applyProtection="1">
      <alignment horizontal="center" vertical="center"/>
      <protection locked="0" hidden="1"/>
    </xf>
    <xf numFmtId="0" fontId="36" fillId="22" borderId="0" xfId="0" applyFont="1" applyFill="1" applyAlignment="1" applyProtection="1">
      <alignment horizontal="center" vertical="center"/>
      <protection hidden="1"/>
    </xf>
    <xf numFmtId="0" fontId="36" fillId="22" borderId="66" xfId="0" applyFont="1" applyFill="1" applyBorder="1" applyAlignment="1" applyProtection="1">
      <alignment horizontal="center" vertical="center"/>
      <protection hidden="1"/>
    </xf>
    <xf numFmtId="0" fontId="109" fillId="22" borderId="0" xfId="0" applyFont="1" applyFill="1" applyAlignment="1" applyProtection="1">
      <alignment horizontal="center" vertical="top"/>
      <protection hidden="1"/>
    </xf>
    <xf numFmtId="0" fontId="109" fillId="22" borderId="66" xfId="0" applyFont="1" applyFill="1" applyBorder="1" applyAlignment="1" applyProtection="1">
      <alignment horizontal="center" vertical="top"/>
      <protection hidden="1"/>
    </xf>
    <xf numFmtId="0" fontId="34" fillId="22" borderId="0" xfId="0" applyFont="1" applyFill="1" applyAlignment="1" applyProtection="1">
      <alignment horizontal="center"/>
      <protection hidden="1"/>
    </xf>
    <xf numFmtId="0" fontId="36" fillId="22" borderId="0" xfId="0" applyFont="1" applyFill="1" applyAlignment="1" applyProtection="1">
      <alignment horizontal="center"/>
      <protection hidden="1"/>
    </xf>
    <xf numFmtId="0" fontId="39" fillId="22" borderId="74" xfId="0" applyFont="1" applyFill="1" applyBorder="1" applyProtection="1">
      <protection hidden="1"/>
    </xf>
    <xf numFmtId="0" fontId="39" fillId="22" borderId="0" xfId="0" applyFont="1" applyFill="1" applyAlignment="1" applyProtection="1">
      <alignment horizontal="center" vertical="top"/>
      <protection hidden="1"/>
    </xf>
    <xf numFmtId="0" fontId="39" fillId="22" borderId="0" xfId="0" applyFont="1" applyFill="1" applyAlignment="1" applyProtection="1">
      <alignment horizontal="center"/>
      <protection hidden="1"/>
    </xf>
    <xf numFmtId="0" fontId="39" fillId="22" borderId="0" xfId="0" applyFont="1" applyFill="1" applyAlignment="1" applyProtection="1">
      <alignment horizontal="left"/>
      <protection hidden="1"/>
    </xf>
    <xf numFmtId="0" fontId="96" fillId="22" borderId="0" xfId="0" applyFont="1" applyFill="1" applyAlignment="1" applyProtection="1">
      <alignment horizontal="center"/>
      <protection hidden="1"/>
    </xf>
    <xf numFmtId="0" fontId="96" fillId="22" borderId="186" xfId="0" applyFont="1" applyFill="1" applyBorder="1" applyAlignment="1" applyProtection="1">
      <alignment horizontal="center"/>
      <protection hidden="1"/>
    </xf>
    <xf numFmtId="0" fontId="39" fillId="22" borderId="66" xfId="0" applyFont="1" applyFill="1" applyBorder="1" applyProtection="1">
      <protection hidden="1"/>
    </xf>
    <xf numFmtId="0" fontId="96" fillId="22" borderId="2" xfId="0" applyFont="1" applyFill="1" applyBorder="1" applyAlignment="1" applyProtection="1">
      <alignment horizontal="center"/>
      <protection hidden="1"/>
    </xf>
    <xf numFmtId="0" fontId="109" fillId="22" borderId="0" xfId="0" applyFont="1" applyFill="1" applyProtection="1">
      <protection hidden="1"/>
    </xf>
    <xf numFmtId="0" fontId="109" fillId="22" borderId="0" xfId="0" applyFont="1" applyFill="1" applyAlignment="1" applyProtection="1">
      <alignment horizontal="left" wrapText="1"/>
      <protection hidden="1"/>
    </xf>
    <xf numFmtId="0" fontId="109" fillId="22" borderId="0" xfId="0" applyFont="1" applyFill="1" applyAlignment="1" applyProtection="1">
      <alignment horizontal="center" wrapText="1"/>
      <protection hidden="1"/>
    </xf>
    <xf numFmtId="0" fontId="39" fillId="22" borderId="0" xfId="0" applyFont="1" applyFill="1" applyAlignment="1" applyProtection="1">
      <alignment vertical="center" wrapText="1"/>
      <protection hidden="1"/>
    </xf>
    <xf numFmtId="0" fontId="39" fillId="22" borderId="186" xfId="0" applyFont="1" applyFill="1" applyBorder="1" applyProtection="1">
      <protection hidden="1"/>
    </xf>
    <xf numFmtId="0" fontId="39" fillId="22" borderId="3" xfId="0" applyFont="1" applyFill="1" applyBorder="1" applyProtection="1">
      <protection hidden="1"/>
    </xf>
    <xf numFmtId="0" fontId="39" fillId="22" borderId="26" xfId="0" applyFont="1" applyFill="1" applyBorder="1" applyAlignment="1" applyProtection="1">
      <alignment horizontal="center" vertical="center"/>
      <protection hidden="1"/>
    </xf>
    <xf numFmtId="0" fontId="109" fillId="22" borderId="26" xfId="0" applyFont="1" applyFill="1" applyBorder="1" applyAlignment="1" applyProtection="1">
      <alignment horizontal="right" vertical="center"/>
      <protection hidden="1"/>
    </xf>
    <xf numFmtId="0" fontId="39" fillId="22" borderId="26" xfId="0" applyFont="1" applyFill="1" applyBorder="1" applyProtection="1">
      <protection hidden="1"/>
    </xf>
    <xf numFmtId="0" fontId="39" fillId="22" borderId="0" xfId="0" applyFont="1" applyFill="1" applyAlignment="1" applyProtection="1">
      <alignment vertical="center"/>
      <protection hidden="1"/>
    </xf>
    <xf numFmtId="0" fontId="20" fillId="2" borderId="195" xfId="0" applyFont="1" applyFill="1" applyBorder="1" applyAlignment="1">
      <alignment vertical="center" wrapText="1"/>
    </xf>
    <xf numFmtId="0" fontId="14" fillId="2" borderId="196" xfId="0" applyFont="1" applyFill="1" applyBorder="1" applyAlignment="1" applyProtection="1">
      <alignment vertical="center" wrapText="1"/>
      <protection hidden="1"/>
    </xf>
    <xf numFmtId="0" fontId="40" fillId="2" borderId="196" xfId="0" applyFont="1" applyFill="1" applyBorder="1" applyAlignment="1" applyProtection="1">
      <alignment vertical="center" wrapText="1"/>
      <protection hidden="1"/>
    </xf>
    <xf numFmtId="0" fontId="0" fillId="27" borderId="43" xfId="0" applyFill="1" applyBorder="1"/>
    <xf numFmtId="0" fontId="102" fillId="27" borderId="43" xfId="0" applyFont="1" applyFill="1" applyBorder="1"/>
    <xf numFmtId="0" fontId="14" fillId="27" borderId="0" xfId="0" applyFont="1" applyFill="1" applyAlignment="1">
      <alignment vertical="center" wrapText="1"/>
    </xf>
    <xf numFmtId="0" fontId="15" fillId="27" borderId="0" xfId="0" applyFont="1" applyFill="1" applyAlignment="1">
      <alignment vertical="center" wrapText="1"/>
    </xf>
    <xf numFmtId="0" fontId="16" fillId="27" borderId="0" xfId="0" applyFont="1" applyFill="1" applyAlignment="1">
      <alignment vertical="center" wrapText="1"/>
    </xf>
    <xf numFmtId="0" fontId="17" fillId="27" borderId="0" xfId="0" applyFont="1" applyFill="1" applyAlignment="1">
      <alignment vertical="center" wrapText="1"/>
    </xf>
    <xf numFmtId="0" fontId="17" fillId="27" borderId="0" xfId="0" applyFont="1" applyFill="1" applyAlignment="1" applyProtection="1">
      <alignment vertical="center" wrapText="1"/>
      <protection locked="0"/>
    </xf>
    <xf numFmtId="0" fontId="105" fillId="27" borderId="0" xfId="0" applyFont="1" applyFill="1" applyAlignment="1">
      <alignment vertical="center" wrapText="1"/>
    </xf>
    <xf numFmtId="0" fontId="18" fillId="27" borderId="0" xfId="0" applyFont="1" applyFill="1" applyAlignment="1">
      <alignment vertical="center" wrapText="1"/>
    </xf>
    <xf numFmtId="0" fontId="102" fillId="27" borderId="0" xfId="0" applyFont="1" applyFill="1"/>
    <xf numFmtId="0" fontId="104" fillId="27" borderId="0" xfId="0" applyFont="1" applyFill="1" applyAlignment="1">
      <alignment vertical="center" wrapText="1"/>
    </xf>
    <xf numFmtId="0" fontId="19" fillId="27" borderId="0" xfId="0" applyFont="1" applyFill="1" applyAlignment="1">
      <alignment vertical="center" wrapText="1"/>
    </xf>
    <xf numFmtId="0" fontId="41" fillId="27" borderId="0" xfId="0" applyFont="1" applyFill="1" applyAlignment="1">
      <alignment vertical="center" wrapText="1"/>
    </xf>
    <xf numFmtId="0" fontId="19" fillId="27" borderId="0" xfId="0" applyFont="1" applyFill="1" applyAlignment="1" applyProtection="1">
      <alignment vertical="center" wrapText="1"/>
      <protection locked="0"/>
    </xf>
    <xf numFmtId="0" fontId="123" fillId="2" borderId="0" xfId="0" applyFont="1" applyFill="1" applyAlignment="1">
      <alignment horizontal="left" vertical="center" wrapText="1"/>
    </xf>
    <xf numFmtId="0" fontId="13" fillId="10" borderId="0" xfId="0" applyFont="1" applyFill="1" applyAlignment="1" applyProtection="1">
      <alignment horizontal="center"/>
      <protection locked="0"/>
    </xf>
    <xf numFmtId="0" fontId="2" fillId="10" borderId="0" xfId="0" applyFont="1" applyFill="1" applyAlignment="1" applyProtection="1">
      <alignment horizontal="center" vertical="top"/>
      <protection locked="0"/>
    </xf>
    <xf numFmtId="0" fontId="124" fillId="2" borderId="0" xfId="0" applyFont="1" applyFill="1" applyAlignment="1">
      <alignment horizontal="center" vertical="top"/>
    </xf>
    <xf numFmtId="0" fontId="124" fillId="2" borderId="0" xfId="0" applyFont="1" applyFill="1"/>
    <xf numFmtId="0" fontId="124" fillId="2" borderId="0" xfId="0" applyFont="1" applyFill="1" applyAlignment="1">
      <alignment vertical="top"/>
    </xf>
    <xf numFmtId="0" fontId="2" fillId="9" borderId="1" xfId="0" applyFont="1" applyFill="1" applyBorder="1" applyAlignment="1" applyProtection="1">
      <alignment vertical="center"/>
      <protection locked="0"/>
    </xf>
    <xf numFmtId="0" fontId="2" fillId="9" borderId="4" xfId="0" applyFont="1" applyFill="1" applyBorder="1"/>
    <xf numFmtId="0" fontId="7" fillId="0" borderId="26" xfId="0" applyFont="1" applyBorder="1" applyAlignment="1">
      <alignment horizontal="center" vertical="center" wrapText="1"/>
    </xf>
    <xf numFmtId="0" fontId="125" fillId="26" borderId="26" xfId="0" applyFont="1" applyFill="1" applyBorder="1" applyAlignment="1" applyProtection="1">
      <alignment horizontal="center" vertical="center" wrapText="1"/>
      <protection locked="0"/>
    </xf>
    <xf numFmtId="0" fontId="0" fillId="26" borderId="26" xfId="0" applyFill="1" applyBorder="1" applyProtection="1">
      <protection locked="0"/>
    </xf>
    <xf numFmtId="0" fontId="0" fillId="10" borderId="30" xfId="0" applyFill="1" applyBorder="1" applyProtection="1">
      <protection hidden="1"/>
    </xf>
    <xf numFmtId="0" fontId="126" fillId="10" borderId="26" xfId="0" applyFont="1" applyFill="1" applyBorder="1" applyAlignment="1">
      <alignment horizontal="center" vertical="center" wrapText="1"/>
    </xf>
    <xf numFmtId="0" fontId="57" fillId="26" borderId="26" xfId="0" applyFont="1" applyFill="1" applyBorder="1" applyAlignment="1" applyProtection="1">
      <alignment horizontal="center" vertical="center" wrapText="1"/>
      <protection hidden="1"/>
    </xf>
    <xf numFmtId="0" fontId="9" fillId="29" borderId="26" xfId="0" applyFont="1" applyFill="1" applyBorder="1" applyAlignment="1">
      <alignment horizontal="center" vertical="center" wrapText="1"/>
    </xf>
    <xf numFmtId="2" fontId="42" fillId="29" borderId="26" xfId="0" applyNumberFormat="1" applyFont="1" applyFill="1" applyBorder="1" applyAlignment="1">
      <alignment horizontal="center" vertical="center"/>
    </xf>
    <xf numFmtId="0" fontId="9" fillId="11" borderId="26" xfId="0" applyFont="1" applyFill="1" applyBorder="1" applyAlignment="1">
      <alignment horizontal="center" vertical="center" wrapText="1"/>
    </xf>
    <xf numFmtId="0" fontId="8" fillId="5" borderId="1" xfId="0" applyFont="1" applyFill="1" applyBorder="1" applyAlignment="1" applyProtection="1">
      <alignment horizontal="center" vertical="center" wrapText="1"/>
      <protection locked="0"/>
    </xf>
    <xf numFmtId="0" fontId="11" fillId="10" borderId="1" xfId="0" applyFont="1" applyFill="1" applyBorder="1" applyAlignment="1">
      <alignment horizontal="center" vertical="center" wrapText="1"/>
    </xf>
    <xf numFmtId="0" fontId="42" fillId="2" borderId="1" xfId="0" applyFont="1" applyFill="1" applyBorder="1" applyAlignment="1" applyProtection="1">
      <alignment horizontal="center" vertical="center"/>
      <protection locked="0"/>
    </xf>
    <xf numFmtId="0" fontId="42" fillId="10" borderId="1" xfId="0" applyFont="1" applyFill="1" applyBorder="1" applyAlignment="1">
      <alignment horizontal="center" vertical="center"/>
    </xf>
    <xf numFmtId="0" fontId="0" fillId="10" borderId="4" xfId="0" applyFill="1" applyBorder="1"/>
    <xf numFmtId="0" fontId="9" fillId="2" borderId="4" xfId="0" applyFont="1" applyFill="1" applyBorder="1" applyAlignment="1">
      <alignment horizontal="center" vertical="center" wrapText="1"/>
    </xf>
    <xf numFmtId="0" fontId="5" fillId="2" borderId="4" xfId="0" applyFont="1" applyFill="1" applyBorder="1" applyAlignment="1">
      <alignment horizontal="center" vertical="center"/>
    </xf>
    <xf numFmtId="0" fontId="5" fillId="10" borderId="4" xfId="0" applyFont="1" applyFill="1" applyBorder="1" applyAlignment="1">
      <alignment horizontal="center" vertical="center"/>
    </xf>
    <xf numFmtId="2" fontId="42" fillId="11" borderId="154" xfId="0" applyNumberFormat="1" applyFont="1" applyFill="1" applyBorder="1" applyAlignment="1">
      <alignment horizontal="center" vertical="center"/>
    </xf>
    <xf numFmtId="0" fontId="42" fillId="11" borderId="154" xfId="0" applyFont="1" applyFill="1" applyBorder="1" applyAlignment="1">
      <alignment horizontal="center" vertical="center"/>
    </xf>
    <xf numFmtId="0" fontId="42" fillId="7" borderId="154" xfId="0" applyFont="1" applyFill="1" applyBorder="1" applyAlignment="1">
      <alignment horizontal="center" vertical="center"/>
    </xf>
    <xf numFmtId="2" fontId="42" fillId="29" borderId="62" xfId="0" applyNumberFormat="1" applyFont="1" applyFill="1" applyBorder="1" applyAlignment="1">
      <alignment horizontal="center" vertical="center"/>
    </xf>
    <xf numFmtId="2" fontId="42" fillId="10" borderId="62" xfId="0" applyNumberFormat="1" applyFont="1" applyFill="1" applyBorder="1" applyAlignment="1">
      <alignment horizontal="center" vertical="center"/>
    </xf>
    <xf numFmtId="2" fontId="42" fillId="29" borderId="75" xfId="0" applyNumberFormat="1" applyFont="1" applyFill="1" applyBorder="1" applyAlignment="1">
      <alignment horizontal="center" vertical="center"/>
    </xf>
    <xf numFmtId="0" fontId="42" fillId="11" borderId="62" xfId="0" applyFont="1" applyFill="1" applyBorder="1" applyAlignment="1">
      <alignment horizontal="center" vertical="center"/>
    </xf>
    <xf numFmtId="0" fontId="42" fillId="10" borderId="62" xfId="0" applyFont="1" applyFill="1" applyBorder="1" applyAlignment="1">
      <alignment horizontal="center" vertical="center"/>
    </xf>
    <xf numFmtId="0" fontId="42" fillId="11" borderId="75" xfId="0" applyFont="1" applyFill="1" applyBorder="1" applyAlignment="1">
      <alignment horizontal="center" vertical="center"/>
    </xf>
    <xf numFmtId="0" fontId="42" fillId="7" borderId="62" xfId="0" applyFont="1" applyFill="1" applyBorder="1" applyAlignment="1">
      <alignment horizontal="center" vertical="center"/>
    </xf>
    <xf numFmtId="0" fontId="42" fillId="7" borderId="75" xfId="0" applyFont="1" applyFill="1" applyBorder="1" applyAlignment="1">
      <alignment horizontal="center" vertical="center"/>
    </xf>
    <xf numFmtId="0" fontId="8" fillId="5" borderId="1" xfId="0" applyFont="1" applyFill="1" applyBorder="1" applyAlignment="1" applyProtection="1">
      <alignment horizontal="center" vertical="center" wrapText="1"/>
      <protection hidden="1"/>
    </xf>
    <xf numFmtId="0" fontId="9" fillId="29" borderId="44" xfId="0" applyFont="1" applyFill="1" applyBorder="1" applyAlignment="1">
      <alignment horizontal="center" vertical="center" wrapText="1"/>
    </xf>
    <xf numFmtId="0" fontId="9" fillId="11" borderId="44" xfId="0" applyFont="1" applyFill="1" applyBorder="1" applyAlignment="1">
      <alignment horizontal="center" vertical="center" wrapText="1"/>
    </xf>
    <xf numFmtId="0" fontId="9" fillId="7" borderId="44" xfId="0" applyFont="1" applyFill="1" applyBorder="1" applyAlignment="1">
      <alignment horizontal="center" vertical="center" wrapText="1"/>
    </xf>
    <xf numFmtId="2" fontId="42" fillId="29" borderId="57" xfId="0" applyNumberFormat="1" applyFont="1" applyFill="1" applyBorder="1" applyAlignment="1">
      <alignment horizontal="center" vertical="center"/>
    </xf>
    <xf numFmtId="0" fontId="42" fillId="11" borderId="57" xfId="0" applyFont="1" applyFill="1" applyBorder="1" applyAlignment="1">
      <alignment horizontal="center" vertical="center"/>
    </xf>
    <xf numFmtId="0" fontId="42" fillId="7" borderId="57" xfId="0" applyFont="1" applyFill="1" applyBorder="1" applyAlignment="1">
      <alignment horizontal="center" vertical="center"/>
    </xf>
    <xf numFmtId="0" fontId="0" fillId="10" borderId="44" xfId="0" applyFill="1" applyBorder="1"/>
    <xf numFmtId="0" fontId="9" fillId="29" borderId="50" xfId="0" applyFont="1" applyFill="1" applyBorder="1" applyAlignment="1">
      <alignment horizontal="center" vertical="center" wrapText="1"/>
    </xf>
    <xf numFmtId="0" fontId="9" fillId="11" borderId="50" xfId="0" applyFont="1" applyFill="1" applyBorder="1" applyAlignment="1">
      <alignment horizontal="center" vertical="center" wrapText="1"/>
    </xf>
    <xf numFmtId="0" fontId="9" fillId="7" borderId="50" xfId="0" applyFont="1" applyFill="1" applyBorder="1" applyAlignment="1">
      <alignment horizontal="center" vertical="center" wrapText="1"/>
    </xf>
    <xf numFmtId="0" fontId="8" fillId="26" borderId="26" xfId="0" applyFont="1" applyFill="1" applyBorder="1" applyAlignment="1" applyProtection="1">
      <alignment horizontal="center" vertical="center" wrapText="1"/>
      <protection hidden="1"/>
    </xf>
    <xf numFmtId="0" fontId="36" fillId="22" borderId="78" xfId="0" applyFont="1" applyFill="1" applyBorder="1" applyAlignment="1" applyProtection="1">
      <alignment horizontal="center" vertical="center"/>
      <protection hidden="1"/>
    </xf>
    <xf numFmtId="0" fontId="39" fillId="22" borderId="78" xfId="0" applyFont="1" applyFill="1" applyBorder="1" applyAlignment="1" applyProtection="1">
      <alignment horizontal="center" vertical="center"/>
      <protection hidden="1"/>
    </xf>
    <xf numFmtId="0" fontId="120" fillId="2" borderId="0" xfId="0" applyFont="1" applyFill="1" applyAlignment="1">
      <alignment horizontal="right"/>
    </xf>
    <xf numFmtId="0" fontId="128" fillId="2" borderId="0" xfId="0" applyFont="1" applyFill="1" applyAlignment="1">
      <alignment horizontal="center"/>
    </xf>
    <xf numFmtId="0" fontId="57" fillId="14" borderId="1" xfId="0" applyFont="1" applyFill="1" applyBorder="1" applyAlignment="1" applyProtection="1">
      <alignment horizontal="center" vertical="center" wrapText="1"/>
      <protection locked="0"/>
    </xf>
    <xf numFmtId="0" fontId="0" fillId="2" borderId="26" xfId="0" applyFill="1" applyBorder="1" applyAlignment="1">
      <alignment horizontal="center"/>
    </xf>
    <xf numFmtId="0" fontId="120" fillId="2" borderId="26" xfId="0" applyFont="1" applyFill="1" applyBorder="1" applyAlignment="1">
      <alignment horizontal="center" vertical="center"/>
    </xf>
    <xf numFmtId="0" fontId="128" fillId="2" borderId="26" xfId="0" applyFont="1" applyFill="1" applyBorder="1" applyAlignment="1">
      <alignment horizontal="center"/>
    </xf>
    <xf numFmtId="0" fontId="127" fillId="2" borderId="26" xfId="0" applyFont="1" applyFill="1" applyBorder="1" applyAlignment="1">
      <alignment horizontal="center"/>
    </xf>
    <xf numFmtId="0" fontId="121" fillId="2" borderId="0" xfId="0" applyFont="1" applyFill="1" applyAlignment="1" applyProtection="1">
      <alignment horizontal="center" vertical="center" wrapText="1"/>
      <protection hidden="1"/>
    </xf>
    <xf numFmtId="0" fontId="115" fillId="28" borderId="7" xfId="0" applyFont="1" applyFill="1" applyBorder="1" applyAlignment="1">
      <alignment horizontal="center" vertical="center" wrapText="1"/>
    </xf>
    <xf numFmtId="0" fontId="117" fillId="28" borderId="8" xfId="0" applyFont="1" applyFill="1" applyBorder="1" applyAlignment="1">
      <alignment horizontal="center" vertical="center" wrapText="1"/>
    </xf>
    <xf numFmtId="0" fontId="117" fillId="28" borderId="9" xfId="0" applyFont="1" applyFill="1" applyBorder="1" applyAlignment="1">
      <alignment horizontal="center" vertical="center" wrapText="1"/>
    </xf>
    <xf numFmtId="0" fontId="115" fillId="26" borderId="7" xfId="0" applyFont="1" applyFill="1" applyBorder="1" applyAlignment="1">
      <alignment horizontal="center" vertical="center" wrapText="1"/>
    </xf>
    <xf numFmtId="0" fontId="117" fillId="26" borderId="8" xfId="0" applyFont="1" applyFill="1" applyBorder="1" applyAlignment="1">
      <alignment horizontal="center" vertical="center" wrapText="1"/>
    </xf>
    <xf numFmtId="0" fontId="117" fillId="26" borderId="10" xfId="0" applyFont="1" applyFill="1" applyBorder="1" applyAlignment="1">
      <alignment horizontal="center" vertical="center" wrapText="1"/>
    </xf>
    <xf numFmtId="0" fontId="112" fillId="4" borderId="26" xfId="0" applyFont="1" applyFill="1" applyBorder="1" applyAlignment="1" applyProtection="1">
      <alignment horizontal="right" vertical="center" wrapText="1" indent="1"/>
      <protection locked="0"/>
    </xf>
    <xf numFmtId="0" fontId="111" fillId="2" borderId="0" xfId="0" applyFont="1" applyFill="1" applyAlignment="1">
      <alignment horizontal="center"/>
    </xf>
    <xf numFmtId="0" fontId="118" fillId="3" borderId="26" xfId="0" applyFont="1" applyFill="1" applyBorder="1" applyAlignment="1" applyProtection="1">
      <alignment horizontal="center" vertical="center" wrapText="1"/>
      <protection locked="0"/>
    </xf>
    <xf numFmtId="0" fontId="112" fillId="0" borderId="26" xfId="0" applyFont="1" applyBorder="1" applyAlignment="1" applyProtection="1">
      <alignment horizontal="right" vertical="center" wrapText="1" indent="1"/>
      <protection hidden="1"/>
    </xf>
    <xf numFmtId="0" fontId="120" fillId="2" borderId="26" xfId="0" applyFont="1" applyFill="1" applyBorder="1" applyAlignment="1">
      <alignment horizontal="center" vertical="center"/>
    </xf>
    <xf numFmtId="0" fontId="2" fillId="9" borderId="1" xfId="0" applyFont="1" applyFill="1" applyBorder="1" applyAlignment="1" applyProtection="1">
      <alignment horizontal="center" vertical="top"/>
      <protection locked="0"/>
    </xf>
    <xf numFmtId="0" fontId="2" fillId="9" borderId="2" xfId="0" applyFont="1" applyFill="1" applyBorder="1" applyAlignment="1" applyProtection="1">
      <alignment horizontal="center" vertical="top"/>
      <protection locked="0"/>
    </xf>
    <xf numFmtId="0" fontId="2" fillId="9" borderId="4" xfId="0" applyFont="1" applyFill="1" applyBorder="1" applyAlignment="1" applyProtection="1">
      <alignment horizontal="center" vertical="top"/>
      <protection locked="0"/>
    </xf>
    <xf numFmtId="0" fontId="13" fillId="9" borderId="26" xfId="0" applyFont="1" applyFill="1" applyBorder="1" applyAlignment="1" applyProtection="1">
      <alignment horizontal="center"/>
      <protection locked="0"/>
    </xf>
    <xf numFmtId="0" fontId="2" fillId="9" borderId="26" xfId="0" applyFont="1" applyFill="1" applyBorder="1" applyAlignment="1" applyProtection="1">
      <alignment horizontal="center" vertical="top"/>
      <protection locked="0"/>
    </xf>
    <xf numFmtId="0" fontId="124" fillId="2" borderId="0" xfId="0" applyFont="1" applyFill="1" applyAlignment="1">
      <alignment horizontal="center" vertical="top"/>
    </xf>
    <xf numFmtId="0" fontId="13" fillId="9" borderId="26" xfId="0" applyFont="1" applyFill="1" applyBorder="1" applyAlignment="1" applyProtection="1">
      <alignment horizontal="center"/>
      <protection hidden="1"/>
    </xf>
    <xf numFmtId="0" fontId="13" fillId="9" borderId="1" xfId="0" applyFont="1" applyFill="1" applyBorder="1" applyAlignment="1" applyProtection="1">
      <alignment horizontal="center"/>
      <protection locked="0"/>
    </xf>
    <xf numFmtId="0" fontId="13" fillId="9" borderId="2" xfId="0" applyFont="1" applyFill="1" applyBorder="1" applyAlignment="1" applyProtection="1">
      <alignment horizontal="center"/>
      <protection locked="0"/>
    </xf>
    <xf numFmtId="0" fontId="13" fillId="9" borderId="4" xfId="0" applyFont="1" applyFill="1" applyBorder="1" applyAlignment="1" applyProtection="1">
      <alignment horizontal="center"/>
      <protection locked="0"/>
    </xf>
    <xf numFmtId="0" fontId="60" fillId="2" borderId="0" xfId="0" applyFont="1" applyFill="1" applyAlignment="1">
      <alignment horizontal="center" vertical="top" wrapText="1"/>
    </xf>
    <xf numFmtId="0" fontId="12" fillId="2" borderId="0" xfId="0" applyFont="1" applyFill="1" applyAlignment="1">
      <alignment horizontal="center"/>
    </xf>
    <xf numFmtId="0" fontId="43" fillId="8" borderId="0" xfId="0" applyFont="1" applyFill="1" applyAlignment="1">
      <alignment horizontal="center" vertical="center" wrapText="1"/>
    </xf>
    <xf numFmtId="0" fontId="3" fillId="2" borderId="26" xfId="0" applyFont="1" applyFill="1" applyBorder="1" applyAlignment="1">
      <alignment horizontal="center" vertical="center" wrapText="1"/>
    </xf>
    <xf numFmtId="0" fontId="5" fillId="2" borderId="30" xfId="0" applyFont="1" applyFill="1" applyBorder="1" applyAlignment="1">
      <alignment horizontal="center" vertical="center" wrapText="1"/>
    </xf>
    <xf numFmtId="0" fontId="5" fillId="2" borderId="26" xfId="0" applyFont="1" applyFill="1" applyBorder="1" applyAlignment="1">
      <alignment horizontal="center" vertical="center" wrapText="1"/>
    </xf>
    <xf numFmtId="0" fontId="0" fillId="2" borderId="1" xfId="0" applyFill="1" applyBorder="1" applyAlignment="1">
      <alignment horizontal="center"/>
    </xf>
    <xf numFmtId="0" fontId="0" fillId="2" borderId="4" xfId="0" applyFill="1" applyBorder="1" applyAlignment="1">
      <alignment horizontal="center"/>
    </xf>
    <xf numFmtId="0" fontId="3" fillId="2" borderId="0" xfId="0" applyFont="1" applyFill="1" applyAlignment="1">
      <alignment horizontal="center" vertical="top"/>
    </xf>
    <xf numFmtId="0" fontId="6" fillId="2" borderId="50" xfId="1" applyFont="1" applyFill="1" applyBorder="1" applyAlignment="1" applyProtection="1">
      <alignment horizontal="center" vertical="center" wrapText="1"/>
      <protection hidden="1"/>
    </xf>
    <xf numFmtId="0" fontId="6" fillId="2" borderId="65" xfId="1" applyFont="1" applyFill="1" applyBorder="1" applyAlignment="1" applyProtection="1">
      <alignment horizontal="center" vertical="center" wrapText="1"/>
      <protection hidden="1"/>
    </xf>
    <xf numFmtId="0" fontId="6" fillId="2" borderId="54" xfId="1" applyFont="1" applyFill="1" applyBorder="1" applyAlignment="1" applyProtection="1">
      <alignment horizontal="center" vertical="center" wrapText="1"/>
      <protection hidden="1"/>
    </xf>
    <xf numFmtId="0" fontId="33" fillId="5" borderId="67" xfId="1" applyFont="1" applyFill="1" applyBorder="1" applyAlignment="1" applyProtection="1">
      <alignment horizontal="center" vertical="center" wrapText="1"/>
      <protection hidden="1"/>
    </xf>
    <xf numFmtId="0" fontId="33" fillId="5" borderId="48" xfId="1" applyFont="1" applyFill="1" applyBorder="1" applyAlignment="1" applyProtection="1">
      <alignment horizontal="center" vertical="center" wrapText="1"/>
      <protection hidden="1"/>
    </xf>
    <xf numFmtId="0" fontId="33" fillId="5" borderId="49" xfId="1" applyFont="1" applyFill="1" applyBorder="1" applyAlignment="1" applyProtection="1">
      <alignment horizontal="center" vertical="center" wrapText="1"/>
      <protection hidden="1"/>
    </xf>
    <xf numFmtId="0" fontId="49" fillId="0" borderId="59" xfId="1" applyFont="1" applyBorder="1" applyAlignment="1" applyProtection="1">
      <alignment horizontal="center" vertical="center"/>
      <protection hidden="1"/>
    </xf>
    <xf numFmtId="0" fontId="49" fillId="0" borderId="2" xfId="1" applyFont="1" applyBorder="1" applyAlignment="1" applyProtection="1">
      <alignment horizontal="center" vertical="center"/>
      <protection hidden="1"/>
    </xf>
    <xf numFmtId="0" fontId="49" fillId="0" borderId="34" xfId="1" applyFont="1" applyBorder="1" applyAlignment="1" applyProtection="1">
      <alignment horizontal="center" vertical="center" wrapText="1"/>
      <protection hidden="1"/>
    </xf>
    <xf numFmtId="0" fontId="49" fillId="0" borderId="32" xfId="1" applyFont="1" applyBorder="1" applyAlignment="1" applyProtection="1">
      <alignment horizontal="center" vertical="center" wrapText="1"/>
      <protection hidden="1"/>
    </xf>
    <xf numFmtId="0" fontId="56" fillId="0" borderId="26" xfId="1" applyFont="1" applyBorder="1" applyAlignment="1" applyProtection="1">
      <alignment horizontal="center" vertical="center" wrapText="1"/>
      <protection hidden="1"/>
    </xf>
    <xf numFmtId="0" fontId="56" fillId="0" borderId="26" xfId="1" applyFont="1" applyBorder="1" applyAlignment="1" applyProtection="1">
      <alignment horizontal="center" vertical="center"/>
      <protection hidden="1"/>
    </xf>
    <xf numFmtId="0" fontId="33" fillId="0" borderId="0" xfId="1" applyFont="1" applyAlignment="1" applyProtection="1">
      <alignment horizontal="right" vertical="center" wrapText="1"/>
      <protection hidden="1"/>
    </xf>
    <xf numFmtId="0" fontId="50" fillId="0" borderId="0" xfId="1" applyFont="1" applyAlignment="1" applyProtection="1">
      <alignment horizontal="right"/>
      <protection hidden="1"/>
    </xf>
    <xf numFmtId="0" fontId="33" fillId="0" borderId="0" xfId="1" applyFont="1" applyAlignment="1" applyProtection="1">
      <alignment horizontal="right" vertical="center"/>
      <protection hidden="1"/>
    </xf>
    <xf numFmtId="0" fontId="56" fillId="0" borderId="1" xfId="1" applyFont="1" applyBorder="1" applyAlignment="1" applyProtection="1">
      <alignment horizontal="center" vertical="center" wrapText="1"/>
      <protection hidden="1"/>
    </xf>
    <xf numFmtId="0" fontId="56" fillId="0" borderId="2" xfId="1" applyFont="1" applyBorder="1" applyAlignment="1" applyProtection="1">
      <alignment horizontal="center" vertical="center" wrapText="1"/>
      <protection hidden="1"/>
    </xf>
    <xf numFmtId="0" fontId="56" fillId="0" borderId="4" xfId="1" applyFont="1" applyBorder="1" applyAlignment="1" applyProtection="1">
      <alignment horizontal="center" vertical="center" wrapText="1"/>
      <protection hidden="1"/>
    </xf>
    <xf numFmtId="0" fontId="33" fillId="26" borderId="67" xfId="1" applyFont="1" applyFill="1" applyBorder="1" applyAlignment="1" applyProtection="1">
      <alignment horizontal="center" vertical="center" wrapText="1"/>
      <protection hidden="1"/>
    </xf>
    <xf numFmtId="0" fontId="33" fillId="26" borderId="48" xfId="1" applyFont="1" applyFill="1" applyBorder="1" applyAlignment="1" applyProtection="1">
      <alignment horizontal="center" vertical="center" wrapText="1"/>
      <protection hidden="1"/>
    </xf>
    <xf numFmtId="0" fontId="33" fillId="26" borderId="49" xfId="1" applyFont="1" applyFill="1" applyBorder="1" applyAlignment="1" applyProtection="1">
      <alignment horizontal="center" vertical="center" wrapText="1"/>
      <protection hidden="1"/>
    </xf>
    <xf numFmtId="0" fontId="55" fillId="0" borderId="72" xfId="1" applyFont="1" applyBorder="1" applyAlignment="1" applyProtection="1">
      <alignment horizontal="left" vertical="center" wrapText="1"/>
      <protection hidden="1"/>
    </xf>
    <xf numFmtId="0" fontId="55" fillId="0" borderId="73" xfId="1" applyFont="1" applyBorder="1" applyAlignment="1" applyProtection="1">
      <alignment horizontal="left" vertical="center" wrapText="1"/>
      <protection hidden="1"/>
    </xf>
    <xf numFmtId="0" fontId="55" fillId="0" borderId="36" xfId="1" applyFont="1" applyBorder="1" applyAlignment="1" applyProtection="1">
      <alignment horizontal="left" vertical="center" wrapText="1"/>
      <protection hidden="1"/>
    </xf>
    <xf numFmtId="0" fontId="55" fillId="0" borderId="59" xfId="1" applyFont="1" applyBorder="1" applyAlignment="1" applyProtection="1">
      <alignment horizontal="left" vertical="center" wrapText="1"/>
      <protection hidden="1"/>
    </xf>
    <xf numFmtId="0" fontId="55" fillId="0" borderId="2" xfId="1" applyFont="1" applyBorder="1" applyAlignment="1" applyProtection="1">
      <alignment horizontal="left" vertical="center" wrapText="1"/>
      <protection hidden="1"/>
    </xf>
    <xf numFmtId="0" fontId="55" fillId="0" borderId="24" xfId="1" applyFont="1" applyBorder="1" applyAlignment="1" applyProtection="1">
      <alignment horizontal="left" vertical="center" wrapText="1"/>
      <protection hidden="1"/>
    </xf>
    <xf numFmtId="0" fontId="49" fillId="10" borderId="60" xfId="1" applyFont="1" applyFill="1" applyBorder="1" applyAlignment="1" applyProtection="1">
      <alignment horizontal="left" vertical="center" wrapText="1"/>
      <protection hidden="1"/>
    </xf>
    <xf numFmtId="0" fontId="49" fillId="10" borderId="61" xfId="1" applyFont="1" applyFill="1" applyBorder="1" applyAlignment="1" applyProtection="1">
      <alignment horizontal="left" vertical="center" wrapText="1"/>
      <protection hidden="1"/>
    </xf>
    <xf numFmtId="0" fontId="49" fillId="10" borderId="12" xfId="1" applyFont="1" applyFill="1" applyBorder="1" applyAlignment="1" applyProtection="1">
      <alignment horizontal="left" vertical="center" wrapText="1"/>
      <protection hidden="1"/>
    </xf>
    <xf numFmtId="0" fontId="55" fillId="0" borderId="67" xfId="1" applyFont="1" applyBorder="1" applyAlignment="1" applyProtection="1">
      <alignment horizontal="left" vertical="center" wrapText="1"/>
      <protection hidden="1"/>
    </xf>
    <xf numFmtId="0" fontId="55" fillId="0" borderId="48" xfId="1" applyFont="1" applyBorder="1" applyAlignment="1" applyProtection="1">
      <alignment horizontal="left" vertical="center" wrapText="1"/>
      <protection hidden="1"/>
    </xf>
    <xf numFmtId="0" fontId="55" fillId="0" borderId="49" xfId="1" applyFont="1" applyBorder="1" applyAlignment="1" applyProtection="1">
      <alignment horizontal="left" vertical="center" wrapText="1"/>
      <protection hidden="1"/>
    </xf>
    <xf numFmtId="0" fontId="55" fillId="0" borderId="46" xfId="1" applyFont="1" applyBorder="1" applyAlignment="1" applyProtection="1">
      <alignment horizontal="left" vertical="center" wrapText="1"/>
      <protection hidden="1"/>
    </xf>
    <xf numFmtId="0" fontId="55" fillId="0" borderId="47" xfId="1" applyFont="1" applyBorder="1" applyAlignment="1" applyProtection="1">
      <alignment horizontal="left" vertical="center" wrapText="1"/>
      <protection hidden="1"/>
    </xf>
    <xf numFmtId="0" fontId="55" fillId="0" borderId="6" xfId="1" applyFont="1" applyBorder="1" applyAlignment="1" applyProtection="1">
      <alignment horizontal="left" vertical="center" wrapText="1"/>
      <protection hidden="1"/>
    </xf>
    <xf numFmtId="0" fontId="45" fillId="0" borderId="0" xfId="1" applyProtection="1">
      <protection hidden="1"/>
    </xf>
    <xf numFmtId="0" fontId="49" fillId="0" borderId="0" xfId="1" applyFont="1" applyAlignment="1" applyProtection="1">
      <alignment horizontal="right" vertical="center"/>
      <protection hidden="1"/>
    </xf>
    <xf numFmtId="0" fontId="49" fillId="0" borderId="66" xfId="1" applyFont="1" applyBorder="1" applyAlignment="1" applyProtection="1">
      <alignment horizontal="right" vertical="center"/>
      <protection hidden="1"/>
    </xf>
    <xf numFmtId="166" fontId="49" fillId="0" borderId="0" xfId="1" applyNumberFormat="1" applyFont="1" applyAlignment="1" applyProtection="1">
      <alignment horizontal="right" vertical="center"/>
      <protection hidden="1"/>
    </xf>
    <xf numFmtId="0" fontId="46" fillId="0" borderId="0" xfId="1" applyFont="1" applyAlignment="1" applyProtection="1">
      <alignment horizontal="center" vertical="top"/>
      <protection hidden="1"/>
    </xf>
    <xf numFmtId="0" fontId="56" fillId="0" borderId="1" xfId="1" applyFont="1" applyBorder="1" applyAlignment="1" applyProtection="1">
      <alignment horizontal="center" vertical="center"/>
      <protection hidden="1"/>
    </xf>
    <xf numFmtId="0" fontId="56" fillId="0" borderId="2" xfId="1" applyFont="1" applyBorder="1" applyAlignment="1" applyProtection="1">
      <alignment horizontal="center" vertical="center"/>
      <protection hidden="1"/>
    </xf>
    <xf numFmtId="0" fontId="56" fillId="0" borderId="4" xfId="1" applyFont="1" applyBorder="1" applyAlignment="1" applyProtection="1">
      <alignment horizontal="center" vertical="center"/>
      <protection hidden="1"/>
    </xf>
    <xf numFmtId="0" fontId="49" fillId="2" borderId="6" xfId="1" applyFont="1" applyFill="1" applyBorder="1" applyAlignment="1" applyProtection="1">
      <alignment horizontal="center" vertical="center"/>
      <protection hidden="1"/>
    </xf>
    <xf numFmtId="0" fontId="56" fillId="2" borderId="5" xfId="1" applyFont="1" applyFill="1" applyBorder="1" applyAlignment="1" applyProtection="1">
      <alignment horizontal="center" vertical="center"/>
      <protection hidden="1"/>
    </xf>
    <xf numFmtId="0" fontId="56" fillId="2" borderId="53" xfId="1" applyFont="1" applyFill="1" applyBorder="1" applyAlignment="1" applyProtection="1">
      <alignment horizontal="center" vertical="center"/>
      <protection hidden="1"/>
    </xf>
    <xf numFmtId="0" fontId="52" fillId="0" borderId="60" xfId="1" applyFont="1" applyBorder="1" applyAlignment="1" applyProtection="1">
      <alignment horizontal="center" vertical="center"/>
      <protection hidden="1"/>
    </xf>
    <xf numFmtId="0" fontId="52" fillId="0" borderId="61" xfId="1" applyFont="1" applyBorder="1" applyAlignment="1" applyProtection="1">
      <alignment horizontal="center" vertical="center"/>
      <protection hidden="1"/>
    </xf>
    <xf numFmtId="0" fontId="52" fillId="0" borderId="12" xfId="1" applyFont="1" applyBorder="1" applyAlignment="1" applyProtection="1">
      <alignment horizontal="center" vertical="center"/>
      <protection hidden="1"/>
    </xf>
    <xf numFmtId="0" fontId="52" fillId="0" borderId="46" xfId="1" applyFont="1" applyBorder="1" applyAlignment="1" applyProtection="1">
      <alignment horizontal="center" vertical="center"/>
      <protection hidden="1"/>
    </xf>
    <xf numFmtId="0" fontId="52" fillId="0" borderId="47" xfId="1" applyFont="1" applyBorder="1" applyAlignment="1" applyProtection="1">
      <alignment horizontal="center" vertical="center"/>
      <protection hidden="1"/>
    </xf>
    <xf numFmtId="0" fontId="52" fillId="0" borderId="6" xfId="1" applyFont="1" applyBorder="1" applyAlignment="1" applyProtection="1">
      <alignment horizontal="center" vertical="center"/>
      <protection hidden="1"/>
    </xf>
    <xf numFmtId="0" fontId="49" fillId="0" borderId="31" xfId="1" applyFont="1" applyBorder="1" applyAlignment="1" applyProtection="1">
      <alignment horizontal="center" vertical="center" wrapText="1"/>
      <protection hidden="1"/>
    </xf>
    <xf numFmtId="0" fontId="49" fillId="0" borderId="3" xfId="1" applyFont="1" applyBorder="1" applyAlignment="1" applyProtection="1">
      <alignment horizontal="center" vertical="center" wrapText="1"/>
      <protection hidden="1"/>
    </xf>
    <xf numFmtId="0" fontId="33" fillId="6" borderId="58" xfId="1" applyFont="1" applyFill="1" applyBorder="1" applyAlignment="1" applyProtection="1">
      <alignment horizontal="center" vertical="center" wrapText="1"/>
      <protection hidden="1"/>
    </xf>
    <xf numFmtId="0" fontId="33" fillId="6" borderId="57" xfId="1" applyFont="1" applyFill="1" applyBorder="1" applyAlignment="1" applyProtection="1">
      <alignment horizontal="center" vertical="center" wrapText="1"/>
      <protection hidden="1"/>
    </xf>
    <xf numFmtId="0" fontId="33" fillId="6" borderId="71" xfId="1" applyFont="1" applyFill="1" applyBorder="1" applyAlignment="1" applyProtection="1">
      <alignment horizontal="center" vertical="center" wrapText="1"/>
      <protection hidden="1"/>
    </xf>
    <xf numFmtId="0" fontId="51" fillId="6" borderId="47" xfId="1" applyFont="1" applyFill="1" applyBorder="1" applyAlignment="1" applyProtection="1">
      <alignment horizontal="center" vertical="center" wrapText="1"/>
      <protection hidden="1"/>
    </xf>
    <xf numFmtId="0" fontId="51" fillId="6" borderId="0" xfId="1" applyFont="1" applyFill="1" applyAlignment="1" applyProtection="1">
      <alignment horizontal="center" vertical="center" wrapText="1"/>
      <protection hidden="1"/>
    </xf>
    <xf numFmtId="0" fontId="51" fillId="12" borderId="50" xfId="1" applyFont="1" applyFill="1" applyBorder="1" applyAlignment="1" applyProtection="1">
      <alignment horizontal="center" vertical="center" wrapText="1"/>
      <protection hidden="1"/>
    </xf>
    <xf numFmtId="0" fontId="51" fillId="12" borderId="65" xfId="1" applyFont="1" applyFill="1" applyBorder="1" applyAlignment="1" applyProtection="1">
      <alignment horizontal="center" vertical="center" wrapText="1"/>
      <protection hidden="1"/>
    </xf>
    <xf numFmtId="0" fontId="51" fillId="12" borderId="54" xfId="1" applyFont="1" applyFill="1" applyBorder="1" applyAlignment="1" applyProtection="1">
      <alignment horizontal="center" vertical="center" wrapText="1"/>
      <protection hidden="1"/>
    </xf>
    <xf numFmtId="0" fontId="49" fillId="0" borderId="60" xfId="1" applyFont="1" applyBorder="1" applyAlignment="1" applyProtection="1">
      <alignment horizontal="left" vertical="center" indent="1"/>
      <protection hidden="1"/>
    </xf>
    <xf numFmtId="0" fontId="50" fillId="0" borderId="61" xfId="1" applyFont="1" applyBorder="1" applyAlignment="1" applyProtection="1">
      <alignment horizontal="left" vertical="center" indent="1"/>
      <protection hidden="1"/>
    </xf>
    <xf numFmtId="0" fontId="50" fillId="0" borderId="12" xfId="1" applyFont="1" applyBorder="1" applyAlignment="1" applyProtection="1">
      <alignment horizontal="left" vertical="center" indent="1"/>
      <protection hidden="1"/>
    </xf>
    <xf numFmtId="0" fontId="49" fillId="26" borderId="67" xfId="1" applyFont="1" applyFill="1" applyBorder="1" applyAlignment="1" applyProtection="1">
      <alignment horizontal="center" vertical="center" wrapText="1"/>
      <protection hidden="1"/>
    </xf>
    <xf numFmtId="0" fontId="49" fillId="26" borderId="48" xfId="1" applyFont="1" applyFill="1" applyBorder="1" applyAlignment="1" applyProtection="1">
      <alignment horizontal="center" vertical="center" wrapText="1"/>
      <protection hidden="1"/>
    </xf>
    <xf numFmtId="0" fontId="49" fillId="26" borderId="49" xfId="1" applyFont="1" applyFill="1" applyBorder="1" applyAlignment="1" applyProtection="1">
      <alignment horizontal="center" vertical="center" wrapText="1"/>
      <protection hidden="1"/>
    </xf>
    <xf numFmtId="0" fontId="33" fillId="26" borderId="68" xfId="1" applyFont="1" applyFill="1" applyBorder="1" applyAlignment="1" applyProtection="1">
      <alignment horizontal="center" vertical="center" wrapText="1"/>
      <protection hidden="1"/>
    </xf>
    <xf numFmtId="0" fontId="33" fillId="26" borderId="69" xfId="1" applyFont="1" applyFill="1" applyBorder="1" applyAlignment="1" applyProtection="1">
      <alignment horizontal="center" vertical="center" wrapText="1"/>
      <protection hidden="1"/>
    </xf>
    <xf numFmtId="0" fontId="33" fillId="26" borderId="70" xfId="1" applyFont="1" applyFill="1" applyBorder="1" applyAlignment="1" applyProtection="1">
      <alignment horizontal="center" vertical="center" wrapText="1"/>
      <protection hidden="1"/>
    </xf>
    <xf numFmtId="0" fontId="66" fillId="0" borderId="47" xfId="0" applyFont="1" applyBorder="1" applyAlignment="1">
      <alignment horizontal="center" vertical="center"/>
    </xf>
    <xf numFmtId="0" fontId="80" fillId="0" borderId="0" xfId="0" applyFont="1" applyAlignment="1">
      <alignment horizontal="center"/>
    </xf>
    <xf numFmtId="0" fontId="66" fillId="0" borderId="0" xfId="0" applyFont="1" applyAlignment="1">
      <alignment horizontal="center"/>
    </xf>
    <xf numFmtId="0" fontId="72" fillId="0" borderId="52" xfId="0" applyFont="1" applyBorder="1" applyAlignment="1" applyProtection="1">
      <alignment horizontal="center" wrapText="1"/>
      <protection locked="0"/>
    </xf>
    <xf numFmtId="0" fontId="72" fillId="0" borderId="0" xfId="0" applyFont="1" applyAlignment="1" applyProtection="1">
      <alignment horizontal="center"/>
      <protection locked="0"/>
    </xf>
    <xf numFmtId="0" fontId="73" fillId="0" borderId="47" xfId="0" applyFont="1" applyBorder="1" applyAlignment="1">
      <alignment horizontal="center" vertical="center" wrapText="1"/>
    </xf>
    <xf numFmtId="0" fontId="66" fillId="0" borderId="0" xfId="0" applyFont="1" applyAlignment="1">
      <alignment horizontal="center" vertical="center" wrapText="1"/>
    </xf>
    <xf numFmtId="0" fontId="74" fillId="0" borderId="25" xfId="0" applyFont="1" applyBorder="1" applyAlignment="1">
      <alignment horizontal="center" vertical="center"/>
    </xf>
    <xf numFmtId="0" fontId="74" fillId="0" borderId="4" xfId="0" applyFont="1" applyBorder="1" applyAlignment="1">
      <alignment horizontal="center" vertical="center"/>
    </xf>
    <xf numFmtId="0" fontId="74" fillId="0" borderId="26" xfId="0" applyFont="1" applyBorder="1" applyAlignment="1">
      <alignment horizontal="center" vertical="center"/>
    </xf>
    <xf numFmtId="0" fontId="74" fillId="0" borderId="37" xfId="0" applyFont="1" applyBorder="1" applyAlignment="1">
      <alignment horizontal="center" vertical="center"/>
    </xf>
    <xf numFmtId="0" fontId="74" fillId="0" borderId="40" xfId="0" applyFont="1" applyBorder="1" applyAlignment="1">
      <alignment horizontal="center" vertical="center"/>
    </xf>
    <xf numFmtId="0" fontId="74" fillId="0" borderId="38" xfId="0" applyFont="1" applyBorder="1" applyAlignment="1">
      <alignment horizontal="center" vertical="center"/>
    </xf>
    <xf numFmtId="0" fontId="66" fillId="2" borderId="26" xfId="0" applyFont="1" applyFill="1" applyBorder="1" applyAlignment="1" applyProtection="1">
      <alignment horizontal="center" vertical="center"/>
      <protection hidden="1"/>
    </xf>
    <xf numFmtId="0" fontId="66" fillId="2" borderId="38" xfId="0" applyFont="1" applyFill="1" applyBorder="1" applyAlignment="1" applyProtection="1">
      <alignment horizontal="center" vertical="center"/>
      <protection hidden="1"/>
    </xf>
    <xf numFmtId="0" fontId="66" fillId="2" borderId="27" xfId="0" applyFont="1" applyFill="1" applyBorder="1" applyAlignment="1" applyProtection="1">
      <alignment horizontal="center" vertical="center"/>
      <protection hidden="1"/>
    </xf>
    <xf numFmtId="0" fontId="66" fillId="2" borderId="41" xfId="0" applyFont="1" applyFill="1" applyBorder="1" applyAlignment="1" applyProtection="1">
      <alignment horizontal="center" vertical="center"/>
      <protection hidden="1"/>
    </xf>
    <xf numFmtId="0" fontId="66" fillId="0" borderId="76" xfId="0" applyFont="1" applyBorder="1" applyAlignment="1">
      <alignment horizontal="left" vertical="center" wrapText="1"/>
    </xf>
    <xf numFmtId="0" fontId="66" fillId="0" borderId="0" xfId="0" applyFont="1" applyAlignment="1">
      <alignment horizontal="left" vertical="center" wrapText="1"/>
    </xf>
    <xf numFmtId="0" fontId="66" fillId="0" borderId="5" xfId="0" applyFont="1" applyBorder="1" applyAlignment="1">
      <alignment horizontal="left" vertical="center" wrapText="1"/>
    </xf>
    <xf numFmtId="0" fontId="66" fillId="2" borderId="26" xfId="0" applyFont="1" applyFill="1" applyBorder="1" applyAlignment="1" applyProtection="1">
      <alignment horizontal="center" vertical="center" wrapText="1"/>
      <protection hidden="1"/>
    </xf>
    <xf numFmtId="0" fontId="66" fillId="2" borderId="27" xfId="0" applyFont="1" applyFill="1" applyBorder="1" applyAlignment="1" applyProtection="1">
      <alignment horizontal="center" vertical="center" wrapText="1"/>
      <protection hidden="1"/>
    </xf>
    <xf numFmtId="0" fontId="73" fillId="0" borderId="0" xfId="0" applyFont="1" applyAlignment="1">
      <alignment horizontal="left" vertical="center" wrapText="1"/>
    </xf>
    <xf numFmtId="0" fontId="73" fillId="0" borderId="0" xfId="0" applyFont="1" applyAlignment="1">
      <alignment horizontal="left" vertical="top" wrapText="1"/>
    </xf>
    <xf numFmtId="0" fontId="77" fillId="0" borderId="25" xfId="0" applyFont="1" applyBorder="1" applyAlignment="1">
      <alignment horizontal="center" vertical="center" wrapText="1"/>
    </xf>
    <xf numFmtId="0" fontId="77" fillId="0" borderId="4" xfId="0" applyFont="1" applyBorder="1" applyAlignment="1">
      <alignment horizontal="center" vertical="center" wrapText="1"/>
    </xf>
    <xf numFmtId="0" fontId="77" fillId="0" borderId="26" xfId="0" applyFont="1" applyBorder="1" applyAlignment="1">
      <alignment horizontal="center" vertical="center" wrapText="1"/>
    </xf>
    <xf numFmtId="2" fontId="66" fillId="2" borderId="26" xfId="0" applyNumberFormat="1" applyFont="1" applyFill="1" applyBorder="1" applyAlignment="1" applyProtection="1">
      <alignment horizontal="center" vertical="center"/>
      <protection hidden="1"/>
    </xf>
    <xf numFmtId="2" fontId="66" fillId="2" borderId="26" xfId="5" applyNumberFormat="1" applyFont="1" applyFill="1" applyBorder="1" applyAlignment="1" applyProtection="1">
      <alignment horizontal="center" vertical="center"/>
      <protection hidden="1"/>
    </xf>
    <xf numFmtId="2" fontId="66" fillId="2" borderId="27" xfId="5" applyNumberFormat="1" applyFont="1" applyFill="1" applyBorder="1" applyAlignment="1" applyProtection="1">
      <alignment horizontal="center" vertical="center"/>
      <protection hidden="1"/>
    </xf>
    <xf numFmtId="0" fontId="66" fillId="2" borderId="30" xfId="0" applyFont="1" applyFill="1" applyBorder="1" applyAlignment="1" applyProtection="1">
      <alignment horizontal="center" vertical="center"/>
      <protection locked="0" hidden="1"/>
    </xf>
    <xf numFmtId="0" fontId="66" fillId="2" borderId="20" xfId="0" applyFont="1" applyFill="1" applyBorder="1" applyAlignment="1" applyProtection="1">
      <alignment horizontal="center" vertical="center"/>
      <protection locked="0" hidden="1"/>
    </xf>
    <xf numFmtId="0" fontId="66" fillId="2" borderId="34" xfId="0" applyFont="1" applyFill="1" applyBorder="1" applyAlignment="1" applyProtection="1">
      <alignment horizontal="center" vertical="center"/>
      <protection hidden="1"/>
    </xf>
    <xf numFmtId="0" fontId="66" fillId="2" borderId="22" xfId="0" applyFont="1" applyFill="1" applyBorder="1" applyAlignment="1" applyProtection="1">
      <alignment horizontal="center" vertical="center"/>
      <protection hidden="1"/>
    </xf>
    <xf numFmtId="1" fontId="79" fillId="2" borderId="30" xfId="5" applyNumberFormat="1" applyFont="1" applyFill="1" applyBorder="1" applyAlignment="1" applyProtection="1">
      <alignment horizontal="center" vertical="center" wrapText="1"/>
      <protection hidden="1"/>
    </xf>
    <xf numFmtId="1" fontId="79" fillId="2" borderId="20" xfId="5" applyNumberFormat="1" applyFont="1" applyFill="1" applyBorder="1" applyAlignment="1" applyProtection="1">
      <alignment horizontal="center" vertical="center" wrapText="1"/>
      <protection hidden="1"/>
    </xf>
    <xf numFmtId="1" fontId="79" fillId="2" borderId="34" xfId="5" applyNumberFormat="1" applyFont="1" applyFill="1" applyBorder="1" applyAlignment="1" applyProtection="1">
      <alignment horizontal="center" vertical="center" wrapText="1"/>
      <protection hidden="1"/>
    </xf>
    <xf numFmtId="1" fontId="79" fillId="2" borderId="22" xfId="5" applyNumberFormat="1" applyFont="1" applyFill="1" applyBorder="1" applyAlignment="1" applyProtection="1">
      <alignment horizontal="center" vertical="center" wrapText="1"/>
      <protection hidden="1"/>
    </xf>
    <xf numFmtId="0" fontId="73" fillId="0" borderId="0" xfId="0" applyFont="1" applyAlignment="1">
      <alignment horizontal="center" vertical="center"/>
    </xf>
    <xf numFmtId="0" fontId="73" fillId="0" borderId="0" xfId="0" applyFont="1" applyAlignment="1">
      <alignment horizontal="left" vertical="center"/>
    </xf>
    <xf numFmtId="0" fontId="77" fillId="0" borderId="25" xfId="0" applyFont="1" applyBorder="1" applyAlignment="1">
      <alignment horizontal="center" vertical="center"/>
    </xf>
    <xf numFmtId="0" fontId="77" fillId="0" borderId="4" xfId="0" applyFont="1" applyBorder="1" applyAlignment="1">
      <alignment horizontal="center" vertical="center"/>
    </xf>
    <xf numFmtId="0" fontId="77" fillId="0" borderId="26" xfId="0" applyFont="1" applyBorder="1" applyAlignment="1">
      <alignment horizontal="center" vertical="center"/>
    </xf>
    <xf numFmtId="0" fontId="73" fillId="0" borderId="74" xfId="0" applyFont="1" applyBorder="1" applyAlignment="1">
      <alignment horizontal="center" vertical="center"/>
    </xf>
    <xf numFmtId="0" fontId="73" fillId="0" borderId="0" xfId="0" applyFont="1" applyAlignment="1">
      <alignment horizontal="right" vertical="center" wrapText="1"/>
    </xf>
    <xf numFmtId="0" fontId="77" fillId="0" borderId="0" xfId="0" applyFont="1" applyAlignment="1">
      <alignment horizontal="left" vertical="center"/>
    </xf>
    <xf numFmtId="0" fontId="73" fillId="0" borderId="42" xfId="0" applyFont="1" applyBorder="1" applyAlignment="1">
      <alignment horizontal="center" vertical="center"/>
    </xf>
    <xf numFmtId="0" fontId="66" fillId="2" borderId="26" xfId="0" applyFont="1" applyFill="1" applyBorder="1" applyAlignment="1" applyProtection="1">
      <alignment horizontal="center" vertical="center" wrapText="1"/>
      <protection locked="0" hidden="1"/>
    </xf>
    <xf numFmtId="0" fontId="73" fillId="0" borderId="0" xfId="0" applyFont="1" applyAlignment="1">
      <alignment horizontal="right" vertical="center"/>
    </xf>
    <xf numFmtId="0" fontId="77" fillId="0" borderId="0" xfId="0" applyFont="1" applyAlignment="1">
      <alignment horizontal="center" vertical="center" wrapText="1"/>
    </xf>
    <xf numFmtId="0" fontId="73" fillId="0" borderId="42" xfId="0" applyFont="1" applyBorder="1" applyAlignment="1">
      <alignment horizontal="center" vertical="center" wrapText="1"/>
    </xf>
    <xf numFmtId="0" fontId="66" fillId="2" borderId="20" xfId="0" applyFont="1" applyFill="1" applyBorder="1" applyAlignment="1" applyProtection="1">
      <alignment horizontal="center" vertical="center"/>
      <protection hidden="1"/>
    </xf>
    <xf numFmtId="0" fontId="77" fillId="0" borderId="0" xfId="0" applyFont="1" applyAlignment="1">
      <alignment horizontal="center" vertical="center"/>
    </xf>
    <xf numFmtId="0" fontId="76" fillId="0" borderId="0" xfId="0" applyFont="1" applyAlignment="1">
      <alignment horizontal="left" vertical="center"/>
    </xf>
    <xf numFmtId="0" fontId="66" fillId="0" borderId="0" xfId="0" applyFont="1" applyAlignment="1">
      <alignment horizontal="center" vertical="center"/>
    </xf>
    <xf numFmtId="0" fontId="74" fillId="0" borderId="46" xfId="0" applyFont="1" applyBorder="1" applyAlignment="1">
      <alignment horizontal="center" vertical="center"/>
    </xf>
    <xf numFmtId="0" fontId="74" fillId="0" borderId="47" xfId="0" applyFont="1" applyBorder="1" applyAlignment="1">
      <alignment horizontal="center" vertical="center"/>
    </xf>
    <xf numFmtId="0" fontId="74" fillId="0" borderId="51" xfId="0" applyFont="1" applyBorder="1" applyAlignment="1">
      <alignment horizontal="center" vertical="center"/>
    </xf>
    <xf numFmtId="0" fontId="74" fillId="0" borderId="52" xfId="0" applyFont="1" applyBorder="1" applyAlignment="1">
      <alignment horizontal="center" vertical="center"/>
    </xf>
    <xf numFmtId="17" fontId="74" fillId="0" borderId="6" xfId="0" applyNumberFormat="1" applyFont="1" applyBorder="1" applyAlignment="1">
      <alignment horizontal="center" vertical="center" wrapText="1"/>
    </xf>
    <xf numFmtId="0" fontId="74" fillId="0" borderId="53" xfId="0" applyFont="1" applyBorder="1" applyAlignment="1">
      <alignment horizontal="center" vertical="center" wrapText="1"/>
    </xf>
    <xf numFmtId="0" fontId="74" fillId="0" borderId="46" xfId="0" applyFont="1" applyBorder="1" applyAlignment="1">
      <alignment horizontal="right" vertical="center" wrapText="1"/>
    </xf>
    <xf numFmtId="0" fontId="74" fillId="0" borderId="47" xfId="0" applyFont="1" applyBorder="1" applyAlignment="1">
      <alignment horizontal="right" vertical="center" wrapText="1"/>
    </xf>
    <xf numFmtId="0" fontId="74" fillId="0" borderId="51" xfId="0" applyFont="1" applyBorder="1" applyAlignment="1">
      <alignment horizontal="right" vertical="center" wrapText="1"/>
    </xf>
    <xf numFmtId="0" fontId="74" fillId="0" borderId="52" xfId="0" applyFont="1" applyBorder="1" applyAlignment="1">
      <alignment horizontal="right" vertical="center" wrapText="1"/>
    </xf>
    <xf numFmtId="0" fontId="74" fillId="0" borderId="6" xfId="0" applyFont="1" applyBorder="1" applyAlignment="1">
      <alignment horizontal="center" vertical="center"/>
    </xf>
    <xf numFmtId="0" fontId="74" fillId="0" borderId="53" xfId="0" applyFont="1" applyBorder="1" applyAlignment="1">
      <alignment horizontal="center" vertical="center"/>
    </xf>
    <xf numFmtId="0" fontId="5" fillId="2" borderId="156" xfId="6" applyFont="1" applyFill="1" applyBorder="1" applyAlignment="1">
      <alignment horizontal="left" vertical="center" wrapText="1"/>
    </xf>
    <xf numFmtId="0" fontId="5" fillId="2" borderId="157" xfId="6" applyFont="1" applyFill="1" applyBorder="1" applyAlignment="1">
      <alignment horizontal="left" vertical="center" wrapText="1"/>
    </xf>
    <xf numFmtId="0" fontId="66" fillId="2" borderId="158" xfId="0" applyFont="1" applyFill="1" applyBorder="1" applyAlignment="1" applyProtection="1">
      <alignment horizontal="center" vertical="center"/>
      <protection locked="0"/>
    </xf>
    <xf numFmtId="0" fontId="66" fillId="2" borderId="73" xfId="0" applyFont="1" applyFill="1" applyBorder="1" applyAlignment="1" applyProtection="1">
      <alignment horizontal="center" vertical="center"/>
      <protection locked="0"/>
    </xf>
    <xf numFmtId="0" fontId="66" fillId="2" borderId="36" xfId="0" applyFont="1" applyFill="1" applyBorder="1" applyAlignment="1" applyProtection="1">
      <alignment horizontal="center" vertical="center"/>
      <protection locked="0"/>
    </xf>
    <xf numFmtId="0" fontId="72" fillId="2" borderId="60" xfId="0" applyFont="1" applyFill="1" applyBorder="1" applyAlignment="1">
      <alignment horizontal="center" vertical="center" wrapText="1"/>
    </xf>
    <xf numFmtId="0" fontId="72" fillId="2" borderId="12" xfId="0" applyFont="1" applyFill="1" applyBorder="1" applyAlignment="1">
      <alignment horizontal="center" vertical="center" wrapText="1"/>
    </xf>
    <xf numFmtId="0" fontId="66" fillId="2" borderId="13" xfId="0" applyFont="1" applyFill="1" applyBorder="1" applyAlignment="1">
      <alignment horizontal="center" vertical="center" wrapText="1"/>
    </xf>
    <xf numFmtId="0" fontId="66" fillId="2" borderId="14" xfId="0" applyFont="1" applyFill="1" applyBorder="1" applyAlignment="1">
      <alignment horizontal="center" vertical="center" wrapText="1"/>
    </xf>
    <xf numFmtId="0" fontId="66" fillId="2" borderId="16" xfId="0" applyFont="1" applyFill="1" applyBorder="1" applyAlignment="1">
      <alignment horizontal="center" vertical="center" wrapText="1"/>
    </xf>
    <xf numFmtId="0" fontId="66" fillId="2" borderId="51" xfId="0" applyFont="1" applyFill="1" applyBorder="1" applyAlignment="1">
      <alignment horizontal="center" vertical="center"/>
    </xf>
    <xf numFmtId="0" fontId="66" fillId="2" borderId="52" xfId="0" applyFont="1" applyFill="1" applyBorder="1" applyAlignment="1">
      <alignment horizontal="center" vertical="center"/>
    </xf>
    <xf numFmtId="0" fontId="66" fillId="2" borderId="53" xfId="0" applyFont="1" applyFill="1" applyBorder="1" applyAlignment="1">
      <alignment horizontal="center" vertical="center"/>
    </xf>
    <xf numFmtId="0" fontId="72" fillId="0" borderId="48" xfId="0" applyFont="1" applyBorder="1" applyAlignment="1">
      <alignment horizontal="center" vertical="center" wrapText="1"/>
    </xf>
    <xf numFmtId="0" fontId="72" fillId="0" borderId="49" xfId="0" applyFont="1" applyBorder="1" applyAlignment="1">
      <alignment horizontal="center" vertical="center" wrapText="1"/>
    </xf>
    <xf numFmtId="0" fontId="66" fillId="0" borderId="46" xfId="0" applyFont="1" applyBorder="1" applyAlignment="1">
      <alignment horizontal="left" vertical="center" wrapText="1"/>
    </xf>
    <xf numFmtId="0" fontId="66" fillId="0" borderId="47" xfId="0" applyFont="1" applyBorder="1" applyAlignment="1">
      <alignment horizontal="left" vertical="center" wrapText="1"/>
    </xf>
    <xf numFmtId="0" fontId="77" fillId="0" borderId="46" xfId="0" applyFont="1" applyBorder="1" applyAlignment="1">
      <alignment horizontal="left" vertical="center"/>
    </xf>
    <xf numFmtId="0" fontId="77" fillId="0" borderId="47" xfId="0" applyFont="1" applyBorder="1" applyAlignment="1">
      <alignment horizontal="left" vertical="center"/>
    </xf>
    <xf numFmtId="0" fontId="77" fillId="0" borderId="11" xfId="0" applyFont="1" applyBorder="1" applyAlignment="1">
      <alignment horizontal="left" vertical="center"/>
    </xf>
    <xf numFmtId="0" fontId="77" fillId="0" borderId="56" xfId="0" applyFont="1" applyBorder="1" applyAlignment="1">
      <alignment horizontal="left" vertical="center"/>
    </xf>
    <xf numFmtId="0" fontId="77" fillId="0" borderId="42" xfId="0" applyFont="1" applyBorder="1" applyAlignment="1">
      <alignment horizontal="left" vertical="center"/>
    </xf>
    <xf numFmtId="0" fontId="77" fillId="0" borderId="23" xfId="0" applyFont="1" applyBorder="1" applyAlignment="1">
      <alignment horizontal="left" vertical="center"/>
    </xf>
    <xf numFmtId="0" fontId="5" fillId="2" borderId="1" xfId="6" applyFont="1" applyFill="1" applyBorder="1" applyAlignment="1">
      <alignment horizontal="left" vertical="center" wrapText="1"/>
    </xf>
    <xf numFmtId="0" fontId="5" fillId="2" borderId="24" xfId="6" applyFont="1" applyFill="1" applyBorder="1" applyAlignment="1">
      <alignment horizontal="left" vertical="center" wrapText="1"/>
    </xf>
    <xf numFmtId="0" fontId="66" fillId="2" borderId="2" xfId="0" applyFont="1" applyFill="1" applyBorder="1" applyAlignment="1" applyProtection="1">
      <alignment horizontal="center" vertical="center"/>
      <protection locked="0"/>
    </xf>
    <xf numFmtId="0" fontId="66" fillId="2" borderId="24" xfId="0" applyFont="1" applyFill="1" applyBorder="1" applyAlignment="1" applyProtection="1">
      <alignment horizontal="center" vertical="center"/>
      <protection locked="0"/>
    </xf>
    <xf numFmtId="0" fontId="66" fillId="2" borderId="59" xfId="0" applyFont="1" applyFill="1" applyBorder="1" applyAlignment="1" applyProtection="1">
      <alignment horizontal="center" vertical="center"/>
      <protection locked="0"/>
    </xf>
    <xf numFmtId="0" fontId="5" fillId="2" borderId="70" xfId="6" applyFont="1" applyFill="1" applyBorder="1" applyAlignment="1">
      <alignment horizontal="left" vertical="center" wrapText="1"/>
    </xf>
    <xf numFmtId="0" fontId="5" fillId="2" borderId="49" xfId="6" applyFont="1" applyFill="1" applyBorder="1" applyAlignment="1">
      <alignment horizontal="left" vertical="center" wrapText="1"/>
    </xf>
    <xf numFmtId="0" fontId="66" fillId="2" borderId="67" xfId="0" applyFont="1" applyFill="1" applyBorder="1" applyAlignment="1" applyProtection="1">
      <alignment horizontal="center" vertical="center"/>
      <protection locked="0"/>
    </xf>
    <xf numFmtId="0" fontId="66" fillId="2" borderId="48" xfId="0" applyFont="1" applyFill="1" applyBorder="1" applyAlignment="1" applyProtection="1">
      <alignment horizontal="center" vertical="center"/>
      <protection locked="0"/>
    </xf>
    <xf numFmtId="0" fontId="66" fillId="2" borderId="49" xfId="0" applyFont="1" applyFill="1" applyBorder="1" applyAlignment="1" applyProtection="1">
      <alignment horizontal="center" vertical="center"/>
      <protection locked="0"/>
    </xf>
    <xf numFmtId="0" fontId="72" fillId="2" borderId="15" xfId="0" applyFont="1" applyFill="1" applyBorder="1" applyAlignment="1">
      <alignment horizontal="center" vertical="center" wrapText="1"/>
    </xf>
    <xf numFmtId="0" fontId="66" fillId="2" borderId="61" xfId="0" applyFont="1" applyFill="1" applyBorder="1" applyAlignment="1">
      <alignment vertical="center" wrapText="1"/>
    </xf>
    <xf numFmtId="0" fontId="66" fillId="2" borderId="12" xfId="0" applyFont="1" applyFill="1" applyBorder="1" applyAlignment="1">
      <alignment vertical="center" wrapText="1"/>
    </xf>
    <xf numFmtId="0" fontId="72" fillId="0" borderId="46" xfId="0" applyFont="1" applyBorder="1" applyAlignment="1">
      <alignment horizontal="center" vertical="center" wrapText="1"/>
    </xf>
    <xf numFmtId="0" fontId="72" fillId="0" borderId="47" xfId="0" applyFont="1" applyBorder="1" applyAlignment="1">
      <alignment horizontal="center" vertical="center" wrapText="1"/>
    </xf>
    <xf numFmtId="0" fontId="72" fillId="0" borderId="6" xfId="0" applyFont="1" applyBorder="1" applyAlignment="1">
      <alignment horizontal="center" vertical="center" wrapText="1"/>
    </xf>
    <xf numFmtId="0" fontId="72" fillId="0" borderId="76" xfId="0" applyFont="1" applyBorder="1" applyAlignment="1">
      <alignment horizontal="center" vertical="center" wrapText="1"/>
    </xf>
    <xf numFmtId="0" fontId="72" fillId="0" borderId="0" xfId="0" applyFont="1" applyAlignment="1">
      <alignment horizontal="center" vertical="center" wrapText="1"/>
    </xf>
    <xf numFmtId="0" fontId="72" fillId="0" borderId="5" xfId="0" applyFont="1" applyBorder="1" applyAlignment="1">
      <alignment horizontal="center" vertical="center" wrapText="1"/>
    </xf>
    <xf numFmtId="0" fontId="72" fillId="0" borderId="51" xfId="0" applyFont="1" applyBorder="1" applyAlignment="1">
      <alignment horizontal="center" vertical="center" wrapText="1"/>
    </xf>
    <xf numFmtId="0" fontId="72" fillId="0" borderId="52" xfId="0" applyFont="1" applyBorder="1" applyAlignment="1">
      <alignment horizontal="center" vertical="center" wrapText="1"/>
    </xf>
    <xf numFmtId="0" fontId="72" fillId="0" borderId="53" xfId="0" applyFont="1" applyBorder="1" applyAlignment="1">
      <alignment horizontal="center" vertical="center" wrapText="1"/>
    </xf>
    <xf numFmtId="0" fontId="73" fillId="0" borderId="60" xfId="0" applyFont="1" applyBorder="1" applyAlignment="1">
      <alignment horizontal="center" vertical="center"/>
    </xf>
    <xf numFmtId="0" fontId="73" fillId="0" borderId="61" xfId="0" applyFont="1" applyBorder="1" applyAlignment="1">
      <alignment horizontal="center" vertical="center"/>
    </xf>
    <xf numFmtId="0" fontId="73" fillId="0" borderId="12" xfId="0" applyFont="1" applyBorder="1" applyAlignment="1">
      <alignment horizontal="center" vertical="center"/>
    </xf>
    <xf numFmtId="0" fontId="73" fillId="0" borderId="6" xfId="0" applyFont="1" applyBorder="1" applyAlignment="1">
      <alignment horizontal="center" vertical="center" wrapText="1"/>
    </xf>
    <xf numFmtId="0" fontId="73" fillId="0" borderId="76" xfId="0" applyFont="1" applyBorder="1" applyAlignment="1">
      <alignment horizontal="center" vertical="center" wrapText="1"/>
    </xf>
    <xf numFmtId="0" fontId="73" fillId="0" borderId="0" xfId="0" applyFont="1" applyAlignment="1">
      <alignment horizontal="center" vertical="center" wrapText="1"/>
    </xf>
    <xf numFmtId="0" fontId="73" fillId="0" borderId="5" xfId="0" applyFont="1" applyBorder="1" applyAlignment="1">
      <alignment horizontal="center" vertical="center" wrapText="1"/>
    </xf>
    <xf numFmtId="0" fontId="73" fillId="0" borderId="51" xfId="0" applyFont="1" applyBorder="1" applyAlignment="1">
      <alignment horizontal="center" vertical="center" wrapText="1"/>
    </xf>
    <xf numFmtId="0" fontId="73" fillId="0" borderId="52" xfId="0" applyFont="1" applyBorder="1" applyAlignment="1">
      <alignment horizontal="center" vertical="center" wrapText="1"/>
    </xf>
    <xf numFmtId="0" fontId="73" fillId="0" borderId="53" xfId="0" applyFont="1" applyBorder="1" applyAlignment="1">
      <alignment horizontal="center" vertical="center" wrapText="1"/>
    </xf>
    <xf numFmtId="0" fontId="74" fillId="10" borderId="26" xfId="0" applyFont="1" applyFill="1" applyBorder="1" applyAlignment="1">
      <alignment horizontal="center" vertical="center" wrapText="1"/>
    </xf>
    <xf numFmtId="0" fontId="66" fillId="9" borderId="26" xfId="0" applyFont="1" applyFill="1" applyBorder="1" applyAlignment="1" applyProtection="1">
      <alignment horizontal="center" vertical="center"/>
      <protection locked="0"/>
    </xf>
    <xf numFmtId="168" fontId="72" fillId="0" borderId="50" xfId="0" applyNumberFormat="1" applyFont="1" applyBorder="1" applyAlignment="1">
      <alignment horizontal="center" vertical="center"/>
    </xf>
    <xf numFmtId="168" fontId="72" fillId="0" borderId="54" xfId="0" applyNumberFormat="1" applyFont="1" applyBorder="1" applyAlignment="1">
      <alignment horizontal="center" vertical="center"/>
    </xf>
    <xf numFmtId="0" fontId="70" fillId="0" borderId="0" xfId="0" applyFont="1" applyAlignment="1">
      <alignment horizontal="center" vertical="center"/>
    </xf>
    <xf numFmtId="0" fontId="3" fillId="0" borderId="1" xfId="0" applyFont="1" applyBorder="1" applyAlignment="1">
      <alignment horizontal="center" vertical="center"/>
    </xf>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3" fillId="0" borderId="3" xfId="0" applyFont="1" applyBorder="1" applyAlignment="1">
      <alignment horizontal="right" vertical="center"/>
    </xf>
    <xf numFmtId="0" fontId="3" fillId="0" borderId="0" xfId="0" applyFont="1" applyAlignment="1">
      <alignment horizontal="right" vertical="center"/>
    </xf>
    <xf numFmtId="0" fontId="3" fillId="0" borderId="66" xfId="0" applyFont="1" applyBorder="1" applyAlignment="1">
      <alignment horizontal="right" vertical="center"/>
    </xf>
    <xf numFmtId="0" fontId="42" fillId="0" borderId="0" xfId="0" applyFont="1" applyAlignment="1">
      <alignment horizontal="right" vertical="center"/>
    </xf>
    <xf numFmtId="0" fontId="3" fillId="0" borderId="44" xfId="0" applyFont="1" applyBorder="1" applyAlignment="1">
      <alignment horizontal="center" vertical="center"/>
    </xf>
    <xf numFmtId="0" fontId="67" fillId="0" borderId="0" xfId="0" applyFont="1" applyAlignment="1">
      <alignment horizontal="center" vertical="center"/>
    </xf>
    <xf numFmtId="0" fontId="98" fillId="0" borderId="0" xfId="0" applyFont="1" applyAlignment="1">
      <alignment horizontal="center" vertical="center"/>
    </xf>
    <xf numFmtId="0" fontId="3" fillId="0" borderId="42" xfId="0" applyFont="1" applyBorder="1" applyAlignment="1">
      <alignment horizontal="right" vertical="center"/>
    </xf>
    <xf numFmtId="0" fontId="3" fillId="0" borderId="23" xfId="0" applyFont="1" applyBorder="1" applyAlignment="1">
      <alignment horizontal="right" vertical="center"/>
    </xf>
    <xf numFmtId="0" fontId="3" fillId="0" borderId="1" xfId="0" applyFont="1" applyBorder="1" applyAlignment="1" applyProtection="1">
      <alignment horizontal="center" vertical="center"/>
      <protection locked="0"/>
    </xf>
    <xf numFmtId="0" fontId="3" fillId="0" borderId="2" xfId="0" applyFont="1" applyBorder="1" applyAlignment="1" applyProtection="1">
      <alignment horizontal="center" vertical="center"/>
      <protection locked="0"/>
    </xf>
    <xf numFmtId="0" fontId="3" fillId="0" borderId="4" xfId="0" applyFont="1" applyBorder="1" applyAlignment="1" applyProtection="1">
      <alignment horizontal="center" vertical="center"/>
      <protection locked="0"/>
    </xf>
    <xf numFmtId="0" fontId="72" fillId="0" borderId="0" xfId="0" applyFont="1" applyAlignment="1">
      <alignment horizontal="center"/>
    </xf>
    <xf numFmtId="0" fontId="72" fillId="0" borderId="52" xfId="0" applyFont="1" applyBorder="1" applyAlignment="1">
      <alignment horizontal="center" wrapText="1"/>
    </xf>
    <xf numFmtId="0" fontId="6" fillId="16" borderId="92" xfId="7" applyFont="1" applyFill="1" applyBorder="1" applyAlignment="1">
      <alignment horizontal="center" vertical="center"/>
    </xf>
    <xf numFmtId="0" fontId="49" fillId="2" borderId="91" xfId="7" applyFont="1" applyFill="1" applyBorder="1" applyAlignment="1">
      <alignment vertical="center"/>
    </xf>
    <xf numFmtId="0" fontId="6" fillId="2" borderId="85" xfId="7" applyFont="1" applyFill="1" applyBorder="1" applyAlignment="1">
      <alignment horizontal="center" vertical="center"/>
    </xf>
    <xf numFmtId="0" fontId="49" fillId="2" borderId="86" xfId="7" applyFont="1" applyFill="1" applyBorder="1" applyAlignment="1">
      <alignment vertical="center"/>
    </xf>
    <xf numFmtId="0" fontId="6" fillId="16" borderId="87" xfId="7" applyFont="1" applyFill="1" applyBorder="1" applyAlignment="1">
      <alignment horizontal="center" vertical="center"/>
    </xf>
    <xf numFmtId="0" fontId="6" fillId="2" borderId="90" xfId="7" applyFont="1" applyFill="1" applyBorder="1" applyAlignment="1">
      <alignment horizontal="center" vertical="center"/>
    </xf>
    <xf numFmtId="0" fontId="6" fillId="2" borderId="92" xfId="7" applyFont="1" applyFill="1" applyBorder="1" applyAlignment="1">
      <alignment horizontal="center" vertical="center"/>
    </xf>
    <xf numFmtId="0" fontId="6" fillId="2" borderId="87" xfId="7" applyFont="1" applyFill="1" applyBorder="1" applyAlignment="1">
      <alignment horizontal="center" vertical="center"/>
    </xf>
    <xf numFmtId="0" fontId="93" fillId="2" borderId="0" xfId="8" applyNumberFormat="1" applyFont="1" applyFill="1" applyBorder="1" applyAlignment="1" applyProtection="1">
      <alignment horizontal="left" vertical="top" wrapText="1"/>
    </xf>
    <xf numFmtId="0" fontId="62" fillId="2" borderId="0" xfId="8" applyNumberFormat="1" applyFont="1" applyFill="1" applyBorder="1" applyAlignment="1"/>
    <xf numFmtId="0" fontId="88" fillId="2" borderId="0" xfId="8" applyNumberFormat="1" applyFont="1" applyFill="1" applyBorder="1" applyAlignment="1" applyProtection="1">
      <alignment horizontal="left" vertical="top" wrapText="1"/>
    </xf>
    <xf numFmtId="0" fontId="92" fillId="2" borderId="148" xfId="8" applyFont="1" applyFill="1" applyBorder="1" applyAlignment="1">
      <alignment horizontal="center" wrapText="1"/>
    </xf>
    <xf numFmtId="0" fontId="94" fillId="2" borderId="0" xfId="8" applyNumberFormat="1" applyFont="1" applyFill="1" applyBorder="1" applyAlignment="1" applyProtection="1">
      <alignment horizontal="center" vertical="top" wrapText="1"/>
    </xf>
    <xf numFmtId="0" fontId="94" fillId="2" borderId="0" xfId="8" applyNumberFormat="1" applyFont="1" applyFill="1" applyBorder="1" applyAlignment="1"/>
    <xf numFmtId="0" fontId="92" fillId="2" borderId="148" xfId="8" applyNumberFormat="1" applyFont="1" applyFill="1" applyBorder="1" applyAlignment="1" applyProtection="1">
      <alignment horizontal="center" wrapText="1"/>
    </xf>
    <xf numFmtId="0" fontId="90" fillId="2" borderId="147" xfId="8" applyFont="1" applyFill="1" applyBorder="1" applyAlignment="1">
      <alignment horizontal="center" vertical="top" wrapText="1"/>
    </xf>
    <xf numFmtId="0" fontId="5" fillId="2" borderId="59" xfId="8" applyFont="1" applyFill="1" applyBorder="1" applyAlignment="1">
      <alignment horizontal="left" vertical="center" wrapText="1"/>
    </xf>
    <xf numFmtId="0" fontId="5" fillId="2" borderId="24" xfId="8" applyFont="1" applyFill="1" applyBorder="1" applyAlignment="1">
      <alignment horizontal="left" vertical="center" wrapText="1"/>
    </xf>
    <xf numFmtId="0" fontId="5" fillId="2" borderId="158" xfId="8" applyFont="1" applyFill="1" applyBorder="1" applyAlignment="1">
      <alignment horizontal="left" vertical="center" wrapText="1"/>
    </xf>
    <xf numFmtId="0" fontId="5" fillId="2" borderId="157" xfId="8" applyFont="1" applyFill="1" applyBorder="1" applyAlignment="1">
      <alignment horizontal="left" vertical="center" wrapText="1"/>
    </xf>
    <xf numFmtId="0" fontId="92" fillId="3" borderId="143" xfId="8" applyFont="1" applyFill="1" applyBorder="1" applyAlignment="1">
      <alignment horizontal="center" vertical="center" wrapText="1"/>
    </xf>
    <xf numFmtId="0" fontId="92" fillId="3" borderId="144" xfId="8" applyFont="1" applyFill="1" applyBorder="1" applyAlignment="1">
      <alignment horizontal="center" vertical="center" wrapText="1"/>
    </xf>
    <xf numFmtId="0" fontId="92" fillId="3" borderId="132" xfId="8" applyFont="1" applyFill="1" applyBorder="1" applyAlignment="1">
      <alignment horizontal="center" vertical="center" wrapText="1"/>
    </xf>
    <xf numFmtId="0" fontId="92" fillId="3" borderId="146" xfId="8" applyFont="1" applyFill="1" applyBorder="1" applyAlignment="1">
      <alignment horizontal="center" vertical="center" wrapText="1"/>
    </xf>
    <xf numFmtId="0" fontId="90" fillId="2" borderId="0" xfId="8" applyNumberFormat="1" applyFont="1" applyFill="1" applyBorder="1" applyAlignment="1" applyProtection="1">
      <alignment horizontal="left" vertical="center" wrapText="1"/>
    </xf>
    <xf numFmtId="0" fontId="92" fillId="3" borderId="127" xfId="8" applyFont="1" applyFill="1" applyBorder="1" applyAlignment="1">
      <alignment horizontal="center" vertical="center" wrapText="1"/>
    </xf>
    <xf numFmtId="0" fontId="92" fillId="3" borderId="128" xfId="8" applyFont="1" applyFill="1" applyBorder="1" applyAlignment="1">
      <alignment horizontal="center" vertical="center" wrapText="1"/>
    </xf>
    <xf numFmtId="0" fontId="5" fillId="2" borderId="111" xfId="8" applyFont="1" applyFill="1" applyBorder="1" applyAlignment="1">
      <alignment horizontal="left" vertical="center" wrapText="1"/>
    </xf>
    <xf numFmtId="0" fontId="5" fillId="2" borderId="112" xfId="8" applyFont="1" applyFill="1" applyBorder="1" applyAlignment="1">
      <alignment horizontal="left" vertical="center" wrapText="1"/>
    </xf>
    <xf numFmtId="0" fontId="88" fillId="2" borderId="167" xfId="8" applyFont="1" applyFill="1" applyBorder="1" applyAlignment="1">
      <alignment horizontal="center" vertical="top" wrapText="1"/>
    </xf>
    <xf numFmtId="0" fontId="88" fillId="2" borderId="173" xfId="8" applyFont="1" applyFill="1" applyBorder="1" applyAlignment="1">
      <alignment horizontal="center" vertical="top" wrapText="1"/>
    </xf>
    <xf numFmtId="0" fontId="5" fillId="2" borderId="56" xfId="8" applyFont="1" applyFill="1" applyBorder="1" applyAlignment="1">
      <alignment horizontal="left" vertical="center" wrapText="1"/>
    </xf>
    <xf numFmtId="0" fontId="5" fillId="2" borderId="164" xfId="8" applyFont="1" applyFill="1" applyBorder="1" applyAlignment="1">
      <alignment horizontal="left" vertical="center" wrapText="1"/>
    </xf>
    <xf numFmtId="0" fontId="90" fillId="2" borderId="152" xfId="8" applyFont="1" applyFill="1" applyBorder="1" applyAlignment="1">
      <alignment horizontal="center" vertical="center" wrapText="1"/>
    </xf>
    <xf numFmtId="0" fontId="90" fillId="2" borderId="5" xfId="8" applyFont="1" applyFill="1" applyBorder="1" applyAlignment="1">
      <alignment horizontal="center" vertical="center" wrapText="1"/>
    </xf>
    <xf numFmtId="0" fontId="90" fillId="2" borderId="104" xfId="8" applyFont="1" applyFill="1" applyBorder="1" applyAlignment="1">
      <alignment horizontal="center" vertical="center" wrapText="1"/>
    </xf>
    <xf numFmtId="0" fontId="90" fillId="2" borderId="109" xfId="8" applyFont="1" applyFill="1" applyBorder="1" applyAlignment="1">
      <alignment horizontal="center" vertical="center" wrapText="1"/>
    </xf>
    <xf numFmtId="0" fontId="88" fillId="2" borderId="172" xfId="8" applyFont="1" applyFill="1" applyBorder="1" applyAlignment="1">
      <alignment horizontal="center" vertical="top" wrapText="1"/>
    </xf>
    <xf numFmtId="0" fontId="88" fillId="2" borderId="174" xfId="8" applyFont="1" applyFill="1" applyBorder="1" applyAlignment="1">
      <alignment horizontal="center" vertical="top" wrapText="1"/>
    </xf>
    <xf numFmtId="0" fontId="99" fillId="2" borderId="44" xfId="8" applyFont="1" applyFill="1" applyBorder="1" applyAlignment="1" applyProtection="1">
      <alignment horizontal="center" vertical="top" wrapText="1"/>
      <protection locked="0" hidden="1"/>
    </xf>
    <xf numFmtId="0" fontId="99" fillId="2" borderId="176" xfId="8" applyFont="1" applyFill="1" applyBorder="1" applyAlignment="1" applyProtection="1">
      <alignment horizontal="center" vertical="top" wrapText="1"/>
      <protection locked="0" hidden="1"/>
    </xf>
    <xf numFmtId="0" fontId="99" fillId="2" borderId="152" xfId="8" applyFont="1" applyFill="1" applyBorder="1" applyAlignment="1" applyProtection="1">
      <alignment horizontal="center" vertical="top" wrapText="1"/>
      <protection locked="0" hidden="1"/>
    </xf>
    <xf numFmtId="0" fontId="99" fillId="2" borderId="160" xfId="8" applyFont="1" applyFill="1" applyBorder="1" applyAlignment="1" applyProtection="1">
      <alignment horizontal="center" vertical="top" wrapText="1"/>
      <protection locked="0" hidden="1"/>
    </xf>
    <xf numFmtId="0" fontId="99" fillId="2" borderId="177" xfId="8" applyFont="1" applyFill="1" applyBorder="1" applyAlignment="1" applyProtection="1">
      <alignment horizontal="center" vertical="top" wrapText="1"/>
      <protection locked="0" hidden="1"/>
    </xf>
    <xf numFmtId="0" fontId="67" fillId="2" borderId="0" xfId="8" applyNumberFormat="1" applyFont="1" applyFill="1" applyBorder="1" applyAlignment="1" applyProtection="1">
      <alignment horizontal="center" wrapText="1"/>
    </xf>
    <xf numFmtId="0" fontId="87" fillId="2" borderId="0" xfId="8" applyNumberFormat="1" applyFont="1" applyFill="1" applyBorder="1" applyAlignment="1"/>
    <xf numFmtId="0" fontId="68" fillId="2" borderId="0" xfId="8" applyNumberFormat="1" applyFont="1" applyFill="1" applyBorder="1" applyAlignment="1" applyProtection="1">
      <alignment horizontal="center" vertical="top" wrapText="1"/>
    </xf>
    <xf numFmtId="0" fontId="5" fillId="2" borderId="0" xfId="8" applyNumberFormat="1" applyFont="1" applyFill="1" applyBorder="1" applyAlignment="1"/>
    <xf numFmtId="0" fontId="5" fillId="2" borderId="0" xfId="8" applyNumberFormat="1" applyFont="1" applyFill="1" applyBorder="1" applyAlignment="1" applyProtection="1">
      <alignment horizontal="right" vertical="center" wrapText="1"/>
    </xf>
    <xf numFmtId="0" fontId="5" fillId="2" borderId="0" xfId="8" applyNumberFormat="1" applyFont="1" applyFill="1" applyBorder="1" applyAlignment="1">
      <alignment vertical="center"/>
    </xf>
    <xf numFmtId="0" fontId="5" fillId="2" borderId="0" xfId="8" applyNumberFormat="1" applyFont="1" applyFill="1" applyBorder="1" applyAlignment="1">
      <alignment horizontal="right" vertical="center"/>
    </xf>
    <xf numFmtId="0" fontId="5" fillId="2" borderId="30" xfId="8" applyFont="1" applyFill="1" applyBorder="1" applyAlignment="1">
      <alignment horizontal="center" vertical="center" wrapText="1"/>
    </xf>
    <xf numFmtId="0" fontId="5" fillId="2" borderId="3" xfId="8" applyFont="1" applyFill="1" applyBorder="1" applyAlignment="1">
      <alignment horizontal="right" vertical="center" wrapText="1"/>
    </xf>
    <xf numFmtId="0" fontId="5" fillId="2" borderId="0" xfId="8" applyFont="1" applyFill="1" applyBorder="1" applyAlignment="1">
      <alignment horizontal="right" vertical="center" wrapText="1"/>
    </xf>
    <xf numFmtId="0" fontId="5" fillId="2" borderId="30" xfId="8" applyNumberFormat="1" applyFont="1" applyFill="1" applyBorder="1" applyAlignment="1">
      <alignment horizontal="center" vertical="center"/>
    </xf>
    <xf numFmtId="0" fontId="89" fillId="2" borderId="161" xfId="8" applyFont="1" applyFill="1" applyBorder="1" applyAlignment="1">
      <alignment horizontal="center" vertical="center" wrapText="1"/>
    </xf>
    <xf numFmtId="0" fontId="89" fillId="2" borderId="162" xfId="8" applyFont="1" applyFill="1" applyBorder="1" applyAlignment="1">
      <alignment horizontal="center" vertical="center" wrapText="1"/>
    </xf>
    <xf numFmtId="0" fontId="89" fillId="2" borderId="163" xfId="8" applyFont="1" applyFill="1" applyBorder="1" applyAlignment="1">
      <alignment horizontal="center" vertical="center" wrapText="1"/>
    </xf>
    <xf numFmtId="0" fontId="89" fillId="2" borderId="151" xfId="8" applyFont="1" applyFill="1" applyBorder="1" applyAlignment="1">
      <alignment horizontal="center" vertical="center" wrapText="1"/>
    </xf>
    <xf numFmtId="0" fontId="89" fillId="2" borderId="153" xfId="8" applyFont="1" applyFill="1" applyBorder="1" applyAlignment="1">
      <alignment horizontal="center" vertical="center" wrapText="1"/>
    </xf>
    <xf numFmtId="0" fontId="89" fillId="2" borderId="171" xfId="8" applyFont="1" applyFill="1" applyBorder="1" applyAlignment="1">
      <alignment horizontal="center" vertical="center" wrapText="1"/>
    </xf>
    <xf numFmtId="0" fontId="89" fillId="2" borderId="0" xfId="8" applyFont="1" applyFill="1" applyBorder="1" applyAlignment="1">
      <alignment horizontal="center" vertical="center" wrapText="1"/>
    </xf>
    <xf numFmtId="0" fontId="89" fillId="2" borderId="175" xfId="8" applyFont="1" applyFill="1" applyBorder="1" applyAlignment="1">
      <alignment horizontal="center" vertical="center" wrapText="1"/>
    </xf>
    <xf numFmtId="0" fontId="89" fillId="2" borderId="159" xfId="8" applyFont="1" applyFill="1" applyBorder="1" applyAlignment="1">
      <alignment horizontal="center" vertical="center" wrapText="1"/>
    </xf>
    <xf numFmtId="0" fontId="110" fillId="15" borderId="3" xfId="0" applyFont="1" applyFill="1" applyBorder="1" applyAlignment="1" applyProtection="1">
      <alignment horizontal="left" vertical="center"/>
      <protection hidden="1"/>
    </xf>
    <xf numFmtId="0" fontId="36" fillId="22" borderId="0" xfId="0" applyFont="1" applyFill="1" applyAlignment="1" applyProtection="1">
      <alignment horizontal="left" indent="3"/>
      <protection hidden="1"/>
    </xf>
    <xf numFmtId="0" fontId="39" fillId="22" borderId="0" xfId="0" applyFont="1" applyFill="1" applyAlignment="1" applyProtection="1">
      <alignment horizontal="left" indent="3"/>
      <protection hidden="1"/>
    </xf>
    <xf numFmtId="0" fontId="36" fillId="22" borderId="186" xfId="0" applyFont="1" applyFill="1" applyBorder="1" applyProtection="1">
      <protection hidden="1"/>
    </xf>
    <xf numFmtId="0" fontId="39" fillId="22" borderId="74" xfId="0" applyFont="1" applyFill="1" applyBorder="1" applyAlignment="1" applyProtection="1">
      <alignment horizontal="left" indent="1"/>
      <protection hidden="1"/>
    </xf>
    <xf numFmtId="0" fontId="36" fillId="22" borderId="0" xfId="0" applyFont="1" applyFill="1" applyAlignment="1" applyProtection="1">
      <alignment horizontal="center" vertical="center"/>
      <protection hidden="1"/>
    </xf>
    <xf numFmtId="0" fontId="109" fillId="22" borderId="0" xfId="0" applyFont="1" applyFill="1" applyAlignment="1" applyProtection="1">
      <alignment horizontal="left"/>
      <protection hidden="1"/>
    </xf>
    <xf numFmtId="0" fontId="34" fillId="22" borderId="0" xfId="0" applyFont="1" applyFill="1" applyAlignment="1" applyProtection="1">
      <alignment horizontal="center"/>
      <protection hidden="1"/>
    </xf>
    <xf numFmtId="0" fontId="39" fillId="22" borderId="0" xfId="0" applyFont="1" applyFill="1" applyAlignment="1" applyProtection="1">
      <alignment horizontal="center" vertical="top"/>
      <protection hidden="1"/>
    </xf>
    <xf numFmtId="0" fontId="109" fillId="22" borderId="0" xfId="0" applyFont="1" applyFill="1" applyAlignment="1" applyProtection="1">
      <alignment horizontal="center" vertical="top"/>
      <protection hidden="1"/>
    </xf>
    <xf numFmtId="0" fontId="39" fillId="22" borderId="0" xfId="0" applyFont="1" applyFill="1" applyAlignment="1" applyProtection="1">
      <alignment horizontal="center" vertical="center"/>
      <protection hidden="1"/>
    </xf>
    <xf numFmtId="0" fontId="39" fillId="22" borderId="0" xfId="0" applyFont="1" applyFill="1" applyAlignment="1" applyProtection="1">
      <alignment horizontal="center" vertical="center"/>
      <protection locked="0" hidden="1"/>
    </xf>
    <xf numFmtId="0" fontId="109" fillId="22" borderId="0" xfId="0" applyFont="1" applyFill="1" applyAlignment="1" applyProtection="1">
      <alignment horizontal="left" wrapText="1"/>
      <protection hidden="1"/>
    </xf>
    <xf numFmtId="0" fontId="36" fillId="22" borderId="31" xfId="0" applyFont="1" applyFill="1" applyBorder="1" applyAlignment="1" applyProtection="1">
      <alignment horizontal="center" vertical="center"/>
      <protection hidden="1"/>
    </xf>
    <xf numFmtId="0" fontId="36" fillId="22" borderId="74" xfId="0" applyFont="1" applyFill="1" applyBorder="1" applyAlignment="1" applyProtection="1">
      <alignment horizontal="center" vertical="center"/>
      <protection hidden="1"/>
    </xf>
    <xf numFmtId="0" fontId="36" fillId="22" borderId="33" xfId="0" applyFont="1" applyFill="1" applyBorder="1" applyAlignment="1" applyProtection="1">
      <alignment horizontal="center" vertical="center"/>
      <protection hidden="1"/>
    </xf>
    <xf numFmtId="0" fontId="36" fillId="22" borderId="155" xfId="0" applyFont="1" applyFill="1" applyBorder="1" applyAlignment="1" applyProtection="1">
      <alignment horizontal="center" vertical="center"/>
      <protection hidden="1"/>
    </xf>
    <xf numFmtId="0" fontId="36" fillId="22" borderId="186" xfId="0" applyFont="1" applyFill="1" applyBorder="1" applyAlignment="1" applyProtection="1">
      <alignment horizontal="center" vertical="center"/>
      <protection hidden="1"/>
    </xf>
    <xf numFmtId="0" fontId="36" fillId="22" borderId="192" xfId="0" applyFont="1" applyFill="1" applyBorder="1" applyAlignment="1" applyProtection="1">
      <alignment horizontal="center" vertical="center"/>
      <protection hidden="1"/>
    </xf>
    <xf numFmtId="0" fontId="36" fillId="22" borderId="26" xfId="0" applyFont="1" applyFill="1" applyBorder="1" applyAlignment="1" applyProtection="1">
      <alignment horizontal="center" vertical="center" wrapText="1"/>
      <protection hidden="1"/>
    </xf>
    <xf numFmtId="0" fontId="36" fillId="22" borderId="1" xfId="0" applyFont="1" applyFill="1" applyBorder="1" applyAlignment="1" applyProtection="1">
      <alignment horizontal="center" vertical="center"/>
      <protection hidden="1"/>
    </xf>
    <xf numFmtId="0" fontId="39" fillId="22" borderId="2" xfId="0" applyFont="1" applyFill="1" applyBorder="1" applyAlignment="1" applyProtection="1">
      <alignment horizontal="center" vertical="center"/>
      <protection hidden="1"/>
    </xf>
    <xf numFmtId="0" fontId="39" fillId="22" borderId="4" xfId="0" applyFont="1" applyFill="1" applyBorder="1" applyAlignment="1" applyProtection="1">
      <alignment horizontal="center" vertical="center"/>
      <protection hidden="1"/>
    </xf>
    <xf numFmtId="0" fontId="96" fillId="22" borderId="2" xfId="0" applyFont="1" applyFill="1" applyBorder="1" applyAlignment="1" applyProtection="1">
      <alignment horizontal="center"/>
      <protection hidden="1"/>
    </xf>
    <xf numFmtId="0" fontId="39" fillId="22" borderId="0" xfId="0" applyFont="1" applyFill="1" applyAlignment="1" applyProtection="1">
      <alignment horizontal="left"/>
      <protection hidden="1"/>
    </xf>
    <xf numFmtId="0" fontId="96" fillId="22" borderId="186" xfId="0" applyFont="1" applyFill="1" applyBorder="1" applyAlignment="1" applyProtection="1">
      <alignment horizontal="center"/>
      <protection hidden="1"/>
    </xf>
    <xf numFmtId="0" fontId="109" fillId="22" borderId="0" xfId="0" applyFont="1" applyFill="1" applyAlignment="1" applyProtection="1">
      <alignment horizontal="center" wrapText="1"/>
      <protection hidden="1"/>
    </xf>
    <xf numFmtId="0" fontId="39" fillId="22" borderId="1" xfId="0" applyFont="1" applyFill="1" applyBorder="1" applyAlignment="1" applyProtection="1">
      <alignment horizontal="left" vertical="center" indent="1"/>
      <protection locked="0"/>
    </xf>
    <xf numFmtId="0" fontId="39" fillId="22" borderId="2" xfId="0" applyFont="1" applyFill="1" applyBorder="1" applyAlignment="1" applyProtection="1">
      <alignment horizontal="left" vertical="center" indent="1"/>
      <protection locked="0"/>
    </xf>
    <xf numFmtId="0" fontId="39" fillId="22" borderId="4" xfId="0" applyFont="1" applyFill="1" applyBorder="1" applyAlignment="1" applyProtection="1">
      <alignment horizontal="left" vertical="center" indent="1"/>
      <protection locked="0"/>
    </xf>
    <xf numFmtId="0" fontId="109" fillId="22" borderId="1" xfId="0" applyFont="1" applyFill="1" applyBorder="1" applyAlignment="1" applyProtection="1">
      <alignment horizontal="left" vertical="center" indent="3"/>
      <protection locked="0"/>
    </xf>
    <xf numFmtId="0" fontId="109" fillId="22" borderId="2" xfId="0" applyFont="1" applyFill="1" applyBorder="1" applyAlignment="1" applyProtection="1">
      <alignment horizontal="left" vertical="center" indent="3"/>
      <protection locked="0"/>
    </xf>
    <xf numFmtId="0" fontId="109" fillId="22" borderId="4" xfId="0" applyFont="1" applyFill="1" applyBorder="1" applyAlignment="1" applyProtection="1">
      <alignment horizontal="left" vertical="center" indent="3"/>
      <protection locked="0"/>
    </xf>
    <xf numFmtId="0" fontId="109" fillId="22" borderId="26" xfId="0" applyFont="1" applyFill="1" applyBorder="1" applyAlignment="1" applyProtection="1">
      <alignment horizontal="left" vertical="center" indent="3"/>
      <protection locked="0"/>
    </xf>
    <xf numFmtId="0" fontId="39" fillId="22" borderId="1" xfId="0" applyFont="1" applyFill="1" applyBorder="1" applyAlignment="1" applyProtection="1">
      <alignment horizontal="left" indent="1"/>
      <protection locked="0"/>
    </xf>
    <xf numFmtId="0" fontId="39" fillId="22" borderId="2" xfId="0" applyFont="1" applyFill="1" applyBorder="1" applyAlignment="1" applyProtection="1">
      <alignment horizontal="left" indent="1"/>
      <protection locked="0"/>
    </xf>
    <xf numFmtId="0" fontId="39" fillId="22" borderId="4" xfId="0" applyFont="1" applyFill="1" applyBorder="1" applyAlignment="1" applyProtection="1">
      <alignment horizontal="left" indent="1"/>
      <protection locked="0"/>
    </xf>
    <xf numFmtId="0" fontId="39" fillId="22" borderId="1" xfId="0" applyFont="1" applyFill="1" applyBorder="1" applyAlignment="1" applyProtection="1">
      <alignment horizontal="left"/>
      <protection locked="0"/>
    </xf>
    <xf numFmtId="0" fontId="39" fillId="22" borderId="2" xfId="0" applyFont="1" applyFill="1" applyBorder="1" applyAlignment="1" applyProtection="1">
      <alignment horizontal="left"/>
      <protection locked="0"/>
    </xf>
    <xf numFmtId="0" fontId="39" fillId="22" borderId="4" xfId="0" applyFont="1" applyFill="1" applyBorder="1" applyAlignment="1" applyProtection="1">
      <alignment horizontal="left"/>
      <protection locked="0"/>
    </xf>
    <xf numFmtId="0" fontId="39" fillId="22" borderId="1" xfId="0" applyFont="1" applyFill="1" applyBorder="1" applyAlignment="1" applyProtection="1">
      <alignment horizontal="center" vertical="center"/>
      <protection hidden="1"/>
    </xf>
    <xf numFmtId="0" fontId="34" fillId="22" borderId="0" xfId="0" applyFont="1" applyFill="1" applyAlignment="1" applyProtection="1">
      <alignment horizontal="center" vertical="center"/>
      <protection hidden="1"/>
    </xf>
    <xf numFmtId="0" fontId="34" fillId="22" borderId="186" xfId="0" applyFont="1" applyFill="1" applyBorder="1" applyAlignment="1" applyProtection="1">
      <alignment horizontal="center" vertical="center"/>
      <protection hidden="1"/>
    </xf>
    <xf numFmtId="0" fontId="36" fillId="22" borderId="31" xfId="0" applyFont="1" applyFill="1" applyBorder="1" applyAlignment="1" applyProtection="1">
      <alignment horizontal="center" vertical="center" wrapText="1"/>
      <protection hidden="1"/>
    </xf>
    <xf numFmtId="0" fontId="36" fillId="22" borderId="74" xfId="0" applyFont="1" applyFill="1" applyBorder="1" applyAlignment="1" applyProtection="1">
      <alignment horizontal="center" vertical="center" wrapText="1"/>
      <protection hidden="1"/>
    </xf>
    <xf numFmtId="0" fontId="36" fillId="22" borderId="33" xfId="0" applyFont="1" applyFill="1" applyBorder="1" applyAlignment="1" applyProtection="1">
      <alignment horizontal="center" vertical="center" wrapText="1"/>
      <protection hidden="1"/>
    </xf>
    <xf numFmtId="0" fontId="36" fillId="22" borderId="155" xfId="0" applyFont="1" applyFill="1" applyBorder="1" applyAlignment="1" applyProtection="1">
      <alignment horizontal="center" vertical="center" wrapText="1"/>
      <protection hidden="1"/>
    </xf>
    <xf numFmtId="0" fontId="36" fillId="22" borderId="186" xfId="0" applyFont="1" applyFill="1" applyBorder="1" applyAlignment="1" applyProtection="1">
      <alignment horizontal="center" vertical="center" wrapText="1"/>
      <protection hidden="1"/>
    </xf>
    <xf numFmtId="0" fontId="36" fillId="22" borderId="192" xfId="0" applyFont="1" applyFill="1" applyBorder="1" applyAlignment="1" applyProtection="1">
      <alignment horizontal="center" vertical="center" wrapText="1"/>
      <protection hidden="1"/>
    </xf>
    <xf numFmtId="0" fontId="39" fillId="22" borderId="0" xfId="0" applyFont="1" applyFill="1" applyAlignment="1" applyProtection="1">
      <alignment horizontal="center"/>
      <protection hidden="1"/>
    </xf>
    <xf numFmtId="0" fontId="36" fillId="22" borderId="0" xfId="0" applyFont="1" applyFill="1" applyAlignment="1" applyProtection="1">
      <alignment horizontal="center"/>
      <protection hidden="1"/>
    </xf>
    <xf numFmtId="0" fontId="36" fillId="22" borderId="1" xfId="0" applyFont="1" applyFill="1" applyBorder="1" applyAlignment="1" applyProtection="1">
      <alignment horizontal="right" vertical="center" indent="3"/>
      <protection hidden="1"/>
    </xf>
    <xf numFmtId="0" fontId="36" fillId="22" borderId="2" xfId="0" applyFont="1" applyFill="1" applyBorder="1" applyAlignment="1" applyProtection="1">
      <alignment horizontal="right" vertical="center" indent="3"/>
      <protection hidden="1"/>
    </xf>
    <xf numFmtId="0" fontId="36" fillId="22" borderId="4" xfId="0" applyFont="1" applyFill="1" applyBorder="1" applyAlignment="1" applyProtection="1">
      <alignment horizontal="right" vertical="center" indent="3"/>
      <protection hidden="1"/>
    </xf>
    <xf numFmtId="0" fontId="36" fillId="22" borderId="4" xfId="0" applyFont="1" applyFill="1" applyBorder="1" applyAlignment="1" applyProtection="1">
      <alignment horizontal="center" vertical="center"/>
      <protection hidden="1"/>
    </xf>
    <xf numFmtId="0" fontId="36" fillId="22" borderId="2" xfId="0" applyFont="1" applyFill="1" applyBorder="1" applyAlignment="1" applyProtection="1">
      <alignment horizontal="center" vertical="center"/>
      <protection hidden="1"/>
    </xf>
    <xf numFmtId="0" fontId="109" fillId="22" borderId="1" xfId="0" applyFont="1" applyFill="1" applyBorder="1" applyAlignment="1" applyProtection="1">
      <alignment horizontal="right" vertical="center"/>
      <protection hidden="1"/>
    </xf>
    <xf numFmtId="0" fontId="109" fillId="22" borderId="4" xfId="0" applyFont="1" applyFill="1" applyBorder="1" applyAlignment="1" applyProtection="1">
      <alignment horizontal="right" vertical="center"/>
      <protection hidden="1"/>
    </xf>
    <xf numFmtId="0" fontId="39" fillId="22" borderId="1" xfId="0" applyFont="1" applyFill="1" applyBorder="1" applyProtection="1">
      <protection hidden="1"/>
    </xf>
    <xf numFmtId="0" fontId="39" fillId="22" borderId="4" xfId="0" applyFont="1" applyFill="1" applyBorder="1" applyProtection="1">
      <protection hidden="1"/>
    </xf>
    <xf numFmtId="0" fontId="39" fillId="22" borderId="30" xfId="0" applyFont="1" applyFill="1" applyBorder="1" applyAlignment="1" applyProtection="1">
      <alignment horizontal="center" vertical="center" wrapText="1"/>
      <protection hidden="1"/>
    </xf>
    <xf numFmtId="0" fontId="39" fillId="22" borderId="154" xfId="0" applyFont="1" applyFill="1" applyBorder="1" applyAlignment="1" applyProtection="1">
      <alignment horizontal="center" vertical="center" wrapText="1"/>
      <protection hidden="1"/>
    </xf>
    <xf numFmtId="0" fontId="36" fillId="22" borderId="30" xfId="0" applyFont="1" applyFill="1" applyBorder="1" applyAlignment="1" applyProtection="1">
      <alignment horizontal="center" vertical="center" wrapText="1"/>
      <protection hidden="1"/>
    </xf>
    <xf numFmtId="0" fontId="36" fillId="22" borderId="154" xfId="0" applyFont="1" applyFill="1" applyBorder="1" applyAlignment="1" applyProtection="1">
      <alignment horizontal="center" vertical="center" wrapText="1"/>
      <protection hidden="1"/>
    </xf>
    <xf numFmtId="0" fontId="39" fillId="22" borderId="31" xfId="0" applyFont="1" applyFill="1" applyBorder="1" applyAlignment="1" applyProtection="1">
      <alignment horizontal="left" vertical="center" wrapText="1"/>
      <protection hidden="1"/>
    </xf>
    <xf numFmtId="0" fontId="39" fillId="22" borderId="74" xfId="0" applyFont="1" applyFill="1" applyBorder="1" applyAlignment="1" applyProtection="1">
      <alignment horizontal="left" vertical="center" wrapText="1"/>
      <protection hidden="1"/>
    </xf>
    <xf numFmtId="0" fontId="39" fillId="22" borderId="33" xfId="0" applyFont="1" applyFill="1" applyBorder="1" applyAlignment="1" applyProtection="1">
      <alignment horizontal="left" vertical="center" wrapText="1"/>
      <protection hidden="1"/>
    </xf>
    <xf numFmtId="0" fontId="39" fillId="22" borderId="155" xfId="0" applyFont="1" applyFill="1" applyBorder="1" applyAlignment="1" applyProtection="1">
      <alignment horizontal="left" vertical="center" wrapText="1"/>
      <protection hidden="1"/>
    </xf>
    <xf numFmtId="0" fontId="39" fillId="22" borderId="186" xfId="0" applyFont="1" applyFill="1" applyBorder="1" applyAlignment="1" applyProtection="1">
      <alignment horizontal="left" vertical="center" wrapText="1"/>
      <protection hidden="1"/>
    </xf>
    <xf numFmtId="0" fontId="39" fillId="22" borderId="192" xfId="0" applyFont="1" applyFill="1" applyBorder="1" applyAlignment="1" applyProtection="1">
      <alignment horizontal="left" vertical="center" wrapText="1"/>
      <protection hidden="1"/>
    </xf>
    <xf numFmtId="0" fontId="39" fillId="22" borderId="1" xfId="0" applyFont="1" applyFill="1" applyBorder="1" applyAlignment="1" applyProtection="1">
      <alignment horizontal="left" vertical="center" wrapText="1"/>
      <protection hidden="1"/>
    </xf>
    <xf numFmtId="0" fontId="39" fillId="22" borderId="2" xfId="0" applyFont="1" applyFill="1" applyBorder="1" applyAlignment="1" applyProtection="1">
      <alignment horizontal="left" vertical="center" wrapText="1"/>
      <protection hidden="1"/>
    </xf>
    <xf numFmtId="0" fontId="39" fillId="22" borderId="4" xfId="0" applyFont="1" applyFill="1" applyBorder="1" applyAlignment="1" applyProtection="1">
      <alignment horizontal="left" vertical="center" wrapText="1"/>
      <protection hidden="1"/>
    </xf>
    <xf numFmtId="0" fontId="34" fillId="22" borderId="74" xfId="0" applyFont="1" applyFill="1" applyBorder="1" applyAlignment="1" applyProtection="1">
      <alignment horizontal="center" vertical="center"/>
      <protection hidden="1"/>
    </xf>
    <xf numFmtId="0" fontId="39" fillId="22" borderId="0" xfId="0" applyFont="1" applyFill="1" applyAlignment="1" applyProtection="1">
      <alignment horizontal="left" vertical="top"/>
      <protection hidden="1"/>
    </xf>
    <xf numFmtId="0" fontId="36" fillId="22" borderId="186" xfId="0" applyFont="1" applyFill="1" applyBorder="1" applyAlignment="1" applyProtection="1">
      <alignment horizontal="center"/>
      <protection locked="0" hidden="1"/>
    </xf>
    <xf numFmtId="0" fontId="39" fillId="22" borderId="74" xfId="0" applyFont="1" applyFill="1" applyBorder="1" applyAlignment="1" applyProtection="1">
      <alignment horizontal="center"/>
      <protection hidden="1"/>
    </xf>
    <xf numFmtId="0" fontId="39" fillId="22" borderId="186" xfId="0" applyFont="1" applyFill="1" applyBorder="1" applyAlignment="1" applyProtection="1">
      <alignment horizontal="center"/>
      <protection locked="0" hidden="1"/>
    </xf>
    <xf numFmtId="0" fontId="39" fillId="22" borderId="0" xfId="0" applyFont="1" applyFill="1" applyAlignment="1" applyProtection="1">
      <alignment horizontal="left" wrapText="1"/>
      <protection hidden="1"/>
    </xf>
    <xf numFmtId="0" fontId="39" fillId="22" borderId="2" xfId="0" applyFont="1" applyFill="1" applyBorder="1" applyAlignment="1" applyProtection="1">
      <alignment horizontal="center"/>
      <protection locked="0" hidden="1"/>
    </xf>
    <xf numFmtId="0" fontId="39" fillId="22" borderId="0" xfId="0" applyFont="1" applyFill="1" applyAlignment="1" applyProtection="1">
      <alignment horizontal="right"/>
      <protection hidden="1"/>
    </xf>
    <xf numFmtId="0" fontId="36" fillId="22" borderId="186" xfId="0" applyFont="1" applyFill="1" applyBorder="1" applyAlignment="1" applyProtection="1">
      <alignment horizontal="center"/>
      <protection hidden="1"/>
    </xf>
    <xf numFmtId="0" fontId="39" fillId="22" borderId="74" xfId="0" applyFont="1" applyFill="1" applyBorder="1" applyAlignment="1" applyProtection="1">
      <alignment horizontal="center" vertical="center"/>
      <protection hidden="1"/>
    </xf>
    <xf numFmtId="0" fontId="34" fillId="22" borderId="0" xfId="0" applyFont="1" applyFill="1" applyAlignment="1" applyProtection="1">
      <alignment horizontal="left" vertical="center"/>
      <protection hidden="1"/>
    </xf>
    <xf numFmtId="0" fontId="39" fillId="22" borderId="74" xfId="0" applyFont="1" applyFill="1" applyBorder="1" applyAlignment="1" applyProtection="1">
      <alignment horizontal="center" vertical="top"/>
      <protection hidden="1"/>
    </xf>
    <xf numFmtId="0" fontId="27" fillId="2" borderId="56" xfId="0" applyFont="1" applyFill="1" applyBorder="1" applyAlignment="1">
      <alignment horizontal="left" vertical="center" wrapText="1"/>
    </xf>
    <xf numFmtId="0" fontId="27" fillId="2" borderId="42" xfId="0" applyFont="1" applyFill="1" applyBorder="1" applyAlignment="1">
      <alignment horizontal="left" vertical="center" wrapText="1"/>
    </xf>
    <xf numFmtId="0" fontId="27" fillId="2" borderId="18" xfId="0" applyFont="1" applyFill="1" applyBorder="1" applyAlignment="1">
      <alignment horizontal="left" vertical="center" wrapText="1"/>
    </xf>
    <xf numFmtId="0" fontId="22" fillId="2" borderId="60" xfId="0" applyFont="1" applyFill="1" applyBorder="1" applyAlignment="1">
      <alignment horizontal="center" vertical="center" wrapText="1"/>
    </xf>
    <xf numFmtId="0" fontId="22" fillId="2" borderId="61" xfId="0" applyFont="1" applyFill="1" applyBorder="1" applyAlignment="1">
      <alignment horizontal="center" vertical="center" wrapText="1"/>
    </xf>
    <xf numFmtId="0" fontId="22" fillId="2" borderId="12" xfId="0" applyFont="1" applyFill="1" applyBorder="1" applyAlignment="1">
      <alignment horizontal="center" vertical="center" wrapText="1"/>
    </xf>
    <xf numFmtId="0" fontId="22" fillId="2" borderId="51" xfId="0" applyFont="1" applyFill="1" applyBorder="1" applyAlignment="1">
      <alignment horizontal="center" vertical="center" wrapText="1"/>
    </xf>
    <xf numFmtId="0" fontId="22" fillId="2" borderId="52" xfId="0" applyFont="1" applyFill="1" applyBorder="1" applyAlignment="1">
      <alignment horizontal="center" vertical="center" wrapText="1"/>
    </xf>
    <xf numFmtId="0" fontId="34" fillId="2" borderId="52" xfId="0" applyFont="1" applyFill="1" applyBorder="1" applyAlignment="1">
      <alignment horizontal="center" vertical="center" wrapText="1"/>
    </xf>
    <xf numFmtId="0" fontId="34" fillId="2" borderId="159" xfId="0" applyFont="1" applyFill="1" applyBorder="1" applyAlignment="1">
      <alignment horizontal="center" vertical="center" wrapText="1"/>
    </xf>
    <xf numFmtId="0" fontId="37" fillId="2" borderId="0" xfId="0" applyFont="1" applyFill="1" applyAlignment="1">
      <alignment horizontal="center" wrapText="1"/>
    </xf>
    <xf numFmtId="0" fontId="38" fillId="2" borderId="0" xfId="0" applyFont="1" applyFill="1" applyAlignment="1">
      <alignment horizontal="center" wrapText="1"/>
    </xf>
    <xf numFmtId="0" fontId="23" fillId="2" borderId="0" xfId="0" applyFont="1" applyFill="1" applyAlignment="1">
      <alignment horizontal="center" vertical="top" wrapText="1"/>
    </xf>
    <xf numFmtId="0" fontId="39" fillId="2" borderId="0" xfId="0" applyFont="1" applyFill="1" applyAlignment="1">
      <alignment horizontal="center" vertical="top" wrapText="1"/>
    </xf>
    <xf numFmtId="0" fontId="27" fillId="2" borderId="56" xfId="0" applyFont="1" applyFill="1" applyBorder="1" applyAlignment="1">
      <alignment horizontal="left" vertical="center" wrapText="1" indent="1"/>
    </xf>
    <xf numFmtId="0" fontId="27" fillId="2" borderId="42" xfId="0" applyFont="1" applyFill="1" applyBorder="1" applyAlignment="1">
      <alignment horizontal="left" vertical="center" wrapText="1" indent="1"/>
    </xf>
    <xf numFmtId="0" fontId="27" fillId="2" borderId="18" xfId="0" applyFont="1" applyFill="1" applyBorder="1" applyAlignment="1">
      <alignment horizontal="left" vertical="center" wrapText="1" indent="1"/>
    </xf>
    <xf numFmtId="0" fontId="26" fillId="2" borderId="46" xfId="0" applyFont="1" applyFill="1" applyBorder="1" applyAlignment="1">
      <alignment horizontal="center" vertical="center" wrapText="1"/>
    </xf>
    <xf numFmtId="0" fontId="26" fillId="2" borderId="47" xfId="0" applyFont="1" applyFill="1" applyBorder="1" applyAlignment="1">
      <alignment horizontal="center" vertical="center" wrapText="1"/>
    </xf>
    <xf numFmtId="0" fontId="26" fillId="2" borderId="6" xfId="0" applyFont="1" applyFill="1" applyBorder="1" applyAlignment="1">
      <alignment horizontal="center" vertical="center" wrapText="1"/>
    </xf>
    <xf numFmtId="0" fontId="26" fillId="2" borderId="51" xfId="0" applyFont="1" applyFill="1" applyBorder="1" applyAlignment="1">
      <alignment horizontal="center" vertical="center" wrapText="1"/>
    </xf>
    <xf numFmtId="0" fontId="26" fillId="2" borderId="52" xfId="0" applyFont="1" applyFill="1" applyBorder="1" applyAlignment="1">
      <alignment horizontal="center" vertical="center" wrapText="1"/>
    </xf>
    <xf numFmtId="0" fontId="26" fillId="2" borderId="53" xfId="0" applyFont="1" applyFill="1" applyBorder="1" applyAlignment="1">
      <alignment horizontal="center" vertical="center" wrapText="1"/>
    </xf>
    <xf numFmtId="0" fontId="26" fillId="2" borderId="48" xfId="0" applyFont="1" applyFill="1" applyBorder="1" applyAlignment="1">
      <alignment horizontal="center" vertical="center" wrapText="1"/>
    </xf>
    <xf numFmtId="0" fontId="26" fillId="2" borderId="50" xfId="0" applyFont="1" applyFill="1" applyBorder="1" applyAlignment="1">
      <alignment horizontal="center" vertical="center" wrapText="1"/>
    </xf>
    <xf numFmtId="0" fontId="26" fillId="2" borderId="54" xfId="0" applyFont="1" applyFill="1" applyBorder="1" applyAlignment="1">
      <alignment horizontal="center" vertical="center" wrapText="1"/>
    </xf>
    <xf numFmtId="0" fontId="20" fillId="2" borderId="0" xfId="0" applyFont="1" applyFill="1" applyAlignment="1">
      <alignment horizontal="right" wrapText="1"/>
    </xf>
    <xf numFmtId="1" fontId="20" fillId="2" borderId="2" xfId="0" applyNumberFormat="1" applyFont="1" applyFill="1" applyBorder="1" applyAlignment="1">
      <alignment horizontal="center" wrapText="1"/>
    </xf>
    <xf numFmtId="0" fontId="20" fillId="2" borderId="2" xfId="0" applyFont="1" applyFill="1" applyBorder="1" applyAlignment="1">
      <alignment horizontal="center" vertical="center" wrapText="1"/>
    </xf>
    <xf numFmtId="0" fontId="20" fillId="2" borderId="42" xfId="0" applyFont="1" applyFill="1" applyBorder="1" applyAlignment="1">
      <alignment horizontal="center" vertical="center" wrapText="1"/>
    </xf>
    <xf numFmtId="0" fontId="22" fillId="2" borderId="0" xfId="0" applyFont="1" applyFill="1" applyAlignment="1">
      <alignment horizontal="center" vertical="center" wrapText="1"/>
    </xf>
    <xf numFmtId="0" fontId="24" fillId="2" borderId="0" xfId="0" applyFont="1" applyFill="1" applyAlignment="1">
      <alignment horizontal="center" vertical="center" wrapText="1"/>
    </xf>
    <xf numFmtId="0" fontId="25" fillId="2" borderId="0" xfId="0" applyFont="1" applyFill="1" applyAlignment="1">
      <alignment horizontal="center" vertical="center" wrapText="1"/>
    </xf>
    <xf numFmtId="0" fontId="20" fillId="2" borderId="42" xfId="0" applyFont="1" applyFill="1" applyBorder="1" applyAlignment="1">
      <alignment horizontal="center" wrapText="1"/>
    </xf>
    <xf numFmtId="0" fontId="18" fillId="27" borderId="189" xfId="0" applyFont="1" applyFill="1" applyBorder="1" applyAlignment="1">
      <alignment horizontal="center" vertical="center" wrapText="1"/>
    </xf>
    <xf numFmtId="0" fontId="18" fillId="27" borderId="190" xfId="0" applyFont="1" applyFill="1" applyBorder="1" applyAlignment="1">
      <alignment horizontal="center" vertical="center" wrapText="1"/>
    </xf>
    <xf numFmtId="0" fontId="18" fillId="27" borderId="191" xfId="0" applyFont="1" applyFill="1" applyBorder="1" applyAlignment="1">
      <alignment horizontal="center" vertical="center" wrapText="1"/>
    </xf>
    <xf numFmtId="0" fontId="123" fillId="2" borderId="193" xfId="0" applyFont="1" applyFill="1" applyBorder="1" applyAlignment="1" applyProtection="1">
      <alignment horizontal="left" vertical="center" wrapText="1"/>
      <protection locked="0"/>
    </xf>
    <xf numFmtId="0" fontId="123" fillId="2" borderId="0" xfId="0" applyFont="1" applyFill="1" applyAlignment="1" applyProtection="1">
      <alignment horizontal="left" vertical="center" wrapText="1"/>
      <protection locked="0"/>
    </xf>
    <xf numFmtId="0" fontId="22" fillId="2" borderId="127" xfId="0" applyFont="1" applyFill="1" applyBorder="1" applyAlignment="1">
      <alignment horizontal="center" vertical="center" wrapText="1"/>
    </xf>
    <xf numFmtId="0" fontId="22" fillId="2" borderId="194" xfId="0" applyFont="1" applyFill="1" applyBorder="1" applyAlignment="1">
      <alignment horizontal="center" vertical="center" wrapText="1"/>
    </xf>
    <xf numFmtId="0" fontId="34" fillId="2" borderId="194" xfId="0" applyFont="1" applyFill="1" applyBorder="1" applyAlignment="1">
      <alignment horizontal="center" vertical="center" wrapText="1"/>
    </xf>
    <xf numFmtId="0" fontId="26" fillId="2" borderId="42" xfId="0" applyFont="1" applyFill="1" applyBorder="1" applyAlignment="1">
      <alignment horizontal="center" wrapText="1"/>
    </xf>
    <xf numFmtId="1" fontId="20" fillId="2" borderId="42" xfId="0" applyNumberFormat="1" applyFont="1" applyFill="1" applyBorder="1" applyAlignment="1">
      <alignment horizontal="center" wrapText="1"/>
    </xf>
    <xf numFmtId="0" fontId="3" fillId="0" borderId="0" xfId="0" applyFont="1" applyAlignment="1">
      <alignment horizontal="left" indent="5"/>
    </xf>
    <xf numFmtId="0" fontId="3" fillId="0" borderId="0" xfId="0" applyFont="1" applyAlignment="1">
      <alignment horizontal="left"/>
    </xf>
    <xf numFmtId="0" fontId="3" fillId="0" borderId="0" xfId="0" applyFont="1" applyAlignment="1">
      <alignment horizontal="left" indent="7"/>
    </xf>
    <xf numFmtId="0" fontId="97" fillId="23" borderId="187" xfId="9" applyFont="1" applyFill="1" applyBorder="1" applyAlignment="1" applyProtection="1">
      <alignment horizontal="center" vertical="center" wrapText="1"/>
      <protection hidden="1"/>
    </xf>
    <xf numFmtId="0" fontId="97" fillId="23" borderId="188" xfId="9" applyFont="1" applyFill="1" applyBorder="1" applyAlignment="1" applyProtection="1">
      <alignment horizontal="center" vertical="center" wrapText="1"/>
      <protection hidden="1"/>
    </xf>
    <xf numFmtId="0" fontId="100" fillId="22" borderId="184" xfId="9" applyFont="1" applyFill="1" applyBorder="1" applyAlignment="1" applyProtection="1">
      <alignment horizontal="left" indent="5"/>
      <protection hidden="1"/>
    </xf>
    <xf numFmtId="0" fontId="100" fillId="22" borderId="0" xfId="9" applyFont="1" applyFill="1" applyAlignment="1" applyProtection="1">
      <alignment horizontal="left" indent="5"/>
      <protection hidden="1"/>
    </xf>
    <xf numFmtId="0" fontId="100" fillId="22" borderId="0" xfId="9" applyFont="1" applyFill="1" applyAlignment="1" applyProtection="1">
      <alignment horizontal="left"/>
      <protection hidden="1"/>
    </xf>
    <xf numFmtId="0" fontId="100" fillId="22" borderId="185" xfId="9" applyFont="1" applyFill="1" applyBorder="1" applyAlignment="1" applyProtection="1">
      <alignment horizontal="left"/>
      <protection hidden="1"/>
    </xf>
    <xf numFmtId="0" fontId="100" fillId="22" borderId="178" xfId="9" applyFont="1" applyFill="1" applyBorder="1" applyAlignment="1" applyProtection="1">
      <alignment horizontal="center"/>
      <protection hidden="1"/>
    </xf>
    <xf numFmtId="0" fontId="100" fillId="22" borderId="180" xfId="9" applyFont="1" applyFill="1" applyBorder="1" applyAlignment="1" applyProtection="1">
      <alignment horizontal="center"/>
      <protection hidden="1"/>
    </xf>
    <xf numFmtId="0" fontId="100" fillId="22" borderId="179" xfId="9" applyFont="1" applyFill="1" applyBorder="1" applyAlignment="1" applyProtection="1">
      <alignment horizontal="center"/>
      <protection hidden="1"/>
    </xf>
    <xf numFmtId="0" fontId="100" fillId="22" borderId="178" xfId="9" applyFont="1" applyFill="1" applyBorder="1" applyProtection="1">
      <protection hidden="1"/>
    </xf>
    <xf numFmtId="0" fontId="100" fillId="22" borderId="180" xfId="9" applyFont="1" applyFill="1" applyBorder="1" applyProtection="1">
      <protection hidden="1"/>
    </xf>
    <xf numFmtId="0" fontId="100" fillId="22" borderId="179" xfId="9" applyFont="1" applyFill="1" applyBorder="1" applyProtection="1">
      <protection hidden="1"/>
    </xf>
    <xf numFmtId="0" fontId="100" fillId="22" borderId="184" xfId="9" applyFont="1" applyFill="1" applyBorder="1" applyAlignment="1" applyProtection="1">
      <alignment horizontal="left" indent="7"/>
      <protection hidden="1"/>
    </xf>
    <xf numFmtId="0" fontId="100" fillId="22" borderId="185" xfId="9" applyFont="1" applyFill="1" applyBorder="1" applyAlignment="1" applyProtection="1">
      <alignment horizontal="left" indent="7"/>
      <protection hidden="1"/>
    </xf>
    <xf numFmtId="0" fontId="97" fillId="22" borderId="150" xfId="9" applyFont="1" applyFill="1" applyBorder="1" applyAlignment="1" applyProtection="1">
      <alignment horizontal="center" vertical="center"/>
      <protection hidden="1"/>
    </xf>
    <xf numFmtId="0" fontId="100" fillId="22" borderId="149" xfId="9" applyFont="1" applyFill="1" applyBorder="1" applyAlignment="1" applyProtection="1">
      <alignment horizontal="center" vertical="center" wrapText="1"/>
      <protection hidden="1"/>
    </xf>
    <xf numFmtId="0" fontId="100" fillId="22" borderId="149" xfId="9" applyFont="1" applyFill="1" applyBorder="1" applyAlignment="1" applyProtection="1">
      <alignment horizontal="left" vertical="center"/>
      <protection hidden="1"/>
    </xf>
    <xf numFmtId="0" fontId="97" fillId="22" borderId="149" xfId="9" applyFont="1" applyFill="1" applyBorder="1" applyAlignment="1" applyProtection="1">
      <alignment horizontal="center"/>
      <protection hidden="1"/>
    </xf>
    <xf numFmtId="0" fontId="97" fillId="22" borderId="181" xfId="9" applyFont="1" applyFill="1" applyBorder="1" applyAlignment="1" applyProtection="1">
      <alignment horizontal="left" indent="5"/>
      <protection hidden="1"/>
    </xf>
    <xf numFmtId="0" fontId="97" fillId="22" borderId="182" xfId="9" applyFont="1" applyFill="1" applyBorder="1" applyAlignment="1" applyProtection="1">
      <alignment horizontal="left" indent="5"/>
      <protection hidden="1"/>
    </xf>
    <xf numFmtId="0" fontId="97" fillId="22" borderId="182" xfId="9" applyFont="1" applyFill="1" applyBorder="1" applyAlignment="1" applyProtection="1">
      <alignment horizontal="left"/>
      <protection hidden="1"/>
    </xf>
    <xf numFmtId="0" fontId="97" fillId="22" borderId="183" xfId="9" applyFont="1" applyFill="1" applyBorder="1" applyAlignment="1" applyProtection="1">
      <alignment horizontal="left"/>
      <protection hidden="1"/>
    </xf>
    <xf numFmtId="0" fontId="97" fillId="22" borderId="178" xfId="9" applyFont="1" applyFill="1" applyBorder="1" applyAlignment="1" applyProtection="1">
      <alignment horizontal="center"/>
      <protection hidden="1"/>
    </xf>
    <xf numFmtId="0" fontId="97" fillId="22" borderId="180" xfId="9" applyFont="1" applyFill="1" applyBorder="1" applyAlignment="1" applyProtection="1">
      <alignment horizontal="center"/>
      <protection hidden="1"/>
    </xf>
    <xf numFmtId="0" fontId="97" fillId="22" borderId="179" xfId="9" applyFont="1" applyFill="1" applyBorder="1" applyAlignment="1" applyProtection="1">
      <alignment horizontal="center"/>
      <protection hidden="1"/>
    </xf>
    <xf numFmtId="0" fontId="97" fillId="22" borderId="178" xfId="9" applyFont="1" applyFill="1" applyBorder="1" applyAlignment="1" applyProtection="1">
      <alignment horizontal="left"/>
      <protection hidden="1"/>
    </xf>
    <xf numFmtId="0" fontId="97" fillId="22" borderId="180" xfId="9" applyFont="1" applyFill="1" applyBorder="1" applyAlignment="1" applyProtection="1">
      <alignment horizontal="left"/>
      <protection hidden="1"/>
    </xf>
    <xf numFmtId="0" fontId="97" fillId="22" borderId="179" xfId="9" applyFont="1" applyFill="1" applyBorder="1" applyAlignment="1" applyProtection="1">
      <alignment horizontal="left"/>
      <protection hidden="1"/>
    </xf>
    <xf numFmtId="0" fontId="97" fillId="22" borderId="181" xfId="9" applyFont="1" applyFill="1" applyBorder="1" applyAlignment="1" applyProtection="1">
      <alignment horizontal="left" indent="7"/>
      <protection hidden="1"/>
    </xf>
    <xf numFmtId="0" fontId="97" fillId="22" borderId="183" xfId="9" applyFont="1" applyFill="1" applyBorder="1" applyAlignment="1" applyProtection="1">
      <alignment horizontal="left" indent="7"/>
      <protection hidden="1"/>
    </xf>
    <xf numFmtId="0" fontId="100" fillId="22" borderId="150" xfId="9" applyFont="1" applyFill="1" applyBorder="1" applyAlignment="1" applyProtection="1">
      <alignment horizontal="left" vertical="center" wrapText="1" indent="1"/>
      <protection hidden="1"/>
    </xf>
    <xf numFmtId="0" fontId="100" fillId="22" borderId="150" xfId="9" applyFont="1" applyFill="1" applyBorder="1" applyAlignment="1" applyProtection="1">
      <alignment horizontal="left" vertical="center" wrapText="1"/>
      <protection hidden="1"/>
    </xf>
    <xf numFmtId="0" fontId="100" fillId="22" borderId="150" xfId="9" applyFont="1" applyFill="1" applyBorder="1" applyAlignment="1" applyProtection="1">
      <alignment horizontal="center" vertical="center"/>
      <protection hidden="1"/>
    </xf>
    <xf numFmtId="0" fontId="100" fillId="22" borderId="150" xfId="9" applyFont="1" applyFill="1" applyBorder="1" applyAlignment="1" applyProtection="1">
      <alignment horizontal="center" vertical="center" wrapText="1"/>
      <protection hidden="1"/>
    </xf>
    <xf numFmtId="1" fontId="100" fillId="22" borderId="150" xfId="9" applyNumberFormat="1" applyFont="1" applyFill="1" applyBorder="1" applyAlignment="1" applyProtection="1">
      <alignment horizontal="center" vertical="center"/>
      <protection hidden="1"/>
    </xf>
    <xf numFmtId="1" fontId="100" fillId="22" borderId="150" xfId="9" applyNumberFormat="1" applyFont="1" applyFill="1" applyBorder="1" applyAlignment="1" applyProtection="1">
      <alignment horizontal="center" vertical="center" wrapText="1"/>
      <protection hidden="1"/>
    </xf>
    <xf numFmtId="0" fontId="100" fillId="22" borderId="150" xfId="9" applyFont="1" applyFill="1" applyBorder="1" applyAlignment="1" applyProtection="1">
      <alignment horizontal="left" vertical="center" indent="1"/>
      <protection hidden="1"/>
    </xf>
    <xf numFmtId="0" fontId="97" fillId="23" borderId="150" xfId="9" applyFont="1" applyFill="1" applyBorder="1" applyAlignment="1" applyProtection="1">
      <alignment horizontal="center" vertical="center"/>
      <protection hidden="1"/>
    </xf>
    <xf numFmtId="0" fontId="97" fillId="23" borderId="150" xfId="9" applyFont="1" applyFill="1" applyBorder="1" applyAlignment="1" applyProtection="1">
      <alignment horizontal="center" vertical="center" wrapText="1"/>
      <protection hidden="1"/>
    </xf>
    <xf numFmtId="0" fontId="100" fillId="22" borderId="150" xfId="9" applyFont="1" applyFill="1" applyBorder="1" applyAlignment="1" applyProtection="1">
      <alignment horizontal="left" vertical="center"/>
      <protection hidden="1"/>
    </xf>
    <xf numFmtId="0" fontId="113" fillId="28" borderId="29" xfId="0" applyFont="1" applyFill="1" applyBorder="1" applyAlignment="1" applyProtection="1">
      <alignment horizontal="left" vertical="center" wrapText="1" indent="1"/>
      <protection locked="0"/>
    </xf>
    <xf numFmtId="0" fontId="113" fillId="28" borderId="30" xfId="0" applyFont="1" applyFill="1" applyBorder="1" applyAlignment="1" applyProtection="1">
      <alignment horizontal="left" vertical="center" wrapText="1" indent="1"/>
      <protection locked="0"/>
    </xf>
    <xf numFmtId="0" fontId="113" fillId="28" borderId="30" xfId="0" applyFont="1" applyFill="1" applyBorder="1" applyAlignment="1" applyProtection="1">
      <alignment horizontal="center" vertical="center" wrapText="1"/>
      <protection locked="0"/>
    </xf>
    <xf numFmtId="0" fontId="111" fillId="28" borderId="31" xfId="0" applyFont="1" applyFill="1" applyBorder="1" applyAlignment="1">
      <alignment horizontal="center" vertical="center" wrapText="1"/>
    </xf>
    <xf numFmtId="0" fontId="131" fillId="22" borderId="0" xfId="0" applyFont="1" applyFill="1" applyAlignment="1" applyProtection="1">
      <alignment horizontal="center" vertical="center"/>
      <protection hidden="1"/>
    </xf>
    <xf numFmtId="0" fontId="132" fillId="27" borderId="0" xfId="0" applyFont="1" applyFill="1" applyProtection="1">
      <protection hidden="1"/>
    </xf>
    <xf numFmtId="0" fontId="27" fillId="2" borderId="59" xfId="0" applyFont="1" applyFill="1" applyBorder="1" applyAlignment="1">
      <alignment horizontal="left" vertical="center" wrapText="1"/>
    </xf>
    <xf numFmtId="0" fontId="27" fillId="2" borderId="2" xfId="0" applyFont="1" applyFill="1" applyBorder="1" applyAlignment="1">
      <alignment horizontal="left" vertical="center" wrapText="1"/>
    </xf>
    <xf numFmtId="0" fontId="27" fillId="2" borderId="24" xfId="0" applyFont="1" applyFill="1" applyBorder="1" applyAlignment="1">
      <alignment horizontal="left" vertical="center" wrapText="1"/>
    </xf>
    <xf numFmtId="0" fontId="27" fillId="2" borderId="111" xfId="0" applyFont="1" applyFill="1" applyBorder="1" applyAlignment="1">
      <alignment horizontal="left" vertical="center" wrapText="1"/>
    </xf>
    <xf numFmtId="0" fontId="27" fillId="2" borderId="48" xfId="0" applyFont="1" applyFill="1" applyBorder="1" applyAlignment="1">
      <alignment horizontal="left" vertical="center" wrapText="1"/>
    </xf>
    <xf numFmtId="0" fontId="27" fillId="2" borderId="112" xfId="0" applyFont="1" applyFill="1" applyBorder="1" applyAlignment="1">
      <alignment horizontal="left" vertical="center" wrapText="1"/>
    </xf>
    <xf numFmtId="0" fontId="111" fillId="26" borderId="82" xfId="0" applyFont="1" applyFill="1" applyBorder="1" applyAlignment="1" applyProtection="1">
      <alignment horizontal="left" vertical="center" wrapText="1" indent="1"/>
      <protection hidden="1"/>
    </xf>
    <xf numFmtId="1" fontId="113" fillId="26" borderId="69" xfId="0" applyNumberFormat="1" applyFont="1" applyFill="1" applyBorder="1" applyAlignment="1" applyProtection="1">
      <alignment horizontal="center" vertical="center" wrapText="1"/>
      <protection locked="0"/>
    </xf>
    <xf numFmtId="0" fontId="113" fillId="26" borderId="69" xfId="0" applyFont="1" applyFill="1" applyBorder="1" applyAlignment="1" applyProtection="1">
      <alignment horizontal="center" vertical="center" wrapText="1"/>
      <protection hidden="1"/>
    </xf>
    <xf numFmtId="0" fontId="111" fillId="26" borderId="197" xfId="0" applyFont="1" applyFill="1" applyBorder="1" applyAlignment="1" applyProtection="1">
      <alignment horizontal="left" vertical="center" wrapText="1" indent="1"/>
      <protection hidden="1"/>
    </xf>
    <xf numFmtId="1" fontId="113" fillId="26" borderId="198" xfId="0" applyNumberFormat="1" applyFont="1" applyFill="1" applyBorder="1" applyAlignment="1" applyProtection="1">
      <alignment horizontal="center" vertical="center" wrapText="1"/>
      <protection locked="0"/>
    </xf>
    <xf numFmtId="0" fontId="113" fillId="26" borderId="198" xfId="0" applyFont="1" applyFill="1" applyBorder="1" applyAlignment="1" applyProtection="1">
      <alignment horizontal="center" vertical="center" wrapText="1"/>
      <protection hidden="1"/>
    </xf>
    <xf numFmtId="164" fontId="113" fillId="26" borderId="199" xfId="0" applyNumberFormat="1" applyFont="1" applyFill="1" applyBorder="1" applyAlignment="1" applyProtection="1">
      <alignment horizontal="center" vertical="center" wrapText="1"/>
      <protection locked="0"/>
    </xf>
    <xf numFmtId="0" fontId="36" fillId="22" borderId="31" xfId="0" applyFont="1" applyFill="1" applyBorder="1" applyAlignment="1" applyProtection="1">
      <alignment horizontal="left" vertical="top" wrapText="1"/>
      <protection locked="0"/>
    </xf>
    <xf numFmtId="0" fontId="36" fillId="22" borderId="74" xfId="0" applyFont="1" applyFill="1" applyBorder="1" applyAlignment="1" applyProtection="1">
      <alignment horizontal="left" vertical="top"/>
      <protection locked="0"/>
    </xf>
    <xf numFmtId="0" fontId="36" fillId="22" borderId="33" xfId="0" applyFont="1" applyFill="1" applyBorder="1" applyAlignment="1" applyProtection="1">
      <alignment horizontal="left" vertical="top"/>
      <protection locked="0"/>
    </xf>
    <xf numFmtId="0" fontId="36" fillId="22" borderId="3" xfId="0" applyFont="1" applyFill="1" applyBorder="1" applyAlignment="1" applyProtection="1">
      <alignment horizontal="left" vertical="top"/>
      <protection locked="0"/>
    </xf>
    <xf numFmtId="0" fontId="36" fillId="22" borderId="0" xfId="0" applyFont="1" applyFill="1" applyAlignment="1" applyProtection="1">
      <alignment horizontal="left" vertical="top"/>
      <protection locked="0"/>
    </xf>
    <xf numFmtId="0" fontId="36" fillId="22" borderId="66" xfId="0" applyFont="1" applyFill="1" applyBorder="1" applyAlignment="1" applyProtection="1">
      <alignment horizontal="left" vertical="top"/>
      <protection locked="0"/>
    </xf>
    <xf numFmtId="0" fontId="36" fillId="22" borderId="155" xfId="0" applyFont="1" applyFill="1" applyBorder="1" applyAlignment="1" applyProtection="1">
      <alignment horizontal="left" vertical="top"/>
      <protection locked="0"/>
    </xf>
    <xf numFmtId="0" fontId="36" fillId="22" borderId="186" xfId="0" applyFont="1" applyFill="1" applyBorder="1" applyAlignment="1" applyProtection="1">
      <alignment horizontal="left" vertical="top"/>
      <protection locked="0"/>
    </xf>
    <xf numFmtId="0" fontId="36" fillId="22" borderId="192" xfId="0" applyFont="1" applyFill="1" applyBorder="1" applyAlignment="1" applyProtection="1">
      <alignment horizontal="left" vertical="top"/>
      <protection locked="0"/>
    </xf>
    <xf numFmtId="0" fontId="133" fillId="22" borderId="186" xfId="0" applyFont="1" applyFill="1" applyBorder="1" applyAlignment="1" applyProtection="1">
      <alignment horizontal="center"/>
      <protection locked="0" hidden="1"/>
    </xf>
    <xf numFmtId="0" fontId="36" fillId="22" borderId="74" xfId="0" applyFont="1" applyFill="1" applyBorder="1" applyAlignment="1" applyProtection="1">
      <alignment horizontal="left" vertical="top" wrapText="1"/>
      <protection locked="0"/>
    </xf>
    <xf numFmtId="0" fontId="36" fillId="22" borderId="33" xfId="0" applyFont="1" applyFill="1" applyBorder="1" applyAlignment="1" applyProtection="1">
      <alignment horizontal="left" vertical="top" wrapText="1"/>
      <protection locked="0"/>
    </xf>
    <xf numFmtId="0" fontId="36" fillId="22" borderId="3" xfId="0" applyFont="1" applyFill="1" applyBorder="1" applyAlignment="1" applyProtection="1">
      <alignment horizontal="left" vertical="top" wrapText="1"/>
      <protection locked="0"/>
    </xf>
    <xf numFmtId="0" fontId="36" fillId="22" borderId="0" xfId="0" applyFont="1" applyFill="1" applyBorder="1" applyAlignment="1" applyProtection="1">
      <alignment horizontal="left" vertical="top" wrapText="1"/>
      <protection locked="0"/>
    </xf>
    <xf numFmtId="0" fontId="36" fillId="22" borderId="66" xfId="0" applyFont="1" applyFill="1" applyBorder="1" applyAlignment="1" applyProtection="1">
      <alignment horizontal="left" vertical="top" wrapText="1"/>
      <protection locked="0"/>
    </xf>
    <xf numFmtId="0" fontId="36" fillId="22" borderId="155" xfId="0" applyFont="1" applyFill="1" applyBorder="1" applyAlignment="1" applyProtection="1">
      <alignment horizontal="left" vertical="top" wrapText="1"/>
      <protection locked="0"/>
    </xf>
    <xf numFmtId="0" fontId="36" fillId="22" borderId="186" xfId="0" applyFont="1" applyFill="1" applyBorder="1" applyAlignment="1" applyProtection="1">
      <alignment horizontal="left" vertical="top" wrapText="1"/>
      <protection locked="0"/>
    </xf>
    <xf numFmtId="0" fontId="36" fillId="22" borderId="192" xfId="0" applyFont="1" applyFill="1" applyBorder="1" applyAlignment="1" applyProtection="1">
      <alignment horizontal="left" vertical="top" wrapText="1"/>
      <protection locked="0"/>
    </xf>
    <xf numFmtId="0" fontId="110" fillId="15" borderId="0" xfId="0" applyFont="1" applyFill="1" applyBorder="1" applyAlignment="1" applyProtection="1">
      <alignment horizontal="left" vertical="center"/>
      <protection hidden="1"/>
    </xf>
    <xf numFmtId="0" fontId="7" fillId="0" borderId="26" xfId="0" applyFont="1" applyFill="1" applyBorder="1" applyAlignment="1">
      <alignment horizontal="center" vertical="center" wrapText="1"/>
    </xf>
    <xf numFmtId="0" fontId="2" fillId="2" borderId="0" xfId="0" applyFont="1" applyFill="1" applyProtection="1">
      <protection locked="0"/>
    </xf>
  </cellXfs>
  <cellStyles count="10">
    <cellStyle name="Comma 2" xfId="3" xr:uid="{AF0BD8DD-6545-4B6B-AD19-F88D8000A175}"/>
    <cellStyle name="Normal" xfId="0" builtinId="0"/>
    <cellStyle name="Normal 2" xfId="1" xr:uid="{EC4B165D-E79E-4F9C-8137-054A561FCBBF}"/>
    <cellStyle name="Normal 2 2" xfId="2" xr:uid="{CAE731DE-7BF8-4CBD-9932-23F939698494}"/>
    <cellStyle name="Normal 2 3" xfId="6" xr:uid="{7B1EEF91-06A7-421F-AC15-6EFC88C92BA9}"/>
    <cellStyle name="Normal 3" xfId="8" xr:uid="{B523D60B-FAAF-416E-AE57-281626716DED}"/>
    <cellStyle name="Normal 4" xfId="7" xr:uid="{6049CDD2-5A8B-4073-AADF-0FCECC69FEF4}"/>
    <cellStyle name="Normal 5" xfId="9" xr:uid="{D598D07B-1BF3-4517-A95F-41D5242F5176}"/>
    <cellStyle name="Normal 9" xfId="4" xr:uid="{B3D7FAA7-3921-4AB2-B3A0-62206D95DBD8}"/>
    <cellStyle name="Percent" xfId="5" builtinId="5"/>
  </cellStyles>
  <dxfs count="0"/>
  <tableStyles count="0" defaultTableStyle="TableStyleMedium2" defaultPivotStyle="PivotStyleLight16"/>
  <colors>
    <mruColors>
      <color rgb="FFFFFF99"/>
      <color rgb="FFFFCC66"/>
      <color rgb="FF993300"/>
      <color rgb="FF9966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Input Data'!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put Data'!A1"/><Relationship Id="rId7" Type="http://schemas.openxmlformats.org/officeDocument/2006/relationships/hyperlink" Target="#'Grade Slip (2)'!A1"/><Relationship Id="rId2" Type="http://schemas.openxmlformats.org/officeDocument/2006/relationships/image" Target="../media/image3.png"/><Relationship Id="rId1" Type="http://schemas.openxmlformats.org/officeDocument/2006/relationships/hyperlink" Target="#'MAIN HOME'!A1"/><Relationship Id="rId6" Type="http://schemas.openxmlformats.org/officeDocument/2006/relationships/hyperlink" Target="#SF9front!A1"/><Relationship Id="rId5" Type="http://schemas.openxmlformats.org/officeDocument/2006/relationships/hyperlink" Target="#'SF2'!A1"/><Relationship Id="rId4" Type="http://schemas.openxmlformats.org/officeDocument/2006/relationships/hyperlink" Target="#TERM1!A1"/></Relationships>
</file>

<file path=xl/drawings/_rels/drawing3.xml.rels><?xml version="1.0" encoding="UTF-8" standalone="yes"?>
<Relationships xmlns="http://schemas.openxmlformats.org/package/2006/relationships"><Relationship Id="rId8" Type="http://schemas.openxmlformats.org/officeDocument/2006/relationships/hyperlink" Target="#'Input Data'!A1"/><Relationship Id="rId3" Type="http://schemas.openxmlformats.org/officeDocument/2006/relationships/image" Target="../media/image5.png"/><Relationship Id="rId7" Type="http://schemas.openxmlformats.org/officeDocument/2006/relationships/image" Target="../media/image6.gif"/><Relationship Id="rId2" Type="http://schemas.openxmlformats.org/officeDocument/2006/relationships/hyperlink" Target="#'MAIN HOME'!A1"/><Relationship Id="rId1" Type="http://schemas.openxmlformats.org/officeDocument/2006/relationships/image" Target="../media/image4.png"/><Relationship Id="rId6" Type="http://schemas.openxmlformats.org/officeDocument/2006/relationships/hyperlink" Target="#TERM1!A1"/><Relationship Id="rId11" Type="http://schemas.openxmlformats.org/officeDocument/2006/relationships/hyperlink" Target="#'Grade Slip (2)'!A1"/><Relationship Id="rId5" Type="http://schemas.openxmlformats.org/officeDocument/2006/relationships/hyperlink" Target="#TERM2!A1"/><Relationship Id="rId10" Type="http://schemas.openxmlformats.org/officeDocument/2006/relationships/hyperlink" Target="#SF9front!A1"/><Relationship Id="rId4" Type="http://schemas.openxmlformats.org/officeDocument/2006/relationships/hyperlink" Target="#TERM3!A1"/><Relationship Id="rId9" Type="http://schemas.openxmlformats.org/officeDocument/2006/relationships/hyperlink" Target="#'SF2'!A1"/></Relationships>
</file>

<file path=xl/drawings/_rels/drawing4.xml.rels><?xml version="1.0" encoding="UTF-8" standalone="yes"?>
<Relationships xmlns="http://schemas.openxmlformats.org/package/2006/relationships"><Relationship Id="rId8" Type="http://schemas.openxmlformats.org/officeDocument/2006/relationships/hyperlink" Target="#'Input Data'!A1"/><Relationship Id="rId3" Type="http://schemas.openxmlformats.org/officeDocument/2006/relationships/image" Target="../media/image7.png"/><Relationship Id="rId7" Type="http://schemas.openxmlformats.org/officeDocument/2006/relationships/image" Target="../media/image6.gif"/><Relationship Id="rId2" Type="http://schemas.openxmlformats.org/officeDocument/2006/relationships/hyperlink" Target="#'MAIN HOME'!A1"/><Relationship Id="rId1" Type="http://schemas.openxmlformats.org/officeDocument/2006/relationships/image" Target="../media/image4.png"/><Relationship Id="rId6" Type="http://schemas.openxmlformats.org/officeDocument/2006/relationships/hyperlink" Target="#TERM1!A1"/><Relationship Id="rId11" Type="http://schemas.openxmlformats.org/officeDocument/2006/relationships/hyperlink" Target="#'Grade Slip (2)'!A1"/><Relationship Id="rId5" Type="http://schemas.openxmlformats.org/officeDocument/2006/relationships/hyperlink" Target="#TERM2!A1"/><Relationship Id="rId10" Type="http://schemas.openxmlformats.org/officeDocument/2006/relationships/hyperlink" Target="#SF9front!A1"/><Relationship Id="rId4" Type="http://schemas.openxmlformats.org/officeDocument/2006/relationships/hyperlink" Target="#TERM3!A1"/><Relationship Id="rId9" Type="http://schemas.openxmlformats.org/officeDocument/2006/relationships/hyperlink" Target="#'SF2'!A1"/></Relationships>
</file>

<file path=xl/drawings/_rels/drawing5.xml.rels><?xml version="1.0" encoding="UTF-8" standalone="yes"?>
<Relationships xmlns="http://schemas.openxmlformats.org/package/2006/relationships"><Relationship Id="rId8" Type="http://schemas.openxmlformats.org/officeDocument/2006/relationships/hyperlink" Target="#'Input Data'!A1"/><Relationship Id="rId3" Type="http://schemas.openxmlformats.org/officeDocument/2006/relationships/hyperlink" Target="#'MAIN HOME'!A1"/><Relationship Id="rId7" Type="http://schemas.openxmlformats.org/officeDocument/2006/relationships/hyperlink" Target="#TERM1!A1"/><Relationship Id="rId2" Type="http://schemas.openxmlformats.org/officeDocument/2006/relationships/image" Target="../media/image6.gif"/><Relationship Id="rId1" Type="http://schemas.openxmlformats.org/officeDocument/2006/relationships/image" Target="../media/image4.png"/><Relationship Id="rId6" Type="http://schemas.openxmlformats.org/officeDocument/2006/relationships/hyperlink" Target="#TERM2!A1"/><Relationship Id="rId11" Type="http://schemas.openxmlformats.org/officeDocument/2006/relationships/hyperlink" Target="#'Grade Slip (2)'!A1"/><Relationship Id="rId5" Type="http://schemas.openxmlformats.org/officeDocument/2006/relationships/hyperlink" Target="#TERM3!A1"/><Relationship Id="rId10" Type="http://schemas.openxmlformats.org/officeDocument/2006/relationships/hyperlink" Target="#SF9front!A1"/><Relationship Id="rId4" Type="http://schemas.openxmlformats.org/officeDocument/2006/relationships/image" Target="../media/image8.png"/><Relationship Id="rId9" Type="http://schemas.openxmlformats.org/officeDocument/2006/relationships/hyperlink" Target="#'SF2'!A1"/></Relationships>
</file>

<file path=xl/drawings/_rels/drawing6.xml.rels><?xml version="1.0" encoding="UTF-8" standalone="yes"?>
<Relationships xmlns="http://schemas.openxmlformats.org/package/2006/relationships"><Relationship Id="rId8" Type="http://schemas.openxmlformats.org/officeDocument/2006/relationships/hyperlink" Target="#SF9front!A1"/><Relationship Id="rId3" Type="http://schemas.openxmlformats.org/officeDocument/2006/relationships/hyperlink" Target="#'MAIN HOME'!A1"/><Relationship Id="rId7" Type="http://schemas.openxmlformats.org/officeDocument/2006/relationships/hyperlink" Target="#'SF2'!A1"/><Relationship Id="rId2" Type="http://schemas.openxmlformats.org/officeDocument/2006/relationships/image" Target="../media/image6.gif"/><Relationship Id="rId1" Type="http://schemas.openxmlformats.org/officeDocument/2006/relationships/image" Target="../media/image4.png"/><Relationship Id="rId6" Type="http://schemas.openxmlformats.org/officeDocument/2006/relationships/hyperlink" Target="#TERM1!A1"/><Relationship Id="rId5" Type="http://schemas.openxmlformats.org/officeDocument/2006/relationships/hyperlink" Target="#'Input Data'!A1"/><Relationship Id="rId4" Type="http://schemas.openxmlformats.org/officeDocument/2006/relationships/image" Target="../media/image9.png"/><Relationship Id="rId9" Type="http://schemas.openxmlformats.org/officeDocument/2006/relationships/hyperlink" Target="#'Grade Slip (2)'!A1"/></Relationships>
</file>

<file path=xl/drawings/_rels/drawing7.xml.rels><?xml version="1.0" encoding="UTF-8" standalone="yes"?>
<Relationships xmlns="http://schemas.openxmlformats.org/package/2006/relationships"><Relationship Id="rId8" Type="http://schemas.openxmlformats.org/officeDocument/2006/relationships/hyperlink" Target="#'SF2 (5)'!A1"/><Relationship Id="rId13" Type="http://schemas.openxmlformats.org/officeDocument/2006/relationships/hyperlink" Target="#'SF2 (10)'!A1"/><Relationship Id="rId18" Type="http://schemas.openxmlformats.org/officeDocument/2006/relationships/hyperlink" Target="#SF9front!A1"/><Relationship Id="rId3" Type="http://schemas.openxmlformats.org/officeDocument/2006/relationships/hyperlink" Target="#'SF3'!A1"/><Relationship Id="rId7" Type="http://schemas.openxmlformats.org/officeDocument/2006/relationships/hyperlink" Target="#'SF2 (4)'!A1"/><Relationship Id="rId12" Type="http://schemas.openxmlformats.org/officeDocument/2006/relationships/hyperlink" Target="#'SF2 (9)'!A1"/><Relationship Id="rId17" Type="http://schemas.openxmlformats.org/officeDocument/2006/relationships/hyperlink" Target="#TERM1!A1"/><Relationship Id="rId2" Type="http://schemas.openxmlformats.org/officeDocument/2006/relationships/image" Target="../media/image10.png"/><Relationship Id="rId16" Type="http://schemas.openxmlformats.org/officeDocument/2006/relationships/hyperlink" Target="#'Input Data'!A1"/><Relationship Id="rId1" Type="http://schemas.openxmlformats.org/officeDocument/2006/relationships/hyperlink" Target="#'MAIN HOME'!A1"/><Relationship Id="rId6" Type="http://schemas.openxmlformats.org/officeDocument/2006/relationships/hyperlink" Target="#'SF2 (3)'!A1"/><Relationship Id="rId11" Type="http://schemas.openxmlformats.org/officeDocument/2006/relationships/hyperlink" Target="#'SF2 (8)'!A1"/><Relationship Id="rId5" Type="http://schemas.openxmlformats.org/officeDocument/2006/relationships/hyperlink" Target="#'SF2 (2)'!A1"/><Relationship Id="rId15" Type="http://schemas.openxmlformats.org/officeDocument/2006/relationships/hyperlink" Target="#'SF2 (11)'!A1"/><Relationship Id="rId10" Type="http://schemas.openxmlformats.org/officeDocument/2006/relationships/hyperlink" Target="#'SF2 (7)'!A1"/><Relationship Id="rId19" Type="http://schemas.openxmlformats.org/officeDocument/2006/relationships/hyperlink" Target="#'Grade Slip (2)'!A1"/><Relationship Id="rId4" Type="http://schemas.openxmlformats.org/officeDocument/2006/relationships/hyperlink" Target="#'SF2'!A1"/><Relationship Id="rId9" Type="http://schemas.openxmlformats.org/officeDocument/2006/relationships/hyperlink" Target="#'SF2 (6)'!A1"/><Relationship Id="rId14" Type="http://schemas.openxmlformats.org/officeDocument/2006/relationships/hyperlink" Target="#'TOTAL SF2'!A1"/></Relationships>
</file>

<file path=xl/drawings/_rels/drawing8.xml.rels><?xml version="1.0" encoding="UTF-8" standalone="yes"?>
<Relationships xmlns="http://schemas.openxmlformats.org/package/2006/relationships"><Relationship Id="rId8" Type="http://schemas.openxmlformats.org/officeDocument/2006/relationships/hyperlink" Target="#'SF2 (5)'!A1"/><Relationship Id="rId13" Type="http://schemas.openxmlformats.org/officeDocument/2006/relationships/hyperlink" Target="#'SF2 (10)'!A1"/><Relationship Id="rId18" Type="http://schemas.openxmlformats.org/officeDocument/2006/relationships/hyperlink" Target="#SF9front!A1"/><Relationship Id="rId3" Type="http://schemas.openxmlformats.org/officeDocument/2006/relationships/hyperlink" Target="#'SF3'!A1"/><Relationship Id="rId7" Type="http://schemas.openxmlformats.org/officeDocument/2006/relationships/hyperlink" Target="#'SF2 (4)'!A1"/><Relationship Id="rId12" Type="http://schemas.openxmlformats.org/officeDocument/2006/relationships/hyperlink" Target="#'SF2 (9)'!A1"/><Relationship Id="rId17" Type="http://schemas.openxmlformats.org/officeDocument/2006/relationships/hyperlink" Target="#TERM1!A1"/><Relationship Id="rId2" Type="http://schemas.openxmlformats.org/officeDocument/2006/relationships/image" Target="../media/image11.png"/><Relationship Id="rId16" Type="http://schemas.openxmlformats.org/officeDocument/2006/relationships/hyperlink" Target="#'Input Data'!A1"/><Relationship Id="rId1" Type="http://schemas.openxmlformats.org/officeDocument/2006/relationships/hyperlink" Target="#'MAIN HOME'!A1"/><Relationship Id="rId6" Type="http://schemas.openxmlformats.org/officeDocument/2006/relationships/hyperlink" Target="#'SF2 (3)'!A1"/><Relationship Id="rId11" Type="http://schemas.openxmlformats.org/officeDocument/2006/relationships/hyperlink" Target="#'SF2 (8)'!A1"/><Relationship Id="rId5" Type="http://schemas.openxmlformats.org/officeDocument/2006/relationships/hyperlink" Target="#'SF2 (2)'!A1"/><Relationship Id="rId15" Type="http://schemas.openxmlformats.org/officeDocument/2006/relationships/hyperlink" Target="#'SF2 (11)'!A1"/><Relationship Id="rId10" Type="http://schemas.openxmlformats.org/officeDocument/2006/relationships/hyperlink" Target="#'SF2 (7)'!A1"/><Relationship Id="rId19" Type="http://schemas.openxmlformats.org/officeDocument/2006/relationships/hyperlink" Target="#'Grade Slip (2)'!A1"/><Relationship Id="rId4" Type="http://schemas.openxmlformats.org/officeDocument/2006/relationships/hyperlink" Target="#'SF2'!A1"/><Relationship Id="rId9" Type="http://schemas.openxmlformats.org/officeDocument/2006/relationships/hyperlink" Target="#'SF2 (6)'!A1"/><Relationship Id="rId14" Type="http://schemas.openxmlformats.org/officeDocument/2006/relationships/hyperlink" Target="#'TOTAL SF2'!A1"/></Relationships>
</file>

<file path=xl/drawings/_rels/drawing9.xml.rels><?xml version="1.0" encoding="UTF-8" standalone="yes"?>
<Relationships xmlns="http://schemas.openxmlformats.org/package/2006/relationships"><Relationship Id="rId8" Type="http://schemas.openxmlformats.org/officeDocument/2006/relationships/hyperlink" Target="#'SF2 (5)'!A1"/><Relationship Id="rId13" Type="http://schemas.openxmlformats.org/officeDocument/2006/relationships/hyperlink" Target="#'SF2 (10)'!A1"/><Relationship Id="rId18" Type="http://schemas.openxmlformats.org/officeDocument/2006/relationships/hyperlink" Target="#SF9front!A1"/><Relationship Id="rId3" Type="http://schemas.openxmlformats.org/officeDocument/2006/relationships/hyperlink" Target="#'SF3'!A1"/><Relationship Id="rId7" Type="http://schemas.openxmlformats.org/officeDocument/2006/relationships/hyperlink" Target="#'SF2 (4)'!A1"/><Relationship Id="rId12" Type="http://schemas.openxmlformats.org/officeDocument/2006/relationships/hyperlink" Target="#'SF2 (9)'!A1"/><Relationship Id="rId17" Type="http://schemas.openxmlformats.org/officeDocument/2006/relationships/hyperlink" Target="#TERM1!A1"/><Relationship Id="rId2" Type="http://schemas.openxmlformats.org/officeDocument/2006/relationships/image" Target="../media/image11.png"/><Relationship Id="rId16" Type="http://schemas.openxmlformats.org/officeDocument/2006/relationships/hyperlink" Target="#'Input Data'!A1"/><Relationship Id="rId1" Type="http://schemas.openxmlformats.org/officeDocument/2006/relationships/hyperlink" Target="#'MAIN HOME'!A1"/><Relationship Id="rId6" Type="http://schemas.openxmlformats.org/officeDocument/2006/relationships/hyperlink" Target="#'SF2 (3)'!A1"/><Relationship Id="rId11" Type="http://schemas.openxmlformats.org/officeDocument/2006/relationships/hyperlink" Target="#'SF2 (8)'!A1"/><Relationship Id="rId5" Type="http://schemas.openxmlformats.org/officeDocument/2006/relationships/hyperlink" Target="#'SF2 (2)'!A1"/><Relationship Id="rId15" Type="http://schemas.openxmlformats.org/officeDocument/2006/relationships/hyperlink" Target="#'SF2 (11)'!A1"/><Relationship Id="rId10" Type="http://schemas.openxmlformats.org/officeDocument/2006/relationships/hyperlink" Target="#'SF2 (7)'!A1"/><Relationship Id="rId19" Type="http://schemas.openxmlformats.org/officeDocument/2006/relationships/hyperlink" Target="#'Grade Slip (2)'!A1"/><Relationship Id="rId4" Type="http://schemas.openxmlformats.org/officeDocument/2006/relationships/hyperlink" Target="#'SF2'!A1"/><Relationship Id="rId9" Type="http://schemas.openxmlformats.org/officeDocument/2006/relationships/hyperlink" Target="#'SF2 (6)'!A1"/><Relationship Id="rId14" Type="http://schemas.openxmlformats.org/officeDocument/2006/relationships/hyperlink" Target="#'TOTAL SF2'!A1"/></Relationships>
</file>

<file path=xl/drawings/_rels/drawing10.xml.rels><?xml version="1.0" encoding="UTF-8" standalone="yes"?>
<Relationships xmlns="http://schemas.openxmlformats.org/package/2006/relationships"><Relationship Id="rId8" Type="http://schemas.openxmlformats.org/officeDocument/2006/relationships/hyperlink" Target="#'SF2 (5)'!A1"/><Relationship Id="rId13" Type="http://schemas.openxmlformats.org/officeDocument/2006/relationships/hyperlink" Target="#'SF2 (10)'!A1"/><Relationship Id="rId18" Type="http://schemas.openxmlformats.org/officeDocument/2006/relationships/hyperlink" Target="#SF9front!A1"/><Relationship Id="rId3" Type="http://schemas.openxmlformats.org/officeDocument/2006/relationships/hyperlink" Target="#'SF3'!A1"/><Relationship Id="rId7" Type="http://schemas.openxmlformats.org/officeDocument/2006/relationships/hyperlink" Target="#'SF2 (4)'!A1"/><Relationship Id="rId12" Type="http://schemas.openxmlformats.org/officeDocument/2006/relationships/hyperlink" Target="#'SF2 (9)'!A1"/><Relationship Id="rId17" Type="http://schemas.openxmlformats.org/officeDocument/2006/relationships/hyperlink" Target="#TERM1!A1"/><Relationship Id="rId2" Type="http://schemas.openxmlformats.org/officeDocument/2006/relationships/image" Target="../media/image11.png"/><Relationship Id="rId16" Type="http://schemas.openxmlformats.org/officeDocument/2006/relationships/hyperlink" Target="#'Input Data'!A1"/><Relationship Id="rId1" Type="http://schemas.openxmlformats.org/officeDocument/2006/relationships/hyperlink" Target="#'MAIN HOME'!A1"/><Relationship Id="rId6" Type="http://schemas.openxmlformats.org/officeDocument/2006/relationships/hyperlink" Target="#'SF2 (3)'!A1"/><Relationship Id="rId11" Type="http://schemas.openxmlformats.org/officeDocument/2006/relationships/hyperlink" Target="#'SF2 (8)'!A1"/><Relationship Id="rId5" Type="http://schemas.openxmlformats.org/officeDocument/2006/relationships/hyperlink" Target="#'SF2 (2)'!A1"/><Relationship Id="rId15" Type="http://schemas.openxmlformats.org/officeDocument/2006/relationships/hyperlink" Target="#'SF2 (11)'!A1"/><Relationship Id="rId10" Type="http://schemas.openxmlformats.org/officeDocument/2006/relationships/hyperlink" Target="#'SF2 (7)'!A1"/><Relationship Id="rId19" Type="http://schemas.openxmlformats.org/officeDocument/2006/relationships/hyperlink" Target="#'Grade Slip (2)'!A1"/><Relationship Id="rId4" Type="http://schemas.openxmlformats.org/officeDocument/2006/relationships/hyperlink" Target="#'SF2'!A1"/><Relationship Id="rId9" Type="http://schemas.openxmlformats.org/officeDocument/2006/relationships/hyperlink" Target="#'SF2 (6)'!A1"/><Relationship Id="rId14" Type="http://schemas.openxmlformats.org/officeDocument/2006/relationships/hyperlink" Target="#'TOTAL SF2'!A1"/></Relationships>
</file>

<file path=xl/drawings/_rels/drawing11.xml.rels><?xml version="1.0" encoding="UTF-8" standalone="yes"?>
<Relationships xmlns="http://schemas.openxmlformats.org/package/2006/relationships"><Relationship Id="rId8" Type="http://schemas.openxmlformats.org/officeDocument/2006/relationships/hyperlink" Target="#'SF2 (5)'!A1"/><Relationship Id="rId13" Type="http://schemas.openxmlformats.org/officeDocument/2006/relationships/hyperlink" Target="#'SF2 (10)'!A1"/><Relationship Id="rId18" Type="http://schemas.openxmlformats.org/officeDocument/2006/relationships/hyperlink" Target="#SF9front!A1"/><Relationship Id="rId3" Type="http://schemas.openxmlformats.org/officeDocument/2006/relationships/hyperlink" Target="#'SF3'!A1"/><Relationship Id="rId7" Type="http://schemas.openxmlformats.org/officeDocument/2006/relationships/hyperlink" Target="#'SF2 (4)'!A1"/><Relationship Id="rId12" Type="http://schemas.openxmlformats.org/officeDocument/2006/relationships/hyperlink" Target="#'SF2 (9)'!A1"/><Relationship Id="rId17" Type="http://schemas.openxmlformats.org/officeDocument/2006/relationships/hyperlink" Target="#TERM1!A1"/><Relationship Id="rId2" Type="http://schemas.openxmlformats.org/officeDocument/2006/relationships/image" Target="../media/image11.png"/><Relationship Id="rId16" Type="http://schemas.openxmlformats.org/officeDocument/2006/relationships/hyperlink" Target="#'Input Data'!A1"/><Relationship Id="rId1" Type="http://schemas.openxmlformats.org/officeDocument/2006/relationships/hyperlink" Target="#'MAIN HOME'!A1"/><Relationship Id="rId6" Type="http://schemas.openxmlformats.org/officeDocument/2006/relationships/hyperlink" Target="#'SF2 (3)'!A1"/><Relationship Id="rId11" Type="http://schemas.openxmlformats.org/officeDocument/2006/relationships/hyperlink" Target="#'SF2 (8)'!A1"/><Relationship Id="rId5" Type="http://schemas.openxmlformats.org/officeDocument/2006/relationships/hyperlink" Target="#'SF2 (2)'!A1"/><Relationship Id="rId15" Type="http://schemas.openxmlformats.org/officeDocument/2006/relationships/hyperlink" Target="#'SF2 (11)'!A1"/><Relationship Id="rId10" Type="http://schemas.openxmlformats.org/officeDocument/2006/relationships/hyperlink" Target="#'SF2 (7)'!A1"/><Relationship Id="rId19" Type="http://schemas.openxmlformats.org/officeDocument/2006/relationships/hyperlink" Target="#'Grade Slip (2)'!A1"/><Relationship Id="rId4" Type="http://schemas.openxmlformats.org/officeDocument/2006/relationships/hyperlink" Target="#'SF2'!A1"/><Relationship Id="rId9" Type="http://schemas.openxmlformats.org/officeDocument/2006/relationships/hyperlink" Target="#'SF2 (6)'!A1"/><Relationship Id="rId14" Type="http://schemas.openxmlformats.org/officeDocument/2006/relationships/hyperlink" Target="#'TOTAL SF2'!A1"/></Relationships>
</file>

<file path=xl/drawings/_rels/drawing12.xml.rels><?xml version="1.0" encoding="UTF-8" standalone="yes"?>
<Relationships xmlns="http://schemas.openxmlformats.org/package/2006/relationships"><Relationship Id="rId8" Type="http://schemas.openxmlformats.org/officeDocument/2006/relationships/hyperlink" Target="#'SF2 (5)'!A1"/><Relationship Id="rId13" Type="http://schemas.openxmlformats.org/officeDocument/2006/relationships/hyperlink" Target="#'SF2 (10)'!A1"/><Relationship Id="rId18" Type="http://schemas.openxmlformats.org/officeDocument/2006/relationships/hyperlink" Target="#SF9front!A1"/><Relationship Id="rId3" Type="http://schemas.openxmlformats.org/officeDocument/2006/relationships/hyperlink" Target="#'SF3'!A1"/><Relationship Id="rId7" Type="http://schemas.openxmlformats.org/officeDocument/2006/relationships/hyperlink" Target="#'SF2 (4)'!A1"/><Relationship Id="rId12" Type="http://schemas.openxmlformats.org/officeDocument/2006/relationships/hyperlink" Target="#'SF2 (9)'!A1"/><Relationship Id="rId17" Type="http://schemas.openxmlformats.org/officeDocument/2006/relationships/hyperlink" Target="#TERM1!A1"/><Relationship Id="rId2" Type="http://schemas.openxmlformats.org/officeDocument/2006/relationships/image" Target="../media/image11.png"/><Relationship Id="rId16" Type="http://schemas.openxmlformats.org/officeDocument/2006/relationships/hyperlink" Target="#'Input Data'!A1"/><Relationship Id="rId1" Type="http://schemas.openxmlformats.org/officeDocument/2006/relationships/hyperlink" Target="#'MAIN HOME'!A1"/><Relationship Id="rId6" Type="http://schemas.openxmlformats.org/officeDocument/2006/relationships/hyperlink" Target="#'SF2 (3)'!A1"/><Relationship Id="rId11" Type="http://schemas.openxmlformats.org/officeDocument/2006/relationships/hyperlink" Target="#'SF2 (8)'!A1"/><Relationship Id="rId5" Type="http://schemas.openxmlformats.org/officeDocument/2006/relationships/hyperlink" Target="#'SF2 (2)'!A1"/><Relationship Id="rId15" Type="http://schemas.openxmlformats.org/officeDocument/2006/relationships/hyperlink" Target="#'SF2 (11)'!A1"/><Relationship Id="rId10" Type="http://schemas.openxmlformats.org/officeDocument/2006/relationships/hyperlink" Target="#'SF2 (7)'!A1"/><Relationship Id="rId19" Type="http://schemas.openxmlformats.org/officeDocument/2006/relationships/hyperlink" Target="#'Grade Slip (2)'!A1"/><Relationship Id="rId4" Type="http://schemas.openxmlformats.org/officeDocument/2006/relationships/hyperlink" Target="#'SF2'!A1"/><Relationship Id="rId9" Type="http://schemas.openxmlformats.org/officeDocument/2006/relationships/hyperlink" Target="#'SF2 (6)'!A1"/><Relationship Id="rId14" Type="http://schemas.openxmlformats.org/officeDocument/2006/relationships/hyperlink" Target="#'TOTAL SF2'!A1"/></Relationships>
</file>

<file path=xl/drawings/_rels/drawing13.xml.rels><?xml version="1.0" encoding="UTF-8" standalone="yes"?>
<Relationships xmlns="http://schemas.openxmlformats.org/package/2006/relationships"><Relationship Id="rId8" Type="http://schemas.openxmlformats.org/officeDocument/2006/relationships/hyperlink" Target="#'SF2 (5)'!A1"/><Relationship Id="rId13" Type="http://schemas.openxmlformats.org/officeDocument/2006/relationships/hyperlink" Target="#'SF2 (10)'!A1"/><Relationship Id="rId18" Type="http://schemas.openxmlformats.org/officeDocument/2006/relationships/hyperlink" Target="#SF9front!A1"/><Relationship Id="rId3" Type="http://schemas.openxmlformats.org/officeDocument/2006/relationships/hyperlink" Target="#'SF3'!A1"/><Relationship Id="rId7" Type="http://schemas.openxmlformats.org/officeDocument/2006/relationships/hyperlink" Target="#'SF2 (4)'!A1"/><Relationship Id="rId12" Type="http://schemas.openxmlformats.org/officeDocument/2006/relationships/hyperlink" Target="#'SF2 (9)'!A1"/><Relationship Id="rId17" Type="http://schemas.openxmlformats.org/officeDocument/2006/relationships/hyperlink" Target="#TERM1!A1"/><Relationship Id="rId2" Type="http://schemas.openxmlformats.org/officeDocument/2006/relationships/image" Target="../media/image11.png"/><Relationship Id="rId16" Type="http://schemas.openxmlformats.org/officeDocument/2006/relationships/hyperlink" Target="#'Input Data'!A1"/><Relationship Id="rId1" Type="http://schemas.openxmlformats.org/officeDocument/2006/relationships/hyperlink" Target="#'MAIN HOME'!A1"/><Relationship Id="rId6" Type="http://schemas.openxmlformats.org/officeDocument/2006/relationships/hyperlink" Target="#'SF2 (3)'!A1"/><Relationship Id="rId11" Type="http://schemas.openxmlformats.org/officeDocument/2006/relationships/hyperlink" Target="#'SF2 (8)'!A1"/><Relationship Id="rId5" Type="http://schemas.openxmlformats.org/officeDocument/2006/relationships/hyperlink" Target="#'SF2 (2)'!A1"/><Relationship Id="rId15" Type="http://schemas.openxmlformats.org/officeDocument/2006/relationships/hyperlink" Target="#'SF2 (11)'!A1"/><Relationship Id="rId10" Type="http://schemas.openxmlformats.org/officeDocument/2006/relationships/hyperlink" Target="#'SF2 (7)'!A1"/><Relationship Id="rId19" Type="http://schemas.openxmlformats.org/officeDocument/2006/relationships/hyperlink" Target="#'Grade Slip (2)'!A1"/><Relationship Id="rId4" Type="http://schemas.openxmlformats.org/officeDocument/2006/relationships/hyperlink" Target="#'SF2'!A1"/><Relationship Id="rId9" Type="http://schemas.openxmlformats.org/officeDocument/2006/relationships/hyperlink" Target="#'SF2 (6)'!A1"/><Relationship Id="rId14" Type="http://schemas.openxmlformats.org/officeDocument/2006/relationships/hyperlink" Target="#'TOTAL SF2'!A1"/></Relationships>
</file>

<file path=xl/drawings/_rels/drawing14.xml.rels><?xml version="1.0" encoding="UTF-8" standalone="yes"?>
<Relationships xmlns="http://schemas.openxmlformats.org/package/2006/relationships"><Relationship Id="rId8" Type="http://schemas.openxmlformats.org/officeDocument/2006/relationships/hyperlink" Target="#'SF2 (5)'!A1"/><Relationship Id="rId13" Type="http://schemas.openxmlformats.org/officeDocument/2006/relationships/hyperlink" Target="#'SF2 (10)'!A1"/><Relationship Id="rId18" Type="http://schemas.openxmlformats.org/officeDocument/2006/relationships/hyperlink" Target="#SF9front!A1"/><Relationship Id="rId3" Type="http://schemas.openxmlformats.org/officeDocument/2006/relationships/hyperlink" Target="#'SF3'!A1"/><Relationship Id="rId7" Type="http://schemas.openxmlformats.org/officeDocument/2006/relationships/hyperlink" Target="#'SF2 (4)'!A1"/><Relationship Id="rId12" Type="http://schemas.openxmlformats.org/officeDocument/2006/relationships/hyperlink" Target="#'SF2 (9)'!A1"/><Relationship Id="rId17" Type="http://schemas.openxmlformats.org/officeDocument/2006/relationships/hyperlink" Target="#TERM1!A1"/><Relationship Id="rId2" Type="http://schemas.openxmlformats.org/officeDocument/2006/relationships/image" Target="../media/image11.png"/><Relationship Id="rId16" Type="http://schemas.openxmlformats.org/officeDocument/2006/relationships/hyperlink" Target="#'Input Data'!A1"/><Relationship Id="rId1" Type="http://schemas.openxmlformats.org/officeDocument/2006/relationships/hyperlink" Target="#'MAIN HOME'!A1"/><Relationship Id="rId6" Type="http://schemas.openxmlformats.org/officeDocument/2006/relationships/hyperlink" Target="#'SF2 (3)'!A1"/><Relationship Id="rId11" Type="http://schemas.openxmlformats.org/officeDocument/2006/relationships/hyperlink" Target="#'SF2 (8)'!A1"/><Relationship Id="rId5" Type="http://schemas.openxmlformats.org/officeDocument/2006/relationships/hyperlink" Target="#'SF2 (2)'!A1"/><Relationship Id="rId15" Type="http://schemas.openxmlformats.org/officeDocument/2006/relationships/hyperlink" Target="#'SF2 (11)'!A1"/><Relationship Id="rId10" Type="http://schemas.openxmlformats.org/officeDocument/2006/relationships/hyperlink" Target="#'SF2 (7)'!A1"/><Relationship Id="rId19" Type="http://schemas.openxmlformats.org/officeDocument/2006/relationships/hyperlink" Target="#'Grade Slip (2)'!A1"/><Relationship Id="rId4" Type="http://schemas.openxmlformats.org/officeDocument/2006/relationships/hyperlink" Target="#'SF2'!A1"/><Relationship Id="rId9" Type="http://schemas.openxmlformats.org/officeDocument/2006/relationships/hyperlink" Target="#'SF2 (6)'!A1"/><Relationship Id="rId14" Type="http://schemas.openxmlformats.org/officeDocument/2006/relationships/hyperlink" Target="#'TOTAL SF2'!A1"/></Relationships>
</file>

<file path=xl/drawings/_rels/drawing15.xml.rels><?xml version="1.0" encoding="UTF-8" standalone="yes"?>
<Relationships xmlns="http://schemas.openxmlformats.org/package/2006/relationships"><Relationship Id="rId8" Type="http://schemas.openxmlformats.org/officeDocument/2006/relationships/hyperlink" Target="#'SF2 (5)'!A1"/><Relationship Id="rId13" Type="http://schemas.openxmlformats.org/officeDocument/2006/relationships/hyperlink" Target="#'SF2 (10)'!A1"/><Relationship Id="rId18" Type="http://schemas.openxmlformats.org/officeDocument/2006/relationships/hyperlink" Target="#SF9front!A1"/><Relationship Id="rId3" Type="http://schemas.openxmlformats.org/officeDocument/2006/relationships/hyperlink" Target="#'SF3'!A1"/><Relationship Id="rId7" Type="http://schemas.openxmlformats.org/officeDocument/2006/relationships/hyperlink" Target="#'SF2 (4)'!A1"/><Relationship Id="rId12" Type="http://schemas.openxmlformats.org/officeDocument/2006/relationships/hyperlink" Target="#'SF2 (9)'!A1"/><Relationship Id="rId17" Type="http://schemas.openxmlformats.org/officeDocument/2006/relationships/hyperlink" Target="#TERM1!A1"/><Relationship Id="rId2" Type="http://schemas.openxmlformats.org/officeDocument/2006/relationships/image" Target="../media/image11.png"/><Relationship Id="rId16" Type="http://schemas.openxmlformats.org/officeDocument/2006/relationships/hyperlink" Target="#'Input Data'!A1"/><Relationship Id="rId1" Type="http://schemas.openxmlformats.org/officeDocument/2006/relationships/hyperlink" Target="#'MAIN HOME'!A1"/><Relationship Id="rId6" Type="http://schemas.openxmlformats.org/officeDocument/2006/relationships/hyperlink" Target="#'SF2 (3)'!A1"/><Relationship Id="rId11" Type="http://schemas.openxmlformats.org/officeDocument/2006/relationships/hyperlink" Target="#'SF2 (8)'!A1"/><Relationship Id="rId5" Type="http://schemas.openxmlformats.org/officeDocument/2006/relationships/hyperlink" Target="#'SF2 (2)'!A1"/><Relationship Id="rId15" Type="http://schemas.openxmlformats.org/officeDocument/2006/relationships/hyperlink" Target="#'SF2 (11)'!A1"/><Relationship Id="rId10" Type="http://schemas.openxmlformats.org/officeDocument/2006/relationships/hyperlink" Target="#'SF2 (7)'!A1"/><Relationship Id="rId19" Type="http://schemas.openxmlformats.org/officeDocument/2006/relationships/hyperlink" Target="#'Grade Slip (2)'!A1"/><Relationship Id="rId4" Type="http://schemas.openxmlformats.org/officeDocument/2006/relationships/hyperlink" Target="#'SF2'!A1"/><Relationship Id="rId9" Type="http://schemas.openxmlformats.org/officeDocument/2006/relationships/hyperlink" Target="#'SF2 (6)'!A1"/><Relationship Id="rId14" Type="http://schemas.openxmlformats.org/officeDocument/2006/relationships/hyperlink" Target="#'TOTAL SF2'!A1"/></Relationships>
</file>

<file path=xl/drawings/_rels/drawing16.xml.rels><?xml version="1.0" encoding="UTF-8" standalone="yes"?>
<Relationships xmlns="http://schemas.openxmlformats.org/package/2006/relationships"><Relationship Id="rId8" Type="http://schemas.openxmlformats.org/officeDocument/2006/relationships/hyperlink" Target="#'SF2 (5)'!A1"/><Relationship Id="rId13" Type="http://schemas.openxmlformats.org/officeDocument/2006/relationships/hyperlink" Target="#'SF2 (10)'!A1"/><Relationship Id="rId18" Type="http://schemas.openxmlformats.org/officeDocument/2006/relationships/hyperlink" Target="#SF9front!A1"/><Relationship Id="rId3" Type="http://schemas.openxmlformats.org/officeDocument/2006/relationships/hyperlink" Target="#'SF3'!A1"/><Relationship Id="rId7" Type="http://schemas.openxmlformats.org/officeDocument/2006/relationships/hyperlink" Target="#'SF2 (4)'!A1"/><Relationship Id="rId12" Type="http://schemas.openxmlformats.org/officeDocument/2006/relationships/hyperlink" Target="#'SF2 (9)'!A1"/><Relationship Id="rId17" Type="http://schemas.openxmlformats.org/officeDocument/2006/relationships/hyperlink" Target="#TERM1!A1"/><Relationship Id="rId2" Type="http://schemas.openxmlformats.org/officeDocument/2006/relationships/image" Target="../media/image11.png"/><Relationship Id="rId16" Type="http://schemas.openxmlformats.org/officeDocument/2006/relationships/hyperlink" Target="#'Input Data'!A1"/><Relationship Id="rId1" Type="http://schemas.openxmlformats.org/officeDocument/2006/relationships/hyperlink" Target="#'MAIN HOME'!A1"/><Relationship Id="rId6" Type="http://schemas.openxmlformats.org/officeDocument/2006/relationships/hyperlink" Target="#'SF2 (3)'!A1"/><Relationship Id="rId11" Type="http://schemas.openxmlformats.org/officeDocument/2006/relationships/hyperlink" Target="#'SF2 (8)'!A1"/><Relationship Id="rId5" Type="http://schemas.openxmlformats.org/officeDocument/2006/relationships/hyperlink" Target="#'SF2 (2)'!A1"/><Relationship Id="rId15" Type="http://schemas.openxmlformats.org/officeDocument/2006/relationships/hyperlink" Target="#'SF2 (11)'!A1"/><Relationship Id="rId10" Type="http://schemas.openxmlformats.org/officeDocument/2006/relationships/hyperlink" Target="#'SF2 (7)'!A1"/><Relationship Id="rId19" Type="http://schemas.openxmlformats.org/officeDocument/2006/relationships/hyperlink" Target="#'Grade Slip (2)'!A1"/><Relationship Id="rId4" Type="http://schemas.openxmlformats.org/officeDocument/2006/relationships/hyperlink" Target="#'SF2'!A1"/><Relationship Id="rId9" Type="http://schemas.openxmlformats.org/officeDocument/2006/relationships/hyperlink" Target="#'SF2 (6)'!A1"/><Relationship Id="rId14" Type="http://schemas.openxmlformats.org/officeDocument/2006/relationships/hyperlink" Target="#'TOTAL SF2'!A1"/></Relationships>
</file>

<file path=xl/drawings/_rels/drawing17.xml.rels><?xml version="1.0" encoding="UTF-8" standalone="yes"?>
<Relationships xmlns="http://schemas.openxmlformats.org/package/2006/relationships"><Relationship Id="rId8" Type="http://schemas.openxmlformats.org/officeDocument/2006/relationships/hyperlink" Target="#'SF2 (5)'!A1"/><Relationship Id="rId13" Type="http://schemas.openxmlformats.org/officeDocument/2006/relationships/hyperlink" Target="#'SF2 (10)'!A1"/><Relationship Id="rId18" Type="http://schemas.openxmlformats.org/officeDocument/2006/relationships/hyperlink" Target="#SF9front!A1"/><Relationship Id="rId3" Type="http://schemas.openxmlformats.org/officeDocument/2006/relationships/hyperlink" Target="#'SF3'!A1"/><Relationship Id="rId7" Type="http://schemas.openxmlformats.org/officeDocument/2006/relationships/hyperlink" Target="#'SF2 (4)'!A1"/><Relationship Id="rId12" Type="http://schemas.openxmlformats.org/officeDocument/2006/relationships/hyperlink" Target="#'SF2 (9)'!A1"/><Relationship Id="rId17" Type="http://schemas.openxmlformats.org/officeDocument/2006/relationships/hyperlink" Target="#TERM1!A1"/><Relationship Id="rId2" Type="http://schemas.openxmlformats.org/officeDocument/2006/relationships/image" Target="../media/image11.png"/><Relationship Id="rId16" Type="http://schemas.openxmlformats.org/officeDocument/2006/relationships/hyperlink" Target="#'Input Data'!A1"/><Relationship Id="rId1" Type="http://schemas.openxmlformats.org/officeDocument/2006/relationships/hyperlink" Target="#'MAIN HOME'!A1"/><Relationship Id="rId6" Type="http://schemas.openxmlformats.org/officeDocument/2006/relationships/hyperlink" Target="#'SF2 (3)'!A1"/><Relationship Id="rId11" Type="http://schemas.openxmlformats.org/officeDocument/2006/relationships/hyperlink" Target="#'SF2 (8)'!A1"/><Relationship Id="rId5" Type="http://schemas.openxmlformats.org/officeDocument/2006/relationships/hyperlink" Target="#'SF2 (2)'!A1"/><Relationship Id="rId15" Type="http://schemas.openxmlformats.org/officeDocument/2006/relationships/hyperlink" Target="#'SF2 (11)'!A1"/><Relationship Id="rId10" Type="http://schemas.openxmlformats.org/officeDocument/2006/relationships/hyperlink" Target="#'SF2 (7)'!A1"/><Relationship Id="rId19" Type="http://schemas.openxmlformats.org/officeDocument/2006/relationships/hyperlink" Target="#'Grade Slip (2)'!A1"/><Relationship Id="rId4" Type="http://schemas.openxmlformats.org/officeDocument/2006/relationships/hyperlink" Target="#'SF2'!A1"/><Relationship Id="rId9" Type="http://schemas.openxmlformats.org/officeDocument/2006/relationships/hyperlink" Target="#'SF2 (6)'!A1"/><Relationship Id="rId14" Type="http://schemas.openxmlformats.org/officeDocument/2006/relationships/hyperlink" Target="#'TOTAL SF2'!A1"/></Relationships>
</file>

<file path=xl/drawings/_rels/drawing18.xml.rels><?xml version="1.0" encoding="UTF-8" standalone="yes"?>
<Relationships xmlns="http://schemas.openxmlformats.org/package/2006/relationships"><Relationship Id="rId8" Type="http://schemas.openxmlformats.org/officeDocument/2006/relationships/hyperlink" Target="#'SF2 (5)'!A1"/><Relationship Id="rId13" Type="http://schemas.openxmlformats.org/officeDocument/2006/relationships/hyperlink" Target="#'SF2 (10)'!A1"/><Relationship Id="rId18" Type="http://schemas.openxmlformats.org/officeDocument/2006/relationships/hyperlink" Target="#'Grade Slip (2)'!A1"/><Relationship Id="rId3" Type="http://schemas.openxmlformats.org/officeDocument/2006/relationships/hyperlink" Target="#'SF3'!A1"/><Relationship Id="rId7" Type="http://schemas.openxmlformats.org/officeDocument/2006/relationships/hyperlink" Target="#'SF2 (4)'!A1"/><Relationship Id="rId12" Type="http://schemas.openxmlformats.org/officeDocument/2006/relationships/hyperlink" Target="#'SF2 (9)'!A1"/><Relationship Id="rId17" Type="http://schemas.openxmlformats.org/officeDocument/2006/relationships/hyperlink" Target="#SF9front!A1"/><Relationship Id="rId2" Type="http://schemas.openxmlformats.org/officeDocument/2006/relationships/image" Target="../media/image12.png"/><Relationship Id="rId16" Type="http://schemas.openxmlformats.org/officeDocument/2006/relationships/hyperlink" Target="#TERM1!A1"/><Relationship Id="rId1" Type="http://schemas.openxmlformats.org/officeDocument/2006/relationships/hyperlink" Target="#'MAIN HOME'!A1"/><Relationship Id="rId6" Type="http://schemas.openxmlformats.org/officeDocument/2006/relationships/hyperlink" Target="#'SF2 (3)'!A1"/><Relationship Id="rId11" Type="http://schemas.openxmlformats.org/officeDocument/2006/relationships/hyperlink" Target="#'SF2 (8)'!A1"/><Relationship Id="rId5" Type="http://schemas.openxmlformats.org/officeDocument/2006/relationships/hyperlink" Target="#'SF2 (2)'!A1"/><Relationship Id="rId15" Type="http://schemas.openxmlformats.org/officeDocument/2006/relationships/hyperlink" Target="#'Input Data'!A1"/><Relationship Id="rId10" Type="http://schemas.openxmlformats.org/officeDocument/2006/relationships/hyperlink" Target="#'SF2 (7)'!A1"/><Relationship Id="rId4" Type="http://schemas.openxmlformats.org/officeDocument/2006/relationships/hyperlink" Target="#'SF2'!A1"/><Relationship Id="rId9" Type="http://schemas.openxmlformats.org/officeDocument/2006/relationships/hyperlink" Target="#'SF2 (6)'!A1"/><Relationship Id="rId14" Type="http://schemas.openxmlformats.org/officeDocument/2006/relationships/hyperlink" Target="#'SF2 (11)'!A1"/></Relationships>
</file>

<file path=xl/drawings/_rels/drawing19.xml.rels><?xml version="1.0" encoding="UTF-8" standalone="yes"?>
<Relationships xmlns="http://schemas.openxmlformats.org/package/2006/relationships"><Relationship Id="rId3" Type="http://schemas.openxmlformats.org/officeDocument/2006/relationships/hyperlink" Target="#'SF2'!A1"/><Relationship Id="rId7" Type="http://schemas.openxmlformats.org/officeDocument/2006/relationships/hyperlink" Target="#'Grade Slip (2)'!A1"/><Relationship Id="rId2" Type="http://schemas.openxmlformats.org/officeDocument/2006/relationships/image" Target="../media/image13.png"/><Relationship Id="rId1" Type="http://schemas.openxmlformats.org/officeDocument/2006/relationships/hyperlink" Target="#'MAIN HOME'!A1"/><Relationship Id="rId6" Type="http://schemas.openxmlformats.org/officeDocument/2006/relationships/hyperlink" Target="#SF9front!A1"/><Relationship Id="rId5" Type="http://schemas.openxmlformats.org/officeDocument/2006/relationships/hyperlink" Target="#TERM1!A1"/><Relationship Id="rId4" Type="http://schemas.openxmlformats.org/officeDocument/2006/relationships/hyperlink" Target="#'Input Data'!A1"/></Relationships>
</file>

<file path=xl/drawings/_rels/drawing20.xml.rels><?xml version="1.0" encoding="UTF-8" standalone="yes"?>
<Relationships xmlns="http://schemas.openxmlformats.org/package/2006/relationships"><Relationship Id="rId8" Type="http://schemas.openxmlformats.org/officeDocument/2006/relationships/hyperlink" Target="#SF9front!A1"/><Relationship Id="rId3" Type="http://schemas.openxmlformats.org/officeDocument/2006/relationships/hyperlink" Target="#'MAIN HOME'!A1"/><Relationship Id="rId7" Type="http://schemas.openxmlformats.org/officeDocument/2006/relationships/hyperlink" Target="#'SF2'!A1"/><Relationship Id="rId2" Type="http://schemas.openxmlformats.org/officeDocument/2006/relationships/image" Target="../media/image1.png"/><Relationship Id="rId1" Type="http://schemas.openxmlformats.org/officeDocument/2006/relationships/image" Target="../media/image14.png"/><Relationship Id="rId6" Type="http://schemas.openxmlformats.org/officeDocument/2006/relationships/hyperlink" Target="#TERM1!A1"/><Relationship Id="rId5" Type="http://schemas.openxmlformats.org/officeDocument/2006/relationships/hyperlink" Target="#'Input Data'!A1"/><Relationship Id="rId10" Type="http://schemas.openxmlformats.org/officeDocument/2006/relationships/image" Target="../media/image16.png"/><Relationship Id="rId4" Type="http://schemas.openxmlformats.org/officeDocument/2006/relationships/image" Target="../media/image15.png"/><Relationship Id="rId9" Type="http://schemas.openxmlformats.org/officeDocument/2006/relationships/hyperlink" Target="#'Grade Slip (2)'!A1"/></Relationships>
</file>

<file path=xl/drawings/_rels/drawing21.xml.rels><?xml version="1.0" encoding="UTF-8" standalone="yes"?>
<Relationships xmlns="http://schemas.openxmlformats.org/package/2006/relationships"><Relationship Id="rId3" Type="http://schemas.openxmlformats.org/officeDocument/2006/relationships/hyperlink" Target="#'Input Data'!A1"/><Relationship Id="rId7" Type="http://schemas.openxmlformats.org/officeDocument/2006/relationships/hyperlink" Target="#'Grade Slip (2)'!A1"/><Relationship Id="rId2" Type="http://schemas.openxmlformats.org/officeDocument/2006/relationships/image" Target="../media/image17.png"/><Relationship Id="rId1" Type="http://schemas.openxmlformats.org/officeDocument/2006/relationships/hyperlink" Target="#'MAIN HOME'!A1"/><Relationship Id="rId6" Type="http://schemas.openxmlformats.org/officeDocument/2006/relationships/hyperlink" Target="#SF9front!A1"/><Relationship Id="rId5" Type="http://schemas.openxmlformats.org/officeDocument/2006/relationships/hyperlink" Target="#'SF2'!A1"/><Relationship Id="rId4" Type="http://schemas.openxmlformats.org/officeDocument/2006/relationships/hyperlink" Target="#TERM1!A1"/></Relationships>
</file>

<file path=xl/drawings/_rels/drawing22.xml.rels><?xml version="1.0" encoding="UTF-8" standalone="yes"?>
<Relationships xmlns="http://schemas.openxmlformats.org/package/2006/relationships"><Relationship Id="rId3" Type="http://schemas.openxmlformats.org/officeDocument/2006/relationships/image" Target="../media/image19.jpg"/><Relationship Id="rId2" Type="http://schemas.microsoft.com/office/2007/relationships/hdphoto" Target="../media/hdphoto1.wdp"/><Relationship Id="rId1" Type="http://schemas.openxmlformats.org/officeDocument/2006/relationships/image" Target="../media/image18.png"/></Relationships>
</file>

<file path=xl/drawings/drawing1.xml><?xml version="1.0" encoding="utf-8"?>
<xdr:wsDr xmlns:xdr="http://schemas.openxmlformats.org/drawingml/2006/spreadsheetDrawing" xmlns:a="http://schemas.openxmlformats.org/drawingml/2006/main">
  <xdr:twoCellAnchor editAs="absolute">
    <xdr:from>
      <xdr:col>3</xdr:col>
      <xdr:colOff>391582</xdr:colOff>
      <xdr:row>9</xdr:row>
      <xdr:rowOff>29104</xdr:rowOff>
    </xdr:from>
    <xdr:to>
      <xdr:col>8</xdr:col>
      <xdr:colOff>17207</xdr:colOff>
      <xdr:row>22</xdr:row>
      <xdr:rowOff>99228</xdr:rowOff>
    </xdr:to>
    <xdr:sp macro="" textlink="">
      <xdr:nvSpPr>
        <xdr:cNvPr id="5" name="Rectangle 4">
          <a:extLst>
            <a:ext uri="{FF2B5EF4-FFF2-40B4-BE49-F238E27FC236}">
              <a16:creationId xmlns:a16="http://schemas.microsoft.com/office/drawing/2014/main" id="{FB00BEA2-A6A3-48AF-897F-27386301B538}"/>
            </a:ext>
          </a:extLst>
        </xdr:cNvPr>
        <xdr:cNvSpPr/>
      </xdr:nvSpPr>
      <xdr:spPr>
        <a:xfrm>
          <a:off x="2222499" y="410104"/>
          <a:ext cx="2641875" cy="2546624"/>
        </a:xfrm>
        <a:prstGeom prst="rect">
          <a:avLst/>
        </a:prstGeom>
        <a:blipFill>
          <a:blip xmlns:r="http://schemas.openxmlformats.org/officeDocument/2006/relationships" r:embed="rId1"/>
          <a:stretch>
            <a:fillRect/>
          </a:stretch>
        </a:bli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fPrintsWithSheet="0"/>
  </xdr:twoCellAnchor>
  <xdr:twoCellAnchor editAs="absolute">
    <xdr:from>
      <xdr:col>3</xdr:col>
      <xdr:colOff>408785</xdr:colOff>
      <xdr:row>29</xdr:row>
      <xdr:rowOff>166688</xdr:rowOff>
    </xdr:from>
    <xdr:to>
      <xdr:col>8</xdr:col>
      <xdr:colOff>19845</xdr:colOff>
      <xdr:row>32</xdr:row>
      <xdr:rowOff>174626</xdr:rowOff>
    </xdr:to>
    <xdr:sp macro="[0]!InsertPictureIntoShape" textlink="">
      <xdr:nvSpPr>
        <xdr:cNvPr id="6" name="Rectangle: Rounded Corners 5">
          <a:extLst>
            <a:ext uri="{FF2B5EF4-FFF2-40B4-BE49-F238E27FC236}">
              <a16:creationId xmlns:a16="http://schemas.microsoft.com/office/drawing/2014/main" id="{2FC95BB3-66A3-4EE9-8F39-C73EE745E894}"/>
            </a:ext>
          </a:extLst>
        </xdr:cNvPr>
        <xdr:cNvSpPr/>
      </xdr:nvSpPr>
      <xdr:spPr>
        <a:xfrm>
          <a:off x="2239702" y="4198938"/>
          <a:ext cx="2627310" cy="579438"/>
        </a:xfrm>
        <a:prstGeom prst="roundRect">
          <a:avLst/>
        </a:prstGeom>
        <a:solidFill>
          <a:srgbClr val="C00000"/>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2000">
              <a:latin typeface="Amasis MT Pro Black" panose="02040A04050005020304" pitchFamily="18" charset="0"/>
            </a:rPr>
            <a:t>INSERT PICTURE</a:t>
          </a:r>
        </a:p>
      </xdr:txBody>
    </xdr:sp>
    <xdr:clientData fPrintsWithSheet="0"/>
  </xdr:twoCellAnchor>
  <xdr:twoCellAnchor editAs="absolute">
    <xdr:from>
      <xdr:col>0</xdr:col>
      <xdr:colOff>419358</xdr:colOff>
      <xdr:row>44</xdr:row>
      <xdr:rowOff>116633</xdr:rowOff>
    </xdr:from>
    <xdr:to>
      <xdr:col>11</xdr:col>
      <xdr:colOff>54239</xdr:colOff>
      <xdr:row>48</xdr:row>
      <xdr:rowOff>9263</xdr:rowOff>
    </xdr:to>
    <xdr:sp macro="" textlink="">
      <xdr:nvSpPr>
        <xdr:cNvPr id="2" name="Rectangle: Rounded Corners 1">
          <a:hlinkClick xmlns:r="http://schemas.openxmlformats.org/officeDocument/2006/relationships" r:id="rId2"/>
          <a:extLst>
            <a:ext uri="{FF2B5EF4-FFF2-40B4-BE49-F238E27FC236}">
              <a16:creationId xmlns:a16="http://schemas.microsoft.com/office/drawing/2014/main" id="{DAD8CFD7-D75A-43E7-9999-05889A2708D5}"/>
            </a:ext>
          </a:extLst>
        </xdr:cNvPr>
        <xdr:cNvSpPr/>
      </xdr:nvSpPr>
      <xdr:spPr>
        <a:xfrm>
          <a:off x="419358" y="7006383"/>
          <a:ext cx="6291798" cy="654630"/>
        </a:xfrm>
        <a:prstGeom prst="roundRect">
          <a:avLst/>
        </a:prstGeom>
        <a:solidFill>
          <a:schemeClr val="accent6">
            <a:lumMod val="75000"/>
          </a:schemeClr>
        </a:solidFill>
        <a:ln>
          <a:noFill/>
        </a:ln>
        <a:effectLst>
          <a:outerShdw blurRad="107950" dist="12700" dir="5400000" algn="ctr">
            <a:srgbClr val="000000"/>
          </a:outerShdw>
        </a:effectLst>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3d extrusionH="57150">
            <a:bevelT w="57150" h="38100" prst="artDeco"/>
          </a:sp3d>
        </a:bodyPr>
        <a:lstStyle/>
        <a:p>
          <a:pPr algn="ctr"/>
          <a:r>
            <a:rPr lang="en-PH" sz="2400" b="1" cap="none" spc="0">
              <a:ln w="0"/>
              <a:solidFill>
                <a:srgbClr val="FFC000"/>
              </a:solidFill>
              <a:effectLst>
                <a:outerShdw blurRad="38100" dist="19050" dir="2700000" algn="tl" rotWithShape="0">
                  <a:schemeClr val="dk1">
                    <a:alpha val="40000"/>
                  </a:schemeClr>
                </a:outerShdw>
              </a:effectLst>
              <a:latin typeface="Bookman Old Style" panose="02050604050505020204" pitchFamily="18" charset="0"/>
              <a:cs typeface="Aharoni" panose="02010803020104030203" pitchFamily="2" charset="-79"/>
            </a:rPr>
            <a:t>Class</a:t>
          </a:r>
          <a:r>
            <a:rPr lang="en-PH" sz="2400" b="1" cap="none" spc="0" baseline="0">
              <a:ln w="0"/>
              <a:solidFill>
                <a:srgbClr val="FFC000"/>
              </a:solidFill>
              <a:effectLst>
                <a:outerShdw blurRad="38100" dist="19050" dir="2700000" algn="tl" rotWithShape="0">
                  <a:schemeClr val="dk1">
                    <a:alpha val="40000"/>
                  </a:schemeClr>
                </a:outerShdw>
              </a:effectLst>
              <a:latin typeface="Bookman Old Style" panose="02050604050505020204" pitchFamily="18" charset="0"/>
              <a:cs typeface="Aharoni" panose="02010803020104030203" pitchFamily="2" charset="-79"/>
            </a:rPr>
            <a:t> Advisory Management System</a:t>
          </a:r>
          <a:endParaRPr lang="en-PH" sz="1400" b="1">
            <a:solidFill>
              <a:srgbClr val="FFC000"/>
            </a:solidFill>
            <a:latin typeface="Bookman Old Style" panose="02050604050505020204" pitchFamily="18" charset="0"/>
            <a:cs typeface="Aharoni" panose="02010803020104030203" pitchFamily="2" charset="-79"/>
          </a:endParaRPr>
        </a:p>
      </xdr:txBody>
    </xdr:sp>
    <xdr:clientData fPrintsWithSheet="0"/>
  </xdr:twoCellAnchor>
  <xdr:twoCellAnchor editAs="oneCell">
    <xdr:from>
      <xdr:col>5</xdr:col>
      <xdr:colOff>74005</xdr:colOff>
      <xdr:row>36</xdr:row>
      <xdr:rowOff>137040</xdr:rowOff>
    </xdr:from>
    <xdr:to>
      <xdr:col>6</xdr:col>
      <xdr:colOff>427169</xdr:colOff>
      <xdr:row>44</xdr:row>
      <xdr:rowOff>55563</xdr:rowOff>
    </xdr:to>
    <xdr:pic>
      <xdr:nvPicPr>
        <xdr:cNvPr id="4" name="Picture 3">
          <a:extLst>
            <a:ext uri="{FF2B5EF4-FFF2-40B4-BE49-F238E27FC236}">
              <a16:creationId xmlns:a16="http://schemas.microsoft.com/office/drawing/2014/main" id="{0094476D-78DE-057B-ADF3-E9DF83C6916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111422" y="5502790"/>
          <a:ext cx="956414" cy="14425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303068</xdr:colOff>
      <xdr:row>2</xdr:row>
      <xdr:rowOff>507</xdr:rowOff>
    </xdr:from>
    <xdr:to>
      <xdr:col>0</xdr:col>
      <xdr:colOff>1382725</xdr:colOff>
      <xdr:row>8</xdr:row>
      <xdr:rowOff>187613</xdr:rowOff>
    </xdr:to>
    <xdr:pic>
      <xdr:nvPicPr>
        <xdr:cNvPr id="2" name="Picture 1">
          <a:hlinkClick xmlns:r="http://schemas.openxmlformats.org/officeDocument/2006/relationships" r:id="rId1"/>
          <a:extLst>
            <a:ext uri="{FF2B5EF4-FFF2-40B4-BE49-F238E27FC236}">
              <a16:creationId xmlns:a16="http://schemas.microsoft.com/office/drawing/2014/main" id="{CFBE1BFA-85C0-46D1-AE91-112A5B2F374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303068" y="433462"/>
          <a:ext cx="1079657" cy="1644719"/>
        </a:xfrm>
        <a:prstGeom prst="rect">
          <a:avLst/>
        </a:prstGeom>
      </xdr:spPr>
    </xdr:pic>
    <xdr:clientData fPrintsWithSheet="0"/>
  </xdr:twoCellAnchor>
  <xdr:twoCellAnchor editAs="absolute">
    <xdr:from>
      <xdr:col>1</xdr:col>
      <xdr:colOff>114627</xdr:colOff>
      <xdr:row>1</xdr:row>
      <xdr:rowOff>132998</xdr:rowOff>
    </xdr:from>
    <xdr:to>
      <xdr:col>2</xdr:col>
      <xdr:colOff>1153146</xdr:colOff>
      <xdr:row>3</xdr:row>
      <xdr:rowOff>103060</xdr:rowOff>
    </xdr:to>
    <xdr:sp macro="[0]!HideBlankRows_Input_Terms_CONSO_Fast" textlink="">
      <xdr:nvSpPr>
        <xdr:cNvPr id="14" name="Rectangle: Rounded Corners 13">
          <a:extLst>
            <a:ext uri="{FF2B5EF4-FFF2-40B4-BE49-F238E27FC236}">
              <a16:creationId xmlns:a16="http://schemas.microsoft.com/office/drawing/2014/main" id="{E09DBE78-616C-49AB-A9BD-7D85A5E61255}"/>
            </a:ext>
          </a:extLst>
        </xdr:cNvPr>
        <xdr:cNvSpPr/>
      </xdr:nvSpPr>
      <xdr:spPr>
        <a:xfrm>
          <a:off x="1658832" y="320612"/>
          <a:ext cx="1226132" cy="460743"/>
        </a:xfrm>
        <a:prstGeom prst="roundRect">
          <a:avLst/>
        </a:prstGeom>
        <a:solidFill>
          <a:schemeClr val="accent4"/>
        </a:solidFill>
        <a:scene3d>
          <a:camera prst="orthographicFront"/>
          <a:lightRig rig="threePt" dir="t"/>
        </a:scene3d>
        <a:sp3d>
          <a:bevelT w="114300" prst="artDeco"/>
          <a:bevelB w="114300" prst="hardEdg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HIDE BLANK ROWS</a:t>
          </a:r>
        </a:p>
      </xdr:txBody>
    </xdr:sp>
    <xdr:clientData fPrintsWithSheet="0"/>
  </xdr:twoCellAnchor>
  <xdr:twoCellAnchor editAs="absolute">
    <xdr:from>
      <xdr:col>1</xdr:col>
      <xdr:colOff>114628</xdr:colOff>
      <xdr:row>3</xdr:row>
      <xdr:rowOff>203758</xdr:rowOff>
    </xdr:from>
    <xdr:to>
      <xdr:col>2</xdr:col>
      <xdr:colOff>1153147</xdr:colOff>
      <xdr:row>5</xdr:row>
      <xdr:rowOff>153409</xdr:rowOff>
    </xdr:to>
    <xdr:sp macro="[0]!UnhideRows_Input_Terms_CONSO_Fast" textlink="">
      <xdr:nvSpPr>
        <xdr:cNvPr id="15" name="Rectangle: Rounded Corners 14">
          <a:extLst>
            <a:ext uri="{FF2B5EF4-FFF2-40B4-BE49-F238E27FC236}">
              <a16:creationId xmlns:a16="http://schemas.microsoft.com/office/drawing/2014/main" id="{ABF81A5A-E5E1-44C5-9146-74AE36600C6C}"/>
            </a:ext>
          </a:extLst>
        </xdr:cNvPr>
        <xdr:cNvSpPr/>
      </xdr:nvSpPr>
      <xdr:spPr>
        <a:xfrm>
          <a:off x="1658833" y="882053"/>
          <a:ext cx="1226132" cy="440333"/>
        </a:xfrm>
        <a:prstGeom prst="roundRect">
          <a:avLst/>
        </a:prstGeom>
        <a:solidFill>
          <a:srgbClr val="C00000"/>
        </a:solidFill>
        <a:scene3d>
          <a:camera prst="orthographicFront"/>
          <a:lightRig rig="threePt" dir="t"/>
        </a:scene3d>
        <a:sp3d>
          <a:bevelT w="114300" prst="artDeco"/>
          <a:bevelB w="114300" prst="hardEdg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00">
              <a:solidFill>
                <a:schemeClr val="bg1"/>
              </a:solidFill>
              <a:latin typeface="ADLaM Display" panose="02010000000000000000" pitchFamily="2" charset="0"/>
              <a:ea typeface="ADLaM Display" panose="02010000000000000000" pitchFamily="2" charset="0"/>
              <a:cs typeface="ADLaM Display" panose="02010000000000000000" pitchFamily="2" charset="0"/>
            </a:rPr>
            <a:t>UNHHIDE BLANK ROWS</a:t>
          </a:r>
        </a:p>
      </xdr:txBody>
    </xdr:sp>
    <xdr:clientData fPrintsWithSheet="0"/>
  </xdr:twoCellAnchor>
  <xdr:twoCellAnchor>
    <xdr:from>
      <xdr:col>0</xdr:col>
      <xdr:colOff>170916</xdr:colOff>
      <xdr:row>10</xdr:row>
      <xdr:rowOff>15982</xdr:rowOff>
    </xdr:from>
    <xdr:to>
      <xdr:col>0</xdr:col>
      <xdr:colOff>1350992</xdr:colOff>
      <xdr:row>36</xdr:row>
      <xdr:rowOff>101022</xdr:rowOff>
    </xdr:to>
    <xdr:grpSp>
      <xdr:nvGrpSpPr>
        <xdr:cNvPr id="3" name="Group 2">
          <a:extLst>
            <a:ext uri="{FF2B5EF4-FFF2-40B4-BE49-F238E27FC236}">
              <a16:creationId xmlns:a16="http://schemas.microsoft.com/office/drawing/2014/main" id="{D5456214-AB51-FC6B-CEEE-D8C80B5C914D}"/>
            </a:ext>
          </a:extLst>
        </xdr:cNvPr>
        <xdr:cNvGrpSpPr/>
      </xdr:nvGrpSpPr>
      <xdr:grpSpPr>
        <a:xfrm>
          <a:off x="170916" y="2503855"/>
          <a:ext cx="1180076" cy="6368697"/>
          <a:chOff x="170916" y="2527118"/>
          <a:chExt cx="1180076" cy="6463904"/>
        </a:xfrm>
      </xdr:grpSpPr>
      <xdr:sp macro="" textlink="">
        <xdr:nvSpPr>
          <xdr:cNvPr id="24" name="Rectangle: Rounded Corners 23">
            <a:hlinkClick xmlns:r="http://schemas.openxmlformats.org/officeDocument/2006/relationships" r:id="rId3"/>
            <a:extLst>
              <a:ext uri="{FF2B5EF4-FFF2-40B4-BE49-F238E27FC236}">
                <a16:creationId xmlns:a16="http://schemas.microsoft.com/office/drawing/2014/main" id="{8C0F0B68-93D4-4DE3-8F8A-E1AF39540052}"/>
              </a:ext>
            </a:extLst>
          </xdr:cNvPr>
          <xdr:cNvSpPr/>
        </xdr:nvSpPr>
        <xdr:spPr>
          <a:xfrm>
            <a:off x="177715" y="2527118"/>
            <a:ext cx="1173277" cy="936519"/>
          </a:xfrm>
          <a:prstGeom prst="roundRect">
            <a:avLst/>
          </a:prstGeom>
          <a:solidFill>
            <a:schemeClr val="bg2">
              <a:lumMod val="25000"/>
            </a:schemeClr>
          </a:solidFill>
          <a:scene3d>
            <a:camera prst="orthographicFront"/>
            <a:lightRig rig="threePt" dir="t"/>
          </a:scene3d>
          <a:sp3d>
            <a:bevelT w="165100" prst="coolSlant"/>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lt1"/>
                </a:solidFill>
                <a:effectLst/>
                <a:latin typeface="+mn-lt"/>
                <a:ea typeface="+mn-ea"/>
                <a:cs typeface="+mn-cs"/>
              </a:rPr>
              <a:t>⌨️</a:t>
            </a:r>
            <a:br>
              <a:rPr lang="en-PH" sz="1050" b="1">
                <a:solidFill>
                  <a:schemeClr val="bg1"/>
                </a:solidFill>
                <a:latin typeface="Amasis MT Pro Black" panose="02040A04050005020304" pitchFamily="18" charset="0"/>
              </a:rPr>
            </a:br>
            <a:r>
              <a:rPr lang="en-PH" sz="1050" b="1">
                <a:solidFill>
                  <a:schemeClr val="bg1"/>
                </a:solidFill>
                <a:latin typeface="Amasis MT Pro Black" panose="02040A04050005020304" pitchFamily="18" charset="0"/>
              </a:rPr>
              <a:t>INPUT DATA</a:t>
            </a:r>
          </a:p>
        </xdr:txBody>
      </xdr:sp>
      <xdr:sp macro="" textlink="">
        <xdr:nvSpPr>
          <xdr:cNvPr id="26" name="Rectangle: Rounded Corners 25">
            <a:hlinkClick xmlns:r="http://schemas.openxmlformats.org/officeDocument/2006/relationships" r:id="rId4"/>
            <a:extLst>
              <a:ext uri="{FF2B5EF4-FFF2-40B4-BE49-F238E27FC236}">
                <a16:creationId xmlns:a16="http://schemas.microsoft.com/office/drawing/2014/main" id="{C6C589C0-B059-4320-BB30-5F1A9CCB3DEE}"/>
              </a:ext>
            </a:extLst>
          </xdr:cNvPr>
          <xdr:cNvSpPr/>
        </xdr:nvSpPr>
        <xdr:spPr>
          <a:xfrm>
            <a:off x="170916" y="3892317"/>
            <a:ext cx="1173277" cy="1000068"/>
          </a:xfrm>
          <a:prstGeom prst="roundRect">
            <a:avLst/>
          </a:prstGeom>
          <a:solidFill>
            <a:schemeClr val="bg1">
              <a:lumMod val="85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chemeClr val="lt1"/>
                </a:solidFill>
                <a:effectLst/>
                <a:latin typeface="+mn-lt"/>
                <a:ea typeface="+mn-ea"/>
                <a:cs typeface="+mn-cs"/>
              </a:rPr>
              <a:t>📈</a:t>
            </a:r>
            <a:br>
              <a:rPr lang="en-PH" sz="1100">
                <a:solidFill>
                  <a:sysClr val="windowText" lastClr="000000"/>
                </a:solidFill>
                <a:latin typeface="Amasis MT Pro Black" panose="02040A04050005020304" pitchFamily="18" charset="0"/>
              </a:rPr>
            </a:br>
            <a:r>
              <a:rPr lang="en-PH" sz="1100">
                <a:solidFill>
                  <a:schemeClr val="accent6">
                    <a:lumMod val="50000"/>
                  </a:schemeClr>
                </a:solidFill>
                <a:latin typeface="Amasis MT Pro Black" panose="02040A04050005020304" pitchFamily="18" charset="0"/>
              </a:rPr>
              <a:t>GRADING SHEETS</a:t>
            </a:r>
          </a:p>
        </xdr:txBody>
      </xdr:sp>
      <xdr:sp macro="" textlink="">
        <xdr:nvSpPr>
          <xdr:cNvPr id="28" name="Rectangle: Rounded Corners 27">
            <a:hlinkClick xmlns:r="http://schemas.openxmlformats.org/officeDocument/2006/relationships" r:id="rId5"/>
            <a:extLst>
              <a:ext uri="{FF2B5EF4-FFF2-40B4-BE49-F238E27FC236}">
                <a16:creationId xmlns:a16="http://schemas.microsoft.com/office/drawing/2014/main" id="{831FAE43-7919-4089-92F2-A0D0A87AE41B}"/>
              </a:ext>
            </a:extLst>
          </xdr:cNvPr>
          <xdr:cNvSpPr/>
        </xdr:nvSpPr>
        <xdr:spPr>
          <a:xfrm>
            <a:off x="170916" y="5313609"/>
            <a:ext cx="1173277" cy="96423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SF2</a:t>
            </a:r>
            <a:r>
              <a:rPr lang="en-PH" sz="1200" baseline="0">
                <a:solidFill>
                  <a:schemeClr val="accent6">
                    <a:lumMod val="50000"/>
                  </a:schemeClr>
                </a:solidFill>
                <a:latin typeface="Amasis MT Pro Black" panose="02040A04050005020304" pitchFamily="18" charset="0"/>
              </a:rPr>
              <a:t> &amp; SF3</a:t>
            </a:r>
            <a:endParaRPr lang="en-PH" sz="1200">
              <a:solidFill>
                <a:schemeClr val="accent6">
                  <a:lumMod val="50000"/>
                </a:schemeClr>
              </a:solidFill>
              <a:latin typeface="Amasis MT Pro Black" panose="02040A04050005020304" pitchFamily="18" charset="0"/>
            </a:endParaRPr>
          </a:p>
        </xdr:txBody>
      </xdr:sp>
      <xdr:sp macro="" textlink="">
        <xdr:nvSpPr>
          <xdr:cNvPr id="30" name="Rectangle: Rounded Corners 29">
            <a:hlinkClick xmlns:r="http://schemas.openxmlformats.org/officeDocument/2006/relationships" r:id="rId6"/>
            <a:extLst>
              <a:ext uri="{FF2B5EF4-FFF2-40B4-BE49-F238E27FC236}">
                <a16:creationId xmlns:a16="http://schemas.microsoft.com/office/drawing/2014/main" id="{FF02EF98-B02F-418C-B891-C9A4A36D4FA8}"/>
              </a:ext>
            </a:extLst>
          </xdr:cNvPr>
          <xdr:cNvSpPr/>
        </xdr:nvSpPr>
        <xdr:spPr>
          <a:xfrm>
            <a:off x="177715" y="6700434"/>
            <a:ext cx="1173277" cy="919565"/>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SF9</a:t>
            </a:r>
            <a:r>
              <a:rPr lang="en-PH" sz="1200" baseline="0">
                <a:solidFill>
                  <a:schemeClr val="accent6">
                    <a:lumMod val="50000"/>
                  </a:schemeClr>
                </a:solidFill>
                <a:latin typeface="Amasis MT Pro Black" panose="02040A04050005020304" pitchFamily="18" charset="0"/>
              </a:rPr>
              <a:t> &amp; CERT</a:t>
            </a:r>
            <a:endParaRPr lang="en-PH" sz="1200">
              <a:solidFill>
                <a:schemeClr val="accent6">
                  <a:lumMod val="50000"/>
                </a:schemeClr>
              </a:solidFill>
              <a:latin typeface="Amasis MT Pro Black" panose="02040A04050005020304" pitchFamily="18" charset="0"/>
            </a:endParaRPr>
          </a:p>
        </xdr:txBody>
      </xdr:sp>
      <xdr:sp macro="" textlink="">
        <xdr:nvSpPr>
          <xdr:cNvPr id="32" name="Rectangle: Rounded Corners 31">
            <a:hlinkClick xmlns:r="http://schemas.openxmlformats.org/officeDocument/2006/relationships" r:id="rId7"/>
            <a:extLst>
              <a:ext uri="{FF2B5EF4-FFF2-40B4-BE49-F238E27FC236}">
                <a16:creationId xmlns:a16="http://schemas.microsoft.com/office/drawing/2014/main" id="{666C1646-AC6E-4209-8C8F-59680608D790}"/>
              </a:ext>
            </a:extLst>
          </xdr:cNvPr>
          <xdr:cNvSpPr/>
        </xdr:nvSpPr>
        <xdr:spPr>
          <a:xfrm>
            <a:off x="177715" y="8024881"/>
            <a:ext cx="1173277" cy="96614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050">
                <a:solidFill>
                  <a:schemeClr val="accent6">
                    <a:lumMod val="50000"/>
                  </a:schemeClr>
                </a:solidFill>
                <a:latin typeface="Amasis MT Pro Black" panose="02040A04050005020304" pitchFamily="18" charset="0"/>
              </a:rPr>
              <a:t>GRADE SLIP</a:t>
            </a:r>
          </a:p>
        </xdr:txBody>
      </xdr:sp>
    </xdr:grp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3</xdr:col>
      <xdr:colOff>796039</xdr:colOff>
      <xdr:row>2</xdr:row>
      <xdr:rowOff>122466</xdr:rowOff>
    </xdr:from>
    <xdr:to>
      <xdr:col>3</xdr:col>
      <xdr:colOff>1744934</xdr:colOff>
      <xdr:row>5</xdr:row>
      <xdr:rowOff>81645</xdr:rowOff>
    </xdr:to>
    <xdr:pic>
      <xdr:nvPicPr>
        <xdr:cNvPr id="2" name="Picture 19">
          <a:extLst>
            <a:ext uri="{FF2B5EF4-FFF2-40B4-BE49-F238E27FC236}">
              <a16:creationId xmlns:a16="http://schemas.microsoft.com/office/drawing/2014/main" id="{7AB81EAD-84D7-43A9-920D-48AC501A4647}"/>
            </a:ext>
          </a:extLst>
        </xdr:cNvPr>
        <xdr:cNvPicPr>
          <a:picLocks noChangeAspect="1"/>
        </xdr:cNvPicPr>
      </xdr:nvPicPr>
      <xdr:blipFill>
        <a:blip xmlns:r="http://schemas.openxmlformats.org/officeDocument/2006/relationships" r:embed="rId1" cstate="print"/>
        <a:srcRect/>
        <a:stretch>
          <a:fillRect/>
        </a:stretch>
      </xdr:blipFill>
      <xdr:spPr bwMode="auto">
        <a:xfrm>
          <a:off x="2796289" y="736829"/>
          <a:ext cx="948895" cy="968829"/>
        </a:xfrm>
        <a:prstGeom prst="rect">
          <a:avLst/>
        </a:prstGeom>
        <a:noFill/>
        <a:ln w="9525">
          <a:noFill/>
          <a:miter lim="800000"/>
          <a:headEnd/>
          <a:tailEnd/>
        </a:ln>
      </xdr:spPr>
    </xdr:pic>
    <xdr:clientData/>
  </xdr:twoCellAnchor>
  <xdr:twoCellAnchor editAs="absolute">
    <xdr:from>
      <xdr:col>0</xdr:col>
      <xdr:colOff>412752</xdr:colOff>
      <xdr:row>0</xdr:row>
      <xdr:rowOff>115661</xdr:rowOff>
    </xdr:from>
    <xdr:to>
      <xdr:col>0</xdr:col>
      <xdr:colOff>1082678</xdr:colOff>
      <xdr:row>3</xdr:row>
      <xdr:rowOff>4764</xdr:rowOff>
    </xdr:to>
    <xdr:pic>
      <xdr:nvPicPr>
        <xdr:cNvPr id="4" name="Picture 3">
          <a:hlinkClick xmlns:r="http://schemas.openxmlformats.org/officeDocument/2006/relationships" r:id="rId2"/>
          <a:extLst>
            <a:ext uri="{FF2B5EF4-FFF2-40B4-BE49-F238E27FC236}">
              <a16:creationId xmlns:a16="http://schemas.microsoft.com/office/drawing/2014/main" id="{EEA0ED18-8EBE-4602-9545-18CA245B14A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412752" y="115661"/>
          <a:ext cx="669926" cy="1004889"/>
        </a:xfrm>
        <a:prstGeom prst="rect">
          <a:avLst/>
        </a:prstGeom>
      </xdr:spPr>
    </xdr:pic>
    <xdr:clientData fPrintsWithSheet="0"/>
  </xdr:twoCellAnchor>
  <xdr:twoCellAnchor>
    <xdr:from>
      <xdr:col>0</xdr:col>
      <xdr:colOff>198660</xdr:colOff>
      <xdr:row>3</xdr:row>
      <xdr:rowOff>93892</xdr:rowOff>
    </xdr:from>
    <xdr:to>
      <xdr:col>0</xdr:col>
      <xdr:colOff>1285879</xdr:colOff>
      <xdr:row>6</xdr:row>
      <xdr:rowOff>449035</xdr:rowOff>
    </xdr:to>
    <xdr:grpSp>
      <xdr:nvGrpSpPr>
        <xdr:cNvPr id="24" name="Group 23">
          <a:extLst>
            <a:ext uri="{FF2B5EF4-FFF2-40B4-BE49-F238E27FC236}">
              <a16:creationId xmlns:a16="http://schemas.microsoft.com/office/drawing/2014/main" id="{31DD4E37-1011-3B4A-2FBD-A50E822D0C7F}"/>
            </a:ext>
          </a:extLst>
        </xdr:cNvPr>
        <xdr:cNvGrpSpPr/>
      </xdr:nvGrpSpPr>
      <xdr:grpSpPr>
        <a:xfrm>
          <a:off x="198660" y="1205142"/>
          <a:ext cx="1087219" cy="1016601"/>
          <a:chOff x="157838" y="1216482"/>
          <a:chExt cx="1192735" cy="1015089"/>
        </a:xfrm>
        <a:solidFill>
          <a:schemeClr val="bg2"/>
        </a:solidFill>
      </xdr:grpSpPr>
      <xdr:sp macro="" textlink="">
        <xdr:nvSpPr>
          <xdr:cNvPr id="18" name="Rectangle: Rounded Corners 17">
            <a:hlinkClick xmlns:r="http://schemas.openxmlformats.org/officeDocument/2006/relationships" r:id="rId4"/>
            <a:extLst>
              <a:ext uri="{FF2B5EF4-FFF2-40B4-BE49-F238E27FC236}">
                <a16:creationId xmlns:a16="http://schemas.microsoft.com/office/drawing/2014/main" id="{CA057359-B684-AC6F-C11B-D4756350D62C}"/>
              </a:ext>
            </a:extLst>
          </xdr:cNvPr>
          <xdr:cNvSpPr/>
        </xdr:nvSpPr>
        <xdr:spPr>
          <a:xfrm>
            <a:off x="157838" y="1925410"/>
            <a:ext cx="1192735" cy="306161"/>
          </a:xfrm>
          <a:prstGeom prst="roundRect">
            <a:avLst/>
          </a:prstGeom>
          <a:grpFill/>
          <a:ln>
            <a:noFill/>
          </a:ln>
          <a:scene3d>
            <a:camera prst="orthographicFront"/>
            <a:lightRig rig="threePt" dir="t"/>
          </a:scene3d>
          <a:sp3d>
            <a:bevelT/>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chemeClr val="tx1"/>
                </a:solidFill>
                <a:latin typeface="Amasis MT Pro Black" panose="02040A04050005020304" pitchFamily="18" charset="0"/>
              </a:rPr>
              <a:t>TERM</a:t>
            </a:r>
            <a:r>
              <a:rPr lang="en-PH" sz="1200" baseline="0">
                <a:solidFill>
                  <a:schemeClr val="tx1"/>
                </a:solidFill>
                <a:latin typeface="Amasis MT Pro Black" panose="02040A04050005020304" pitchFamily="18" charset="0"/>
              </a:rPr>
              <a:t> 3</a:t>
            </a:r>
            <a:endParaRPr lang="en-PH" sz="1200">
              <a:solidFill>
                <a:schemeClr val="tx1"/>
              </a:solidFill>
              <a:latin typeface="Amasis MT Pro Black" panose="02040A04050005020304" pitchFamily="18" charset="0"/>
            </a:endParaRPr>
          </a:p>
        </xdr:txBody>
      </xdr:sp>
      <xdr:sp macro="" textlink="">
        <xdr:nvSpPr>
          <xdr:cNvPr id="21" name="Rectangle: Rounded Corners 20">
            <a:hlinkClick xmlns:r="http://schemas.openxmlformats.org/officeDocument/2006/relationships" r:id="rId5"/>
            <a:extLst>
              <a:ext uri="{FF2B5EF4-FFF2-40B4-BE49-F238E27FC236}">
                <a16:creationId xmlns:a16="http://schemas.microsoft.com/office/drawing/2014/main" id="{D59262BE-7FB4-2667-D734-17E1BB0DA68B}"/>
              </a:ext>
            </a:extLst>
          </xdr:cNvPr>
          <xdr:cNvSpPr/>
        </xdr:nvSpPr>
        <xdr:spPr>
          <a:xfrm>
            <a:off x="157838" y="1570946"/>
            <a:ext cx="1192735" cy="306161"/>
          </a:xfrm>
          <a:prstGeom prst="roundRect">
            <a:avLst/>
          </a:prstGeom>
          <a:grpFill/>
          <a:ln>
            <a:noFill/>
          </a:ln>
          <a:scene3d>
            <a:camera prst="orthographicFront"/>
            <a:lightRig rig="threePt" dir="t"/>
          </a:scene3d>
          <a:sp3d>
            <a:bevelT/>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chemeClr val="tx1"/>
                </a:solidFill>
                <a:latin typeface="Amasis MT Pro Black" panose="02040A04050005020304" pitchFamily="18" charset="0"/>
              </a:rPr>
              <a:t>TERM</a:t>
            </a:r>
            <a:r>
              <a:rPr lang="en-PH" sz="1200" baseline="0">
                <a:solidFill>
                  <a:schemeClr val="tx1"/>
                </a:solidFill>
                <a:latin typeface="Amasis MT Pro Black" panose="02040A04050005020304" pitchFamily="18" charset="0"/>
              </a:rPr>
              <a:t> 2</a:t>
            </a:r>
            <a:endParaRPr lang="en-PH" sz="1200">
              <a:solidFill>
                <a:schemeClr val="tx1"/>
              </a:solidFill>
              <a:latin typeface="Amasis MT Pro Black" panose="02040A04050005020304" pitchFamily="18" charset="0"/>
            </a:endParaRPr>
          </a:p>
        </xdr:txBody>
      </xdr:sp>
      <xdr:sp macro="" textlink="">
        <xdr:nvSpPr>
          <xdr:cNvPr id="22" name="Rectangle: Rounded Corners 21">
            <a:hlinkClick xmlns:r="http://schemas.openxmlformats.org/officeDocument/2006/relationships" r:id="rId6"/>
            <a:extLst>
              <a:ext uri="{FF2B5EF4-FFF2-40B4-BE49-F238E27FC236}">
                <a16:creationId xmlns:a16="http://schemas.microsoft.com/office/drawing/2014/main" id="{2DC7A403-7C32-C67D-9A22-A7EA8C2F92ED}"/>
              </a:ext>
            </a:extLst>
          </xdr:cNvPr>
          <xdr:cNvSpPr/>
        </xdr:nvSpPr>
        <xdr:spPr>
          <a:xfrm>
            <a:off x="157838" y="1216482"/>
            <a:ext cx="1192735" cy="306161"/>
          </a:xfrm>
          <a:prstGeom prst="roundRect">
            <a:avLst/>
          </a:prstGeom>
          <a:solidFill>
            <a:schemeClr val="tx1">
              <a:lumMod val="85000"/>
              <a:lumOff val="15000"/>
            </a:schemeClr>
          </a:solidFill>
          <a:ln>
            <a:noFill/>
          </a:ln>
          <a:scene3d>
            <a:camera prst="orthographicFront"/>
            <a:lightRig rig="threePt" dir="t"/>
          </a:scene3d>
          <a:sp3d>
            <a:bevelT/>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bg1"/>
                </a:solidFill>
                <a:latin typeface="Amasis MT Pro Black" panose="02040A04050005020304" pitchFamily="18" charset="0"/>
              </a:rPr>
              <a:t>TERM 1</a:t>
            </a:r>
          </a:p>
        </xdr:txBody>
      </xdr:sp>
    </xdr:grpSp>
    <xdr:clientData fPrintsWithSheet="0"/>
  </xdr:twoCellAnchor>
  <xdr:twoCellAnchor editAs="absolute">
    <xdr:from>
      <xdr:col>0</xdr:col>
      <xdr:colOff>170086</xdr:colOff>
      <xdr:row>40</xdr:row>
      <xdr:rowOff>34017</xdr:rowOff>
    </xdr:from>
    <xdr:to>
      <xdr:col>0</xdr:col>
      <xdr:colOff>1353908</xdr:colOff>
      <xdr:row>42</xdr:row>
      <xdr:rowOff>58506</xdr:rowOff>
    </xdr:to>
    <xdr:sp macro="[0]!ExportActiveSheet_PrintArea_ToExcel_WithObjects" textlink="">
      <xdr:nvSpPr>
        <xdr:cNvPr id="5" name="Rectangle: Rounded Corners 4">
          <a:extLst>
            <a:ext uri="{FF2B5EF4-FFF2-40B4-BE49-F238E27FC236}">
              <a16:creationId xmlns:a16="http://schemas.microsoft.com/office/drawing/2014/main" id="{52F25984-6330-417C-A3B8-51B43C2E2621}"/>
            </a:ext>
          </a:extLst>
        </xdr:cNvPr>
        <xdr:cNvSpPr/>
      </xdr:nvSpPr>
      <xdr:spPr>
        <a:xfrm>
          <a:off x="170086" y="9545410"/>
          <a:ext cx="1183822" cy="459917"/>
        </a:xfrm>
        <a:prstGeom prst="round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100" b="1">
              <a:solidFill>
                <a:schemeClr val="bg1"/>
              </a:solidFill>
              <a:latin typeface="Arial" panose="020B0604020202020204" pitchFamily="34" charset="0"/>
              <a:cs typeface="Arial" panose="020B0604020202020204" pitchFamily="34" charset="0"/>
            </a:rPr>
            <a:t>DOWNLOAD</a:t>
          </a:r>
        </a:p>
      </xdr:txBody>
    </xdr:sp>
    <xdr:clientData fPrintsWithSheet="0"/>
  </xdr:twoCellAnchor>
  <xdr:twoCellAnchor editAs="absolute">
    <xdr:from>
      <xdr:col>0</xdr:col>
      <xdr:colOff>238124</xdr:colOff>
      <xdr:row>43</xdr:row>
      <xdr:rowOff>1027</xdr:rowOff>
    </xdr:from>
    <xdr:to>
      <xdr:col>0</xdr:col>
      <xdr:colOff>1279070</xdr:colOff>
      <xdr:row>45</xdr:row>
      <xdr:rowOff>176888</xdr:rowOff>
    </xdr:to>
    <xdr:sp macro="[0]!PrintActiveSheet_SetPrintArea" textlink="">
      <xdr:nvSpPr>
        <xdr:cNvPr id="6" name="Rectangle 5">
          <a:extLst>
            <a:ext uri="{FF2B5EF4-FFF2-40B4-BE49-F238E27FC236}">
              <a16:creationId xmlns:a16="http://schemas.microsoft.com/office/drawing/2014/main" id="{A722DD6E-D94F-44CF-AC83-E518ECD6F8FA}"/>
            </a:ext>
          </a:extLst>
        </xdr:cNvPr>
        <xdr:cNvSpPr>
          <a:spLocks noChangeAspect="1"/>
        </xdr:cNvSpPr>
      </xdr:nvSpPr>
      <xdr:spPr>
        <a:xfrm>
          <a:off x="238124" y="10150928"/>
          <a:ext cx="1040946" cy="625924"/>
        </a:xfrm>
        <a:prstGeom prst="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2000" b="1">
              <a:solidFill>
                <a:schemeClr val="bg1"/>
              </a:solidFill>
              <a:latin typeface="Arial" panose="020B0604020202020204" pitchFamily="34" charset="0"/>
              <a:cs typeface="Arial" panose="020B0604020202020204" pitchFamily="34" charset="0"/>
            </a:rPr>
            <a:t>PRINT</a:t>
          </a:r>
        </a:p>
      </xdr:txBody>
    </xdr:sp>
    <xdr:clientData fPrintsWithSheet="0"/>
  </xdr:twoCellAnchor>
  <xdr:twoCellAnchor editAs="oneCell">
    <xdr:from>
      <xdr:col>17</xdr:col>
      <xdr:colOff>349246</xdr:colOff>
      <xdr:row>2</xdr:row>
      <xdr:rowOff>373059</xdr:rowOff>
    </xdr:from>
    <xdr:to>
      <xdr:col>19</xdr:col>
      <xdr:colOff>861098</xdr:colOff>
      <xdr:row>5</xdr:row>
      <xdr:rowOff>74751</xdr:rowOff>
    </xdr:to>
    <xdr:pic>
      <xdr:nvPicPr>
        <xdr:cNvPr id="10" name="Picture 9" descr="http://depedverify.appspot.com/img/logo.gif">
          <a:extLst>
            <a:ext uri="{FF2B5EF4-FFF2-40B4-BE49-F238E27FC236}">
              <a16:creationId xmlns:a16="http://schemas.microsoft.com/office/drawing/2014/main" id="{50B563F1-051B-430C-98A8-72C8F3690D63}"/>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9089684" y="992184"/>
          <a:ext cx="2067602" cy="717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122465</xdr:colOff>
      <xdr:row>7</xdr:row>
      <xdr:rowOff>136071</xdr:rowOff>
    </xdr:from>
    <xdr:to>
      <xdr:col>0</xdr:col>
      <xdr:colOff>1302541</xdr:colOff>
      <xdr:row>39</xdr:row>
      <xdr:rowOff>68546</xdr:rowOff>
    </xdr:to>
    <xdr:grpSp>
      <xdr:nvGrpSpPr>
        <xdr:cNvPr id="3" name="Group 2">
          <a:extLst>
            <a:ext uri="{FF2B5EF4-FFF2-40B4-BE49-F238E27FC236}">
              <a16:creationId xmlns:a16="http://schemas.microsoft.com/office/drawing/2014/main" id="{2F43AE52-5DD4-4583-BDC8-E5ADC05D2B12}"/>
            </a:ext>
          </a:extLst>
        </xdr:cNvPr>
        <xdr:cNvGrpSpPr/>
      </xdr:nvGrpSpPr>
      <xdr:grpSpPr>
        <a:xfrm>
          <a:off x="122465" y="2451175"/>
          <a:ext cx="1180076" cy="6705809"/>
          <a:chOff x="170916" y="2527118"/>
          <a:chExt cx="1180076" cy="6463904"/>
        </a:xfrm>
      </xdr:grpSpPr>
      <xdr:sp macro="" textlink="">
        <xdr:nvSpPr>
          <xdr:cNvPr id="8" name="Rectangle: Rounded Corners 7">
            <a:hlinkClick xmlns:r="http://schemas.openxmlformats.org/officeDocument/2006/relationships" r:id="rId8"/>
            <a:extLst>
              <a:ext uri="{FF2B5EF4-FFF2-40B4-BE49-F238E27FC236}">
                <a16:creationId xmlns:a16="http://schemas.microsoft.com/office/drawing/2014/main" id="{74246396-5493-CAF0-EBD9-90868E2D9EE7}"/>
              </a:ext>
            </a:extLst>
          </xdr:cNvPr>
          <xdr:cNvSpPr/>
        </xdr:nvSpPr>
        <xdr:spPr>
          <a:xfrm>
            <a:off x="177715" y="2527118"/>
            <a:ext cx="1173277" cy="936519"/>
          </a:xfrm>
          <a:prstGeom prst="roundRect">
            <a:avLst/>
          </a:prstGeom>
          <a:solidFill>
            <a:schemeClr val="bg2">
              <a:lumMod val="25000"/>
            </a:schemeClr>
          </a:solidFill>
          <a:scene3d>
            <a:camera prst="orthographicFront"/>
            <a:lightRig rig="threePt" dir="t"/>
          </a:scene3d>
          <a:sp3d>
            <a:bevelT w="165100" prst="coolSlant"/>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lt1"/>
                </a:solidFill>
                <a:effectLst/>
                <a:latin typeface="+mn-lt"/>
                <a:ea typeface="+mn-ea"/>
                <a:cs typeface="+mn-cs"/>
              </a:rPr>
              <a:t>⌨️</a:t>
            </a:r>
            <a:br>
              <a:rPr lang="en-PH" sz="1050" b="1">
                <a:solidFill>
                  <a:schemeClr val="bg1"/>
                </a:solidFill>
                <a:latin typeface="Amasis MT Pro Black" panose="02040A04050005020304" pitchFamily="18" charset="0"/>
              </a:rPr>
            </a:br>
            <a:r>
              <a:rPr lang="en-PH" sz="1050" b="1">
                <a:solidFill>
                  <a:schemeClr val="bg1"/>
                </a:solidFill>
                <a:latin typeface="Amasis MT Pro Black" panose="02040A04050005020304" pitchFamily="18" charset="0"/>
              </a:rPr>
              <a:t>INPUT DATA</a:t>
            </a:r>
          </a:p>
        </xdr:txBody>
      </xdr:sp>
      <xdr:sp macro="" textlink="">
        <xdr:nvSpPr>
          <xdr:cNvPr id="9" name="Rectangle: Rounded Corners 8">
            <a:hlinkClick xmlns:r="http://schemas.openxmlformats.org/officeDocument/2006/relationships" r:id="rId6"/>
            <a:extLst>
              <a:ext uri="{FF2B5EF4-FFF2-40B4-BE49-F238E27FC236}">
                <a16:creationId xmlns:a16="http://schemas.microsoft.com/office/drawing/2014/main" id="{B3775BEB-EEC6-FEA8-F9F5-E442BA0F310A}"/>
              </a:ext>
            </a:extLst>
          </xdr:cNvPr>
          <xdr:cNvSpPr/>
        </xdr:nvSpPr>
        <xdr:spPr>
          <a:xfrm>
            <a:off x="170916" y="3892317"/>
            <a:ext cx="1173277" cy="1000068"/>
          </a:xfrm>
          <a:prstGeom prst="roundRect">
            <a:avLst/>
          </a:prstGeom>
          <a:solidFill>
            <a:schemeClr val="bg1">
              <a:lumMod val="85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chemeClr val="lt1"/>
                </a:solidFill>
                <a:effectLst/>
                <a:latin typeface="+mn-lt"/>
                <a:ea typeface="+mn-ea"/>
                <a:cs typeface="+mn-cs"/>
              </a:rPr>
              <a:t>📈</a:t>
            </a:r>
            <a:br>
              <a:rPr lang="en-PH" sz="1100">
                <a:solidFill>
                  <a:sysClr val="windowText" lastClr="000000"/>
                </a:solidFill>
                <a:latin typeface="Amasis MT Pro Black" panose="02040A04050005020304" pitchFamily="18" charset="0"/>
              </a:rPr>
            </a:br>
            <a:r>
              <a:rPr lang="en-PH" sz="1100">
                <a:solidFill>
                  <a:schemeClr val="accent6">
                    <a:lumMod val="50000"/>
                  </a:schemeClr>
                </a:solidFill>
                <a:latin typeface="Amasis MT Pro Black" panose="02040A04050005020304" pitchFamily="18" charset="0"/>
              </a:rPr>
              <a:t>GRADING SHEETS</a:t>
            </a:r>
          </a:p>
        </xdr:txBody>
      </xdr:sp>
      <xdr:sp macro="" textlink="">
        <xdr:nvSpPr>
          <xdr:cNvPr id="11" name="Rectangle: Rounded Corners 10">
            <a:hlinkClick xmlns:r="http://schemas.openxmlformats.org/officeDocument/2006/relationships" r:id="rId9"/>
            <a:extLst>
              <a:ext uri="{FF2B5EF4-FFF2-40B4-BE49-F238E27FC236}">
                <a16:creationId xmlns:a16="http://schemas.microsoft.com/office/drawing/2014/main" id="{0200A595-7148-873B-95A6-FE40F698DCB0}"/>
              </a:ext>
            </a:extLst>
          </xdr:cNvPr>
          <xdr:cNvSpPr/>
        </xdr:nvSpPr>
        <xdr:spPr>
          <a:xfrm>
            <a:off x="170916" y="5313609"/>
            <a:ext cx="1173277" cy="96423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SF2</a:t>
            </a:r>
            <a:r>
              <a:rPr lang="en-PH" sz="1200" baseline="0">
                <a:solidFill>
                  <a:schemeClr val="accent6">
                    <a:lumMod val="50000"/>
                  </a:schemeClr>
                </a:solidFill>
                <a:latin typeface="Amasis MT Pro Black" panose="02040A04050005020304" pitchFamily="18" charset="0"/>
              </a:rPr>
              <a:t> &amp; SF3</a:t>
            </a:r>
            <a:endParaRPr lang="en-PH" sz="1200">
              <a:solidFill>
                <a:schemeClr val="accent6">
                  <a:lumMod val="50000"/>
                </a:schemeClr>
              </a:solidFill>
              <a:latin typeface="Amasis MT Pro Black" panose="02040A04050005020304" pitchFamily="18" charset="0"/>
            </a:endParaRPr>
          </a:p>
        </xdr:txBody>
      </xdr:sp>
      <xdr:sp macro="" textlink="">
        <xdr:nvSpPr>
          <xdr:cNvPr id="12" name="Rectangle: Rounded Corners 11">
            <a:hlinkClick xmlns:r="http://schemas.openxmlformats.org/officeDocument/2006/relationships" r:id="rId10"/>
            <a:extLst>
              <a:ext uri="{FF2B5EF4-FFF2-40B4-BE49-F238E27FC236}">
                <a16:creationId xmlns:a16="http://schemas.microsoft.com/office/drawing/2014/main" id="{9BCEE864-5726-D734-A3BE-1459EC378174}"/>
              </a:ext>
            </a:extLst>
          </xdr:cNvPr>
          <xdr:cNvSpPr/>
        </xdr:nvSpPr>
        <xdr:spPr>
          <a:xfrm>
            <a:off x="177715" y="6700434"/>
            <a:ext cx="1173277" cy="919565"/>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SF9</a:t>
            </a:r>
            <a:r>
              <a:rPr lang="en-PH" sz="1200" baseline="0">
                <a:solidFill>
                  <a:schemeClr val="accent6">
                    <a:lumMod val="50000"/>
                  </a:schemeClr>
                </a:solidFill>
                <a:latin typeface="Amasis MT Pro Black" panose="02040A04050005020304" pitchFamily="18" charset="0"/>
              </a:rPr>
              <a:t> &amp; CERT</a:t>
            </a:r>
            <a:endParaRPr lang="en-PH" sz="1200">
              <a:solidFill>
                <a:schemeClr val="accent6">
                  <a:lumMod val="50000"/>
                </a:schemeClr>
              </a:solidFill>
              <a:latin typeface="Amasis MT Pro Black" panose="02040A04050005020304" pitchFamily="18" charset="0"/>
            </a:endParaRPr>
          </a:p>
        </xdr:txBody>
      </xdr:sp>
      <xdr:sp macro="" textlink="">
        <xdr:nvSpPr>
          <xdr:cNvPr id="13" name="Rectangle: Rounded Corners 12">
            <a:hlinkClick xmlns:r="http://schemas.openxmlformats.org/officeDocument/2006/relationships" r:id="rId11"/>
            <a:extLst>
              <a:ext uri="{FF2B5EF4-FFF2-40B4-BE49-F238E27FC236}">
                <a16:creationId xmlns:a16="http://schemas.microsoft.com/office/drawing/2014/main" id="{909E0317-53EB-B095-6365-F2EA249F6093}"/>
              </a:ext>
            </a:extLst>
          </xdr:cNvPr>
          <xdr:cNvSpPr/>
        </xdr:nvSpPr>
        <xdr:spPr>
          <a:xfrm>
            <a:off x="177715" y="8024881"/>
            <a:ext cx="1173277" cy="96614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050">
                <a:solidFill>
                  <a:schemeClr val="accent6">
                    <a:lumMod val="50000"/>
                  </a:schemeClr>
                </a:solidFill>
                <a:latin typeface="Amasis MT Pro Black" panose="02040A04050005020304" pitchFamily="18" charset="0"/>
              </a:rPr>
              <a:t>GRADE SLIP</a:t>
            </a:r>
          </a:p>
        </xdr:txBody>
      </xdr:sp>
    </xdr:grpSp>
    <xdr:clientData fPrintsWithSheet="0"/>
  </xdr:twoCellAnchor>
  <xdr:twoCellAnchor>
    <xdr:from>
      <xdr:col>2</xdr:col>
      <xdr:colOff>27212</xdr:colOff>
      <xdr:row>0</xdr:row>
      <xdr:rowOff>108855</xdr:rowOff>
    </xdr:from>
    <xdr:to>
      <xdr:col>3</xdr:col>
      <xdr:colOff>3245307</xdr:colOff>
      <xdr:row>0</xdr:row>
      <xdr:rowOff>469444</xdr:rowOff>
    </xdr:to>
    <xdr:sp macro="[0]!GoTo_CONSO" textlink="">
      <xdr:nvSpPr>
        <xdr:cNvPr id="14" name="Rectangle: Rounded Corners 13">
          <a:extLst>
            <a:ext uri="{FF2B5EF4-FFF2-40B4-BE49-F238E27FC236}">
              <a16:creationId xmlns:a16="http://schemas.microsoft.com/office/drawing/2014/main" id="{6627A0BF-C171-464C-AD33-0B79CB06D7DC}"/>
            </a:ext>
          </a:extLst>
        </xdr:cNvPr>
        <xdr:cNvSpPr/>
      </xdr:nvSpPr>
      <xdr:spPr>
        <a:xfrm>
          <a:off x="1646462" y="108855"/>
          <a:ext cx="3503845" cy="360589"/>
        </a:xfrm>
        <a:prstGeom prst="roundRect">
          <a:avLst/>
        </a:prstGeom>
        <a:solidFill>
          <a:schemeClr val="accent4">
            <a:lumMod val="75000"/>
          </a:schemeClr>
        </a:solidFill>
        <a:ln>
          <a:noFill/>
        </a:ln>
        <a:scene3d>
          <a:camera prst="orthographicFront"/>
          <a:lightRig rig="threePt" dir="t"/>
        </a:scene3d>
        <a:sp3d>
          <a:bevelT/>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latin typeface="Arial Narrow" panose="020B0606020202030204" pitchFamily="34" charset="0"/>
            </a:rPr>
            <a:t>CONSOLIDATED</a:t>
          </a:r>
          <a:r>
            <a:rPr lang="en-PH" sz="1200" b="1" baseline="0">
              <a:latin typeface="Arial Narrow" panose="020B0606020202030204" pitchFamily="34" charset="0"/>
            </a:rPr>
            <a:t> GRADE SHEET (TERM 1 TO TERM 3</a:t>
          </a:r>
          <a:endParaRPr lang="en-PH" sz="1200" b="1">
            <a:latin typeface="Arial Narrow" panose="020B0606020202030204" pitchFamily="34" charset="0"/>
          </a:endParaRPr>
        </a:p>
      </xdr:txBody>
    </xdr:sp>
    <xdr:clientData fPrintsWithSheet="0"/>
  </xdr:twoCellAnchor>
  <xdr:twoCellAnchor editAs="absolute">
    <xdr:from>
      <xdr:col>3</xdr:col>
      <xdr:colOff>3326947</xdr:colOff>
      <xdr:row>0</xdr:row>
      <xdr:rowOff>115654</xdr:rowOff>
    </xdr:from>
    <xdr:to>
      <xdr:col>5</xdr:col>
      <xdr:colOff>806910</xdr:colOff>
      <xdr:row>0</xdr:row>
      <xdr:rowOff>476243</xdr:rowOff>
    </xdr:to>
    <xdr:sp macro="[0]!Toggle_Hide_Unhide_BlankColumns_TERM_CONSO" textlink="">
      <xdr:nvSpPr>
        <xdr:cNvPr id="16" name="Rectangle: Rounded Corners 15">
          <a:extLst>
            <a:ext uri="{FF2B5EF4-FFF2-40B4-BE49-F238E27FC236}">
              <a16:creationId xmlns:a16="http://schemas.microsoft.com/office/drawing/2014/main" id="{C761D616-571D-46CD-8D9A-04B0CB7D2994}"/>
            </a:ext>
          </a:extLst>
        </xdr:cNvPr>
        <xdr:cNvSpPr>
          <a:spLocks noChangeAspect="1"/>
        </xdr:cNvSpPr>
      </xdr:nvSpPr>
      <xdr:spPr>
        <a:xfrm>
          <a:off x="5231947" y="115654"/>
          <a:ext cx="2024749" cy="360589"/>
        </a:xfrm>
        <a:prstGeom prst="roundRect">
          <a:avLst/>
        </a:prstGeom>
        <a:solidFill>
          <a:srgbClr val="993300"/>
        </a:solidFill>
        <a:ln>
          <a:noFill/>
        </a:ln>
        <a:scene3d>
          <a:camera prst="orthographicFront"/>
          <a:lightRig rig="threePt" dir="t"/>
        </a:scene3d>
        <a:sp3d>
          <a:bevelT/>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latin typeface="Arial Narrow" panose="020B0606020202030204" pitchFamily="34" charset="0"/>
            </a:rPr>
            <a:t>HIDE / UNHDE</a:t>
          </a:r>
          <a:r>
            <a:rPr lang="en-PH" sz="1200" b="1" baseline="0">
              <a:latin typeface="Arial Narrow" panose="020B0606020202030204" pitchFamily="34" charset="0"/>
            </a:rPr>
            <a:t> EXTRA COLUMNS</a:t>
          </a:r>
          <a:endParaRPr lang="en-PH" sz="1200" b="1">
            <a:latin typeface="Arial Narrow" panose="020B0606020202030204" pitchFamily="34" charset="0"/>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3</xdr:col>
      <xdr:colOff>796039</xdr:colOff>
      <xdr:row>2</xdr:row>
      <xdr:rowOff>122466</xdr:rowOff>
    </xdr:from>
    <xdr:to>
      <xdr:col>3</xdr:col>
      <xdr:colOff>1744934</xdr:colOff>
      <xdr:row>5</xdr:row>
      <xdr:rowOff>81645</xdr:rowOff>
    </xdr:to>
    <xdr:pic>
      <xdr:nvPicPr>
        <xdr:cNvPr id="2" name="Picture 19">
          <a:extLst>
            <a:ext uri="{FF2B5EF4-FFF2-40B4-BE49-F238E27FC236}">
              <a16:creationId xmlns:a16="http://schemas.microsoft.com/office/drawing/2014/main" id="{2ED917C9-155A-473A-A783-B1B93D050016}"/>
            </a:ext>
          </a:extLst>
        </xdr:cNvPr>
        <xdr:cNvPicPr>
          <a:picLocks noChangeAspect="1"/>
        </xdr:cNvPicPr>
      </xdr:nvPicPr>
      <xdr:blipFill>
        <a:blip xmlns:r="http://schemas.openxmlformats.org/officeDocument/2006/relationships" r:embed="rId1" cstate="print"/>
        <a:srcRect/>
        <a:stretch>
          <a:fillRect/>
        </a:stretch>
      </xdr:blipFill>
      <xdr:spPr bwMode="auto">
        <a:xfrm>
          <a:off x="2796289" y="736829"/>
          <a:ext cx="948895" cy="968829"/>
        </a:xfrm>
        <a:prstGeom prst="rect">
          <a:avLst/>
        </a:prstGeom>
        <a:noFill/>
        <a:ln w="9525">
          <a:noFill/>
          <a:miter lim="800000"/>
          <a:headEnd/>
          <a:tailEnd/>
        </a:ln>
      </xdr:spPr>
    </xdr:pic>
    <xdr:clientData/>
  </xdr:twoCellAnchor>
  <xdr:twoCellAnchor editAs="absolute">
    <xdr:from>
      <xdr:col>0</xdr:col>
      <xdr:colOff>412752</xdr:colOff>
      <xdr:row>0</xdr:row>
      <xdr:rowOff>115661</xdr:rowOff>
    </xdr:from>
    <xdr:to>
      <xdr:col>0</xdr:col>
      <xdr:colOff>1082678</xdr:colOff>
      <xdr:row>3</xdr:row>
      <xdr:rowOff>4764</xdr:rowOff>
    </xdr:to>
    <xdr:pic>
      <xdr:nvPicPr>
        <xdr:cNvPr id="4" name="Picture 3">
          <a:hlinkClick xmlns:r="http://schemas.openxmlformats.org/officeDocument/2006/relationships" r:id="rId2"/>
          <a:extLst>
            <a:ext uri="{FF2B5EF4-FFF2-40B4-BE49-F238E27FC236}">
              <a16:creationId xmlns:a16="http://schemas.microsoft.com/office/drawing/2014/main" id="{3172FB09-B4CF-4618-9D9C-2A7364DBAF6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412752" y="115661"/>
          <a:ext cx="669926" cy="1004889"/>
        </a:xfrm>
        <a:prstGeom prst="rect">
          <a:avLst/>
        </a:prstGeom>
      </xdr:spPr>
    </xdr:pic>
    <xdr:clientData fPrintsWithSheet="0"/>
  </xdr:twoCellAnchor>
  <xdr:twoCellAnchor>
    <xdr:from>
      <xdr:col>0</xdr:col>
      <xdr:colOff>198660</xdr:colOff>
      <xdr:row>3</xdr:row>
      <xdr:rowOff>93892</xdr:rowOff>
    </xdr:from>
    <xdr:to>
      <xdr:col>0</xdr:col>
      <xdr:colOff>1285879</xdr:colOff>
      <xdr:row>6</xdr:row>
      <xdr:rowOff>449035</xdr:rowOff>
    </xdr:to>
    <xdr:grpSp>
      <xdr:nvGrpSpPr>
        <xdr:cNvPr id="6" name="Group 5">
          <a:extLst>
            <a:ext uri="{FF2B5EF4-FFF2-40B4-BE49-F238E27FC236}">
              <a16:creationId xmlns:a16="http://schemas.microsoft.com/office/drawing/2014/main" id="{C31F132F-A539-4F43-B746-0DD108E4C951}"/>
            </a:ext>
          </a:extLst>
        </xdr:cNvPr>
        <xdr:cNvGrpSpPr/>
      </xdr:nvGrpSpPr>
      <xdr:grpSpPr>
        <a:xfrm>
          <a:off x="198660" y="1200851"/>
          <a:ext cx="1087219" cy="998725"/>
          <a:chOff x="157838" y="1216482"/>
          <a:chExt cx="1192735" cy="1015089"/>
        </a:xfrm>
        <a:solidFill>
          <a:schemeClr val="bg2"/>
        </a:solidFill>
      </xdr:grpSpPr>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7A53C403-FAE6-F1F5-3532-E5A3AAA0B37B}"/>
              </a:ext>
            </a:extLst>
          </xdr:cNvPr>
          <xdr:cNvSpPr/>
        </xdr:nvSpPr>
        <xdr:spPr>
          <a:xfrm>
            <a:off x="157838" y="1925410"/>
            <a:ext cx="1192735" cy="306161"/>
          </a:xfrm>
          <a:prstGeom prst="roundRect">
            <a:avLst/>
          </a:prstGeom>
          <a:grpFill/>
          <a:ln>
            <a:noFill/>
          </a:ln>
          <a:scene3d>
            <a:camera prst="orthographicFront"/>
            <a:lightRig rig="threePt" dir="t"/>
          </a:scene3d>
          <a:sp3d>
            <a:bevelT/>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chemeClr val="tx1"/>
                </a:solidFill>
                <a:latin typeface="Amasis MT Pro Black" panose="02040A04050005020304" pitchFamily="18" charset="0"/>
              </a:rPr>
              <a:t>TERM</a:t>
            </a:r>
            <a:r>
              <a:rPr lang="en-PH" sz="1200" baseline="0">
                <a:solidFill>
                  <a:schemeClr val="tx1"/>
                </a:solidFill>
                <a:latin typeface="Amasis MT Pro Black" panose="02040A04050005020304" pitchFamily="18" charset="0"/>
              </a:rPr>
              <a:t> 3</a:t>
            </a:r>
            <a:endParaRPr lang="en-PH" sz="1200">
              <a:solidFill>
                <a:schemeClr val="tx1"/>
              </a:solidFill>
              <a:latin typeface="Amasis MT Pro Black" panose="02040A04050005020304" pitchFamily="18" charset="0"/>
            </a:endParaRPr>
          </a:p>
        </xdr:txBody>
      </xdr:sp>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DE2B6DE2-4813-20A7-D0BB-B96B5EA1BB4A}"/>
              </a:ext>
            </a:extLst>
          </xdr:cNvPr>
          <xdr:cNvSpPr/>
        </xdr:nvSpPr>
        <xdr:spPr>
          <a:xfrm>
            <a:off x="157838" y="1570946"/>
            <a:ext cx="1192735" cy="306161"/>
          </a:xfrm>
          <a:prstGeom prst="roundRect">
            <a:avLst/>
          </a:prstGeom>
          <a:solidFill>
            <a:schemeClr val="tx1">
              <a:lumMod val="85000"/>
              <a:lumOff val="15000"/>
            </a:schemeClr>
          </a:solidFill>
          <a:ln>
            <a:noFill/>
          </a:ln>
          <a:scene3d>
            <a:camera prst="orthographicFront"/>
            <a:lightRig rig="threePt" dir="t"/>
          </a:scene3d>
          <a:sp3d>
            <a:bevelT/>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bg1"/>
                </a:solidFill>
                <a:latin typeface="Amasis MT Pro Black" panose="02040A04050005020304" pitchFamily="18" charset="0"/>
              </a:rPr>
              <a:t>TERM</a:t>
            </a:r>
            <a:r>
              <a:rPr lang="en-PH" sz="1200" b="1" baseline="0">
                <a:solidFill>
                  <a:schemeClr val="bg1"/>
                </a:solidFill>
                <a:latin typeface="Amasis MT Pro Black" panose="02040A04050005020304" pitchFamily="18" charset="0"/>
              </a:rPr>
              <a:t> 2</a:t>
            </a:r>
            <a:endParaRPr lang="en-PH" sz="1200" b="1">
              <a:solidFill>
                <a:schemeClr val="bg1"/>
              </a:solidFill>
              <a:latin typeface="Amasis MT Pro Black" panose="02040A04050005020304" pitchFamily="18" charset="0"/>
            </a:endParaRPr>
          </a:p>
        </xdr:txBody>
      </xdr:sp>
      <xdr:sp macro="" textlink="">
        <xdr:nvSpPr>
          <xdr:cNvPr id="9" name="Rectangle: Rounded Corners 8">
            <a:hlinkClick xmlns:r="http://schemas.openxmlformats.org/officeDocument/2006/relationships" r:id="rId6"/>
            <a:extLst>
              <a:ext uri="{FF2B5EF4-FFF2-40B4-BE49-F238E27FC236}">
                <a16:creationId xmlns:a16="http://schemas.microsoft.com/office/drawing/2014/main" id="{413DCB4F-0B1B-36DC-7C03-1BE94EAF8DE5}"/>
              </a:ext>
            </a:extLst>
          </xdr:cNvPr>
          <xdr:cNvSpPr/>
        </xdr:nvSpPr>
        <xdr:spPr>
          <a:xfrm>
            <a:off x="157838" y="1216482"/>
            <a:ext cx="1192735" cy="306161"/>
          </a:xfrm>
          <a:prstGeom prst="roundRect">
            <a:avLst/>
          </a:prstGeom>
          <a:solidFill>
            <a:schemeClr val="bg1">
              <a:lumMod val="95000"/>
            </a:schemeClr>
          </a:solidFill>
          <a:ln>
            <a:noFill/>
          </a:ln>
          <a:scene3d>
            <a:camera prst="orthographicFront"/>
            <a:lightRig rig="threePt" dir="t"/>
          </a:scene3d>
          <a:sp3d>
            <a:bevelT/>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Black" panose="02040A04050005020304" pitchFamily="18" charset="0"/>
              </a:rPr>
              <a:t>TERM 1</a:t>
            </a:r>
          </a:p>
        </xdr:txBody>
      </xdr:sp>
    </xdr:grpSp>
    <xdr:clientData fPrintsWithSheet="0"/>
  </xdr:twoCellAnchor>
  <xdr:twoCellAnchor editAs="absolute">
    <xdr:from>
      <xdr:col>0</xdr:col>
      <xdr:colOff>238125</xdr:colOff>
      <xdr:row>43</xdr:row>
      <xdr:rowOff>2269</xdr:rowOff>
    </xdr:from>
    <xdr:to>
      <xdr:col>0</xdr:col>
      <xdr:colOff>1279071</xdr:colOff>
      <xdr:row>45</xdr:row>
      <xdr:rowOff>179157</xdr:rowOff>
    </xdr:to>
    <xdr:sp macro="[0]!PrintActiveSheet_SetPrintArea" textlink="">
      <xdr:nvSpPr>
        <xdr:cNvPr id="11" name="Rectangle 10">
          <a:extLst>
            <a:ext uri="{FF2B5EF4-FFF2-40B4-BE49-F238E27FC236}">
              <a16:creationId xmlns:a16="http://schemas.microsoft.com/office/drawing/2014/main" id="{F0136D5B-7E46-4290-BCE3-3D63DE6B77DC}"/>
            </a:ext>
          </a:extLst>
        </xdr:cNvPr>
        <xdr:cNvSpPr>
          <a:spLocks noChangeAspect="1"/>
        </xdr:cNvSpPr>
      </xdr:nvSpPr>
      <xdr:spPr>
        <a:xfrm>
          <a:off x="238125" y="10040939"/>
          <a:ext cx="1040946" cy="615718"/>
        </a:xfrm>
        <a:prstGeom prst="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2000" b="1">
              <a:solidFill>
                <a:schemeClr val="bg1"/>
              </a:solidFill>
              <a:latin typeface="Arial" panose="020B0604020202020204" pitchFamily="34" charset="0"/>
              <a:cs typeface="Arial" panose="020B0604020202020204" pitchFamily="34" charset="0"/>
            </a:rPr>
            <a:t>PRINT</a:t>
          </a:r>
        </a:p>
      </xdr:txBody>
    </xdr:sp>
    <xdr:clientData fPrintsWithSheet="0"/>
  </xdr:twoCellAnchor>
  <xdr:twoCellAnchor editAs="oneCell">
    <xdr:from>
      <xdr:col>17</xdr:col>
      <xdr:colOff>349244</xdr:colOff>
      <xdr:row>2</xdr:row>
      <xdr:rowOff>373063</xdr:rowOff>
    </xdr:from>
    <xdr:to>
      <xdr:col>19</xdr:col>
      <xdr:colOff>861095</xdr:colOff>
      <xdr:row>5</xdr:row>
      <xdr:rowOff>74755</xdr:rowOff>
    </xdr:to>
    <xdr:pic>
      <xdr:nvPicPr>
        <xdr:cNvPr id="28" name="Picture 27" descr="http://depedverify.appspot.com/img/logo.gif">
          <a:extLst>
            <a:ext uri="{FF2B5EF4-FFF2-40B4-BE49-F238E27FC236}">
              <a16:creationId xmlns:a16="http://schemas.microsoft.com/office/drawing/2014/main" id="{DEAD829B-F955-4ED4-AA6B-8BD13C581105}"/>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9089682" y="992188"/>
          <a:ext cx="2067602" cy="717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149677</xdr:colOff>
      <xdr:row>7</xdr:row>
      <xdr:rowOff>136070</xdr:rowOff>
    </xdr:from>
    <xdr:to>
      <xdr:col>0</xdr:col>
      <xdr:colOff>1329753</xdr:colOff>
      <xdr:row>39</xdr:row>
      <xdr:rowOff>68545</xdr:rowOff>
    </xdr:to>
    <xdr:grpSp>
      <xdr:nvGrpSpPr>
        <xdr:cNvPr id="3" name="Group 2">
          <a:extLst>
            <a:ext uri="{FF2B5EF4-FFF2-40B4-BE49-F238E27FC236}">
              <a16:creationId xmlns:a16="http://schemas.microsoft.com/office/drawing/2014/main" id="{D51B57BD-892F-41EA-9ACC-D40C406A5B9C}"/>
            </a:ext>
          </a:extLst>
        </xdr:cNvPr>
        <xdr:cNvGrpSpPr/>
      </xdr:nvGrpSpPr>
      <xdr:grpSpPr>
        <a:xfrm>
          <a:off x="149677" y="2427219"/>
          <a:ext cx="1180076" cy="6522745"/>
          <a:chOff x="170916" y="2527118"/>
          <a:chExt cx="1180076" cy="6463904"/>
        </a:xfrm>
      </xdr:grpSpPr>
      <xdr:sp macro="" textlink="">
        <xdr:nvSpPr>
          <xdr:cNvPr id="10" name="Rectangle: Rounded Corners 9">
            <a:hlinkClick xmlns:r="http://schemas.openxmlformats.org/officeDocument/2006/relationships" r:id="rId8"/>
            <a:extLst>
              <a:ext uri="{FF2B5EF4-FFF2-40B4-BE49-F238E27FC236}">
                <a16:creationId xmlns:a16="http://schemas.microsoft.com/office/drawing/2014/main" id="{3F7C2BDE-CA5C-C931-07E4-E8DD092E3A16}"/>
              </a:ext>
            </a:extLst>
          </xdr:cNvPr>
          <xdr:cNvSpPr/>
        </xdr:nvSpPr>
        <xdr:spPr>
          <a:xfrm>
            <a:off x="177715" y="2527118"/>
            <a:ext cx="1173277" cy="936519"/>
          </a:xfrm>
          <a:prstGeom prst="roundRect">
            <a:avLst/>
          </a:prstGeom>
          <a:solidFill>
            <a:schemeClr val="bg2">
              <a:lumMod val="25000"/>
            </a:schemeClr>
          </a:solidFill>
          <a:scene3d>
            <a:camera prst="orthographicFront"/>
            <a:lightRig rig="threePt" dir="t"/>
          </a:scene3d>
          <a:sp3d>
            <a:bevelT w="165100" prst="coolSlant"/>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lt1"/>
                </a:solidFill>
                <a:effectLst/>
                <a:latin typeface="+mn-lt"/>
                <a:ea typeface="+mn-ea"/>
                <a:cs typeface="+mn-cs"/>
              </a:rPr>
              <a:t>⌨️</a:t>
            </a:r>
            <a:br>
              <a:rPr lang="en-PH" sz="1050" b="1">
                <a:solidFill>
                  <a:schemeClr val="bg1"/>
                </a:solidFill>
                <a:latin typeface="Amasis MT Pro Black" panose="02040A04050005020304" pitchFamily="18" charset="0"/>
              </a:rPr>
            </a:br>
            <a:r>
              <a:rPr lang="en-PH" sz="1050" b="1">
                <a:solidFill>
                  <a:schemeClr val="bg1"/>
                </a:solidFill>
                <a:latin typeface="Amasis MT Pro Black" panose="02040A04050005020304" pitchFamily="18" charset="0"/>
              </a:rPr>
              <a:t>INPUT DATA</a:t>
            </a:r>
          </a:p>
        </xdr:txBody>
      </xdr:sp>
      <xdr:sp macro="" textlink="">
        <xdr:nvSpPr>
          <xdr:cNvPr id="25" name="Rectangle: Rounded Corners 24">
            <a:hlinkClick xmlns:r="http://schemas.openxmlformats.org/officeDocument/2006/relationships" r:id="rId6"/>
            <a:extLst>
              <a:ext uri="{FF2B5EF4-FFF2-40B4-BE49-F238E27FC236}">
                <a16:creationId xmlns:a16="http://schemas.microsoft.com/office/drawing/2014/main" id="{8F79E6B4-151C-66D2-B594-7D9097B4676E}"/>
              </a:ext>
            </a:extLst>
          </xdr:cNvPr>
          <xdr:cNvSpPr/>
        </xdr:nvSpPr>
        <xdr:spPr>
          <a:xfrm>
            <a:off x="170916" y="3892317"/>
            <a:ext cx="1173277" cy="1000068"/>
          </a:xfrm>
          <a:prstGeom prst="roundRect">
            <a:avLst/>
          </a:prstGeom>
          <a:solidFill>
            <a:schemeClr val="bg1">
              <a:lumMod val="85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chemeClr val="lt1"/>
                </a:solidFill>
                <a:effectLst/>
                <a:latin typeface="+mn-lt"/>
                <a:ea typeface="+mn-ea"/>
                <a:cs typeface="+mn-cs"/>
              </a:rPr>
              <a:t>📈</a:t>
            </a:r>
            <a:br>
              <a:rPr lang="en-PH" sz="1100">
                <a:solidFill>
                  <a:sysClr val="windowText" lastClr="000000"/>
                </a:solidFill>
                <a:latin typeface="Amasis MT Pro Black" panose="02040A04050005020304" pitchFamily="18" charset="0"/>
              </a:rPr>
            </a:br>
            <a:r>
              <a:rPr lang="en-PH" sz="1100">
                <a:solidFill>
                  <a:schemeClr val="accent6">
                    <a:lumMod val="50000"/>
                  </a:schemeClr>
                </a:solidFill>
                <a:latin typeface="Amasis MT Pro Black" panose="02040A04050005020304" pitchFamily="18" charset="0"/>
              </a:rPr>
              <a:t>GRADING SHEETS</a:t>
            </a:r>
          </a:p>
        </xdr:txBody>
      </xdr:sp>
      <xdr:sp macro="" textlink="">
        <xdr:nvSpPr>
          <xdr:cNvPr id="29" name="Rectangle: Rounded Corners 28">
            <a:hlinkClick xmlns:r="http://schemas.openxmlformats.org/officeDocument/2006/relationships" r:id="rId9"/>
            <a:extLst>
              <a:ext uri="{FF2B5EF4-FFF2-40B4-BE49-F238E27FC236}">
                <a16:creationId xmlns:a16="http://schemas.microsoft.com/office/drawing/2014/main" id="{0A8F36BE-3298-9F0C-8281-D1FB519ED5B1}"/>
              </a:ext>
            </a:extLst>
          </xdr:cNvPr>
          <xdr:cNvSpPr/>
        </xdr:nvSpPr>
        <xdr:spPr>
          <a:xfrm>
            <a:off x="170916" y="5313609"/>
            <a:ext cx="1173277" cy="96423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SF2</a:t>
            </a:r>
            <a:r>
              <a:rPr lang="en-PH" sz="1200" baseline="0">
                <a:solidFill>
                  <a:schemeClr val="accent6">
                    <a:lumMod val="50000"/>
                  </a:schemeClr>
                </a:solidFill>
                <a:latin typeface="Amasis MT Pro Black" panose="02040A04050005020304" pitchFamily="18" charset="0"/>
              </a:rPr>
              <a:t> &amp; SF3</a:t>
            </a:r>
            <a:endParaRPr lang="en-PH" sz="1200">
              <a:solidFill>
                <a:schemeClr val="accent6">
                  <a:lumMod val="50000"/>
                </a:schemeClr>
              </a:solidFill>
              <a:latin typeface="Amasis MT Pro Black" panose="02040A04050005020304" pitchFamily="18" charset="0"/>
            </a:endParaRPr>
          </a:p>
        </xdr:txBody>
      </xdr:sp>
      <xdr:sp macro="" textlink="">
        <xdr:nvSpPr>
          <xdr:cNvPr id="30" name="Rectangle: Rounded Corners 29">
            <a:hlinkClick xmlns:r="http://schemas.openxmlformats.org/officeDocument/2006/relationships" r:id="rId10"/>
            <a:extLst>
              <a:ext uri="{FF2B5EF4-FFF2-40B4-BE49-F238E27FC236}">
                <a16:creationId xmlns:a16="http://schemas.microsoft.com/office/drawing/2014/main" id="{F5CE61FB-8547-0498-9FF7-D2A1ACADE2AE}"/>
              </a:ext>
            </a:extLst>
          </xdr:cNvPr>
          <xdr:cNvSpPr/>
        </xdr:nvSpPr>
        <xdr:spPr>
          <a:xfrm>
            <a:off x="177715" y="6700434"/>
            <a:ext cx="1173277" cy="919565"/>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SF9</a:t>
            </a:r>
            <a:r>
              <a:rPr lang="en-PH" sz="1200" baseline="0">
                <a:solidFill>
                  <a:schemeClr val="accent6">
                    <a:lumMod val="50000"/>
                  </a:schemeClr>
                </a:solidFill>
                <a:latin typeface="Amasis MT Pro Black" panose="02040A04050005020304" pitchFamily="18" charset="0"/>
              </a:rPr>
              <a:t> &amp; CERT</a:t>
            </a:r>
            <a:endParaRPr lang="en-PH" sz="1200">
              <a:solidFill>
                <a:schemeClr val="accent6">
                  <a:lumMod val="50000"/>
                </a:schemeClr>
              </a:solidFill>
              <a:latin typeface="Amasis MT Pro Black" panose="02040A04050005020304" pitchFamily="18" charset="0"/>
            </a:endParaRPr>
          </a:p>
        </xdr:txBody>
      </xdr:sp>
      <xdr:sp macro="" textlink="">
        <xdr:nvSpPr>
          <xdr:cNvPr id="31" name="Rectangle: Rounded Corners 30">
            <a:hlinkClick xmlns:r="http://schemas.openxmlformats.org/officeDocument/2006/relationships" r:id="rId11"/>
            <a:extLst>
              <a:ext uri="{FF2B5EF4-FFF2-40B4-BE49-F238E27FC236}">
                <a16:creationId xmlns:a16="http://schemas.microsoft.com/office/drawing/2014/main" id="{AE8263A4-395D-224B-3C15-87F987FAB86F}"/>
              </a:ext>
            </a:extLst>
          </xdr:cNvPr>
          <xdr:cNvSpPr/>
        </xdr:nvSpPr>
        <xdr:spPr>
          <a:xfrm>
            <a:off x="177715" y="8024881"/>
            <a:ext cx="1173277" cy="96614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050">
                <a:solidFill>
                  <a:schemeClr val="accent6">
                    <a:lumMod val="50000"/>
                  </a:schemeClr>
                </a:solidFill>
                <a:latin typeface="Amasis MT Pro Black" panose="02040A04050005020304" pitchFamily="18" charset="0"/>
              </a:rPr>
              <a:t>GRADE SLIP</a:t>
            </a:r>
          </a:p>
        </xdr:txBody>
      </xdr:sp>
    </xdr:grpSp>
    <xdr:clientData fPrintsWithSheet="0"/>
  </xdr:twoCellAnchor>
  <xdr:twoCellAnchor>
    <xdr:from>
      <xdr:col>2</xdr:col>
      <xdr:colOff>27213</xdr:colOff>
      <xdr:row>0</xdr:row>
      <xdr:rowOff>122464</xdr:rowOff>
    </xdr:from>
    <xdr:to>
      <xdr:col>3</xdr:col>
      <xdr:colOff>3245308</xdr:colOff>
      <xdr:row>0</xdr:row>
      <xdr:rowOff>483053</xdr:rowOff>
    </xdr:to>
    <xdr:sp macro="[0]!GoTo_CONSO" textlink="">
      <xdr:nvSpPr>
        <xdr:cNvPr id="33" name="Rectangle: Rounded Corners 32">
          <a:extLst>
            <a:ext uri="{FF2B5EF4-FFF2-40B4-BE49-F238E27FC236}">
              <a16:creationId xmlns:a16="http://schemas.microsoft.com/office/drawing/2014/main" id="{840DC466-29CB-416B-AE12-BC7F74D443CD}"/>
            </a:ext>
          </a:extLst>
        </xdr:cNvPr>
        <xdr:cNvSpPr/>
      </xdr:nvSpPr>
      <xdr:spPr>
        <a:xfrm>
          <a:off x="1687284" y="122464"/>
          <a:ext cx="3503845" cy="360589"/>
        </a:xfrm>
        <a:prstGeom prst="roundRect">
          <a:avLst/>
        </a:prstGeom>
        <a:solidFill>
          <a:schemeClr val="accent4">
            <a:lumMod val="75000"/>
          </a:schemeClr>
        </a:solidFill>
        <a:ln>
          <a:noFill/>
        </a:ln>
        <a:scene3d>
          <a:camera prst="orthographicFront"/>
          <a:lightRig rig="threePt" dir="t"/>
        </a:scene3d>
        <a:sp3d>
          <a:bevelT/>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latin typeface="Arial Narrow" panose="020B0606020202030204" pitchFamily="34" charset="0"/>
            </a:rPr>
            <a:t>CONSOLIDATED</a:t>
          </a:r>
          <a:r>
            <a:rPr lang="en-PH" sz="1200" b="1" baseline="0">
              <a:latin typeface="Arial Narrow" panose="020B0606020202030204" pitchFamily="34" charset="0"/>
            </a:rPr>
            <a:t> GRADE SHEET (TERM 1 TO TERM 3</a:t>
          </a:r>
          <a:endParaRPr lang="en-PH" sz="1200" b="1">
            <a:latin typeface="Arial Narrow" panose="020B0606020202030204" pitchFamily="34" charset="0"/>
          </a:endParaRPr>
        </a:p>
      </xdr:txBody>
    </xdr:sp>
    <xdr:clientData fPrintsWithSheet="0"/>
  </xdr:twoCellAnchor>
  <xdr:twoCellAnchor editAs="absolute">
    <xdr:from>
      <xdr:col>3</xdr:col>
      <xdr:colOff>3326948</xdr:colOff>
      <xdr:row>0</xdr:row>
      <xdr:rowOff>129263</xdr:rowOff>
    </xdr:from>
    <xdr:to>
      <xdr:col>5</xdr:col>
      <xdr:colOff>806911</xdr:colOff>
      <xdr:row>0</xdr:row>
      <xdr:rowOff>489852</xdr:rowOff>
    </xdr:to>
    <xdr:sp macro="[0]!Toggle_Hide_Unhide_BlankColumns_TERM_CONSO" textlink="">
      <xdr:nvSpPr>
        <xdr:cNvPr id="34" name="Rectangle: Rounded Corners 33">
          <a:extLst>
            <a:ext uri="{FF2B5EF4-FFF2-40B4-BE49-F238E27FC236}">
              <a16:creationId xmlns:a16="http://schemas.microsoft.com/office/drawing/2014/main" id="{2EB2AF9F-2E6F-4CAF-89D6-9A6C1640596B}"/>
            </a:ext>
          </a:extLst>
        </xdr:cNvPr>
        <xdr:cNvSpPr>
          <a:spLocks noChangeAspect="1"/>
        </xdr:cNvSpPr>
      </xdr:nvSpPr>
      <xdr:spPr>
        <a:xfrm>
          <a:off x="5272769" y="129263"/>
          <a:ext cx="2024749" cy="360589"/>
        </a:xfrm>
        <a:prstGeom prst="roundRect">
          <a:avLst/>
        </a:prstGeom>
        <a:solidFill>
          <a:srgbClr val="993300"/>
        </a:solidFill>
        <a:ln>
          <a:noFill/>
        </a:ln>
        <a:scene3d>
          <a:camera prst="orthographicFront"/>
          <a:lightRig rig="threePt" dir="t"/>
        </a:scene3d>
        <a:sp3d>
          <a:bevelT/>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latin typeface="Arial Narrow" panose="020B0606020202030204" pitchFamily="34" charset="0"/>
            </a:rPr>
            <a:t>HIDE / UNHDE</a:t>
          </a:r>
          <a:r>
            <a:rPr lang="en-PH" sz="1200" b="1" baseline="0">
              <a:latin typeface="Arial Narrow" panose="020B0606020202030204" pitchFamily="34" charset="0"/>
            </a:rPr>
            <a:t> EXTRA COLUMNS</a:t>
          </a:r>
          <a:endParaRPr lang="en-PH" sz="1200" b="1">
            <a:latin typeface="Arial Narrow" panose="020B0606020202030204" pitchFamily="34" charset="0"/>
          </a:endParaRP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3</xdr:col>
      <xdr:colOff>796039</xdr:colOff>
      <xdr:row>2</xdr:row>
      <xdr:rowOff>122466</xdr:rowOff>
    </xdr:from>
    <xdr:to>
      <xdr:col>3</xdr:col>
      <xdr:colOff>1744934</xdr:colOff>
      <xdr:row>5</xdr:row>
      <xdr:rowOff>81645</xdr:rowOff>
    </xdr:to>
    <xdr:pic>
      <xdr:nvPicPr>
        <xdr:cNvPr id="2" name="Picture 19">
          <a:extLst>
            <a:ext uri="{FF2B5EF4-FFF2-40B4-BE49-F238E27FC236}">
              <a16:creationId xmlns:a16="http://schemas.microsoft.com/office/drawing/2014/main" id="{FC80174E-8757-4907-96C8-0C818BFFBCBE}"/>
            </a:ext>
          </a:extLst>
        </xdr:cNvPr>
        <xdr:cNvPicPr>
          <a:picLocks noChangeAspect="1"/>
        </xdr:cNvPicPr>
      </xdr:nvPicPr>
      <xdr:blipFill>
        <a:blip xmlns:r="http://schemas.openxmlformats.org/officeDocument/2006/relationships" r:embed="rId1" cstate="print"/>
        <a:srcRect/>
        <a:stretch>
          <a:fillRect/>
        </a:stretch>
      </xdr:blipFill>
      <xdr:spPr bwMode="auto">
        <a:xfrm>
          <a:off x="2796289" y="736829"/>
          <a:ext cx="948895" cy="968829"/>
        </a:xfrm>
        <a:prstGeom prst="rect">
          <a:avLst/>
        </a:prstGeom>
        <a:noFill/>
        <a:ln w="9525">
          <a:noFill/>
          <a:miter lim="800000"/>
          <a:headEnd/>
          <a:tailEnd/>
        </a:ln>
      </xdr:spPr>
    </xdr:pic>
    <xdr:clientData/>
  </xdr:twoCellAnchor>
  <xdr:twoCellAnchor editAs="oneCell">
    <xdr:from>
      <xdr:col>17</xdr:col>
      <xdr:colOff>346542</xdr:colOff>
      <xdr:row>2</xdr:row>
      <xdr:rowOff>373064</xdr:rowOff>
    </xdr:from>
    <xdr:to>
      <xdr:col>19</xdr:col>
      <xdr:colOff>858393</xdr:colOff>
      <xdr:row>5</xdr:row>
      <xdr:rowOff>74756</xdr:rowOff>
    </xdr:to>
    <xdr:pic>
      <xdr:nvPicPr>
        <xdr:cNvPr id="3" name="Picture 2" descr="http://depedverify.appspot.com/img/logo.gif">
          <a:extLst>
            <a:ext uri="{FF2B5EF4-FFF2-40B4-BE49-F238E27FC236}">
              <a16:creationId xmlns:a16="http://schemas.microsoft.com/office/drawing/2014/main" id="{2534E8CF-44B8-4591-BF7D-77C24E9A57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86980" y="992189"/>
          <a:ext cx="2067602" cy="717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412752</xdr:colOff>
      <xdr:row>0</xdr:row>
      <xdr:rowOff>115661</xdr:rowOff>
    </xdr:from>
    <xdr:to>
      <xdr:col>0</xdr:col>
      <xdr:colOff>1082678</xdr:colOff>
      <xdr:row>3</xdr:row>
      <xdr:rowOff>4764</xdr:rowOff>
    </xdr:to>
    <xdr:pic>
      <xdr:nvPicPr>
        <xdr:cNvPr id="4" name="Picture 3">
          <a:hlinkClick xmlns:r="http://schemas.openxmlformats.org/officeDocument/2006/relationships" r:id="rId3"/>
          <a:extLst>
            <a:ext uri="{FF2B5EF4-FFF2-40B4-BE49-F238E27FC236}">
              <a16:creationId xmlns:a16="http://schemas.microsoft.com/office/drawing/2014/main" id="{5B8B1571-3E4A-44E4-A77B-307D84BB18C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412752" y="115661"/>
          <a:ext cx="669926" cy="1004889"/>
        </a:xfrm>
        <a:prstGeom prst="rect">
          <a:avLst/>
        </a:prstGeom>
      </xdr:spPr>
    </xdr:pic>
    <xdr:clientData fPrintsWithSheet="0"/>
  </xdr:twoCellAnchor>
  <xdr:twoCellAnchor>
    <xdr:from>
      <xdr:col>2</xdr:col>
      <xdr:colOff>6798</xdr:colOff>
      <xdr:row>0</xdr:row>
      <xdr:rowOff>108861</xdr:rowOff>
    </xdr:from>
    <xdr:to>
      <xdr:col>3</xdr:col>
      <xdr:colOff>3224893</xdr:colOff>
      <xdr:row>0</xdr:row>
      <xdr:rowOff>469450</xdr:rowOff>
    </xdr:to>
    <xdr:sp macro="[0]!GoTo_CONSO" textlink="">
      <xdr:nvSpPr>
        <xdr:cNvPr id="5" name="Rectangle: Rounded Corners 4">
          <a:extLst>
            <a:ext uri="{FF2B5EF4-FFF2-40B4-BE49-F238E27FC236}">
              <a16:creationId xmlns:a16="http://schemas.microsoft.com/office/drawing/2014/main" id="{823B20C3-9D36-4836-83BE-CABFEABB1617}"/>
            </a:ext>
          </a:extLst>
        </xdr:cNvPr>
        <xdr:cNvSpPr/>
      </xdr:nvSpPr>
      <xdr:spPr>
        <a:xfrm>
          <a:off x="1653262" y="108861"/>
          <a:ext cx="3503845" cy="360589"/>
        </a:xfrm>
        <a:prstGeom prst="roundRect">
          <a:avLst/>
        </a:prstGeom>
        <a:solidFill>
          <a:schemeClr val="accent4">
            <a:lumMod val="75000"/>
          </a:schemeClr>
        </a:solidFill>
        <a:ln>
          <a:noFill/>
        </a:ln>
        <a:scene3d>
          <a:camera prst="orthographicFront"/>
          <a:lightRig rig="threePt" dir="t"/>
        </a:scene3d>
        <a:sp3d>
          <a:bevelT/>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latin typeface="Arial Narrow" panose="020B0606020202030204" pitchFamily="34" charset="0"/>
            </a:rPr>
            <a:t>CONSOLIDATED</a:t>
          </a:r>
          <a:r>
            <a:rPr lang="en-PH" sz="1200" b="1" baseline="0">
              <a:latin typeface="Arial Narrow" panose="020B0606020202030204" pitchFamily="34" charset="0"/>
            </a:rPr>
            <a:t> GRADE SHEET (TERM 1 TO TERM 3</a:t>
          </a:r>
          <a:endParaRPr lang="en-PH" sz="1200" b="1">
            <a:latin typeface="Arial Narrow" panose="020B0606020202030204" pitchFamily="34" charset="0"/>
          </a:endParaRPr>
        </a:p>
      </xdr:txBody>
    </xdr:sp>
    <xdr:clientData fPrintsWithSheet="0"/>
  </xdr:twoCellAnchor>
  <xdr:twoCellAnchor>
    <xdr:from>
      <xdr:col>0</xdr:col>
      <xdr:colOff>198660</xdr:colOff>
      <xdr:row>3</xdr:row>
      <xdr:rowOff>93892</xdr:rowOff>
    </xdr:from>
    <xdr:to>
      <xdr:col>0</xdr:col>
      <xdr:colOff>1285879</xdr:colOff>
      <xdr:row>6</xdr:row>
      <xdr:rowOff>449035</xdr:rowOff>
    </xdr:to>
    <xdr:grpSp>
      <xdr:nvGrpSpPr>
        <xdr:cNvPr id="6" name="Group 5">
          <a:extLst>
            <a:ext uri="{FF2B5EF4-FFF2-40B4-BE49-F238E27FC236}">
              <a16:creationId xmlns:a16="http://schemas.microsoft.com/office/drawing/2014/main" id="{C083EF11-FCC0-48B8-91F7-C581079605D3}"/>
            </a:ext>
          </a:extLst>
        </xdr:cNvPr>
        <xdr:cNvGrpSpPr/>
      </xdr:nvGrpSpPr>
      <xdr:grpSpPr>
        <a:xfrm>
          <a:off x="198660" y="1209678"/>
          <a:ext cx="1087219" cy="994678"/>
          <a:chOff x="157838" y="1216482"/>
          <a:chExt cx="1192735" cy="1015089"/>
        </a:xfrm>
        <a:solidFill>
          <a:schemeClr val="bg2"/>
        </a:solidFill>
      </xdr:grpSpPr>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0B86B056-4A12-D4FA-0798-D070C8B9A60C}"/>
              </a:ext>
            </a:extLst>
          </xdr:cNvPr>
          <xdr:cNvSpPr/>
        </xdr:nvSpPr>
        <xdr:spPr>
          <a:xfrm>
            <a:off x="157838" y="1925410"/>
            <a:ext cx="1192735" cy="306161"/>
          </a:xfrm>
          <a:prstGeom prst="roundRect">
            <a:avLst/>
          </a:prstGeom>
          <a:solidFill>
            <a:schemeClr val="tx1">
              <a:lumMod val="85000"/>
              <a:lumOff val="15000"/>
            </a:schemeClr>
          </a:solidFill>
          <a:ln>
            <a:noFill/>
          </a:ln>
          <a:scene3d>
            <a:camera prst="orthographicFront"/>
            <a:lightRig rig="threePt" dir="t"/>
          </a:scene3d>
          <a:sp3d>
            <a:bevelT/>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bg1"/>
                </a:solidFill>
                <a:latin typeface="Amasis MT Pro Black" panose="02040A04050005020304" pitchFamily="18" charset="0"/>
              </a:rPr>
              <a:t>TERM</a:t>
            </a:r>
            <a:r>
              <a:rPr lang="en-PH" sz="1200" b="1" baseline="0">
                <a:solidFill>
                  <a:schemeClr val="bg1"/>
                </a:solidFill>
                <a:latin typeface="Amasis MT Pro Black" panose="02040A04050005020304" pitchFamily="18" charset="0"/>
              </a:rPr>
              <a:t> 3</a:t>
            </a:r>
            <a:endParaRPr lang="en-PH" sz="1200" b="1">
              <a:solidFill>
                <a:schemeClr val="bg1"/>
              </a:solidFill>
              <a:latin typeface="Amasis MT Pro Black" panose="02040A04050005020304" pitchFamily="18" charset="0"/>
            </a:endParaRPr>
          </a:p>
        </xdr:txBody>
      </xdr:sp>
      <xdr:sp macro="" textlink="">
        <xdr:nvSpPr>
          <xdr:cNvPr id="8" name="Rectangle: Rounded Corners 7">
            <a:hlinkClick xmlns:r="http://schemas.openxmlformats.org/officeDocument/2006/relationships" r:id="rId6"/>
            <a:extLst>
              <a:ext uri="{FF2B5EF4-FFF2-40B4-BE49-F238E27FC236}">
                <a16:creationId xmlns:a16="http://schemas.microsoft.com/office/drawing/2014/main" id="{BC972D4D-8514-EA1A-4DF6-B9F6FD94DF01}"/>
              </a:ext>
            </a:extLst>
          </xdr:cNvPr>
          <xdr:cNvSpPr/>
        </xdr:nvSpPr>
        <xdr:spPr>
          <a:xfrm>
            <a:off x="157838" y="1570946"/>
            <a:ext cx="1192735" cy="306161"/>
          </a:xfrm>
          <a:prstGeom prst="roundRect">
            <a:avLst/>
          </a:prstGeom>
          <a:grpFill/>
          <a:ln>
            <a:noFill/>
          </a:ln>
          <a:scene3d>
            <a:camera prst="orthographicFront"/>
            <a:lightRig rig="threePt" dir="t"/>
          </a:scene3d>
          <a:sp3d>
            <a:bevelT/>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chemeClr val="tx1"/>
                </a:solidFill>
                <a:latin typeface="Amasis MT Pro Black" panose="02040A04050005020304" pitchFamily="18" charset="0"/>
              </a:rPr>
              <a:t>TERM</a:t>
            </a:r>
            <a:r>
              <a:rPr lang="en-PH" sz="1200" baseline="0">
                <a:solidFill>
                  <a:schemeClr val="tx1"/>
                </a:solidFill>
                <a:latin typeface="Amasis MT Pro Black" panose="02040A04050005020304" pitchFamily="18" charset="0"/>
              </a:rPr>
              <a:t> 2</a:t>
            </a:r>
            <a:endParaRPr lang="en-PH" sz="1200">
              <a:solidFill>
                <a:schemeClr val="tx1"/>
              </a:solidFill>
              <a:latin typeface="Amasis MT Pro Black" panose="02040A04050005020304" pitchFamily="18" charset="0"/>
            </a:endParaRPr>
          </a:p>
        </xdr:txBody>
      </xdr:sp>
      <xdr:sp macro="" textlink="">
        <xdr:nvSpPr>
          <xdr:cNvPr id="9" name="Rectangle: Rounded Corners 8">
            <a:hlinkClick xmlns:r="http://schemas.openxmlformats.org/officeDocument/2006/relationships" r:id="rId7"/>
            <a:extLst>
              <a:ext uri="{FF2B5EF4-FFF2-40B4-BE49-F238E27FC236}">
                <a16:creationId xmlns:a16="http://schemas.microsoft.com/office/drawing/2014/main" id="{C9233AC6-F506-8D12-43E1-30BC52D194DE}"/>
              </a:ext>
            </a:extLst>
          </xdr:cNvPr>
          <xdr:cNvSpPr/>
        </xdr:nvSpPr>
        <xdr:spPr>
          <a:xfrm>
            <a:off x="157838" y="1216482"/>
            <a:ext cx="1192735" cy="306161"/>
          </a:xfrm>
          <a:prstGeom prst="roundRect">
            <a:avLst/>
          </a:prstGeom>
          <a:solidFill>
            <a:schemeClr val="bg1">
              <a:lumMod val="95000"/>
            </a:schemeClr>
          </a:solidFill>
          <a:ln>
            <a:noFill/>
          </a:ln>
          <a:scene3d>
            <a:camera prst="orthographicFront"/>
            <a:lightRig rig="threePt" dir="t"/>
          </a:scene3d>
          <a:sp3d>
            <a:bevelT/>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Black" panose="02040A04050005020304" pitchFamily="18" charset="0"/>
              </a:rPr>
              <a:t>TERM 1</a:t>
            </a:r>
          </a:p>
        </xdr:txBody>
      </xdr:sp>
    </xdr:grpSp>
    <xdr:clientData fPrintsWithSheet="0"/>
  </xdr:twoCellAnchor>
  <xdr:twoCellAnchor editAs="absolute">
    <xdr:from>
      <xdr:col>0</xdr:col>
      <xdr:colOff>238132</xdr:colOff>
      <xdr:row>43</xdr:row>
      <xdr:rowOff>2267</xdr:rowOff>
    </xdr:from>
    <xdr:to>
      <xdr:col>0</xdr:col>
      <xdr:colOff>1279078</xdr:colOff>
      <xdr:row>45</xdr:row>
      <xdr:rowOff>179155</xdr:rowOff>
    </xdr:to>
    <xdr:sp macro="[0]!PrintActiveSheet_SetPrintArea" textlink="">
      <xdr:nvSpPr>
        <xdr:cNvPr id="11" name="Rectangle 10">
          <a:extLst>
            <a:ext uri="{FF2B5EF4-FFF2-40B4-BE49-F238E27FC236}">
              <a16:creationId xmlns:a16="http://schemas.microsoft.com/office/drawing/2014/main" id="{917EAA55-D5E3-4588-AF3E-0405DFCB20E0}"/>
            </a:ext>
          </a:extLst>
        </xdr:cNvPr>
        <xdr:cNvSpPr>
          <a:spLocks noChangeAspect="1"/>
        </xdr:cNvSpPr>
      </xdr:nvSpPr>
      <xdr:spPr>
        <a:xfrm>
          <a:off x="238132" y="10040937"/>
          <a:ext cx="1040946" cy="615718"/>
        </a:xfrm>
        <a:prstGeom prst="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2000" b="1">
              <a:solidFill>
                <a:schemeClr val="bg1"/>
              </a:solidFill>
              <a:latin typeface="Arial" panose="020B0604020202020204" pitchFamily="34" charset="0"/>
              <a:cs typeface="Arial" panose="020B0604020202020204" pitchFamily="34" charset="0"/>
            </a:rPr>
            <a:t>PRINT</a:t>
          </a:r>
        </a:p>
      </xdr:txBody>
    </xdr:sp>
    <xdr:clientData fPrintsWithSheet="0"/>
  </xdr:twoCellAnchor>
  <xdr:twoCellAnchor editAs="absolute">
    <xdr:from>
      <xdr:col>3</xdr:col>
      <xdr:colOff>3306533</xdr:colOff>
      <xdr:row>0</xdr:row>
      <xdr:rowOff>115660</xdr:rowOff>
    </xdr:from>
    <xdr:to>
      <xdr:col>5</xdr:col>
      <xdr:colOff>786496</xdr:colOff>
      <xdr:row>0</xdr:row>
      <xdr:rowOff>476249</xdr:rowOff>
    </xdr:to>
    <xdr:sp macro="[0]!Toggle_Hide_Unhide_BlankColumns_TERM_CONSO" textlink="">
      <xdr:nvSpPr>
        <xdr:cNvPr id="23" name="Rectangle: Rounded Corners 22">
          <a:extLst>
            <a:ext uri="{FF2B5EF4-FFF2-40B4-BE49-F238E27FC236}">
              <a16:creationId xmlns:a16="http://schemas.microsoft.com/office/drawing/2014/main" id="{3E210D03-8FED-477D-B813-251C6F9EED31}"/>
            </a:ext>
          </a:extLst>
        </xdr:cNvPr>
        <xdr:cNvSpPr>
          <a:spLocks noChangeAspect="1"/>
        </xdr:cNvSpPr>
      </xdr:nvSpPr>
      <xdr:spPr>
        <a:xfrm>
          <a:off x="5238747" y="115660"/>
          <a:ext cx="2024749" cy="360589"/>
        </a:xfrm>
        <a:prstGeom prst="roundRect">
          <a:avLst/>
        </a:prstGeom>
        <a:solidFill>
          <a:srgbClr val="993300"/>
        </a:solidFill>
        <a:ln>
          <a:noFill/>
        </a:ln>
        <a:scene3d>
          <a:camera prst="orthographicFront"/>
          <a:lightRig rig="threePt" dir="t"/>
        </a:scene3d>
        <a:sp3d>
          <a:bevelT/>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latin typeface="Arial Narrow" panose="020B0606020202030204" pitchFamily="34" charset="0"/>
            </a:rPr>
            <a:t>HIDE / UNHDE</a:t>
          </a:r>
          <a:r>
            <a:rPr lang="en-PH" sz="1200" b="1" baseline="0">
              <a:latin typeface="Arial Narrow" panose="020B0606020202030204" pitchFamily="34" charset="0"/>
            </a:rPr>
            <a:t> EXTRA COLUMNS</a:t>
          </a:r>
          <a:endParaRPr lang="en-PH" sz="1200" b="1">
            <a:latin typeface="Arial Narrow" panose="020B0606020202030204" pitchFamily="34" charset="0"/>
          </a:endParaRPr>
        </a:p>
      </xdr:txBody>
    </xdr:sp>
    <xdr:clientData fPrintsWithSheet="0"/>
  </xdr:twoCellAnchor>
  <xdr:twoCellAnchor>
    <xdr:from>
      <xdr:col>0</xdr:col>
      <xdr:colOff>136070</xdr:colOff>
      <xdr:row>8</xdr:row>
      <xdr:rowOff>0</xdr:rowOff>
    </xdr:from>
    <xdr:to>
      <xdr:col>0</xdr:col>
      <xdr:colOff>1316146</xdr:colOff>
      <xdr:row>39</xdr:row>
      <xdr:rowOff>136582</xdr:rowOff>
    </xdr:to>
    <xdr:grpSp>
      <xdr:nvGrpSpPr>
        <xdr:cNvPr id="10" name="Group 9">
          <a:extLst>
            <a:ext uri="{FF2B5EF4-FFF2-40B4-BE49-F238E27FC236}">
              <a16:creationId xmlns:a16="http://schemas.microsoft.com/office/drawing/2014/main" id="{EEFBDD2D-66A0-4B94-9691-6DC5A9A8C03C}"/>
            </a:ext>
          </a:extLst>
        </xdr:cNvPr>
        <xdr:cNvGrpSpPr/>
      </xdr:nvGrpSpPr>
      <xdr:grpSpPr>
        <a:xfrm>
          <a:off x="136070" y="2503714"/>
          <a:ext cx="1180076" cy="6463904"/>
          <a:chOff x="170916" y="2527118"/>
          <a:chExt cx="1180076" cy="6463904"/>
        </a:xfrm>
      </xdr:grpSpPr>
      <xdr:sp macro="" textlink="">
        <xdr:nvSpPr>
          <xdr:cNvPr id="26" name="Rectangle: Rounded Corners 25">
            <a:hlinkClick xmlns:r="http://schemas.openxmlformats.org/officeDocument/2006/relationships" r:id="rId8"/>
            <a:extLst>
              <a:ext uri="{FF2B5EF4-FFF2-40B4-BE49-F238E27FC236}">
                <a16:creationId xmlns:a16="http://schemas.microsoft.com/office/drawing/2014/main" id="{8F6CF7D8-29D6-13C0-783A-8CE505A73573}"/>
              </a:ext>
            </a:extLst>
          </xdr:cNvPr>
          <xdr:cNvSpPr/>
        </xdr:nvSpPr>
        <xdr:spPr>
          <a:xfrm>
            <a:off x="177715" y="2527118"/>
            <a:ext cx="1173277" cy="936519"/>
          </a:xfrm>
          <a:prstGeom prst="roundRect">
            <a:avLst/>
          </a:prstGeom>
          <a:solidFill>
            <a:schemeClr val="bg2">
              <a:lumMod val="25000"/>
            </a:schemeClr>
          </a:solidFill>
          <a:scene3d>
            <a:camera prst="orthographicFront"/>
            <a:lightRig rig="threePt" dir="t"/>
          </a:scene3d>
          <a:sp3d>
            <a:bevelT w="165100" prst="coolSlant"/>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lt1"/>
                </a:solidFill>
                <a:effectLst/>
                <a:latin typeface="+mn-lt"/>
                <a:ea typeface="+mn-ea"/>
                <a:cs typeface="+mn-cs"/>
              </a:rPr>
              <a:t>⌨️</a:t>
            </a:r>
            <a:br>
              <a:rPr lang="en-PH" sz="1050" b="1">
                <a:solidFill>
                  <a:schemeClr val="bg1"/>
                </a:solidFill>
                <a:latin typeface="Amasis MT Pro Black" panose="02040A04050005020304" pitchFamily="18" charset="0"/>
              </a:rPr>
            </a:br>
            <a:r>
              <a:rPr lang="en-PH" sz="1050" b="1">
                <a:solidFill>
                  <a:schemeClr val="bg1"/>
                </a:solidFill>
                <a:latin typeface="Amasis MT Pro Black" panose="02040A04050005020304" pitchFamily="18" charset="0"/>
              </a:rPr>
              <a:t>INPUT DATA</a:t>
            </a:r>
          </a:p>
        </xdr:txBody>
      </xdr:sp>
      <xdr:sp macro="" textlink="">
        <xdr:nvSpPr>
          <xdr:cNvPr id="27" name="Rectangle: Rounded Corners 26">
            <a:hlinkClick xmlns:r="http://schemas.openxmlformats.org/officeDocument/2006/relationships" r:id="rId7"/>
            <a:extLst>
              <a:ext uri="{FF2B5EF4-FFF2-40B4-BE49-F238E27FC236}">
                <a16:creationId xmlns:a16="http://schemas.microsoft.com/office/drawing/2014/main" id="{72213D6E-F68F-F353-6ED8-6F3946D189AE}"/>
              </a:ext>
            </a:extLst>
          </xdr:cNvPr>
          <xdr:cNvSpPr/>
        </xdr:nvSpPr>
        <xdr:spPr>
          <a:xfrm>
            <a:off x="170916" y="3892317"/>
            <a:ext cx="1173277" cy="1000068"/>
          </a:xfrm>
          <a:prstGeom prst="roundRect">
            <a:avLst/>
          </a:prstGeom>
          <a:solidFill>
            <a:schemeClr val="bg1">
              <a:lumMod val="85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chemeClr val="lt1"/>
                </a:solidFill>
                <a:effectLst/>
                <a:latin typeface="+mn-lt"/>
                <a:ea typeface="+mn-ea"/>
                <a:cs typeface="+mn-cs"/>
              </a:rPr>
              <a:t>📈</a:t>
            </a:r>
            <a:br>
              <a:rPr lang="en-PH" sz="1100">
                <a:solidFill>
                  <a:sysClr val="windowText" lastClr="000000"/>
                </a:solidFill>
                <a:latin typeface="Amasis MT Pro Black" panose="02040A04050005020304" pitchFamily="18" charset="0"/>
              </a:rPr>
            </a:br>
            <a:r>
              <a:rPr lang="en-PH" sz="1100">
                <a:solidFill>
                  <a:schemeClr val="accent6">
                    <a:lumMod val="50000"/>
                  </a:schemeClr>
                </a:solidFill>
                <a:latin typeface="Amasis MT Pro Black" panose="02040A04050005020304" pitchFamily="18" charset="0"/>
              </a:rPr>
              <a:t>GRADING SHEETS</a:t>
            </a:r>
          </a:p>
        </xdr:txBody>
      </xdr:sp>
      <xdr:sp macro="" textlink="">
        <xdr:nvSpPr>
          <xdr:cNvPr id="28" name="Rectangle: Rounded Corners 27">
            <a:hlinkClick xmlns:r="http://schemas.openxmlformats.org/officeDocument/2006/relationships" r:id="rId9"/>
            <a:extLst>
              <a:ext uri="{FF2B5EF4-FFF2-40B4-BE49-F238E27FC236}">
                <a16:creationId xmlns:a16="http://schemas.microsoft.com/office/drawing/2014/main" id="{C6D3D6F6-B100-EB46-70D3-3D69C8F7B3D5}"/>
              </a:ext>
            </a:extLst>
          </xdr:cNvPr>
          <xdr:cNvSpPr/>
        </xdr:nvSpPr>
        <xdr:spPr>
          <a:xfrm>
            <a:off x="170916" y="5313609"/>
            <a:ext cx="1173277" cy="96423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SF2</a:t>
            </a:r>
            <a:r>
              <a:rPr lang="en-PH" sz="1200" baseline="0">
                <a:solidFill>
                  <a:schemeClr val="accent6">
                    <a:lumMod val="50000"/>
                  </a:schemeClr>
                </a:solidFill>
                <a:latin typeface="Amasis MT Pro Black" panose="02040A04050005020304" pitchFamily="18" charset="0"/>
              </a:rPr>
              <a:t> &amp; SF3</a:t>
            </a:r>
            <a:endParaRPr lang="en-PH" sz="1200">
              <a:solidFill>
                <a:schemeClr val="accent6">
                  <a:lumMod val="50000"/>
                </a:schemeClr>
              </a:solidFill>
              <a:latin typeface="Amasis MT Pro Black" panose="02040A04050005020304" pitchFamily="18" charset="0"/>
            </a:endParaRPr>
          </a:p>
        </xdr:txBody>
      </xdr:sp>
      <xdr:sp macro="" textlink="">
        <xdr:nvSpPr>
          <xdr:cNvPr id="29" name="Rectangle: Rounded Corners 28">
            <a:hlinkClick xmlns:r="http://schemas.openxmlformats.org/officeDocument/2006/relationships" r:id="rId10"/>
            <a:extLst>
              <a:ext uri="{FF2B5EF4-FFF2-40B4-BE49-F238E27FC236}">
                <a16:creationId xmlns:a16="http://schemas.microsoft.com/office/drawing/2014/main" id="{F66E73E2-2522-46A8-0998-C3D00F57988F}"/>
              </a:ext>
            </a:extLst>
          </xdr:cNvPr>
          <xdr:cNvSpPr/>
        </xdr:nvSpPr>
        <xdr:spPr>
          <a:xfrm>
            <a:off x="177715" y="6700434"/>
            <a:ext cx="1173277" cy="919565"/>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SF9</a:t>
            </a:r>
            <a:r>
              <a:rPr lang="en-PH" sz="1200" baseline="0">
                <a:solidFill>
                  <a:schemeClr val="accent6">
                    <a:lumMod val="50000"/>
                  </a:schemeClr>
                </a:solidFill>
                <a:latin typeface="Amasis MT Pro Black" panose="02040A04050005020304" pitchFamily="18" charset="0"/>
              </a:rPr>
              <a:t> &amp; CERT</a:t>
            </a:r>
            <a:endParaRPr lang="en-PH" sz="1200">
              <a:solidFill>
                <a:schemeClr val="accent6">
                  <a:lumMod val="50000"/>
                </a:schemeClr>
              </a:solidFill>
              <a:latin typeface="Amasis MT Pro Black" panose="02040A04050005020304" pitchFamily="18" charset="0"/>
            </a:endParaRPr>
          </a:p>
        </xdr:txBody>
      </xdr:sp>
      <xdr:sp macro="" textlink="">
        <xdr:nvSpPr>
          <xdr:cNvPr id="30" name="Rectangle: Rounded Corners 29">
            <a:hlinkClick xmlns:r="http://schemas.openxmlformats.org/officeDocument/2006/relationships" r:id="rId11"/>
            <a:extLst>
              <a:ext uri="{FF2B5EF4-FFF2-40B4-BE49-F238E27FC236}">
                <a16:creationId xmlns:a16="http://schemas.microsoft.com/office/drawing/2014/main" id="{7F0638CA-6ECE-F0FA-DA3E-0EB79A7FF226}"/>
              </a:ext>
            </a:extLst>
          </xdr:cNvPr>
          <xdr:cNvSpPr/>
        </xdr:nvSpPr>
        <xdr:spPr>
          <a:xfrm>
            <a:off x="177715" y="8024881"/>
            <a:ext cx="1173277" cy="96614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050">
                <a:solidFill>
                  <a:schemeClr val="accent6">
                    <a:lumMod val="50000"/>
                  </a:schemeClr>
                </a:solidFill>
                <a:latin typeface="Amasis MT Pro Black" panose="02040A04050005020304" pitchFamily="18" charset="0"/>
              </a:rPr>
              <a:t>GRADE SLIP</a:t>
            </a:r>
          </a:p>
        </xdr:txBody>
      </xdr:sp>
    </xdr:grpSp>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3</xdr:col>
      <xdr:colOff>1088908</xdr:colOff>
      <xdr:row>1</xdr:row>
      <xdr:rowOff>126102</xdr:rowOff>
    </xdr:from>
    <xdr:to>
      <xdr:col>3</xdr:col>
      <xdr:colOff>2221337</xdr:colOff>
      <xdr:row>6</xdr:row>
      <xdr:rowOff>27215</xdr:rowOff>
    </xdr:to>
    <xdr:pic>
      <xdr:nvPicPr>
        <xdr:cNvPr id="2" name="Picture 19">
          <a:extLst>
            <a:ext uri="{FF2B5EF4-FFF2-40B4-BE49-F238E27FC236}">
              <a16:creationId xmlns:a16="http://schemas.microsoft.com/office/drawing/2014/main" id="{0F362BAD-2CCB-434A-8062-D6D520971EC5}"/>
            </a:ext>
          </a:extLst>
        </xdr:cNvPr>
        <xdr:cNvPicPr>
          <a:picLocks noChangeAspect="1"/>
        </xdr:cNvPicPr>
      </xdr:nvPicPr>
      <xdr:blipFill>
        <a:blip xmlns:r="http://schemas.openxmlformats.org/officeDocument/2006/relationships" r:embed="rId1" cstate="print"/>
        <a:srcRect/>
        <a:stretch>
          <a:fillRect/>
        </a:stretch>
      </xdr:blipFill>
      <xdr:spPr bwMode="auto">
        <a:xfrm>
          <a:off x="3068748" y="221352"/>
          <a:ext cx="1132429" cy="1152970"/>
        </a:xfrm>
        <a:prstGeom prst="rect">
          <a:avLst/>
        </a:prstGeom>
        <a:noFill/>
        <a:ln w="9525">
          <a:noFill/>
          <a:miter lim="800000"/>
          <a:headEnd/>
          <a:tailEnd/>
        </a:ln>
      </xdr:spPr>
    </xdr:pic>
    <xdr:clientData/>
  </xdr:twoCellAnchor>
  <xdr:twoCellAnchor editAs="oneCell">
    <xdr:from>
      <xdr:col>50</xdr:col>
      <xdr:colOff>275996</xdr:colOff>
      <xdr:row>1</xdr:row>
      <xdr:rowOff>381001</xdr:rowOff>
    </xdr:from>
    <xdr:to>
      <xdr:col>51</xdr:col>
      <xdr:colOff>1306285</xdr:colOff>
      <xdr:row>5</xdr:row>
      <xdr:rowOff>191567</xdr:rowOff>
    </xdr:to>
    <xdr:pic>
      <xdr:nvPicPr>
        <xdr:cNvPr id="3" name="Picture 2" descr="http://depedverify.appspot.com/img/logo.gif">
          <a:extLst>
            <a:ext uri="{FF2B5EF4-FFF2-40B4-BE49-F238E27FC236}">
              <a16:creationId xmlns:a16="http://schemas.microsoft.com/office/drawing/2014/main" id="{3301451C-2E9B-491E-92E7-5B278E4FDD3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6551389" y="476251"/>
          <a:ext cx="2350182" cy="8038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244928</xdr:colOff>
      <xdr:row>1</xdr:row>
      <xdr:rowOff>306161</xdr:rowOff>
    </xdr:from>
    <xdr:to>
      <xdr:col>0</xdr:col>
      <xdr:colOff>1211943</xdr:colOff>
      <xdr:row>7</xdr:row>
      <xdr:rowOff>395970</xdr:rowOff>
    </xdr:to>
    <xdr:pic>
      <xdr:nvPicPr>
        <xdr:cNvPr id="6" name="Picture 5">
          <a:hlinkClick xmlns:r="http://schemas.openxmlformats.org/officeDocument/2006/relationships" r:id="rId3"/>
          <a:extLst>
            <a:ext uri="{FF2B5EF4-FFF2-40B4-BE49-F238E27FC236}">
              <a16:creationId xmlns:a16="http://schemas.microsoft.com/office/drawing/2014/main" id="{6FA608F5-0E93-4DF1-8E09-87BD6BF220D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244928" y="401411"/>
          <a:ext cx="967015" cy="1450523"/>
        </a:xfrm>
        <a:prstGeom prst="rect">
          <a:avLst/>
        </a:prstGeom>
      </xdr:spPr>
    </xdr:pic>
    <xdr:clientData fPrintsWithSheet="0"/>
  </xdr:twoCellAnchor>
  <xdr:twoCellAnchor editAs="absolute">
    <xdr:from>
      <xdr:col>0</xdr:col>
      <xdr:colOff>240406</xdr:colOff>
      <xdr:row>43</xdr:row>
      <xdr:rowOff>198418</xdr:rowOff>
    </xdr:from>
    <xdr:to>
      <xdr:col>0</xdr:col>
      <xdr:colOff>1281352</xdr:colOff>
      <xdr:row>46</xdr:row>
      <xdr:rowOff>123573</xdr:rowOff>
    </xdr:to>
    <xdr:sp macro="[0]!PrintActiveSheet_SetPrintArea" textlink="">
      <xdr:nvSpPr>
        <xdr:cNvPr id="19" name="Rectangle 18">
          <a:extLst>
            <a:ext uri="{FF2B5EF4-FFF2-40B4-BE49-F238E27FC236}">
              <a16:creationId xmlns:a16="http://schemas.microsoft.com/office/drawing/2014/main" id="{318E1919-F2D8-4BFC-935D-754E48A0252C}"/>
            </a:ext>
          </a:extLst>
        </xdr:cNvPr>
        <xdr:cNvSpPr>
          <a:spLocks noChangeAspect="1"/>
        </xdr:cNvSpPr>
      </xdr:nvSpPr>
      <xdr:spPr>
        <a:xfrm>
          <a:off x="240406" y="10040918"/>
          <a:ext cx="1040946" cy="615718"/>
        </a:xfrm>
        <a:prstGeom prst="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2000" b="1">
              <a:solidFill>
                <a:schemeClr val="bg1"/>
              </a:solidFill>
              <a:latin typeface="Arial" panose="020B0604020202020204" pitchFamily="34" charset="0"/>
              <a:cs typeface="Arial" panose="020B0604020202020204" pitchFamily="34" charset="0"/>
            </a:rPr>
            <a:t>PRINT</a:t>
          </a:r>
        </a:p>
      </xdr:txBody>
    </xdr:sp>
    <xdr:clientData fPrintsWithSheet="0"/>
  </xdr:twoCellAnchor>
  <xdr:twoCellAnchor>
    <xdr:from>
      <xdr:col>0</xdr:col>
      <xdr:colOff>95249</xdr:colOff>
      <xdr:row>11</xdr:row>
      <xdr:rowOff>108856</xdr:rowOff>
    </xdr:from>
    <xdr:to>
      <xdr:col>0</xdr:col>
      <xdr:colOff>1275325</xdr:colOff>
      <xdr:row>39</xdr:row>
      <xdr:rowOff>95760</xdr:rowOff>
    </xdr:to>
    <xdr:grpSp>
      <xdr:nvGrpSpPr>
        <xdr:cNvPr id="4" name="Group 3">
          <a:extLst>
            <a:ext uri="{FF2B5EF4-FFF2-40B4-BE49-F238E27FC236}">
              <a16:creationId xmlns:a16="http://schemas.microsoft.com/office/drawing/2014/main" id="{F4CF50F5-8927-4725-9B57-5CCE16B3576F}"/>
            </a:ext>
          </a:extLst>
        </xdr:cNvPr>
        <xdr:cNvGrpSpPr/>
      </xdr:nvGrpSpPr>
      <xdr:grpSpPr>
        <a:xfrm>
          <a:off x="95249" y="2598963"/>
          <a:ext cx="1180076" cy="6463904"/>
          <a:chOff x="170916" y="2527118"/>
          <a:chExt cx="1180076" cy="6463904"/>
        </a:xfrm>
      </xdr:grpSpPr>
      <xdr:sp macro="" textlink="">
        <xdr:nvSpPr>
          <xdr:cNvPr id="20" name="Rectangle: Rounded Corners 19">
            <a:hlinkClick xmlns:r="http://schemas.openxmlformats.org/officeDocument/2006/relationships" r:id="rId5"/>
            <a:extLst>
              <a:ext uri="{FF2B5EF4-FFF2-40B4-BE49-F238E27FC236}">
                <a16:creationId xmlns:a16="http://schemas.microsoft.com/office/drawing/2014/main" id="{BEB71AD6-12C1-7B07-6DC7-7D08788556C9}"/>
              </a:ext>
            </a:extLst>
          </xdr:cNvPr>
          <xdr:cNvSpPr/>
        </xdr:nvSpPr>
        <xdr:spPr>
          <a:xfrm>
            <a:off x="177715" y="2527118"/>
            <a:ext cx="1173277" cy="936519"/>
          </a:xfrm>
          <a:prstGeom prst="roundRect">
            <a:avLst/>
          </a:prstGeom>
          <a:solidFill>
            <a:schemeClr val="bg2">
              <a:lumMod val="25000"/>
            </a:schemeClr>
          </a:solidFill>
          <a:scene3d>
            <a:camera prst="orthographicFront"/>
            <a:lightRig rig="threePt" dir="t"/>
          </a:scene3d>
          <a:sp3d>
            <a:bevelT w="165100" prst="coolSlant"/>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lt1"/>
                </a:solidFill>
                <a:effectLst/>
                <a:latin typeface="+mn-lt"/>
                <a:ea typeface="+mn-ea"/>
                <a:cs typeface="+mn-cs"/>
              </a:rPr>
              <a:t>⌨️</a:t>
            </a:r>
            <a:br>
              <a:rPr lang="en-PH" sz="1050" b="1">
                <a:solidFill>
                  <a:schemeClr val="bg1"/>
                </a:solidFill>
                <a:latin typeface="Amasis MT Pro Black" panose="02040A04050005020304" pitchFamily="18" charset="0"/>
              </a:rPr>
            </a:br>
            <a:r>
              <a:rPr lang="en-PH" sz="1050" b="1">
                <a:solidFill>
                  <a:schemeClr val="bg1"/>
                </a:solidFill>
                <a:latin typeface="Amasis MT Pro Black" panose="02040A04050005020304" pitchFamily="18" charset="0"/>
              </a:rPr>
              <a:t>INPUT DATA</a:t>
            </a:r>
          </a:p>
        </xdr:txBody>
      </xdr:sp>
      <xdr:sp macro="" textlink="">
        <xdr:nvSpPr>
          <xdr:cNvPr id="21" name="Rectangle: Rounded Corners 20">
            <a:hlinkClick xmlns:r="http://schemas.openxmlformats.org/officeDocument/2006/relationships" r:id="rId6"/>
            <a:extLst>
              <a:ext uri="{FF2B5EF4-FFF2-40B4-BE49-F238E27FC236}">
                <a16:creationId xmlns:a16="http://schemas.microsoft.com/office/drawing/2014/main" id="{DF8C2DDB-7453-0ED2-B736-F307365B1635}"/>
              </a:ext>
            </a:extLst>
          </xdr:cNvPr>
          <xdr:cNvSpPr/>
        </xdr:nvSpPr>
        <xdr:spPr>
          <a:xfrm>
            <a:off x="170916" y="3892317"/>
            <a:ext cx="1173277" cy="1000068"/>
          </a:xfrm>
          <a:prstGeom prst="roundRect">
            <a:avLst/>
          </a:prstGeom>
          <a:solidFill>
            <a:schemeClr val="bg1">
              <a:lumMod val="85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chemeClr val="lt1"/>
                </a:solidFill>
                <a:effectLst/>
                <a:latin typeface="+mn-lt"/>
                <a:ea typeface="+mn-ea"/>
                <a:cs typeface="+mn-cs"/>
              </a:rPr>
              <a:t>📈</a:t>
            </a:r>
            <a:br>
              <a:rPr lang="en-PH" sz="1100">
                <a:solidFill>
                  <a:sysClr val="windowText" lastClr="000000"/>
                </a:solidFill>
                <a:latin typeface="Amasis MT Pro Black" panose="02040A04050005020304" pitchFamily="18" charset="0"/>
              </a:rPr>
            </a:br>
            <a:r>
              <a:rPr lang="en-PH" sz="1100">
                <a:solidFill>
                  <a:schemeClr val="accent6">
                    <a:lumMod val="50000"/>
                  </a:schemeClr>
                </a:solidFill>
                <a:latin typeface="Amasis MT Pro Black" panose="02040A04050005020304" pitchFamily="18" charset="0"/>
              </a:rPr>
              <a:t>GRADING SHEETS</a:t>
            </a:r>
          </a:p>
        </xdr:txBody>
      </xdr:sp>
      <xdr:sp macro="" textlink="">
        <xdr:nvSpPr>
          <xdr:cNvPr id="22" name="Rectangle: Rounded Corners 21">
            <a:hlinkClick xmlns:r="http://schemas.openxmlformats.org/officeDocument/2006/relationships" r:id="rId7"/>
            <a:extLst>
              <a:ext uri="{FF2B5EF4-FFF2-40B4-BE49-F238E27FC236}">
                <a16:creationId xmlns:a16="http://schemas.microsoft.com/office/drawing/2014/main" id="{FD7DF182-D18C-6AC1-BB9B-763DA4A7FD7E}"/>
              </a:ext>
            </a:extLst>
          </xdr:cNvPr>
          <xdr:cNvSpPr/>
        </xdr:nvSpPr>
        <xdr:spPr>
          <a:xfrm>
            <a:off x="170916" y="5313609"/>
            <a:ext cx="1173277" cy="96423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SF2</a:t>
            </a:r>
            <a:r>
              <a:rPr lang="en-PH" sz="1200" baseline="0">
                <a:solidFill>
                  <a:schemeClr val="accent6">
                    <a:lumMod val="50000"/>
                  </a:schemeClr>
                </a:solidFill>
                <a:latin typeface="Amasis MT Pro Black" panose="02040A04050005020304" pitchFamily="18" charset="0"/>
              </a:rPr>
              <a:t> &amp; SF3</a:t>
            </a:r>
            <a:endParaRPr lang="en-PH" sz="1200">
              <a:solidFill>
                <a:schemeClr val="accent6">
                  <a:lumMod val="50000"/>
                </a:schemeClr>
              </a:solidFill>
              <a:latin typeface="Amasis MT Pro Black" panose="02040A04050005020304" pitchFamily="18" charset="0"/>
            </a:endParaRPr>
          </a:p>
        </xdr:txBody>
      </xdr:sp>
      <xdr:sp macro="" textlink="">
        <xdr:nvSpPr>
          <xdr:cNvPr id="23" name="Rectangle: Rounded Corners 22">
            <a:hlinkClick xmlns:r="http://schemas.openxmlformats.org/officeDocument/2006/relationships" r:id="rId8"/>
            <a:extLst>
              <a:ext uri="{FF2B5EF4-FFF2-40B4-BE49-F238E27FC236}">
                <a16:creationId xmlns:a16="http://schemas.microsoft.com/office/drawing/2014/main" id="{F7830AA2-CF94-46A8-B573-155D8EB1688B}"/>
              </a:ext>
            </a:extLst>
          </xdr:cNvPr>
          <xdr:cNvSpPr/>
        </xdr:nvSpPr>
        <xdr:spPr>
          <a:xfrm>
            <a:off x="177715" y="6700434"/>
            <a:ext cx="1173277" cy="919565"/>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SF9</a:t>
            </a:r>
            <a:r>
              <a:rPr lang="en-PH" sz="1200" baseline="0">
                <a:solidFill>
                  <a:schemeClr val="accent6">
                    <a:lumMod val="50000"/>
                  </a:schemeClr>
                </a:solidFill>
                <a:latin typeface="Amasis MT Pro Black" panose="02040A04050005020304" pitchFamily="18" charset="0"/>
              </a:rPr>
              <a:t> &amp; CERT</a:t>
            </a:r>
            <a:endParaRPr lang="en-PH" sz="1200">
              <a:solidFill>
                <a:schemeClr val="accent6">
                  <a:lumMod val="50000"/>
                </a:schemeClr>
              </a:solidFill>
              <a:latin typeface="Amasis MT Pro Black" panose="02040A04050005020304" pitchFamily="18" charset="0"/>
            </a:endParaRPr>
          </a:p>
        </xdr:txBody>
      </xdr:sp>
      <xdr:sp macro="" textlink="">
        <xdr:nvSpPr>
          <xdr:cNvPr id="24" name="Rectangle: Rounded Corners 23">
            <a:hlinkClick xmlns:r="http://schemas.openxmlformats.org/officeDocument/2006/relationships" r:id="rId9"/>
            <a:extLst>
              <a:ext uri="{FF2B5EF4-FFF2-40B4-BE49-F238E27FC236}">
                <a16:creationId xmlns:a16="http://schemas.microsoft.com/office/drawing/2014/main" id="{0022FE0E-207E-5092-8DB7-D116061598D0}"/>
              </a:ext>
            </a:extLst>
          </xdr:cNvPr>
          <xdr:cNvSpPr/>
        </xdr:nvSpPr>
        <xdr:spPr>
          <a:xfrm>
            <a:off x="177715" y="8024881"/>
            <a:ext cx="1173277" cy="96614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050">
                <a:solidFill>
                  <a:schemeClr val="accent6">
                    <a:lumMod val="50000"/>
                  </a:schemeClr>
                </a:solidFill>
                <a:latin typeface="Amasis MT Pro Black" panose="02040A04050005020304" pitchFamily="18" charset="0"/>
              </a:rPr>
              <a:t>GRADE SLIP</a:t>
            </a:r>
          </a:p>
        </xdr:txBody>
      </xdr:sp>
    </xdr:grp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401411</xdr:colOff>
      <xdr:row>1</xdr:row>
      <xdr:rowOff>74841</xdr:rowOff>
    </xdr:from>
    <xdr:to>
      <xdr:col>0</xdr:col>
      <xdr:colOff>1094015</xdr:colOff>
      <xdr:row>7</xdr:row>
      <xdr:rowOff>25176</xdr:rowOff>
    </xdr:to>
    <xdr:pic>
      <xdr:nvPicPr>
        <xdr:cNvPr id="13" name="Picture 12">
          <a:hlinkClick xmlns:r="http://schemas.openxmlformats.org/officeDocument/2006/relationships" r:id="rId1"/>
          <a:extLst>
            <a:ext uri="{FF2B5EF4-FFF2-40B4-BE49-F238E27FC236}">
              <a16:creationId xmlns:a16="http://schemas.microsoft.com/office/drawing/2014/main" id="{51FE78C1-A409-4964-BC43-CCF549173EF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401411" y="115662"/>
          <a:ext cx="692604" cy="1038907"/>
        </a:xfrm>
        <a:prstGeom prst="rect">
          <a:avLst/>
        </a:prstGeom>
      </xdr:spPr>
    </xdr:pic>
    <xdr:clientData fPrintsWithSheet="0"/>
  </xdr:twoCellAnchor>
  <xdr:twoCellAnchor>
    <xdr:from>
      <xdr:col>0</xdr:col>
      <xdr:colOff>178935</xdr:colOff>
      <xdr:row>7</xdr:row>
      <xdr:rowOff>134706</xdr:rowOff>
    </xdr:from>
    <xdr:to>
      <xdr:col>0</xdr:col>
      <xdr:colOff>1311048</xdr:colOff>
      <xdr:row>10</xdr:row>
      <xdr:rowOff>78921</xdr:rowOff>
    </xdr:to>
    <xdr:sp macro="" textlink="">
      <xdr:nvSpPr>
        <xdr:cNvPr id="25" name="Rectangle: Rounded Corners 24">
          <a:extLst>
            <a:ext uri="{FF2B5EF4-FFF2-40B4-BE49-F238E27FC236}">
              <a16:creationId xmlns:a16="http://schemas.microsoft.com/office/drawing/2014/main" id="{78C34F89-0385-4B21-B047-3ED1C50AC2B5}"/>
            </a:ext>
          </a:extLst>
        </xdr:cNvPr>
        <xdr:cNvSpPr/>
      </xdr:nvSpPr>
      <xdr:spPr>
        <a:xfrm>
          <a:off x="178935" y="1264099"/>
          <a:ext cx="1132113" cy="366036"/>
        </a:xfrm>
        <a:prstGeom prst="roundRect">
          <a:avLst/>
        </a:prstGeom>
        <a:solidFill>
          <a:schemeClr val="bg2">
            <a:lumMod val="2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chemeClr val="bg1"/>
              </a:solidFill>
              <a:latin typeface="Amasis MT Pro Black" panose="02040A04050005020304" pitchFamily="18" charset="0"/>
            </a:rPr>
            <a:t>SF</a:t>
          </a:r>
          <a:r>
            <a:rPr lang="en-PH" sz="1600" b="1" baseline="0">
              <a:solidFill>
                <a:schemeClr val="bg1"/>
              </a:solidFill>
              <a:latin typeface="Amasis MT Pro Black" panose="02040A04050005020304" pitchFamily="18" charset="0"/>
            </a:rPr>
            <a:t> 2</a:t>
          </a:r>
          <a:endParaRPr lang="en-PH" sz="1600" b="1">
            <a:solidFill>
              <a:schemeClr val="bg1"/>
            </a:solidFill>
            <a:latin typeface="Amasis MT Pro Black" panose="02040A04050005020304" pitchFamily="18" charset="0"/>
          </a:endParaRPr>
        </a:p>
      </xdr:txBody>
    </xdr:sp>
    <xdr:clientData fPrintsWithSheet="0"/>
  </xdr:twoCellAnchor>
  <xdr:twoCellAnchor>
    <xdr:from>
      <xdr:col>0</xdr:col>
      <xdr:colOff>178935</xdr:colOff>
      <xdr:row>10</xdr:row>
      <xdr:rowOff>164642</xdr:rowOff>
    </xdr:from>
    <xdr:to>
      <xdr:col>0</xdr:col>
      <xdr:colOff>1311048</xdr:colOff>
      <xdr:row>11</xdr:row>
      <xdr:rowOff>244928</xdr:rowOff>
    </xdr:to>
    <xdr:sp macro="" textlink="">
      <xdr:nvSpPr>
        <xdr:cNvPr id="26" name="Rectangle: Rounded Corners 25">
          <a:hlinkClick xmlns:r="http://schemas.openxmlformats.org/officeDocument/2006/relationships" r:id="rId3"/>
          <a:extLst>
            <a:ext uri="{FF2B5EF4-FFF2-40B4-BE49-F238E27FC236}">
              <a16:creationId xmlns:a16="http://schemas.microsoft.com/office/drawing/2014/main" id="{4CC92516-A1D7-4523-AA1E-066CAC740FD7}"/>
            </a:ext>
          </a:extLst>
        </xdr:cNvPr>
        <xdr:cNvSpPr/>
      </xdr:nvSpPr>
      <xdr:spPr>
        <a:xfrm>
          <a:off x="178935" y="1715856"/>
          <a:ext cx="1132113" cy="372841"/>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ysClr val="windowText" lastClr="000000"/>
              </a:solidFill>
              <a:latin typeface="Amasis MT Pro Black" panose="02040A04050005020304" pitchFamily="18" charset="0"/>
            </a:rPr>
            <a:t>SF</a:t>
          </a:r>
          <a:r>
            <a:rPr lang="en-PH" sz="1600" b="1" baseline="0">
              <a:solidFill>
                <a:sysClr val="windowText" lastClr="000000"/>
              </a:solidFill>
              <a:latin typeface="Amasis MT Pro Black" panose="02040A04050005020304" pitchFamily="18" charset="0"/>
            </a:rPr>
            <a:t> 3</a:t>
          </a:r>
          <a:endParaRPr lang="en-PH" sz="1600" b="1">
            <a:solidFill>
              <a:sysClr val="windowText" lastClr="000000"/>
            </a:solidFill>
            <a:latin typeface="Amasis MT Pro Black" panose="02040A04050005020304" pitchFamily="18" charset="0"/>
          </a:endParaRPr>
        </a:p>
      </xdr:txBody>
    </xdr:sp>
    <xdr:clientData fPrintsWithSheet="0"/>
  </xdr:twoCellAnchor>
  <xdr:twoCellAnchor editAs="absolute">
    <xdr:from>
      <xdr:col>41</xdr:col>
      <xdr:colOff>5022</xdr:colOff>
      <xdr:row>6</xdr:row>
      <xdr:rowOff>68031</xdr:rowOff>
    </xdr:from>
    <xdr:to>
      <xdr:col>44</xdr:col>
      <xdr:colOff>303443</xdr:colOff>
      <xdr:row>7</xdr:row>
      <xdr:rowOff>30319</xdr:rowOff>
    </xdr:to>
    <xdr:sp macro="[0]!ToggleHideBlankRows_D17_D137" textlink="">
      <xdr:nvSpPr>
        <xdr:cNvPr id="27" name="Rectangle: Rounded Corners 26">
          <a:extLst>
            <a:ext uri="{FF2B5EF4-FFF2-40B4-BE49-F238E27FC236}">
              <a16:creationId xmlns:a16="http://schemas.microsoft.com/office/drawing/2014/main" id="{43478DB1-7840-4E32-AE32-D727F57B8B52}"/>
            </a:ext>
          </a:extLst>
        </xdr:cNvPr>
        <xdr:cNvSpPr/>
      </xdr:nvSpPr>
      <xdr:spPr>
        <a:xfrm>
          <a:off x="17371964" y="844827"/>
          <a:ext cx="1861261" cy="304448"/>
        </a:xfrm>
        <a:prstGeom prst="roundRect">
          <a:avLst/>
        </a:prstGeom>
        <a:solidFill>
          <a:srgbClr val="00B0F0"/>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HIDE</a:t>
          </a:r>
          <a:r>
            <a:rPr lang="en-PH" sz="1050" b="1" baseline="0">
              <a:solidFill>
                <a:schemeClr val="bg1"/>
              </a:solidFill>
              <a:latin typeface="Amasis MT Pro Medium" panose="02040604050005020304" pitchFamily="18" charset="0"/>
            </a:rPr>
            <a:t> BLANK/S</a:t>
          </a:r>
          <a:endParaRPr lang="en-PH" sz="1050" b="1">
            <a:solidFill>
              <a:schemeClr val="bg1"/>
            </a:solidFill>
            <a:latin typeface="Amasis MT Pro Medium" panose="02040604050005020304" pitchFamily="18" charset="0"/>
          </a:endParaRPr>
        </a:p>
      </xdr:txBody>
    </xdr:sp>
    <xdr:clientData fPrintsWithSheet="0"/>
  </xdr:twoCellAnchor>
  <xdr:twoCellAnchor editAs="absolute">
    <xdr:from>
      <xdr:col>41</xdr:col>
      <xdr:colOff>5022</xdr:colOff>
      <xdr:row>7</xdr:row>
      <xdr:rowOff>78529</xdr:rowOff>
    </xdr:from>
    <xdr:to>
      <xdr:col>44</xdr:col>
      <xdr:colOff>303443</xdr:colOff>
      <xdr:row>9</xdr:row>
      <xdr:rowOff>47620</xdr:rowOff>
    </xdr:to>
    <xdr:sp macro="[0]!UnhideAll_D17_D137_AI17_AI137" textlink="">
      <xdr:nvSpPr>
        <xdr:cNvPr id="28" name="Rectangle: Rounded Corners 27">
          <a:extLst>
            <a:ext uri="{FF2B5EF4-FFF2-40B4-BE49-F238E27FC236}">
              <a16:creationId xmlns:a16="http://schemas.microsoft.com/office/drawing/2014/main" id="{7BF8216E-5E72-4419-A0A8-0D328E094F29}"/>
            </a:ext>
          </a:extLst>
        </xdr:cNvPr>
        <xdr:cNvSpPr/>
      </xdr:nvSpPr>
      <xdr:spPr>
        <a:xfrm>
          <a:off x="17371964" y="1197485"/>
          <a:ext cx="1861261" cy="302004"/>
        </a:xfrm>
        <a:prstGeom prst="roundRect">
          <a:avLst/>
        </a:prstGeom>
        <a:solidFill>
          <a:srgbClr val="C00000"/>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UNHIDE</a:t>
          </a:r>
          <a:r>
            <a:rPr lang="en-PH" sz="1050" b="1" baseline="0">
              <a:solidFill>
                <a:schemeClr val="bg1"/>
              </a:solidFill>
              <a:latin typeface="Amasis MT Pro Medium" panose="02040604050005020304" pitchFamily="18" charset="0"/>
            </a:rPr>
            <a:t> BLANK/S</a:t>
          </a:r>
          <a:endParaRPr lang="en-PH" sz="1050" b="1">
            <a:solidFill>
              <a:schemeClr val="bg1"/>
            </a:solidFill>
            <a:latin typeface="Amasis MT Pro Medium" panose="02040604050005020304" pitchFamily="18" charset="0"/>
          </a:endParaRPr>
        </a:p>
      </xdr:txBody>
    </xdr:sp>
    <xdr:clientData fPrintsWithSheet="0"/>
  </xdr:twoCellAnchor>
  <xdr:twoCellAnchor editAs="absolute">
    <xdr:from>
      <xdr:col>0</xdr:col>
      <xdr:colOff>170090</xdr:colOff>
      <xdr:row>44</xdr:row>
      <xdr:rowOff>1262</xdr:rowOff>
    </xdr:from>
    <xdr:to>
      <xdr:col>0</xdr:col>
      <xdr:colOff>1353912</xdr:colOff>
      <xdr:row>46</xdr:row>
      <xdr:rowOff>6345</xdr:rowOff>
    </xdr:to>
    <xdr:sp macro="[0]!ExportActiveSheet_PrintArea_ToExcel_NoObjects" textlink="">
      <xdr:nvSpPr>
        <xdr:cNvPr id="64" name="Rectangle: Rounded Corners 63">
          <a:extLst>
            <a:ext uri="{FF2B5EF4-FFF2-40B4-BE49-F238E27FC236}">
              <a16:creationId xmlns:a16="http://schemas.microsoft.com/office/drawing/2014/main" id="{CA87D81E-5334-CA1D-C1CE-52A826839247}"/>
            </a:ext>
          </a:extLst>
        </xdr:cNvPr>
        <xdr:cNvSpPr/>
      </xdr:nvSpPr>
      <xdr:spPr>
        <a:xfrm>
          <a:off x="170090" y="9499048"/>
          <a:ext cx="1183822" cy="458654"/>
        </a:xfrm>
        <a:prstGeom prst="round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0000" rtlCol="0" anchor="ctr"/>
        <a:lstStyle/>
        <a:p>
          <a:pPr algn="ctr"/>
          <a:r>
            <a:rPr lang="en-PH" sz="1100" b="1">
              <a:solidFill>
                <a:schemeClr val="bg1"/>
              </a:solidFill>
              <a:latin typeface="Arial" panose="020B0604020202020204" pitchFamily="34" charset="0"/>
              <a:cs typeface="Arial" panose="020B0604020202020204" pitchFamily="34" charset="0"/>
            </a:rPr>
            <a:t>DOWNLOAD</a:t>
          </a:r>
        </a:p>
      </xdr:txBody>
    </xdr:sp>
    <xdr:clientData fPrintsWithSheet="0"/>
  </xdr:twoCellAnchor>
  <xdr:twoCellAnchor editAs="absolute">
    <xdr:from>
      <xdr:col>41</xdr:col>
      <xdr:colOff>9515</xdr:colOff>
      <xdr:row>10</xdr:row>
      <xdr:rowOff>33632</xdr:rowOff>
    </xdr:from>
    <xdr:to>
      <xdr:col>44</xdr:col>
      <xdr:colOff>312963</xdr:colOff>
      <xdr:row>11</xdr:row>
      <xdr:rowOff>258538</xdr:rowOff>
    </xdr:to>
    <xdr:sp macro="[0]!ToggleHideRows_NLS_TransferredOut" textlink="">
      <xdr:nvSpPr>
        <xdr:cNvPr id="14" name="Rectangle: Rounded Corners 13">
          <a:extLst>
            <a:ext uri="{FF2B5EF4-FFF2-40B4-BE49-F238E27FC236}">
              <a16:creationId xmlns:a16="http://schemas.microsoft.com/office/drawing/2014/main" id="{57703E4B-0CF7-530A-8043-F529EADA55C9}"/>
            </a:ext>
          </a:extLst>
        </xdr:cNvPr>
        <xdr:cNvSpPr/>
      </xdr:nvSpPr>
      <xdr:spPr>
        <a:xfrm>
          <a:off x="17249765" y="1571239"/>
          <a:ext cx="1868269" cy="510656"/>
        </a:xfrm>
        <a:prstGeom prst="roundRect">
          <a:avLst/>
        </a:prstGeom>
        <a:solidFill>
          <a:schemeClr val="accent2">
            <a:lumMod val="75000"/>
          </a:schemeClr>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HIDE/UNHIDE</a:t>
          </a:r>
          <a:r>
            <a:rPr lang="en-PH" sz="1050" b="1" baseline="0">
              <a:solidFill>
                <a:schemeClr val="bg1"/>
              </a:solidFill>
              <a:latin typeface="Amasis MT Pro Medium" panose="02040604050005020304" pitchFamily="18" charset="0"/>
            </a:rPr>
            <a:t> </a:t>
          </a:r>
        </a:p>
        <a:p>
          <a:pPr algn="ctr"/>
          <a:r>
            <a:rPr lang="en-PH" sz="1050" b="1" baseline="0">
              <a:solidFill>
                <a:schemeClr val="bg1"/>
              </a:solidFill>
              <a:latin typeface="Amasis MT Pro Medium" panose="02040604050005020304" pitchFamily="18" charset="0"/>
            </a:rPr>
            <a:t>DROP OUT STUDENTS</a:t>
          </a:r>
          <a:endParaRPr lang="en-PH" sz="1050" b="1">
            <a:solidFill>
              <a:schemeClr val="bg1"/>
            </a:solidFill>
            <a:latin typeface="Amasis MT Pro Medium" panose="02040604050005020304" pitchFamily="18" charset="0"/>
          </a:endParaRPr>
        </a:p>
      </xdr:txBody>
    </xdr:sp>
    <xdr:clientData fPrintsWithSheet="0"/>
  </xdr:twoCellAnchor>
  <xdr:twoCellAnchor editAs="absolute">
    <xdr:from>
      <xdr:col>2</xdr:col>
      <xdr:colOff>74833</xdr:colOff>
      <xdr:row>1</xdr:row>
      <xdr:rowOff>136069</xdr:rowOff>
    </xdr:from>
    <xdr:to>
      <xdr:col>41</xdr:col>
      <xdr:colOff>338820</xdr:colOff>
      <xdr:row>4</xdr:row>
      <xdr:rowOff>27214</xdr:rowOff>
    </xdr:to>
    <xdr:grpSp>
      <xdr:nvGrpSpPr>
        <xdr:cNvPr id="16" name="Group 15">
          <a:extLst>
            <a:ext uri="{FF2B5EF4-FFF2-40B4-BE49-F238E27FC236}">
              <a16:creationId xmlns:a16="http://schemas.microsoft.com/office/drawing/2014/main" id="{42F163C0-EA05-4245-94CA-559DAE6AA118}"/>
            </a:ext>
          </a:extLst>
        </xdr:cNvPr>
        <xdr:cNvGrpSpPr>
          <a:grpSpLocks noChangeAspect="1"/>
        </xdr:cNvGrpSpPr>
      </xdr:nvGrpSpPr>
      <xdr:grpSpPr>
        <a:xfrm>
          <a:off x="1601275" y="172704"/>
          <a:ext cx="16102353" cy="404029"/>
          <a:chOff x="1715861" y="174165"/>
          <a:chExt cx="17252505" cy="421824"/>
        </a:xfrm>
      </xdr:grpSpPr>
      <xdr:sp macro="" textlink="">
        <xdr:nvSpPr>
          <xdr:cNvPr id="17" name="Rectangle: Rounded Corners 16">
            <a:hlinkClick xmlns:r="http://schemas.openxmlformats.org/officeDocument/2006/relationships" r:id="rId4"/>
            <a:extLst>
              <a:ext uri="{FF2B5EF4-FFF2-40B4-BE49-F238E27FC236}">
                <a16:creationId xmlns:a16="http://schemas.microsoft.com/office/drawing/2014/main" id="{64691DC8-D919-DE8E-C33A-F8A49FB4F271}"/>
              </a:ext>
            </a:extLst>
          </xdr:cNvPr>
          <xdr:cNvSpPr>
            <a:spLocks noChangeAspect="1"/>
          </xdr:cNvSpPr>
        </xdr:nvSpPr>
        <xdr:spPr>
          <a:xfrm>
            <a:off x="1715861" y="174165"/>
            <a:ext cx="1235529" cy="416379"/>
          </a:xfrm>
          <a:prstGeom prst="roundRect">
            <a:avLst/>
          </a:prstGeom>
          <a:solidFill>
            <a:schemeClr val="bg2">
              <a:lumMod val="2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bg1"/>
                </a:solidFill>
                <a:latin typeface="Amasis MT Pro Medium" panose="02040604050005020304" pitchFamily="18" charset="0"/>
              </a:rPr>
              <a:t>MONTH</a:t>
            </a:r>
            <a:r>
              <a:rPr lang="en-PH" sz="1200" b="1" baseline="0">
                <a:solidFill>
                  <a:schemeClr val="bg1"/>
                </a:solidFill>
                <a:latin typeface="Amasis MT Pro Medium" panose="02040604050005020304" pitchFamily="18" charset="0"/>
              </a:rPr>
              <a:t> 1</a:t>
            </a:r>
            <a:endParaRPr lang="en-PH" sz="1200" b="1">
              <a:solidFill>
                <a:schemeClr val="bg1"/>
              </a:solidFill>
              <a:latin typeface="Amasis MT Pro Medium" panose="02040604050005020304" pitchFamily="18" charset="0"/>
            </a:endParaRPr>
          </a:p>
        </xdr:txBody>
      </xdr:sp>
      <xdr:sp macro="" textlink="">
        <xdr:nvSpPr>
          <xdr:cNvPr id="18" name="Rectangle: Rounded Corners 17">
            <a:hlinkClick xmlns:r="http://schemas.openxmlformats.org/officeDocument/2006/relationships" r:id="rId5"/>
            <a:extLst>
              <a:ext uri="{FF2B5EF4-FFF2-40B4-BE49-F238E27FC236}">
                <a16:creationId xmlns:a16="http://schemas.microsoft.com/office/drawing/2014/main" id="{906861EB-C549-4214-A662-7DC57CD90AB0}"/>
              </a:ext>
            </a:extLst>
          </xdr:cNvPr>
          <xdr:cNvSpPr>
            <a:spLocks noChangeAspect="1"/>
          </xdr:cNvSpPr>
        </xdr:nvSpPr>
        <xdr:spPr>
          <a:xfrm>
            <a:off x="3137536" y="174165"/>
            <a:ext cx="1328058"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2</a:t>
            </a:r>
            <a:endParaRPr lang="en-PH" sz="1200" b="0">
              <a:solidFill>
                <a:schemeClr val="tx1"/>
              </a:solidFill>
              <a:latin typeface="Amasis MT Pro Medium" panose="02040604050005020304" pitchFamily="18" charset="0"/>
            </a:endParaRPr>
          </a:p>
        </xdr:txBody>
      </xdr:sp>
      <xdr:sp macro="" textlink="">
        <xdr:nvSpPr>
          <xdr:cNvPr id="19" name="Rectangle: Rounded Corners 18">
            <a:hlinkClick xmlns:r="http://schemas.openxmlformats.org/officeDocument/2006/relationships" r:id="rId6"/>
            <a:extLst>
              <a:ext uri="{FF2B5EF4-FFF2-40B4-BE49-F238E27FC236}">
                <a16:creationId xmlns:a16="http://schemas.microsoft.com/office/drawing/2014/main" id="{7A755B01-9DFB-9E84-A955-344F7F613F35}"/>
              </a:ext>
            </a:extLst>
          </xdr:cNvPr>
          <xdr:cNvSpPr>
            <a:spLocks noChangeAspect="1"/>
          </xdr:cNvSpPr>
        </xdr:nvSpPr>
        <xdr:spPr>
          <a:xfrm>
            <a:off x="4651740" y="174165"/>
            <a:ext cx="127907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3</a:t>
            </a:r>
            <a:endParaRPr lang="en-PH" sz="1200" b="0">
              <a:solidFill>
                <a:schemeClr val="tx1"/>
              </a:solidFill>
              <a:latin typeface="Amasis MT Pro Medium" panose="02040604050005020304" pitchFamily="18" charset="0"/>
            </a:endParaRPr>
          </a:p>
        </xdr:txBody>
      </xdr:sp>
      <xdr:sp macro="" textlink="">
        <xdr:nvSpPr>
          <xdr:cNvPr id="20" name="Rectangle: Rounded Corners 19">
            <a:hlinkClick xmlns:r="http://schemas.openxmlformats.org/officeDocument/2006/relationships" r:id="rId7"/>
            <a:extLst>
              <a:ext uri="{FF2B5EF4-FFF2-40B4-BE49-F238E27FC236}">
                <a16:creationId xmlns:a16="http://schemas.microsoft.com/office/drawing/2014/main" id="{5681B3BE-5483-5854-3CC5-C0C756CB345C}"/>
              </a:ext>
            </a:extLst>
          </xdr:cNvPr>
          <xdr:cNvSpPr>
            <a:spLocks noChangeAspect="1"/>
          </xdr:cNvSpPr>
        </xdr:nvSpPr>
        <xdr:spPr>
          <a:xfrm>
            <a:off x="6116957" y="174165"/>
            <a:ext cx="123961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4</a:t>
            </a:r>
            <a:endParaRPr lang="en-PH" sz="1200">
              <a:solidFill>
                <a:sysClr val="windowText" lastClr="000000"/>
              </a:solidFill>
              <a:latin typeface="Amasis MT Pro Medium" panose="02040604050005020304" pitchFamily="18" charset="0"/>
            </a:endParaRPr>
          </a:p>
        </xdr:txBody>
      </xdr:sp>
      <xdr:sp macro="" textlink="">
        <xdr:nvSpPr>
          <xdr:cNvPr id="21" name="Rectangle: Rounded Corners 20">
            <a:hlinkClick xmlns:r="http://schemas.openxmlformats.org/officeDocument/2006/relationships" r:id="rId8"/>
            <a:extLst>
              <a:ext uri="{FF2B5EF4-FFF2-40B4-BE49-F238E27FC236}">
                <a16:creationId xmlns:a16="http://schemas.microsoft.com/office/drawing/2014/main" id="{26A52718-64C5-1C7C-92D3-DEC606FC0706}"/>
              </a:ext>
            </a:extLst>
          </xdr:cNvPr>
          <xdr:cNvSpPr>
            <a:spLocks noChangeAspect="1"/>
          </xdr:cNvSpPr>
        </xdr:nvSpPr>
        <xdr:spPr>
          <a:xfrm>
            <a:off x="7542714" y="174165"/>
            <a:ext cx="1246413"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5</a:t>
            </a:r>
            <a:endParaRPr lang="en-PH" sz="1200">
              <a:solidFill>
                <a:sysClr val="windowText" lastClr="000000"/>
              </a:solidFill>
              <a:latin typeface="Amasis MT Pro Medium" panose="02040604050005020304" pitchFamily="18" charset="0"/>
            </a:endParaRPr>
          </a:p>
        </xdr:txBody>
      </xdr:sp>
      <xdr:sp macro="" textlink="">
        <xdr:nvSpPr>
          <xdr:cNvPr id="22" name="Rectangle: Rounded Corners 21">
            <a:hlinkClick xmlns:r="http://schemas.openxmlformats.org/officeDocument/2006/relationships" r:id="rId9"/>
            <a:extLst>
              <a:ext uri="{FF2B5EF4-FFF2-40B4-BE49-F238E27FC236}">
                <a16:creationId xmlns:a16="http://schemas.microsoft.com/office/drawing/2014/main" id="{6BA9BDCF-9E9A-ED8E-2F77-C58B7C435C21}"/>
              </a:ext>
            </a:extLst>
          </xdr:cNvPr>
          <xdr:cNvSpPr>
            <a:spLocks noChangeAspect="1"/>
          </xdr:cNvSpPr>
        </xdr:nvSpPr>
        <xdr:spPr>
          <a:xfrm>
            <a:off x="8975273" y="174165"/>
            <a:ext cx="1239610" cy="416378"/>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6</a:t>
            </a:r>
            <a:endParaRPr lang="en-PH" sz="1200">
              <a:solidFill>
                <a:sysClr val="windowText" lastClr="000000"/>
              </a:solidFill>
              <a:latin typeface="Amasis MT Pro Medium" panose="02040604050005020304" pitchFamily="18" charset="0"/>
            </a:endParaRPr>
          </a:p>
        </xdr:txBody>
      </xdr:sp>
      <xdr:sp macro="" textlink="">
        <xdr:nvSpPr>
          <xdr:cNvPr id="23" name="Rectangle: Rounded Corners 22">
            <a:hlinkClick xmlns:r="http://schemas.openxmlformats.org/officeDocument/2006/relationships" r:id="rId10"/>
            <a:extLst>
              <a:ext uri="{FF2B5EF4-FFF2-40B4-BE49-F238E27FC236}">
                <a16:creationId xmlns:a16="http://schemas.microsoft.com/office/drawing/2014/main" id="{818983C0-4D55-4B3F-9363-41205597DFA7}"/>
              </a:ext>
            </a:extLst>
          </xdr:cNvPr>
          <xdr:cNvSpPr>
            <a:spLocks noChangeAspect="1"/>
          </xdr:cNvSpPr>
        </xdr:nvSpPr>
        <xdr:spPr>
          <a:xfrm>
            <a:off x="10401029" y="174165"/>
            <a:ext cx="123961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7</a:t>
            </a:r>
            <a:endParaRPr lang="en-PH" sz="1200">
              <a:solidFill>
                <a:sysClr val="windowText" lastClr="000000"/>
              </a:solidFill>
              <a:latin typeface="Amasis MT Pro Medium" panose="02040604050005020304" pitchFamily="18" charset="0"/>
            </a:endParaRPr>
          </a:p>
        </xdr:txBody>
      </xdr:sp>
      <xdr:sp macro="" textlink="">
        <xdr:nvSpPr>
          <xdr:cNvPr id="24" name="Rectangle: Rounded Corners 23">
            <a:hlinkClick xmlns:r="http://schemas.openxmlformats.org/officeDocument/2006/relationships" r:id="rId11"/>
            <a:extLst>
              <a:ext uri="{FF2B5EF4-FFF2-40B4-BE49-F238E27FC236}">
                <a16:creationId xmlns:a16="http://schemas.microsoft.com/office/drawing/2014/main" id="{7FB26894-230D-4684-C31C-235F26119242}"/>
              </a:ext>
            </a:extLst>
          </xdr:cNvPr>
          <xdr:cNvSpPr>
            <a:spLocks noChangeAspect="1"/>
          </xdr:cNvSpPr>
        </xdr:nvSpPr>
        <xdr:spPr>
          <a:xfrm>
            <a:off x="11826786" y="174165"/>
            <a:ext cx="1230086"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8</a:t>
            </a:r>
            <a:endParaRPr lang="en-PH" sz="1200">
              <a:solidFill>
                <a:sysClr val="windowText" lastClr="000000"/>
              </a:solidFill>
              <a:latin typeface="Amasis MT Pro Medium" panose="02040604050005020304" pitchFamily="18" charset="0"/>
            </a:endParaRPr>
          </a:p>
        </xdr:txBody>
      </xdr:sp>
      <xdr:sp macro="" textlink="">
        <xdr:nvSpPr>
          <xdr:cNvPr id="29" name="Rectangle: Rounded Corners 28">
            <a:hlinkClick xmlns:r="http://schemas.openxmlformats.org/officeDocument/2006/relationships" r:id="rId12"/>
            <a:extLst>
              <a:ext uri="{FF2B5EF4-FFF2-40B4-BE49-F238E27FC236}">
                <a16:creationId xmlns:a16="http://schemas.microsoft.com/office/drawing/2014/main" id="{004150D9-524B-091D-274A-02B8965089FA}"/>
              </a:ext>
            </a:extLst>
          </xdr:cNvPr>
          <xdr:cNvSpPr>
            <a:spLocks noChangeAspect="1"/>
          </xdr:cNvSpPr>
        </xdr:nvSpPr>
        <xdr:spPr>
          <a:xfrm>
            <a:off x="13243018" y="174165"/>
            <a:ext cx="1266826"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9</a:t>
            </a:r>
            <a:endParaRPr lang="en-PH" sz="1200">
              <a:solidFill>
                <a:sysClr val="windowText" lastClr="000000"/>
              </a:solidFill>
              <a:latin typeface="Amasis MT Pro Medium" panose="02040604050005020304" pitchFamily="18" charset="0"/>
            </a:endParaRPr>
          </a:p>
        </xdr:txBody>
      </xdr:sp>
      <xdr:sp macro="" textlink="">
        <xdr:nvSpPr>
          <xdr:cNvPr id="30" name="Rectangle: Rounded Corners 29">
            <a:hlinkClick xmlns:r="http://schemas.openxmlformats.org/officeDocument/2006/relationships" r:id="rId13"/>
            <a:extLst>
              <a:ext uri="{FF2B5EF4-FFF2-40B4-BE49-F238E27FC236}">
                <a16:creationId xmlns:a16="http://schemas.microsoft.com/office/drawing/2014/main" id="{3030FF82-F14C-8353-4606-663373C8E970}"/>
              </a:ext>
            </a:extLst>
          </xdr:cNvPr>
          <xdr:cNvSpPr>
            <a:spLocks noChangeAspect="1"/>
          </xdr:cNvSpPr>
        </xdr:nvSpPr>
        <xdr:spPr>
          <a:xfrm>
            <a:off x="14695990" y="174165"/>
            <a:ext cx="1270905"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10</a:t>
            </a:r>
            <a:endParaRPr lang="en-PH" sz="1200">
              <a:solidFill>
                <a:sysClr val="windowText" lastClr="000000"/>
              </a:solidFill>
              <a:latin typeface="Amasis MT Pro Medium" panose="02040604050005020304" pitchFamily="18" charset="0"/>
            </a:endParaRPr>
          </a:p>
        </xdr:txBody>
      </xdr:sp>
      <xdr:sp macro="" textlink="">
        <xdr:nvSpPr>
          <xdr:cNvPr id="31" name="Rectangle: Rounded Corners 30">
            <a:hlinkClick xmlns:r="http://schemas.openxmlformats.org/officeDocument/2006/relationships" r:id="rId14"/>
            <a:extLst>
              <a:ext uri="{FF2B5EF4-FFF2-40B4-BE49-F238E27FC236}">
                <a16:creationId xmlns:a16="http://schemas.microsoft.com/office/drawing/2014/main" id="{5CE4B7F8-C7E0-862B-B4CD-A483E3F69919}"/>
              </a:ext>
            </a:extLst>
          </xdr:cNvPr>
          <xdr:cNvSpPr/>
        </xdr:nvSpPr>
        <xdr:spPr>
          <a:xfrm>
            <a:off x="17683852" y="179610"/>
            <a:ext cx="1284514" cy="416379"/>
          </a:xfrm>
          <a:prstGeom prst="roundRect">
            <a:avLst/>
          </a:prstGeom>
          <a:solidFill>
            <a:srgbClr val="C00000"/>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400" b="1">
                <a:solidFill>
                  <a:schemeClr val="bg1"/>
                </a:solidFill>
                <a:latin typeface="Amasis MT Pro Medium" panose="02040604050005020304" pitchFamily="18" charset="0"/>
              </a:rPr>
              <a:t>TOTAL</a:t>
            </a:r>
            <a:endParaRPr lang="en-PH" sz="1200" b="1">
              <a:solidFill>
                <a:schemeClr val="bg1"/>
              </a:solidFill>
              <a:latin typeface="Amasis MT Pro Medium" panose="02040604050005020304" pitchFamily="18" charset="0"/>
            </a:endParaRPr>
          </a:p>
        </xdr:txBody>
      </xdr:sp>
      <xdr:sp macro="" textlink="">
        <xdr:nvSpPr>
          <xdr:cNvPr id="32" name="Rectangle: Rounded Corners 31">
            <a:hlinkClick xmlns:r="http://schemas.openxmlformats.org/officeDocument/2006/relationships" r:id="rId15"/>
            <a:extLst>
              <a:ext uri="{FF2B5EF4-FFF2-40B4-BE49-F238E27FC236}">
                <a16:creationId xmlns:a16="http://schemas.microsoft.com/office/drawing/2014/main" id="{F95EA2DC-A3E9-3A94-EC68-B1B4B71355B8}"/>
              </a:ext>
            </a:extLst>
          </xdr:cNvPr>
          <xdr:cNvSpPr>
            <a:spLocks noChangeAspect="1"/>
          </xdr:cNvSpPr>
        </xdr:nvSpPr>
        <xdr:spPr>
          <a:xfrm>
            <a:off x="16153043" y="174165"/>
            <a:ext cx="1270905"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11</a:t>
            </a:r>
            <a:endParaRPr lang="en-PH" sz="1200">
              <a:solidFill>
                <a:sysClr val="windowText" lastClr="000000"/>
              </a:solidFill>
              <a:latin typeface="Amasis MT Pro Medium" panose="02040604050005020304" pitchFamily="18" charset="0"/>
            </a:endParaRPr>
          </a:p>
        </xdr:txBody>
      </xdr:sp>
    </xdr:grpSp>
    <xdr:clientData fPrintsWithSheet="0"/>
  </xdr:twoCellAnchor>
  <xdr:twoCellAnchor editAs="absolute">
    <xdr:from>
      <xdr:col>0</xdr:col>
      <xdr:colOff>238135</xdr:colOff>
      <xdr:row>46</xdr:row>
      <xdr:rowOff>95242</xdr:rowOff>
    </xdr:from>
    <xdr:to>
      <xdr:col>0</xdr:col>
      <xdr:colOff>1279081</xdr:colOff>
      <xdr:row>49</xdr:row>
      <xdr:rowOff>20397</xdr:rowOff>
    </xdr:to>
    <xdr:sp macro="[0]!PrintActiveSheet_SetPrintArea" textlink="">
      <xdr:nvSpPr>
        <xdr:cNvPr id="2" name="Rectangle 1">
          <a:extLst>
            <a:ext uri="{FF2B5EF4-FFF2-40B4-BE49-F238E27FC236}">
              <a16:creationId xmlns:a16="http://schemas.microsoft.com/office/drawing/2014/main" id="{66AAD7FB-52F7-485A-A1C7-B61760A78AAE}"/>
            </a:ext>
          </a:extLst>
        </xdr:cNvPr>
        <xdr:cNvSpPr>
          <a:spLocks noChangeAspect="1"/>
        </xdr:cNvSpPr>
      </xdr:nvSpPr>
      <xdr:spPr>
        <a:xfrm>
          <a:off x="238135" y="10048867"/>
          <a:ext cx="1040946" cy="615718"/>
        </a:xfrm>
        <a:prstGeom prst="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2000" b="1">
              <a:solidFill>
                <a:schemeClr val="bg1"/>
              </a:solidFill>
              <a:latin typeface="Arial" panose="020B0604020202020204" pitchFamily="34" charset="0"/>
              <a:cs typeface="Arial" panose="020B0604020202020204" pitchFamily="34" charset="0"/>
            </a:rPr>
            <a:t>PRINT</a:t>
          </a:r>
        </a:p>
      </xdr:txBody>
    </xdr:sp>
    <xdr:clientData fPrintsWithSheet="0"/>
  </xdr:twoCellAnchor>
  <xdr:twoCellAnchor>
    <xdr:from>
      <xdr:col>0</xdr:col>
      <xdr:colOff>163284</xdr:colOff>
      <xdr:row>13</xdr:row>
      <xdr:rowOff>0</xdr:rowOff>
    </xdr:from>
    <xdr:to>
      <xdr:col>0</xdr:col>
      <xdr:colOff>1343360</xdr:colOff>
      <xdr:row>41</xdr:row>
      <xdr:rowOff>68547</xdr:rowOff>
    </xdr:to>
    <xdr:grpSp>
      <xdr:nvGrpSpPr>
        <xdr:cNvPr id="3" name="Group 2">
          <a:extLst>
            <a:ext uri="{FF2B5EF4-FFF2-40B4-BE49-F238E27FC236}">
              <a16:creationId xmlns:a16="http://schemas.microsoft.com/office/drawing/2014/main" id="{7A398FA3-D24C-466B-9592-72DC78BB9113}"/>
            </a:ext>
          </a:extLst>
        </xdr:cNvPr>
        <xdr:cNvGrpSpPr/>
      </xdr:nvGrpSpPr>
      <xdr:grpSpPr>
        <a:xfrm>
          <a:off x="163284" y="2381250"/>
          <a:ext cx="1180076" cy="6491816"/>
          <a:chOff x="170916" y="2527118"/>
          <a:chExt cx="1180076" cy="6463904"/>
        </a:xfrm>
      </xdr:grpSpPr>
      <xdr:sp macro="" textlink="">
        <xdr:nvSpPr>
          <xdr:cNvPr id="4" name="Rectangle: Rounded Corners 3">
            <a:hlinkClick xmlns:r="http://schemas.openxmlformats.org/officeDocument/2006/relationships" r:id="rId16"/>
            <a:extLst>
              <a:ext uri="{FF2B5EF4-FFF2-40B4-BE49-F238E27FC236}">
                <a16:creationId xmlns:a16="http://schemas.microsoft.com/office/drawing/2014/main" id="{D8FE1765-1C60-A82E-D7C3-8A5C15EFA104}"/>
              </a:ext>
            </a:extLst>
          </xdr:cNvPr>
          <xdr:cNvSpPr/>
        </xdr:nvSpPr>
        <xdr:spPr>
          <a:xfrm>
            <a:off x="177715" y="2527118"/>
            <a:ext cx="1173277" cy="936519"/>
          </a:xfrm>
          <a:prstGeom prst="roundRect">
            <a:avLst/>
          </a:prstGeom>
          <a:solidFill>
            <a:schemeClr val="bg2">
              <a:lumMod val="25000"/>
            </a:schemeClr>
          </a:solidFill>
          <a:scene3d>
            <a:camera prst="orthographicFront"/>
            <a:lightRig rig="threePt" dir="t"/>
          </a:scene3d>
          <a:sp3d>
            <a:bevelT w="165100" prst="coolSlant"/>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lt1"/>
                </a:solidFill>
                <a:effectLst/>
                <a:latin typeface="+mn-lt"/>
                <a:ea typeface="+mn-ea"/>
                <a:cs typeface="+mn-cs"/>
              </a:rPr>
              <a:t>⌨️</a:t>
            </a:r>
            <a:br>
              <a:rPr lang="en-PH" sz="1050" b="1">
                <a:solidFill>
                  <a:schemeClr val="bg1"/>
                </a:solidFill>
                <a:latin typeface="Amasis MT Pro Black" panose="02040A04050005020304" pitchFamily="18" charset="0"/>
              </a:rPr>
            </a:br>
            <a:r>
              <a:rPr lang="en-PH" sz="1050" b="1">
                <a:solidFill>
                  <a:schemeClr val="bg1"/>
                </a:solidFill>
                <a:latin typeface="Amasis MT Pro Black" panose="02040A04050005020304" pitchFamily="18" charset="0"/>
              </a:rPr>
              <a:t>INPUT DATA</a:t>
            </a:r>
          </a:p>
        </xdr:txBody>
      </xdr:sp>
      <xdr:sp macro="" textlink="">
        <xdr:nvSpPr>
          <xdr:cNvPr id="5" name="Rectangle: Rounded Corners 4">
            <a:hlinkClick xmlns:r="http://schemas.openxmlformats.org/officeDocument/2006/relationships" r:id="rId17"/>
            <a:extLst>
              <a:ext uri="{FF2B5EF4-FFF2-40B4-BE49-F238E27FC236}">
                <a16:creationId xmlns:a16="http://schemas.microsoft.com/office/drawing/2014/main" id="{F12E63CE-66F7-99BC-BF84-33C7DAE2272D}"/>
              </a:ext>
            </a:extLst>
          </xdr:cNvPr>
          <xdr:cNvSpPr/>
        </xdr:nvSpPr>
        <xdr:spPr>
          <a:xfrm>
            <a:off x="170916" y="3892317"/>
            <a:ext cx="1173277" cy="1000068"/>
          </a:xfrm>
          <a:prstGeom prst="roundRect">
            <a:avLst/>
          </a:prstGeom>
          <a:solidFill>
            <a:schemeClr val="bg1">
              <a:lumMod val="85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chemeClr val="lt1"/>
                </a:solidFill>
                <a:effectLst/>
                <a:latin typeface="+mn-lt"/>
                <a:ea typeface="+mn-ea"/>
                <a:cs typeface="+mn-cs"/>
              </a:rPr>
              <a:t>📈</a:t>
            </a:r>
            <a:br>
              <a:rPr lang="en-PH" sz="1100">
                <a:solidFill>
                  <a:sysClr val="windowText" lastClr="000000"/>
                </a:solidFill>
                <a:latin typeface="Amasis MT Pro Black" panose="02040A04050005020304" pitchFamily="18" charset="0"/>
              </a:rPr>
            </a:br>
            <a:r>
              <a:rPr lang="en-PH" sz="1100">
                <a:solidFill>
                  <a:schemeClr val="accent6">
                    <a:lumMod val="50000"/>
                  </a:schemeClr>
                </a:solidFill>
                <a:latin typeface="Amasis MT Pro Black" panose="02040A04050005020304" pitchFamily="18" charset="0"/>
              </a:rPr>
              <a:t>GRADING SHEETS</a:t>
            </a:r>
          </a:p>
        </xdr:txBody>
      </xdr:sp>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0F78EF9D-0636-BB83-1F4A-8340B9347656}"/>
              </a:ext>
            </a:extLst>
          </xdr:cNvPr>
          <xdr:cNvSpPr/>
        </xdr:nvSpPr>
        <xdr:spPr>
          <a:xfrm>
            <a:off x="170916" y="5313609"/>
            <a:ext cx="1173277" cy="96423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SF2</a:t>
            </a:r>
            <a:r>
              <a:rPr lang="en-PH" sz="1200" baseline="0">
                <a:solidFill>
                  <a:schemeClr val="accent6">
                    <a:lumMod val="50000"/>
                  </a:schemeClr>
                </a:solidFill>
                <a:latin typeface="Amasis MT Pro Black" panose="02040A04050005020304" pitchFamily="18" charset="0"/>
              </a:rPr>
              <a:t> &amp; SF3</a:t>
            </a:r>
            <a:endParaRPr lang="en-PH" sz="1200">
              <a:solidFill>
                <a:schemeClr val="accent6">
                  <a:lumMod val="50000"/>
                </a:schemeClr>
              </a:solidFill>
              <a:latin typeface="Amasis MT Pro Black" panose="02040A04050005020304" pitchFamily="18" charset="0"/>
            </a:endParaRPr>
          </a:p>
        </xdr:txBody>
      </xdr:sp>
      <xdr:sp macro="" textlink="">
        <xdr:nvSpPr>
          <xdr:cNvPr id="7" name="Rectangle: Rounded Corners 6">
            <a:hlinkClick xmlns:r="http://schemas.openxmlformats.org/officeDocument/2006/relationships" r:id="rId18"/>
            <a:extLst>
              <a:ext uri="{FF2B5EF4-FFF2-40B4-BE49-F238E27FC236}">
                <a16:creationId xmlns:a16="http://schemas.microsoft.com/office/drawing/2014/main" id="{F904B050-2B5B-419A-13F5-1F8332A90A9A}"/>
              </a:ext>
            </a:extLst>
          </xdr:cNvPr>
          <xdr:cNvSpPr/>
        </xdr:nvSpPr>
        <xdr:spPr>
          <a:xfrm>
            <a:off x="177715" y="6700434"/>
            <a:ext cx="1173277" cy="919565"/>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SF9</a:t>
            </a:r>
            <a:r>
              <a:rPr lang="en-PH" sz="1200" baseline="0">
                <a:solidFill>
                  <a:schemeClr val="accent6">
                    <a:lumMod val="50000"/>
                  </a:schemeClr>
                </a:solidFill>
                <a:latin typeface="Amasis MT Pro Black" panose="02040A04050005020304" pitchFamily="18" charset="0"/>
              </a:rPr>
              <a:t> &amp; CERT</a:t>
            </a:r>
            <a:endParaRPr lang="en-PH" sz="1200">
              <a:solidFill>
                <a:schemeClr val="accent6">
                  <a:lumMod val="50000"/>
                </a:schemeClr>
              </a:solidFill>
              <a:latin typeface="Amasis MT Pro Black" panose="02040A04050005020304" pitchFamily="18" charset="0"/>
            </a:endParaRPr>
          </a:p>
        </xdr:txBody>
      </xdr:sp>
      <xdr:sp macro="" textlink="">
        <xdr:nvSpPr>
          <xdr:cNvPr id="8" name="Rectangle: Rounded Corners 7">
            <a:hlinkClick xmlns:r="http://schemas.openxmlformats.org/officeDocument/2006/relationships" r:id="rId19"/>
            <a:extLst>
              <a:ext uri="{FF2B5EF4-FFF2-40B4-BE49-F238E27FC236}">
                <a16:creationId xmlns:a16="http://schemas.microsoft.com/office/drawing/2014/main" id="{5A63EFC2-FB78-3539-CCCC-58E349D430FE}"/>
              </a:ext>
            </a:extLst>
          </xdr:cNvPr>
          <xdr:cNvSpPr/>
        </xdr:nvSpPr>
        <xdr:spPr>
          <a:xfrm>
            <a:off x="177715" y="8024881"/>
            <a:ext cx="1173277" cy="96614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050">
                <a:solidFill>
                  <a:schemeClr val="accent6">
                    <a:lumMod val="50000"/>
                  </a:schemeClr>
                </a:solidFill>
                <a:latin typeface="Amasis MT Pro Black" panose="02040A04050005020304" pitchFamily="18" charset="0"/>
              </a:rPr>
              <a:t>GRADE SLIP</a:t>
            </a:r>
          </a:p>
        </xdr:txBody>
      </xdr:sp>
    </xdr:grp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401411</xdr:colOff>
      <xdr:row>1</xdr:row>
      <xdr:rowOff>74841</xdr:rowOff>
    </xdr:from>
    <xdr:to>
      <xdr:col>0</xdr:col>
      <xdr:colOff>1094015</xdr:colOff>
      <xdr:row>7</xdr:row>
      <xdr:rowOff>25176</xdr:rowOff>
    </xdr:to>
    <xdr:pic>
      <xdr:nvPicPr>
        <xdr:cNvPr id="13" name="Picture 12">
          <a:hlinkClick xmlns:r="http://schemas.openxmlformats.org/officeDocument/2006/relationships" r:id="rId1"/>
          <a:extLst>
            <a:ext uri="{FF2B5EF4-FFF2-40B4-BE49-F238E27FC236}">
              <a16:creationId xmlns:a16="http://schemas.microsoft.com/office/drawing/2014/main" id="{DC785976-FBD9-401F-9C40-C19AAC3AC4F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401411" y="115662"/>
          <a:ext cx="692604" cy="1038907"/>
        </a:xfrm>
        <a:prstGeom prst="rect">
          <a:avLst/>
        </a:prstGeom>
      </xdr:spPr>
    </xdr:pic>
    <xdr:clientData fPrintsWithSheet="0"/>
  </xdr:twoCellAnchor>
  <xdr:twoCellAnchor>
    <xdr:from>
      <xdr:col>0</xdr:col>
      <xdr:colOff>178935</xdr:colOff>
      <xdr:row>7</xdr:row>
      <xdr:rowOff>134706</xdr:rowOff>
    </xdr:from>
    <xdr:to>
      <xdr:col>0</xdr:col>
      <xdr:colOff>1311048</xdr:colOff>
      <xdr:row>10</xdr:row>
      <xdr:rowOff>78921</xdr:rowOff>
    </xdr:to>
    <xdr:sp macro="" textlink="">
      <xdr:nvSpPr>
        <xdr:cNvPr id="14" name="Rectangle: Rounded Corners 13">
          <a:extLst>
            <a:ext uri="{FF2B5EF4-FFF2-40B4-BE49-F238E27FC236}">
              <a16:creationId xmlns:a16="http://schemas.microsoft.com/office/drawing/2014/main" id="{027B8376-0335-4F50-BA9B-A3148036BDC7}"/>
            </a:ext>
          </a:extLst>
        </xdr:cNvPr>
        <xdr:cNvSpPr/>
      </xdr:nvSpPr>
      <xdr:spPr>
        <a:xfrm>
          <a:off x="178935" y="1258656"/>
          <a:ext cx="1132113" cy="363315"/>
        </a:xfrm>
        <a:prstGeom prst="roundRect">
          <a:avLst/>
        </a:prstGeom>
        <a:solidFill>
          <a:schemeClr val="bg2">
            <a:lumMod val="2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chemeClr val="bg1"/>
              </a:solidFill>
              <a:latin typeface="Amasis MT Pro Black" panose="02040A04050005020304" pitchFamily="18" charset="0"/>
            </a:rPr>
            <a:t>SF</a:t>
          </a:r>
          <a:r>
            <a:rPr lang="en-PH" sz="1600" b="1" baseline="0">
              <a:solidFill>
                <a:schemeClr val="bg1"/>
              </a:solidFill>
              <a:latin typeface="Amasis MT Pro Black" panose="02040A04050005020304" pitchFamily="18" charset="0"/>
            </a:rPr>
            <a:t> 2</a:t>
          </a:r>
          <a:endParaRPr lang="en-PH" sz="1600" b="1">
            <a:solidFill>
              <a:schemeClr val="bg1"/>
            </a:solidFill>
            <a:latin typeface="Amasis MT Pro Black" panose="02040A04050005020304" pitchFamily="18" charset="0"/>
          </a:endParaRPr>
        </a:p>
      </xdr:txBody>
    </xdr:sp>
    <xdr:clientData fPrintsWithSheet="0"/>
  </xdr:twoCellAnchor>
  <xdr:twoCellAnchor>
    <xdr:from>
      <xdr:col>0</xdr:col>
      <xdr:colOff>178935</xdr:colOff>
      <xdr:row>10</xdr:row>
      <xdr:rowOff>164642</xdr:rowOff>
    </xdr:from>
    <xdr:to>
      <xdr:col>0</xdr:col>
      <xdr:colOff>1311048</xdr:colOff>
      <xdr:row>11</xdr:row>
      <xdr:rowOff>244928</xdr:rowOff>
    </xdr:to>
    <xdr:sp macro="" textlink="">
      <xdr:nvSpPr>
        <xdr:cNvPr id="15" name="Rectangle: Rounded Corners 14">
          <a:hlinkClick xmlns:r="http://schemas.openxmlformats.org/officeDocument/2006/relationships" r:id="rId3"/>
          <a:extLst>
            <a:ext uri="{FF2B5EF4-FFF2-40B4-BE49-F238E27FC236}">
              <a16:creationId xmlns:a16="http://schemas.microsoft.com/office/drawing/2014/main" id="{D9C9264E-A40D-498D-87E5-4EAC47C6EB46}"/>
            </a:ext>
          </a:extLst>
        </xdr:cNvPr>
        <xdr:cNvSpPr/>
      </xdr:nvSpPr>
      <xdr:spPr>
        <a:xfrm>
          <a:off x="178935" y="1707692"/>
          <a:ext cx="1132113" cy="37079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ysClr val="windowText" lastClr="000000"/>
              </a:solidFill>
              <a:latin typeface="Amasis MT Pro Black" panose="02040A04050005020304" pitchFamily="18" charset="0"/>
            </a:rPr>
            <a:t>SF</a:t>
          </a:r>
          <a:r>
            <a:rPr lang="en-PH" sz="1600" b="1" baseline="0">
              <a:solidFill>
                <a:sysClr val="windowText" lastClr="000000"/>
              </a:solidFill>
              <a:latin typeface="Amasis MT Pro Black" panose="02040A04050005020304" pitchFamily="18" charset="0"/>
            </a:rPr>
            <a:t> 3</a:t>
          </a:r>
          <a:endParaRPr lang="en-PH" sz="1600" b="1">
            <a:solidFill>
              <a:sysClr val="windowText" lastClr="000000"/>
            </a:solidFill>
            <a:latin typeface="Amasis MT Pro Black" panose="02040A04050005020304" pitchFamily="18" charset="0"/>
          </a:endParaRPr>
        </a:p>
      </xdr:txBody>
    </xdr:sp>
    <xdr:clientData fPrintsWithSheet="0"/>
  </xdr:twoCellAnchor>
  <xdr:twoCellAnchor editAs="absolute">
    <xdr:from>
      <xdr:col>0</xdr:col>
      <xdr:colOff>170090</xdr:colOff>
      <xdr:row>44</xdr:row>
      <xdr:rowOff>1262</xdr:rowOff>
    </xdr:from>
    <xdr:to>
      <xdr:col>0</xdr:col>
      <xdr:colOff>1353912</xdr:colOff>
      <xdr:row>45</xdr:row>
      <xdr:rowOff>228595</xdr:rowOff>
    </xdr:to>
    <xdr:sp macro="[0]!ExportActiveSheet_PrintArea_ToExcel_NoObjects" textlink="">
      <xdr:nvSpPr>
        <xdr:cNvPr id="29" name="Rectangle: Rounded Corners 28">
          <a:extLst>
            <a:ext uri="{FF2B5EF4-FFF2-40B4-BE49-F238E27FC236}">
              <a16:creationId xmlns:a16="http://schemas.microsoft.com/office/drawing/2014/main" id="{4977F974-844B-4A3D-28EF-388C5F49C401}"/>
            </a:ext>
          </a:extLst>
        </xdr:cNvPr>
        <xdr:cNvSpPr/>
      </xdr:nvSpPr>
      <xdr:spPr>
        <a:xfrm>
          <a:off x="170090" y="9499048"/>
          <a:ext cx="1183822" cy="458654"/>
        </a:xfrm>
        <a:prstGeom prst="round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0000" rtlCol="0" anchor="ctr"/>
        <a:lstStyle/>
        <a:p>
          <a:pPr algn="ctr"/>
          <a:r>
            <a:rPr lang="en-PH" sz="1100" b="1">
              <a:solidFill>
                <a:schemeClr val="bg1"/>
              </a:solidFill>
              <a:latin typeface="Arial" panose="020B0604020202020204" pitchFamily="34" charset="0"/>
              <a:cs typeface="Arial" panose="020B0604020202020204" pitchFamily="34" charset="0"/>
            </a:rPr>
            <a:t>DOWNLOAD</a:t>
          </a:r>
        </a:p>
      </xdr:txBody>
    </xdr:sp>
    <xdr:clientData fPrintsWithSheet="0"/>
  </xdr:twoCellAnchor>
  <xdr:twoCellAnchor editAs="absolute">
    <xdr:from>
      <xdr:col>2</xdr:col>
      <xdr:colOff>74846</xdr:colOff>
      <xdr:row>1</xdr:row>
      <xdr:rowOff>136077</xdr:rowOff>
    </xdr:from>
    <xdr:to>
      <xdr:col>41</xdr:col>
      <xdr:colOff>338833</xdr:colOff>
      <xdr:row>4</xdr:row>
      <xdr:rowOff>27222</xdr:rowOff>
    </xdr:to>
    <xdr:grpSp>
      <xdr:nvGrpSpPr>
        <xdr:cNvPr id="32" name="Group 31">
          <a:extLst>
            <a:ext uri="{FF2B5EF4-FFF2-40B4-BE49-F238E27FC236}">
              <a16:creationId xmlns:a16="http://schemas.microsoft.com/office/drawing/2014/main" id="{71948214-1FC9-424D-929D-AE27DB2275D8}"/>
            </a:ext>
          </a:extLst>
        </xdr:cNvPr>
        <xdr:cNvGrpSpPr>
          <a:grpSpLocks noChangeAspect="1"/>
        </xdr:cNvGrpSpPr>
      </xdr:nvGrpSpPr>
      <xdr:grpSpPr>
        <a:xfrm>
          <a:off x="1612453" y="176898"/>
          <a:ext cx="15966630" cy="421824"/>
          <a:chOff x="1715861" y="174165"/>
          <a:chExt cx="17252505" cy="421824"/>
        </a:xfrm>
      </xdr:grpSpPr>
      <xdr:sp macro="" textlink="">
        <xdr:nvSpPr>
          <xdr:cNvPr id="33" name="Rectangle: Rounded Corners 32">
            <a:hlinkClick xmlns:r="http://schemas.openxmlformats.org/officeDocument/2006/relationships" r:id="rId4"/>
            <a:extLst>
              <a:ext uri="{FF2B5EF4-FFF2-40B4-BE49-F238E27FC236}">
                <a16:creationId xmlns:a16="http://schemas.microsoft.com/office/drawing/2014/main" id="{3027570F-38CB-B2A5-0419-DC54B3DDA70E}"/>
              </a:ext>
            </a:extLst>
          </xdr:cNvPr>
          <xdr:cNvSpPr>
            <a:spLocks noChangeAspect="1"/>
          </xdr:cNvSpPr>
        </xdr:nvSpPr>
        <xdr:spPr>
          <a:xfrm>
            <a:off x="1715861" y="174165"/>
            <a:ext cx="1235529"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1</a:t>
            </a:r>
            <a:endParaRPr lang="en-PH" sz="1200" b="0">
              <a:solidFill>
                <a:schemeClr val="tx1"/>
              </a:solidFill>
              <a:latin typeface="Amasis MT Pro Medium" panose="02040604050005020304" pitchFamily="18" charset="0"/>
            </a:endParaRPr>
          </a:p>
        </xdr:txBody>
      </xdr:sp>
      <xdr:sp macro="" textlink="">
        <xdr:nvSpPr>
          <xdr:cNvPr id="34" name="Rectangle: Rounded Corners 33">
            <a:hlinkClick xmlns:r="http://schemas.openxmlformats.org/officeDocument/2006/relationships" r:id="rId5"/>
            <a:extLst>
              <a:ext uri="{FF2B5EF4-FFF2-40B4-BE49-F238E27FC236}">
                <a16:creationId xmlns:a16="http://schemas.microsoft.com/office/drawing/2014/main" id="{1E9F6F53-01A8-731E-E4FC-201245AF324B}"/>
              </a:ext>
            </a:extLst>
          </xdr:cNvPr>
          <xdr:cNvSpPr>
            <a:spLocks noChangeAspect="1"/>
          </xdr:cNvSpPr>
        </xdr:nvSpPr>
        <xdr:spPr>
          <a:xfrm>
            <a:off x="3137536" y="174165"/>
            <a:ext cx="1328058" cy="416379"/>
          </a:xfrm>
          <a:prstGeom prst="roundRect">
            <a:avLst/>
          </a:prstGeom>
          <a:solidFill>
            <a:schemeClr val="bg2">
              <a:lumMod val="2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bg1"/>
                </a:solidFill>
                <a:latin typeface="Amasis MT Pro Medium" panose="02040604050005020304" pitchFamily="18" charset="0"/>
              </a:rPr>
              <a:t>MONTH</a:t>
            </a:r>
            <a:r>
              <a:rPr lang="en-PH" sz="1200" b="1" baseline="0">
                <a:solidFill>
                  <a:schemeClr val="bg1"/>
                </a:solidFill>
                <a:latin typeface="Amasis MT Pro Medium" panose="02040604050005020304" pitchFamily="18" charset="0"/>
              </a:rPr>
              <a:t> 2</a:t>
            </a:r>
            <a:endParaRPr lang="en-PH" sz="1200" b="1">
              <a:solidFill>
                <a:schemeClr val="bg1"/>
              </a:solidFill>
              <a:latin typeface="Amasis MT Pro Medium" panose="02040604050005020304" pitchFamily="18" charset="0"/>
            </a:endParaRPr>
          </a:p>
        </xdr:txBody>
      </xdr:sp>
      <xdr:sp macro="" textlink="">
        <xdr:nvSpPr>
          <xdr:cNvPr id="35" name="Rectangle: Rounded Corners 34">
            <a:hlinkClick xmlns:r="http://schemas.openxmlformats.org/officeDocument/2006/relationships" r:id="rId6"/>
            <a:extLst>
              <a:ext uri="{FF2B5EF4-FFF2-40B4-BE49-F238E27FC236}">
                <a16:creationId xmlns:a16="http://schemas.microsoft.com/office/drawing/2014/main" id="{E78BF21F-3966-D543-66EA-DF7CD72BC398}"/>
              </a:ext>
            </a:extLst>
          </xdr:cNvPr>
          <xdr:cNvSpPr>
            <a:spLocks noChangeAspect="1"/>
          </xdr:cNvSpPr>
        </xdr:nvSpPr>
        <xdr:spPr>
          <a:xfrm>
            <a:off x="4651740" y="174165"/>
            <a:ext cx="127907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3</a:t>
            </a:r>
            <a:endParaRPr lang="en-PH" sz="1200" b="0">
              <a:solidFill>
                <a:schemeClr val="tx1"/>
              </a:solidFill>
              <a:latin typeface="Amasis MT Pro Medium" panose="02040604050005020304" pitchFamily="18" charset="0"/>
            </a:endParaRPr>
          </a:p>
        </xdr:txBody>
      </xdr:sp>
      <xdr:sp macro="" textlink="">
        <xdr:nvSpPr>
          <xdr:cNvPr id="36" name="Rectangle: Rounded Corners 35">
            <a:hlinkClick xmlns:r="http://schemas.openxmlformats.org/officeDocument/2006/relationships" r:id="rId7"/>
            <a:extLst>
              <a:ext uri="{FF2B5EF4-FFF2-40B4-BE49-F238E27FC236}">
                <a16:creationId xmlns:a16="http://schemas.microsoft.com/office/drawing/2014/main" id="{73361FBA-0273-B4B5-A069-4B444F6D3C3A}"/>
              </a:ext>
            </a:extLst>
          </xdr:cNvPr>
          <xdr:cNvSpPr>
            <a:spLocks noChangeAspect="1"/>
          </xdr:cNvSpPr>
        </xdr:nvSpPr>
        <xdr:spPr>
          <a:xfrm>
            <a:off x="6116957" y="174165"/>
            <a:ext cx="123961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4</a:t>
            </a:r>
            <a:endParaRPr lang="en-PH" sz="1200">
              <a:solidFill>
                <a:sysClr val="windowText" lastClr="000000"/>
              </a:solidFill>
              <a:latin typeface="Amasis MT Pro Medium" panose="02040604050005020304" pitchFamily="18" charset="0"/>
            </a:endParaRPr>
          </a:p>
        </xdr:txBody>
      </xdr:sp>
      <xdr:sp macro="" textlink="">
        <xdr:nvSpPr>
          <xdr:cNvPr id="37" name="Rectangle: Rounded Corners 36">
            <a:hlinkClick xmlns:r="http://schemas.openxmlformats.org/officeDocument/2006/relationships" r:id="rId8"/>
            <a:extLst>
              <a:ext uri="{FF2B5EF4-FFF2-40B4-BE49-F238E27FC236}">
                <a16:creationId xmlns:a16="http://schemas.microsoft.com/office/drawing/2014/main" id="{592E4325-DE37-47C1-E939-AD84D3426251}"/>
              </a:ext>
            </a:extLst>
          </xdr:cNvPr>
          <xdr:cNvSpPr>
            <a:spLocks noChangeAspect="1"/>
          </xdr:cNvSpPr>
        </xdr:nvSpPr>
        <xdr:spPr>
          <a:xfrm>
            <a:off x="7542714" y="174165"/>
            <a:ext cx="1246413"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5</a:t>
            </a:r>
            <a:endParaRPr lang="en-PH" sz="1200">
              <a:solidFill>
                <a:sysClr val="windowText" lastClr="000000"/>
              </a:solidFill>
              <a:latin typeface="Amasis MT Pro Medium" panose="02040604050005020304" pitchFamily="18" charset="0"/>
            </a:endParaRPr>
          </a:p>
        </xdr:txBody>
      </xdr:sp>
      <xdr:sp macro="" textlink="">
        <xdr:nvSpPr>
          <xdr:cNvPr id="38" name="Rectangle: Rounded Corners 37">
            <a:hlinkClick xmlns:r="http://schemas.openxmlformats.org/officeDocument/2006/relationships" r:id="rId9"/>
            <a:extLst>
              <a:ext uri="{FF2B5EF4-FFF2-40B4-BE49-F238E27FC236}">
                <a16:creationId xmlns:a16="http://schemas.microsoft.com/office/drawing/2014/main" id="{65971ECF-9910-FF7F-35F8-28B390DFCEBD}"/>
              </a:ext>
            </a:extLst>
          </xdr:cNvPr>
          <xdr:cNvSpPr>
            <a:spLocks noChangeAspect="1"/>
          </xdr:cNvSpPr>
        </xdr:nvSpPr>
        <xdr:spPr>
          <a:xfrm>
            <a:off x="8975273" y="174165"/>
            <a:ext cx="1239610" cy="416378"/>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6</a:t>
            </a:r>
            <a:endParaRPr lang="en-PH" sz="1200">
              <a:solidFill>
                <a:sysClr val="windowText" lastClr="000000"/>
              </a:solidFill>
              <a:latin typeface="Amasis MT Pro Medium" panose="02040604050005020304" pitchFamily="18" charset="0"/>
            </a:endParaRPr>
          </a:p>
        </xdr:txBody>
      </xdr:sp>
      <xdr:sp macro="" textlink="">
        <xdr:nvSpPr>
          <xdr:cNvPr id="39" name="Rectangle: Rounded Corners 38">
            <a:hlinkClick xmlns:r="http://schemas.openxmlformats.org/officeDocument/2006/relationships" r:id="rId10"/>
            <a:extLst>
              <a:ext uri="{FF2B5EF4-FFF2-40B4-BE49-F238E27FC236}">
                <a16:creationId xmlns:a16="http://schemas.microsoft.com/office/drawing/2014/main" id="{92EAEA29-7D32-9C2D-4955-C433675AB048}"/>
              </a:ext>
            </a:extLst>
          </xdr:cNvPr>
          <xdr:cNvSpPr>
            <a:spLocks noChangeAspect="1"/>
          </xdr:cNvSpPr>
        </xdr:nvSpPr>
        <xdr:spPr>
          <a:xfrm>
            <a:off x="10401029" y="174165"/>
            <a:ext cx="123961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7</a:t>
            </a:r>
            <a:endParaRPr lang="en-PH" sz="1200">
              <a:solidFill>
                <a:sysClr val="windowText" lastClr="000000"/>
              </a:solidFill>
              <a:latin typeface="Amasis MT Pro Medium" panose="02040604050005020304" pitchFamily="18" charset="0"/>
            </a:endParaRPr>
          </a:p>
        </xdr:txBody>
      </xdr:sp>
      <xdr:sp macro="" textlink="">
        <xdr:nvSpPr>
          <xdr:cNvPr id="40" name="Rectangle: Rounded Corners 39">
            <a:hlinkClick xmlns:r="http://schemas.openxmlformats.org/officeDocument/2006/relationships" r:id="rId11"/>
            <a:extLst>
              <a:ext uri="{FF2B5EF4-FFF2-40B4-BE49-F238E27FC236}">
                <a16:creationId xmlns:a16="http://schemas.microsoft.com/office/drawing/2014/main" id="{3DBE9AF5-58D9-73B2-CA41-49501A73CB1A}"/>
              </a:ext>
            </a:extLst>
          </xdr:cNvPr>
          <xdr:cNvSpPr>
            <a:spLocks noChangeAspect="1"/>
          </xdr:cNvSpPr>
        </xdr:nvSpPr>
        <xdr:spPr>
          <a:xfrm>
            <a:off x="11826786" y="174165"/>
            <a:ext cx="1230086"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8</a:t>
            </a:r>
            <a:endParaRPr lang="en-PH" sz="1200">
              <a:solidFill>
                <a:sysClr val="windowText" lastClr="000000"/>
              </a:solidFill>
              <a:latin typeface="Amasis MT Pro Medium" panose="02040604050005020304" pitchFamily="18" charset="0"/>
            </a:endParaRPr>
          </a:p>
        </xdr:txBody>
      </xdr:sp>
      <xdr:sp macro="" textlink="">
        <xdr:nvSpPr>
          <xdr:cNvPr id="41" name="Rectangle: Rounded Corners 40">
            <a:hlinkClick xmlns:r="http://schemas.openxmlformats.org/officeDocument/2006/relationships" r:id="rId12"/>
            <a:extLst>
              <a:ext uri="{FF2B5EF4-FFF2-40B4-BE49-F238E27FC236}">
                <a16:creationId xmlns:a16="http://schemas.microsoft.com/office/drawing/2014/main" id="{E98BED08-84A1-CCE5-B74B-6E7E31862293}"/>
              </a:ext>
            </a:extLst>
          </xdr:cNvPr>
          <xdr:cNvSpPr>
            <a:spLocks noChangeAspect="1"/>
          </xdr:cNvSpPr>
        </xdr:nvSpPr>
        <xdr:spPr>
          <a:xfrm>
            <a:off x="13243018" y="174165"/>
            <a:ext cx="1266826"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9</a:t>
            </a:r>
            <a:endParaRPr lang="en-PH" sz="1200">
              <a:solidFill>
                <a:sysClr val="windowText" lastClr="000000"/>
              </a:solidFill>
              <a:latin typeface="Amasis MT Pro Medium" panose="02040604050005020304" pitchFamily="18" charset="0"/>
            </a:endParaRPr>
          </a:p>
        </xdr:txBody>
      </xdr:sp>
      <xdr:sp macro="" textlink="">
        <xdr:nvSpPr>
          <xdr:cNvPr id="42" name="Rectangle: Rounded Corners 41">
            <a:hlinkClick xmlns:r="http://schemas.openxmlformats.org/officeDocument/2006/relationships" r:id="rId13"/>
            <a:extLst>
              <a:ext uri="{FF2B5EF4-FFF2-40B4-BE49-F238E27FC236}">
                <a16:creationId xmlns:a16="http://schemas.microsoft.com/office/drawing/2014/main" id="{CA3F84F2-269F-2E99-C9BC-5683E8794949}"/>
              </a:ext>
            </a:extLst>
          </xdr:cNvPr>
          <xdr:cNvSpPr>
            <a:spLocks noChangeAspect="1"/>
          </xdr:cNvSpPr>
        </xdr:nvSpPr>
        <xdr:spPr>
          <a:xfrm>
            <a:off x="14695990" y="174165"/>
            <a:ext cx="1270905"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10</a:t>
            </a:r>
            <a:endParaRPr lang="en-PH" sz="1200">
              <a:solidFill>
                <a:sysClr val="windowText" lastClr="000000"/>
              </a:solidFill>
              <a:latin typeface="Amasis MT Pro Medium" panose="02040604050005020304" pitchFamily="18" charset="0"/>
            </a:endParaRPr>
          </a:p>
        </xdr:txBody>
      </xdr:sp>
      <xdr:sp macro="" textlink="">
        <xdr:nvSpPr>
          <xdr:cNvPr id="43" name="Rectangle: Rounded Corners 42">
            <a:hlinkClick xmlns:r="http://schemas.openxmlformats.org/officeDocument/2006/relationships" r:id="rId14"/>
            <a:extLst>
              <a:ext uri="{FF2B5EF4-FFF2-40B4-BE49-F238E27FC236}">
                <a16:creationId xmlns:a16="http://schemas.microsoft.com/office/drawing/2014/main" id="{0F194AF6-CED4-60CC-F4F3-5D0AD8F7D1DC}"/>
              </a:ext>
            </a:extLst>
          </xdr:cNvPr>
          <xdr:cNvSpPr/>
        </xdr:nvSpPr>
        <xdr:spPr>
          <a:xfrm>
            <a:off x="17683852" y="179610"/>
            <a:ext cx="1284514" cy="416379"/>
          </a:xfrm>
          <a:prstGeom prst="roundRect">
            <a:avLst/>
          </a:prstGeom>
          <a:solidFill>
            <a:srgbClr val="C00000"/>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400" b="1">
                <a:solidFill>
                  <a:schemeClr val="bg1"/>
                </a:solidFill>
                <a:latin typeface="Amasis MT Pro Medium" panose="02040604050005020304" pitchFamily="18" charset="0"/>
              </a:rPr>
              <a:t>TOTAL</a:t>
            </a:r>
            <a:endParaRPr lang="en-PH" sz="1200" b="1">
              <a:solidFill>
                <a:schemeClr val="bg1"/>
              </a:solidFill>
              <a:latin typeface="Amasis MT Pro Medium" panose="02040604050005020304" pitchFamily="18" charset="0"/>
            </a:endParaRPr>
          </a:p>
        </xdr:txBody>
      </xdr:sp>
      <xdr:sp macro="" textlink="">
        <xdr:nvSpPr>
          <xdr:cNvPr id="44" name="Rectangle: Rounded Corners 43">
            <a:hlinkClick xmlns:r="http://schemas.openxmlformats.org/officeDocument/2006/relationships" r:id="rId15"/>
            <a:extLst>
              <a:ext uri="{FF2B5EF4-FFF2-40B4-BE49-F238E27FC236}">
                <a16:creationId xmlns:a16="http://schemas.microsoft.com/office/drawing/2014/main" id="{79264371-6F96-3847-66EF-97D77F444B6C}"/>
              </a:ext>
            </a:extLst>
          </xdr:cNvPr>
          <xdr:cNvSpPr>
            <a:spLocks noChangeAspect="1"/>
          </xdr:cNvSpPr>
        </xdr:nvSpPr>
        <xdr:spPr>
          <a:xfrm>
            <a:off x="16153043" y="174165"/>
            <a:ext cx="1270905"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11</a:t>
            </a:r>
            <a:endParaRPr lang="en-PH" sz="1200">
              <a:solidFill>
                <a:sysClr val="windowText" lastClr="000000"/>
              </a:solidFill>
              <a:latin typeface="Amasis MT Pro Medium" panose="02040604050005020304" pitchFamily="18" charset="0"/>
            </a:endParaRPr>
          </a:p>
        </xdr:txBody>
      </xdr:sp>
    </xdr:grpSp>
    <xdr:clientData fPrintsWithSheet="0"/>
  </xdr:twoCellAnchor>
  <xdr:twoCellAnchor editAs="absolute">
    <xdr:from>
      <xdr:col>0</xdr:col>
      <xdr:colOff>238131</xdr:colOff>
      <xdr:row>46</xdr:row>
      <xdr:rowOff>103181</xdr:rowOff>
    </xdr:from>
    <xdr:to>
      <xdr:col>0</xdr:col>
      <xdr:colOff>1279077</xdr:colOff>
      <xdr:row>49</xdr:row>
      <xdr:rowOff>28336</xdr:rowOff>
    </xdr:to>
    <xdr:sp macro="[0]!PrintActiveSheet_SetPrintArea" textlink="">
      <xdr:nvSpPr>
        <xdr:cNvPr id="2" name="Rectangle 1">
          <a:extLst>
            <a:ext uri="{FF2B5EF4-FFF2-40B4-BE49-F238E27FC236}">
              <a16:creationId xmlns:a16="http://schemas.microsoft.com/office/drawing/2014/main" id="{FD7B4AA9-86E4-4406-8593-0F65B471347B}"/>
            </a:ext>
          </a:extLst>
        </xdr:cNvPr>
        <xdr:cNvSpPr>
          <a:spLocks noChangeAspect="1"/>
        </xdr:cNvSpPr>
      </xdr:nvSpPr>
      <xdr:spPr>
        <a:xfrm>
          <a:off x="238131" y="10056806"/>
          <a:ext cx="1040946" cy="615718"/>
        </a:xfrm>
        <a:prstGeom prst="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2000" b="1">
              <a:solidFill>
                <a:schemeClr val="bg1"/>
              </a:solidFill>
              <a:latin typeface="Arial" panose="020B0604020202020204" pitchFamily="34" charset="0"/>
              <a:cs typeface="Arial" panose="020B0604020202020204" pitchFamily="34" charset="0"/>
            </a:rPr>
            <a:t>PRINT</a:t>
          </a:r>
        </a:p>
      </xdr:txBody>
    </xdr:sp>
    <xdr:clientData fPrintsWithSheet="0"/>
  </xdr:twoCellAnchor>
  <xdr:twoCellAnchor>
    <xdr:from>
      <xdr:col>0</xdr:col>
      <xdr:colOff>149677</xdr:colOff>
      <xdr:row>12</xdr:row>
      <xdr:rowOff>258533</xdr:rowOff>
    </xdr:from>
    <xdr:to>
      <xdr:col>0</xdr:col>
      <xdr:colOff>1329753</xdr:colOff>
      <xdr:row>40</xdr:row>
      <xdr:rowOff>204659</xdr:rowOff>
    </xdr:to>
    <xdr:grpSp>
      <xdr:nvGrpSpPr>
        <xdr:cNvPr id="46" name="Group 45">
          <a:extLst>
            <a:ext uri="{FF2B5EF4-FFF2-40B4-BE49-F238E27FC236}">
              <a16:creationId xmlns:a16="http://schemas.microsoft.com/office/drawing/2014/main" id="{3784248B-3867-4C3E-A9F0-D1C072814979}"/>
            </a:ext>
          </a:extLst>
        </xdr:cNvPr>
        <xdr:cNvGrpSpPr/>
      </xdr:nvGrpSpPr>
      <xdr:grpSpPr>
        <a:xfrm>
          <a:off x="149677" y="2408462"/>
          <a:ext cx="1180076" cy="6368697"/>
          <a:chOff x="170916" y="2527118"/>
          <a:chExt cx="1180076" cy="6463904"/>
        </a:xfrm>
      </xdr:grpSpPr>
      <xdr:sp macro="" textlink="">
        <xdr:nvSpPr>
          <xdr:cNvPr id="47" name="Rectangle: Rounded Corners 46">
            <a:hlinkClick xmlns:r="http://schemas.openxmlformats.org/officeDocument/2006/relationships" r:id="rId16"/>
            <a:extLst>
              <a:ext uri="{FF2B5EF4-FFF2-40B4-BE49-F238E27FC236}">
                <a16:creationId xmlns:a16="http://schemas.microsoft.com/office/drawing/2014/main" id="{932A8A4B-58C9-ED53-FF56-F4682ECCDFCC}"/>
              </a:ext>
            </a:extLst>
          </xdr:cNvPr>
          <xdr:cNvSpPr/>
        </xdr:nvSpPr>
        <xdr:spPr>
          <a:xfrm>
            <a:off x="177715" y="2527118"/>
            <a:ext cx="1173277" cy="936519"/>
          </a:xfrm>
          <a:prstGeom prst="roundRect">
            <a:avLst/>
          </a:prstGeom>
          <a:solidFill>
            <a:schemeClr val="bg2">
              <a:lumMod val="25000"/>
            </a:schemeClr>
          </a:solidFill>
          <a:scene3d>
            <a:camera prst="orthographicFront"/>
            <a:lightRig rig="threePt" dir="t"/>
          </a:scene3d>
          <a:sp3d>
            <a:bevelT w="165100" prst="coolSlant"/>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lt1"/>
                </a:solidFill>
                <a:effectLst/>
                <a:latin typeface="+mn-lt"/>
                <a:ea typeface="+mn-ea"/>
                <a:cs typeface="+mn-cs"/>
              </a:rPr>
              <a:t>⌨️</a:t>
            </a:r>
            <a:br>
              <a:rPr lang="en-PH" sz="1050" b="1">
                <a:solidFill>
                  <a:schemeClr val="bg1"/>
                </a:solidFill>
                <a:latin typeface="Amasis MT Pro Black" panose="02040A04050005020304" pitchFamily="18" charset="0"/>
              </a:rPr>
            </a:br>
            <a:r>
              <a:rPr lang="en-PH" sz="1050" b="1">
                <a:solidFill>
                  <a:schemeClr val="bg1"/>
                </a:solidFill>
                <a:latin typeface="Amasis MT Pro Black" panose="02040A04050005020304" pitchFamily="18" charset="0"/>
              </a:rPr>
              <a:t>INPUT DATA</a:t>
            </a:r>
          </a:p>
        </xdr:txBody>
      </xdr:sp>
      <xdr:sp macro="" textlink="">
        <xdr:nvSpPr>
          <xdr:cNvPr id="48" name="Rectangle: Rounded Corners 47">
            <a:hlinkClick xmlns:r="http://schemas.openxmlformats.org/officeDocument/2006/relationships" r:id="rId17"/>
            <a:extLst>
              <a:ext uri="{FF2B5EF4-FFF2-40B4-BE49-F238E27FC236}">
                <a16:creationId xmlns:a16="http://schemas.microsoft.com/office/drawing/2014/main" id="{DB9D9FFA-C1C7-EE36-D694-966BD157A17A}"/>
              </a:ext>
            </a:extLst>
          </xdr:cNvPr>
          <xdr:cNvSpPr/>
        </xdr:nvSpPr>
        <xdr:spPr>
          <a:xfrm>
            <a:off x="170916" y="3892317"/>
            <a:ext cx="1173277" cy="1000068"/>
          </a:xfrm>
          <a:prstGeom prst="roundRect">
            <a:avLst/>
          </a:prstGeom>
          <a:solidFill>
            <a:schemeClr val="bg1">
              <a:lumMod val="85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chemeClr val="lt1"/>
                </a:solidFill>
                <a:effectLst/>
                <a:latin typeface="+mn-lt"/>
                <a:ea typeface="+mn-ea"/>
                <a:cs typeface="+mn-cs"/>
              </a:rPr>
              <a:t>📈</a:t>
            </a:r>
            <a:br>
              <a:rPr lang="en-PH" sz="1100">
                <a:solidFill>
                  <a:sysClr val="windowText" lastClr="000000"/>
                </a:solidFill>
                <a:latin typeface="Amasis MT Pro Black" panose="02040A04050005020304" pitchFamily="18" charset="0"/>
              </a:rPr>
            </a:br>
            <a:r>
              <a:rPr lang="en-PH" sz="1100">
                <a:solidFill>
                  <a:schemeClr val="accent6">
                    <a:lumMod val="50000"/>
                  </a:schemeClr>
                </a:solidFill>
                <a:latin typeface="Amasis MT Pro Black" panose="02040A04050005020304" pitchFamily="18" charset="0"/>
              </a:rPr>
              <a:t>GRADING SHEETS</a:t>
            </a:r>
          </a:p>
        </xdr:txBody>
      </xdr:sp>
      <xdr:sp macro="" textlink="">
        <xdr:nvSpPr>
          <xdr:cNvPr id="49" name="Rectangle: Rounded Corners 48">
            <a:hlinkClick xmlns:r="http://schemas.openxmlformats.org/officeDocument/2006/relationships" r:id="rId4"/>
            <a:extLst>
              <a:ext uri="{FF2B5EF4-FFF2-40B4-BE49-F238E27FC236}">
                <a16:creationId xmlns:a16="http://schemas.microsoft.com/office/drawing/2014/main" id="{A20C02BA-38CD-D881-E6AB-E3C05A83E1B4}"/>
              </a:ext>
            </a:extLst>
          </xdr:cNvPr>
          <xdr:cNvSpPr/>
        </xdr:nvSpPr>
        <xdr:spPr>
          <a:xfrm>
            <a:off x="170916" y="5313609"/>
            <a:ext cx="1173277" cy="96423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SF2</a:t>
            </a:r>
            <a:r>
              <a:rPr lang="en-PH" sz="1200" baseline="0">
                <a:solidFill>
                  <a:schemeClr val="accent6">
                    <a:lumMod val="50000"/>
                  </a:schemeClr>
                </a:solidFill>
                <a:latin typeface="Amasis MT Pro Black" panose="02040A04050005020304" pitchFamily="18" charset="0"/>
              </a:rPr>
              <a:t> &amp; SF3</a:t>
            </a:r>
            <a:endParaRPr lang="en-PH" sz="1200">
              <a:solidFill>
                <a:schemeClr val="accent6">
                  <a:lumMod val="50000"/>
                </a:schemeClr>
              </a:solidFill>
              <a:latin typeface="Amasis MT Pro Black" panose="02040A04050005020304" pitchFamily="18" charset="0"/>
            </a:endParaRPr>
          </a:p>
        </xdr:txBody>
      </xdr:sp>
      <xdr:sp macro="" textlink="">
        <xdr:nvSpPr>
          <xdr:cNvPr id="50" name="Rectangle: Rounded Corners 49">
            <a:hlinkClick xmlns:r="http://schemas.openxmlformats.org/officeDocument/2006/relationships" r:id="rId18"/>
            <a:extLst>
              <a:ext uri="{FF2B5EF4-FFF2-40B4-BE49-F238E27FC236}">
                <a16:creationId xmlns:a16="http://schemas.microsoft.com/office/drawing/2014/main" id="{C3FDD818-2BB3-EC57-81E4-3DB4DD623B59}"/>
              </a:ext>
            </a:extLst>
          </xdr:cNvPr>
          <xdr:cNvSpPr/>
        </xdr:nvSpPr>
        <xdr:spPr>
          <a:xfrm>
            <a:off x="177715" y="6700434"/>
            <a:ext cx="1173277" cy="919565"/>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SF9</a:t>
            </a:r>
            <a:r>
              <a:rPr lang="en-PH" sz="1200" baseline="0">
                <a:solidFill>
                  <a:schemeClr val="accent6">
                    <a:lumMod val="50000"/>
                  </a:schemeClr>
                </a:solidFill>
                <a:latin typeface="Amasis MT Pro Black" panose="02040A04050005020304" pitchFamily="18" charset="0"/>
              </a:rPr>
              <a:t> &amp; CERT</a:t>
            </a:r>
            <a:endParaRPr lang="en-PH" sz="1200">
              <a:solidFill>
                <a:schemeClr val="accent6">
                  <a:lumMod val="50000"/>
                </a:schemeClr>
              </a:solidFill>
              <a:latin typeface="Amasis MT Pro Black" panose="02040A04050005020304" pitchFamily="18" charset="0"/>
            </a:endParaRPr>
          </a:p>
        </xdr:txBody>
      </xdr:sp>
      <xdr:sp macro="" textlink="">
        <xdr:nvSpPr>
          <xdr:cNvPr id="51" name="Rectangle: Rounded Corners 50">
            <a:hlinkClick xmlns:r="http://schemas.openxmlformats.org/officeDocument/2006/relationships" r:id="rId19"/>
            <a:extLst>
              <a:ext uri="{FF2B5EF4-FFF2-40B4-BE49-F238E27FC236}">
                <a16:creationId xmlns:a16="http://schemas.microsoft.com/office/drawing/2014/main" id="{F20F8345-4345-416F-8D00-CB7F4CC5765F}"/>
              </a:ext>
            </a:extLst>
          </xdr:cNvPr>
          <xdr:cNvSpPr/>
        </xdr:nvSpPr>
        <xdr:spPr>
          <a:xfrm>
            <a:off x="177715" y="8024881"/>
            <a:ext cx="1173277" cy="96614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050">
                <a:solidFill>
                  <a:schemeClr val="accent6">
                    <a:lumMod val="50000"/>
                  </a:schemeClr>
                </a:solidFill>
                <a:latin typeface="Amasis MT Pro Black" panose="02040A04050005020304" pitchFamily="18" charset="0"/>
              </a:rPr>
              <a:t>GRADE SLIP</a:t>
            </a:r>
          </a:p>
        </xdr:txBody>
      </xdr:sp>
    </xdr:grpSp>
    <xdr:clientData fPrintsWithSheet="0"/>
  </xdr:twoCellAnchor>
  <xdr:twoCellAnchor editAs="absolute">
    <xdr:from>
      <xdr:col>41</xdr:col>
      <xdr:colOff>0</xdr:colOff>
      <xdr:row>6</xdr:row>
      <xdr:rowOff>0</xdr:rowOff>
    </xdr:from>
    <xdr:to>
      <xdr:col>44</xdr:col>
      <xdr:colOff>296440</xdr:colOff>
      <xdr:row>6</xdr:row>
      <xdr:rowOff>304448</xdr:rowOff>
    </xdr:to>
    <xdr:sp macro="[0]!ToggleHideBlankRows_D17_D137" textlink="">
      <xdr:nvSpPr>
        <xdr:cNvPr id="61" name="Rectangle: Rounded Corners 60">
          <a:extLst>
            <a:ext uri="{FF2B5EF4-FFF2-40B4-BE49-F238E27FC236}">
              <a16:creationId xmlns:a16="http://schemas.microsoft.com/office/drawing/2014/main" id="{BD668A16-7E53-402C-A606-13D001573DC0}"/>
            </a:ext>
          </a:extLst>
        </xdr:cNvPr>
        <xdr:cNvSpPr/>
      </xdr:nvSpPr>
      <xdr:spPr>
        <a:xfrm>
          <a:off x="17240250" y="789214"/>
          <a:ext cx="1861261" cy="304448"/>
        </a:xfrm>
        <a:prstGeom prst="roundRect">
          <a:avLst/>
        </a:prstGeom>
        <a:solidFill>
          <a:srgbClr val="00B0F0"/>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HIDE</a:t>
          </a:r>
          <a:r>
            <a:rPr lang="en-PH" sz="1050" b="1" baseline="0">
              <a:solidFill>
                <a:schemeClr val="bg1"/>
              </a:solidFill>
              <a:latin typeface="Amasis MT Pro Medium" panose="02040604050005020304" pitchFamily="18" charset="0"/>
            </a:rPr>
            <a:t> BLANK/S</a:t>
          </a:r>
          <a:endParaRPr lang="en-PH" sz="1050" b="1">
            <a:solidFill>
              <a:schemeClr val="bg1"/>
            </a:solidFill>
            <a:latin typeface="Amasis MT Pro Medium" panose="02040604050005020304" pitchFamily="18" charset="0"/>
          </a:endParaRPr>
        </a:p>
      </xdr:txBody>
    </xdr:sp>
    <xdr:clientData fPrintsWithSheet="0"/>
  </xdr:twoCellAnchor>
  <xdr:twoCellAnchor editAs="absolute">
    <xdr:from>
      <xdr:col>41</xdr:col>
      <xdr:colOff>0</xdr:colOff>
      <xdr:row>7</xdr:row>
      <xdr:rowOff>12479</xdr:rowOff>
    </xdr:from>
    <xdr:to>
      <xdr:col>44</xdr:col>
      <xdr:colOff>296440</xdr:colOff>
      <xdr:row>8</xdr:row>
      <xdr:rowOff>69555</xdr:rowOff>
    </xdr:to>
    <xdr:sp macro="[0]!UnhideAll_D17_D137_AI17_AI137" textlink="">
      <xdr:nvSpPr>
        <xdr:cNvPr id="62" name="Rectangle: Rounded Corners 61">
          <a:extLst>
            <a:ext uri="{FF2B5EF4-FFF2-40B4-BE49-F238E27FC236}">
              <a16:creationId xmlns:a16="http://schemas.microsoft.com/office/drawing/2014/main" id="{A5110E5F-9B28-4990-9249-4AEFD9C7E909}"/>
            </a:ext>
          </a:extLst>
        </xdr:cNvPr>
        <xdr:cNvSpPr/>
      </xdr:nvSpPr>
      <xdr:spPr>
        <a:xfrm>
          <a:off x="17240250" y="1141872"/>
          <a:ext cx="1861261" cy="302004"/>
        </a:xfrm>
        <a:prstGeom prst="roundRect">
          <a:avLst/>
        </a:prstGeom>
        <a:solidFill>
          <a:srgbClr val="C00000"/>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UNHIDE</a:t>
          </a:r>
          <a:r>
            <a:rPr lang="en-PH" sz="1050" b="1" baseline="0">
              <a:solidFill>
                <a:schemeClr val="bg1"/>
              </a:solidFill>
              <a:latin typeface="Amasis MT Pro Medium" panose="02040604050005020304" pitchFamily="18" charset="0"/>
            </a:rPr>
            <a:t> BLANK/S</a:t>
          </a:r>
          <a:endParaRPr lang="en-PH" sz="1050" b="1">
            <a:solidFill>
              <a:schemeClr val="bg1"/>
            </a:solidFill>
            <a:latin typeface="Amasis MT Pro Medium" panose="02040604050005020304" pitchFamily="18" charset="0"/>
          </a:endParaRPr>
        </a:p>
      </xdr:txBody>
    </xdr:sp>
    <xdr:clientData fPrintsWithSheet="0"/>
  </xdr:twoCellAnchor>
  <xdr:twoCellAnchor editAs="absolute">
    <xdr:from>
      <xdr:col>41</xdr:col>
      <xdr:colOff>4493</xdr:colOff>
      <xdr:row>9</xdr:row>
      <xdr:rowOff>57152</xdr:rowOff>
    </xdr:from>
    <xdr:to>
      <xdr:col>44</xdr:col>
      <xdr:colOff>305960</xdr:colOff>
      <xdr:row>11</xdr:row>
      <xdr:rowOff>201340</xdr:rowOff>
    </xdr:to>
    <xdr:sp macro="[0]!ToggleHideRows_NLS_TransferredOut" textlink="">
      <xdr:nvSpPr>
        <xdr:cNvPr id="63" name="Rectangle: Rounded Corners 62">
          <a:extLst>
            <a:ext uri="{FF2B5EF4-FFF2-40B4-BE49-F238E27FC236}">
              <a16:creationId xmlns:a16="http://schemas.microsoft.com/office/drawing/2014/main" id="{582B3E64-4CA9-41D0-83E4-2E7DB8AE020E}"/>
            </a:ext>
          </a:extLst>
        </xdr:cNvPr>
        <xdr:cNvSpPr/>
      </xdr:nvSpPr>
      <xdr:spPr>
        <a:xfrm>
          <a:off x="17244743" y="1513116"/>
          <a:ext cx="1866288" cy="511581"/>
        </a:xfrm>
        <a:prstGeom prst="roundRect">
          <a:avLst/>
        </a:prstGeom>
        <a:solidFill>
          <a:schemeClr val="accent2">
            <a:lumMod val="75000"/>
          </a:schemeClr>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HIDE/UNHIDE</a:t>
          </a:r>
          <a:r>
            <a:rPr lang="en-PH" sz="1050" b="1" baseline="0">
              <a:solidFill>
                <a:schemeClr val="bg1"/>
              </a:solidFill>
              <a:latin typeface="Amasis MT Pro Medium" panose="02040604050005020304" pitchFamily="18" charset="0"/>
            </a:rPr>
            <a:t> </a:t>
          </a:r>
        </a:p>
        <a:p>
          <a:pPr algn="ctr"/>
          <a:r>
            <a:rPr lang="en-PH" sz="1050" b="1" baseline="0">
              <a:solidFill>
                <a:schemeClr val="bg1"/>
              </a:solidFill>
              <a:latin typeface="Amasis MT Pro Medium" panose="02040604050005020304" pitchFamily="18" charset="0"/>
            </a:rPr>
            <a:t>DROP OUT STUDENTS</a:t>
          </a:r>
          <a:endParaRPr lang="en-PH" sz="1050" b="1">
            <a:solidFill>
              <a:schemeClr val="bg1"/>
            </a:solidFill>
            <a:latin typeface="Amasis MT Pro Medium" panose="02040604050005020304" pitchFamily="18" charset="0"/>
          </a:endParaRP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401411</xdr:colOff>
      <xdr:row>1</xdr:row>
      <xdr:rowOff>74841</xdr:rowOff>
    </xdr:from>
    <xdr:to>
      <xdr:col>0</xdr:col>
      <xdr:colOff>1094015</xdr:colOff>
      <xdr:row>7</xdr:row>
      <xdr:rowOff>25176</xdr:rowOff>
    </xdr:to>
    <xdr:pic>
      <xdr:nvPicPr>
        <xdr:cNvPr id="13" name="Picture 12">
          <a:hlinkClick xmlns:r="http://schemas.openxmlformats.org/officeDocument/2006/relationships" r:id="rId1"/>
          <a:extLst>
            <a:ext uri="{FF2B5EF4-FFF2-40B4-BE49-F238E27FC236}">
              <a16:creationId xmlns:a16="http://schemas.microsoft.com/office/drawing/2014/main" id="{F96BA11E-22DD-4665-AE4D-B307AC82C98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401411" y="115662"/>
          <a:ext cx="692604" cy="1038907"/>
        </a:xfrm>
        <a:prstGeom prst="rect">
          <a:avLst/>
        </a:prstGeom>
      </xdr:spPr>
    </xdr:pic>
    <xdr:clientData fPrintsWithSheet="0"/>
  </xdr:twoCellAnchor>
  <xdr:twoCellAnchor>
    <xdr:from>
      <xdr:col>0</xdr:col>
      <xdr:colOff>178935</xdr:colOff>
      <xdr:row>7</xdr:row>
      <xdr:rowOff>134706</xdr:rowOff>
    </xdr:from>
    <xdr:to>
      <xdr:col>0</xdr:col>
      <xdr:colOff>1311048</xdr:colOff>
      <xdr:row>10</xdr:row>
      <xdr:rowOff>78921</xdr:rowOff>
    </xdr:to>
    <xdr:sp macro="" textlink="">
      <xdr:nvSpPr>
        <xdr:cNvPr id="14" name="Rectangle: Rounded Corners 13">
          <a:extLst>
            <a:ext uri="{FF2B5EF4-FFF2-40B4-BE49-F238E27FC236}">
              <a16:creationId xmlns:a16="http://schemas.microsoft.com/office/drawing/2014/main" id="{E9E37B6A-ABB5-4F29-A2CB-C5CB657E64EC}"/>
            </a:ext>
          </a:extLst>
        </xdr:cNvPr>
        <xdr:cNvSpPr/>
      </xdr:nvSpPr>
      <xdr:spPr>
        <a:xfrm>
          <a:off x="178935" y="1258656"/>
          <a:ext cx="1132113" cy="363315"/>
        </a:xfrm>
        <a:prstGeom prst="roundRect">
          <a:avLst/>
        </a:prstGeom>
        <a:solidFill>
          <a:schemeClr val="bg2">
            <a:lumMod val="2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chemeClr val="bg1"/>
              </a:solidFill>
              <a:latin typeface="Amasis MT Pro Black" panose="02040A04050005020304" pitchFamily="18" charset="0"/>
            </a:rPr>
            <a:t>SF</a:t>
          </a:r>
          <a:r>
            <a:rPr lang="en-PH" sz="1600" b="1" baseline="0">
              <a:solidFill>
                <a:schemeClr val="bg1"/>
              </a:solidFill>
              <a:latin typeface="Amasis MT Pro Black" panose="02040A04050005020304" pitchFamily="18" charset="0"/>
            </a:rPr>
            <a:t> 2</a:t>
          </a:r>
          <a:endParaRPr lang="en-PH" sz="1600" b="1">
            <a:solidFill>
              <a:schemeClr val="bg1"/>
            </a:solidFill>
            <a:latin typeface="Amasis MT Pro Black" panose="02040A04050005020304" pitchFamily="18" charset="0"/>
          </a:endParaRPr>
        </a:p>
      </xdr:txBody>
    </xdr:sp>
    <xdr:clientData fPrintsWithSheet="0"/>
  </xdr:twoCellAnchor>
  <xdr:twoCellAnchor>
    <xdr:from>
      <xdr:col>0</xdr:col>
      <xdr:colOff>178935</xdr:colOff>
      <xdr:row>10</xdr:row>
      <xdr:rowOff>164642</xdr:rowOff>
    </xdr:from>
    <xdr:to>
      <xdr:col>0</xdr:col>
      <xdr:colOff>1311048</xdr:colOff>
      <xdr:row>11</xdr:row>
      <xdr:rowOff>244928</xdr:rowOff>
    </xdr:to>
    <xdr:sp macro="" textlink="">
      <xdr:nvSpPr>
        <xdr:cNvPr id="15" name="Rectangle: Rounded Corners 14">
          <a:hlinkClick xmlns:r="http://schemas.openxmlformats.org/officeDocument/2006/relationships" r:id="rId3"/>
          <a:extLst>
            <a:ext uri="{FF2B5EF4-FFF2-40B4-BE49-F238E27FC236}">
              <a16:creationId xmlns:a16="http://schemas.microsoft.com/office/drawing/2014/main" id="{FAD86D6E-C155-489C-A49C-A514930B3CAB}"/>
            </a:ext>
          </a:extLst>
        </xdr:cNvPr>
        <xdr:cNvSpPr/>
      </xdr:nvSpPr>
      <xdr:spPr>
        <a:xfrm>
          <a:off x="178935" y="1707692"/>
          <a:ext cx="1132113" cy="37079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ysClr val="windowText" lastClr="000000"/>
              </a:solidFill>
              <a:latin typeface="Amasis MT Pro Black" panose="02040A04050005020304" pitchFamily="18" charset="0"/>
            </a:rPr>
            <a:t>SF</a:t>
          </a:r>
          <a:r>
            <a:rPr lang="en-PH" sz="1600" b="1" baseline="0">
              <a:solidFill>
                <a:sysClr val="windowText" lastClr="000000"/>
              </a:solidFill>
              <a:latin typeface="Amasis MT Pro Black" panose="02040A04050005020304" pitchFamily="18" charset="0"/>
            </a:rPr>
            <a:t> 3</a:t>
          </a:r>
          <a:endParaRPr lang="en-PH" sz="1600" b="1">
            <a:solidFill>
              <a:sysClr val="windowText" lastClr="000000"/>
            </a:solidFill>
            <a:latin typeface="Amasis MT Pro Black" panose="02040A04050005020304" pitchFamily="18" charset="0"/>
          </a:endParaRPr>
        </a:p>
      </xdr:txBody>
    </xdr:sp>
    <xdr:clientData fPrintsWithSheet="0"/>
  </xdr:twoCellAnchor>
  <xdr:twoCellAnchor editAs="absolute">
    <xdr:from>
      <xdr:col>0</xdr:col>
      <xdr:colOff>170090</xdr:colOff>
      <xdr:row>44</xdr:row>
      <xdr:rowOff>365</xdr:rowOff>
    </xdr:from>
    <xdr:to>
      <xdr:col>0</xdr:col>
      <xdr:colOff>1353912</xdr:colOff>
      <xdr:row>45</xdr:row>
      <xdr:rowOff>228594</xdr:rowOff>
    </xdr:to>
    <xdr:sp macro="[0]!ExportActiveSheet_PrintArea_ToExcel_NoObjects" textlink="">
      <xdr:nvSpPr>
        <xdr:cNvPr id="29" name="Rectangle: Rounded Corners 28">
          <a:extLst>
            <a:ext uri="{FF2B5EF4-FFF2-40B4-BE49-F238E27FC236}">
              <a16:creationId xmlns:a16="http://schemas.microsoft.com/office/drawing/2014/main" id="{90EA7F65-CACF-8AEC-BA8B-5EA39D9824F1}"/>
            </a:ext>
          </a:extLst>
        </xdr:cNvPr>
        <xdr:cNvSpPr/>
      </xdr:nvSpPr>
      <xdr:spPr>
        <a:xfrm>
          <a:off x="170090" y="9498151"/>
          <a:ext cx="1183822" cy="459550"/>
        </a:xfrm>
        <a:prstGeom prst="round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0000" rtlCol="0" anchor="ctr"/>
        <a:lstStyle/>
        <a:p>
          <a:pPr algn="ctr"/>
          <a:r>
            <a:rPr lang="en-PH" sz="1100" b="1">
              <a:solidFill>
                <a:schemeClr val="bg1"/>
              </a:solidFill>
              <a:latin typeface="Arial" panose="020B0604020202020204" pitchFamily="34" charset="0"/>
              <a:cs typeface="Arial" panose="020B0604020202020204" pitchFamily="34" charset="0"/>
            </a:rPr>
            <a:t>DOWNLOAD</a:t>
          </a:r>
        </a:p>
      </xdr:txBody>
    </xdr:sp>
    <xdr:clientData fPrintsWithSheet="0"/>
  </xdr:twoCellAnchor>
  <xdr:twoCellAnchor editAs="absolute">
    <xdr:from>
      <xdr:col>2</xdr:col>
      <xdr:colOff>74844</xdr:colOff>
      <xdr:row>1</xdr:row>
      <xdr:rowOff>136077</xdr:rowOff>
    </xdr:from>
    <xdr:to>
      <xdr:col>41</xdr:col>
      <xdr:colOff>338831</xdr:colOff>
      <xdr:row>4</xdr:row>
      <xdr:rowOff>27222</xdr:rowOff>
    </xdr:to>
    <xdr:grpSp>
      <xdr:nvGrpSpPr>
        <xdr:cNvPr id="31" name="Group 30">
          <a:extLst>
            <a:ext uri="{FF2B5EF4-FFF2-40B4-BE49-F238E27FC236}">
              <a16:creationId xmlns:a16="http://schemas.microsoft.com/office/drawing/2014/main" id="{F40B1C31-3883-4DCA-913E-69F1B5CBACA8}"/>
            </a:ext>
          </a:extLst>
        </xdr:cNvPr>
        <xdr:cNvGrpSpPr>
          <a:grpSpLocks noChangeAspect="1"/>
        </xdr:cNvGrpSpPr>
      </xdr:nvGrpSpPr>
      <xdr:grpSpPr>
        <a:xfrm>
          <a:off x="1612451" y="176898"/>
          <a:ext cx="15966630" cy="421824"/>
          <a:chOff x="1715861" y="174165"/>
          <a:chExt cx="17252505" cy="421824"/>
        </a:xfrm>
      </xdr:grpSpPr>
      <xdr:sp macro="" textlink="">
        <xdr:nvSpPr>
          <xdr:cNvPr id="32" name="Rectangle: Rounded Corners 31">
            <a:hlinkClick xmlns:r="http://schemas.openxmlformats.org/officeDocument/2006/relationships" r:id="rId4"/>
            <a:extLst>
              <a:ext uri="{FF2B5EF4-FFF2-40B4-BE49-F238E27FC236}">
                <a16:creationId xmlns:a16="http://schemas.microsoft.com/office/drawing/2014/main" id="{327EA498-4A8C-AFE8-D51A-6E1DDEA46BD4}"/>
              </a:ext>
            </a:extLst>
          </xdr:cNvPr>
          <xdr:cNvSpPr>
            <a:spLocks noChangeAspect="1"/>
          </xdr:cNvSpPr>
        </xdr:nvSpPr>
        <xdr:spPr>
          <a:xfrm>
            <a:off x="1715861" y="174165"/>
            <a:ext cx="1235529"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1</a:t>
            </a:r>
            <a:endParaRPr lang="en-PH" sz="1200" b="0">
              <a:solidFill>
                <a:schemeClr val="tx1"/>
              </a:solidFill>
              <a:latin typeface="Amasis MT Pro Medium" panose="02040604050005020304" pitchFamily="18" charset="0"/>
            </a:endParaRPr>
          </a:p>
        </xdr:txBody>
      </xdr:sp>
      <xdr:sp macro="" textlink="">
        <xdr:nvSpPr>
          <xdr:cNvPr id="33" name="Rectangle: Rounded Corners 32">
            <a:hlinkClick xmlns:r="http://schemas.openxmlformats.org/officeDocument/2006/relationships" r:id="rId5"/>
            <a:extLst>
              <a:ext uri="{FF2B5EF4-FFF2-40B4-BE49-F238E27FC236}">
                <a16:creationId xmlns:a16="http://schemas.microsoft.com/office/drawing/2014/main" id="{CA4C6738-D469-879F-CF49-9869E1677319}"/>
              </a:ext>
            </a:extLst>
          </xdr:cNvPr>
          <xdr:cNvSpPr>
            <a:spLocks noChangeAspect="1"/>
          </xdr:cNvSpPr>
        </xdr:nvSpPr>
        <xdr:spPr>
          <a:xfrm>
            <a:off x="3137536" y="174165"/>
            <a:ext cx="1328058"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2</a:t>
            </a:r>
            <a:endParaRPr lang="en-PH" sz="1200" b="0">
              <a:solidFill>
                <a:schemeClr val="tx1"/>
              </a:solidFill>
              <a:latin typeface="Amasis MT Pro Medium" panose="02040604050005020304" pitchFamily="18" charset="0"/>
            </a:endParaRPr>
          </a:p>
        </xdr:txBody>
      </xdr:sp>
      <xdr:sp macro="" textlink="">
        <xdr:nvSpPr>
          <xdr:cNvPr id="34" name="Rectangle: Rounded Corners 33">
            <a:hlinkClick xmlns:r="http://schemas.openxmlformats.org/officeDocument/2006/relationships" r:id="rId6"/>
            <a:extLst>
              <a:ext uri="{FF2B5EF4-FFF2-40B4-BE49-F238E27FC236}">
                <a16:creationId xmlns:a16="http://schemas.microsoft.com/office/drawing/2014/main" id="{FE956F03-3873-0819-4A41-2F257728C668}"/>
              </a:ext>
            </a:extLst>
          </xdr:cNvPr>
          <xdr:cNvSpPr>
            <a:spLocks noChangeAspect="1"/>
          </xdr:cNvSpPr>
        </xdr:nvSpPr>
        <xdr:spPr>
          <a:xfrm>
            <a:off x="4651740" y="174165"/>
            <a:ext cx="1279071" cy="416379"/>
          </a:xfrm>
          <a:prstGeom prst="roundRect">
            <a:avLst/>
          </a:prstGeom>
          <a:solidFill>
            <a:schemeClr val="bg2">
              <a:lumMod val="2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bg1"/>
                </a:solidFill>
                <a:latin typeface="Amasis MT Pro Medium" panose="02040604050005020304" pitchFamily="18" charset="0"/>
              </a:rPr>
              <a:t>MONTH</a:t>
            </a:r>
            <a:r>
              <a:rPr lang="en-PH" sz="1200" b="1" baseline="0">
                <a:solidFill>
                  <a:schemeClr val="bg1"/>
                </a:solidFill>
                <a:latin typeface="Amasis MT Pro Medium" panose="02040604050005020304" pitchFamily="18" charset="0"/>
              </a:rPr>
              <a:t> 3</a:t>
            </a:r>
            <a:endParaRPr lang="en-PH" sz="1200" b="1">
              <a:solidFill>
                <a:schemeClr val="bg1"/>
              </a:solidFill>
              <a:latin typeface="Amasis MT Pro Medium" panose="02040604050005020304" pitchFamily="18" charset="0"/>
            </a:endParaRPr>
          </a:p>
        </xdr:txBody>
      </xdr:sp>
      <xdr:sp macro="" textlink="">
        <xdr:nvSpPr>
          <xdr:cNvPr id="35" name="Rectangle: Rounded Corners 34">
            <a:hlinkClick xmlns:r="http://schemas.openxmlformats.org/officeDocument/2006/relationships" r:id="rId7"/>
            <a:extLst>
              <a:ext uri="{FF2B5EF4-FFF2-40B4-BE49-F238E27FC236}">
                <a16:creationId xmlns:a16="http://schemas.microsoft.com/office/drawing/2014/main" id="{07442122-ACE8-9D89-F273-3066D09BFC4C}"/>
              </a:ext>
            </a:extLst>
          </xdr:cNvPr>
          <xdr:cNvSpPr>
            <a:spLocks noChangeAspect="1"/>
          </xdr:cNvSpPr>
        </xdr:nvSpPr>
        <xdr:spPr>
          <a:xfrm>
            <a:off x="6116957" y="174165"/>
            <a:ext cx="123961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4</a:t>
            </a:r>
            <a:endParaRPr lang="en-PH" sz="1200">
              <a:solidFill>
                <a:sysClr val="windowText" lastClr="000000"/>
              </a:solidFill>
              <a:latin typeface="Amasis MT Pro Medium" panose="02040604050005020304" pitchFamily="18" charset="0"/>
            </a:endParaRPr>
          </a:p>
        </xdr:txBody>
      </xdr:sp>
      <xdr:sp macro="" textlink="">
        <xdr:nvSpPr>
          <xdr:cNvPr id="36" name="Rectangle: Rounded Corners 35">
            <a:hlinkClick xmlns:r="http://schemas.openxmlformats.org/officeDocument/2006/relationships" r:id="rId8"/>
            <a:extLst>
              <a:ext uri="{FF2B5EF4-FFF2-40B4-BE49-F238E27FC236}">
                <a16:creationId xmlns:a16="http://schemas.microsoft.com/office/drawing/2014/main" id="{F212E253-8941-63D4-E3BF-3105D6454DD2}"/>
              </a:ext>
            </a:extLst>
          </xdr:cNvPr>
          <xdr:cNvSpPr>
            <a:spLocks noChangeAspect="1"/>
          </xdr:cNvSpPr>
        </xdr:nvSpPr>
        <xdr:spPr>
          <a:xfrm>
            <a:off x="7542714" y="174165"/>
            <a:ext cx="1246413"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5</a:t>
            </a:r>
            <a:endParaRPr lang="en-PH" sz="1200">
              <a:solidFill>
                <a:sysClr val="windowText" lastClr="000000"/>
              </a:solidFill>
              <a:latin typeface="Amasis MT Pro Medium" panose="02040604050005020304" pitchFamily="18" charset="0"/>
            </a:endParaRPr>
          </a:p>
        </xdr:txBody>
      </xdr:sp>
      <xdr:sp macro="" textlink="">
        <xdr:nvSpPr>
          <xdr:cNvPr id="37" name="Rectangle: Rounded Corners 36">
            <a:hlinkClick xmlns:r="http://schemas.openxmlformats.org/officeDocument/2006/relationships" r:id="rId9"/>
            <a:extLst>
              <a:ext uri="{FF2B5EF4-FFF2-40B4-BE49-F238E27FC236}">
                <a16:creationId xmlns:a16="http://schemas.microsoft.com/office/drawing/2014/main" id="{CA682C71-789E-D6CD-4045-4B689B0957AA}"/>
              </a:ext>
            </a:extLst>
          </xdr:cNvPr>
          <xdr:cNvSpPr>
            <a:spLocks noChangeAspect="1"/>
          </xdr:cNvSpPr>
        </xdr:nvSpPr>
        <xdr:spPr>
          <a:xfrm>
            <a:off x="8975273" y="174165"/>
            <a:ext cx="1239610" cy="416378"/>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6</a:t>
            </a:r>
            <a:endParaRPr lang="en-PH" sz="1200">
              <a:solidFill>
                <a:sysClr val="windowText" lastClr="000000"/>
              </a:solidFill>
              <a:latin typeface="Amasis MT Pro Medium" panose="02040604050005020304" pitchFamily="18" charset="0"/>
            </a:endParaRPr>
          </a:p>
        </xdr:txBody>
      </xdr:sp>
      <xdr:sp macro="" textlink="">
        <xdr:nvSpPr>
          <xdr:cNvPr id="38" name="Rectangle: Rounded Corners 37">
            <a:hlinkClick xmlns:r="http://schemas.openxmlformats.org/officeDocument/2006/relationships" r:id="rId10"/>
            <a:extLst>
              <a:ext uri="{FF2B5EF4-FFF2-40B4-BE49-F238E27FC236}">
                <a16:creationId xmlns:a16="http://schemas.microsoft.com/office/drawing/2014/main" id="{7609EDC2-387A-9741-C26F-4F977A299FA2}"/>
              </a:ext>
            </a:extLst>
          </xdr:cNvPr>
          <xdr:cNvSpPr>
            <a:spLocks noChangeAspect="1"/>
          </xdr:cNvSpPr>
        </xdr:nvSpPr>
        <xdr:spPr>
          <a:xfrm>
            <a:off x="10401029" y="174165"/>
            <a:ext cx="123961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7</a:t>
            </a:r>
            <a:endParaRPr lang="en-PH" sz="1200">
              <a:solidFill>
                <a:sysClr val="windowText" lastClr="000000"/>
              </a:solidFill>
              <a:latin typeface="Amasis MT Pro Medium" panose="02040604050005020304" pitchFamily="18" charset="0"/>
            </a:endParaRPr>
          </a:p>
        </xdr:txBody>
      </xdr:sp>
      <xdr:sp macro="" textlink="">
        <xdr:nvSpPr>
          <xdr:cNvPr id="39" name="Rectangle: Rounded Corners 38">
            <a:hlinkClick xmlns:r="http://schemas.openxmlformats.org/officeDocument/2006/relationships" r:id="rId11"/>
            <a:extLst>
              <a:ext uri="{FF2B5EF4-FFF2-40B4-BE49-F238E27FC236}">
                <a16:creationId xmlns:a16="http://schemas.microsoft.com/office/drawing/2014/main" id="{37A09B14-5742-7989-1F25-B4CE57F5CF1E}"/>
              </a:ext>
            </a:extLst>
          </xdr:cNvPr>
          <xdr:cNvSpPr>
            <a:spLocks noChangeAspect="1"/>
          </xdr:cNvSpPr>
        </xdr:nvSpPr>
        <xdr:spPr>
          <a:xfrm>
            <a:off x="11826786" y="174165"/>
            <a:ext cx="1230086"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8</a:t>
            </a:r>
            <a:endParaRPr lang="en-PH" sz="1200">
              <a:solidFill>
                <a:sysClr val="windowText" lastClr="000000"/>
              </a:solidFill>
              <a:latin typeface="Amasis MT Pro Medium" panose="02040604050005020304" pitchFamily="18" charset="0"/>
            </a:endParaRPr>
          </a:p>
        </xdr:txBody>
      </xdr:sp>
      <xdr:sp macro="" textlink="">
        <xdr:nvSpPr>
          <xdr:cNvPr id="40" name="Rectangle: Rounded Corners 39">
            <a:hlinkClick xmlns:r="http://schemas.openxmlformats.org/officeDocument/2006/relationships" r:id="rId12"/>
            <a:extLst>
              <a:ext uri="{FF2B5EF4-FFF2-40B4-BE49-F238E27FC236}">
                <a16:creationId xmlns:a16="http://schemas.microsoft.com/office/drawing/2014/main" id="{6B6A0CBF-BC49-E325-FB95-E3C2A92FDA4D}"/>
              </a:ext>
            </a:extLst>
          </xdr:cNvPr>
          <xdr:cNvSpPr>
            <a:spLocks noChangeAspect="1"/>
          </xdr:cNvSpPr>
        </xdr:nvSpPr>
        <xdr:spPr>
          <a:xfrm>
            <a:off x="13243018" y="174165"/>
            <a:ext cx="1266826"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9</a:t>
            </a:r>
            <a:endParaRPr lang="en-PH" sz="1200">
              <a:solidFill>
                <a:sysClr val="windowText" lastClr="000000"/>
              </a:solidFill>
              <a:latin typeface="Amasis MT Pro Medium" panose="02040604050005020304" pitchFamily="18" charset="0"/>
            </a:endParaRPr>
          </a:p>
        </xdr:txBody>
      </xdr:sp>
      <xdr:sp macro="" textlink="">
        <xdr:nvSpPr>
          <xdr:cNvPr id="41" name="Rectangle: Rounded Corners 40">
            <a:hlinkClick xmlns:r="http://schemas.openxmlformats.org/officeDocument/2006/relationships" r:id="rId13"/>
            <a:extLst>
              <a:ext uri="{FF2B5EF4-FFF2-40B4-BE49-F238E27FC236}">
                <a16:creationId xmlns:a16="http://schemas.microsoft.com/office/drawing/2014/main" id="{B4513A08-73A0-4D82-E26A-870F0590E5BC}"/>
              </a:ext>
            </a:extLst>
          </xdr:cNvPr>
          <xdr:cNvSpPr>
            <a:spLocks noChangeAspect="1"/>
          </xdr:cNvSpPr>
        </xdr:nvSpPr>
        <xdr:spPr>
          <a:xfrm>
            <a:off x="14695990" y="174165"/>
            <a:ext cx="1270905"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10</a:t>
            </a:r>
            <a:endParaRPr lang="en-PH" sz="1200">
              <a:solidFill>
                <a:sysClr val="windowText" lastClr="000000"/>
              </a:solidFill>
              <a:latin typeface="Amasis MT Pro Medium" panose="02040604050005020304" pitchFamily="18" charset="0"/>
            </a:endParaRPr>
          </a:p>
        </xdr:txBody>
      </xdr:sp>
      <xdr:sp macro="" textlink="">
        <xdr:nvSpPr>
          <xdr:cNvPr id="42" name="Rectangle: Rounded Corners 41">
            <a:hlinkClick xmlns:r="http://schemas.openxmlformats.org/officeDocument/2006/relationships" r:id="rId14"/>
            <a:extLst>
              <a:ext uri="{FF2B5EF4-FFF2-40B4-BE49-F238E27FC236}">
                <a16:creationId xmlns:a16="http://schemas.microsoft.com/office/drawing/2014/main" id="{0B8479B6-5BBA-4825-3DBE-0BDF6A4992CE}"/>
              </a:ext>
            </a:extLst>
          </xdr:cNvPr>
          <xdr:cNvSpPr/>
        </xdr:nvSpPr>
        <xdr:spPr>
          <a:xfrm>
            <a:off x="17683852" y="179610"/>
            <a:ext cx="1284514" cy="416379"/>
          </a:xfrm>
          <a:prstGeom prst="roundRect">
            <a:avLst/>
          </a:prstGeom>
          <a:solidFill>
            <a:srgbClr val="C00000"/>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400" b="1">
                <a:solidFill>
                  <a:schemeClr val="bg1"/>
                </a:solidFill>
                <a:latin typeface="Amasis MT Pro Medium" panose="02040604050005020304" pitchFamily="18" charset="0"/>
              </a:rPr>
              <a:t>TOTAL</a:t>
            </a:r>
            <a:endParaRPr lang="en-PH" sz="1200" b="1">
              <a:solidFill>
                <a:schemeClr val="bg1"/>
              </a:solidFill>
              <a:latin typeface="Amasis MT Pro Medium" panose="02040604050005020304" pitchFamily="18" charset="0"/>
            </a:endParaRPr>
          </a:p>
        </xdr:txBody>
      </xdr:sp>
      <xdr:sp macro="" textlink="">
        <xdr:nvSpPr>
          <xdr:cNvPr id="43" name="Rectangle: Rounded Corners 42">
            <a:hlinkClick xmlns:r="http://schemas.openxmlformats.org/officeDocument/2006/relationships" r:id="rId15"/>
            <a:extLst>
              <a:ext uri="{FF2B5EF4-FFF2-40B4-BE49-F238E27FC236}">
                <a16:creationId xmlns:a16="http://schemas.microsoft.com/office/drawing/2014/main" id="{EC629D50-23EA-D779-5FE8-C21849F49509}"/>
              </a:ext>
            </a:extLst>
          </xdr:cNvPr>
          <xdr:cNvSpPr>
            <a:spLocks noChangeAspect="1"/>
          </xdr:cNvSpPr>
        </xdr:nvSpPr>
        <xdr:spPr>
          <a:xfrm>
            <a:off x="16153043" y="174165"/>
            <a:ext cx="1270905"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11</a:t>
            </a:r>
            <a:endParaRPr lang="en-PH" sz="1200">
              <a:solidFill>
                <a:sysClr val="windowText" lastClr="000000"/>
              </a:solidFill>
              <a:latin typeface="Amasis MT Pro Medium" panose="02040604050005020304" pitchFamily="18" charset="0"/>
            </a:endParaRPr>
          </a:p>
        </xdr:txBody>
      </xdr:sp>
    </xdr:grpSp>
    <xdr:clientData fPrintsWithSheet="0"/>
  </xdr:twoCellAnchor>
  <xdr:twoCellAnchor editAs="absolute">
    <xdr:from>
      <xdr:col>0</xdr:col>
      <xdr:colOff>238126</xdr:colOff>
      <xdr:row>46</xdr:row>
      <xdr:rowOff>103186</xdr:rowOff>
    </xdr:from>
    <xdr:to>
      <xdr:col>0</xdr:col>
      <xdr:colOff>1279072</xdr:colOff>
      <xdr:row>49</xdr:row>
      <xdr:rowOff>28341</xdr:rowOff>
    </xdr:to>
    <xdr:sp macro="[0]!PrintActiveSheet_SetPrintArea" textlink="">
      <xdr:nvSpPr>
        <xdr:cNvPr id="2" name="Rectangle 1">
          <a:extLst>
            <a:ext uri="{FF2B5EF4-FFF2-40B4-BE49-F238E27FC236}">
              <a16:creationId xmlns:a16="http://schemas.microsoft.com/office/drawing/2014/main" id="{E239A1FD-ED9D-4CC9-B4FC-67EC22D3CCBB}"/>
            </a:ext>
          </a:extLst>
        </xdr:cNvPr>
        <xdr:cNvSpPr>
          <a:spLocks noChangeAspect="1"/>
        </xdr:cNvSpPr>
      </xdr:nvSpPr>
      <xdr:spPr>
        <a:xfrm>
          <a:off x="238126" y="10056811"/>
          <a:ext cx="1040946" cy="615718"/>
        </a:xfrm>
        <a:prstGeom prst="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2000" b="1">
              <a:solidFill>
                <a:schemeClr val="bg1"/>
              </a:solidFill>
              <a:latin typeface="Arial" panose="020B0604020202020204" pitchFamily="34" charset="0"/>
              <a:cs typeface="Arial" panose="020B0604020202020204" pitchFamily="34" charset="0"/>
            </a:rPr>
            <a:t>PRINT</a:t>
          </a:r>
        </a:p>
      </xdr:txBody>
    </xdr:sp>
    <xdr:clientData fPrintsWithSheet="0"/>
  </xdr:twoCellAnchor>
  <xdr:twoCellAnchor>
    <xdr:from>
      <xdr:col>0</xdr:col>
      <xdr:colOff>149677</xdr:colOff>
      <xdr:row>13</xdr:row>
      <xdr:rowOff>0</xdr:rowOff>
    </xdr:from>
    <xdr:to>
      <xdr:col>0</xdr:col>
      <xdr:colOff>1329753</xdr:colOff>
      <xdr:row>40</xdr:row>
      <xdr:rowOff>204661</xdr:rowOff>
    </xdr:to>
    <xdr:grpSp>
      <xdr:nvGrpSpPr>
        <xdr:cNvPr id="52" name="Group 51">
          <a:extLst>
            <a:ext uri="{FF2B5EF4-FFF2-40B4-BE49-F238E27FC236}">
              <a16:creationId xmlns:a16="http://schemas.microsoft.com/office/drawing/2014/main" id="{3A05304E-E621-4D07-AC4A-DEBB5E7C6BFF}"/>
            </a:ext>
          </a:extLst>
        </xdr:cNvPr>
        <xdr:cNvGrpSpPr/>
      </xdr:nvGrpSpPr>
      <xdr:grpSpPr>
        <a:xfrm>
          <a:off x="149677" y="2408464"/>
          <a:ext cx="1180076" cy="6368697"/>
          <a:chOff x="170916" y="2527118"/>
          <a:chExt cx="1180076" cy="6463904"/>
        </a:xfrm>
      </xdr:grpSpPr>
      <xdr:sp macro="" textlink="">
        <xdr:nvSpPr>
          <xdr:cNvPr id="53" name="Rectangle: Rounded Corners 52">
            <a:hlinkClick xmlns:r="http://schemas.openxmlformats.org/officeDocument/2006/relationships" r:id="rId16"/>
            <a:extLst>
              <a:ext uri="{FF2B5EF4-FFF2-40B4-BE49-F238E27FC236}">
                <a16:creationId xmlns:a16="http://schemas.microsoft.com/office/drawing/2014/main" id="{66FA6080-0C35-B086-6B73-5316A555F6E2}"/>
              </a:ext>
            </a:extLst>
          </xdr:cNvPr>
          <xdr:cNvSpPr/>
        </xdr:nvSpPr>
        <xdr:spPr>
          <a:xfrm>
            <a:off x="177715" y="2527118"/>
            <a:ext cx="1173277" cy="936519"/>
          </a:xfrm>
          <a:prstGeom prst="roundRect">
            <a:avLst/>
          </a:prstGeom>
          <a:solidFill>
            <a:schemeClr val="bg2">
              <a:lumMod val="25000"/>
            </a:schemeClr>
          </a:solidFill>
          <a:scene3d>
            <a:camera prst="orthographicFront"/>
            <a:lightRig rig="threePt" dir="t"/>
          </a:scene3d>
          <a:sp3d>
            <a:bevelT w="165100" prst="coolSlant"/>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lt1"/>
                </a:solidFill>
                <a:effectLst/>
                <a:latin typeface="+mn-lt"/>
                <a:ea typeface="+mn-ea"/>
                <a:cs typeface="+mn-cs"/>
              </a:rPr>
              <a:t>⌨️</a:t>
            </a:r>
            <a:br>
              <a:rPr lang="en-PH" sz="1050" b="1">
                <a:solidFill>
                  <a:schemeClr val="bg1"/>
                </a:solidFill>
                <a:latin typeface="Amasis MT Pro Black" panose="02040A04050005020304" pitchFamily="18" charset="0"/>
              </a:rPr>
            </a:br>
            <a:r>
              <a:rPr lang="en-PH" sz="1050" b="1">
                <a:solidFill>
                  <a:schemeClr val="bg1"/>
                </a:solidFill>
                <a:latin typeface="Amasis MT Pro Black" panose="02040A04050005020304" pitchFamily="18" charset="0"/>
              </a:rPr>
              <a:t>INPUT DATA</a:t>
            </a:r>
          </a:p>
        </xdr:txBody>
      </xdr:sp>
      <xdr:sp macro="" textlink="">
        <xdr:nvSpPr>
          <xdr:cNvPr id="54" name="Rectangle: Rounded Corners 53">
            <a:hlinkClick xmlns:r="http://schemas.openxmlformats.org/officeDocument/2006/relationships" r:id="rId17"/>
            <a:extLst>
              <a:ext uri="{FF2B5EF4-FFF2-40B4-BE49-F238E27FC236}">
                <a16:creationId xmlns:a16="http://schemas.microsoft.com/office/drawing/2014/main" id="{5C3E2E30-491F-EAB7-3767-CB060269B392}"/>
              </a:ext>
            </a:extLst>
          </xdr:cNvPr>
          <xdr:cNvSpPr/>
        </xdr:nvSpPr>
        <xdr:spPr>
          <a:xfrm>
            <a:off x="170916" y="3892317"/>
            <a:ext cx="1173277" cy="1000068"/>
          </a:xfrm>
          <a:prstGeom prst="roundRect">
            <a:avLst/>
          </a:prstGeom>
          <a:solidFill>
            <a:schemeClr val="bg1">
              <a:lumMod val="85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chemeClr val="lt1"/>
                </a:solidFill>
                <a:effectLst/>
                <a:latin typeface="+mn-lt"/>
                <a:ea typeface="+mn-ea"/>
                <a:cs typeface="+mn-cs"/>
              </a:rPr>
              <a:t>📈</a:t>
            </a:r>
            <a:br>
              <a:rPr lang="en-PH" sz="1100">
                <a:solidFill>
                  <a:sysClr val="windowText" lastClr="000000"/>
                </a:solidFill>
                <a:latin typeface="Amasis MT Pro Black" panose="02040A04050005020304" pitchFamily="18" charset="0"/>
              </a:rPr>
            </a:br>
            <a:r>
              <a:rPr lang="en-PH" sz="1100">
                <a:solidFill>
                  <a:schemeClr val="accent6">
                    <a:lumMod val="50000"/>
                  </a:schemeClr>
                </a:solidFill>
                <a:latin typeface="Amasis MT Pro Black" panose="02040A04050005020304" pitchFamily="18" charset="0"/>
              </a:rPr>
              <a:t>GRADING SHEETS</a:t>
            </a:r>
          </a:p>
        </xdr:txBody>
      </xdr:sp>
      <xdr:sp macro="" textlink="">
        <xdr:nvSpPr>
          <xdr:cNvPr id="55" name="Rectangle: Rounded Corners 54">
            <a:hlinkClick xmlns:r="http://schemas.openxmlformats.org/officeDocument/2006/relationships" r:id="rId4"/>
            <a:extLst>
              <a:ext uri="{FF2B5EF4-FFF2-40B4-BE49-F238E27FC236}">
                <a16:creationId xmlns:a16="http://schemas.microsoft.com/office/drawing/2014/main" id="{1226E1E9-55D0-04D4-C398-14F53FBD2DFD}"/>
              </a:ext>
            </a:extLst>
          </xdr:cNvPr>
          <xdr:cNvSpPr/>
        </xdr:nvSpPr>
        <xdr:spPr>
          <a:xfrm>
            <a:off x="170916" y="5313609"/>
            <a:ext cx="1173277" cy="96423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SF2</a:t>
            </a:r>
            <a:r>
              <a:rPr lang="en-PH" sz="1200" baseline="0">
                <a:solidFill>
                  <a:schemeClr val="accent6">
                    <a:lumMod val="50000"/>
                  </a:schemeClr>
                </a:solidFill>
                <a:latin typeface="Amasis MT Pro Black" panose="02040A04050005020304" pitchFamily="18" charset="0"/>
              </a:rPr>
              <a:t> &amp; SF3</a:t>
            </a:r>
            <a:endParaRPr lang="en-PH" sz="1200">
              <a:solidFill>
                <a:schemeClr val="accent6">
                  <a:lumMod val="50000"/>
                </a:schemeClr>
              </a:solidFill>
              <a:latin typeface="Amasis MT Pro Black" panose="02040A04050005020304" pitchFamily="18" charset="0"/>
            </a:endParaRPr>
          </a:p>
        </xdr:txBody>
      </xdr:sp>
      <xdr:sp macro="" textlink="">
        <xdr:nvSpPr>
          <xdr:cNvPr id="56" name="Rectangle: Rounded Corners 55">
            <a:hlinkClick xmlns:r="http://schemas.openxmlformats.org/officeDocument/2006/relationships" r:id="rId18"/>
            <a:extLst>
              <a:ext uri="{FF2B5EF4-FFF2-40B4-BE49-F238E27FC236}">
                <a16:creationId xmlns:a16="http://schemas.microsoft.com/office/drawing/2014/main" id="{F21020BB-3A77-3253-80EE-1344D1D1094E}"/>
              </a:ext>
            </a:extLst>
          </xdr:cNvPr>
          <xdr:cNvSpPr/>
        </xdr:nvSpPr>
        <xdr:spPr>
          <a:xfrm>
            <a:off x="177715" y="6700434"/>
            <a:ext cx="1173277" cy="919565"/>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SF9</a:t>
            </a:r>
            <a:r>
              <a:rPr lang="en-PH" sz="1200" baseline="0">
                <a:solidFill>
                  <a:schemeClr val="accent6">
                    <a:lumMod val="50000"/>
                  </a:schemeClr>
                </a:solidFill>
                <a:latin typeface="Amasis MT Pro Black" panose="02040A04050005020304" pitchFamily="18" charset="0"/>
              </a:rPr>
              <a:t> &amp; CERT</a:t>
            </a:r>
            <a:endParaRPr lang="en-PH" sz="1200">
              <a:solidFill>
                <a:schemeClr val="accent6">
                  <a:lumMod val="50000"/>
                </a:schemeClr>
              </a:solidFill>
              <a:latin typeface="Amasis MT Pro Black" panose="02040A04050005020304" pitchFamily="18" charset="0"/>
            </a:endParaRPr>
          </a:p>
        </xdr:txBody>
      </xdr:sp>
      <xdr:sp macro="" textlink="">
        <xdr:nvSpPr>
          <xdr:cNvPr id="57" name="Rectangle: Rounded Corners 56">
            <a:hlinkClick xmlns:r="http://schemas.openxmlformats.org/officeDocument/2006/relationships" r:id="rId19"/>
            <a:extLst>
              <a:ext uri="{FF2B5EF4-FFF2-40B4-BE49-F238E27FC236}">
                <a16:creationId xmlns:a16="http://schemas.microsoft.com/office/drawing/2014/main" id="{48E2ACC3-AB51-5046-611B-139C00CBAD6A}"/>
              </a:ext>
            </a:extLst>
          </xdr:cNvPr>
          <xdr:cNvSpPr/>
        </xdr:nvSpPr>
        <xdr:spPr>
          <a:xfrm>
            <a:off x="177715" y="8024881"/>
            <a:ext cx="1173277" cy="96614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050">
                <a:solidFill>
                  <a:schemeClr val="accent6">
                    <a:lumMod val="50000"/>
                  </a:schemeClr>
                </a:solidFill>
                <a:latin typeface="Amasis MT Pro Black" panose="02040A04050005020304" pitchFamily="18" charset="0"/>
              </a:rPr>
              <a:t>GRADE SLIP</a:t>
            </a:r>
          </a:p>
        </xdr:txBody>
      </xdr:sp>
    </xdr:grpSp>
    <xdr:clientData fPrintsWithSheet="0"/>
  </xdr:twoCellAnchor>
  <xdr:twoCellAnchor editAs="absolute">
    <xdr:from>
      <xdr:col>41</xdr:col>
      <xdr:colOff>0</xdr:colOff>
      <xdr:row>6</xdr:row>
      <xdr:rowOff>0</xdr:rowOff>
    </xdr:from>
    <xdr:to>
      <xdr:col>44</xdr:col>
      <xdr:colOff>296440</xdr:colOff>
      <xdr:row>6</xdr:row>
      <xdr:rowOff>304448</xdr:rowOff>
    </xdr:to>
    <xdr:sp macro="[0]!ToggleHideBlankRows_D17_D137" textlink="">
      <xdr:nvSpPr>
        <xdr:cNvPr id="61" name="Rectangle: Rounded Corners 60">
          <a:extLst>
            <a:ext uri="{FF2B5EF4-FFF2-40B4-BE49-F238E27FC236}">
              <a16:creationId xmlns:a16="http://schemas.microsoft.com/office/drawing/2014/main" id="{7E837D65-72BF-4CE6-9504-FC0FA811DB23}"/>
            </a:ext>
          </a:extLst>
        </xdr:cNvPr>
        <xdr:cNvSpPr/>
      </xdr:nvSpPr>
      <xdr:spPr>
        <a:xfrm>
          <a:off x="17240250" y="789214"/>
          <a:ext cx="1861261" cy="304448"/>
        </a:xfrm>
        <a:prstGeom prst="roundRect">
          <a:avLst/>
        </a:prstGeom>
        <a:solidFill>
          <a:srgbClr val="00B0F0"/>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HIDE</a:t>
          </a:r>
          <a:r>
            <a:rPr lang="en-PH" sz="1050" b="1" baseline="0">
              <a:solidFill>
                <a:schemeClr val="bg1"/>
              </a:solidFill>
              <a:latin typeface="Amasis MT Pro Medium" panose="02040604050005020304" pitchFamily="18" charset="0"/>
            </a:rPr>
            <a:t> BLANK/S</a:t>
          </a:r>
          <a:endParaRPr lang="en-PH" sz="1050" b="1">
            <a:solidFill>
              <a:schemeClr val="bg1"/>
            </a:solidFill>
            <a:latin typeface="Amasis MT Pro Medium" panose="02040604050005020304" pitchFamily="18" charset="0"/>
          </a:endParaRPr>
        </a:p>
      </xdr:txBody>
    </xdr:sp>
    <xdr:clientData fPrintsWithSheet="0"/>
  </xdr:twoCellAnchor>
  <xdr:twoCellAnchor editAs="absolute">
    <xdr:from>
      <xdr:col>41</xdr:col>
      <xdr:colOff>0</xdr:colOff>
      <xdr:row>7</xdr:row>
      <xdr:rowOff>12479</xdr:rowOff>
    </xdr:from>
    <xdr:to>
      <xdr:col>44</xdr:col>
      <xdr:colOff>296440</xdr:colOff>
      <xdr:row>8</xdr:row>
      <xdr:rowOff>69555</xdr:rowOff>
    </xdr:to>
    <xdr:sp macro="[0]!UnhideAll_D17_D137_AI17_AI137" textlink="">
      <xdr:nvSpPr>
        <xdr:cNvPr id="62" name="Rectangle: Rounded Corners 61">
          <a:extLst>
            <a:ext uri="{FF2B5EF4-FFF2-40B4-BE49-F238E27FC236}">
              <a16:creationId xmlns:a16="http://schemas.microsoft.com/office/drawing/2014/main" id="{1CE3EAAC-B5BD-4A6A-9D70-1E56711E6630}"/>
            </a:ext>
          </a:extLst>
        </xdr:cNvPr>
        <xdr:cNvSpPr/>
      </xdr:nvSpPr>
      <xdr:spPr>
        <a:xfrm>
          <a:off x="17240250" y="1141872"/>
          <a:ext cx="1861261" cy="302004"/>
        </a:xfrm>
        <a:prstGeom prst="roundRect">
          <a:avLst/>
        </a:prstGeom>
        <a:solidFill>
          <a:srgbClr val="C00000"/>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UNHIDE</a:t>
          </a:r>
          <a:r>
            <a:rPr lang="en-PH" sz="1050" b="1" baseline="0">
              <a:solidFill>
                <a:schemeClr val="bg1"/>
              </a:solidFill>
              <a:latin typeface="Amasis MT Pro Medium" panose="02040604050005020304" pitchFamily="18" charset="0"/>
            </a:rPr>
            <a:t> BLANK/S</a:t>
          </a:r>
          <a:endParaRPr lang="en-PH" sz="1050" b="1">
            <a:solidFill>
              <a:schemeClr val="bg1"/>
            </a:solidFill>
            <a:latin typeface="Amasis MT Pro Medium" panose="02040604050005020304" pitchFamily="18" charset="0"/>
          </a:endParaRPr>
        </a:p>
      </xdr:txBody>
    </xdr:sp>
    <xdr:clientData fPrintsWithSheet="0"/>
  </xdr:twoCellAnchor>
  <xdr:twoCellAnchor editAs="absolute">
    <xdr:from>
      <xdr:col>41</xdr:col>
      <xdr:colOff>4493</xdr:colOff>
      <xdr:row>9</xdr:row>
      <xdr:rowOff>57152</xdr:rowOff>
    </xdr:from>
    <xdr:to>
      <xdr:col>44</xdr:col>
      <xdr:colOff>305960</xdr:colOff>
      <xdr:row>11</xdr:row>
      <xdr:rowOff>201340</xdr:rowOff>
    </xdr:to>
    <xdr:sp macro="[0]!ToggleHideRows_NLS_TransferredOut" textlink="">
      <xdr:nvSpPr>
        <xdr:cNvPr id="63" name="Rectangle: Rounded Corners 62">
          <a:extLst>
            <a:ext uri="{FF2B5EF4-FFF2-40B4-BE49-F238E27FC236}">
              <a16:creationId xmlns:a16="http://schemas.microsoft.com/office/drawing/2014/main" id="{DF0473E6-E3CA-4E67-B73E-080F673B3C28}"/>
            </a:ext>
          </a:extLst>
        </xdr:cNvPr>
        <xdr:cNvSpPr/>
      </xdr:nvSpPr>
      <xdr:spPr>
        <a:xfrm>
          <a:off x="17244743" y="1513116"/>
          <a:ext cx="1866288" cy="511581"/>
        </a:xfrm>
        <a:prstGeom prst="roundRect">
          <a:avLst/>
        </a:prstGeom>
        <a:solidFill>
          <a:schemeClr val="accent2">
            <a:lumMod val="75000"/>
          </a:schemeClr>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HIDE/UNHIDE</a:t>
          </a:r>
          <a:r>
            <a:rPr lang="en-PH" sz="1050" b="1" baseline="0">
              <a:solidFill>
                <a:schemeClr val="bg1"/>
              </a:solidFill>
              <a:latin typeface="Amasis MT Pro Medium" panose="02040604050005020304" pitchFamily="18" charset="0"/>
            </a:rPr>
            <a:t> </a:t>
          </a:r>
        </a:p>
        <a:p>
          <a:pPr algn="ctr"/>
          <a:r>
            <a:rPr lang="en-PH" sz="1050" b="1" baseline="0">
              <a:solidFill>
                <a:schemeClr val="bg1"/>
              </a:solidFill>
              <a:latin typeface="Amasis MT Pro Medium" panose="02040604050005020304" pitchFamily="18" charset="0"/>
            </a:rPr>
            <a:t>DROP OUT STUDENTS</a:t>
          </a:r>
          <a:endParaRPr lang="en-PH" sz="1050" b="1">
            <a:solidFill>
              <a:schemeClr val="bg1"/>
            </a:solidFill>
            <a:latin typeface="Amasis MT Pro Medium" panose="02040604050005020304" pitchFamily="18" charset="0"/>
          </a:endParaRP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401411</xdr:colOff>
      <xdr:row>1</xdr:row>
      <xdr:rowOff>74841</xdr:rowOff>
    </xdr:from>
    <xdr:to>
      <xdr:col>0</xdr:col>
      <xdr:colOff>1094015</xdr:colOff>
      <xdr:row>7</xdr:row>
      <xdr:rowOff>25176</xdr:rowOff>
    </xdr:to>
    <xdr:pic>
      <xdr:nvPicPr>
        <xdr:cNvPr id="13" name="Picture 12">
          <a:hlinkClick xmlns:r="http://schemas.openxmlformats.org/officeDocument/2006/relationships" r:id="rId1"/>
          <a:extLst>
            <a:ext uri="{FF2B5EF4-FFF2-40B4-BE49-F238E27FC236}">
              <a16:creationId xmlns:a16="http://schemas.microsoft.com/office/drawing/2014/main" id="{ABBEEE61-3368-4828-8B0D-4A9D92D0164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401411" y="115662"/>
          <a:ext cx="692604" cy="1038907"/>
        </a:xfrm>
        <a:prstGeom prst="rect">
          <a:avLst/>
        </a:prstGeom>
      </xdr:spPr>
    </xdr:pic>
    <xdr:clientData fPrintsWithSheet="0"/>
  </xdr:twoCellAnchor>
  <xdr:twoCellAnchor>
    <xdr:from>
      <xdr:col>0</xdr:col>
      <xdr:colOff>178935</xdr:colOff>
      <xdr:row>7</xdr:row>
      <xdr:rowOff>134706</xdr:rowOff>
    </xdr:from>
    <xdr:to>
      <xdr:col>0</xdr:col>
      <xdr:colOff>1311048</xdr:colOff>
      <xdr:row>10</xdr:row>
      <xdr:rowOff>78921</xdr:rowOff>
    </xdr:to>
    <xdr:sp macro="" textlink="">
      <xdr:nvSpPr>
        <xdr:cNvPr id="14" name="Rectangle: Rounded Corners 13">
          <a:extLst>
            <a:ext uri="{FF2B5EF4-FFF2-40B4-BE49-F238E27FC236}">
              <a16:creationId xmlns:a16="http://schemas.microsoft.com/office/drawing/2014/main" id="{B319EEBF-BF4B-417F-92CD-FF3B0FF5A3EB}"/>
            </a:ext>
          </a:extLst>
        </xdr:cNvPr>
        <xdr:cNvSpPr/>
      </xdr:nvSpPr>
      <xdr:spPr>
        <a:xfrm>
          <a:off x="178935" y="1258656"/>
          <a:ext cx="1132113" cy="363315"/>
        </a:xfrm>
        <a:prstGeom prst="roundRect">
          <a:avLst/>
        </a:prstGeom>
        <a:solidFill>
          <a:schemeClr val="tx1">
            <a:lumMod val="85000"/>
            <a:lumOff val="1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chemeClr val="bg1"/>
              </a:solidFill>
              <a:latin typeface="Amasis MT Pro Black" panose="02040A04050005020304" pitchFamily="18" charset="0"/>
            </a:rPr>
            <a:t>SF</a:t>
          </a:r>
          <a:r>
            <a:rPr lang="en-PH" sz="1600" b="1" baseline="0">
              <a:solidFill>
                <a:schemeClr val="bg1"/>
              </a:solidFill>
              <a:latin typeface="Amasis MT Pro Black" panose="02040A04050005020304" pitchFamily="18" charset="0"/>
            </a:rPr>
            <a:t> 2</a:t>
          </a:r>
          <a:endParaRPr lang="en-PH" sz="1600" b="1">
            <a:solidFill>
              <a:schemeClr val="bg1"/>
            </a:solidFill>
            <a:latin typeface="Amasis MT Pro Black" panose="02040A04050005020304" pitchFamily="18" charset="0"/>
          </a:endParaRPr>
        </a:p>
      </xdr:txBody>
    </xdr:sp>
    <xdr:clientData fPrintsWithSheet="0"/>
  </xdr:twoCellAnchor>
  <xdr:twoCellAnchor>
    <xdr:from>
      <xdr:col>0</xdr:col>
      <xdr:colOff>178935</xdr:colOff>
      <xdr:row>10</xdr:row>
      <xdr:rowOff>164642</xdr:rowOff>
    </xdr:from>
    <xdr:to>
      <xdr:col>0</xdr:col>
      <xdr:colOff>1311048</xdr:colOff>
      <xdr:row>11</xdr:row>
      <xdr:rowOff>244928</xdr:rowOff>
    </xdr:to>
    <xdr:sp macro="" textlink="">
      <xdr:nvSpPr>
        <xdr:cNvPr id="15" name="Rectangle: Rounded Corners 14">
          <a:hlinkClick xmlns:r="http://schemas.openxmlformats.org/officeDocument/2006/relationships" r:id="rId3"/>
          <a:extLst>
            <a:ext uri="{FF2B5EF4-FFF2-40B4-BE49-F238E27FC236}">
              <a16:creationId xmlns:a16="http://schemas.microsoft.com/office/drawing/2014/main" id="{35AC3FBB-C0A1-461B-9FC6-1897A32D99EC}"/>
            </a:ext>
          </a:extLst>
        </xdr:cNvPr>
        <xdr:cNvSpPr/>
      </xdr:nvSpPr>
      <xdr:spPr>
        <a:xfrm>
          <a:off x="178935" y="1707692"/>
          <a:ext cx="1132113" cy="37079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ysClr val="windowText" lastClr="000000"/>
              </a:solidFill>
              <a:latin typeface="Amasis MT Pro Black" panose="02040A04050005020304" pitchFamily="18" charset="0"/>
            </a:rPr>
            <a:t>SF</a:t>
          </a:r>
          <a:r>
            <a:rPr lang="en-PH" sz="1600" b="1" baseline="0">
              <a:solidFill>
                <a:sysClr val="windowText" lastClr="000000"/>
              </a:solidFill>
              <a:latin typeface="Amasis MT Pro Black" panose="02040A04050005020304" pitchFamily="18" charset="0"/>
            </a:rPr>
            <a:t> 3</a:t>
          </a:r>
          <a:endParaRPr lang="en-PH" sz="1600" b="1">
            <a:solidFill>
              <a:sysClr val="windowText" lastClr="000000"/>
            </a:solidFill>
            <a:latin typeface="Amasis MT Pro Black" panose="02040A04050005020304" pitchFamily="18" charset="0"/>
          </a:endParaRPr>
        </a:p>
      </xdr:txBody>
    </xdr:sp>
    <xdr:clientData fPrintsWithSheet="0"/>
  </xdr:twoCellAnchor>
  <xdr:twoCellAnchor editAs="absolute">
    <xdr:from>
      <xdr:col>0</xdr:col>
      <xdr:colOff>170090</xdr:colOff>
      <xdr:row>44</xdr:row>
      <xdr:rowOff>1262</xdr:rowOff>
    </xdr:from>
    <xdr:to>
      <xdr:col>0</xdr:col>
      <xdr:colOff>1353912</xdr:colOff>
      <xdr:row>45</xdr:row>
      <xdr:rowOff>228595</xdr:rowOff>
    </xdr:to>
    <xdr:sp macro="[0]!ExportActiveSheet_PrintArea_ToExcel_NoObjects" textlink="">
      <xdr:nvSpPr>
        <xdr:cNvPr id="29" name="Rectangle: Rounded Corners 28">
          <a:extLst>
            <a:ext uri="{FF2B5EF4-FFF2-40B4-BE49-F238E27FC236}">
              <a16:creationId xmlns:a16="http://schemas.microsoft.com/office/drawing/2014/main" id="{E9C8BC23-D69C-06F9-9D8F-015AB108739D}"/>
            </a:ext>
          </a:extLst>
        </xdr:cNvPr>
        <xdr:cNvSpPr/>
      </xdr:nvSpPr>
      <xdr:spPr>
        <a:xfrm>
          <a:off x="170090" y="9499048"/>
          <a:ext cx="1183822" cy="458654"/>
        </a:xfrm>
        <a:prstGeom prst="round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0000" rtlCol="0" anchor="ctr"/>
        <a:lstStyle/>
        <a:p>
          <a:pPr algn="ctr"/>
          <a:r>
            <a:rPr lang="en-PH" sz="1100" b="1">
              <a:solidFill>
                <a:schemeClr val="bg1"/>
              </a:solidFill>
              <a:latin typeface="Arial" panose="020B0604020202020204" pitchFamily="34" charset="0"/>
              <a:cs typeface="Arial" panose="020B0604020202020204" pitchFamily="34" charset="0"/>
            </a:rPr>
            <a:t>DOWNLOAD</a:t>
          </a:r>
        </a:p>
      </xdr:txBody>
    </xdr:sp>
    <xdr:clientData fPrintsWithSheet="0"/>
  </xdr:twoCellAnchor>
  <xdr:twoCellAnchor editAs="absolute">
    <xdr:from>
      <xdr:col>2</xdr:col>
      <xdr:colOff>74844</xdr:colOff>
      <xdr:row>1</xdr:row>
      <xdr:rowOff>136077</xdr:rowOff>
    </xdr:from>
    <xdr:to>
      <xdr:col>41</xdr:col>
      <xdr:colOff>338831</xdr:colOff>
      <xdr:row>4</xdr:row>
      <xdr:rowOff>27222</xdr:rowOff>
    </xdr:to>
    <xdr:grpSp>
      <xdr:nvGrpSpPr>
        <xdr:cNvPr id="31" name="Group 30">
          <a:extLst>
            <a:ext uri="{FF2B5EF4-FFF2-40B4-BE49-F238E27FC236}">
              <a16:creationId xmlns:a16="http://schemas.microsoft.com/office/drawing/2014/main" id="{D3FADF2F-15C5-4F04-B072-D5EBD963F645}"/>
            </a:ext>
          </a:extLst>
        </xdr:cNvPr>
        <xdr:cNvGrpSpPr>
          <a:grpSpLocks noChangeAspect="1"/>
        </xdr:cNvGrpSpPr>
      </xdr:nvGrpSpPr>
      <xdr:grpSpPr>
        <a:xfrm>
          <a:off x="1612451" y="176898"/>
          <a:ext cx="15966630" cy="421824"/>
          <a:chOff x="1715861" y="174165"/>
          <a:chExt cx="17252505" cy="421824"/>
        </a:xfrm>
      </xdr:grpSpPr>
      <xdr:sp macro="" textlink="">
        <xdr:nvSpPr>
          <xdr:cNvPr id="32" name="Rectangle: Rounded Corners 31">
            <a:hlinkClick xmlns:r="http://schemas.openxmlformats.org/officeDocument/2006/relationships" r:id="rId4"/>
            <a:extLst>
              <a:ext uri="{FF2B5EF4-FFF2-40B4-BE49-F238E27FC236}">
                <a16:creationId xmlns:a16="http://schemas.microsoft.com/office/drawing/2014/main" id="{926ADB12-7327-E911-BDDD-108321B6BCF9}"/>
              </a:ext>
            </a:extLst>
          </xdr:cNvPr>
          <xdr:cNvSpPr>
            <a:spLocks noChangeAspect="1"/>
          </xdr:cNvSpPr>
        </xdr:nvSpPr>
        <xdr:spPr>
          <a:xfrm>
            <a:off x="1715861" y="174165"/>
            <a:ext cx="1235529"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1</a:t>
            </a:r>
            <a:endParaRPr lang="en-PH" sz="1200" b="0">
              <a:solidFill>
                <a:schemeClr val="tx1"/>
              </a:solidFill>
              <a:latin typeface="Amasis MT Pro Medium" panose="02040604050005020304" pitchFamily="18" charset="0"/>
            </a:endParaRPr>
          </a:p>
        </xdr:txBody>
      </xdr:sp>
      <xdr:sp macro="" textlink="">
        <xdr:nvSpPr>
          <xdr:cNvPr id="33" name="Rectangle: Rounded Corners 32">
            <a:hlinkClick xmlns:r="http://schemas.openxmlformats.org/officeDocument/2006/relationships" r:id="rId5"/>
            <a:extLst>
              <a:ext uri="{FF2B5EF4-FFF2-40B4-BE49-F238E27FC236}">
                <a16:creationId xmlns:a16="http://schemas.microsoft.com/office/drawing/2014/main" id="{DADF2CA1-6BEB-5F94-038B-DC4512F6795A}"/>
              </a:ext>
            </a:extLst>
          </xdr:cNvPr>
          <xdr:cNvSpPr>
            <a:spLocks noChangeAspect="1"/>
          </xdr:cNvSpPr>
        </xdr:nvSpPr>
        <xdr:spPr>
          <a:xfrm>
            <a:off x="3137536" y="174165"/>
            <a:ext cx="1328058"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2</a:t>
            </a:r>
            <a:endParaRPr lang="en-PH" sz="1200" b="0">
              <a:solidFill>
                <a:schemeClr val="tx1"/>
              </a:solidFill>
              <a:latin typeface="Amasis MT Pro Medium" panose="02040604050005020304" pitchFamily="18" charset="0"/>
            </a:endParaRPr>
          </a:p>
        </xdr:txBody>
      </xdr:sp>
      <xdr:sp macro="" textlink="">
        <xdr:nvSpPr>
          <xdr:cNvPr id="34" name="Rectangle: Rounded Corners 33">
            <a:hlinkClick xmlns:r="http://schemas.openxmlformats.org/officeDocument/2006/relationships" r:id="rId6"/>
            <a:extLst>
              <a:ext uri="{FF2B5EF4-FFF2-40B4-BE49-F238E27FC236}">
                <a16:creationId xmlns:a16="http://schemas.microsoft.com/office/drawing/2014/main" id="{D89303CE-28B0-0B84-9093-5A25C6D1B713}"/>
              </a:ext>
            </a:extLst>
          </xdr:cNvPr>
          <xdr:cNvSpPr>
            <a:spLocks noChangeAspect="1"/>
          </xdr:cNvSpPr>
        </xdr:nvSpPr>
        <xdr:spPr>
          <a:xfrm>
            <a:off x="4651740" y="174165"/>
            <a:ext cx="127907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3</a:t>
            </a:r>
            <a:endParaRPr lang="en-PH" sz="1200" b="0">
              <a:solidFill>
                <a:schemeClr val="tx1"/>
              </a:solidFill>
              <a:latin typeface="Amasis MT Pro Medium" panose="02040604050005020304" pitchFamily="18" charset="0"/>
            </a:endParaRPr>
          </a:p>
        </xdr:txBody>
      </xdr:sp>
      <xdr:sp macro="" textlink="">
        <xdr:nvSpPr>
          <xdr:cNvPr id="35" name="Rectangle: Rounded Corners 34">
            <a:hlinkClick xmlns:r="http://schemas.openxmlformats.org/officeDocument/2006/relationships" r:id="rId7"/>
            <a:extLst>
              <a:ext uri="{FF2B5EF4-FFF2-40B4-BE49-F238E27FC236}">
                <a16:creationId xmlns:a16="http://schemas.microsoft.com/office/drawing/2014/main" id="{91CFB622-B52F-EF86-C1BF-867E1DE354F3}"/>
              </a:ext>
            </a:extLst>
          </xdr:cNvPr>
          <xdr:cNvSpPr>
            <a:spLocks noChangeAspect="1"/>
          </xdr:cNvSpPr>
        </xdr:nvSpPr>
        <xdr:spPr>
          <a:xfrm>
            <a:off x="6116957" y="174165"/>
            <a:ext cx="1239611" cy="416379"/>
          </a:xfrm>
          <a:prstGeom prst="roundRect">
            <a:avLst/>
          </a:prstGeom>
          <a:solidFill>
            <a:schemeClr val="bg2">
              <a:lumMod val="2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bg1"/>
                </a:solidFill>
                <a:latin typeface="Amasis MT Pro Medium" panose="02040604050005020304" pitchFamily="18" charset="0"/>
              </a:rPr>
              <a:t>MONTH</a:t>
            </a:r>
            <a:r>
              <a:rPr lang="en-PH" sz="1200" b="1" baseline="0">
                <a:solidFill>
                  <a:schemeClr val="bg1"/>
                </a:solidFill>
                <a:latin typeface="Amasis MT Pro Medium" panose="02040604050005020304" pitchFamily="18" charset="0"/>
              </a:rPr>
              <a:t> 4</a:t>
            </a:r>
            <a:endParaRPr lang="en-PH" sz="1200" b="1">
              <a:solidFill>
                <a:schemeClr val="bg1"/>
              </a:solidFill>
              <a:latin typeface="Amasis MT Pro Medium" panose="02040604050005020304" pitchFamily="18" charset="0"/>
            </a:endParaRPr>
          </a:p>
        </xdr:txBody>
      </xdr:sp>
      <xdr:sp macro="" textlink="">
        <xdr:nvSpPr>
          <xdr:cNvPr id="36" name="Rectangle: Rounded Corners 35">
            <a:hlinkClick xmlns:r="http://schemas.openxmlformats.org/officeDocument/2006/relationships" r:id="rId8"/>
            <a:extLst>
              <a:ext uri="{FF2B5EF4-FFF2-40B4-BE49-F238E27FC236}">
                <a16:creationId xmlns:a16="http://schemas.microsoft.com/office/drawing/2014/main" id="{726B2850-78D1-F134-77B8-07015A83B547}"/>
              </a:ext>
            </a:extLst>
          </xdr:cNvPr>
          <xdr:cNvSpPr>
            <a:spLocks noChangeAspect="1"/>
          </xdr:cNvSpPr>
        </xdr:nvSpPr>
        <xdr:spPr>
          <a:xfrm>
            <a:off x="7542714" y="174165"/>
            <a:ext cx="1246413"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5</a:t>
            </a:r>
            <a:endParaRPr lang="en-PH" sz="1200">
              <a:solidFill>
                <a:sysClr val="windowText" lastClr="000000"/>
              </a:solidFill>
              <a:latin typeface="Amasis MT Pro Medium" panose="02040604050005020304" pitchFamily="18" charset="0"/>
            </a:endParaRPr>
          </a:p>
        </xdr:txBody>
      </xdr:sp>
      <xdr:sp macro="" textlink="">
        <xdr:nvSpPr>
          <xdr:cNvPr id="37" name="Rectangle: Rounded Corners 36">
            <a:hlinkClick xmlns:r="http://schemas.openxmlformats.org/officeDocument/2006/relationships" r:id="rId9"/>
            <a:extLst>
              <a:ext uri="{FF2B5EF4-FFF2-40B4-BE49-F238E27FC236}">
                <a16:creationId xmlns:a16="http://schemas.microsoft.com/office/drawing/2014/main" id="{2A111693-6801-6D42-494B-793D8D1C425D}"/>
              </a:ext>
            </a:extLst>
          </xdr:cNvPr>
          <xdr:cNvSpPr>
            <a:spLocks noChangeAspect="1"/>
          </xdr:cNvSpPr>
        </xdr:nvSpPr>
        <xdr:spPr>
          <a:xfrm>
            <a:off x="8975273" y="174165"/>
            <a:ext cx="1239610" cy="416378"/>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6</a:t>
            </a:r>
            <a:endParaRPr lang="en-PH" sz="1200">
              <a:solidFill>
                <a:sysClr val="windowText" lastClr="000000"/>
              </a:solidFill>
              <a:latin typeface="Amasis MT Pro Medium" panose="02040604050005020304" pitchFamily="18" charset="0"/>
            </a:endParaRPr>
          </a:p>
        </xdr:txBody>
      </xdr:sp>
      <xdr:sp macro="" textlink="">
        <xdr:nvSpPr>
          <xdr:cNvPr id="38" name="Rectangle: Rounded Corners 37">
            <a:hlinkClick xmlns:r="http://schemas.openxmlformats.org/officeDocument/2006/relationships" r:id="rId10"/>
            <a:extLst>
              <a:ext uri="{FF2B5EF4-FFF2-40B4-BE49-F238E27FC236}">
                <a16:creationId xmlns:a16="http://schemas.microsoft.com/office/drawing/2014/main" id="{C81A1842-1202-F800-F014-F82AEFDC7224}"/>
              </a:ext>
            </a:extLst>
          </xdr:cNvPr>
          <xdr:cNvSpPr>
            <a:spLocks noChangeAspect="1"/>
          </xdr:cNvSpPr>
        </xdr:nvSpPr>
        <xdr:spPr>
          <a:xfrm>
            <a:off x="10401029" y="174165"/>
            <a:ext cx="123961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7</a:t>
            </a:r>
            <a:endParaRPr lang="en-PH" sz="1200">
              <a:solidFill>
                <a:sysClr val="windowText" lastClr="000000"/>
              </a:solidFill>
              <a:latin typeface="Amasis MT Pro Medium" panose="02040604050005020304" pitchFamily="18" charset="0"/>
            </a:endParaRPr>
          </a:p>
        </xdr:txBody>
      </xdr:sp>
      <xdr:sp macro="" textlink="">
        <xdr:nvSpPr>
          <xdr:cNvPr id="39" name="Rectangle: Rounded Corners 38">
            <a:hlinkClick xmlns:r="http://schemas.openxmlformats.org/officeDocument/2006/relationships" r:id="rId11"/>
            <a:extLst>
              <a:ext uri="{FF2B5EF4-FFF2-40B4-BE49-F238E27FC236}">
                <a16:creationId xmlns:a16="http://schemas.microsoft.com/office/drawing/2014/main" id="{56A9DB2B-F0F1-A213-6CAD-1A58EDAB6C42}"/>
              </a:ext>
            </a:extLst>
          </xdr:cNvPr>
          <xdr:cNvSpPr>
            <a:spLocks noChangeAspect="1"/>
          </xdr:cNvSpPr>
        </xdr:nvSpPr>
        <xdr:spPr>
          <a:xfrm>
            <a:off x="11826786" y="174165"/>
            <a:ext cx="1230086"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8</a:t>
            </a:r>
            <a:endParaRPr lang="en-PH" sz="1200">
              <a:solidFill>
                <a:sysClr val="windowText" lastClr="000000"/>
              </a:solidFill>
              <a:latin typeface="Amasis MT Pro Medium" panose="02040604050005020304" pitchFamily="18" charset="0"/>
            </a:endParaRPr>
          </a:p>
        </xdr:txBody>
      </xdr:sp>
      <xdr:sp macro="" textlink="">
        <xdr:nvSpPr>
          <xdr:cNvPr id="40" name="Rectangle: Rounded Corners 39">
            <a:hlinkClick xmlns:r="http://schemas.openxmlformats.org/officeDocument/2006/relationships" r:id="rId12"/>
            <a:extLst>
              <a:ext uri="{FF2B5EF4-FFF2-40B4-BE49-F238E27FC236}">
                <a16:creationId xmlns:a16="http://schemas.microsoft.com/office/drawing/2014/main" id="{0230582B-FCC3-D7B8-FD4A-9635B81AE7C9}"/>
              </a:ext>
            </a:extLst>
          </xdr:cNvPr>
          <xdr:cNvSpPr>
            <a:spLocks noChangeAspect="1"/>
          </xdr:cNvSpPr>
        </xdr:nvSpPr>
        <xdr:spPr>
          <a:xfrm>
            <a:off x="13243018" y="174165"/>
            <a:ext cx="1266826"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9</a:t>
            </a:r>
            <a:endParaRPr lang="en-PH" sz="1200">
              <a:solidFill>
                <a:sysClr val="windowText" lastClr="000000"/>
              </a:solidFill>
              <a:latin typeface="Amasis MT Pro Medium" panose="02040604050005020304" pitchFamily="18" charset="0"/>
            </a:endParaRPr>
          </a:p>
        </xdr:txBody>
      </xdr:sp>
      <xdr:sp macro="" textlink="">
        <xdr:nvSpPr>
          <xdr:cNvPr id="41" name="Rectangle: Rounded Corners 40">
            <a:hlinkClick xmlns:r="http://schemas.openxmlformats.org/officeDocument/2006/relationships" r:id="rId13"/>
            <a:extLst>
              <a:ext uri="{FF2B5EF4-FFF2-40B4-BE49-F238E27FC236}">
                <a16:creationId xmlns:a16="http://schemas.microsoft.com/office/drawing/2014/main" id="{8FF00250-A7CA-5112-95D7-E893EA276466}"/>
              </a:ext>
            </a:extLst>
          </xdr:cNvPr>
          <xdr:cNvSpPr>
            <a:spLocks noChangeAspect="1"/>
          </xdr:cNvSpPr>
        </xdr:nvSpPr>
        <xdr:spPr>
          <a:xfrm>
            <a:off x="14695990" y="174165"/>
            <a:ext cx="1270905"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10</a:t>
            </a:r>
            <a:endParaRPr lang="en-PH" sz="1200">
              <a:solidFill>
                <a:sysClr val="windowText" lastClr="000000"/>
              </a:solidFill>
              <a:latin typeface="Amasis MT Pro Medium" panose="02040604050005020304" pitchFamily="18" charset="0"/>
            </a:endParaRPr>
          </a:p>
        </xdr:txBody>
      </xdr:sp>
      <xdr:sp macro="" textlink="">
        <xdr:nvSpPr>
          <xdr:cNvPr id="42" name="Rectangle: Rounded Corners 41">
            <a:hlinkClick xmlns:r="http://schemas.openxmlformats.org/officeDocument/2006/relationships" r:id="rId14"/>
            <a:extLst>
              <a:ext uri="{FF2B5EF4-FFF2-40B4-BE49-F238E27FC236}">
                <a16:creationId xmlns:a16="http://schemas.microsoft.com/office/drawing/2014/main" id="{B1EBC73D-7839-B1C3-F3CA-9A0E1092FDBB}"/>
              </a:ext>
            </a:extLst>
          </xdr:cNvPr>
          <xdr:cNvSpPr/>
        </xdr:nvSpPr>
        <xdr:spPr>
          <a:xfrm>
            <a:off x="17683852" y="179610"/>
            <a:ext cx="1284514" cy="416379"/>
          </a:xfrm>
          <a:prstGeom prst="roundRect">
            <a:avLst/>
          </a:prstGeom>
          <a:solidFill>
            <a:srgbClr val="C00000"/>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400" b="1">
                <a:solidFill>
                  <a:schemeClr val="bg1"/>
                </a:solidFill>
                <a:latin typeface="Amasis MT Pro Medium" panose="02040604050005020304" pitchFamily="18" charset="0"/>
              </a:rPr>
              <a:t>TOTAL</a:t>
            </a:r>
            <a:endParaRPr lang="en-PH" sz="1200" b="1">
              <a:solidFill>
                <a:schemeClr val="bg1"/>
              </a:solidFill>
              <a:latin typeface="Amasis MT Pro Medium" panose="02040604050005020304" pitchFamily="18" charset="0"/>
            </a:endParaRPr>
          </a:p>
        </xdr:txBody>
      </xdr:sp>
      <xdr:sp macro="" textlink="">
        <xdr:nvSpPr>
          <xdr:cNvPr id="43" name="Rectangle: Rounded Corners 42">
            <a:hlinkClick xmlns:r="http://schemas.openxmlformats.org/officeDocument/2006/relationships" r:id="rId15"/>
            <a:extLst>
              <a:ext uri="{FF2B5EF4-FFF2-40B4-BE49-F238E27FC236}">
                <a16:creationId xmlns:a16="http://schemas.microsoft.com/office/drawing/2014/main" id="{BC96167A-3003-465A-1540-4DD0C9CDDACE}"/>
              </a:ext>
            </a:extLst>
          </xdr:cNvPr>
          <xdr:cNvSpPr>
            <a:spLocks noChangeAspect="1"/>
          </xdr:cNvSpPr>
        </xdr:nvSpPr>
        <xdr:spPr>
          <a:xfrm>
            <a:off x="16153043" y="174165"/>
            <a:ext cx="1270905"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11</a:t>
            </a:r>
            <a:endParaRPr lang="en-PH" sz="1200">
              <a:solidFill>
                <a:sysClr val="windowText" lastClr="000000"/>
              </a:solidFill>
              <a:latin typeface="Amasis MT Pro Medium" panose="02040604050005020304" pitchFamily="18" charset="0"/>
            </a:endParaRPr>
          </a:p>
        </xdr:txBody>
      </xdr:sp>
    </xdr:grpSp>
    <xdr:clientData fPrintsWithSheet="0"/>
  </xdr:twoCellAnchor>
  <xdr:twoCellAnchor editAs="absolute">
    <xdr:from>
      <xdr:col>0</xdr:col>
      <xdr:colOff>238132</xdr:colOff>
      <xdr:row>46</xdr:row>
      <xdr:rowOff>103194</xdr:rowOff>
    </xdr:from>
    <xdr:to>
      <xdr:col>0</xdr:col>
      <xdr:colOff>1279078</xdr:colOff>
      <xdr:row>49</xdr:row>
      <xdr:rowOff>28349</xdr:rowOff>
    </xdr:to>
    <xdr:sp macro="[0]!PrintActiveSheet_SetPrintArea" textlink="">
      <xdr:nvSpPr>
        <xdr:cNvPr id="2" name="Rectangle 1">
          <a:extLst>
            <a:ext uri="{FF2B5EF4-FFF2-40B4-BE49-F238E27FC236}">
              <a16:creationId xmlns:a16="http://schemas.microsoft.com/office/drawing/2014/main" id="{34342336-7588-46DE-9140-8CD5F168D04D}"/>
            </a:ext>
          </a:extLst>
        </xdr:cNvPr>
        <xdr:cNvSpPr>
          <a:spLocks noChangeAspect="1"/>
        </xdr:cNvSpPr>
      </xdr:nvSpPr>
      <xdr:spPr>
        <a:xfrm>
          <a:off x="238132" y="10056819"/>
          <a:ext cx="1040946" cy="615718"/>
        </a:xfrm>
        <a:prstGeom prst="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2000" b="1">
              <a:solidFill>
                <a:schemeClr val="bg1"/>
              </a:solidFill>
              <a:latin typeface="Arial" panose="020B0604020202020204" pitchFamily="34" charset="0"/>
              <a:cs typeface="Arial" panose="020B0604020202020204" pitchFamily="34" charset="0"/>
            </a:rPr>
            <a:t>PRINT</a:t>
          </a:r>
        </a:p>
      </xdr:txBody>
    </xdr:sp>
    <xdr:clientData fPrintsWithSheet="0"/>
  </xdr:twoCellAnchor>
  <xdr:twoCellAnchor>
    <xdr:from>
      <xdr:col>0</xdr:col>
      <xdr:colOff>149677</xdr:colOff>
      <xdr:row>13</xdr:row>
      <xdr:rowOff>0</xdr:rowOff>
    </xdr:from>
    <xdr:to>
      <xdr:col>0</xdr:col>
      <xdr:colOff>1329753</xdr:colOff>
      <xdr:row>40</xdr:row>
      <xdr:rowOff>204661</xdr:rowOff>
    </xdr:to>
    <xdr:grpSp>
      <xdr:nvGrpSpPr>
        <xdr:cNvPr id="9" name="Group 8">
          <a:extLst>
            <a:ext uri="{FF2B5EF4-FFF2-40B4-BE49-F238E27FC236}">
              <a16:creationId xmlns:a16="http://schemas.microsoft.com/office/drawing/2014/main" id="{6009CBD6-E385-4447-9B5A-5941E97AE5F2}"/>
            </a:ext>
          </a:extLst>
        </xdr:cNvPr>
        <xdr:cNvGrpSpPr/>
      </xdr:nvGrpSpPr>
      <xdr:grpSpPr>
        <a:xfrm>
          <a:off x="149677" y="2408464"/>
          <a:ext cx="1180076" cy="6368697"/>
          <a:chOff x="170916" y="2527118"/>
          <a:chExt cx="1180076" cy="6463904"/>
        </a:xfrm>
      </xdr:grpSpPr>
      <xdr:sp macro="" textlink="">
        <xdr:nvSpPr>
          <xdr:cNvPr id="10" name="Rectangle: Rounded Corners 9">
            <a:hlinkClick xmlns:r="http://schemas.openxmlformats.org/officeDocument/2006/relationships" r:id="rId16"/>
            <a:extLst>
              <a:ext uri="{FF2B5EF4-FFF2-40B4-BE49-F238E27FC236}">
                <a16:creationId xmlns:a16="http://schemas.microsoft.com/office/drawing/2014/main" id="{4A9C976D-DADE-3815-8912-463D0B297B64}"/>
              </a:ext>
            </a:extLst>
          </xdr:cNvPr>
          <xdr:cNvSpPr/>
        </xdr:nvSpPr>
        <xdr:spPr>
          <a:xfrm>
            <a:off x="177715" y="2527118"/>
            <a:ext cx="1173277" cy="936519"/>
          </a:xfrm>
          <a:prstGeom prst="roundRect">
            <a:avLst/>
          </a:prstGeom>
          <a:solidFill>
            <a:schemeClr val="bg2">
              <a:lumMod val="25000"/>
            </a:schemeClr>
          </a:solidFill>
          <a:scene3d>
            <a:camera prst="orthographicFront"/>
            <a:lightRig rig="threePt" dir="t"/>
          </a:scene3d>
          <a:sp3d>
            <a:bevelT w="165100" prst="coolSlant"/>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lt1"/>
                </a:solidFill>
                <a:effectLst/>
                <a:latin typeface="+mn-lt"/>
                <a:ea typeface="+mn-ea"/>
                <a:cs typeface="+mn-cs"/>
              </a:rPr>
              <a:t>⌨️</a:t>
            </a:r>
            <a:br>
              <a:rPr lang="en-PH" sz="1050" b="1">
                <a:solidFill>
                  <a:schemeClr val="bg1"/>
                </a:solidFill>
                <a:latin typeface="Amasis MT Pro Black" panose="02040A04050005020304" pitchFamily="18" charset="0"/>
              </a:rPr>
            </a:br>
            <a:r>
              <a:rPr lang="en-PH" sz="1050" b="1">
                <a:solidFill>
                  <a:schemeClr val="bg1"/>
                </a:solidFill>
                <a:latin typeface="Amasis MT Pro Black" panose="02040A04050005020304" pitchFamily="18" charset="0"/>
              </a:rPr>
              <a:t>INPUT DATA</a:t>
            </a:r>
          </a:p>
        </xdr:txBody>
      </xdr:sp>
      <xdr:sp macro="" textlink="">
        <xdr:nvSpPr>
          <xdr:cNvPr id="11" name="Rectangle: Rounded Corners 10">
            <a:hlinkClick xmlns:r="http://schemas.openxmlformats.org/officeDocument/2006/relationships" r:id="rId17"/>
            <a:extLst>
              <a:ext uri="{FF2B5EF4-FFF2-40B4-BE49-F238E27FC236}">
                <a16:creationId xmlns:a16="http://schemas.microsoft.com/office/drawing/2014/main" id="{9B387068-C43D-6F94-E0D2-B4AD1DF2CA14}"/>
              </a:ext>
            </a:extLst>
          </xdr:cNvPr>
          <xdr:cNvSpPr/>
        </xdr:nvSpPr>
        <xdr:spPr>
          <a:xfrm>
            <a:off x="170916" y="3892317"/>
            <a:ext cx="1173277" cy="1000068"/>
          </a:xfrm>
          <a:prstGeom prst="roundRect">
            <a:avLst/>
          </a:prstGeom>
          <a:solidFill>
            <a:schemeClr val="bg1">
              <a:lumMod val="85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chemeClr val="lt1"/>
                </a:solidFill>
                <a:effectLst/>
                <a:latin typeface="+mn-lt"/>
                <a:ea typeface="+mn-ea"/>
                <a:cs typeface="+mn-cs"/>
              </a:rPr>
              <a:t>📈</a:t>
            </a:r>
            <a:br>
              <a:rPr lang="en-PH" sz="1100">
                <a:solidFill>
                  <a:sysClr val="windowText" lastClr="000000"/>
                </a:solidFill>
                <a:latin typeface="Amasis MT Pro Black" panose="02040A04050005020304" pitchFamily="18" charset="0"/>
              </a:rPr>
            </a:br>
            <a:r>
              <a:rPr lang="en-PH" sz="1100">
                <a:solidFill>
                  <a:schemeClr val="accent6">
                    <a:lumMod val="50000"/>
                  </a:schemeClr>
                </a:solidFill>
                <a:latin typeface="Amasis MT Pro Black" panose="02040A04050005020304" pitchFamily="18" charset="0"/>
              </a:rPr>
              <a:t>GRADING SHEETS</a:t>
            </a:r>
          </a:p>
        </xdr:txBody>
      </xdr:sp>
      <xdr:sp macro="" textlink="">
        <xdr:nvSpPr>
          <xdr:cNvPr id="12" name="Rectangle: Rounded Corners 11">
            <a:hlinkClick xmlns:r="http://schemas.openxmlformats.org/officeDocument/2006/relationships" r:id="rId4"/>
            <a:extLst>
              <a:ext uri="{FF2B5EF4-FFF2-40B4-BE49-F238E27FC236}">
                <a16:creationId xmlns:a16="http://schemas.microsoft.com/office/drawing/2014/main" id="{68129A58-530C-6DF7-35CC-F5398A82B58B}"/>
              </a:ext>
            </a:extLst>
          </xdr:cNvPr>
          <xdr:cNvSpPr/>
        </xdr:nvSpPr>
        <xdr:spPr>
          <a:xfrm>
            <a:off x="170916" y="5313609"/>
            <a:ext cx="1173277" cy="96423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SF2</a:t>
            </a:r>
            <a:r>
              <a:rPr lang="en-PH" sz="1200" baseline="0">
                <a:solidFill>
                  <a:schemeClr val="accent6">
                    <a:lumMod val="50000"/>
                  </a:schemeClr>
                </a:solidFill>
                <a:latin typeface="Amasis MT Pro Black" panose="02040A04050005020304" pitchFamily="18" charset="0"/>
              </a:rPr>
              <a:t> &amp; SF3</a:t>
            </a:r>
            <a:endParaRPr lang="en-PH" sz="1200">
              <a:solidFill>
                <a:schemeClr val="accent6">
                  <a:lumMod val="50000"/>
                </a:schemeClr>
              </a:solidFill>
              <a:latin typeface="Amasis MT Pro Black" panose="02040A04050005020304" pitchFamily="18" charset="0"/>
            </a:endParaRPr>
          </a:p>
        </xdr:txBody>
      </xdr:sp>
      <xdr:sp macro="" textlink="">
        <xdr:nvSpPr>
          <xdr:cNvPr id="44" name="Rectangle: Rounded Corners 43">
            <a:hlinkClick xmlns:r="http://schemas.openxmlformats.org/officeDocument/2006/relationships" r:id="rId18"/>
            <a:extLst>
              <a:ext uri="{FF2B5EF4-FFF2-40B4-BE49-F238E27FC236}">
                <a16:creationId xmlns:a16="http://schemas.microsoft.com/office/drawing/2014/main" id="{41BFACCE-4F20-57D6-3EEC-D9682ACB4374}"/>
              </a:ext>
            </a:extLst>
          </xdr:cNvPr>
          <xdr:cNvSpPr/>
        </xdr:nvSpPr>
        <xdr:spPr>
          <a:xfrm>
            <a:off x="177715" y="6700434"/>
            <a:ext cx="1173277" cy="919565"/>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SF9</a:t>
            </a:r>
            <a:r>
              <a:rPr lang="en-PH" sz="1200" baseline="0">
                <a:solidFill>
                  <a:schemeClr val="accent6">
                    <a:lumMod val="50000"/>
                  </a:schemeClr>
                </a:solidFill>
                <a:latin typeface="Amasis MT Pro Black" panose="02040A04050005020304" pitchFamily="18" charset="0"/>
              </a:rPr>
              <a:t> &amp; CERT</a:t>
            </a:r>
            <a:endParaRPr lang="en-PH" sz="1200">
              <a:solidFill>
                <a:schemeClr val="accent6">
                  <a:lumMod val="50000"/>
                </a:schemeClr>
              </a:solidFill>
              <a:latin typeface="Amasis MT Pro Black" panose="02040A04050005020304" pitchFamily="18" charset="0"/>
            </a:endParaRPr>
          </a:p>
        </xdr:txBody>
      </xdr:sp>
      <xdr:sp macro="" textlink="">
        <xdr:nvSpPr>
          <xdr:cNvPr id="45" name="Rectangle: Rounded Corners 44">
            <a:hlinkClick xmlns:r="http://schemas.openxmlformats.org/officeDocument/2006/relationships" r:id="rId19"/>
            <a:extLst>
              <a:ext uri="{FF2B5EF4-FFF2-40B4-BE49-F238E27FC236}">
                <a16:creationId xmlns:a16="http://schemas.microsoft.com/office/drawing/2014/main" id="{DA2010F1-5D40-91D7-BCEE-12528FF3CE6A}"/>
              </a:ext>
            </a:extLst>
          </xdr:cNvPr>
          <xdr:cNvSpPr/>
        </xdr:nvSpPr>
        <xdr:spPr>
          <a:xfrm>
            <a:off x="177715" y="8024881"/>
            <a:ext cx="1173277" cy="96614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050">
                <a:solidFill>
                  <a:schemeClr val="accent6">
                    <a:lumMod val="50000"/>
                  </a:schemeClr>
                </a:solidFill>
                <a:latin typeface="Amasis MT Pro Black" panose="02040A04050005020304" pitchFamily="18" charset="0"/>
              </a:rPr>
              <a:t>GRADE SLIP</a:t>
            </a:r>
          </a:p>
        </xdr:txBody>
      </xdr:sp>
    </xdr:grpSp>
    <xdr:clientData fPrintsWithSheet="0"/>
  </xdr:twoCellAnchor>
  <xdr:twoCellAnchor editAs="absolute">
    <xdr:from>
      <xdr:col>41</xdr:col>
      <xdr:colOff>0</xdr:colOff>
      <xdr:row>6</xdr:row>
      <xdr:rowOff>0</xdr:rowOff>
    </xdr:from>
    <xdr:to>
      <xdr:col>44</xdr:col>
      <xdr:colOff>296440</xdr:colOff>
      <xdr:row>6</xdr:row>
      <xdr:rowOff>304448</xdr:rowOff>
    </xdr:to>
    <xdr:sp macro="[0]!ToggleHideBlankRows_D17_D137" textlink="">
      <xdr:nvSpPr>
        <xdr:cNvPr id="49" name="Rectangle: Rounded Corners 48">
          <a:extLst>
            <a:ext uri="{FF2B5EF4-FFF2-40B4-BE49-F238E27FC236}">
              <a16:creationId xmlns:a16="http://schemas.microsoft.com/office/drawing/2014/main" id="{4E040E11-0D57-4BDA-85C0-759FA3BF76FF}"/>
            </a:ext>
          </a:extLst>
        </xdr:cNvPr>
        <xdr:cNvSpPr/>
      </xdr:nvSpPr>
      <xdr:spPr>
        <a:xfrm>
          <a:off x="17240250" y="789214"/>
          <a:ext cx="1861261" cy="304448"/>
        </a:xfrm>
        <a:prstGeom prst="roundRect">
          <a:avLst/>
        </a:prstGeom>
        <a:solidFill>
          <a:srgbClr val="00B0F0"/>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HIDE</a:t>
          </a:r>
          <a:r>
            <a:rPr lang="en-PH" sz="1050" b="1" baseline="0">
              <a:solidFill>
                <a:schemeClr val="bg1"/>
              </a:solidFill>
              <a:latin typeface="Amasis MT Pro Medium" panose="02040604050005020304" pitchFamily="18" charset="0"/>
            </a:rPr>
            <a:t> BLANK/S</a:t>
          </a:r>
          <a:endParaRPr lang="en-PH" sz="1050" b="1">
            <a:solidFill>
              <a:schemeClr val="bg1"/>
            </a:solidFill>
            <a:latin typeface="Amasis MT Pro Medium" panose="02040604050005020304" pitchFamily="18" charset="0"/>
          </a:endParaRPr>
        </a:p>
      </xdr:txBody>
    </xdr:sp>
    <xdr:clientData fPrintsWithSheet="0"/>
  </xdr:twoCellAnchor>
  <xdr:twoCellAnchor editAs="absolute">
    <xdr:from>
      <xdr:col>41</xdr:col>
      <xdr:colOff>0</xdr:colOff>
      <xdr:row>7</xdr:row>
      <xdr:rowOff>12479</xdr:rowOff>
    </xdr:from>
    <xdr:to>
      <xdr:col>44</xdr:col>
      <xdr:colOff>296440</xdr:colOff>
      <xdr:row>8</xdr:row>
      <xdr:rowOff>69555</xdr:rowOff>
    </xdr:to>
    <xdr:sp macro="[0]!UnhideAll_D17_D137_AI17_AI137" textlink="">
      <xdr:nvSpPr>
        <xdr:cNvPr id="50" name="Rectangle: Rounded Corners 49">
          <a:extLst>
            <a:ext uri="{FF2B5EF4-FFF2-40B4-BE49-F238E27FC236}">
              <a16:creationId xmlns:a16="http://schemas.microsoft.com/office/drawing/2014/main" id="{62D8E9BF-8BD0-46E8-A0CC-7C3E58CFE93B}"/>
            </a:ext>
          </a:extLst>
        </xdr:cNvPr>
        <xdr:cNvSpPr/>
      </xdr:nvSpPr>
      <xdr:spPr>
        <a:xfrm>
          <a:off x="17240250" y="1141872"/>
          <a:ext cx="1861261" cy="302004"/>
        </a:xfrm>
        <a:prstGeom prst="roundRect">
          <a:avLst/>
        </a:prstGeom>
        <a:solidFill>
          <a:srgbClr val="C00000"/>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UNHIDE</a:t>
          </a:r>
          <a:r>
            <a:rPr lang="en-PH" sz="1050" b="1" baseline="0">
              <a:solidFill>
                <a:schemeClr val="bg1"/>
              </a:solidFill>
              <a:latin typeface="Amasis MT Pro Medium" panose="02040604050005020304" pitchFamily="18" charset="0"/>
            </a:rPr>
            <a:t> BLANK/S</a:t>
          </a:r>
          <a:endParaRPr lang="en-PH" sz="1050" b="1">
            <a:solidFill>
              <a:schemeClr val="bg1"/>
            </a:solidFill>
            <a:latin typeface="Amasis MT Pro Medium" panose="02040604050005020304" pitchFamily="18" charset="0"/>
          </a:endParaRPr>
        </a:p>
      </xdr:txBody>
    </xdr:sp>
    <xdr:clientData fPrintsWithSheet="0"/>
  </xdr:twoCellAnchor>
  <xdr:twoCellAnchor editAs="absolute">
    <xdr:from>
      <xdr:col>41</xdr:col>
      <xdr:colOff>4493</xdr:colOff>
      <xdr:row>9</xdr:row>
      <xdr:rowOff>57152</xdr:rowOff>
    </xdr:from>
    <xdr:to>
      <xdr:col>44</xdr:col>
      <xdr:colOff>305960</xdr:colOff>
      <xdr:row>11</xdr:row>
      <xdr:rowOff>201340</xdr:rowOff>
    </xdr:to>
    <xdr:sp macro="[0]!ToggleHideRows_NLS_TransferredOut" textlink="">
      <xdr:nvSpPr>
        <xdr:cNvPr id="51" name="Rectangle: Rounded Corners 50">
          <a:extLst>
            <a:ext uri="{FF2B5EF4-FFF2-40B4-BE49-F238E27FC236}">
              <a16:creationId xmlns:a16="http://schemas.microsoft.com/office/drawing/2014/main" id="{D670733D-B4E5-4B88-9B9A-AF03E8A1890B}"/>
            </a:ext>
          </a:extLst>
        </xdr:cNvPr>
        <xdr:cNvSpPr/>
      </xdr:nvSpPr>
      <xdr:spPr>
        <a:xfrm>
          <a:off x="17244743" y="1513116"/>
          <a:ext cx="1866288" cy="511581"/>
        </a:xfrm>
        <a:prstGeom prst="roundRect">
          <a:avLst/>
        </a:prstGeom>
        <a:solidFill>
          <a:schemeClr val="accent2">
            <a:lumMod val="75000"/>
          </a:schemeClr>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HIDE/UNHIDE</a:t>
          </a:r>
          <a:r>
            <a:rPr lang="en-PH" sz="1050" b="1" baseline="0">
              <a:solidFill>
                <a:schemeClr val="bg1"/>
              </a:solidFill>
              <a:latin typeface="Amasis MT Pro Medium" panose="02040604050005020304" pitchFamily="18" charset="0"/>
            </a:rPr>
            <a:t> </a:t>
          </a:r>
        </a:p>
        <a:p>
          <a:pPr algn="ctr"/>
          <a:r>
            <a:rPr lang="en-PH" sz="1050" b="1" baseline="0">
              <a:solidFill>
                <a:schemeClr val="bg1"/>
              </a:solidFill>
              <a:latin typeface="Amasis MT Pro Medium" panose="02040604050005020304" pitchFamily="18" charset="0"/>
            </a:rPr>
            <a:t>DROP OUT STUDENTS</a:t>
          </a:r>
          <a:endParaRPr lang="en-PH" sz="1050" b="1">
            <a:solidFill>
              <a:schemeClr val="bg1"/>
            </a:solidFill>
            <a:latin typeface="Amasis MT Pro Medium" panose="02040604050005020304" pitchFamily="18" charset="0"/>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401411</xdr:colOff>
      <xdr:row>1</xdr:row>
      <xdr:rowOff>74841</xdr:rowOff>
    </xdr:from>
    <xdr:to>
      <xdr:col>0</xdr:col>
      <xdr:colOff>1094015</xdr:colOff>
      <xdr:row>7</xdr:row>
      <xdr:rowOff>25176</xdr:rowOff>
    </xdr:to>
    <xdr:pic>
      <xdr:nvPicPr>
        <xdr:cNvPr id="13" name="Picture 12">
          <a:hlinkClick xmlns:r="http://schemas.openxmlformats.org/officeDocument/2006/relationships" r:id="rId1"/>
          <a:extLst>
            <a:ext uri="{FF2B5EF4-FFF2-40B4-BE49-F238E27FC236}">
              <a16:creationId xmlns:a16="http://schemas.microsoft.com/office/drawing/2014/main" id="{7806E1CA-F3CC-4B0E-B716-C76AE437991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401411" y="115662"/>
          <a:ext cx="692604" cy="1038907"/>
        </a:xfrm>
        <a:prstGeom prst="rect">
          <a:avLst/>
        </a:prstGeom>
      </xdr:spPr>
    </xdr:pic>
    <xdr:clientData fPrintsWithSheet="0"/>
  </xdr:twoCellAnchor>
  <xdr:twoCellAnchor>
    <xdr:from>
      <xdr:col>0</xdr:col>
      <xdr:colOff>178935</xdr:colOff>
      <xdr:row>7</xdr:row>
      <xdr:rowOff>134706</xdr:rowOff>
    </xdr:from>
    <xdr:to>
      <xdr:col>0</xdr:col>
      <xdr:colOff>1311048</xdr:colOff>
      <xdr:row>10</xdr:row>
      <xdr:rowOff>78921</xdr:rowOff>
    </xdr:to>
    <xdr:sp macro="" textlink="">
      <xdr:nvSpPr>
        <xdr:cNvPr id="14" name="Rectangle: Rounded Corners 13">
          <a:extLst>
            <a:ext uri="{FF2B5EF4-FFF2-40B4-BE49-F238E27FC236}">
              <a16:creationId xmlns:a16="http://schemas.microsoft.com/office/drawing/2014/main" id="{CEE3A438-94DD-413C-8479-02935D64F753}"/>
            </a:ext>
          </a:extLst>
        </xdr:cNvPr>
        <xdr:cNvSpPr/>
      </xdr:nvSpPr>
      <xdr:spPr>
        <a:xfrm>
          <a:off x="178935" y="1258656"/>
          <a:ext cx="1132113" cy="363315"/>
        </a:xfrm>
        <a:prstGeom prst="roundRect">
          <a:avLst/>
        </a:prstGeom>
        <a:solidFill>
          <a:schemeClr val="tx1">
            <a:lumMod val="85000"/>
            <a:lumOff val="1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chemeClr val="bg1"/>
              </a:solidFill>
              <a:latin typeface="Amasis MT Pro Black" panose="02040A04050005020304" pitchFamily="18" charset="0"/>
            </a:rPr>
            <a:t>SF</a:t>
          </a:r>
          <a:r>
            <a:rPr lang="en-PH" sz="1600" b="1" baseline="0">
              <a:solidFill>
                <a:schemeClr val="bg1"/>
              </a:solidFill>
              <a:latin typeface="Amasis MT Pro Black" panose="02040A04050005020304" pitchFamily="18" charset="0"/>
            </a:rPr>
            <a:t> 2</a:t>
          </a:r>
          <a:endParaRPr lang="en-PH" sz="1600" b="1">
            <a:solidFill>
              <a:schemeClr val="bg1"/>
            </a:solidFill>
            <a:latin typeface="Amasis MT Pro Black" panose="02040A04050005020304" pitchFamily="18" charset="0"/>
          </a:endParaRPr>
        </a:p>
      </xdr:txBody>
    </xdr:sp>
    <xdr:clientData fPrintsWithSheet="0"/>
  </xdr:twoCellAnchor>
  <xdr:twoCellAnchor>
    <xdr:from>
      <xdr:col>0</xdr:col>
      <xdr:colOff>178935</xdr:colOff>
      <xdr:row>10</xdr:row>
      <xdr:rowOff>164642</xdr:rowOff>
    </xdr:from>
    <xdr:to>
      <xdr:col>0</xdr:col>
      <xdr:colOff>1311048</xdr:colOff>
      <xdr:row>11</xdr:row>
      <xdr:rowOff>244928</xdr:rowOff>
    </xdr:to>
    <xdr:sp macro="" textlink="">
      <xdr:nvSpPr>
        <xdr:cNvPr id="15" name="Rectangle: Rounded Corners 14">
          <a:hlinkClick xmlns:r="http://schemas.openxmlformats.org/officeDocument/2006/relationships" r:id="rId3"/>
          <a:extLst>
            <a:ext uri="{FF2B5EF4-FFF2-40B4-BE49-F238E27FC236}">
              <a16:creationId xmlns:a16="http://schemas.microsoft.com/office/drawing/2014/main" id="{8D35240D-1C2B-4742-8E82-15AE3719F512}"/>
            </a:ext>
          </a:extLst>
        </xdr:cNvPr>
        <xdr:cNvSpPr/>
      </xdr:nvSpPr>
      <xdr:spPr>
        <a:xfrm>
          <a:off x="178935" y="1707692"/>
          <a:ext cx="1132113" cy="37079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ysClr val="windowText" lastClr="000000"/>
              </a:solidFill>
              <a:latin typeface="Amasis MT Pro Black" panose="02040A04050005020304" pitchFamily="18" charset="0"/>
            </a:rPr>
            <a:t>SF</a:t>
          </a:r>
          <a:r>
            <a:rPr lang="en-PH" sz="1600" b="1" baseline="0">
              <a:solidFill>
                <a:sysClr val="windowText" lastClr="000000"/>
              </a:solidFill>
              <a:latin typeface="Amasis MT Pro Black" panose="02040A04050005020304" pitchFamily="18" charset="0"/>
            </a:rPr>
            <a:t> 3</a:t>
          </a:r>
          <a:endParaRPr lang="en-PH" sz="1600" b="1">
            <a:solidFill>
              <a:sysClr val="windowText" lastClr="000000"/>
            </a:solidFill>
            <a:latin typeface="Amasis MT Pro Black" panose="02040A04050005020304" pitchFamily="18" charset="0"/>
          </a:endParaRPr>
        </a:p>
      </xdr:txBody>
    </xdr:sp>
    <xdr:clientData fPrintsWithSheet="0"/>
  </xdr:twoCellAnchor>
  <xdr:twoCellAnchor editAs="absolute">
    <xdr:from>
      <xdr:col>0</xdr:col>
      <xdr:colOff>170090</xdr:colOff>
      <xdr:row>44</xdr:row>
      <xdr:rowOff>1262</xdr:rowOff>
    </xdr:from>
    <xdr:to>
      <xdr:col>0</xdr:col>
      <xdr:colOff>1353912</xdr:colOff>
      <xdr:row>45</xdr:row>
      <xdr:rowOff>228595</xdr:rowOff>
    </xdr:to>
    <xdr:sp macro="[0]!ExportActiveSheet_PrintArea_ToExcel_NoObjects" textlink="">
      <xdr:nvSpPr>
        <xdr:cNvPr id="29" name="Rectangle: Rounded Corners 28">
          <a:extLst>
            <a:ext uri="{FF2B5EF4-FFF2-40B4-BE49-F238E27FC236}">
              <a16:creationId xmlns:a16="http://schemas.microsoft.com/office/drawing/2014/main" id="{33DFD028-7C92-967F-004A-FFE9238F342C}"/>
            </a:ext>
          </a:extLst>
        </xdr:cNvPr>
        <xdr:cNvSpPr/>
      </xdr:nvSpPr>
      <xdr:spPr>
        <a:xfrm>
          <a:off x="170090" y="9499048"/>
          <a:ext cx="1183822" cy="458654"/>
        </a:xfrm>
        <a:prstGeom prst="round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0000" rtlCol="0" anchor="ctr"/>
        <a:lstStyle/>
        <a:p>
          <a:pPr algn="ctr"/>
          <a:r>
            <a:rPr lang="en-PH" sz="1100" b="1">
              <a:solidFill>
                <a:schemeClr val="bg1"/>
              </a:solidFill>
              <a:latin typeface="Arial" panose="020B0604020202020204" pitchFamily="34" charset="0"/>
              <a:cs typeface="Arial" panose="020B0604020202020204" pitchFamily="34" charset="0"/>
            </a:rPr>
            <a:t>DOWNLOAD</a:t>
          </a:r>
        </a:p>
      </xdr:txBody>
    </xdr:sp>
    <xdr:clientData fPrintsWithSheet="0"/>
  </xdr:twoCellAnchor>
  <xdr:twoCellAnchor editAs="absolute">
    <xdr:from>
      <xdr:col>2</xdr:col>
      <xdr:colOff>74844</xdr:colOff>
      <xdr:row>1</xdr:row>
      <xdr:rowOff>136069</xdr:rowOff>
    </xdr:from>
    <xdr:to>
      <xdr:col>41</xdr:col>
      <xdr:colOff>338831</xdr:colOff>
      <xdr:row>4</xdr:row>
      <xdr:rowOff>27214</xdr:rowOff>
    </xdr:to>
    <xdr:grpSp>
      <xdr:nvGrpSpPr>
        <xdr:cNvPr id="31" name="Group 30">
          <a:extLst>
            <a:ext uri="{FF2B5EF4-FFF2-40B4-BE49-F238E27FC236}">
              <a16:creationId xmlns:a16="http://schemas.microsoft.com/office/drawing/2014/main" id="{4A5B8490-E37B-473C-B877-1921E70B8C24}"/>
            </a:ext>
          </a:extLst>
        </xdr:cNvPr>
        <xdr:cNvGrpSpPr>
          <a:grpSpLocks noChangeAspect="1"/>
        </xdr:cNvGrpSpPr>
      </xdr:nvGrpSpPr>
      <xdr:grpSpPr>
        <a:xfrm>
          <a:off x="1612451" y="176890"/>
          <a:ext cx="15966630" cy="421824"/>
          <a:chOff x="1715861" y="174165"/>
          <a:chExt cx="17252505" cy="421824"/>
        </a:xfrm>
      </xdr:grpSpPr>
      <xdr:sp macro="" textlink="">
        <xdr:nvSpPr>
          <xdr:cNvPr id="32" name="Rectangle: Rounded Corners 31">
            <a:hlinkClick xmlns:r="http://schemas.openxmlformats.org/officeDocument/2006/relationships" r:id="rId4"/>
            <a:extLst>
              <a:ext uri="{FF2B5EF4-FFF2-40B4-BE49-F238E27FC236}">
                <a16:creationId xmlns:a16="http://schemas.microsoft.com/office/drawing/2014/main" id="{91AB9373-C13D-1C49-6ACC-9ACD67651873}"/>
              </a:ext>
            </a:extLst>
          </xdr:cNvPr>
          <xdr:cNvSpPr>
            <a:spLocks noChangeAspect="1"/>
          </xdr:cNvSpPr>
        </xdr:nvSpPr>
        <xdr:spPr>
          <a:xfrm>
            <a:off x="1715861" y="174165"/>
            <a:ext cx="1235529"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1</a:t>
            </a:r>
            <a:endParaRPr lang="en-PH" sz="1200" b="0">
              <a:solidFill>
                <a:schemeClr val="tx1"/>
              </a:solidFill>
              <a:latin typeface="Amasis MT Pro Medium" panose="02040604050005020304" pitchFamily="18" charset="0"/>
            </a:endParaRPr>
          </a:p>
        </xdr:txBody>
      </xdr:sp>
      <xdr:sp macro="" textlink="">
        <xdr:nvSpPr>
          <xdr:cNvPr id="33" name="Rectangle: Rounded Corners 32">
            <a:hlinkClick xmlns:r="http://schemas.openxmlformats.org/officeDocument/2006/relationships" r:id="rId5"/>
            <a:extLst>
              <a:ext uri="{FF2B5EF4-FFF2-40B4-BE49-F238E27FC236}">
                <a16:creationId xmlns:a16="http://schemas.microsoft.com/office/drawing/2014/main" id="{2F1F3F47-5BA8-2E46-0E27-5AF7269FB292}"/>
              </a:ext>
            </a:extLst>
          </xdr:cNvPr>
          <xdr:cNvSpPr>
            <a:spLocks noChangeAspect="1"/>
          </xdr:cNvSpPr>
        </xdr:nvSpPr>
        <xdr:spPr>
          <a:xfrm>
            <a:off x="3137536" y="174165"/>
            <a:ext cx="1328058"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2</a:t>
            </a:r>
            <a:endParaRPr lang="en-PH" sz="1200" b="0">
              <a:solidFill>
                <a:schemeClr val="tx1"/>
              </a:solidFill>
              <a:latin typeface="Amasis MT Pro Medium" panose="02040604050005020304" pitchFamily="18" charset="0"/>
            </a:endParaRPr>
          </a:p>
        </xdr:txBody>
      </xdr:sp>
      <xdr:sp macro="" textlink="">
        <xdr:nvSpPr>
          <xdr:cNvPr id="34" name="Rectangle: Rounded Corners 33">
            <a:hlinkClick xmlns:r="http://schemas.openxmlformats.org/officeDocument/2006/relationships" r:id="rId6"/>
            <a:extLst>
              <a:ext uri="{FF2B5EF4-FFF2-40B4-BE49-F238E27FC236}">
                <a16:creationId xmlns:a16="http://schemas.microsoft.com/office/drawing/2014/main" id="{14CB677A-F09C-1141-A7A6-40E9642CF5A0}"/>
              </a:ext>
            </a:extLst>
          </xdr:cNvPr>
          <xdr:cNvSpPr>
            <a:spLocks noChangeAspect="1"/>
          </xdr:cNvSpPr>
        </xdr:nvSpPr>
        <xdr:spPr>
          <a:xfrm>
            <a:off x="4651740" y="174165"/>
            <a:ext cx="127907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3</a:t>
            </a:r>
            <a:endParaRPr lang="en-PH" sz="1200" b="0">
              <a:solidFill>
                <a:schemeClr val="tx1"/>
              </a:solidFill>
              <a:latin typeface="Amasis MT Pro Medium" panose="02040604050005020304" pitchFamily="18" charset="0"/>
            </a:endParaRPr>
          </a:p>
        </xdr:txBody>
      </xdr:sp>
      <xdr:sp macro="" textlink="">
        <xdr:nvSpPr>
          <xdr:cNvPr id="35" name="Rectangle: Rounded Corners 34">
            <a:hlinkClick xmlns:r="http://schemas.openxmlformats.org/officeDocument/2006/relationships" r:id="rId7"/>
            <a:extLst>
              <a:ext uri="{FF2B5EF4-FFF2-40B4-BE49-F238E27FC236}">
                <a16:creationId xmlns:a16="http://schemas.microsoft.com/office/drawing/2014/main" id="{358DD9E2-9CD1-1E1A-75C6-ADF54611CBD8}"/>
              </a:ext>
            </a:extLst>
          </xdr:cNvPr>
          <xdr:cNvSpPr>
            <a:spLocks noChangeAspect="1"/>
          </xdr:cNvSpPr>
        </xdr:nvSpPr>
        <xdr:spPr>
          <a:xfrm>
            <a:off x="6116957" y="174165"/>
            <a:ext cx="123961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4</a:t>
            </a:r>
            <a:endParaRPr lang="en-PH" sz="1200">
              <a:solidFill>
                <a:sysClr val="windowText" lastClr="000000"/>
              </a:solidFill>
              <a:latin typeface="Amasis MT Pro Medium" panose="02040604050005020304" pitchFamily="18" charset="0"/>
            </a:endParaRPr>
          </a:p>
        </xdr:txBody>
      </xdr:sp>
      <xdr:sp macro="" textlink="">
        <xdr:nvSpPr>
          <xdr:cNvPr id="36" name="Rectangle: Rounded Corners 35">
            <a:hlinkClick xmlns:r="http://schemas.openxmlformats.org/officeDocument/2006/relationships" r:id="rId8"/>
            <a:extLst>
              <a:ext uri="{FF2B5EF4-FFF2-40B4-BE49-F238E27FC236}">
                <a16:creationId xmlns:a16="http://schemas.microsoft.com/office/drawing/2014/main" id="{FC9E230E-E86D-A875-E497-DACB3F3E3BAB}"/>
              </a:ext>
            </a:extLst>
          </xdr:cNvPr>
          <xdr:cNvSpPr>
            <a:spLocks noChangeAspect="1"/>
          </xdr:cNvSpPr>
        </xdr:nvSpPr>
        <xdr:spPr>
          <a:xfrm>
            <a:off x="7542714" y="174165"/>
            <a:ext cx="1246413" cy="416379"/>
          </a:xfrm>
          <a:prstGeom prst="roundRect">
            <a:avLst/>
          </a:prstGeom>
          <a:solidFill>
            <a:schemeClr val="bg2">
              <a:lumMod val="2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bg1"/>
                </a:solidFill>
                <a:latin typeface="Amasis MT Pro Medium" panose="02040604050005020304" pitchFamily="18" charset="0"/>
              </a:rPr>
              <a:t>MONTH</a:t>
            </a:r>
            <a:r>
              <a:rPr lang="en-PH" sz="1200" b="1" baseline="0">
                <a:solidFill>
                  <a:schemeClr val="bg1"/>
                </a:solidFill>
                <a:latin typeface="Amasis MT Pro Medium" panose="02040604050005020304" pitchFamily="18" charset="0"/>
              </a:rPr>
              <a:t> 5</a:t>
            </a:r>
            <a:endParaRPr lang="en-PH" sz="1200" b="1">
              <a:solidFill>
                <a:schemeClr val="bg1"/>
              </a:solidFill>
              <a:latin typeface="Amasis MT Pro Medium" panose="02040604050005020304" pitchFamily="18" charset="0"/>
            </a:endParaRPr>
          </a:p>
        </xdr:txBody>
      </xdr:sp>
      <xdr:sp macro="" textlink="">
        <xdr:nvSpPr>
          <xdr:cNvPr id="37" name="Rectangle: Rounded Corners 36">
            <a:hlinkClick xmlns:r="http://schemas.openxmlformats.org/officeDocument/2006/relationships" r:id="rId9"/>
            <a:extLst>
              <a:ext uri="{FF2B5EF4-FFF2-40B4-BE49-F238E27FC236}">
                <a16:creationId xmlns:a16="http://schemas.microsoft.com/office/drawing/2014/main" id="{E54F6367-E399-1E31-32A9-0A51822BB592}"/>
              </a:ext>
            </a:extLst>
          </xdr:cNvPr>
          <xdr:cNvSpPr>
            <a:spLocks noChangeAspect="1"/>
          </xdr:cNvSpPr>
        </xdr:nvSpPr>
        <xdr:spPr>
          <a:xfrm>
            <a:off x="8975273" y="174165"/>
            <a:ext cx="1239610" cy="416378"/>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6</a:t>
            </a:r>
            <a:endParaRPr lang="en-PH" sz="1200">
              <a:solidFill>
                <a:sysClr val="windowText" lastClr="000000"/>
              </a:solidFill>
              <a:latin typeface="Amasis MT Pro Medium" panose="02040604050005020304" pitchFamily="18" charset="0"/>
            </a:endParaRPr>
          </a:p>
        </xdr:txBody>
      </xdr:sp>
      <xdr:sp macro="" textlink="">
        <xdr:nvSpPr>
          <xdr:cNvPr id="38" name="Rectangle: Rounded Corners 37">
            <a:hlinkClick xmlns:r="http://schemas.openxmlformats.org/officeDocument/2006/relationships" r:id="rId10"/>
            <a:extLst>
              <a:ext uri="{FF2B5EF4-FFF2-40B4-BE49-F238E27FC236}">
                <a16:creationId xmlns:a16="http://schemas.microsoft.com/office/drawing/2014/main" id="{005E5C2D-5F4A-E4A2-5940-4910FE01FB69}"/>
              </a:ext>
            </a:extLst>
          </xdr:cNvPr>
          <xdr:cNvSpPr>
            <a:spLocks noChangeAspect="1"/>
          </xdr:cNvSpPr>
        </xdr:nvSpPr>
        <xdr:spPr>
          <a:xfrm>
            <a:off x="10401029" y="174165"/>
            <a:ext cx="123961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7</a:t>
            </a:r>
            <a:endParaRPr lang="en-PH" sz="1200">
              <a:solidFill>
                <a:sysClr val="windowText" lastClr="000000"/>
              </a:solidFill>
              <a:latin typeface="Amasis MT Pro Medium" panose="02040604050005020304" pitchFamily="18" charset="0"/>
            </a:endParaRPr>
          </a:p>
        </xdr:txBody>
      </xdr:sp>
      <xdr:sp macro="" textlink="">
        <xdr:nvSpPr>
          <xdr:cNvPr id="39" name="Rectangle: Rounded Corners 38">
            <a:hlinkClick xmlns:r="http://schemas.openxmlformats.org/officeDocument/2006/relationships" r:id="rId11"/>
            <a:extLst>
              <a:ext uri="{FF2B5EF4-FFF2-40B4-BE49-F238E27FC236}">
                <a16:creationId xmlns:a16="http://schemas.microsoft.com/office/drawing/2014/main" id="{FD585F11-723F-D17A-707D-4117EEE60F3A}"/>
              </a:ext>
            </a:extLst>
          </xdr:cNvPr>
          <xdr:cNvSpPr>
            <a:spLocks noChangeAspect="1"/>
          </xdr:cNvSpPr>
        </xdr:nvSpPr>
        <xdr:spPr>
          <a:xfrm>
            <a:off x="11826786" y="174165"/>
            <a:ext cx="1230086"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8</a:t>
            </a:r>
            <a:endParaRPr lang="en-PH" sz="1200">
              <a:solidFill>
                <a:sysClr val="windowText" lastClr="000000"/>
              </a:solidFill>
              <a:latin typeface="Amasis MT Pro Medium" panose="02040604050005020304" pitchFamily="18" charset="0"/>
            </a:endParaRPr>
          </a:p>
        </xdr:txBody>
      </xdr:sp>
      <xdr:sp macro="" textlink="">
        <xdr:nvSpPr>
          <xdr:cNvPr id="40" name="Rectangle: Rounded Corners 39">
            <a:hlinkClick xmlns:r="http://schemas.openxmlformats.org/officeDocument/2006/relationships" r:id="rId12"/>
            <a:extLst>
              <a:ext uri="{FF2B5EF4-FFF2-40B4-BE49-F238E27FC236}">
                <a16:creationId xmlns:a16="http://schemas.microsoft.com/office/drawing/2014/main" id="{550C7A0C-0DA0-F86D-6F73-1775A0BE7264}"/>
              </a:ext>
            </a:extLst>
          </xdr:cNvPr>
          <xdr:cNvSpPr>
            <a:spLocks noChangeAspect="1"/>
          </xdr:cNvSpPr>
        </xdr:nvSpPr>
        <xdr:spPr>
          <a:xfrm>
            <a:off x="13243018" y="174165"/>
            <a:ext cx="1266826"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9</a:t>
            </a:r>
            <a:endParaRPr lang="en-PH" sz="1200">
              <a:solidFill>
                <a:sysClr val="windowText" lastClr="000000"/>
              </a:solidFill>
              <a:latin typeface="Amasis MT Pro Medium" panose="02040604050005020304" pitchFamily="18" charset="0"/>
            </a:endParaRPr>
          </a:p>
        </xdr:txBody>
      </xdr:sp>
      <xdr:sp macro="" textlink="">
        <xdr:nvSpPr>
          <xdr:cNvPr id="41" name="Rectangle: Rounded Corners 40">
            <a:hlinkClick xmlns:r="http://schemas.openxmlformats.org/officeDocument/2006/relationships" r:id="rId13"/>
            <a:extLst>
              <a:ext uri="{FF2B5EF4-FFF2-40B4-BE49-F238E27FC236}">
                <a16:creationId xmlns:a16="http://schemas.microsoft.com/office/drawing/2014/main" id="{35AFF9ED-849E-D123-AF8A-6CB1670907DE}"/>
              </a:ext>
            </a:extLst>
          </xdr:cNvPr>
          <xdr:cNvSpPr>
            <a:spLocks noChangeAspect="1"/>
          </xdr:cNvSpPr>
        </xdr:nvSpPr>
        <xdr:spPr>
          <a:xfrm>
            <a:off x="14695990" y="174165"/>
            <a:ext cx="1270905"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10</a:t>
            </a:r>
            <a:endParaRPr lang="en-PH" sz="1200">
              <a:solidFill>
                <a:sysClr val="windowText" lastClr="000000"/>
              </a:solidFill>
              <a:latin typeface="Amasis MT Pro Medium" panose="02040604050005020304" pitchFamily="18" charset="0"/>
            </a:endParaRPr>
          </a:p>
        </xdr:txBody>
      </xdr:sp>
      <xdr:sp macro="" textlink="">
        <xdr:nvSpPr>
          <xdr:cNvPr id="42" name="Rectangle: Rounded Corners 41">
            <a:hlinkClick xmlns:r="http://schemas.openxmlformats.org/officeDocument/2006/relationships" r:id="rId14"/>
            <a:extLst>
              <a:ext uri="{FF2B5EF4-FFF2-40B4-BE49-F238E27FC236}">
                <a16:creationId xmlns:a16="http://schemas.microsoft.com/office/drawing/2014/main" id="{7C4D0EC4-92A5-5F38-2A25-C3FC0EA506D5}"/>
              </a:ext>
            </a:extLst>
          </xdr:cNvPr>
          <xdr:cNvSpPr/>
        </xdr:nvSpPr>
        <xdr:spPr>
          <a:xfrm>
            <a:off x="17683852" y="179610"/>
            <a:ext cx="1284514" cy="416379"/>
          </a:xfrm>
          <a:prstGeom prst="roundRect">
            <a:avLst/>
          </a:prstGeom>
          <a:solidFill>
            <a:srgbClr val="C00000"/>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400" b="1">
                <a:solidFill>
                  <a:schemeClr val="bg1"/>
                </a:solidFill>
                <a:latin typeface="Amasis MT Pro Medium" panose="02040604050005020304" pitchFamily="18" charset="0"/>
              </a:rPr>
              <a:t>TOTAL</a:t>
            </a:r>
            <a:endParaRPr lang="en-PH" sz="1200" b="1">
              <a:solidFill>
                <a:schemeClr val="bg1"/>
              </a:solidFill>
              <a:latin typeface="Amasis MT Pro Medium" panose="02040604050005020304" pitchFamily="18" charset="0"/>
            </a:endParaRPr>
          </a:p>
        </xdr:txBody>
      </xdr:sp>
      <xdr:sp macro="" textlink="">
        <xdr:nvSpPr>
          <xdr:cNvPr id="43" name="Rectangle: Rounded Corners 42">
            <a:hlinkClick xmlns:r="http://schemas.openxmlformats.org/officeDocument/2006/relationships" r:id="rId15"/>
            <a:extLst>
              <a:ext uri="{FF2B5EF4-FFF2-40B4-BE49-F238E27FC236}">
                <a16:creationId xmlns:a16="http://schemas.microsoft.com/office/drawing/2014/main" id="{C23FAAEB-26A5-07E8-2319-4EAB870E2479}"/>
              </a:ext>
            </a:extLst>
          </xdr:cNvPr>
          <xdr:cNvSpPr>
            <a:spLocks noChangeAspect="1"/>
          </xdr:cNvSpPr>
        </xdr:nvSpPr>
        <xdr:spPr>
          <a:xfrm>
            <a:off x="16153043" y="174165"/>
            <a:ext cx="1270905"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11</a:t>
            </a:r>
            <a:endParaRPr lang="en-PH" sz="1200">
              <a:solidFill>
                <a:sysClr val="windowText" lastClr="000000"/>
              </a:solidFill>
              <a:latin typeface="Amasis MT Pro Medium" panose="02040604050005020304" pitchFamily="18" charset="0"/>
            </a:endParaRPr>
          </a:p>
        </xdr:txBody>
      </xdr:sp>
    </xdr:grpSp>
    <xdr:clientData fPrintsWithSheet="0"/>
  </xdr:twoCellAnchor>
  <xdr:twoCellAnchor editAs="absolute">
    <xdr:from>
      <xdr:col>0</xdr:col>
      <xdr:colOff>238130</xdr:colOff>
      <xdr:row>46</xdr:row>
      <xdr:rowOff>103182</xdr:rowOff>
    </xdr:from>
    <xdr:to>
      <xdr:col>0</xdr:col>
      <xdr:colOff>1279076</xdr:colOff>
      <xdr:row>49</xdr:row>
      <xdr:rowOff>28337</xdr:rowOff>
    </xdr:to>
    <xdr:sp macro="[0]!PrintActiveSheet_SetPrintArea" textlink="">
      <xdr:nvSpPr>
        <xdr:cNvPr id="2" name="Rectangle 1">
          <a:extLst>
            <a:ext uri="{FF2B5EF4-FFF2-40B4-BE49-F238E27FC236}">
              <a16:creationId xmlns:a16="http://schemas.microsoft.com/office/drawing/2014/main" id="{690C7E48-94C8-441B-9426-4A7EBD4CB773}"/>
            </a:ext>
          </a:extLst>
        </xdr:cNvPr>
        <xdr:cNvSpPr>
          <a:spLocks noChangeAspect="1"/>
        </xdr:cNvSpPr>
      </xdr:nvSpPr>
      <xdr:spPr>
        <a:xfrm>
          <a:off x="238130" y="10056807"/>
          <a:ext cx="1040946" cy="615718"/>
        </a:xfrm>
        <a:prstGeom prst="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2000" b="1">
              <a:solidFill>
                <a:schemeClr val="bg1"/>
              </a:solidFill>
              <a:latin typeface="Arial" panose="020B0604020202020204" pitchFamily="34" charset="0"/>
              <a:cs typeface="Arial" panose="020B0604020202020204" pitchFamily="34" charset="0"/>
            </a:rPr>
            <a:t>PRINT</a:t>
          </a:r>
        </a:p>
      </xdr:txBody>
    </xdr:sp>
    <xdr:clientData fPrintsWithSheet="0"/>
  </xdr:twoCellAnchor>
  <xdr:twoCellAnchor>
    <xdr:from>
      <xdr:col>0</xdr:col>
      <xdr:colOff>149677</xdr:colOff>
      <xdr:row>13</xdr:row>
      <xdr:rowOff>0</xdr:rowOff>
    </xdr:from>
    <xdr:to>
      <xdr:col>0</xdr:col>
      <xdr:colOff>1329753</xdr:colOff>
      <xdr:row>40</xdr:row>
      <xdr:rowOff>204661</xdr:rowOff>
    </xdr:to>
    <xdr:grpSp>
      <xdr:nvGrpSpPr>
        <xdr:cNvPr id="9" name="Group 8">
          <a:extLst>
            <a:ext uri="{FF2B5EF4-FFF2-40B4-BE49-F238E27FC236}">
              <a16:creationId xmlns:a16="http://schemas.microsoft.com/office/drawing/2014/main" id="{401265EE-617C-4D3A-902E-2A7FF7D3F082}"/>
            </a:ext>
          </a:extLst>
        </xdr:cNvPr>
        <xdr:cNvGrpSpPr/>
      </xdr:nvGrpSpPr>
      <xdr:grpSpPr>
        <a:xfrm>
          <a:off x="149677" y="2408464"/>
          <a:ext cx="1180076" cy="6368697"/>
          <a:chOff x="170916" y="2527118"/>
          <a:chExt cx="1180076" cy="6463904"/>
        </a:xfrm>
      </xdr:grpSpPr>
      <xdr:sp macro="" textlink="">
        <xdr:nvSpPr>
          <xdr:cNvPr id="10" name="Rectangle: Rounded Corners 9">
            <a:hlinkClick xmlns:r="http://schemas.openxmlformats.org/officeDocument/2006/relationships" r:id="rId16"/>
            <a:extLst>
              <a:ext uri="{FF2B5EF4-FFF2-40B4-BE49-F238E27FC236}">
                <a16:creationId xmlns:a16="http://schemas.microsoft.com/office/drawing/2014/main" id="{42E5EEA3-C2E9-ED4A-271F-2ACF3CFF0496}"/>
              </a:ext>
            </a:extLst>
          </xdr:cNvPr>
          <xdr:cNvSpPr/>
        </xdr:nvSpPr>
        <xdr:spPr>
          <a:xfrm>
            <a:off x="177715" y="2527118"/>
            <a:ext cx="1173277" cy="936519"/>
          </a:xfrm>
          <a:prstGeom prst="roundRect">
            <a:avLst/>
          </a:prstGeom>
          <a:solidFill>
            <a:schemeClr val="bg2">
              <a:lumMod val="25000"/>
            </a:schemeClr>
          </a:solidFill>
          <a:scene3d>
            <a:camera prst="orthographicFront"/>
            <a:lightRig rig="threePt" dir="t"/>
          </a:scene3d>
          <a:sp3d>
            <a:bevelT w="165100" prst="coolSlant"/>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lt1"/>
                </a:solidFill>
                <a:effectLst/>
                <a:latin typeface="+mn-lt"/>
                <a:ea typeface="+mn-ea"/>
                <a:cs typeface="+mn-cs"/>
              </a:rPr>
              <a:t>⌨️</a:t>
            </a:r>
            <a:br>
              <a:rPr lang="en-PH" sz="1050" b="1">
                <a:solidFill>
                  <a:schemeClr val="bg1"/>
                </a:solidFill>
                <a:latin typeface="Amasis MT Pro Black" panose="02040A04050005020304" pitchFamily="18" charset="0"/>
              </a:rPr>
            </a:br>
            <a:r>
              <a:rPr lang="en-PH" sz="1050" b="1">
                <a:solidFill>
                  <a:schemeClr val="bg1"/>
                </a:solidFill>
                <a:latin typeface="Amasis MT Pro Black" panose="02040A04050005020304" pitchFamily="18" charset="0"/>
              </a:rPr>
              <a:t>INPUT DATA</a:t>
            </a:r>
          </a:p>
        </xdr:txBody>
      </xdr:sp>
      <xdr:sp macro="" textlink="">
        <xdr:nvSpPr>
          <xdr:cNvPr id="11" name="Rectangle: Rounded Corners 10">
            <a:hlinkClick xmlns:r="http://schemas.openxmlformats.org/officeDocument/2006/relationships" r:id="rId17"/>
            <a:extLst>
              <a:ext uri="{FF2B5EF4-FFF2-40B4-BE49-F238E27FC236}">
                <a16:creationId xmlns:a16="http://schemas.microsoft.com/office/drawing/2014/main" id="{075A6012-BD95-A4E0-C472-2C5917BD2DC9}"/>
              </a:ext>
            </a:extLst>
          </xdr:cNvPr>
          <xdr:cNvSpPr/>
        </xdr:nvSpPr>
        <xdr:spPr>
          <a:xfrm>
            <a:off x="170916" y="3892317"/>
            <a:ext cx="1173277" cy="1000068"/>
          </a:xfrm>
          <a:prstGeom prst="roundRect">
            <a:avLst/>
          </a:prstGeom>
          <a:solidFill>
            <a:schemeClr val="bg1">
              <a:lumMod val="85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chemeClr val="lt1"/>
                </a:solidFill>
                <a:effectLst/>
                <a:latin typeface="+mn-lt"/>
                <a:ea typeface="+mn-ea"/>
                <a:cs typeface="+mn-cs"/>
              </a:rPr>
              <a:t>📈</a:t>
            </a:r>
            <a:br>
              <a:rPr lang="en-PH" sz="1100">
                <a:solidFill>
                  <a:sysClr val="windowText" lastClr="000000"/>
                </a:solidFill>
                <a:latin typeface="Amasis MT Pro Black" panose="02040A04050005020304" pitchFamily="18" charset="0"/>
              </a:rPr>
            </a:br>
            <a:r>
              <a:rPr lang="en-PH" sz="1100">
                <a:solidFill>
                  <a:schemeClr val="accent6">
                    <a:lumMod val="50000"/>
                  </a:schemeClr>
                </a:solidFill>
                <a:latin typeface="Amasis MT Pro Black" panose="02040A04050005020304" pitchFamily="18" charset="0"/>
              </a:rPr>
              <a:t>GRADING SHEETS</a:t>
            </a:r>
          </a:p>
        </xdr:txBody>
      </xdr:sp>
      <xdr:sp macro="" textlink="">
        <xdr:nvSpPr>
          <xdr:cNvPr id="12" name="Rectangle: Rounded Corners 11">
            <a:hlinkClick xmlns:r="http://schemas.openxmlformats.org/officeDocument/2006/relationships" r:id="rId4"/>
            <a:extLst>
              <a:ext uri="{FF2B5EF4-FFF2-40B4-BE49-F238E27FC236}">
                <a16:creationId xmlns:a16="http://schemas.microsoft.com/office/drawing/2014/main" id="{A053BE07-DA21-5998-7C5E-88E1423D3096}"/>
              </a:ext>
            </a:extLst>
          </xdr:cNvPr>
          <xdr:cNvSpPr/>
        </xdr:nvSpPr>
        <xdr:spPr>
          <a:xfrm>
            <a:off x="170916" y="5313609"/>
            <a:ext cx="1173277" cy="96423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SF2</a:t>
            </a:r>
            <a:r>
              <a:rPr lang="en-PH" sz="1200" baseline="0">
                <a:solidFill>
                  <a:schemeClr val="accent6">
                    <a:lumMod val="50000"/>
                  </a:schemeClr>
                </a:solidFill>
                <a:latin typeface="Amasis MT Pro Black" panose="02040A04050005020304" pitchFamily="18" charset="0"/>
              </a:rPr>
              <a:t> &amp; SF3</a:t>
            </a:r>
            <a:endParaRPr lang="en-PH" sz="1200">
              <a:solidFill>
                <a:schemeClr val="accent6">
                  <a:lumMod val="50000"/>
                </a:schemeClr>
              </a:solidFill>
              <a:latin typeface="Amasis MT Pro Black" panose="02040A04050005020304" pitchFamily="18" charset="0"/>
            </a:endParaRPr>
          </a:p>
        </xdr:txBody>
      </xdr:sp>
      <xdr:sp macro="" textlink="">
        <xdr:nvSpPr>
          <xdr:cNvPr id="44" name="Rectangle: Rounded Corners 43">
            <a:hlinkClick xmlns:r="http://schemas.openxmlformats.org/officeDocument/2006/relationships" r:id="rId18"/>
            <a:extLst>
              <a:ext uri="{FF2B5EF4-FFF2-40B4-BE49-F238E27FC236}">
                <a16:creationId xmlns:a16="http://schemas.microsoft.com/office/drawing/2014/main" id="{F37227F1-FD9D-EF6B-A69C-D17866AFFAB1}"/>
              </a:ext>
            </a:extLst>
          </xdr:cNvPr>
          <xdr:cNvSpPr/>
        </xdr:nvSpPr>
        <xdr:spPr>
          <a:xfrm>
            <a:off x="177715" y="6700434"/>
            <a:ext cx="1173277" cy="919565"/>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SF9</a:t>
            </a:r>
            <a:r>
              <a:rPr lang="en-PH" sz="1200" baseline="0">
                <a:solidFill>
                  <a:schemeClr val="accent6">
                    <a:lumMod val="50000"/>
                  </a:schemeClr>
                </a:solidFill>
                <a:latin typeface="Amasis MT Pro Black" panose="02040A04050005020304" pitchFamily="18" charset="0"/>
              </a:rPr>
              <a:t> &amp; CERT</a:t>
            </a:r>
            <a:endParaRPr lang="en-PH" sz="1200">
              <a:solidFill>
                <a:schemeClr val="accent6">
                  <a:lumMod val="50000"/>
                </a:schemeClr>
              </a:solidFill>
              <a:latin typeface="Amasis MT Pro Black" panose="02040A04050005020304" pitchFamily="18" charset="0"/>
            </a:endParaRPr>
          </a:p>
        </xdr:txBody>
      </xdr:sp>
      <xdr:sp macro="" textlink="">
        <xdr:nvSpPr>
          <xdr:cNvPr id="45" name="Rectangle: Rounded Corners 44">
            <a:hlinkClick xmlns:r="http://schemas.openxmlformats.org/officeDocument/2006/relationships" r:id="rId19"/>
            <a:extLst>
              <a:ext uri="{FF2B5EF4-FFF2-40B4-BE49-F238E27FC236}">
                <a16:creationId xmlns:a16="http://schemas.microsoft.com/office/drawing/2014/main" id="{148907AC-4D41-3C21-90EE-575AD77FF973}"/>
              </a:ext>
            </a:extLst>
          </xdr:cNvPr>
          <xdr:cNvSpPr/>
        </xdr:nvSpPr>
        <xdr:spPr>
          <a:xfrm>
            <a:off x="177715" y="8024881"/>
            <a:ext cx="1173277" cy="96614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050">
                <a:solidFill>
                  <a:schemeClr val="accent6">
                    <a:lumMod val="50000"/>
                  </a:schemeClr>
                </a:solidFill>
                <a:latin typeface="Amasis MT Pro Black" panose="02040A04050005020304" pitchFamily="18" charset="0"/>
              </a:rPr>
              <a:t>GRADE SLIP</a:t>
            </a:r>
          </a:p>
        </xdr:txBody>
      </xdr:sp>
    </xdr:grpSp>
    <xdr:clientData fPrintsWithSheet="0"/>
  </xdr:twoCellAnchor>
  <xdr:twoCellAnchor editAs="absolute">
    <xdr:from>
      <xdr:col>41</xdr:col>
      <xdr:colOff>0</xdr:colOff>
      <xdr:row>6</xdr:row>
      <xdr:rowOff>0</xdr:rowOff>
    </xdr:from>
    <xdr:to>
      <xdr:col>44</xdr:col>
      <xdr:colOff>296440</xdr:colOff>
      <xdr:row>6</xdr:row>
      <xdr:rowOff>304448</xdr:rowOff>
    </xdr:to>
    <xdr:sp macro="[0]!ToggleHideBlankRows_D17_D137" textlink="">
      <xdr:nvSpPr>
        <xdr:cNvPr id="49" name="Rectangle: Rounded Corners 48">
          <a:extLst>
            <a:ext uri="{FF2B5EF4-FFF2-40B4-BE49-F238E27FC236}">
              <a16:creationId xmlns:a16="http://schemas.microsoft.com/office/drawing/2014/main" id="{0693CB8A-9D18-45AD-A019-D61EE37883F8}"/>
            </a:ext>
          </a:extLst>
        </xdr:cNvPr>
        <xdr:cNvSpPr/>
      </xdr:nvSpPr>
      <xdr:spPr>
        <a:xfrm>
          <a:off x="17240250" y="789214"/>
          <a:ext cx="1861261" cy="304448"/>
        </a:xfrm>
        <a:prstGeom prst="roundRect">
          <a:avLst/>
        </a:prstGeom>
        <a:solidFill>
          <a:srgbClr val="00B0F0"/>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HIDE</a:t>
          </a:r>
          <a:r>
            <a:rPr lang="en-PH" sz="1050" b="1" baseline="0">
              <a:solidFill>
                <a:schemeClr val="bg1"/>
              </a:solidFill>
              <a:latin typeface="Amasis MT Pro Medium" panose="02040604050005020304" pitchFamily="18" charset="0"/>
            </a:rPr>
            <a:t> BLANK/S</a:t>
          </a:r>
          <a:endParaRPr lang="en-PH" sz="1050" b="1">
            <a:solidFill>
              <a:schemeClr val="bg1"/>
            </a:solidFill>
            <a:latin typeface="Amasis MT Pro Medium" panose="02040604050005020304" pitchFamily="18" charset="0"/>
          </a:endParaRPr>
        </a:p>
      </xdr:txBody>
    </xdr:sp>
    <xdr:clientData fPrintsWithSheet="0"/>
  </xdr:twoCellAnchor>
  <xdr:twoCellAnchor editAs="absolute">
    <xdr:from>
      <xdr:col>41</xdr:col>
      <xdr:colOff>0</xdr:colOff>
      <xdr:row>7</xdr:row>
      <xdr:rowOff>12479</xdr:rowOff>
    </xdr:from>
    <xdr:to>
      <xdr:col>44</xdr:col>
      <xdr:colOff>296440</xdr:colOff>
      <xdr:row>8</xdr:row>
      <xdr:rowOff>69555</xdr:rowOff>
    </xdr:to>
    <xdr:sp macro="[0]!UnhideAll_D17_D137_AI17_AI137" textlink="">
      <xdr:nvSpPr>
        <xdr:cNvPr id="50" name="Rectangle: Rounded Corners 49">
          <a:extLst>
            <a:ext uri="{FF2B5EF4-FFF2-40B4-BE49-F238E27FC236}">
              <a16:creationId xmlns:a16="http://schemas.microsoft.com/office/drawing/2014/main" id="{75DD152F-0D38-4C18-8872-2A08CAC006CE}"/>
            </a:ext>
          </a:extLst>
        </xdr:cNvPr>
        <xdr:cNvSpPr/>
      </xdr:nvSpPr>
      <xdr:spPr>
        <a:xfrm>
          <a:off x="17240250" y="1141872"/>
          <a:ext cx="1861261" cy="302004"/>
        </a:xfrm>
        <a:prstGeom prst="roundRect">
          <a:avLst/>
        </a:prstGeom>
        <a:solidFill>
          <a:srgbClr val="C00000"/>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UNHIDE</a:t>
          </a:r>
          <a:r>
            <a:rPr lang="en-PH" sz="1050" b="1" baseline="0">
              <a:solidFill>
                <a:schemeClr val="bg1"/>
              </a:solidFill>
              <a:latin typeface="Amasis MT Pro Medium" panose="02040604050005020304" pitchFamily="18" charset="0"/>
            </a:rPr>
            <a:t> BLANK/S</a:t>
          </a:r>
          <a:endParaRPr lang="en-PH" sz="1050" b="1">
            <a:solidFill>
              <a:schemeClr val="bg1"/>
            </a:solidFill>
            <a:latin typeface="Amasis MT Pro Medium" panose="02040604050005020304" pitchFamily="18" charset="0"/>
          </a:endParaRPr>
        </a:p>
      </xdr:txBody>
    </xdr:sp>
    <xdr:clientData fPrintsWithSheet="0"/>
  </xdr:twoCellAnchor>
  <xdr:twoCellAnchor editAs="absolute">
    <xdr:from>
      <xdr:col>41</xdr:col>
      <xdr:colOff>4493</xdr:colOff>
      <xdr:row>9</xdr:row>
      <xdr:rowOff>57152</xdr:rowOff>
    </xdr:from>
    <xdr:to>
      <xdr:col>44</xdr:col>
      <xdr:colOff>305960</xdr:colOff>
      <xdr:row>11</xdr:row>
      <xdr:rowOff>201340</xdr:rowOff>
    </xdr:to>
    <xdr:sp macro="[0]!ToggleHideRows_NLS_TransferredOut" textlink="">
      <xdr:nvSpPr>
        <xdr:cNvPr id="51" name="Rectangle: Rounded Corners 50">
          <a:extLst>
            <a:ext uri="{FF2B5EF4-FFF2-40B4-BE49-F238E27FC236}">
              <a16:creationId xmlns:a16="http://schemas.microsoft.com/office/drawing/2014/main" id="{83763428-B92D-40A1-9A07-9E5F59FDAE85}"/>
            </a:ext>
          </a:extLst>
        </xdr:cNvPr>
        <xdr:cNvSpPr/>
      </xdr:nvSpPr>
      <xdr:spPr>
        <a:xfrm>
          <a:off x="17244743" y="1513116"/>
          <a:ext cx="1866288" cy="511581"/>
        </a:xfrm>
        <a:prstGeom prst="roundRect">
          <a:avLst/>
        </a:prstGeom>
        <a:solidFill>
          <a:schemeClr val="accent2">
            <a:lumMod val="75000"/>
          </a:schemeClr>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HIDE/UNHIDE</a:t>
          </a:r>
          <a:r>
            <a:rPr lang="en-PH" sz="1050" b="1" baseline="0">
              <a:solidFill>
                <a:schemeClr val="bg1"/>
              </a:solidFill>
              <a:latin typeface="Amasis MT Pro Medium" panose="02040604050005020304" pitchFamily="18" charset="0"/>
            </a:rPr>
            <a:t> </a:t>
          </a:r>
        </a:p>
        <a:p>
          <a:pPr algn="ctr"/>
          <a:r>
            <a:rPr lang="en-PH" sz="1050" b="1" baseline="0">
              <a:solidFill>
                <a:schemeClr val="bg1"/>
              </a:solidFill>
              <a:latin typeface="Amasis MT Pro Medium" panose="02040604050005020304" pitchFamily="18" charset="0"/>
            </a:rPr>
            <a:t>DROP OUT STUDENTS</a:t>
          </a:r>
          <a:endParaRPr lang="en-PH" sz="1050" b="1">
            <a:solidFill>
              <a:schemeClr val="bg1"/>
            </a:solidFill>
            <a:latin typeface="Amasis MT Pro Medium" panose="02040604050005020304" pitchFamily="18" charset="0"/>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401411</xdr:colOff>
      <xdr:row>1</xdr:row>
      <xdr:rowOff>74841</xdr:rowOff>
    </xdr:from>
    <xdr:to>
      <xdr:col>0</xdr:col>
      <xdr:colOff>1094015</xdr:colOff>
      <xdr:row>7</xdr:row>
      <xdr:rowOff>25176</xdr:rowOff>
    </xdr:to>
    <xdr:pic>
      <xdr:nvPicPr>
        <xdr:cNvPr id="13" name="Picture 12">
          <a:hlinkClick xmlns:r="http://schemas.openxmlformats.org/officeDocument/2006/relationships" r:id="rId1"/>
          <a:extLst>
            <a:ext uri="{FF2B5EF4-FFF2-40B4-BE49-F238E27FC236}">
              <a16:creationId xmlns:a16="http://schemas.microsoft.com/office/drawing/2014/main" id="{80D4EBB4-3629-466E-B2F6-9D116E4C829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401411" y="115662"/>
          <a:ext cx="692604" cy="1038907"/>
        </a:xfrm>
        <a:prstGeom prst="rect">
          <a:avLst/>
        </a:prstGeom>
      </xdr:spPr>
    </xdr:pic>
    <xdr:clientData fPrintsWithSheet="0"/>
  </xdr:twoCellAnchor>
  <xdr:twoCellAnchor>
    <xdr:from>
      <xdr:col>0</xdr:col>
      <xdr:colOff>178935</xdr:colOff>
      <xdr:row>7</xdr:row>
      <xdr:rowOff>134706</xdr:rowOff>
    </xdr:from>
    <xdr:to>
      <xdr:col>0</xdr:col>
      <xdr:colOff>1311048</xdr:colOff>
      <xdr:row>10</xdr:row>
      <xdr:rowOff>78921</xdr:rowOff>
    </xdr:to>
    <xdr:sp macro="" textlink="">
      <xdr:nvSpPr>
        <xdr:cNvPr id="14" name="Rectangle: Rounded Corners 13">
          <a:extLst>
            <a:ext uri="{FF2B5EF4-FFF2-40B4-BE49-F238E27FC236}">
              <a16:creationId xmlns:a16="http://schemas.microsoft.com/office/drawing/2014/main" id="{29BFAC17-175C-4D48-9E38-21A7AF11E01B}"/>
            </a:ext>
          </a:extLst>
        </xdr:cNvPr>
        <xdr:cNvSpPr/>
      </xdr:nvSpPr>
      <xdr:spPr>
        <a:xfrm>
          <a:off x="178935" y="1258656"/>
          <a:ext cx="1132113" cy="363315"/>
        </a:xfrm>
        <a:prstGeom prst="roundRect">
          <a:avLst/>
        </a:prstGeom>
        <a:solidFill>
          <a:schemeClr val="tx1">
            <a:lumMod val="85000"/>
            <a:lumOff val="1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chemeClr val="bg1"/>
              </a:solidFill>
              <a:latin typeface="Amasis MT Pro Black" panose="02040A04050005020304" pitchFamily="18" charset="0"/>
            </a:rPr>
            <a:t>SF</a:t>
          </a:r>
          <a:r>
            <a:rPr lang="en-PH" sz="1600" b="1" baseline="0">
              <a:solidFill>
                <a:schemeClr val="bg1"/>
              </a:solidFill>
              <a:latin typeface="Amasis MT Pro Black" panose="02040A04050005020304" pitchFamily="18" charset="0"/>
            </a:rPr>
            <a:t> 2</a:t>
          </a:r>
          <a:endParaRPr lang="en-PH" sz="1600" b="1">
            <a:solidFill>
              <a:schemeClr val="bg1"/>
            </a:solidFill>
            <a:latin typeface="Amasis MT Pro Black" panose="02040A04050005020304" pitchFamily="18" charset="0"/>
          </a:endParaRPr>
        </a:p>
      </xdr:txBody>
    </xdr:sp>
    <xdr:clientData fPrintsWithSheet="0"/>
  </xdr:twoCellAnchor>
  <xdr:twoCellAnchor>
    <xdr:from>
      <xdr:col>0</xdr:col>
      <xdr:colOff>178935</xdr:colOff>
      <xdr:row>10</xdr:row>
      <xdr:rowOff>164642</xdr:rowOff>
    </xdr:from>
    <xdr:to>
      <xdr:col>0</xdr:col>
      <xdr:colOff>1311048</xdr:colOff>
      <xdr:row>11</xdr:row>
      <xdr:rowOff>244928</xdr:rowOff>
    </xdr:to>
    <xdr:sp macro="" textlink="">
      <xdr:nvSpPr>
        <xdr:cNvPr id="15" name="Rectangle: Rounded Corners 14">
          <a:hlinkClick xmlns:r="http://schemas.openxmlformats.org/officeDocument/2006/relationships" r:id="rId3"/>
          <a:extLst>
            <a:ext uri="{FF2B5EF4-FFF2-40B4-BE49-F238E27FC236}">
              <a16:creationId xmlns:a16="http://schemas.microsoft.com/office/drawing/2014/main" id="{1C0C2D46-1FAE-402F-9F2B-13EBD0CEE48B}"/>
            </a:ext>
          </a:extLst>
        </xdr:cNvPr>
        <xdr:cNvSpPr/>
      </xdr:nvSpPr>
      <xdr:spPr>
        <a:xfrm>
          <a:off x="178935" y="1707692"/>
          <a:ext cx="1132113" cy="37079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ysClr val="windowText" lastClr="000000"/>
              </a:solidFill>
              <a:latin typeface="Amasis MT Pro Black" panose="02040A04050005020304" pitchFamily="18" charset="0"/>
            </a:rPr>
            <a:t>SF</a:t>
          </a:r>
          <a:r>
            <a:rPr lang="en-PH" sz="1600" b="1" baseline="0">
              <a:solidFill>
                <a:sysClr val="windowText" lastClr="000000"/>
              </a:solidFill>
              <a:latin typeface="Amasis MT Pro Black" panose="02040A04050005020304" pitchFamily="18" charset="0"/>
            </a:rPr>
            <a:t> 3</a:t>
          </a:r>
          <a:endParaRPr lang="en-PH" sz="1600" b="1">
            <a:solidFill>
              <a:sysClr val="windowText" lastClr="000000"/>
            </a:solidFill>
            <a:latin typeface="Amasis MT Pro Black" panose="02040A04050005020304" pitchFamily="18" charset="0"/>
          </a:endParaRPr>
        </a:p>
      </xdr:txBody>
    </xdr:sp>
    <xdr:clientData fPrintsWithSheet="0"/>
  </xdr:twoCellAnchor>
  <xdr:twoCellAnchor editAs="absolute">
    <xdr:from>
      <xdr:col>0</xdr:col>
      <xdr:colOff>170090</xdr:colOff>
      <xdr:row>44</xdr:row>
      <xdr:rowOff>1262</xdr:rowOff>
    </xdr:from>
    <xdr:to>
      <xdr:col>0</xdr:col>
      <xdr:colOff>1353912</xdr:colOff>
      <xdr:row>45</xdr:row>
      <xdr:rowOff>228595</xdr:rowOff>
    </xdr:to>
    <xdr:sp macro="[0]!ExportActiveSheet_PrintArea_ToExcel_NoObjects" textlink="">
      <xdr:nvSpPr>
        <xdr:cNvPr id="29" name="Rectangle: Rounded Corners 28">
          <a:extLst>
            <a:ext uri="{FF2B5EF4-FFF2-40B4-BE49-F238E27FC236}">
              <a16:creationId xmlns:a16="http://schemas.microsoft.com/office/drawing/2014/main" id="{07154DB4-FB67-BDC6-56E9-F644F4F1A6DA}"/>
            </a:ext>
          </a:extLst>
        </xdr:cNvPr>
        <xdr:cNvSpPr/>
      </xdr:nvSpPr>
      <xdr:spPr>
        <a:xfrm>
          <a:off x="170090" y="9499048"/>
          <a:ext cx="1183822" cy="458654"/>
        </a:xfrm>
        <a:prstGeom prst="round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0000" rtlCol="0" anchor="ctr"/>
        <a:lstStyle/>
        <a:p>
          <a:pPr algn="ctr"/>
          <a:r>
            <a:rPr lang="en-PH" sz="1100" b="1">
              <a:solidFill>
                <a:schemeClr val="bg1"/>
              </a:solidFill>
              <a:latin typeface="Arial" panose="020B0604020202020204" pitchFamily="34" charset="0"/>
              <a:cs typeface="Arial" panose="020B0604020202020204" pitchFamily="34" charset="0"/>
            </a:rPr>
            <a:t>DOWNLOAD</a:t>
          </a:r>
        </a:p>
      </xdr:txBody>
    </xdr:sp>
    <xdr:clientData fPrintsWithSheet="0"/>
  </xdr:twoCellAnchor>
  <xdr:twoCellAnchor editAs="absolute">
    <xdr:from>
      <xdr:col>2</xdr:col>
      <xdr:colOff>74844</xdr:colOff>
      <xdr:row>1</xdr:row>
      <xdr:rowOff>136069</xdr:rowOff>
    </xdr:from>
    <xdr:to>
      <xdr:col>41</xdr:col>
      <xdr:colOff>338831</xdr:colOff>
      <xdr:row>4</xdr:row>
      <xdr:rowOff>27214</xdr:rowOff>
    </xdr:to>
    <xdr:grpSp>
      <xdr:nvGrpSpPr>
        <xdr:cNvPr id="31" name="Group 30">
          <a:extLst>
            <a:ext uri="{FF2B5EF4-FFF2-40B4-BE49-F238E27FC236}">
              <a16:creationId xmlns:a16="http://schemas.microsoft.com/office/drawing/2014/main" id="{936F97B0-8FEC-48D8-A9EA-470AD4983541}"/>
            </a:ext>
          </a:extLst>
        </xdr:cNvPr>
        <xdr:cNvGrpSpPr>
          <a:grpSpLocks noChangeAspect="1"/>
        </xdr:cNvGrpSpPr>
      </xdr:nvGrpSpPr>
      <xdr:grpSpPr>
        <a:xfrm>
          <a:off x="1612451" y="176890"/>
          <a:ext cx="15966630" cy="421824"/>
          <a:chOff x="1715861" y="174165"/>
          <a:chExt cx="17252505" cy="421824"/>
        </a:xfrm>
      </xdr:grpSpPr>
      <xdr:sp macro="" textlink="">
        <xdr:nvSpPr>
          <xdr:cNvPr id="32" name="Rectangle: Rounded Corners 31">
            <a:hlinkClick xmlns:r="http://schemas.openxmlformats.org/officeDocument/2006/relationships" r:id="rId4"/>
            <a:extLst>
              <a:ext uri="{FF2B5EF4-FFF2-40B4-BE49-F238E27FC236}">
                <a16:creationId xmlns:a16="http://schemas.microsoft.com/office/drawing/2014/main" id="{CF115115-0E19-09C0-06FB-D6F9F0E4ABFA}"/>
              </a:ext>
            </a:extLst>
          </xdr:cNvPr>
          <xdr:cNvSpPr>
            <a:spLocks noChangeAspect="1"/>
          </xdr:cNvSpPr>
        </xdr:nvSpPr>
        <xdr:spPr>
          <a:xfrm>
            <a:off x="1715861" y="174165"/>
            <a:ext cx="1235529"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1</a:t>
            </a:r>
            <a:endParaRPr lang="en-PH" sz="1200" b="0">
              <a:solidFill>
                <a:schemeClr val="tx1"/>
              </a:solidFill>
              <a:latin typeface="Amasis MT Pro Medium" panose="02040604050005020304" pitchFamily="18" charset="0"/>
            </a:endParaRPr>
          </a:p>
        </xdr:txBody>
      </xdr:sp>
      <xdr:sp macro="" textlink="">
        <xdr:nvSpPr>
          <xdr:cNvPr id="33" name="Rectangle: Rounded Corners 32">
            <a:hlinkClick xmlns:r="http://schemas.openxmlformats.org/officeDocument/2006/relationships" r:id="rId5"/>
            <a:extLst>
              <a:ext uri="{FF2B5EF4-FFF2-40B4-BE49-F238E27FC236}">
                <a16:creationId xmlns:a16="http://schemas.microsoft.com/office/drawing/2014/main" id="{9401C3BE-C439-9688-E412-25467F2578A1}"/>
              </a:ext>
            </a:extLst>
          </xdr:cNvPr>
          <xdr:cNvSpPr>
            <a:spLocks noChangeAspect="1"/>
          </xdr:cNvSpPr>
        </xdr:nvSpPr>
        <xdr:spPr>
          <a:xfrm>
            <a:off x="3137536" y="174165"/>
            <a:ext cx="1328058"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2</a:t>
            </a:r>
            <a:endParaRPr lang="en-PH" sz="1200" b="0">
              <a:solidFill>
                <a:schemeClr val="tx1"/>
              </a:solidFill>
              <a:latin typeface="Amasis MT Pro Medium" panose="02040604050005020304" pitchFamily="18" charset="0"/>
            </a:endParaRPr>
          </a:p>
        </xdr:txBody>
      </xdr:sp>
      <xdr:sp macro="" textlink="">
        <xdr:nvSpPr>
          <xdr:cNvPr id="34" name="Rectangle: Rounded Corners 33">
            <a:hlinkClick xmlns:r="http://schemas.openxmlformats.org/officeDocument/2006/relationships" r:id="rId6"/>
            <a:extLst>
              <a:ext uri="{FF2B5EF4-FFF2-40B4-BE49-F238E27FC236}">
                <a16:creationId xmlns:a16="http://schemas.microsoft.com/office/drawing/2014/main" id="{035C081D-1D41-3962-8BA6-5FC0380A57E3}"/>
              </a:ext>
            </a:extLst>
          </xdr:cNvPr>
          <xdr:cNvSpPr>
            <a:spLocks noChangeAspect="1"/>
          </xdr:cNvSpPr>
        </xdr:nvSpPr>
        <xdr:spPr>
          <a:xfrm>
            <a:off x="4651740" y="174165"/>
            <a:ext cx="127907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3</a:t>
            </a:r>
            <a:endParaRPr lang="en-PH" sz="1200" b="0">
              <a:solidFill>
                <a:schemeClr val="tx1"/>
              </a:solidFill>
              <a:latin typeface="Amasis MT Pro Medium" panose="02040604050005020304" pitchFamily="18" charset="0"/>
            </a:endParaRPr>
          </a:p>
        </xdr:txBody>
      </xdr:sp>
      <xdr:sp macro="" textlink="">
        <xdr:nvSpPr>
          <xdr:cNvPr id="35" name="Rectangle: Rounded Corners 34">
            <a:hlinkClick xmlns:r="http://schemas.openxmlformats.org/officeDocument/2006/relationships" r:id="rId7"/>
            <a:extLst>
              <a:ext uri="{FF2B5EF4-FFF2-40B4-BE49-F238E27FC236}">
                <a16:creationId xmlns:a16="http://schemas.microsoft.com/office/drawing/2014/main" id="{0FB0CCC3-8140-DEA0-4025-D492D402FEBE}"/>
              </a:ext>
            </a:extLst>
          </xdr:cNvPr>
          <xdr:cNvSpPr>
            <a:spLocks noChangeAspect="1"/>
          </xdr:cNvSpPr>
        </xdr:nvSpPr>
        <xdr:spPr>
          <a:xfrm>
            <a:off x="6116957" y="174165"/>
            <a:ext cx="123961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4</a:t>
            </a:r>
            <a:endParaRPr lang="en-PH" sz="1200">
              <a:solidFill>
                <a:sysClr val="windowText" lastClr="000000"/>
              </a:solidFill>
              <a:latin typeface="Amasis MT Pro Medium" panose="02040604050005020304" pitchFamily="18" charset="0"/>
            </a:endParaRPr>
          </a:p>
        </xdr:txBody>
      </xdr:sp>
      <xdr:sp macro="" textlink="">
        <xdr:nvSpPr>
          <xdr:cNvPr id="36" name="Rectangle: Rounded Corners 35">
            <a:hlinkClick xmlns:r="http://schemas.openxmlformats.org/officeDocument/2006/relationships" r:id="rId8"/>
            <a:extLst>
              <a:ext uri="{FF2B5EF4-FFF2-40B4-BE49-F238E27FC236}">
                <a16:creationId xmlns:a16="http://schemas.microsoft.com/office/drawing/2014/main" id="{C2B5F0A7-CBFB-A780-9984-978DB612116B}"/>
              </a:ext>
            </a:extLst>
          </xdr:cNvPr>
          <xdr:cNvSpPr>
            <a:spLocks noChangeAspect="1"/>
          </xdr:cNvSpPr>
        </xdr:nvSpPr>
        <xdr:spPr>
          <a:xfrm>
            <a:off x="7542714" y="174165"/>
            <a:ext cx="1246413"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5</a:t>
            </a:r>
            <a:endParaRPr lang="en-PH" sz="1200">
              <a:solidFill>
                <a:sysClr val="windowText" lastClr="000000"/>
              </a:solidFill>
              <a:latin typeface="Amasis MT Pro Medium" panose="02040604050005020304" pitchFamily="18" charset="0"/>
            </a:endParaRPr>
          </a:p>
        </xdr:txBody>
      </xdr:sp>
      <xdr:sp macro="" textlink="">
        <xdr:nvSpPr>
          <xdr:cNvPr id="37" name="Rectangle: Rounded Corners 36">
            <a:hlinkClick xmlns:r="http://schemas.openxmlformats.org/officeDocument/2006/relationships" r:id="rId9"/>
            <a:extLst>
              <a:ext uri="{FF2B5EF4-FFF2-40B4-BE49-F238E27FC236}">
                <a16:creationId xmlns:a16="http://schemas.microsoft.com/office/drawing/2014/main" id="{B84D7B01-6220-2B59-B4AB-2E5CFD756F1C}"/>
              </a:ext>
            </a:extLst>
          </xdr:cNvPr>
          <xdr:cNvSpPr>
            <a:spLocks noChangeAspect="1"/>
          </xdr:cNvSpPr>
        </xdr:nvSpPr>
        <xdr:spPr>
          <a:xfrm>
            <a:off x="8975273" y="174165"/>
            <a:ext cx="1239610" cy="416378"/>
          </a:xfrm>
          <a:prstGeom prst="roundRect">
            <a:avLst/>
          </a:prstGeom>
          <a:solidFill>
            <a:schemeClr val="bg2">
              <a:lumMod val="2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bg1"/>
                </a:solidFill>
                <a:latin typeface="Amasis MT Pro Medium" panose="02040604050005020304" pitchFamily="18" charset="0"/>
              </a:rPr>
              <a:t>MONTH</a:t>
            </a:r>
            <a:r>
              <a:rPr lang="en-PH" sz="1200" b="1" baseline="0">
                <a:solidFill>
                  <a:schemeClr val="bg1"/>
                </a:solidFill>
                <a:latin typeface="Amasis MT Pro Medium" panose="02040604050005020304" pitchFamily="18" charset="0"/>
              </a:rPr>
              <a:t> 6</a:t>
            </a:r>
            <a:endParaRPr lang="en-PH" sz="1200" b="1">
              <a:solidFill>
                <a:schemeClr val="bg1"/>
              </a:solidFill>
              <a:latin typeface="Amasis MT Pro Medium" panose="02040604050005020304" pitchFamily="18" charset="0"/>
            </a:endParaRPr>
          </a:p>
        </xdr:txBody>
      </xdr:sp>
      <xdr:sp macro="" textlink="">
        <xdr:nvSpPr>
          <xdr:cNvPr id="38" name="Rectangle: Rounded Corners 37">
            <a:hlinkClick xmlns:r="http://schemas.openxmlformats.org/officeDocument/2006/relationships" r:id="rId10"/>
            <a:extLst>
              <a:ext uri="{FF2B5EF4-FFF2-40B4-BE49-F238E27FC236}">
                <a16:creationId xmlns:a16="http://schemas.microsoft.com/office/drawing/2014/main" id="{58DA4974-03BE-1059-7FD9-281A988D3DFD}"/>
              </a:ext>
            </a:extLst>
          </xdr:cNvPr>
          <xdr:cNvSpPr>
            <a:spLocks noChangeAspect="1"/>
          </xdr:cNvSpPr>
        </xdr:nvSpPr>
        <xdr:spPr>
          <a:xfrm>
            <a:off x="10401029" y="174165"/>
            <a:ext cx="123961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7</a:t>
            </a:r>
            <a:endParaRPr lang="en-PH" sz="1200">
              <a:solidFill>
                <a:sysClr val="windowText" lastClr="000000"/>
              </a:solidFill>
              <a:latin typeface="Amasis MT Pro Medium" panose="02040604050005020304" pitchFamily="18" charset="0"/>
            </a:endParaRPr>
          </a:p>
        </xdr:txBody>
      </xdr:sp>
      <xdr:sp macro="" textlink="">
        <xdr:nvSpPr>
          <xdr:cNvPr id="39" name="Rectangle: Rounded Corners 38">
            <a:hlinkClick xmlns:r="http://schemas.openxmlformats.org/officeDocument/2006/relationships" r:id="rId11"/>
            <a:extLst>
              <a:ext uri="{FF2B5EF4-FFF2-40B4-BE49-F238E27FC236}">
                <a16:creationId xmlns:a16="http://schemas.microsoft.com/office/drawing/2014/main" id="{6C7C1DD3-7B64-2141-6546-723D8C0A04B4}"/>
              </a:ext>
            </a:extLst>
          </xdr:cNvPr>
          <xdr:cNvSpPr>
            <a:spLocks noChangeAspect="1"/>
          </xdr:cNvSpPr>
        </xdr:nvSpPr>
        <xdr:spPr>
          <a:xfrm>
            <a:off x="11826786" y="174165"/>
            <a:ext cx="1230086"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8</a:t>
            </a:r>
            <a:endParaRPr lang="en-PH" sz="1200">
              <a:solidFill>
                <a:sysClr val="windowText" lastClr="000000"/>
              </a:solidFill>
              <a:latin typeface="Amasis MT Pro Medium" panose="02040604050005020304" pitchFamily="18" charset="0"/>
            </a:endParaRPr>
          </a:p>
        </xdr:txBody>
      </xdr:sp>
      <xdr:sp macro="" textlink="">
        <xdr:nvSpPr>
          <xdr:cNvPr id="40" name="Rectangle: Rounded Corners 39">
            <a:hlinkClick xmlns:r="http://schemas.openxmlformats.org/officeDocument/2006/relationships" r:id="rId12"/>
            <a:extLst>
              <a:ext uri="{FF2B5EF4-FFF2-40B4-BE49-F238E27FC236}">
                <a16:creationId xmlns:a16="http://schemas.microsoft.com/office/drawing/2014/main" id="{FDE8689E-E9E5-9311-094E-F111EAC82A44}"/>
              </a:ext>
            </a:extLst>
          </xdr:cNvPr>
          <xdr:cNvSpPr>
            <a:spLocks noChangeAspect="1"/>
          </xdr:cNvSpPr>
        </xdr:nvSpPr>
        <xdr:spPr>
          <a:xfrm>
            <a:off x="13243018" y="174165"/>
            <a:ext cx="1266826"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9</a:t>
            </a:r>
            <a:endParaRPr lang="en-PH" sz="1200">
              <a:solidFill>
                <a:sysClr val="windowText" lastClr="000000"/>
              </a:solidFill>
              <a:latin typeface="Amasis MT Pro Medium" panose="02040604050005020304" pitchFamily="18" charset="0"/>
            </a:endParaRPr>
          </a:p>
        </xdr:txBody>
      </xdr:sp>
      <xdr:sp macro="" textlink="">
        <xdr:nvSpPr>
          <xdr:cNvPr id="41" name="Rectangle: Rounded Corners 40">
            <a:hlinkClick xmlns:r="http://schemas.openxmlformats.org/officeDocument/2006/relationships" r:id="rId13"/>
            <a:extLst>
              <a:ext uri="{FF2B5EF4-FFF2-40B4-BE49-F238E27FC236}">
                <a16:creationId xmlns:a16="http://schemas.microsoft.com/office/drawing/2014/main" id="{C1607A32-3804-F9C5-891D-F54C2F7892A6}"/>
              </a:ext>
            </a:extLst>
          </xdr:cNvPr>
          <xdr:cNvSpPr>
            <a:spLocks noChangeAspect="1"/>
          </xdr:cNvSpPr>
        </xdr:nvSpPr>
        <xdr:spPr>
          <a:xfrm>
            <a:off x="14695990" y="174165"/>
            <a:ext cx="1270905"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10</a:t>
            </a:r>
            <a:endParaRPr lang="en-PH" sz="1200">
              <a:solidFill>
                <a:sysClr val="windowText" lastClr="000000"/>
              </a:solidFill>
              <a:latin typeface="Amasis MT Pro Medium" panose="02040604050005020304" pitchFamily="18" charset="0"/>
            </a:endParaRPr>
          </a:p>
        </xdr:txBody>
      </xdr:sp>
      <xdr:sp macro="" textlink="">
        <xdr:nvSpPr>
          <xdr:cNvPr id="42" name="Rectangle: Rounded Corners 41">
            <a:hlinkClick xmlns:r="http://schemas.openxmlformats.org/officeDocument/2006/relationships" r:id="rId14"/>
            <a:extLst>
              <a:ext uri="{FF2B5EF4-FFF2-40B4-BE49-F238E27FC236}">
                <a16:creationId xmlns:a16="http://schemas.microsoft.com/office/drawing/2014/main" id="{ED337740-C3B1-668F-3573-518EC01CA926}"/>
              </a:ext>
            </a:extLst>
          </xdr:cNvPr>
          <xdr:cNvSpPr/>
        </xdr:nvSpPr>
        <xdr:spPr>
          <a:xfrm>
            <a:off x="17683852" y="179610"/>
            <a:ext cx="1284514" cy="416379"/>
          </a:xfrm>
          <a:prstGeom prst="roundRect">
            <a:avLst/>
          </a:prstGeom>
          <a:solidFill>
            <a:srgbClr val="C00000"/>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400" b="1">
                <a:solidFill>
                  <a:schemeClr val="bg1"/>
                </a:solidFill>
                <a:latin typeface="Amasis MT Pro Medium" panose="02040604050005020304" pitchFamily="18" charset="0"/>
              </a:rPr>
              <a:t>TOTAL</a:t>
            </a:r>
            <a:endParaRPr lang="en-PH" sz="1200" b="1">
              <a:solidFill>
                <a:schemeClr val="bg1"/>
              </a:solidFill>
              <a:latin typeface="Amasis MT Pro Medium" panose="02040604050005020304" pitchFamily="18" charset="0"/>
            </a:endParaRPr>
          </a:p>
        </xdr:txBody>
      </xdr:sp>
      <xdr:sp macro="" textlink="">
        <xdr:nvSpPr>
          <xdr:cNvPr id="43" name="Rectangle: Rounded Corners 42">
            <a:hlinkClick xmlns:r="http://schemas.openxmlformats.org/officeDocument/2006/relationships" r:id="rId15"/>
            <a:extLst>
              <a:ext uri="{FF2B5EF4-FFF2-40B4-BE49-F238E27FC236}">
                <a16:creationId xmlns:a16="http://schemas.microsoft.com/office/drawing/2014/main" id="{C8F173F3-09C1-068D-4C83-65899E45EE1A}"/>
              </a:ext>
            </a:extLst>
          </xdr:cNvPr>
          <xdr:cNvSpPr>
            <a:spLocks noChangeAspect="1"/>
          </xdr:cNvSpPr>
        </xdr:nvSpPr>
        <xdr:spPr>
          <a:xfrm>
            <a:off x="16153043" y="174165"/>
            <a:ext cx="1270905"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11</a:t>
            </a:r>
            <a:endParaRPr lang="en-PH" sz="1200">
              <a:solidFill>
                <a:sysClr val="windowText" lastClr="000000"/>
              </a:solidFill>
              <a:latin typeface="Amasis MT Pro Medium" panose="02040604050005020304" pitchFamily="18" charset="0"/>
            </a:endParaRPr>
          </a:p>
        </xdr:txBody>
      </xdr:sp>
    </xdr:grpSp>
    <xdr:clientData fPrintsWithSheet="0"/>
  </xdr:twoCellAnchor>
  <xdr:twoCellAnchor editAs="absolute">
    <xdr:from>
      <xdr:col>0</xdr:col>
      <xdr:colOff>238136</xdr:colOff>
      <xdr:row>46</xdr:row>
      <xdr:rowOff>103182</xdr:rowOff>
    </xdr:from>
    <xdr:to>
      <xdr:col>0</xdr:col>
      <xdr:colOff>1279082</xdr:colOff>
      <xdr:row>49</xdr:row>
      <xdr:rowOff>28337</xdr:rowOff>
    </xdr:to>
    <xdr:sp macro="[0]!PrintActiveSheet_SetPrintArea" textlink="">
      <xdr:nvSpPr>
        <xdr:cNvPr id="2" name="Rectangle 1">
          <a:extLst>
            <a:ext uri="{FF2B5EF4-FFF2-40B4-BE49-F238E27FC236}">
              <a16:creationId xmlns:a16="http://schemas.microsoft.com/office/drawing/2014/main" id="{7D334A44-B67F-4AF2-B14F-B3F88E63A1FB}"/>
            </a:ext>
          </a:extLst>
        </xdr:cNvPr>
        <xdr:cNvSpPr>
          <a:spLocks noChangeAspect="1"/>
        </xdr:cNvSpPr>
      </xdr:nvSpPr>
      <xdr:spPr>
        <a:xfrm>
          <a:off x="238136" y="10056807"/>
          <a:ext cx="1040946" cy="615718"/>
        </a:xfrm>
        <a:prstGeom prst="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2000" b="1">
              <a:solidFill>
                <a:schemeClr val="bg1"/>
              </a:solidFill>
              <a:latin typeface="Arial" panose="020B0604020202020204" pitchFamily="34" charset="0"/>
              <a:cs typeface="Arial" panose="020B0604020202020204" pitchFamily="34" charset="0"/>
            </a:rPr>
            <a:t>PRINT</a:t>
          </a:r>
        </a:p>
      </xdr:txBody>
    </xdr:sp>
    <xdr:clientData fPrintsWithSheet="0"/>
  </xdr:twoCellAnchor>
  <xdr:twoCellAnchor>
    <xdr:from>
      <xdr:col>0</xdr:col>
      <xdr:colOff>149677</xdr:colOff>
      <xdr:row>13</xdr:row>
      <xdr:rowOff>0</xdr:rowOff>
    </xdr:from>
    <xdr:to>
      <xdr:col>0</xdr:col>
      <xdr:colOff>1329753</xdr:colOff>
      <xdr:row>40</xdr:row>
      <xdr:rowOff>204661</xdr:rowOff>
    </xdr:to>
    <xdr:grpSp>
      <xdr:nvGrpSpPr>
        <xdr:cNvPr id="3" name="Group 2">
          <a:extLst>
            <a:ext uri="{FF2B5EF4-FFF2-40B4-BE49-F238E27FC236}">
              <a16:creationId xmlns:a16="http://schemas.microsoft.com/office/drawing/2014/main" id="{E4AB222F-B8EA-43F6-9653-44E0F6F96C78}"/>
            </a:ext>
          </a:extLst>
        </xdr:cNvPr>
        <xdr:cNvGrpSpPr/>
      </xdr:nvGrpSpPr>
      <xdr:grpSpPr>
        <a:xfrm>
          <a:off x="149677" y="2408464"/>
          <a:ext cx="1180076" cy="6368697"/>
          <a:chOff x="170916" y="2527118"/>
          <a:chExt cx="1180076" cy="6463904"/>
        </a:xfrm>
      </xdr:grpSpPr>
      <xdr:sp macro="" textlink="">
        <xdr:nvSpPr>
          <xdr:cNvPr id="4" name="Rectangle: Rounded Corners 3">
            <a:hlinkClick xmlns:r="http://schemas.openxmlformats.org/officeDocument/2006/relationships" r:id="rId16"/>
            <a:extLst>
              <a:ext uri="{FF2B5EF4-FFF2-40B4-BE49-F238E27FC236}">
                <a16:creationId xmlns:a16="http://schemas.microsoft.com/office/drawing/2014/main" id="{FBDD0CE5-2E06-7777-C101-4B5039158B9E}"/>
              </a:ext>
            </a:extLst>
          </xdr:cNvPr>
          <xdr:cNvSpPr/>
        </xdr:nvSpPr>
        <xdr:spPr>
          <a:xfrm>
            <a:off x="177715" y="2527118"/>
            <a:ext cx="1173277" cy="936519"/>
          </a:xfrm>
          <a:prstGeom prst="roundRect">
            <a:avLst/>
          </a:prstGeom>
          <a:solidFill>
            <a:schemeClr val="bg2">
              <a:lumMod val="25000"/>
            </a:schemeClr>
          </a:solidFill>
          <a:scene3d>
            <a:camera prst="orthographicFront"/>
            <a:lightRig rig="threePt" dir="t"/>
          </a:scene3d>
          <a:sp3d>
            <a:bevelT w="165100" prst="coolSlant"/>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lt1"/>
                </a:solidFill>
                <a:effectLst/>
                <a:latin typeface="+mn-lt"/>
                <a:ea typeface="+mn-ea"/>
                <a:cs typeface="+mn-cs"/>
              </a:rPr>
              <a:t>⌨️</a:t>
            </a:r>
            <a:br>
              <a:rPr lang="en-PH" sz="1050" b="1">
                <a:solidFill>
                  <a:schemeClr val="bg1"/>
                </a:solidFill>
                <a:latin typeface="Amasis MT Pro Black" panose="02040A04050005020304" pitchFamily="18" charset="0"/>
              </a:rPr>
            </a:br>
            <a:r>
              <a:rPr lang="en-PH" sz="1050" b="1">
                <a:solidFill>
                  <a:schemeClr val="bg1"/>
                </a:solidFill>
                <a:latin typeface="Amasis MT Pro Black" panose="02040A04050005020304" pitchFamily="18" charset="0"/>
              </a:rPr>
              <a:t>INPUT DATA</a:t>
            </a:r>
          </a:p>
        </xdr:txBody>
      </xdr:sp>
      <xdr:sp macro="" textlink="">
        <xdr:nvSpPr>
          <xdr:cNvPr id="5" name="Rectangle: Rounded Corners 4">
            <a:hlinkClick xmlns:r="http://schemas.openxmlformats.org/officeDocument/2006/relationships" r:id="rId17"/>
            <a:extLst>
              <a:ext uri="{FF2B5EF4-FFF2-40B4-BE49-F238E27FC236}">
                <a16:creationId xmlns:a16="http://schemas.microsoft.com/office/drawing/2014/main" id="{1AA2E1AB-FC96-9C6B-4E90-7D0054710CF3}"/>
              </a:ext>
            </a:extLst>
          </xdr:cNvPr>
          <xdr:cNvSpPr/>
        </xdr:nvSpPr>
        <xdr:spPr>
          <a:xfrm>
            <a:off x="170916" y="3892317"/>
            <a:ext cx="1173277" cy="1000068"/>
          </a:xfrm>
          <a:prstGeom prst="roundRect">
            <a:avLst/>
          </a:prstGeom>
          <a:solidFill>
            <a:schemeClr val="bg1">
              <a:lumMod val="85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chemeClr val="lt1"/>
                </a:solidFill>
                <a:effectLst/>
                <a:latin typeface="+mn-lt"/>
                <a:ea typeface="+mn-ea"/>
                <a:cs typeface="+mn-cs"/>
              </a:rPr>
              <a:t>📈</a:t>
            </a:r>
            <a:br>
              <a:rPr lang="en-PH" sz="1100">
                <a:solidFill>
                  <a:sysClr val="windowText" lastClr="000000"/>
                </a:solidFill>
                <a:latin typeface="Amasis MT Pro Black" panose="02040A04050005020304" pitchFamily="18" charset="0"/>
              </a:rPr>
            </a:br>
            <a:r>
              <a:rPr lang="en-PH" sz="1100">
                <a:solidFill>
                  <a:schemeClr val="accent6">
                    <a:lumMod val="50000"/>
                  </a:schemeClr>
                </a:solidFill>
                <a:latin typeface="Amasis MT Pro Black" panose="02040A04050005020304" pitchFamily="18" charset="0"/>
              </a:rPr>
              <a:t>GRADING SHEETS</a:t>
            </a:r>
          </a:p>
        </xdr:txBody>
      </xdr:sp>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75E4CD0-3A28-7B8F-FE7B-B6881264DBB2}"/>
              </a:ext>
            </a:extLst>
          </xdr:cNvPr>
          <xdr:cNvSpPr/>
        </xdr:nvSpPr>
        <xdr:spPr>
          <a:xfrm>
            <a:off x="170916" y="5313609"/>
            <a:ext cx="1173277" cy="96423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SF2</a:t>
            </a:r>
            <a:r>
              <a:rPr lang="en-PH" sz="1200" baseline="0">
                <a:solidFill>
                  <a:schemeClr val="accent6">
                    <a:lumMod val="50000"/>
                  </a:schemeClr>
                </a:solidFill>
                <a:latin typeface="Amasis MT Pro Black" panose="02040A04050005020304" pitchFamily="18" charset="0"/>
              </a:rPr>
              <a:t> &amp; SF3</a:t>
            </a:r>
            <a:endParaRPr lang="en-PH" sz="1200">
              <a:solidFill>
                <a:schemeClr val="accent6">
                  <a:lumMod val="50000"/>
                </a:schemeClr>
              </a:solidFill>
              <a:latin typeface="Amasis MT Pro Black" panose="02040A04050005020304" pitchFamily="18" charset="0"/>
            </a:endParaRPr>
          </a:p>
        </xdr:txBody>
      </xdr:sp>
      <xdr:sp macro="" textlink="">
        <xdr:nvSpPr>
          <xdr:cNvPr id="7" name="Rectangle: Rounded Corners 6">
            <a:hlinkClick xmlns:r="http://schemas.openxmlformats.org/officeDocument/2006/relationships" r:id="rId18"/>
            <a:extLst>
              <a:ext uri="{FF2B5EF4-FFF2-40B4-BE49-F238E27FC236}">
                <a16:creationId xmlns:a16="http://schemas.microsoft.com/office/drawing/2014/main" id="{E4763CD8-ED63-3042-9FAF-B28BD095CC1D}"/>
              </a:ext>
            </a:extLst>
          </xdr:cNvPr>
          <xdr:cNvSpPr/>
        </xdr:nvSpPr>
        <xdr:spPr>
          <a:xfrm>
            <a:off x="177715" y="6700434"/>
            <a:ext cx="1173277" cy="919565"/>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SF9</a:t>
            </a:r>
            <a:r>
              <a:rPr lang="en-PH" sz="1200" baseline="0">
                <a:solidFill>
                  <a:schemeClr val="accent6">
                    <a:lumMod val="50000"/>
                  </a:schemeClr>
                </a:solidFill>
                <a:latin typeface="Amasis MT Pro Black" panose="02040A04050005020304" pitchFamily="18" charset="0"/>
              </a:rPr>
              <a:t> &amp; CERT</a:t>
            </a:r>
            <a:endParaRPr lang="en-PH" sz="1200">
              <a:solidFill>
                <a:schemeClr val="accent6">
                  <a:lumMod val="50000"/>
                </a:schemeClr>
              </a:solidFill>
              <a:latin typeface="Amasis MT Pro Black" panose="02040A04050005020304" pitchFamily="18" charset="0"/>
            </a:endParaRPr>
          </a:p>
        </xdr:txBody>
      </xdr:sp>
      <xdr:sp macro="" textlink="">
        <xdr:nvSpPr>
          <xdr:cNvPr id="8" name="Rectangle: Rounded Corners 7">
            <a:hlinkClick xmlns:r="http://schemas.openxmlformats.org/officeDocument/2006/relationships" r:id="rId19"/>
            <a:extLst>
              <a:ext uri="{FF2B5EF4-FFF2-40B4-BE49-F238E27FC236}">
                <a16:creationId xmlns:a16="http://schemas.microsoft.com/office/drawing/2014/main" id="{954EBB01-328F-6484-C850-32F1252436FF}"/>
              </a:ext>
            </a:extLst>
          </xdr:cNvPr>
          <xdr:cNvSpPr/>
        </xdr:nvSpPr>
        <xdr:spPr>
          <a:xfrm>
            <a:off x="177715" y="8024881"/>
            <a:ext cx="1173277" cy="96614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050">
                <a:solidFill>
                  <a:schemeClr val="accent6">
                    <a:lumMod val="50000"/>
                  </a:schemeClr>
                </a:solidFill>
                <a:latin typeface="Amasis MT Pro Black" panose="02040A04050005020304" pitchFamily="18" charset="0"/>
              </a:rPr>
              <a:t>GRADE SLIP</a:t>
            </a:r>
          </a:p>
        </xdr:txBody>
      </xdr:sp>
    </xdr:grpSp>
    <xdr:clientData fPrintsWithSheet="0"/>
  </xdr:twoCellAnchor>
  <xdr:twoCellAnchor editAs="absolute">
    <xdr:from>
      <xdr:col>41</xdr:col>
      <xdr:colOff>0</xdr:colOff>
      <xdr:row>6</xdr:row>
      <xdr:rowOff>0</xdr:rowOff>
    </xdr:from>
    <xdr:to>
      <xdr:col>44</xdr:col>
      <xdr:colOff>296440</xdr:colOff>
      <xdr:row>6</xdr:row>
      <xdr:rowOff>304448</xdr:rowOff>
    </xdr:to>
    <xdr:sp macro="[0]!ToggleHideBlankRows_D17_D137" textlink="">
      <xdr:nvSpPr>
        <xdr:cNvPr id="9" name="Rectangle: Rounded Corners 8">
          <a:extLst>
            <a:ext uri="{FF2B5EF4-FFF2-40B4-BE49-F238E27FC236}">
              <a16:creationId xmlns:a16="http://schemas.microsoft.com/office/drawing/2014/main" id="{8A9E1486-B672-4D43-829C-063E9C1AC599}"/>
            </a:ext>
          </a:extLst>
        </xdr:cNvPr>
        <xdr:cNvSpPr/>
      </xdr:nvSpPr>
      <xdr:spPr>
        <a:xfrm>
          <a:off x="17240250" y="789214"/>
          <a:ext cx="1861261" cy="304448"/>
        </a:xfrm>
        <a:prstGeom prst="roundRect">
          <a:avLst/>
        </a:prstGeom>
        <a:solidFill>
          <a:srgbClr val="00B0F0"/>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HIDE</a:t>
          </a:r>
          <a:r>
            <a:rPr lang="en-PH" sz="1050" b="1" baseline="0">
              <a:solidFill>
                <a:schemeClr val="bg1"/>
              </a:solidFill>
              <a:latin typeface="Amasis MT Pro Medium" panose="02040604050005020304" pitchFamily="18" charset="0"/>
            </a:rPr>
            <a:t> BLANK/S</a:t>
          </a:r>
          <a:endParaRPr lang="en-PH" sz="1050" b="1">
            <a:solidFill>
              <a:schemeClr val="bg1"/>
            </a:solidFill>
            <a:latin typeface="Amasis MT Pro Medium" panose="02040604050005020304" pitchFamily="18" charset="0"/>
          </a:endParaRPr>
        </a:p>
      </xdr:txBody>
    </xdr:sp>
    <xdr:clientData fPrintsWithSheet="0"/>
  </xdr:twoCellAnchor>
  <xdr:twoCellAnchor editAs="absolute">
    <xdr:from>
      <xdr:col>41</xdr:col>
      <xdr:colOff>0</xdr:colOff>
      <xdr:row>7</xdr:row>
      <xdr:rowOff>12479</xdr:rowOff>
    </xdr:from>
    <xdr:to>
      <xdr:col>44</xdr:col>
      <xdr:colOff>296440</xdr:colOff>
      <xdr:row>8</xdr:row>
      <xdr:rowOff>69555</xdr:rowOff>
    </xdr:to>
    <xdr:sp macro="[0]!UnhideAll_D17_D137_AI17_AI137" textlink="">
      <xdr:nvSpPr>
        <xdr:cNvPr id="10" name="Rectangle: Rounded Corners 9">
          <a:extLst>
            <a:ext uri="{FF2B5EF4-FFF2-40B4-BE49-F238E27FC236}">
              <a16:creationId xmlns:a16="http://schemas.microsoft.com/office/drawing/2014/main" id="{0E3C078E-1E4E-4515-B9C9-79D8E6F792D1}"/>
            </a:ext>
          </a:extLst>
        </xdr:cNvPr>
        <xdr:cNvSpPr/>
      </xdr:nvSpPr>
      <xdr:spPr>
        <a:xfrm>
          <a:off x="17240250" y="1141872"/>
          <a:ext cx="1861261" cy="302004"/>
        </a:xfrm>
        <a:prstGeom prst="roundRect">
          <a:avLst/>
        </a:prstGeom>
        <a:solidFill>
          <a:srgbClr val="C00000"/>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UNHIDE</a:t>
          </a:r>
          <a:r>
            <a:rPr lang="en-PH" sz="1050" b="1" baseline="0">
              <a:solidFill>
                <a:schemeClr val="bg1"/>
              </a:solidFill>
              <a:latin typeface="Amasis MT Pro Medium" panose="02040604050005020304" pitchFamily="18" charset="0"/>
            </a:rPr>
            <a:t> BLANK/S</a:t>
          </a:r>
          <a:endParaRPr lang="en-PH" sz="1050" b="1">
            <a:solidFill>
              <a:schemeClr val="bg1"/>
            </a:solidFill>
            <a:latin typeface="Amasis MT Pro Medium" panose="02040604050005020304" pitchFamily="18" charset="0"/>
          </a:endParaRPr>
        </a:p>
      </xdr:txBody>
    </xdr:sp>
    <xdr:clientData fPrintsWithSheet="0"/>
  </xdr:twoCellAnchor>
  <xdr:twoCellAnchor editAs="absolute">
    <xdr:from>
      <xdr:col>41</xdr:col>
      <xdr:colOff>4493</xdr:colOff>
      <xdr:row>9</xdr:row>
      <xdr:rowOff>57152</xdr:rowOff>
    </xdr:from>
    <xdr:to>
      <xdr:col>44</xdr:col>
      <xdr:colOff>305960</xdr:colOff>
      <xdr:row>11</xdr:row>
      <xdr:rowOff>201340</xdr:rowOff>
    </xdr:to>
    <xdr:sp macro="[0]!ToggleHideRows_NLS_TransferredOut" textlink="">
      <xdr:nvSpPr>
        <xdr:cNvPr id="11" name="Rectangle: Rounded Corners 10">
          <a:extLst>
            <a:ext uri="{FF2B5EF4-FFF2-40B4-BE49-F238E27FC236}">
              <a16:creationId xmlns:a16="http://schemas.microsoft.com/office/drawing/2014/main" id="{CADAC9FE-5B80-4E47-84C9-EDD59329545A}"/>
            </a:ext>
          </a:extLst>
        </xdr:cNvPr>
        <xdr:cNvSpPr/>
      </xdr:nvSpPr>
      <xdr:spPr>
        <a:xfrm>
          <a:off x="17244743" y="1513116"/>
          <a:ext cx="1866288" cy="511581"/>
        </a:xfrm>
        <a:prstGeom prst="roundRect">
          <a:avLst/>
        </a:prstGeom>
        <a:solidFill>
          <a:schemeClr val="accent2">
            <a:lumMod val="75000"/>
          </a:schemeClr>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HIDE/UNHIDE</a:t>
          </a:r>
          <a:r>
            <a:rPr lang="en-PH" sz="1050" b="1" baseline="0">
              <a:solidFill>
                <a:schemeClr val="bg1"/>
              </a:solidFill>
              <a:latin typeface="Amasis MT Pro Medium" panose="02040604050005020304" pitchFamily="18" charset="0"/>
            </a:rPr>
            <a:t> </a:t>
          </a:r>
        </a:p>
        <a:p>
          <a:pPr algn="ctr"/>
          <a:r>
            <a:rPr lang="en-PH" sz="1050" b="1" baseline="0">
              <a:solidFill>
                <a:schemeClr val="bg1"/>
              </a:solidFill>
              <a:latin typeface="Amasis MT Pro Medium" panose="02040604050005020304" pitchFamily="18" charset="0"/>
            </a:rPr>
            <a:t>DROP OUT STUDENTS</a:t>
          </a:r>
          <a:endParaRPr lang="en-PH" sz="1050" b="1">
            <a:solidFill>
              <a:schemeClr val="bg1"/>
            </a:solidFill>
            <a:latin typeface="Amasis MT Pro Medium" panose="02040604050005020304" pitchFamily="18" charset="0"/>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401411</xdr:colOff>
      <xdr:row>1</xdr:row>
      <xdr:rowOff>74841</xdr:rowOff>
    </xdr:from>
    <xdr:to>
      <xdr:col>0</xdr:col>
      <xdr:colOff>1094015</xdr:colOff>
      <xdr:row>7</xdr:row>
      <xdr:rowOff>25176</xdr:rowOff>
    </xdr:to>
    <xdr:pic>
      <xdr:nvPicPr>
        <xdr:cNvPr id="13" name="Picture 12">
          <a:hlinkClick xmlns:r="http://schemas.openxmlformats.org/officeDocument/2006/relationships" r:id="rId1"/>
          <a:extLst>
            <a:ext uri="{FF2B5EF4-FFF2-40B4-BE49-F238E27FC236}">
              <a16:creationId xmlns:a16="http://schemas.microsoft.com/office/drawing/2014/main" id="{F294B8AC-85C4-49B6-B480-FDAB4146BBD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401411" y="115662"/>
          <a:ext cx="692604" cy="1038907"/>
        </a:xfrm>
        <a:prstGeom prst="rect">
          <a:avLst/>
        </a:prstGeom>
      </xdr:spPr>
    </xdr:pic>
    <xdr:clientData fPrintsWithSheet="0"/>
  </xdr:twoCellAnchor>
  <xdr:twoCellAnchor>
    <xdr:from>
      <xdr:col>0</xdr:col>
      <xdr:colOff>178935</xdr:colOff>
      <xdr:row>7</xdr:row>
      <xdr:rowOff>134706</xdr:rowOff>
    </xdr:from>
    <xdr:to>
      <xdr:col>0</xdr:col>
      <xdr:colOff>1311048</xdr:colOff>
      <xdr:row>10</xdr:row>
      <xdr:rowOff>78921</xdr:rowOff>
    </xdr:to>
    <xdr:sp macro="" textlink="">
      <xdr:nvSpPr>
        <xdr:cNvPr id="14" name="Rectangle: Rounded Corners 13">
          <a:extLst>
            <a:ext uri="{FF2B5EF4-FFF2-40B4-BE49-F238E27FC236}">
              <a16:creationId xmlns:a16="http://schemas.microsoft.com/office/drawing/2014/main" id="{5C19B0D6-D9AA-4145-A95A-C8B18F3682A7}"/>
            </a:ext>
          </a:extLst>
        </xdr:cNvPr>
        <xdr:cNvSpPr/>
      </xdr:nvSpPr>
      <xdr:spPr>
        <a:xfrm>
          <a:off x="178935" y="1258656"/>
          <a:ext cx="1132113" cy="363315"/>
        </a:xfrm>
        <a:prstGeom prst="roundRect">
          <a:avLst/>
        </a:prstGeom>
        <a:solidFill>
          <a:schemeClr val="tx1">
            <a:lumMod val="85000"/>
            <a:lumOff val="1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chemeClr val="bg1"/>
              </a:solidFill>
              <a:latin typeface="Amasis MT Pro Black" panose="02040A04050005020304" pitchFamily="18" charset="0"/>
            </a:rPr>
            <a:t>SF</a:t>
          </a:r>
          <a:r>
            <a:rPr lang="en-PH" sz="1600" b="1" baseline="0">
              <a:solidFill>
                <a:schemeClr val="bg1"/>
              </a:solidFill>
              <a:latin typeface="Amasis MT Pro Black" panose="02040A04050005020304" pitchFamily="18" charset="0"/>
            </a:rPr>
            <a:t> 2</a:t>
          </a:r>
          <a:endParaRPr lang="en-PH" sz="1600" b="1">
            <a:solidFill>
              <a:schemeClr val="bg1"/>
            </a:solidFill>
            <a:latin typeface="Amasis MT Pro Black" panose="02040A04050005020304" pitchFamily="18" charset="0"/>
          </a:endParaRPr>
        </a:p>
      </xdr:txBody>
    </xdr:sp>
    <xdr:clientData fPrintsWithSheet="0"/>
  </xdr:twoCellAnchor>
  <xdr:twoCellAnchor>
    <xdr:from>
      <xdr:col>0</xdr:col>
      <xdr:colOff>178935</xdr:colOff>
      <xdr:row>10</xdr:row>
      <xdr:rowOff>164642</xdr:rowOff>
    </xdr:from>
    <xdr:to>
      <xdr:col>0</xdr:col>
      <xdr:colOff>1311048</xdr:colOff>
      <xdr:row>11</xdr:row>
      <xdr:rowOff>244928</xdr:rowOff>
    </xdr:to>
    <xdr:sp macro="" textlink="">
      <xdr:nvSpPr>
        <xdr:cNvPr id="15" name="Rectangle: Rounded Corners 14">
          <a:hlinkClick xmlns:r="http://schemas.openxmlformats.org/officeDocument/2006/relationships" r:id="rId3"/>
          <a:extLst>
            <a:ext uri="{FF2B5EF4-FFF2-40B4-BE49-F238E27FC236}">
              <a16:creationId xmlns:a16="http://schemas.microsoft.com/office/drawing/2014/main" id="{6FC69BBF-4CF3-4FD4-8EE9-1684A7F37E48}"/>
            </a:ext>
          </a:extLst>
        </xdr:cNvPr>
        <xdr:cNvSpPr/>
      </xdr:nvSpPr>
      <xdr:spPr>
        <a:xfrm>
          <a:off x="178935" y="1707692"/>
          <a:ext cx="1132113" cy="37079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ysClr val="windowText" lastClr="000000"/>
              </a:solidFill>
              <a:latin typeface="Amasis MT Pro Black" panose="02040A04050005020304" pitchFamily="18" charset="0"/>
            </a:rPr>
            <a:t>SF</a:t>
          </a:r>
          <a:r>
            <a:rPr lang="en-PH" sz="1600" b="1" baseline="0">
              <a:solidFill>
                <a:sysClr val="windowText" lastClr="000000"/>
              </a:solidFill>
              <a:latin typeface="Amasis MT Pro Black" panose="02040A04050005020304" pitchFamily="18" charset="0"/>
            </a:rPr>
            <a:t> 3</a:t>
          </a:r>
          <a:endParaRPr lang="en-PH" sz="1600" b="1">
            <a:solidFill>
              <a:sysClr val="windowText" lastClr="000000"/>
            </a:solidFill>
            <a:latin typeface="Amasis MT Pro Black" panose="02040A04050005020304" pitchFamily="18" charset="0"/>
          </a:endParaRPr>
        </a:p>
      </xdr:txBody>
    </xdr:sp>
    <xdr:clientData fPrintsWithSheet="0"/>
  </xdr:twoCellAnchor>
  <xdr:twoCellAnchor editAs="absolute">
    <xdr:from>
      <xdr:col>0</xdr:col>
      <xdr:colOff>170090</xdr:colOff>
      <xdr:row>44</xdr:row>
      <xdr:rowOff>1262</xdr:rowOff>
    </xdr:from>
    <xdr:to>
      <xdr:col>0</xdr:col>
      <xdr:colOff>1353912</xdr:colOff>
      <xdr:row>45</xdr:row>
      <xdr:rowOff>228595</xdr:rowOff>
    </xdr:to>
    <xdr:sp macro="[0]!ExportActiveSheet_PrintArea_ToExcel_NoObjects" textlink="">
      <xdr:nvSpPr>
        <xdr:cNvPr id="29" name="Rectangle: Rounded Corners 28">
          <a:extLst>
            <a:ext uri="{FF2B5EF4-FFF2-40B4-BE49-F238E27FC236}">
              <a16:creationId xmlns:a16="http://schemas.microsoft.com/office/drawing/2014/main" id="{7AC05348-0B9D-546F-5A23-5183339A6E60}"/>
            </a:ext>
          </a:extLst>
        </xdr:cNvPr>
        <xdr:cNvSpPr/>
      </xdr:nvSpPr>
      <xdr:spPr>
        <a:xfrm>
          <a:off x="170090" y="9499048"/>
          <a:ext cx="1183822" cy="458654"/>
        </a:xfrm>
        <a:prstGeom prst="round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0000" rtlCol="0" anchor="ctr"/>
        <a:lstStyle/>
        <a:p>
          <a:pPr algn="ctr"/>
          <a:r>
            <a:rPr lang="en-PH" sz="1100" b="1">
              <a:solidFill>
                <a:schemeClr val="bg1"/>
              </a:solidFill>
              <a:latin typeface="Arial" panose="020B0604020202020204" pitchFamily="34" charset="0"/>
              <a:cs typeface="Arial" panose="020B0604020202020204" pitchFamily="34" charset="0"/>
            </a:rPr>
            <a:t>DOWNLOAD</a:t>
          </a:r>
        </a:p>
      </xdr:txBody>
    </xdr:sp>
    <xdr:clientData fPrintsWithSheet="0"/>
  </xdr:twoCellAnchor>
  <xdr:twoCellAnchor editAs="absolute">
    <xdr:from>
      <xdr:col>2</xdr:col>
      <xdr:colOff>74826</xdr:colOff>
      <xdr:row>1</xdr:row>
      <xdr:rowOff>136069</xdr:rowOff>
    </xdr:from>
    <xdr:to>
      <xdr:col>41</xdr:col>
      <xdr:colOff>338813</xdr:colOff>
      <xdr:row>4</xdr:row>
      <xdr:rowOff>27214</xdr:rowOff>
    </xdr:to>
    <xdr:grpSp>
      <xdr:nvGrpSpPr>
        <xdr:cNvPr id="31" name="Group 30">
          <a:extLst>
            <a:ext uri="{FF2B5EF4-FFF2-40B4-BE49-F238E27FC236}">
              <a16:creationId xmlns:a16="http://schemas.microsoft.com/office/drawing/2014/main" id="{59C26544-CCFA-404A-8207-B1390643B8C8}"/>
            </a:ext>
          </a:extLst>
        </xdr:cNvPr>
        <xdr:cNvGrpSpPr>
          <a:grpSpLocks noChangeAspect="1"/>
        </xdr:cNvGrpSpPr>
      </xdr:nvGrpSpPr>
      <xdr:grpSpPr>
        <a:xfrm>
          <a:off x="1612433" y="176890"/>
          <a:ext cx="15966630" cy="421824"/>
          <a:chOff x="1715861" y="174165"/>
          <a:chExt cx="17252505" cy="421824"/>
        </a:xfrm>
      </xdr:grpSpPr>
      <xdr:sp macro="" textlink="">
        <xdr:nvSpPr>
          <xdr:cNvPr id="32" name="Rectangle: Rounded Corners 31">
            <a:hlinkClick xmlns:r="http://schemas.openxmlformats.org/officeDocument/2006/relationships" r:id="rId4"/>
            <a:extLst>
              <a:ext uri="{FF2B5EF4-FFF2-40B4-BE49-F238E27FC236}">
                <a16:creationId xmlns:a16="http://schemas.microsoft.com/office/drawing/2014/main" id="{632D145A-8DA3-EC0D-F1BA-D52B67C1E478}"/>
              </a:ext>
            </a:extLst>
          </xdr:cNvPr>
          <xdr:cNvSpPr>
            <a:spLocks noChangeAspect="1"/>
          </xdr:cNvSpPr>
        </xdr:nvSpPr>
        <xdr:spPr>
          <a:xfrm>
            <a:off x="1715861" y="174165"/>
            <a:ext cx="1235529"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1</a:t>
            </a:r>
            <a:endParaRPr lang="en-PH" sz="1200" b="0">
              <a:solidFill>
                <a:schemeClr val="tx1"/>
              </a:solidFill>
              <a:latin typeface="Amasis MT Pro Medium" panose="02040604050005020304" pitchFamily="18" charset="0"/>
            </a:endParaRPr>
          </a:p>
        </xdr:txBody>
      </xdr:sp>
      <xdr:sp macro="" textlink="">
        <xdr:nvSpPr>
          <xdr:cNvPr id="33" name="Rectangle: Rounded Corners 32">
            <a:hlinkClick xmlns:r="http://schemas.openxmlformats.org/officeDocument/2006/relationships" r:id="rId5"/>
            <a:extLst>
              <a:ext uri="{FF2B5EF4-FFF2-40B4-BE49-F238E27FC236}">
                <a16:creationId xmlns:a16="http://schemas.microsoft.com/office/drawing/2014/main" id="{EE8F8A9D-35AB-C91C-DEAF-F44C16452FB3}"/>
              </a:ext>
            </a:extLst>
          </xdr:cNvPr>
          <xdr:cNvSpPr>
            <a:spLocks noChangeAspect="1"/>
          </xdr:cNvSpPr>
        </xdr:nvSpPr>
        <xdr:spPr>
          <a:xfrm>
            <a:off x="3137536" y="174165"/>
            <a:ext cx="1328058"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2</a:t>
            </a:r>
            <a:endParaRPr lang="en-PH" sz="1200" b="0">
              <a:solidFill>
                <a:schemeClr val="tx1"/>
              </a:solidFill>
              <a:latin typeface="Amasis MT Pro Medium" panose="02040604050005020304" pitchFamily="18" charset="0"/>
            </a:endParaRPr>
          </a:p>
        </xdr:txBody>
      </xdr:sp>
      <xdr:sp macro="" textlink="">
        <xdr:nvSpPr>
          <xdr:cNvPr id="34" name="Rectangle: Rounded Corners 33">
            <a:hlinkClick xmlns:r="http://schemas.openxmlformats.org/officeDocument/2006/relationships" r:id="rId6"/>
            <a:extLst>
              <a:ext uri="{FF2B5EF4-FFF2-40B4-BE49-F238E27FC236}">
                <a16:creationId xmlns:a16="http://schemas.microsoft.com/office/drawing/2014/main" id="{54C6E0E2-8F21-60F3-CCB0-2F569045D168}"/>
              </a:ext>
            </a:extLst>
          </xdr:cNvPr>
          <xdr:cNvSpPr>
            <a:spLocks noChangeAspect="1"/>
          </xdr:cNvSpPr>
        </xdr:nvSpPr>
        <xdr:spPr>
          <a:xfrm>
            <a:off x="4651740" y="174165"/>
            <a:ext cx="127907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3</a:t>
            </a:r>
            <a:endParaRPr lang="en-PH" sz="1200" b="0">
              <a:solidFill>
                <a:schemeClr val="tx1"/>
              </a:solidFill>
              <a:latin typeface="Amasis MT Pro Medium" panose="02040604050005020304" pitchFamily="18" charset="0"/>
            </a:endParaRPr>
          </a:p>
        </xdr:txBody>
      </xdr:sp>
      <xdr:sp macro="" textlink="">
        <xdr:nvSpPr>
          <xdr:cNvPr id="35" name="Rectangle: Rounded Corners 34">
            <a:hlinkClick xmlns:r="http://schemas.openxmlformats.org/officeDocument/2006/relationships" r:id="rId7"/>
            <a:extLst>
              <a:ext uri="{FF2B5EF4-FFF2-40B4-BE49-F238E27FC236}">
                <a16:creationId xmlns:a16="http://schemas.microsoft.com/office/drawing/2014/main" id="{44AFBD2B-C3E8-1784-F0FE-EB2EC9551102}"/>
              </a:ext>
            </a:extLst>
          </xdr:cNvPr>
          <xdr:cNvSpPr>
            <a:spLocks noChangeAspect="1"/>
          </xdr:cNvSpPr>
        </xdr:nvSpPr>
        <xdr:spPr>
          <a:xfrm>
            <a:off x="6116957" y="174165"/>
            <a:ext cx="123961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4</a:t>
            </a:r>
            <a:endParaRPr lang="en-PH" sz="1200">
              <a:solidFill>
                <a:sysClr val="windowText" lastClr="000000"/>
              </a:solidFill>
              <a:latin typeface="Amasis MT Pro Medium" panose="02040604050005020304" pitchFamily="18" charset="0"/>
            </a:endParaRPr>
          </a:p>
        </xdr:txBody>
      </xdr:sp>
      <xdr:sp macro="" textlink="">
        <xdr:nvSpPr>
          <xdr:cNvPr id="36" name="Rectangle: Rounded Corners 35">
            <a:hlinkClick xmlns:r="http://schemas.openxmlformats.org/officeDocument/2006/relationships" r:id="rId8"/>
            <a:extLst>
              <a:ext uri="{FF2B5EF4-FFF2-40B4-BE49-F238E27FC236}">
                <a16:creationId xmlns:a16="http://schemas.microsoft.com/office/drawing/2014/main" id="{CEF4DAD6-ED92-632F-94EE-879AFBEBDD16}"/>
              </a:ext>
            </a:extLst>
          </xdr:cNvPr>
          <xdr:cNvSpPr>
            <a:spLocks noChangeAspect="1"/>
          </xdr:cNvSpPr>
        </xdr:nvSpPr>
        <xdr:spPr>
          <a:xfrm>
            <a:off x="7542714" y="174165"/>
            <a:ext cx="1246413"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5</a:t>
            </a:r>
            <a:endParaRPr lang="en-PH" sz="1200">
              <a:solidFill>
                <a:sysClr val="windowText" lastClr="000000"/>
              </a:solidFill>
              <a:latin typeface="Amasis MT Pro Medium" panose="02040604050005020304" pitchFamily="18" charset="0"/>
            </a:endParaRPr>
          </a:p>
        </xdr:txBody>
      </xdr:sp>
      <xdr:sp macro="" textlink="">
        <xdr:nvSpPr>
          <xdr:cNvPr id="37" name="Rectangle: Rounded Corners 36">
            <a:hlinkClick xmlns:r="http://schemas.openxmlformats.org/officeDocument/2006/relationships" r:id="rId9"/>
            <a:extLst>
              <a:ext uri="{FF2B5EF4-FFF2-40B4-BE49-F238E27FC236}">
                <a16:creationId xmlns:a16="http://schemas.microsoft.com/office/drawing/2014/main" id="{7AC9AD0D-32CD-3026-5CBE-2FFE24FD5F28}"/>
              </a:ext>
            </a:extLst>
          </xdr:cNvPr>
          <xdr:cNvSpPr>
            <a:spLocks noChangeAspect="1"/>
          </xdr:cNvSpPr>
        </xdr:nvSpPr>
        <xdr:spPr>
          <a:xfrm>
            <a:off x="8975273" y="174165"/>
            <a:ext cx="1239610" cy="416378"/>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6</a:t>
            </a:r>
            <a:endParaRPr lang="en-PH" sz="1200">
              <a:solidFill>
                <a:sysClr val="windowText" lastClr="000000"/>
              </a:solidFill>
              <a:latin typeface="Amasis MT Pro Medium" panose="02040604050005020304" pitchFamily="18" charset="0"/>
            </a:endParaRPr>
          </a:p>
        </xdr:txBody>
      </xdr:sp>
      <xdr:sp macro="" textlink="">
        <xdr:nvSpPr>
          <xdr:cNvPr id="38" name="Rectangle: Rounded Corners 37">
            <a:hlinkClick xmlns:r="http://schemas.openxmlformats.org/officeDocument/2006/relationships" r:id="rId10"/>
            <a:extLst>
              <a:ext uri="{FF2B5EF4-FFF2-40B4-BE49-F238E27FC236}">
                <a16:creationId xmlns:a16="http://schemas.microsoft.com/office/drawing/2014/main" id="{877D535B-BAE6-0CA8-5C79-77EFB0E428FF}"/>
              </a:ext>
            </a:extLst>
          </xdr:cNvPr>
          <xdr:cNvSpPr>
            <a:spLocks noChangeAspect="1"/>
          </xdr:cNvSpPr>
        </xdr:nvSpPr>
        <xdr:spPr>
          <a:xfrm>
            <a:off x="10401029" y="174165"/>
            <a:ext cx="1239611" cy="416379"/>
          </a:xfrm>
          <a:prstGeom prst="roundRect">
            <a:avLst/>
          </a:prstGeom>
          <a:solidFill>
            <a:schemeClr val="bg2">
              <a:lumMod val="2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bg1"/>
                </a:solidFill>
                <a:latin typeface="Amasis MT Pro Medium" panose="02040604050005020304" pitchFamily="18" charset="0"/>
              </a:rPr>
              <a:t>MONTH</a:t>
            </a:r>
            <a:r>
              <a:rPr lang="en-PH" sz="1200" b="1" baseline="0">
                <a:solidFill>
                  <a:schemeClr val="bg1"/>
                </a:solidFill>
                <a:latin typeface="Amasis MT Pro Medium" panose="02040604050005020304" pitchFamily="18" charset="0"/>
              </a:rPr>
              <a:t> 7</a:t>
            </a:r>
            <a:endParaRPr lang="en-PH" sz="1200" b="1">
              <a:solidFill>
                <a:schemeClr val="bg1"/>
              </a:solidFill>
              <a:latin typeface="Amasis MT Pro Medium" panose="02040604050005020304" pitchFamily="18" charset="0"/>
            </a:endParaRPr>
          </a:p>
        </xdr:txBody>
      </xdr:sp>
      <xdr:sp macro="" textlink="">
        <xdr:nvSpPr>
          <xdr:cNvPr id="39" name="Rectangle: Rounded Corners 38">
            <a:hlinkClick xmlns:r="http://schemas.openxmlformats.org/officeDocument/2006/relationships" r:id="rId11"/>
            <a:extLst>
              <a:ext uri="{FF2B5EF4-FFF2-40B4-BE49-F238E27FC236}">
                <a16:creationId xmlns:a16="http://schemas.microsoft.com/office/drawing/2014/main" id="{B3D51876-525A-8423-81D1-30BC79AAB98C}"/>
              </a:ext>
            </a:extLst>
          </xdr:cNvPr>
          <xdr:cNvSpPr>
            <a:spLocks noChangeAspect="1"/>
          </xdr:cNvSpPr>
        </xdr:nvSpPr>
        <xdr:spPr>
          <a:xfrm>
            <a:off x="11826786" y="174165"/>
            <a:ext cx="1230086"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8</a:t>
            </a:r>
            <a:endParaRPr lang="en-PH" sz="1200">
              <a:solidFill>
                <a:sysClr val="windowText" lastClr="000000"/>
              </a:solidFill>
              <a:latin typeface="Amasis MT Pro Medium" panose="02040604050005020304" pitchFamily="18" charset="0"/>
            </a:endParaRPr>
          </a:p>
        </xdr:txBody>
      </xdr:sp>
      <xdr:sp macro="" textlink="">
        <xdr:nvSpPr>
          <xdr:cNvPr id="40" name="Rectangle: Rounded Corners 39">
            <a:hlinkClick xmlns:r="http://schemas.openxmlformats.org/officeDocument/2006/relationships" r:id="rId12"/>
            <a:extLst>
              <a:ext uri="{FF2B5EF4-FFF2-40B4-BE49-F238E27FC236}">
                <a16:creationId xmlns:a16="http://schemas.microsoft.com/office/drawing/2014/main" id="{1F2837FC-0267-29E8-9711-E1D32C4B5F05}"/>
              </a:ext>
            </a:extLst>
          </xdr:cNvPr>
          <xdr:cNvSpPr>
            <a:spLocks noChangeAspect="1"/>
          </xdr:cNvSpPr>
        </xdr:nvSpPr>
        <xdr:spPr>
          <a:xfrm>
            <a:off x="13243018" y="174165"/>
            <a:ext cx="1266826"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9</a:t>
            </a:r>
            <a:endParaRPr lang="en-PH" sz="1200">
              <a:solidFill>
                <a:sysClr val="windowText" lastClr="000000"/>
              </a:solidFill>
              <a:latin typeface="Amasis MT Pro Medium" panose="02040604050005020304" pitchFamily="18" charset="0"/>
            </a:endParaRPr>
          </a:p>
        </xdr:txBody>
      </xdr:sp>
      <xdr:sp macro="" textlink="">
        <xdr:nvSpPr>
          <xdr:cNvPr id="41" name="Rectangle: Rounded Corners 40">
            <a:hlinkClick xmlns:r="http://schemas.openxmlformats.org/officeDocument/2006/relationships" r:id="rId13"/>
            <a:extLst>
              <a:ext uri="{FF2B5EF4-FFF2-40B4-BE49-F238E27FC236}">
                <a16:creationId xmlns:a16="http://schemas.microsoft.com/office/drawing/2014/main" id="{0166803D-08CC-4BA0-B8E8-CD12F43CE484}"/>
              </a:ext>
            </a:extLst>
          </xdr:cNvPr>
          <xdr:cNvSpPr>
            <a:spLocks noChangeAspect="1"/>
          </xdr:cNvSpPr>
        </xdr:nvSpPr>
        <xdr:spPr>
          <a:xfrm>
            <a:off x="14695990" y="174165"/>
            <a:ext cx="1270905"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10</a:t>
            </a:r>
            <a:endParaRPr lang="en-PH" sz="1200">
              <a:solidFill>
                <a:sysClr val="windowText" lastClr="000000"/>
              </a:solidFill>
              <a:latin typeface="Amasis MT Pro Medium" panose="02040604050005020304" pitchFamily="18" charset="0"/>
            </a:endParaRPr>
          </a:p>
        </xdr:txBody>
      </xdr:sp>
      <xdr:sp macro="" textlink="">
        <xdr:nvSpPr>
          <xdr:cNvPr id="42" name="Rectangle: Rounded Corners 41">
            <a:hlinkClick xmlns:r="http://schemas.openxmlformats.org/officeDocument/2006/relationships" r:id="rId14"/>
            <a:extLst>
              <a:ext uri="{FF2B5EF4-FFF2-40B4-BE49-F238E27FC236}">
                <a16:creationId xmlns:a16="http://schemas.microsoft.com/office/drawing/2014/main" id="{E05EFCF1-C0AE-949E-3E61-F0625838658F}"/>
              </a:ext>
            </a:extLst>
          </xdr:cNvPr>
          <xdr:cNvSpPr/>
        </xdr:nvSpPr>
        <xdr:spPr>
          <a:xfrm>
            <a:off x="17683852" y="179610"/>
            <a:ext cx="1284514" cy="416379"/>
          </a:xfrm>
          <a:prstGeom prst="roundRect">
            <a:avLst/>
          </a:prstGeom>
          <a:solidFill>
            <a:srgbClr val="C00000"/>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400" b="1">
                <a:solidFill>
                  <a:schemeClr val="bg1"/>
                </a:solidFill>
                <a:latin typeface="Amasis MT Pro Medium" panose="02040604050005020304" pitchFamily="18" charset="0"/>
              </a:rPr>
              <a:t>TOTAL</a:t>
            </a:r>
            <a:endParaRPr lang="en-PH" sz="1200" b="1">
              <a:solidFill>
                <a:schemeClr val="bg1"/>
              </a:solidFill>
              <a:latin typeface="Amasis MT Pro Medium" panose="02040604050005020304" pitchFamily="18" charset="0"/>
            </a:endParaRPr>
          </a:p>
        </xdr:txBody>
      </xdr:sp>
      <xdr:sp macro="" textlink="">
        <xdr:nvSpPr>
          <xdr:cNvPr id="43" name="Rectangle: Rounded Corners 42">
            <a:hlinkClick xmlns:r="http://schemas.openxmlformats.org/officeDocument/2006/relationships" r:id="rId15"/>
            <a:extLst>
              <a:ext uri="{FF2B5EF4-FFF2-40B4-BE49-F238E27FC236}">
                <a16:creationId xmlns:a16="http://schemas.microsoft.com/office/drawing/2014/main" id="{9BA4283E-635A-C9E1-5789-1FD73C04F877}"/>
              </a:ext>
            </a:extLst>
          </xdr:cNvPr>
          <xdr:cNvSpPr>
            <a:spLocks noChangeAspect="1"/>
          </xdr:cNvSpPr>
        </xdr:nvSpPr>
        <xdr:spPr>
          <a:xfrm>
            <a:off x="16153043" y="174165"/>
            <a:ext cx="1270905"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11</a:t>
            </a:r>
            <a:endParaRPr lang="en-PH" sz="1200">
              <a:solidFill>
                <a:sysClr val="windowText" lastClr="000000"/>
              </a:solidFill>
              <a:latin typeface="Amasis MT Pro Medium" panose="02040604050005020304" pitchFamily="18" charset="0"/>
            </a:endParaRPr>
          </a:p>
        </xdr:txBody>
      </xdr:sp>
    </xdr:grpSp>
    <xdr:clientData fPrintsWithSheet="0"/>
  </xdr:twoCellAnchor>
  <xdr:twoCellAnchor editAs="absolute">
    <xdr:from>
      <xdr:col>0</xdr:col>
      <xdr:colOff>238128</xdr:colOff>
      <xdr:row>46</xdr:row>
      <xdr:rowOff>103182</xdr:rowOff>
    </xdr:from>
    <xdr:to>
      <xdr:col>0</xdr:col>
      <xdr:colOff>1279074</xdr:colOff>
      <xdr:row>49</xdr:row>
      <xdr:rowOff>28337</xdr:rowOff>
    </xdr:to>
    <xdr:sp macro="[0]!PrintActiveSheet_SetPrintArea" textlink="">
      <xdr:nvSpPr>
        <xdr:cNvPr id="2" name="Rectangle 1">
          <a:extLst>
            <a:ext uri="{FF2B5EF4-FFF2-40B4-BE49-F238E27FC236}">
              <a16:creationId xmlns:a16="http://schemas.microsoft.com/office/drawing/2014/main" id="{7C4C1206-99AC-4AE0-9421-F7CAF6F5F7F2}"/>
            </a:ext>
          </a:extLst>
        </xdr:cNvPr>
        <xdr:cNvSpPr>
          <a:spLocks noChangeAspect="1"/>
        </xdr:cNvSpPr>
      </xdr:nvSpPr>
      <xdr:spPr>
        <a:xfrm>
          <a:off x="238128" y="10056807"/>
          <a:ext cx="1040946" cy="615718"/>
        </a:xfrm>
        <a:prstGeom prst="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2000" b="1">
              <a:solidFill>
                <a:schemeClr val="bg1"/>
              </a:solidFill>
              <a:latin typeface="Arial" panose="020B0604020202020204" pitchFamily="34" charset="0"/>
              <a:cs typeface="Arial" panose="020B0604020202020204" pitchFamily="34" charset="0"/>
            </a:rPr>
            <a:t>PRINT</a:t>
          </a:r>
        </a:p>
      </xdr:txBody>
    </xdr:sp>
    <xdr:clientData fPrintsWithSheet="0"/>
  </xdr:twoCellAnchor>
  <xdr:twoCellAnchor>
    <xdr:from>
      <xdr:col>0</xdr:col>
      <xdr:colOff>149677</xdr:colOff>
      <xdr:row>13</xdr:row>
      <xdr:rowOff>0</xdr:rowOff>
    </xdr:from>
    <xdr:to>
      <xdr:col>0</xdr:col>
      <xdr:colOff>1329753</xdr:colOff>
      <xdr:row>40</xdr:row>
      <xdr:rowOff>204661</xdr:rowOff>
    </xdr:to>
    <xdr:grpSp>
      <xdr:nvGrpSpPr>
        <xdr:cNvPr id="3" name="Group 2">
          <a:extLst>
            <a:ext uri="{FF2B5EF4-FFF2-40B4-BE49-F238E27FC236}">
              <a16:creationId xmlns:a16="http://schemas.microsoft.com/office/drawing/2014/main" id="{1E66D0C2-7A29-43E4-8EDB-EEC50CC9411F}"/>
            </a:ext>
          </a:extLst>
        </xdr:cNvPr>
        <xdr:cNvGrpSpPr/>
      </xdr:nvGrpSpPr>
      <xdr:grpSpPr>
        <a:xfrm>
          <a:off x="149677" y="2408464"/>
          <a:ext cx="1180076" cy="6368697"/>
          <a:chOff x="170916" y="2527118"/>
          <a:chExt cx="1180076" cy="6463904"/>
        </a:xfrm>
      </xdr:grpSpPr>
      <xdr:sp macro="" textlink="">
        <xdr:nvSpPr>
          <xdr:cNvPr id="4" name="Rectangle: Rounded Corners 3">
            <a:hlinkClick xmlns:r="http://schemas.openxmlformats.org/officeDocument/2006/relationships" r:id="rId16"/>
            <a:extLst>
              <a:ext uri="{FF2B5EF4-FFF2-40B4-BE49-F238E27FC236}">
                <a16:creationId xmlns:a16="http://schemas.microsoft.com/office/drawing/2014/main" id="{079CA060-7D57-D76D-5261-1AC7EE8671C3}"/>
              </a:ext>
            </a:extLst>
          </xdr:cNvPr>
          <xdr:cNvSpPr/>
        </xdr:nvSpPr>
        <xdr:spPr>
          <a:xfrm>
            <a:off x="177715" y="2527118"/>
            <a:ext cx="1173277" cy="936519"/>
          </a:xfrm>
          <a:prstGeom prst="roundRect">
            <a:avLst/>
          </a:prstGeom>
          <a:solidFill>
            <a:schemeClr val="bg2">
              <a:lumMod val="25000"/>
            </a:schemeClr>
          </a:solidFill>
          <a:scene3d>
            <a:camera prst="orthographicFront"/>
            <a:lightRig rig="threePt" dir="t"/>
          </a:scene3d>
          <a:sp3d>
            <a:bevelT w="165100" prst="coolSlant"/>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lt1"/>
                </a:solidFill>
                <a:effectLst/>
                <a:latin typeface="+mn-lt"/>
                <a:ea typeface="+mn-ea"/>
                <a:cs typeface="+mn-cs"/>
              </a:rPr>
              <a:t>⌨️</a:t>
            </a:r>
            <a:br>
              <a:rPr lang="en-PH" sz="1050" b="1">
                <a:solidFill>
                  <a:schemeClr val="bg1"/>
                </a:solidFill>
                <a:latin typeface="Amasis MT Pro Black" panose="02040A04050005020304" pitchFamily="18" charset="0"/>
              </a:rPr>
            </a:br>
            <a:r>
              <a:rPr lang="en-PH" sz="1050" b="1">
                <a:solidFill>
                  <a:schemeClr val="bg1"/>
                </a:solidFill>
                <a:latin typeface="Amasis MT Pro Black" panose="02040A04050005020304" pitchFamily="18" charset="0"/>
              </a:rPr>
              <a:t>INPUT DATA</a:t>
            </a:r>
          </a:p>
        </xdr:txBody>
      </xdr:sp>
      <xdr:sp macro="" textlink="">
        <xdr:nvSpPr>
          <xdr:cNvPr id="5" name="Rectangle: Rounded Corners 4">
            <a:hlinkClick xmlns:r="http://schemas.openxmlformats.org/officeDocument/2006/relationships" r:id="rId17"/>
            <a:extLst>
              <a:ext uri="{FF2B5EF4-FFF2-40B4-BE49-F238E27FC236}">
                <a16:creationId xmlns:a16="http://schemas.microsoft.com/office/drawing/2014/main" id="{28DF2B03-E4D5-B8C5-4EB5-401161590789}"/>
              </a:ext>
            </a:extLst>
          </xdr:cNvPr>
          <xdr:cNvSpPr/>
        </xdr:nvSpPr>
        <xdr:spPr>
          <a:xfrm>
            <a:off x="170916" y="3892317"/>
            <a:ext cx="1173277" cy="1000068"/>
          </a:xfrm>
          <a:prstGeom prst="roundRect">
            <a:avLst/>
          </a:prstGeom>
          <a:solidFill>
            <a:schemeClr val="bg1">
              <a:lumMod val="85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chemeClr val="lt1"/>
                </a:solidFill>
                <a:effectLst/>
                <a:latin typeface="+mn-lt"/>
                <a:ea typeface="+mn-ea"/>
                <a:cs typeface="+mn-cs"/>
              </a:rPr>
              <a:t>📈</a:t>
            </a:r>
            <a:br>
              <a:rPr lang="en-PH" sz="1100">
                <a:solidFill>
                  <a:sysClr val="windowText" lastClr="000000"/>
                </a:solidFill>
                <a:latin typeface="Amasis MT Pro Black" panose="02040A04050005020304" pitchFamily="18" charset="0"/>
              </a:rPr>
            </a:br>
            <a:r>
              <a:rPr lang="en-PH" sz="1100">
                <a:solidFill>
                  <a:schemeClr val="accent6">
                    <a:lumMod val="50000"/>
                  </a:schemeClr>
                </a:solidFill>
                <a:latin typeface="Amasis MT Pro Black" panose="02040A04050005020304" pitchFamily="18" charset="0"/>
              </a:rPr>
              <a:t>GRADING SHEETS</a:t>
            </a:r>
          </a:p>
        </xdr:txBody>
      </xdr:sp>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981464BD-AB3B-8056-E144-69E57465F1A8}"/>
              </a:ext>
            </a:extLst>
          </xdr:cNvPr>
          <xdr:cNvSpPr/>
        </xdr:nvSpPr>
        <xdr:spPr>
          <a:xfrm>
            <a:off x="170916" y="5313609"/>
            <a:ext cx="1173277" cy="96423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SF2</a:t>
            </a:r>
            <a:r>
              <a:rPr lang="en-PH" sz="1200" baseline="0">
                <a:solidFill>
                  <a:schemeClr val="accent6">
                    <a:lumMod val="50000"/>
                  </a:schemeClr>
                </a:solidFill>
                <a:latin typeface="Amasis MT Pro Black" panose="02040A04050005020304" pitchFamily="18" charset="0"/>
              </a:rPr>
              <a:t> &amp; SF3</a:t>
            </a:r>
            <a:endParaRPr lang="en-PH" sz="1200">
              <a:solidFill>
                <a:schemeClr val="accent6">
                  <a:lumMod val="50000"/>
                </a:schemeClr>
              </a:solidFill>
              <a:latin typeface="Amasis MT Pro Black" panose="02040A04050005020304" pitchFamily="18" charset="0"/>
            </a:endParaRPr>
          </a:p>
        </xdr:txBody>
      </xdr:sp>
      <xdr:sp macro="" textlink="">
        <xdr:nvSpPr>
          <xdr:cNvPr id="7" name="Rectangle: Rounded Corners 6">
            <a:hlinkClick xmlns:r="http://schemas.openxmlformats.org/officeDocument/2006/relationships" r:id="rId18"/>
            <a:extLst>
              <a:ext uri="{FF2B5EF4-FFF2-40B4-BE49-F238E27FC236}">
                <a16:creationId xmlns:a16="http://schemas.microsoft.com/office/drawing/2014/main" id="{511C9CA8-CBD8-B3B3-A431-856622B7F675}"/>
              </a:ext>
            </a:extLst>
          </xdr:cNvPr>
          <xdr:cNvSpPr/>
        </xdr:nvSpPr>
        <xdr:spPr>
          <a:xfrm>
            <a:off x="177715" y="6700434"/>
            <a:ext cx="1173277" cy="919565"/>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SF9</a:t>
            </a:r>
            <a:r>
              <a:rPr lang="en-PH" sz="1200" baseline="0">
                <a:solidFill>
                  <a:schemeClr val="accent6">
                    <a:lumMod val="50000"/>
                  </a:schemeClr>
                </a:solidFill>
                <a:latin typeface="Amasis MT Pro Black" panose="02040A04050005020304" pitchFamily="18" charset="0"/>
              </a:rPr>
              <a:t> &amp; CERT</a:t>
            </a:r>
            <a:endParaRPr lang="en-PH" sz="1200">
              <a:solidFill>
                <a:schemeClr val="accent6">
                  <a:lumMod val="50000"/>
                </a:schemeClr>
              </a:solidFill>
              <a:latin typeface="Amasis MT Pro Black" panose="02040A04050005020304" pitchFamily="18" charset="0"/>
            </a:endParaRPr>
          </a:p>
        </xdr:txBody>
      </xdr:sp>
      <xdr:sp macro="" textlink="">
        <xdr:nvSpPr>
          <xdr:cNvPr id="8" name="Rectangle: Rounded Corners 7">
            <a:hlinkClick xmlns:r="http://schemas.openxmlformats.org/officeDocument/2006/relationships" r:id="rId19"/>
            <a:extLst>
              <a:ext uri="{FF2B5EF4-FFF2-40B4-BE49-F238E27FC236}">
                <a16:creationId xmlns:a16="http://schemas.microsoft.com/office/drawing/2014/main" id="{5E753724-308C-D232-E340-BA56F9AE3721}"/>
              </a:ext>
            </a:extLst>
          </xdr:cNvPr>
          <xdr:cNvSpPr/>
        </xdr:nvSpPr>
        <xdr:spPr>
          <a:xfrm>
            <a:off x="177715" y="8024881"/>
            <a:ext cx="1173277" cy="96614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050">
                <a:solidFill>
                  <a:schemeClr val="accent6">
                    <a:lumMod val="50000"/>
                  </a:schemeClr>
                </a:solidFill>
                <a:latin typeface="Amasis MT Pro Black" panose="02040A04050005020304" pitchFamily="18" charset="0"/>
              </a:rPr>
              <a:t>GRADE SLIP</a:t>
            </a:r>
          </a:p>
        </xdr:txBody>
      </xdr:sp>
    </xdr:grpSp>
    <xdr:clientData fPrintsWithSheet="0"/>
  </xdr:twoCellAnchor>
  <xdr:twoCellAnchor editAs="absolute">
    <xdr:from>
      <xdr:col>41</xdr:col>
      <xdr:colOff>0</xdr:colOff>
      <xdr:row>6</xdr:row>
      <xdr:rowOff>0</xdr:rowOff>
    </xdr:from>
    <xdr:to>
      <xdr:col>44</xdr:col>
      <xdr:colOff>296440</xdr:colOff>
      <xdr:row>6</xdr:row>
      <xdr:rowOff>304448</xdr:rowOff>
    </xdr:to>
    <xdr:sp macro="[0]!ToggleHideBlankRows_D17_D137" textlink="">
      <xdr:nvSpPr>
        <xdr:cNvPr id="9" name="Rectangle: Rounded Corners 8">
          <a:extLst>
            <a:ext uri="{FF2B5EF4-FFF2-40B4-BE49-F238E27FC236}">
              <a16:creationId xmlns:a16="http://schemas.microsoft.com/office/drawing/2014/main" id="{BC948A99-219B-4EC8-955A-906B714B43E7}"/>
            </a:ext>
          </a:extLst>
        </xdr:cNvPr>
        <xdr:cNvSpPr/>
      </xdr:nvSpPr>
      <xdr:spPr>
        <a:xfrm>
          <a:off x="17240250" y="789214"/>
          <a:ext cx="1861261" cy="304448"/>
        </a:xfrm>
        <a:prstGeom prst="roundRect">
          <a:avLst/>
        </a:prstGeom>
        <a:solidFill>
          <a:srgbClr val="00B0F0"/>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HIDE</a:t>
          </a:r>
          <a:r>
            <a:rPr lang="en-PH" sz="1050" b="1" baseline="0">
              <a:solidFill>
                <a:schemeClr val="bg1"/>
              </a:solidFill>
              <a:latin typeface="Amasis MT Pro Medium" panose="02040604050005020304" pitchFamily="18" charset="0"/>
            </a:rPr>
            <a:t> BLANK/S</a:t>
          </a:r>
          <a:endParaRPr lang="en-PH" sz="1050" b="1">
            <a:solidFill>
              <a:schemeClr val="bg1"/>
            </a:solidFill>
            <a:latin typeface="Amasis MT Pro Medium" panose="02040604050005020304" pitchFamily="18" charset="0"/>
          </a:endParaRPr>
        </a:p>
      </xdr:txBody>
    </xdr:sp>
    <xdr:clientData fPrintsWithSheet="0"/>
  </xdr:twoCellAnchor>
  <xdr:twoCellAnchor editAs="absolute">
    <xdr:from>
      <xdr:col>41</xdr:col>
      <xdr:colOff>0</xdr:colOff>
      <xdr:row>7</xdr:row>
      <xdr:rowOff>12479</xdr:rowOff>
    </xdr:from>
    <xdr:to>
      <xdr:col>44</xdr:col>
      <xdr:colOff>296440</xdr:colOff>
      <xdr:row>8</xdr:row>
      <xdr:rowOff>69555</xdr:rowOff>
    </xdr:to>
    <xdr:sp macro="[0]!UnhideAll_D17_D137_AI17_AI137" textlink="">
      <xdr:nvSpPr>
        <xdr:cNvPr id="10" name="Rectangle: Rounded Corners 9">
          <a:extLst>
            <a:ext uri="{FF2B5EF4-FFF2-40B4-BE49-F238E27FC236}">
              <a16:creationId xmlns:a16="http://schemas.microsoft.com/office/drawing/2014/main" id="{EBCF2A73-3EB9-4B66-86AB-D513C50D6E5F}"/>
            </a:ext>
          </a:extLst>
        </xdr:cNvPr>
        <xdr:cNvSpPr/>
      </xdr:nvSpPr>
      <xdr:spPr>
        <a:xfrm>
          <a:off x="17240250" y="1141872"/>
          <a:ext cx="1861261" cy="302004"/>
        </a:xfrm>
        <a:prstGeom prst="roundRect">
          <a:avLst/>
        </a:prstGeom>
        <a:solidFill>
          <a:srgbClr val="C00000"/>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UNHIDE</a:t>
          </a:r>
          <a:r>
            <a:rPr lang="en-PH" sz="1050" b="1" baseline="0">
              <a:solidFill>
                <a:schemeClr val="bg1"/>
              </a:solidFill>
              <a:latin typeface="Amasis MT Pro Medium" panose="02040604050005020304" pitchFamily="18" charset="0"/>
            </a:rPr>
            <a:t> BLANK/S</a:t>
          </a:r>
          <a:endParaRPr lang="en-PH" sz="1050" b="1">
            <a:solidFill>
              <a:schemeClr val="bg1"/>
            </a:solidFill>
            <a:latin typeface="Amasis MT Pro Medium" panose="02040604050005020304" pitchFamily="18" charset="0"/>
          </a:endParaRPr>
        </a:p>
      </xdr:txBody>
    </xdr:sp>
    <xdr:clientData fPrintsWithSheet="0"/>
  </xdr:twoCellAnchor>
  <xdr:twoCellAnchor editAs="absolute">
    <xdr:from>
      <xdr:col>41</xdr:col>
      <xdr:colOff>4493</xdr:colOff>
      <xdr:row>9</xdr:row>
      <xdr:rowOff>57152</xdr:rowOff>
    </xdr:from>
    <xdr:to>
      <xdr:col>44</xdr:col>
      <xdr:colOff>305960</xdr:colOff>
      <xdr:row>11</xdr:row>
      <xdr:rowOff>201340</xdr:rowOff>
    </xdr:to>
    <xdr:sp macro="[0]!ToggleHideRows_NLS_TransferredOut" textlink="">
      <xdr:nvSpPr>
        <xdr:cNvPr id="11" name="Rectangle: Rounded Corners 10">
          <a:extLst>
            <a:ext uri="{FF2B5EF4-FFF2-40B4-BE49-F238E27FC236}">
              <a16:creationId xmlns:a16="http://schemas.microsoft.com/office/drawing/2014/main" id="{512DE713-FE64-4A4A-8B5C-69FEE554D4FF}"/>
            </a:ext>
          </a:extLst>
        </xdr:cNvPr>
        <xdr:cNvSpPr/>
      </xdr:nvSpPr>
      <xdr:spPr>
        <a:xfrm>
          <a:off x="17244743" y="1513116"/>
          <a:ext cx="1866288" cy="511581"/>
        </a:xfrm>
        <a:prstGeom prst="roundRect">
          <a:avLst/>
        </a:prstGeom>
        <a:solidFill>
          <a:schemeClr val="accent2">
            <a:lumMod val="75000"/>
          </a:schemeClr>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HIDE/UNHIDE</a:t>
          </a:r>
          <a:r>
            <a:rPr lang="en-PH" sz="1050" b="1" baseline="0">
              <a:solidFill>
                <a:schemeClr val="bg1"/>
              </a:solidFill>
              <a:latin typeface="Amasis MT Pro Medium" panose="02040604050005020304" pitchFamily="18" charset="0"/>
            </a:rPr>
            <a:t> </a:t>
          </a:r>
        </a:p>
        <a:p>
          <a:pPr algn="ctr"/>
          <a:r>
            <a:rPr lang="en-PH" sz="1050" b="1" baseline="0">
              <a:solidFill>
                <a:schemeClr val="bg1"/>
              </a:solidFill>
              <a:latin typeface="Amasis MT Pro Medium" panose="02040604050005020304" pitchFamily="18" charset="0"/>
            </a:rPr>
            <a:t>DROP OUT STUDENTS</a:t>
          </a:r>
          <a:endParaRPr lang="en-PH" sz="1050" b="1">
            <a:solidFill>
              <a:schemeClr val="bg1"/>
            </a:solidFill>
            <a:latin typeface="Amasis MT Pro Medium" panose="02040604050005020304" pitchFamily="18" charset="0"/>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401411</xdr:colOff>
      <xdr:row>1</xdr:row>
      <xdr:rowOff>74841</xdr:rowOff>
    </xdr:from>
    <xdr:to>
      <xdr:col>0</xdr:col>
      <xdr:colOff>1094015</xdr:colOff>
      <xdr:row>7</xdr:row>
      <xdr:rowOff>25176</xdr:rowOff>
    </xdr:to>
    <xdr:pic>
      <xdr:nvPicPr>
        <xdr:cNvPr id="13" name="Picture 12">
          <a:hlinkClick xmlns:r="http://schemas.openxmlformats.org/officeDocument/2006/relationships" r:id="rId1"/>
          <a:extLst>
            <a:ext uri="{FF2B5EF4-FFF2-40B4-BE49-F238E27FC236}">
              <a16:creationId xmlns:a16="http://schemas.microsoft.com/office/drawing/2014/main" id="{70F2A3D3-AA9C-4E7B-9081-3B224D8526D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401411" y="115662"/>
          <a:ext cx="692604" cy="1038907"/>
        </a:xfrm>
        <a:prstGeom prst="rect">
          <a:avLst/>
        </a:prstGeom>
      </xdr:spPr>
    </xdr:pic>
    <xdr:clientData fPrintsWithSheet="0"/>
  </xdr:twoCellAnchor>
  <xdr:twoCellAnchor>
    <xdr:from>
      <xdr:col>0</xdr:col>
      <xdr:colOff>178935</xdr:colOff>
      <xdr:row>7</xdr:row>
      <xdr:rowOff>134706</xdr:rowOff>
    </xdr:from>
    <xdr:to>
      <xdr:col>0</xdr:col>
      <xdr:colOff>1311048</xdr:colOff>
      <xdr:row>10</xdr:row>
      <xdr:rowOff>78921</xdr:rowOff>
    </xdr:to>
    <xdr:sp macro="" textlink="">
      <xdr:nvSpPr>
        <xdr:cNvPr id="14" name="Rectangle: Rounded Corners 13">
          <a:extLst>
            <a:ext uri="{FF2B5EF4-FFF2-40B4-BE49-F238E27FC236}">
              <a16:creationId xmlns:a16="http://schemas.microsoft.com/office/drawing/2014/main" id="{75B3134B-A989-43D8-A1AF-804FA8207587}"/>
            </a:ext>
          </a:extLst>
        </xdr:cNvPr>
        <xdr:cNvSpPr/>
      </xdr:nvSpPr>
      <xdr:spPr>
        <a:xfrm>
          <a:off x="178935" y="1258656"/>
          <a:ext cx="1132113" cy="363315"/>
        </a:xfrm>
        <a:prstGeom prst="roundRect">
          <a:avLst/>
        </a:prstGeom>
        <a:solidFill>
          <a:schemeClr val="tx1">
            <a:lumMod val="85000"/>
            <a:lumOff val="1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chemeClr val="bg1"/>
              </a:solidFill>
              <a:latin typeface="Amasis MT Pro Black" panose="02040A04050005020304" pitchFamily="18" charset="0"/>
            </a:rPr>
            <a:t>SF</a:t>
          </a:r>
          <a:r>
            <a:rPr lang="en-PH" sz="1600" b="1" baseline="0">
              <a:solidFill>
                <a:schemeClr val="bg1"/>
              </a:solidFill>
              <a:latin typeface="Amasis MT Pro Black" panose="02040A04050005020304" pitchFamily="18" charset="0"/>
            </a:rPr>
            <a:t> 2</a:t>
          </a:r>
          <a:endParaRPr lang="en-PH" sz="1600" b="1">
            <a:solidFill>
              <a:schemeClr val="bg1"/>
            </a:solidFill>
            <a:latin typeface="Amasis MT Pro Black" panose="02040A04050005020304" pitchFamily="18" charset="0"/>
          </a:endParaRPr>
        </a:p>
      </xdr:txBody>
    </xdr:sp>
    <xdr:clientData fPrintsWithSheet="0"/>
  </xdr:twoCellAnchor>
  <xdr:twoCellAnchor>
    <xdr:from>
      <xdr:col>0</xdr:col>
      <xdr:colOff>178935</xdr:colOff>
      <xdr:row>10</xdr:row>
      <xdr:rowOff>164642</xdr:rowOff>
    </xdr:from>
    <xdr:to>
      <xdr:col>0</xdr:col>
      <xdr:colOff>1311048</xdr:colOff>
      <xdr:row>11</xdr:row>
      <xdr:rowOff>244928</xdr:rowOff>
    </xdr:to>
    <xdr:sp macro="" textlink="">
      <xdr:nvSpPr>
        <xdr:cNvPr id="15" name="Rectangle: Rounded Corners 14">
          <a:hlinkClick xmlns:r="http://schemas.openxmlformats.org/officeDocument/2006/relationships" r:id="rId3"/>
          <a:extLst>
            <a:ext uri="{FF2B5EF4-FFF2-40B4-BE49-F238E27FC236}">
              <a16:creationId xmlns:a16="http://schemas.microsoft.com/office/drawing/2014/main" id="{9C86C646-463C-4A24-A16D-6757DE34B9FE}"/>
            </a:ext>
          </a:extLst>
        </xdr:cNvPr>
        <xdr:cNvSpPr/>
      </xdr:nvSpPr>
      <xdr:spPr>
        <a:xfrm>
          <a:off x="178935" y="1707692"/>
          <a:ext cx="1132113" cy="37079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ysClr val="windowText" lastClr="000000"/>
              </a:solidFill>
              <a:latin typeface="Amasis MT Pro Black" panose="02040A04050005020304" pitchFamily="18" charset="0"/>
            </a:rPr>
            <a:t>SF</a:t>
          </a:r>
          <a:r>
            <a:rPr lang="en-PH" sz="1600" b="1" baseline="0">
              <a:solidFill>
                <a:sysClr val="windowText" lastClr="000000"/>
              </a:solidFill>
              <a:latin typeface="Amasis MT Pro Black" panose="02040A04050005020304" pitchFamily="18" charset="0"/>
            </a:rPr>
            <a:t> 3</a:t>
          </a:r>
          <a:endParaRPr lang="en-PH" sz="1600" b="1">
            <a:solidFill>
              <a:sysClr val="windowText" lastClr="000000"/>
            </a:solidFill>
            <a:latin typeface="Amasis MT Pro Black" panose="02040A04050005020304" pitchFamily="18" charset="0"/>
          </a:endParaRPr>
        </a:p>
      </xdr:txBody>
    </xdr:sp>
    <xdr:clientData fPrintsWithSheet="0"/>
  </xdr:twoCellAnchor>
  <xdr:twoCellAnchor editAs="absolute">
    <xdr:from>
      <xdr:col>0</xdr:col>
      <xdr:colOff>170090</xdr:colOff>
      <xdr:row>44</xdr:row>
      <xdr:rowOff>1262</xdr:rowOff>
    </xdr:from>
    <xdr:to>
      <xdr:col>0</xdr:col>
      <xdr:colOff>1353912</xdr:colOff>
      <xdr:row>45</xdr:row>
      <xdr:rowOff>228595</xdr:rowOff>
    </xdr:to>
    <xdr:sp macro="[0]!ExportActiveSheet_PrintArea_ToExcel_NoObjects" textlink="">
      <xdr:nvSpPr>
        <xdr:cNvPr id="29" name="Rectangle: Rounded Corners 28">
          <a:extLst>
            <a:ext uri="{FF2B5EF4-FFF2-40B4-BE49-F238E27FC236}">
              <a16:creationId xmlns:a16="http://schemas.microsoft.com/office/drawing/2014/main" id="{D37059B1-4DCE-60F5-0966-AF23A3E59861}"/>
            </a:ext>
          </a:extLst>
        </xdr:cNvPr>
        <xdr:cNvSpPr/>
      </xdr:nvSpPr>
      <xdr:spPr>
        <a:xfrm>
          <a:off x="170090" y="9499048"/>
          <a:ext cx="1183822" cy="458654"/>
        </a:xfrm>
        <a:prstGeom prst="round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0000" rtlCol="0" anchor="ctr"/>
        <a:lstStyle/>
        <a:p>
          <a:pPr algn="ctr"/>
          <a:r>
            <a:rPr lang="en-PH" sz="1100" b="1">
              <a:solidFill>
                <a:schemeClr val="bg1"/>
              </a:solidFill>
              <a:latin typeface="Arial" panose="020B0604020202020204" pitchFamily="34" charset="0"/>
              <a:cs typeface="Arial" panose="020B0604020202020204" pitchFamily="34" charset="0"/>
            </a:rPr>
            <a:t>DOWNLOAD</a:t>
          </a:r>
        </a:p>
      </xdr:txBody>
    </xdr:sp>
    <xdr:clientData fPrintsWithSheet="0"/>
  </xdr:twoCellAnchor>
  <xdr:twoCellAnchor editAs="absolute">
    <xdr:from>
      <xdr:col>2</xdr:col>
      <xdr:colOff>74830</xdr:colOff>
      <xdr:row>1</xdr:row>
      <xdr:rowOff>136075</xdr:rowOff>
    </xdr:from>
    <xdr:to>
      <xdr:col>41</xdr:col>
      <xdr:colOff>338817</xdr:colOff>
      <xdr:row>4</xdr:row>
      <xdr:rowOff>27220</xdr:rowOff>
    </xdr:to>
    <xdr:grpSp>
      <xdr:nvGrpSpPr>
        <xdr:cNvPr id="31" name="Group 30">
          <a:extLst>
            <a:ext uri="{FF2B5EF4-FFF2-40B4-BE49-F238E27FC236}">
              <a16:creationId xmlns:a16="http://schemas.microsoft.com/office/drawing/2014/main" id="{5A893FDF-479E-4064-A258-6334CFB175D9}"/>
            </a:ext>
          </a:extLst>
        </xdr:cNvPr>
        <xdr:cNvGrpSpPr>
          <a:grpSpLocks noChangeAspect="1"/>
        </xdr:cNvGrpSpPr>
      </xdr:nvGrpSpPr>
      <xdr:grpSpPr>
        <a:xfrm>
          <a:off x="1612437" y="176896"/>
          <a:ext cx="15966630" cy="421824"/>
          <a:chOff x="1715861" y="174165"/>
          <a:chExt cx="17252505" cy="421824"/>
        </a:xfrm>
      </xdr:grpSpPr>
      <xdr:sp macro="" textlink="">
        <xdr:nvSpPr>
          <xdr:cNvPr id="32" name="Rectangle: Rounded Corners 31">
            <a:hlinkClick xmlns:r="http://schemas.openxmlformats.org/officeDocument/2006/relationships" r:id="rId4"/>
            <a:extLst>
              <a:ext uri="{FF2B5EF4-FFF2-40B4-BE49-F238E27FC236}">
                <a16:creationId xmlns:a16="http://schemas.microsoft.com/office/drawing/2014/main" id="{0A8C20CE-E466-80A9-0C22-E9BE1A5437DB}"/>
              </a:ext>
            </a:extLst>
          </xdr:cNvPr>
          <xdr:cNvSpPr>
            <a:spLocks noChangeAspect="1"/>
          </xdr:cNvSpPr>
        </xdr:nvSpPr>
        <xdr:spPr>
          <a:xfrm>
            <a:off x="1715861" y="174165"/>
            <a:ext cx="1235529"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1</a:t>
            </a:r>
            <a:endParaRPr lang="en-PH" sz="1200" b="0">
              <a:solidFill>
                <a:schemeClr val="tx1"/>
              </a:solidFill>
              <a:latin typeface="Amasis MT Pro Medium" panose="02040604050005020304" pitchFamily="18" charset="0"/>
            </a:endParaRPr>
          </a:p>
        </xdr:txBody>
      </xdr:sp>
      <xdr:sp macro="" textlink="">
        <xdr:nvSpPr>
          <xdr:cNvPr id="33" name="Rectangle: Rounded Corners 32">
            <a:hlinkClick xmlns:r="http://schemas.openxmlformats.org/officeDocument/2006/relationships" r:id="rId5"/>
            <a:extLst>
              <a:ext uri="{FF2B5EF4-FFF2-40B4-BE49-F238E27FC236}">
                <a16:creationId xmlns:a16="http://schemas.microsoft.com/office/drawing/2014/main" id="{5C762CDA-90C6-E988-DBDC-8EAD574E943E}"/>
              </a:ext>
            </a:extLst>
          </xdr:cNvPr>
          <xdr:cNvSpPr>
            <a:spLocks noChangeAspect="1"/>
          </xdr:cNvSpPr>
        </xdr:nvSpPr>
        <xdr:spPr>
          <a:xfrm>
            <a:off x="3137536" y="174165"/>
            <a:ext cx="1328058"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2</a:t>
            </a:r>
            <a:endParaRPr lang="en-PH" sz="1200" b="0">
              <a:solidFill>
                <a:schemeClr val="tx1"/>
              </a:solidFill>
              <a:latin typeface="Amasis MT Pro Medium" panose="02040604050005020304" pitchFamily="18" charset="0"/>
            </a:endParaRPr>
          </a:p>
        </xdr:txBody>
      </xdr:sp>
      <xdr:sp macro="" textlink="">
        <xdr:nvSpPr>
          <xdr:cNvPr id="34" name="Rectangle: Rounded Corners 33">
            <a:hlinkClick xmlns:r="http://schemas.openxmlformats.org/officeDocument/2006/relationships" r:id="rId6"/>
            <a:extLst>
              <a:ext uri="{FF2B5EF4-FFF2-40B4-BE49-F238E27FC236}">
                <a16:creationId xmlns:a16="http://schemas.microsoft.com/office/drawing/2014/main" id="{A3612EA8-FF2B-FCCE-4256-D03AD3029AA8}"/>
              </a:ext>
            </a:extLst>
          </xdr:cNvPr>
          <xdr:cNvSpPr>
            <a:spLocks noChangeAspect="1"/>
          </xdr:cNvSpPr>
        </xdr:nvSpPr>
        <xdr:spPr>
          <a:xfrm>
            <a:off x="4651740" y="174165"/>
            <a:ext cx="127907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3</a:t>
            </a:r>
            <a:endParaRPr lang="en-PH" sz="1200" b="0">
              <a:solidFill>
                <a:schemeClr val="tx1"/>
              </a:solidFill>
              <a:latin typeface="Amasis MT Pro Medium" panose="02040604050005020304" pitchFamily="18" charset="0"/>
            </a:endParaRPr>
          </a:p>
        </xdr:txBody>
      </xdr:sp>
      <xdr:sp macro="" textlink="">
        <xdr:nvSpPr>
          <xdr:cNvPr id="35" name="Rectangle: Rounded Corners 34">
            <a:hlinkClick xmlns:r="http://schemas.openxmlformats.org/officeDocument/2006/relationships" r:id="rId7"/>
            <a:extLst>
              <a:ext uri="{FF2B5EF4-FFF2-40B4-BE49-F238E27FC236}">
                <a16:creationId xmlns:a16="http://schemas.microsoft.com/office/drawing/2014/main" id="{A60256A3-4ECF-9561-0204-C6234C500224}"/>
              </a:ext>
            </a:extLst>
          </xdr:cNvPr>
          <xdr:cNvSpPr>
            <a:spLocks noChangeAspect="1"/>
          </xdr:cNvSpPr>
        </xdr:nvSpPr>
        <xdr:spPr>
          <a:xfrm>
            <a:off x="6116957" y="174165"/>
            <a:ext cx="123961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4</a:t>
            </a:r>
            <a:endParaRPr lang="en-PH" sz="1200">
              <a:solidFill>
                <a:sysClr val="windowText" lastClr="000000"/>
              </a:solidFill>
              <a:latin typeface="Amasis MT Pro Medium" panose="02040604050005020304" pitchFamily="18" charset="0"/>
            </a:endParaRPr>
          </a:p>
        </xdr:txBody>
      </xdr:sp>
      <xdr:sp macro="" textlink="">
        <xdr:nvSpPr>
          <xdr:cNvPr id="36" name="Rectangle: Rounded Corners 35">
            <a:hlinkClick xmlns:r="http://schemas.openxmlformats.org/officeDocument/2006/relationships" r:id="rId8"/>
            <a:extLst>
              <a:ext uri="{FF2B5EF4-FFF2-40B4-BE49-F238E27FC236}">
                <a16:creationId xmlns:a16="http://schemas.microsoft.com/office/drawing/2014/main" id="{F544D70B-DD10-2C79-B629-E36B4D445AC6}"/>
              </a:ext>
            </a:extLst>
          </xdr:cNvPr>
          <xdr:cNvSpPr>
            <a:spLocks noChangeAspect="1"/>
          </xdr:cNvSpPr>
        </xdr:nvSpPr>
        <xdr:spPr>
          <a:xfrm>
            <a:off x="7542714" y="174165"/>
            <a:ext cx="1246413"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5</a:t>
            </a:r>
            <a:endParaRPr lang="en-PH" sz="1200">
              <a:solidFill>
                <a:sysClr val="windowText" lastClr="000000"/>
              </a:solidFill>
              <a:latin typeface="Amasis MT Pro Medium" panose="02040604050005020304" pitchFamily="18" charset="0"/>
            </a:endParaRPr>
          </a:p>
        </xdr:txBody>
      </xdr:sp>
      <xdr:sp macro="" textlink="">
        <xdr:nvSpPr>
          <xdr:cNvPr id="37" name="Rectangle: Rounded Corners 36">
            <a:hlinkClick xmlns:r="http://schemas.openxmlformats.org/officeDocument/2006/relationships" r:id="rId9"/>
            <a:extLst>
              <a:ext uri="{FF2B5EF4-FFF2-40B4-BE49-F238E27FC236}">
                <a16:creationId xmlns:a16="http://schemas.microsoft.com/office/drawing/2014/main" id="{9CDEE4DD-03C0-A67A-F61A-18AC9BFB1BE7}"/>
              </a:ext>
            </a:extLst>
          </xdr:cNvPr>
          <xdr:cNvSpPr>
            <a:spLocks noChangeAspect="1"/>
          </xdr:cNvSpPr>
        </xdr:nvSpPr>
        <xdr:spPr>
          <a:xfrm>
            <a:off x="8975273" y="174165"/>
            <a:ext cx="1239610" cy="416378"/>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6</a:t>
            </a:r>
            <a:endParaRPr lang="en-PH" sz="1200">
              <a:solidFill>
                <a:sysClr val="windowText" lastClr="000000"/>
              </a:solidFill>
              <a:latin typeface="Amasis MT Pro Medium" panose="02040604050005020304" pitchFamily="18" charset="0"/>
            </a:endParaRPr>
          </a:p>
        </xdr:txBody>
      </xdr:sp>
      <xdr:sp macro="" textlink="">
        <xdr:nvSpPr>
          <xdr:cNvPr id="38" name="Rectangle: Rounded Corners 37">
            <a:hlinkClick xmlns:r="http://schemas.openxmlformats.org/officeDocument/2006/relationships" r:id="rId10"/>
            <a:extLst>
              <a:ext uri="{FF2B5EF4-FFF2-40B4-BE49-F238E27FC236}">
                <a16:creationId xmlns:a16="http://schemas.microsoft.com/office/drawing/2014/main" id="{D7A58A7E-09C8-95D1-78B9-991F832A58ED}"/>
              </a:ext>
            </a:extLst>
          </xdr:cNvPr>
          <xdr:cNvSpPr>
            <a:spLocks noChangeAspect="1"/>
          </xdr:cNvSpPr>
        </xdr:nvSpPr>
        <xdr:spPr>
          <a:xfrm>
            <a:off x="10401029" y="174165"/>
            <a:ext cx="123961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7</a:t>
            </a:r>
            <a:endParaRPr lang="en-PH" sz="1200">
              <a:solidFill>
                <a:sysClr val="windowText" lastClr="000000"/>
              </a:solidFill>
              <a:latin typeface="Amasis MT Pro Medium" panose="02040604050005020304" pitchFamily="18" charset="0"/>
            </a:endParaRPr>
          </a:p>
        </xdr:txBody>
      </xdr:sp>
      <xdr:sp macro="" textlink="">
        <xdr:nvSpPr>
          <xdr:cNvPr id="39" name="Rectangle: Rounded Corners 38">
            <a:hlinkClick xmlns:r="http://schemas.openxmlformats.org/officeDocument/2006/relationships" r:id="rId11"/>
            <a:extLst>
              <a:ext uri="{FF2B5EF4-FFF2-40B4-BE49-F238E27FC236}">
                <a16:creationId xmlns:a16="http://schemas.microsoft.com/office/drawing/2014/main" id="{C239899F-A078-E49F-93AF-D5B5624FE5C4}"/>
              </a:ext>
            </a:extLst>
          </xdr:cNvPr>
          <xdr:cNvSpPr>
            <a:spLocks noChangeAspect="1"/>
          </xdr:cNvSpPr>
        </xdr:nvSpPr>
        <xdr:spPr>
          <a:xfrm>
            <a:off x="11826786" y="174165"/>
            <a:ext cx="1230086" cy="416379"/>
          </a:xfrm>
          <a:prstGeom prst="roundRect">
            <a:avLst/>
          </a:prstGeom>
          <a:solidFill>
            <a:schemeClr val="bg2">
              <a:lumMod val="2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bg1"/>
                </a:solidFill>
                <a:latin typeface="Amasis MT Pro Medium" panose="02040604050005020304" pitchFamily="18" charset="0"/>
              </a:rPr>
              <a:t>MONTH</a:t>
            </a:r>
            <a:r>
              <a:rPr lang="en-PH" sz="1200" b="1" baseline="0">
                <a:solidFill>
                  <a:schemeClr val="bg1"/>
                </a:solidFill>
                <a:latin typeface="Amasis MT Pro Medium" panose="02040604050005020304" pitchFamily="18" charset="0"/>
              </a:rPr>
              <a:t> 8</a:t>
            </a:r>
            <a:endParaRPr lang="en-PH" sz="1200" b="1">
              <a:solidFill>
                <a:schemeClr val="bg1"/>
              </a:solidFill>
              <a:latin typeface="Amasis MT Pro Medium" panose="02040604050005020304" pitchFamily="18" charset="0"/>
            </a:endParaRPr>
          </a:p>
        </xdr:txBody>
      </xdr:sp>
      <xdr:sp macro="" textlink="">
        <xdr:nvSpPr>
          <xdr:cNvPr id="40" name="Rectangle: Rounded Corners 39">
            <a:hlinkClick xmlns:r="http://schemas.openxmlformats.org/officeDocument/2006/relationships" r:id="rId12"/>
            <a:extLst>
              <a:ext uri="{FF2B5EF4-FFF2-40B4-BE49-F238E27FC236}">
                <a16:creationId xmlns:a16="http://schemas.microsoft.com/office/drawing/2014/main" id="{CBB0A495-3B7D-8E63-5795-5E159947CAFE}"/>
              </a:ext>
            </a:extLst>
          </xdr:cNvPr>
          <xdr:cNvSpPr>
            <a:spLocks noChangeAspect="1"/>
          </xdr:cNvSpPr>
        </xdr:nvSpPr>
        <xdr:spPr>
          <a:xfrm>
            <a:off x="13243018" y="174165"/>
            <a:ext cx="1266826"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9</a:t>
            </a:r>
            <a:endParaRPr lang="en-PH" sz="1200">
              <a:solidFill>
                <a:sysClr val="windowText" lastClr="000000"/>
              </a:solidFill>
              <a:latin typeface="Amasis MT Pro Medium" panose="02040604050005020304" pitchFamily="18" charset="0"/>
            </a:endParaRPr>
          </a:p>
        </xdr:txBody>
      </xdr:sp>
      <xdr:sp macro="" textlink="">
        <xdr:nvSpPr>
          <xdr:cNvPr id="41" name="Rectangle: Rounded Corners 40">
            <a:hlinkClick xmlns:r="http://schemas.openxmlformats.org/officeDocument/2006/relationships" r:id="rId13"/>
            <a:extLst>
              <a:ext uri="{FF2B5EF4-FFF2-40B4-BE49-F238E27FC236}">
                <a16:creationId xmlns:a16="http://schemas.microsoft.com/office/drawing/2014/main" id="{ED9F5802-A815-45DD-AB2A-0454DA689D78}"/>
              </a:ext>
            </a:extLst>
          </xdr:cNvPr>
          <xdr:cNvSpPr>
            <a:spLocks noChangeAspect="1"/>
          </xdr:cNvSpPr>
        </xdr:nvSpPr>
        <xdr:spPr>
          <a:xfrm>
            <a:off x="14695990" y="174165"/>
            <a:ext cx="1270905"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10</a:t>
            </a:r>
            <a:endParaRPr lang="en-PH" sz="1200">
              <a:solidFill>
                <a:sysClr val="windowText" lastClr="000000"/>
              </a:solidFill>
              <a:latin typeface="Amasis MT Pro Medium" panose="02040604050005020304" pitchFamily="18" charset="0"/>
            </a:endParaRPr>
          </a:p>
        </xdr:txBody>
      </xdr:sp>
      <xdr:sp macro="" textlink="">
        <xdr:nvSpPr>
          <xdr:cNvPr id="42" name="Rectangle: Rounded Corners 41">
            <a:hlinkClick xmlns:r="http://schemas.openxmlformats.org/officeDocument/2006/relationships" r:id="rId14"/>
            <a:extLst>
              <a:ext uri="{FF2B5EF4-FFF2-40B4-BE49-F238E27FC236}">
                <a16:creationId xmlns:a16="http://schemas.microsoft.com/office/drawing/2014/main" id="{0C030B2D-22E5-7E8D-7E6C-1DF646223E02}"/>
              </a:ext>
            </a:extLst>
          </xdr:cNvPr>
          <xdr:cNvSpPr/>
        </xdr:nvSpPr>
        <xdr:spPr>
          <a:xfrm>
            <a:off x="17683852" y="179610"/>
            <a:ext cx="1284514" cy="416379"/>
          </a:xfrm>
          <a:prstGeom prst="roundRect">
            <a:avLst/>
          </a:prstGeom>
          <a:solidFill>
            <a:srgbClr val="C00000"/>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400" b="1">
                <a:solidFill>
                  <a:schemeClr val="bg1"/>
                </a:solidFill>
                <a:latin typeface="Amasis MT Pro Medium" panose="02040604050005020304" pitchFamily="18" charset="0"/>
              </a:rPr>
              <a:t>TOTAL</a:t>
            </a:r>
            <a:endParaRPr lang="en-PH" sz="1200" b="1">
              <a:solidFill>
                <a:schemeClr val="bg1"/>
              </a:solidFill>
              <a:latin typeface="Amasis MT Pro Medium" panose="02040604050005020304" pitchFamily="18" charset="0"/>
            </a:endParaRPr>
          </a:p>
        </xdr:txBody>
      </xdr:sp>
      <xdr:sp macro="" textlink="">
        <xdr:nvSpPr>
          <xdr:cNvPr id="43" name="Rectangle: Rounded Corners 42">
            <a:hlinkClick xmlns:r="http://schemas.openxmlformats.org/officeDocument/2006/relationships" r:id="rId15"/>
            <a:extLst>
              <a:ext uri="{FF2B5EF4-FFF2-40B4-BE49-F238E27FC236}">
                <a16:creationId xmlns:a16="http://schemas.microsoft.com/office/drawing/2014/main" id="{C9AFF42A-4797-EE2B-EBCA-447CDEB3B792}"/>
              </a:ext>
            </a:extLst>
          </xdr:cNvPr>
          <xdr:cNvSpPr>
            <a:spLocks noChangeAspect="1"/>
          </xdr:cNvSpPr>
        </xdr:nvSpPr>
        <xdr:spPr>
          <a:xfrm>
            <a:off x="16153043" y="174165"/>
            <a:ext cx="1270905"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11</a:t>
            </a:r>
            <a:endParaRPr lang="en-PH" sz="1200">
              <a:solidFill>
                <a:sysClr val="windowText" lastClr="000000"/>
              </a:solidFill>
              <a:latin typeface="Amasis MT Pro Medium" panose="02040604050005020304" pitchFamily="18" charset="0"/>
            </a:endParaRPr>
          </a:p>
        </xdr:txBody>
      </xdr:sp>
    </xdr:grpSp>
    <xdr:clientData fPrintsWithSheet="0"/>
  </xdr:twoCellAnchor>
  <xdr:twoCellAnchor editAs="absolute">
    <xdr:from>
      <xdr:col>0</xdr:col>
      <xdr:colOff>238132</xdr:colOff>
      <xdr:row>46</xdr:row>
      <xdr:rowOff>103184</xdr:rowOff>
    </xdr:from>
    <xdr:to>
      <xdr:col>0</xdr:col>
      <xdr:colOff>1279078</xdr:colOff>
      <xdr:row>49</xdr:row>
      <xdr:rowOff>28339</xdr:rowOff>
    </xdr:to>
    <xdr:sp macro="[0]!PrintActiveSheet_SetPrintArea" textlink="">
      <xdr:nvSpPr>
        <xdr:cNvPr id="2" name="Rectangle 1">
          <a:extLst>
            <a:ext uri="{FF2B5EF4-FFF2-40B4-BE49-F238E27FC236}">
              <a16:creationId xmlns:a16="http://schemas.microsoft.com/office/drawing/2014/main" id="{5B5DA3CF-9AD1-4222-959E-D22F374BE87D}"/>
            </a:ext>
          </a:extLst>
        </xdr:cNvPr>
        <xdr:cNvSpPr>
          <a:spLocks noChangeAspect="1"/>
        </xdr:cNvSpPr>
      </xdr:nvSpPr>
      <xdr:spPr>
        <a:xfrm>
          <a:off x="238132" y="10056809"/>
          <a:ext cx="1040946" cy="615718"/>
        </a:xfrm>
        <a:prstGeom prst="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2000" b="1">
              <a:solidFill>
                <a:schemeClr val="bg1"/>
              </a:solidFill>
              <a:latin typeface="Arial" panose="020B0604020202020204" pitchFamily="34" charset="0"/>
              <a:cs typeface="Arial" panose="020B0604020202020204" pitchFamily="34" charset="0"/>
            </a:rPr>
            <a:t>PRINT</a:t>
          </a:r>
        </a:p>
      </xdr:txBody>
    </xdr:sp>
    <xdr:clientData fPrintsWithSheet="0"/>
  </xdr:twoCellAnchor>
  <xdr:twoCellAnchor editAs="absolute">
    <xdr:from>
      <xdr:col>41</xdr:col>
      <xdr:colOff>0</xdr:colOff>
      <xdr:row>6</xdr:row>
      <xdr:rowOff>0</xdr:rowOff>
    </xdr:from>
    <xdr:to>
      <xdr:col>44</xdr:col>
      <xdr:colOff>296440</xdr:colOff>
      <xdr:row>6</xdr:row>
      <xdr:rowOff>304448</xdr:rowOff>
    </xdr:to>
    <xdr:sp macro="[0]!ToggleHideBlankRows_D17_D137" textlink="">
      <xdr:nvSpPr>
        <xdr:cNvPr id="3" name="Rectangle: Rounded Corners 2">
          <a:extLst>
            <a:ext uri="{FF2B5EF4-FFF2-40B4-BE49-F238E27FC236}">
              <a16:creationId xmlns:a16="http://schemas.microsoft.com/office/drawing/2014/main" id="{49170B00-3BB6-40DC-9AE9-2D224AD6F17A}"/>
            </a:ext>
          </a:extLst>
        </xdr:cNvPr>
        <xdr:cNvSpPr/>
      </xdr:nvSpPr>
      <xdr:spPr>
        <a:xfrm>
          <a:off x="17240250" y="789214"/>
          <a:ext cx="1861261" cy="304448"/>
        </a:xfrm>
        <a:prstGeom prst="roundRect">
          <a:avLst/>
        </a:prstGeom>
        <a:solidFill>
          <a:srgbClr val="00B0F0"/>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HIDE</a:t>
          </a:r>
          <a:r>
            <a:rPr lang="en-PH" sz="1050" b="1" baseline="0">
              <a:solidFill>
                <a:schemeClr val="bg1"/>
              </a:solidFill>
              <a:latin typeface="Amasis MT Pro Medium" panose="02040604050005020304" pitchFamily="18" charset="0"/>
            </a:rPr>
            <a:t> BLANK/S</a:t>
          </a:r>
          <a:endParaRPr lang="en-PH" sz="1050" b="1">
            <a:solidFill>
              <a:schemeClr val="bg1"/>
            </a:solidFill>
            <a:latin typeface="Amasis MT Pro Medium" panose="02040604050005020304" pitchFamily="18" charset="0"/>
          </a:endParaRPr>
        </a:p>
      </xdr:txBody>
    </xdr:sp>
    <xdr:clientData fPrintsWithSheet="0"/>
  </xdr:twoCellAnchor>
  <xdr:twoCellAnchor editAs="absolute">
    <xdr:from>
      <xdr:col>41</xdr:col>
      <xdr:colOff>0</xdr:colOff>
      <xdr:row>7</xdr:row>
      <xdr:rowOff>12479</xdr:rowOff>
    </xdr:from>
    <xdr:to>
      <xdr:col>44</xdr:col>
      <xdr:colOff>296440</xdr:colOff>
      <xdr:row>8</xdr:row>
      <xdr:rowOff>69555</xdr:rowOff>
    </xdr:to>
    <xdr:sp macro="[0]!UnhideAll_D17_D137_AI17_AI137" textlink="">
      <xdr:nvSpPr>
        <xdr:cNvPr id="4" name="Rectangle: Rounded Corners 3">
          <a:extLst>
            <a:ext uri="{FF2B5EF4-FFF2-40B4-BE49-F238E27FC236}">
              <a16:creationId xmlns:a16="http://schemas.microsoft.com/office/drawing/2014/main" id="{74AFBA61-9381-4C35-919D-97D8FAEC4FF7}"/>
            </a:ext>
          </a:extLst>
        </xdr:cNvPr>
        <xdr:cNvSpPr/>
      </xdr:nvSpPr>
      <xdr:spPr>
        <a:xfrm>
          <a:off x="17240250" y="1141872"/>
          <a:ext cx="1861261" cy="302004"/>
        </a:xfrm>
        <a:prstGeom prst="roundRect">
          <a:avLst/>
        </a:prstGeom>
        <a:solidFill>
          <a:srgbClr val="C00000"/>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UNHIDE</a:t>
          </a:r>
          <a:r>
            <a:rPr lang="en-PH" sz="1050" b="1" baseline="0">
              <a:solidFill>
                <a:schemeClr val="bg1"/>
              </a:solidFill>
              <a:latin typeface="Amasis MT Pro Medium" panose="02040604050005020304" pitchFamily="18" charset="0"/>
            </a:rPr>
            <a:t> BLANK/S</a:t>
          </a:r>
          <a:endParaRPr lang="en-PH" sz="1050" b="1">
            <a:solidFill>
              <a:schemeClr val="bg1"/>
            </a:solidFill>
            <a:latin typeface="Amasis MT Pro Medium" panose="02040604050005020304" pitchFamily="18" charset="0"/>
          </a:endParaRPr>
        </a:p>
      </xdr:txBody>
    </xdr:sp>
    <xdr:clientData fPrintsWithSheet="0"/>
  </xdr:twoCellAnchor>
  <xdr:twoCellAnchor editAs="absolute">
    <xdr:from>
      <xdr:col>41</xdr:col>
      <xdr:colOff>4493</xdr:colOff>
      <xdr:row>9</xdr:row>
      <xdr:rowOff>57152</xdr:rowOff>
    </xdr:from>
    <xdr:to>
      <xdr:col>44</xdr:col>
      <xdr:colOff>305960</xdr:colOff>
      <xdr:row>11</xdr:row>
      <xdr:rowOff>201340</xdr:rowOff>
    </xdr:to>
    <xdr:sp macro="[0]!ToggleHideRows_NLS_TransferredOut" textlink="">
      <xdr:nvSpPr>
        <xdr:cNvPr id="5" name="Rectangle: Rounded Corners 4">
          <a:extLst>
            <a:ext uri="{FF2B5EF4-FFF2-40B4-BE49-F238E27FC236}">
              <a16:creationId xmlns:a16="http://schemas.microsoft.com/office/drawing/2014/main" id="{950417AD-8C72-426A-ABE5-AB6CF86E4B43}"/>
            </a:ext>
          </a:extLst>
        </xdr:cNvPr>
        <xdr:cNvSpPr/>
      </xdr:nvSpPr>
      <xdr:spPr>
        <a:xfrm>
          <a:off x="17244743" y="1513116"/>
          <a:ext cx="1866288" cy="511581"/>
        </a:xfrm>
        <a:prstGeom prst="roundRect">
          <a:avLst/>
        </a:prstGeom>
        <a:solidFill>
          <a:schemeClr val="accent2">
            <a:lumMod val="75000"/>
          </a:schemeClr>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HIDE/UNHIDE</a:t>
          </a:r>
          <a:r>
            <a:rPr lang="en-PH" sz="1050" b="1" baseline="0">
              <a:solidFill>
                <a:schemeClr val="bg1"/>
              </a:solidFill>
              <a:latin typeface="Amasis MT Pro Medium" panose="02040604050005020304" pitchFamily="18" charset="0"/>
            </a:rPr>
            <a:t> </a:t>
          </a:r>
        </a:p>
        <a:p>
          <a:pPr algn="ctr"/>
          <a:r>
            <a:rPr lang="en-PH" sz="1050" b="1" baseline="0">
              <a:solidFill>
                <a:schemeClr val="bg1"/>
              </a:solidFill>
              <a:latin typeface="Amasis MT Pro Medium" panose="02040604050005020304" pitchFamily="18" charset="0"/>
            </a:rPr>
            <a:t>DROP OUT STUDENTS</a:t>
          </a:r>
          <a:endParaRPr lang="en-PH" sz="1050" b="1">
            <a:solidFill>
              <a:schemeClr val="bg1"/>
            </a:solidFill>
            <a:latin typeface="Amasis MT Pro Medium" panose="02040604050005020304" pitchFamily="18" charset="0"/>
          </a:endParaRPr>
        </a:p>
      </xdr:txBody>
    </xdr:sp>
    <xdr:clientData fPrintsWithSheet="0"/>
  </xdr:twoCellAnchor>
  <xdr:twoCellAnchor>
    <xdr:from>
      <xdr:col>0</xdr:col>
      <xdr:colOff>149677</xdr:colOff>
      <xdr:row>13</xdr:row>
      <xdr:rowOff>0</xdr:rowOff>
    </xdr:from>
    <xdr:to>
      <xdr:col>0</xdr:col>
      <xdr:colOff>1329753</xdr:colOff>
      <xdr:row>40</xdr:row>
      <xdr:rowOff>204661</xdr:rowOff>
    </xdr:to>
    <xdr:grpSp>
      <xdr:nvGrpSpPr>
        <xdr:cNvPr id="6" name="Group 5">
          <a:extLst>
            <a:ext uri="{FF2B5EF4-FFF2-40B4-BE49-F238E27FC236}">
              <a16:creationId xmlns:a16="http://schemas.microsoft.com/office/drawing/2014/main" id="{5D2F6C5D-A23D-4CB7-8E61-32778C8B12B7}"/>
            </a:ext>
          </a:extLst>
        </xdr:cNvPr>
        <xdr:cNvGrpSpPr/>
      </xdr:nvGrpSpPr>
      <xdr:grpSpPr>
        <a:xfrm>
          <a:off x="149677" y="2408464"/>
          <a:ext cx="1180076" cy="6368697"/>
          <a:chOff x="170916" y="2527118"/>
          <a:chExt cx="1180076" cy="6463904"/>
        </a:xfrm>
      </xdr:grpSpPr>
      <xdr:sp macro="" textlink="">
        <xdr:nvSpPr>
          <xdr:cNvPr id="7" name="Rectangle: Rounded Corners 6">
            <a:hlinkClick xmlns:r="http://schemas.openxmlformats.org/officeDocument/2006/relationships" r:id="rId16"/>
            <a:extLst>
              <a:ext uri="{FF2B5EF4-FFF2-40B4-BE49-F238E27FC236}">
                <a16:creationId xmlns:a16="http://schemas.microsoft.com/office/drawing/2014/main" id="{871AE3C3-C2D4-BC7D-86D5-310EBFCDF416}"/>
              </a:ext>
            </a:extLst>
          </xdr:cNvPr>
          <xdr:cNvSpPr/>
        </xdr:nvSpPr>
        <xdr:spPr>
          <a:xfrm>
            <a:off x="177715" y="2527118"/>
            <a:ext cx="1173277" cy="936519"/>
          </a:xfrm>
          <a:prstGeom prst="roundRect">
            <a:avLst/>
          </a:prstGeom>
          <a:solidFill>
            <a:schemeClr val="bg2">
              <a:lumMod val="25000"/>
            </a:schemeClr>
          </a:solidFill>
          <a:scene3d>
            <a:camera prst="orthographicFront"/>
            <a:lightRig rig="threePt" dir="t"/>
          </a:scene3d>
          <a:sp3d>
            <a:bevelT w="165100" prst="coolSlant"/>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lt1"/>
                </a:solidFill>
                <a:effectLst/>
                <a:latin typeface="+mn-lt"/>
                <a:ea typeface="+mn-ea"/>
                <a:cs typeface="+mn-cs"/>
              </a:rPr>
              <a:t>⌨️</a:t>
            </a:r>
            <a:br>
              <a:rPr lang="en-PH" sz="1050" b="1">
                <a:solidFill>
                  <a:schemeClr val="bg1"/>
                </a:solidFill>
                <a:latin typeface="Amasis MT Pro Black" panose="02040A04050005020304" pitchFamily="18" charset="0"/>
              </a:rPr>
            </a:br>
            <a:r>
              <a:rPr lang="en-PH" sz="1050" b="1">
                <a:solidFill>
                  <a:schemeClr val="bg1"/>
                </a:solidFill>
                <a:latin typeface="Amasis MT Pro Black" panose="02040A04050005020304" pitchFamily="18" charset="0"/>
              </a:rPr>
              <a:t>INPUT DATA</a:t>
            </a:r>
          </a:p>
        </xdr:txBody>
      </xdr:sp>
      <xdr:sp macro="" textlink="">
        <xdr:nvSpPr>
          <xdr:cNvPr id="8" name="Rectangle: Rounded Corners 7">
            <a:hlinkClick xmlns:r="http://schemas.openxmlformats.org/officeDocument/2006/relationships" r:id="rId17"/>
            <a:extLst>
              <a:ext uri="{FF2B5EF4-FFF2-40B4-BE49-F238E27FC236}">
                <a16:creationId xmlns:a16="http://schemas.microsoft.com/office/drawing/2014/main" id="{96B4487A-2632-913F-65DB-6946A4B9D99B}"/>
              </a:ext>
            </a:extLst>
          </xdr:cNvPr>
          <xdr:cNvSpPr/>
        </xdr:nvSpPr>
        <xdr:spPr>
          <a:xfrm>
            <a:off x="170916" y="3892317"/>
            <a:ext cx="1173277" cy="1000068"/>
          </a:xfrm>
          <a:prstGeom prst="roundRect">
            <a:avLst/>
          </a:prstGeom>
          <a:solidFill>
            <a:schemeClr val="bg1">
              <a:lumMod val="85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chemeClr val="lt1"/>
                </a:solidFill>
                <a:effectLst/>
                <a:latin typeface="+mn-lt"/>
                <a:ea typeface="+mn-ea"/>
                <a:cs typeface="+mn-cs"/>
              </a:rPr>
              <a:t>📈</a:t>
            </a:r>
            <a:br>
              <a:rPr lang="en-PH" sz="1100">
                <a:solidFill>
                  <a:sysClr val="windowText" lastClr="000000"/>
                </a:solidFill>
                <a:latin typeface="Amasis MT Pro Black" panose="02040A04050005020304" pitchFamily="18" charset="0"/>
              </a:rPr>
            </a:br>
            <a:r>
              <a:rPr lang="en-PH" sz="1100">
                <a:solidFill>
                  <a:schemeClr val="accent6">
                    <a:lumMod val="50000"/>
                  </a:schemeClr>
                </a:solidFill>
                <a:latin typeface="Amasis MT Pro Black" panose="02040A04050005020304" pitchFamily="18" charset="0"/>
              </a:rPr>
              <a:t>GRADING SHEETS</a:t>
            </a:r>
          </a:p>
        </xdr:txBody>
      </xdr:sp>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ADEE81E8-713B-8627-7550-C185CD2D442E}"/>
              </a:ext>
            </a:extLst>
          </xdr:cNvPr>
          <xdr:cNvSpPr/>
        </xdr:nvSpPr>
        <xdr:spPr>
          <a:xfrm>
            <a:off x="170916" y="5313609"/>
            <a:ext cx="1173277" cy="96423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SF2</a:t>
            </a:r>
            <a:r>
              <a:rPr lang="en-PH" sz="1200" baseline="0">
                <a:solidFill>
                  <a:schemeClr val="accent6">
                    <a:lumMod val="50000"/>
                  </a:schemeClr>
                </a:solidFill>
                <a:latin typeface="Amasis MT Pro Black" panose="02040A04050005020304" pitchFamily="18" charset="0"/>
              </a:rPr>
              <a:t> &amp; SF3</a:t>
            </a:r>
            <a:endParaRPr lang="en-PH" sz="1200">
              <a:solidFill>
                <a:schemeClr val="accent6">
                  <a:lumMod val="50000"/>
                </a:schemeClr>
              </a:solidFill>
              <a:latin typeface="Amasis MT Pro Black" panose="02040A04050005020304" pitchFamily="18" charset="0"/>
            </a:endParaRPr>
          </a:p>
        </xdr:txBody>
      </xdr:sp>
      <xdr:sp macro="" textlink="">
        <xdr:nvSpPr>
          <xdr:cNvPr id="10" name="Rectangle: Rounded Corners 9">
            <a:hlinkClick xmlns:r="http://schemas.openxmlformats.org/officeDocument/2006/relationships" r:id="rId18"/>
            <a:extLst>
              <a:ext uri="{FF2B5EF4-FFF2-40B4-BE49-F238E27FC236}">
                <a16:creationId xmlns:a16="http://schemas.microsoft.com/office/drawing/2014/main" id="{0CD0CB30-EEFC-2B1D-E911-DFE8524EEA0D}"/>
              </a:ext>
            </a:extLst>
          </xdr:cNvPr>
          <xdr:cNvSpPr/>
        </xdr:nvSpPr>
        <xdr:spPr>
          <a:xfrm>
            <a:off x="177715" y="6700434"/>
            <a:ext cx="1173277" cy="919565"/>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SF9</a:t>
            </a:r>
            <a:r>
              <a:rPr lang="en-PH" sz="1200" baseline="0">
                <a:solidFill>
                  <a:schemeClr val="accent6">
                    <a:lumMod val="50000"/>
                  </a:schemeClr>
                </a:solidFill>
                <a:latin typeface="Amasis MT Pro Black" panose="02040A04050005020304" pitchFamily="18" charset="0"/>
              </a:rPr>
              <a:t> &amp; CERT</a:t>
            </a:r>
            <a:endParaRPr lang="en-PH" sz="1200">
              <a:solidFill>
                <a:schemeClr val="accent6">
                  <a:lumMod val="50000"/>
                </a:schemeClr>
              </a:solidFill>
              <a:latin typeface="Amasis MT Pro Black" panose="02040A04050005020304" pitchFamily="18" charset="0"/>
            </a:endParaRPr>
          </a:p>
        </xdr:txBody>
      </xdr:sp>
      <xdr:sp macro="" textlink="">
        <xdr:nvSpPr>
          <xdr:cNvPr id="11" name="Rectangle: Rounded Corners 10">
            <a:hlinkClick xmlns:r="http://schemas.openxmlformats.org/officeDocument/2006/relationships" r:id="rId19"/>
            <a:extLst>
              <a:ext uri="{FF2B5EF4-FFF2-40B4-BE49-F238E27FC236}">
                <a16:creationId xmlns:a16="http://schemas.microsoft.com/office/drawing/2014/main" id="{4517B608-B212-0EB5-D13A-2D33109292C6}"/>
              </a:ext>
            </a:extLst>
          </xdr:cNvPr>
          <xdr:cNvSpPr/>
        </xdr:nvSpPr>
        <xdr:spPr>
          <a:xfrm>
            <a:off x="177715" y="8024881"/>
            <a:ext cx="1173277" cy="96614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050">
                <a:solidFill>
                  <a:schemeClr val="accent6">
                    <a:lumMod val="50000"/>
                  </a:schemeClr>
                </a:solidFill>
                <a:latin typeface="Amasis MT Pro Black" panose="02040A04050005020304" pitchFamily="18" charset="0"/>
              </a:rPr>
              <a:t>GRADE SLIP</a:t>
            </a:r>
          </a:p>
        </xdr:txBody>
      </xdr:sp>
    </xdr:grp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401411</xdr:colOff>
      <xdr:row>1</xdr:row>
      <xdr:rowOff>74841</xdr:rowOff>
    </xdr:from>
    <xdr:to>
      <xdr:col>0</xdr:col>
      <xdr:colOff>1094015</xdr:colOff>
      <xdr:row>7</xdr:row>
      <xdr:rowOff>25176</xdr:rowOff>
    </xdr:to>
    <xdr:pic>
      <xdr:nvPicPr>
        <xdr:cNvPr id="13" name="Picture 12">
          <a:hlinkClick xmlns:r="http://schemas.openxmlformats.org/officeDocument/2006/relationships" r:id="rId1"/>
          <a:extLst>
            <a:ext uri="{FF2B5EF4-FFF2-40B4-BE49-F238E27FC236}">
              <a16:creationId xmlns:a16="http://schemas.microsoft.com/office/drawing/2014/main" id="{51ED84CB-4CB3-458D-BD37-929B1CC695D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401411" y="115662"/>
          <a:ext cx="692604" cy="1038907"/>
        </a:xfrm>
        <a:prstGeom prst="rect">
          <a:avLst/>
        </a:prstGeom>
      </xdr:spPr>
    </xdr:pic>
    <xdr:clientData fPrintsWithSheet="0"/>
  </xdr:twoCellAnchor>
  <xdr:twoCellAnchor>
    <xdr:from>
      <xdr:col>0</xdr:col>
      <xdr:colOff>178935</xdr:colOff>
      <xdr:row>7</xdr:row>
      <xdr:rowOff>134706</xdr:rowOff>
    </xdr:from>
    <xdr:to>
      <xdr:col>0</xdr:col>
      <xdr:colOff>1311048</xdr:colOff>
      <xdr:row>10</xdr:row>
      <xdr:rowOff>78921</xdr:rowOff>
    </xdr:to>
    <xdr:sp macro="" textlink="">
      <xdr:nvSpPr>
        <xdr:cNvPr id="14" name="Rectangle: Rounded Corners 13">
          <a:extLst>
            <a:ext uri="{FF2B5EF4-FFF2-40B4-BE49-F238E27FC236}">
              <a16:creationId xmlns:a16="http://schemas.microsoft.com/office/drawing/2014/main" id="{005A7FE6-A107-4663-B1D0-9A329C97561A}"/>
            </a:ext>
          </a:extLst>
        </xdr:cNvPr>
        <xdr:cNvSpPr/>
      </xdr:nvSpPr>
      <xdr:spPr>
        <a:xfrm>
          <a:off x="178935" y="1258656"/>
          <a:ext cx="1132113" cy="363315"/>
        </a:xfrm>
        <a:prstGeom prst="roundRect">
          <a:avLst/>
        </a:prstGeom>
        <a:solidFill>
          <a:schemeClr val="tx1">
            <a:lumMod val="85000"/>
            <a:lumOff val="1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chemeClr val="bg1"/>
              </a:solidFill>
              <a:latin typeface="Amasis MT Pro Black" panose="02040A04050005020304" pitchFamily="18" charset="0"/>
            </a:rPr>
            <a:t>SF</a:t>
          </a:r>
          <a:r>
            <a:rPr lang="en-PH" sz="1600" b="1" baseline="0">
              <a:solidFill>
                <a:schemeClr val="bg1"/>
              </a:solidFill>
              <a:latin typeface="Amasis MT Pro Black" panose="02040A04050005020304" pitchFamily="18" charset="0"/>
            </a:rPr>
            <a:t> 2</a:t>
          </a:r>
          <a:endParaRPr lang="en-PH" sz="1600" b="1">
            <a:solidFill>
              <a:schemeClr val="bg1"/>
            </a:solidFill>
            <a:latin typeface="Amasis MT Pro Black" panose="02040A04050005020304" pitchFamily="18" charset="0"/>
          </a:endParaRPr>
        </a:p>
      </xdr:txBody>
    </xdr:sp>
    <xdr:clientData fPrintsWithSheet="0"/>
  </xdr:twoCellAnchor>
  <xdr:twoCellAnchor>
    <xdr:from>
      <xdr:col>0</xdr:col>
      <xdr:colOff>178935</xdr:colOff>
      <xdr:row>10</xdr:row>
      <xdr:rowOff>164642</xdr:rowOff>
    </xdr:from>
    <xdr:to>
      <xdr:col>0</xdr:col>
      <xdr:colOff>1311048</xdr:colOff>
      <xdr:row>11</xdr:row>
      <xdr:rowOff>244928</xdr:rowOff>
    </xdr:to>
    <xdr:sp macro="" textlink="">
      <xdr:nvSpPr>
        <xdr:cNvPr id="15" name="Rectangle: Rounded Corners 14">
          <a:hlinkClick xmlns:r="http://schemas.openxmlformats.org/officeDocument/2006/relationships" r:id="rId3"/>
          <a:extLst>
            <a:ext uri="{FF2B5EF4-FFF2-40B4-BE49-F238E27FC236}">
              <a16:creationId xmlns:a16="http://schemas.microsoft.com/office/drawing/2014/main" id="{82090E35-B589-455F-9974-67EAEBA3DA6E}"/>
            </a:ext>
          </a:extLst>
        </xdr:cNvPr>
        <xdr:cNvSpPr/>
      </xdr:nvSpPr>
      <xdr:spPr>
        <a:xfrm>
          <a:off x="178935" y="1707692"/>
          <a:ext cx="1132113" cy="37079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ysClr val="windowText" lastClr="000000"/>
              </a:solidFill>
              <a:latin typeface="Amasis MT Pro Black" panose="02040A04050005020304" pitchFamily="18" charset="0"/>
            </a:rPr>
            <a:t>SF</a:t>
          </a:r>
          <a:r>
            <a:rPr lang="en-PH" sz="1600" b="1" baseline="0">
              <a:solidFill>
                <a:sysClr val="windowText" lastClr="000000"/>
              </a:solidFill>
              <a:latin typeface="Amasis MT Pro Black" panose="02040A04050005020304" pitchFamily="18" charset="0"/>
            </a:rPr>
            <a:t> 3</a:t>
          </a:r>
          <a:endParaRPr lang="en-PH" sz="1600" b="1">
            <a:solidFill>
              <a:sysClr val="windowText" lastClr="000000"/>
            </a:solidFill>
            <a:latin typeface="Amasis MT Pro Black" panose="02040A04050005020304" pitchFamily="18" charset="0"/>
          </a:endParaRPr>
        </a:p>
      </xdr:txBody>
    </xdr:sp>
    <xdr:clientData fPrintsWithSheet="0"/>
  </xdr:twoCellAnchor>
  <xdr:twoCellAnchor editAs="absolute">
    <xdr:from>
      <xdr:col>0</xdr:col>
      <xdr:colOff>170090</xdr:colOff>
      <xdr:row>44</xdr:row>
      <xdr:rowOff>1262</xdr:rowOff>
    </xdr:from>
    <xdr:to>
      <xdr:col>0</xdr:col>
      <xdr:colOff>1353912</xdr:colOff>
      <xdr:row>45</xdr:row>
      <xdr:rowOff>228595</xdr:rowOff>
    </xdr:to>
    <xdr:sp macro="[0]!ExportActiveSheet_PrintArea_ToExcel_NoObjects" textlink="">
      <xdr:nvSpPr>
        <xdr:cNvPr id="29" name="Rectangle: Rounded Corners 28">
          <a:extLst>
            <a:ext uri="{FF2B5EF4-FFF2-40B4-BE49-F238E27FC236}">
              <a16:creationId xmlns:a16="http://schemas.microsoft.com/office/drawing/2014/main" id="{49A3BEC8-9DDF-AE0B-6BE3-EC43ABFC20D6}"/>
            </a:ext>
          </a:extLst>
        </xdr:cNvPr>
        <xdr:cNvSpPr/>
      </xdr:nvSpPr>
      <xdr:spPr>
        <a:xfrm>
          <a:off x="170090" y="9499048"/>
          <a:ext cx="1183822" cy="458654"/>
        </a:xfrm>
        <a:prstGeom prst="round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0000" rtlCol="0" anchor="ctr"/>
        <a:lstStyle/>
        <a:p>
          <a:pPr algn="ctr"/>
          <a:r>
            <a:rPr lang="en-PH" sz="1100" b="1">
              <a:solidFill>
                <a:schemeClr val="bg1"/>
              </a:solidFill>
              <a:latin typeface="Arial" panose="020B0604020202020204" pitchFamily="34" charset="0"/>
              <a:cs typeface="Arial" panose="020B0604020202020204" pitchFamily="34" charset="0"/>
            </a:rPr>
            <a:t>DOWNLOAD</a:t>
          </a:r>
        </a:p>
      </xdr:txBody>
    </xdr:sp>
    <xdr:clientData fPrintsWithSheet="0"/>
  </xdr:twoCellAnchor>
  <xdr:twoCellAnchor editAs="absolute">
    <xdr:from>
      <xdr:col>2</xdr:col>
      <xdr:colOff>74828</xdr:colOff>
      <xdr:row>1</xdr:row>
      <xdr:rowOff>136069</xdr:rowOff>
    </xdr:from>
    <xdr:to>
      <xdr:col>41</xdr:col>
      <xdr:colOff>338815</xdr:colOff>
      <xdr:row>4</xdr:row>
      <xdr:rowOff>27214</xdr:rowOff>
    </xdr:to>
    <xdr:grpSp>
      <xdr:nvGrpSpPr>
        <xdr:cNvPr id="31" name="Group 30">
          <a:extLst>
            <a:ext uri="{FF2B5EF4-FFF2-40B4-BE49-F238E27FC236}">
              <a16:creationId xmlns:a16="http://schemas.microsoft.com/office/drawing/2014/main" id="{C874711B-8689-40BF-8773-4FD6746F2A58}"/>
            </a:ext>
          </a:extLst>
        </xdr:cNvPr>
        <xdr:cNvGrpSpPr>
          <a:grpSpLocks noChangeAspect="1"/>
        </xdr:cNvGrpSpPr>
      </xdr:nvGrpSpPr>
      <xdr:grpSpPr>
        <a:xfrm>
          <a:off x="1612435" y="176890"/>
          <a:ext cx="15966630" cy="421824"/>
          <a:chOff x="1715861" y="174165"/>
          <a:chExt cx="17252505" cy="421824"/>
        </a:xfrm>
      </xdr:grpSpPr>
      <xdr:sp macro="" textlink="">
        <xdr:nvSpPr>
          <xdr:cNvPr id="32" name="Rectangle: Rounded Corners 31">
            <a:hlinkClick xmlns:r="http://schemas.openxmlformats.org/officeDocument/2006/relationships" r:id="rId4"/>
            <a:extLst>
              <a:ext uri="{FF2B5EF4-FFF2-40B4-BE49-F238E27FC236}">
                <a16:creationId xmlns:a16="http://schemas.microsoft.com/office/drawing/2014/main" id="{CAFB3C9D-7679-BE3D-37CC-98380C4CD9FE}"/>
              </a:ext>
            </a:extLst>
          </xdr:cNvPr>
          <xdr:cNvSpPr>
            <a:spLocks noChangeAspect="1"/>
          </xdr:cNvSpPr>
        </xdr:nvSpPr>
        <xdr:spPr>
          <a:xfrm>
            <a:off x="1715861" y="174165"/>
            <a:ext cx="1235529"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1</a:t>
            </a:r>
            <a:endParaRPr lang="en-PH" sz="1200" b="0">
              <a:solidFill>
                <a:schemeClr val="tx1"/>
              </a:solidFill>
              <a:latin typeface="Amasis MT Pro Medium" panose="02040604050005020304" pitchFamily="18" charset="0"/>
            </a:endParaRPr>
          </a:p>
        </xdr:txBody>
      </xdr:sp>
      <xdr:sp macro="" textlink="">
        <xdr:nvSpPr>
          <xdr:cNvPr id="33" name="Rectangle: Rounded Corners 32">
            <a:hlinkClick xmlns:r="http://schemas.openxmlformats.org/officeDocument/2006/relationships" r:id="rId5"/>
            <a:extLst>
              <a:ext uri="{FF2B5EF4-FFF2-40B4-BE49-F238E27FC236}">
                <a16:creationId xmlns:a16="http://schemas.microsoft.com/office/drawing/2014/main" id="{BE1D6F0B-5BDA-7FCA-CE46-9F92CE00B062}"/>
              </a:ext>
            </a:extLst>
          </xdr:cNvPr>
          <xdr:cNvSpPr>
            <a:spLocks noChangeAspect="1"/>
          </xdr:cNvSpPr>
        </xdr:nvSpPr>
        <xdr:spPr>
          <a:xfrm>
            <a:off x="3137536" y="174165"/>
            <a:ext cx="1328058"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2</a:t>
            </a:r>
            <a:endParaRPr lang="en-PH" sz="1200" b="0">
              <a:solidFill>
                <a:schemeClr val="tx1"/>
              </a:solidFill>
              <a:latin typeface="Amasis MT Pro Medium" panose="02040604050005020304" pitchFamily="18" charset="0"/>
            </a:endParaRPr>
          </a:p>
        </xdr:txBody>
      </xdr:sp>
      <xdr:sp macro="" textlink="">
        <xdr:nvSpPr>
          <xdr:cNvPr id="34" name="Rectangle: Rounded Corners 33">
            <a:hlinkClick xmlns:r="http://schemas.openxmlformats.org/officeDocument/2006/relationships" r:id="rId6"/>
            <a:extLst>
              <a:ext uri="{FF2B5EF4-FFF2-40B4-BE49-F238E27FC236}">
                <a16:creationId xmlns:a16="http://schemas.microsoft.com/office/drawing/2014/main" id="{625F7245-DF8D-BAC3-AF28-39AD67BCFBA8}"/>
              </a:ext>
            </a:extLst>
          </xdr:cNvPr>
          <xdr:cNvSpPr>
            <a:spLocks noChangeAspect="1"/>
          </xdr:cNvSpPr>
        </xdr:nvSpPr>
        <xdr:spPr>
          <a:xfrm>
            <a:off x="4651740" y="174165"/>
            <a:ext cx="127907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3</a:t>
            </a:r>
            <a:endParaRPr lang="en-PH" sz="1200" b="0">
              <a:solidFill>
                <a:schemeClr val="tx1"/>
              </a:solidFill>
              <a:latin typeface="Amasis MT Pro Medium" panose="02040604050005020304" pitchFamily="18" charset="0"/>
            </a:endParaRPr>
          </a:p>
        </xdr:txBody>
      </xdr:sp>
      <xdr:sp macro="" textlink="">
        <xdr:nvSpPr>
          <xdr:cNvPr id="35" name="Rectangle: Rounded Corners 34">
            <a:hlinkClick xmlns:r="http://schemas.openxmlformats.org/officeDocument/2006/relationships" r:id="rId7"/>
            <a:extLst>
              <a:ext uri="{FF2B5EF4-FFF2-40B4-BE49-F238E27FC236}">
                <a16:creationId xmlns:a16="http://schemas.microsoft.com/office/drawing/2014/main" id="{7C3E034A-CE38-C75F-B533-24B2B2A28ACC}"/>
              </a:ext>
            </a:extLst>
          </xdr:cNvPr>
          <xdr:cNvSpPr>
            <a:spLocks noChangeAspect="1"/>
          </xdr:cNvSpPr>
        </xdr:nvSpPr>
        <xdr:spPr>
          <a:xfrm>
            <a:off x="6116957" y="174165"/>
            <a:ext cx="123961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4</a:t>
            </a:r>
            <a:endParaRPr lang="en-PH" sz="1200">
              <a:solidFill>
                <a:sysClr val="windowText" lastClr="000000"/>
              </a:solidFill>
              <a:latin typeface="Amasis MT Pro Medium" panose="02040604050005020304" pitchFamily="18" charset="0"/>
            </a:endParaRPr>
          </a:p>
        </xdr:txBody>
      </xdr:sp>
      <xdr:sp macro="" textlink="">
        <xdr:nvSpPr>
          <xdr:cNvPr id="36" name="Rectangle: Rounded Corners 35">
            <a:hlinkClick xmlns:r="http://schemas.openxmlformats.org/officeDocument/2006/relationships" r:id="rId8"/>
            <a:extLst>
              <a:ext uri="{FF2B5EF4-FFF2-40B4-BE49-F238E27FC236}">
                <a16:creationId xmlns:a16="http://schemas.microsoft.com/office/drawing/2014/main" id="{92418E79-3726-883C-FDDD-3D7099A2D59C}"/>
              </a:ext>
            </a:extLst>
          </xdr:cNvPr>
          <xdr:cNvSpPr>
            <a:spLocks noChangeAspect="1"/>
          </xdr:cNvSpPr>
        </xdr:nvSpPr>
        <xdr:spPr>
          <a:xfrm>
            <a:off x="7542714" y="174165"/>
            <a:ext cx="1246413"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5</a:t>
            </a:r>
            <a:endParaRPr lang="en-PH" sz="1200">
              <a:solidFill>
                <a:sysClr val="windowText" lastClr="000000"/>
              </a:solidFill>
              <a:latin typeface="Amasis MT Pro Medium" panose="02040604050005020304" pitchFamily="18" charset="0"/>
            </a:endParaRPr>
          </a:p>
        </xdr:txBody>
      </xdr:sp>
      <xdr:sp macro="" textlink="">
        <xdr:nvSpPr>
          <xdr:cNvPr id="37" name="Rectangle: Rounded Corners 36">
            <a:hlinkClick xmlns:r="http://schemas.openxmlformats.org/officeDocument/2006/relationships" r:id="rId9"/>
            <a:extLst>
              <a:ext uri="{FF2B5EF4-FFF2-40B4-BE49-F238E27FC236}">
                <a16:creationId xmlns:a16="http://schemas.microsoft.com/office/drawing/2014/main" id="{096B739C-1C64-B25B-076F-6D200BD0F14C}"/>
              </a:ext>
            </a:extLst>
          </xdr:cNvPr>
          <xdr:cNvSpPr>
            <a:spLocks noChangeAspect="1"/>
          </xdr:cNvSpPr>
        </xdr:nvSpPr>
        <xdr:spPr>
          <a:xfrm>
            <a:off x="8975273" y="174165"/>
            <a:ext cx="1239610" cy="416378"/>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6</a:t>
            </a:r>
            <a:endParaRPr lang="en-PH" sz="1200">
              <a:solidFill>
                <a:sysClr val="windowText" lastClr="000000"/>
              </a:solidFill>
              <a:latin typeface="Amasis MT Pro Medium" panose="02040604050005020304" pitchFamily="18" charset="0"/>
            </a:endParaRPr>
          </a:p>
        </xdr:txBody>
      </xdr:sp>
      <xdr:sp macro="" textlink="">
        <xdr:nvSpPr>
          <xdr:cNvPr id="38" name="Rectangle: Rounded Corners 37">
            <a:hlinkClick xmlns:r="http://schemas.openxmlformats.org/officeDocument/2006/relationships" r:id="rId10"/>
            <a:extLst>
              <a:ext uri="{FF2B5EF4-FFF2-40B4-BE49-F238E27FC236}">
                <a16:creationId xmlns:a16="http://schemas.microsoft.com/office/drawing/2014/main" id="{47997431-B5F9-4E5C-ED04-3B6A2CCD1245}"/>
              </a:ext>
            </a:extLst>
          </xdr:cNvPr>
          <xdr:cNvSpPr>
            <a:spLocks noChangeAspect="1"/>
          </xdr:cNvSpPr>
        </xdr:nvSpPr>
        <xdr:spPr>
          <a:xfrm>
            <a:off x="10401029" y="174165"/>
            <a:ext cx="123961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7</a:t>
            </a:r>
            <a:endParaRPr lang="en-PH" sz="1200">
              <a:solidFill>
                <a:sysClr val="windowText" lastClr="000000"/>
              </a:solidFill>
              <a:latin typeface="Amasis MT Pro Medium" panose="02040604050005020304" pitchFamily="18" charset="0"/>
            </a:endParaRPr>
          </a:p>
        </xdr:txBody>
      </xdr:sp>
      <xdr:sp macro="" textlink="">
        <xdr:nvSpPr>
          <xdr:cNvPr id="39" name="Rectangle: Rounded Corners 38">
            <a:hlinkClick xmlns:r="http://schemas.openxmlformats.org/officeDocument/2006/relationships" r:id="rId11"/>
            <a:extLst>
              <a:ext uri="{FF2B5EF4-FFF2-40B4-BE49-F238E27FC236}">
                <a16:creationId xmlns:a16="http://schemas.microsoft.com/office/drawing/2014/main" id="{FC30E2AF-800F-89DD-4E75-21517AF6AB45}"/>
              </a:ext>
            </a:extLst>
          </xdr:cNvPr>
          <xdr:cNvSpPr>
            <a:spLocks noChangeAspect="1"/>
          </xdr:cNvSpPr>
        </xdr:nvSpPr>
        <xdr:spPr>
          <a:xfrm>
            <a:off x="11826786" y="174165"/>
            <a:ext cx="1230086"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8</a:t>
            </a:r>
            <a:endParaRPr lang="en-PH" sz="1200">
              <a:solidFill>
                <a:sysClr val="windowText" lastClr="000000"/>
              </a:solidFill>
              <a:latin typeface="Amasis MT Pro Medium" panose="02040604050005020304" pitchFamily="18" charset="0"/>
            </a:endParaRPr>
          </a:p>
        </xdr:txBody>
      </xdr:sp>
      <xdr:sp macro="" textlink="">
        <xdr:nvSpPr>
          <xdr:cNvPr id="40" name="Rectangle: Rounded Corners 39">
            <a:hlinkClick xmlns:r="http://schemas.openxmlformats.org/officeDocument/2006/relationships" r:id="rId12"/>
            <a:extLst>
              <a:ext uri="{FF2B5EF4-FFF2-40B4-BE49-F238E27FC236}">
                <a16:creationId xmlns:a16="http://schemas.microsoft.com/office/drawing/2014/main" id="{6233CFCD-736F-3216-E154-6EC021F18F3D}"/>
              </a:ext>
            </a:extLst>
          </xdr:cNvPr>
          <xdr:cNvSpPr>
            <a:spLocks noChangeAspect="1"/>
          </xdr:cNvSpPr>
        </xdr:nvSpPr>
        <xdr:spPr>
          <a:xfrm>
            <a:off x="13243018" y="174165"/>
            <a:ext cx="1266826" cy="416379"/>
          </a:xfrm>
          <a:prstGeom prst="roundRect">
            <a:avLst/>
          </a:prstGeom>
          <a:solidFill>
            <a:schemeClr val="bg2">
              <a:lumMod val="2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bg1"/>
                </a:solidFill>
                <a:latin typeface="Amasis MT Pro Medium" panose="02040604050005020304" pitchFamily="18" charset="0"/>
              </a:rPr>
              <a:t>MONTH</a:t>
            </a:r>
            <a:r>
              <a:rPr lang="en-PH" sz="1200" b="1" baseline="0">
                <a:solidFill>
                  <a:schemeClr val="bg1"/>
                </a:solidFill>
                <a:latin typeface="Amasis MT Pro Medium" panose="02040604050005020304" pitchFamily="18" charset="0"/>
              </a:rPr>
              <a:t> 9</a:t>
            </a:r>
            <a:endParaRPr lang="en-PH" sz="1200" b="1">
              <a:solidFill>
                <a:schemeClr val="bg1"/>
              </a:solidFill>
              <a:latin typeface="Amasis MT Pro Medium" panose="02040604050005020304" pitchFamily="18" charset="0"/>
            </a:endParaRPr>
          </a:p>
        </xdr:txBody>
      </xdr:sp>
      <xdr:sp macro="" textlink="">
        <xdr:nvSpPr>
          <xdr:cNvPr id="41" name="Rectangle: Rounded Corners 40">
            <a:hlinkClick xmlns:r="http://schemas.openxmlformats.org/officeDocument/2006/relationships" r:id="rId13"/>
            <a:extLst>
              <a:ext uri="{FF2B5EF4-FFF2-40B4-BE49-F238E27FC236}">
                <a16:creationId xmlns:a16="http://schemas.microsoft.com/office/drawing/2014/main" id="{7F02C870-F13C-22F7-2535-6C7EC9B6A8F9}"/>
              </a:ext>
            </a:extLst>
          </xdr:cNvPr>
          <xdr:cNvSpPr>
            <a:spLocks noChangeAspect="1"/>
          </xdr:cNvSpPr>
        </xdr:nvSpPr>
        <xdr:spPr>
          <a:xfrm>
            <a:off x="14695990" y="174165"/>
            <a:ext cx="1270905"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10</a:t>
            </a:r>
            <a:endParaRPr lang="en-PH" sz="1200">
              <a:solidFill>
                <a:sysClr val="windowText" lastClr="000000"/>
              </a:solidFill>
              <a:latin typeface="Amasis MT Pro Medium" panose="02040604050005020304" pitchFamily="18" charset="0"/>
            </a:endParaRPr>
          </a:p>
        </xdr:txBody>
      </xdr:sp>
      <xdr:sp macro="" textlink="">
        <xdr:nvSpPr>
          <xdr:cNvPr id="42" name="Rectangle: Rounded Corners 41">
            <a:hlinkClick xmlns:r="http://schemas.openxmlformats.org/officeDocument/2006/relationships" r:id="rId14"/>
            <a:extLst>
              <a:ext uri="{FF2B5EF4-FFF2-40B4-BE49-F238E27FC236}">
                <a16:creationId xmlns:a16="http://schemas.microsoft.com/office/drawing/2014/main" id="{29C5F288-FC54-5E91-E8D8-9C9F33E9B282}"/>
              </a:ext>
            </a:extLst>
          </xdr:cNvPr>
          <xdr:cNvSpPr/>
        </xdr:nvSpPr>
        <xdr:spPr>
          <a:xfrm>
            <a:off x="17683852" y="179610"/>
            <a:ext cx="1284514" cy="416379"/>
          </a:xfrm>
          <a:prstGeom prst="roundRect">
            <a:avLst/>
          </a:prstGeom>
          <a:solidFill>
            <a:srgbClr val="C00000"/>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400" b="1">
                <a:solidFill>
                  <a:schemeClr val="bg1"/>
                </a:solidFill>
                <a:latin typeface="Amasis MT Pro Medium" panose="02040604050005020304" pitchFamily="18" charset="0"/>
              </a:rPr>
              <a:t>TOTAL</a:t>
            </a:r>
            <a:endParaRPr lang="en-PH" sz="1200" b="1">
              <a:solidFill>
                <a:schemeClr val="bg1"/>
              </a:solidFill>
              <a:latin typeface="Amasis MT Pro Medium" panose="02040604050005020304" pitchFamily="18" charset="0"/>
            </a:endParaRPr>
          </a:p>
        </xdr:txBody>
      </xdr:sp>
      <xdr:sp macro="" textlink="">
        <xdr:nvSpPr>
          <xdr:cNvPr id="43" name="Rectangle: Rounded Corners 42">
            <a:hlinkClick xmlns:r="http://schemas.openxmlformats.org/officeDocument/2006/relationships" r:id="rId15"/>
            <a:extLst>
              <a:ext uri="{FF2B5EF4-FFF2-40B4-BE49-F238E27FC236}">
                <a16:creationId xmlns:a16="http://schemas.microsoft.com/office/drawing/2014/main" id="{E8403D95-46BE-B755-6B01-880079C1FC5C}"/>
              </a:ext>
            </a:extLst>
          </xdr:cNvPr>
          <xdr:cNvSpPr>
            <a:spLocks noChangeAspect="1"/>
          </xdr:cNvSpPr>
        </xdr:nvSpPr>
        <xdr:spPr>
          <a:xfrm>
            <a:off x="16153043" y="174165"/>
            <a:ext cx="1270905"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11</a:t>
            </a:r>
            <a:endParaRPr lang="en-PH" sz="1200">
              <a:solidFill>
                <a:sysClr val="windowText" lastClr="000000"/>
              </a:solidFill>
              <a:latin typeface="Amasis MT Pro Medium" panose="02040604050005020304" pitchFamily="18" charset="0"/>
            </a:endParaRPr>
          </a:p>
        </xdr:txBody>
      </xdr:sp>
    </xdr:grpSp>
    <xdr:clientData fPrintsWithSheet="0"/>
  </xdr:twoCellAnchor>
  <xdr:twoCellAnchor editAs="absolute">
    <xdr:from>
      <xdr:col>0</xdr:col>
      <xdr:colOff>238135</xdr:colOff>
      <xdr:row>46</xdr:row>
      <xdr:rowOff>103183</xdr:rowOff>
    </xdr:from>
    <xdr:to>
      <xdr:col>0</xdr:col>
      <xdr:colOff>1279081</xdr:colOff>
      <xdr:row>49</xdr:row>
      <xdr:rowOff>28338</xdr:rowOff>
    </xdr:to>
    <xdr:sp macro="[0]!PrintActiveSheet_SetPrintArea" textlink="">
      <xdr:nvSpPr>
        <xdr:cNvPr id="2" name="Rectangle 1">
          <a:extLst>
            <a:ext uri="{FF2B5EF4-FFF2-40B4-BE49-F238E27FC236}">
              <a16:creationId xmlns:a16="http://schemas.microsoft.com/office/drawing/2014/main" id="{C28B580D-08B9-41EF-9DA5-A4A50A0A27AF}"/>
            </a:ext>
          </a:extLst>
        </xdr:cNvPr>
        <xdr:cNvSpPr>
          <a:spLocks noChangeAspect="1"/>
        </xdr:cNvSpPr>
      </xdr:nvSpPr>
      <xdr:spPr>
        <a:xfrm>
          <a:off x="238135" y="10056808"/>
          <a:ext cx="1040946" cy="615718"/>
        </a:xfrm>
        <a:prstGeom prst="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2000" b="1">
              <a:solidFill>
                <a:schemeClr val="bg1"/>
              </a:solidFill>
              <a:latin typeface="Arial" panose="020B0604020202020204" pitchFamily="34" charset="0"/>
              <a:cs typeface="Arial" panose="020B0604020202020204" pitchFamily="34" charset="0"/>
            </a:rPr>
            <a:t>PRINT</a:t>
          </a:r>
        </a:p>
      </xdr:txBody>
    </xdr:sp>
    <xdr:clientData fPrintsWithSheet="0"/>
  </xdr:twoCellAnchor>
  <xdr:twoCellAnchor>
    <xdr:from>
      <xdr:col>0</xdr:col>
      <xdr:colOff>149679</xdr:colOff>
      <xdr:row>13</xdr:row>
      <xdr:rowOff>0</xdr:rowOff>
    </xdr:from>
    <xdr:to>
      <xdr:col>0</xdr:col>
      <xdr:colOff>1329755</xdr:colOff>
      <xdr:row>40</xdr:row>
      <xdr:rowOff>204661</xdr:rowOff>
    </xdr:to>
    <xdr:grpSp>
      <xdr:nvGrpSpPr>
        <xdr:cNvPr id="3" name="Group 2">
          <a:extLst>
            <a:ext uri="{FF2B5EF4-FFF2-40B4-BE49-F238E27FC236}">
              <a16:creationId xmlns:a16="http://schemas.microsoft.com/office/drawing/2014/main" id="{1CDCFC25-AAB3-4749-8843-2AC79FBC83A8}"/>
            </a:ext>
          </a:extLst>
        </xdr:cNvPr>
        <xdr:cNvGrpSpPr/>
      </xdr:nvGrpSpPr>
      <xdr:grpSpPr>
        <a:xfrm>
          <a:off x="149679" y="2408464"/>
          <a:ext cx="1180076" cy="6368697"/>
          <a:chOff x="170916" y="2527118"/>
          <a:chExt cx="1180076" cy="6463904"/>
        </a:xfrm>
      </xdr:grpSpPr>
      <xdr:sp macro="" textlink="">
        <xdr:nvSpPr>
          <xdr:cNvPr id="4" name="Rectangle: Rounded Corners 3">
            <a:hlinkClick xmlns:r="http://schemas.openxmlformats.org/officeDocument/2006/relationships" r:id="rId16"/>
            <a:extLst>
              <a:ext uri="{FF2B5EF4-FFF2-40B4-BE49-F238E27FC236}">
                <a16:creationId xmlns:a16="http://schemas.microsoft.com/office/drawing/2014/main" id="{B464B73C-00CC-86F3-7977-79F05A21FE7E}"/>
              </a:ext>
            </a:extLst>
          </xdr:cNvPr>
          <xdr:cNvSpPr/>
        </xdr:nvSpPr>
        <xdr:spPr>
          <a:xfrm>
            <a:off x="177715" y="2527118"/>
            <a:ext cx="1173277" cy="936519"/>
          </a:xfrm>
          <a:prstGeom prst="roundRect">
            <a:avLst/>
          </a:prstGeom>
          <a:solidFill>
            <a:schemeClr val="bg2">
              <a:lumMod val="25000"/>
            </a:schemeClr>
          </a:solidFill>
          <a:scene3d>
            <a:camera prst="orthographicFront"/>
            <a:lightRig rig="threePt" dir="t"/>
          </a:scene3d>
          <a:sp3d>
            <a:bevelT w="165100" prst="coolSlant"/>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lt1"/>
                </a:solidFill>
                <a:effectLst/>
                <a:latin typeface="+mn-lt"/>
                <a:ea typeface="+mn-ea"/>
                <a:cs typeface="+mn-cs"/>
              </a:rPr>
              <a:t>⌨️</a:t>
            </a:r>
            <a:br>
              <a:rPr lang="en-PH" sz="1050" b="1">
                <a:solidFill>
                  <a:schemeClr val="bg1"/>
                </a:solidFill>
                <a:latin typeface="Amasis MT Pro Black" panose="02040A04050005020304" pitchFamily="18" charset="0"/>
              </a:rPr>
            </a:br>
            <a:r>
              <a:rPr lang="en-PH" sz="1050" b="1">
                <a:solidFill>
                  <a:schemeClr val="bg1"/>
                </a:solidFill>
                <a:latin typeface="Amasis MT Pro Black" panose="02040A04050005020304" pitchFamily="18" charset="0"/>
              </a:rPr>
              <a:t>INPUT DATA</a:t>
            </a:r>
          </a:p>
        </xdr:txBody>
      </xdr:sp>
      <xdr:sp macro="" textlink="">
        <xdr:nvSpPr>
          <xdr:cNvPr id="5" name="Rectangle: Rounded Corners 4">
            <a:hlinkClick xmlns:r="http://schemas.openxmlformats.org/officeDocument/2006/relationships" r:id="rId17"/>
            <a:extLst>
              <a:ext uri="{FF2B5EF4-FFF2-40B4-BE49-F238E27FC236}">
                <a16:creationId xmlns:a16="http://schemas.microsoft.com/office/drawing/2014/main" id="{0FCEBA78-492C-A9F2-BB30-8D5047E7666E}"/>
              </a:ext>
            </a:extLst>
          </xdr:cNvPr>
          <xdr:cNvSpPr/>
        </xdr:nvSpPr>
        <xdr:spPr>
          <a:xfrm>
            <a:off x="170916" y="3892317"/>
            <a:ext cx="1173277" cy="1000068"/>
          </a:xfrm>
          <a:prstGeom prst="roundRect">
            <a:avLst/>
          </a:prstGeom>
          <a:solidFill>
            <a:schemeClr val="bg1">
              <a:lumMod val="85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chemeClr val="lt1"/>
                </a:solidFill>
                <a:effectLst/>
                <a:latin typeface="+mn-lt"/>
                <a:ea typeface="+mn-ea"/>
                <a:cs typeface="+mn-cs"/>
              </a:rPr>
              <a:t>📈</a:t>
            </a:r>
            <a:br>
              <a:rPr lang="en-PH" sz="1100">
                <a:solidFill>
                  <a:sysClr val="windowText" lastClr="000000"/>
                </a:solidFill>
                <a:latin typeface="Amasis MT Pro Black" panose="02040A04050005020304" pitchFamily="18" charset="0"/>
              </a:rPr>
            </a:br>
            <a:r>
              <a:rPr lang="en-PH" sz="1100">
                <a:solidFill>
                  <a:schemeClr val="accent6">
                    <a:lumMod val="50000"/>
                  </a:schemeClr>
                </a:solidFill>
                <a:latin typeface="Amasis MT Pro Black" panose="02040A04050005020304" pitchFamily="18" charset="0"/>
              </a:rPr>
              <a:t>GRADING SHEETS</a:t>
            </a:r>
          </a:p>
        </xdr:txBody>
      </xdr:sp>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85F48218-54F5-CE17-2258-4B4047C93EC7}"/>
              </a:ext>
            </a:extLst>
          </xdr:cNvPr>
          <xdr:cNvSpPr/>
        </xdr:nvSpPr>
        <xdr:spPr>
          <a:xfrm>
            <a:off x="170916" y="5313609"/>
            <a:ext cx="1173277" cy="96423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SF2</a:t>
            </a:r>
            <a:r>
              <a:rPr lang="en-PH" sz="1200" baseline="0">
                <a:solidFill>
                  <a:schemeClr val="accent6">
                    <a:lumMod val="50000"/>
                  </a:schemeClr>
                </a:solidFill>
                <a:latin typeface="Amasis MT Pro Black" panose="02040A04050005020304" pitchFamily="18" charset="0"/>
              </a:rPr>
              <a:t> &amp; SF3</a:t>
            </a:r>
            <a:endParaRPr lang="en-PH" sz="1200">
              <a:solidFill>
                <a:schemeClr val="accent6">
                  <a:lumMod val="50000"/>
                </a:schemeClr>
              </a:solidFill>
              <a:latin typeface="Amasis MT Pro Black" panose="02040A04050005020304" pitchFamily="18" charset="0"/>
            </a:endParaRPr>
          </a:p>
        </xdr:txBody>
      </xdr:sp>
      <xdr:sp macro="" textlink="">
        <xdr:nvSpPr>
          <xdr:cNvPr id="7" name="Rectangle: Rounded Corners 6">
            <a:hlinkClick xmlns:r="http://schemas.openxmlformats.org/officeDocument/2006/relationships" r:id="rId18"/>
            <a:extLst>
              <a:ext uri="{FF2B5EF4-FFF2-40B4-BE49-F238E27FC236}">
                <a16:creationId xmlns:a16="http://schemas.microsoft.com/office/drawing/2014/main" id="{B3A56EA6-50B6-6925-86F5-FDD09DABD5D7}"/>
              </a:ext>
            </a:extLst>
          </xdr:cNvPr>
          <xdr:cNvSpPr/>
        </xdr:nvSpPr>
        <xdr:spPr>
          <a:xfrm>
            <a:off x="177715" y="6700434"/>
            <a:ext cx="1173277" cy="919565"/>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SF9</a:t>
            </a:r>
            <a:r>
              <a:rPr lang="en-PH" sz="1200" baseline="0">
                <a:solidFill>
                  <a:schemeClr val="accent6">
                    <a:lumMod val="50000"/>
                  </a:schemeClr>
                </a:solidFill>
                <a:latin typeface="Amasis MT Pro Black" panose="02040A04050005020304" pitchFamily="18" charset="0"/>
              </a:rPr>
              <a:t> &amp; CERT</a:t>
            </a:r>
            <a:endParaRPr lang="en-PH" sz="1200">
              <a:solidFill>
                <a:schemeClr val="accent6">
                  <a:lumMod val="50000"/>
                </a:schemeClr>
              </a:solidFill>
              <a:latin typeface="Amasis MT Pro Black" panose="02040A04050005020304" pitchFamily="18" charset="0"/>
            </a:endParaRPr>
          </a:p>
        </xdr:txBody>
      </xdr:sp>
      <xdr:sp macro="" textlink="">
        <xdr:nvSpPr>
          <xdr:cNvPr id="8" name="Rectangle: Rounded Corners 7">
            <a:hlinkClick xmlns:r="http://schemas.openxmlformats.org/officeDocument/2006/relationships" r:id="rId19"/>
            <a:extLst>
              <a:ext uri="{FF2B5EF4-FFF2-40B4-BE49-F238E27FC236}">
                <a16:creationId xmlns:a16="http://schemas.microsoft.com/office/drawing/2014/main" id="{84FBC5EE-73DD-4958-3016-6F6A705ABB5B}"/>
              </a:ext>
            </a:extLst>
          </xdr:cNvPr>
          <xdr:cNvSpPr/>
        </xdr:nvSpPr>
        <xdr:spPr>
          <a:xfrm>
            <a:off x="177715" y="8024881"/>
            <a:ext cx="1173277" cy="96614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050">
                <a:solidFill>
                  <a:schemeClr val="accent6">
                    <a:lumMod val="50000"/>
                  </a:schemeClr>
                </a:solidFill>
                <a:latin typeface="Amasis MT Pro Black" panose="02040A04050005020304" pitchFamily="18" charset="0"/>
              </a:rPr>
              <a:t>GRADE SLIP</a:t>
            </a:r>
          </a:p>
        </xdr:txBody>
      </xdr:sp>
    </xdr:grpSp>
    <xdr:clientData fPrintsWithSheet="0"/>
  </xdr:twoCellAnchor>
  <xdr:twoCellAnchor editAs="absolute">
    <xdr:from>
      <xdr:col>41</xdr:col>
      <xdr:colOff>0</xdr:colOff>
      <xdr:row>6</xdr:row>
      <xdr:rowOff>0</xdr:rowOff>
    </xdr:from>
    <xdr:to>
      <xdr:col>44</xdr:col>
      <xdr:colOff>296440</xdr:colOff>
      <xdr:row>6</xdr:row>
      <xdr:rowOff>304448</xdr:rowOff>
    </xdr:to>
    <xdr:sp macro="[0]!ToggleHideBlankRows_D17_D137" textlink="">
      <xdr:nvSpPr>
        <xdr:cNvPr id="9" name="Rectangle: Rounded Corners 8">
          <a:extLst>
            <a:ext uri="{FF2B5EF4-FFF2-40B4-BE49-F238E27FC236}">
              <a16:creationId xmlns:a16="http://schemas.microsoft.com/office/drawing/2014/main" id="{7F4051D9-5A0F-4E4E-9DA8-C81187747AB8}"/>
            </a:ext>
          </a:extLst>
        </xdr:cNvPr>
        <xdr:cNvSpPr/>
      </xdr:nvSpPr>
      <xdr:spPr>
        <a:xfrm>
          <a:off x="17240250" y="789214"/>
          <a:ext cx="1861261" cy="304448"/>
        </a:xfrm>
        <a:prstGeom prst="roundRect">
          <a:avLst/>
        </a:prstGeom>
        <a:solidFill>
          <a:srgbClr val="00B0F0"/>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HIDE</a:t>
          </a:r>
          <a:r>
            <a:rPr lang="en-PH" sz="1050" b="1" baseline="0">
              <a:solidFill>
                <a:schemeClr val="bg1"/>
              </a:solidFill>
              <a:latin typeface="Amasis MT Pro Medium" panose="02040604050005020304" pitchFamily="18" charset="0"/>
            </a:rPr>
            <a:t> BLANK/S</a:t>
          </a:r>
          <a:endParaRPr lang="en-PH" sz="1050" b="1">
            <a:solidFill>
              <a:schemeClr val="bg1"/>
            </a:solidFill>
            <a:latin typeface="Amasis MT Pro Medium" panose="02040604050005020304" pitchFamily="18" charset="0"/>
          </a:endParaRPr>
        </a:p>
      </xdr:txBody>
    </xdr:sp>
    <xdr:clientData fPrintsWithSheet="0"/>
  </xdr:twoCellAnchor>
  <xdr:twoCellAnchor editAs="absolute">
    <xdr:from>
      <xdr:col>41</xdr:col>
      <xdr:colOff>0</xdr:colOff>
      <xdr:row>7</xdr:row>
      <xdr:rowOff>12479</xdr:rowOff>
    </xdr:from>
    <xdr:to>
      <xdr:col>44</xdr:col>
      <xdr:colOff>296440</xdr:colOff>
      <xdr:row>8</xdr:row>
      <xdr:rowOff>69555</xdr:rowOff>
    </xdr:to>
    <xdr:sp macro="[0]!UnhideAll_D17_D137_AI17_AI137" textlink="">
      <xdr:nvSpPr>
        <xdr:cNvPr id="10" name="Rectangle: Rounded Corners 9">
          <a:extLst>
            <a:ext uri="{FF2B5EF4-FFF2-40B4-BE49-F238E27FC236}">
              <a16:creationId xmlns:a16="http://schemas.microsoft.com/office/drawing/2014/main" id="{5094C884-85C8-4547-B771-9B77BF599258}"/>
            </a:ext>
          </a:extLst>
        </xdr:cNvPr>
        <xdr:cNvSpPr/>
      </xdr:nvSpPr>
      <xdr:spPr>
        <a:xfrm>
          <a:off x="17240250" y="1141872"/>
          <a:ext cx="1861261" cy="302004"/>
        </a:xfrm>
        <a:prstGeom prst="roundRect">
          <a:avLst/>
        </a:prstGeom>
        <a:solidFill>
          <a:srgbClr val="C00000"/>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UNHIDE</a:t>
          </a:r>
          <a:r>
            <a:rPr lang="en-PH" sz="1050" b="1" baseline="0">
              <a:solidFill>
                <a:schemeClr val="bg1"/>
              </a:solidFill>
              <a:latin typeface="Amasis MT Pro Medium" panose="02040604050005020304" pitchFamily="18" charset="0"/>
            </a:rPr>
            <a:t> BLANK/S</a:t>
          </a:r>
          <a:endParaRPr lang="en-PH" sz="1050" b="1">
            <a:solidFill>
              <a:schemeClr val="bg1"/>
            </a:solidFill>
            <a:latin typeface="Amasis MT Pro Medium" panose="02040604050005020304" pitchFamily="18" charset="0"/>
          </a:endParaRPr>
        </a:p>
      </xdr:txBody>
    </xdr:sp>
    <xdr:clientData fPrintsWithSheet="0"/>
  </xdr:twoCellAnchor>
  <xdr:twoCellAnchor editAs="absolute">
    <xdr:from>
      <xdr:col>41</xdr:col>
      <xdr:colOff>4493</xdr:colOff>
      <xdr:row>9</xdr:row>
      <xdr:rowOff>57152</xdr:rowOff>
    </xdr:from>
    <xdr:to>
      <xdr:col>44</xdr:col>
      <xdr:colOff>305960</xdr:colOff>
      <xdr:row>11</xdr:row>
      <xdr:rowOff>201340</xdr:rowOff>
    </xdr:to>
    <xdr:sp macro="[0]!ToggleHideRows_NLS_TransferredOut" textlink="">
      <xdr:nvSpPr>
        <xdr:cNvPr id="11" name="Rectangle: Rounded Corners 10">
          <a:extLst>
            <a:ext uri="{FF2B5EF4-FFF2-40B4-BE49-F238E27FC236}">
              <a16:creationId xmlns:a16="http://schemas.microsoft.com/office/drawing/2014/main" id="{3444E159-36CF-4B46-9ADC-D2F9F2EE749D}"/>
            </a:ext>
          </a:extLst>
        </xdr:cNvPr>
        <xdr:cNvSpPr/>
      </xdr:nvSpPr>
      <xdr:spPr>
        <a:xfrm>
          <a:off x="17244743" y="1513116"/>
          <a:ext cx="1866288" cy="511581"/>
        </a:xfrm>
        <a:prstGeom prst="roundRect">
          <a:avLst/>
        </a:prstGeom>
        <a:solidFill>
          <a:schemeClr val="accent2">
            <a:lumMod val="75000"/>
          </a:schemeClr>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HIDE/UNHIDE</a:t>
          </a:r>
          <a:r>
            <a:rPr lang="en-PH" sz="1050" b="1" baseline="0">
              <a:solidFill>
                <a:schemeClr val="bg1"/>
              </a:solidFill>
              <a:latin typeface="Amasis MT Pro Medium" panose="02040604050005020304" pitchFamily="18" charset="0"/>
            </a:rPr>
            <a:t> </a:t>
          </a:r>
        </a:p>
        <a:p>
          <a:pPr algn="ctr"/>
          <a:r>
            <a:rPr lang="en-PH" sz="1050" b="1" baseline="0">
              <a:solidFill>
                <a:schemeClr val="bg1"/>
              </a:solidFill>
              <a:latin typeface="Amasis MT Pro Medium" panose="02040604050005020304" pitchFamily="18" charset="0"/>
            </a:rPr>
            <a:t>DROP OUT STUDENTS</a:t>
          </a:r>
          <a:endParaRPr lang="en-PH" sz="1050" b="1">
            <a:solidFill>
              <a:schemeClr val="bg1"/>
            </a:solidFill>
            <a:latin typeface="Amasis MT Pro Medium" panose="02040604050005020304" pitchFamily="18" charset="0"/>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401411</xdr:colOff>
      <xdr:row>1</xdr:row>
      <xdr:rowOff>74841</xdr:rowOff>
    </xdr:from>
    <xdr:to>
      <xdr:col>0</xdr:col>
      <xdr:colOff>1094015</xdr:colOff>
      <xdr:row>7</xdr:row>
      <xdr:rowOff>25176</xdr:rowOff>
    </xdr:to>
    <xdr:pic>
      <xdr:nvPicPr>
        <xdr:cNvPr id="13" name="Picture 12">
          <a:hlinkClick xmlns:r="http://schemas.openxmlformats.org/officeDocument/2006/relationships" r:id="rId1"/>
          <a:extLst>
            <a:ext uri="{FF2B5EF4-FFF2-40B4-BE49-F238E27FC236}">
              <a16:creationId xmlns:a16="http://schemas.microsoft.com/office/drawing/2014/main" id="{0007A46D-D275-49D7-870E-CD3E9C3AC61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401411" y="115662"/>
          <a:ext cx="692604" cy="1038907"/>
        </a:xfrm>
        <a:prstGeom prst="rect">
          <a:avLst/>
        </a:prstGeom>
      </xdr:spPr>
    </xdr:pic>
    <xdr:clientData fPrintsWithSheet="0"/>
  </xdr:twoCellAnchor>
  <xdr:twoCellAnchor editAs="absolute">
    <xdr:from>
      <xdr:col>0</xdr:col>
      <xdr:colOff>178935</xdr:colOff>
      <xdr:row>7</xdr:row>
      <xdr:rowOff>134706</xdr:rowOff>
    </xdr:from>
    <xdr:to>
      <xdr:col>0</xdr:col>
      <xdr:colOff>1311048</xdr:colOff>
      <xdr:row>10</xdr:row>
      <xdr:rowOff>78921</xdr:rowOff>
    </xdr:to>
    <xdr:sp macro="" textlink="">
      <xdr:nvSpPr>
        <xdr:cNvPr id="14" name="Rectangle: Rounded Corners 13">
          <a:extLst>
            <a:ext uri="{FF2B5EF4-FFF2-40B4-BE49-F238E27FC236}">
              <a16:creationId xmlns:a16="http://schemas.microsoft.com/office/drawing/2014/main" id="{67285DF4-7E82-46B2-9660-3798779AB5DF}"/>
            </a:ext>
          </a:extLst>
        </xdr:cNvPr>
        <xdr:cNvSpPr>
          <a:spLocks noChangeAspect="1"/>
        </xdr:cNvSpPr>
      </xdr:nvSpPr>
      <xdr:spPr>
        <a:xfrm>
          <a:off x="178935" y="1258656"/>
          <a:ext cx="1132113" cy="363315"/>
        </a:xfrm>
        <a:prstGeom prst="roundRect">
          <a:avLst/>
        </a:prstGeom>
        <a:solidFill>
          <a:schemeClr val="tx1">
            <a:lumMod val="85000"/>
            <a:lumOff val="1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chemeClr val="bg1"/>
              </a:solidFill>
              <a:latin typeface="Amasis MT Pro Black" panose="02040A04050005020304" pitchFamily="18" charset="0"/>
            </a:rPr>
            <a:t>SF</a:t>
          </a:r>
          <a:r>
            <a:rPr lang="en-PH" sz="1600" b="1" baseline="0">
              <a:solidFill>
                <a:schemeClr val="bg1"/>
              </a:solidFill>
              <a:latin typeface="Amasis MT Pro Black" panose="02040A04050005020304" pitchFamily="18" charset="0"/>
            </a:rPr>
            <a:t> 2</a:t>
          </a:r>
          <a:endParaRPr lang="en-PH" sz="1600" b="1">
            <a:solidFill>
              <a:schemeClr val="bg1"/>
            </a:solidFill>
            <a:latin typeface="Amasis MT Pro Black" panose="02040A04050005020304" pitchFamily="18" charset="0"/>
          </a:endParaRPr>
        </a:p>
      </xdr:txBody>
    </xdr:sp>
    <xdr:clientData fPrintsWithSheet="0"/>
  </xdr:twoCellAnchor>
  <xdr:twoCellAnchor editAs="absolute">
    <xdr:from>
      <xdr:col>0</xdr:col>
      <xdr:colOff>178935</xdr:colOff>
      <xdr:row>10</xdr:row>
      <xdr:rowOff>164642</xdr:rowOff>
    </xdr:from>
    <xdr:to>
      <xdr:col>0</xdr:col>
      <xdr:colOff>1311048</xdr:colOff>
      <xdr:row>11</xdr:row>
      <xdr:rowOff>244928</xdr:rowOff>
    </xdr:to>
    <xdr:sp macro="" textlink="">
      <xdr:nvSpPr>
        <xdr:cNvPr id="15" name="Rectangle: Rounded Corners 14">
          <a:hlinkClick xmlns:r="http://schemas.openxmlformats.org/officeDocument/2006/relationships" r:id="rId3"/>
          <a:extLst>
            <a:ext uri="{FF2B5EF4-FFF2-40B4-BE49-F238E27FC236}">
              <a16:creationId xmlns:a16="http://schemas.microsoft.com/office/drawing/2014/main" id="{A4B4ADCC-C08E-4015-A7A6-450278A26527}"/>
            </a:ext>
          </a:extLst>
        </xdr:cNvPr>
        <xdr:cNvSpPr>
          <a:spLocks noChangeAspect="1"/>
        </xdr:cNvSpPr>
      </xdr:nvSpPr>
      <xdr:spPr>
        <a:xfrm>
          <a:off x="178935" y="1707692"/>
          <a:ext cx="1132113" cy="37079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ysClr val="windowText" lastClr="000000"/>
              </a:solidFill>
              <a:latin typeface="Amasis MT Pro Black" panose="02040A04050005020304" pitchFamily="18" charset="0"/>
            </a:rPr>
            <a:t>SF</a:t>
          </a:r>
          <a:r>
            <a:rPr lang="en-PH" sz="1600" b="1" baseline="0">
              <a:solidFill>
                <a:sysClr val="windowText" lastClr="000000"/>
              </a:solidFill>
              <a:latin typeface="Amasis MT Pro Black" panose="02040A04050005020304" pitchFamily="18" charset="0"/>
            </a:rPr>
            <a:t> 3</a:t>
          </a:r>
          <a:endParaRPr lang="en-PH" sz="1600" b="1">
            <a:solidFill>
              <a:sysClr val="windowText" lastClr="000000"/>
            </a:solidFill>
            <a:latin typeface="Amasis MT Pro Black" panose="02040A04050005020304" pitchFamily="18" charset="0"/>
          </a:endParaRPr>
        </a:p>
      </xdr:txBody>
    </xdr:sp>
    <xdr:clientData fPrintsWithSheet="0"/>
  </xdr:twoCellAnchor>
  <xdr:twoCellAnchor editAs="absolute">
    <xdr:from>
      <xdr:col>0</xdr:col>
      <xdr:colOff>170090</xdr:colOff>
      <xdr:row>44</xdr:row>
      <xdr:rowOff>1262</xdr:rowOff>
    </xdr:from>
    <xdr:to>
      <xdr:col>0</xdr:col>
      <xdr:colOff>1353912</xdr:colOff>
      <xdr:row>45</xdr:row>
      <xdr:rowOff>228595</xdr:rowOff>
    </xdr:to>
    <xdr:sp macro="[0]!ExportActiveSheet_PrintArea_ToExcel_NoObjects" textlink="">
      <xdr:nvSpPr>
        <xdr:cNvPr id="29" name="Rectangle: Rounded Corners 28">
          <a:extLst>
            <a:ext uri="{FF2B5EF4-FFF2-40B4-BE49-F238E27FC236}">
              <a16:creationId xmlns:a16="http://schemas.microsoft.com/office/drawing/2014/main" id="{F25354CD-5E89-B5F7-E30E-020890FC5270}"/>
            </a:ext>
          </a:extLst>
        </xdr:cNvPr>
        <xdr:cNvSpPr/>
      </xdr:nvSpPr>
      <xdr:spPr>
        <a:xfrm>
          <a:off x="170090" y="9499048"/>
          <a:ext cx="1183822" cy="458654"/>
        </a:xfrm>
        <a:prstGeom prst="round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0000" rtlCol="0" anchor="ctr"/>
        <a:lstStyle/>
        <a:p>
          <a:pPr algn="ctr"/>
          <a:r>
            <a:rPr lang="en-PH" sz="1100" b="1">
              <a:solidFill>
                <a:schemeClr val="bg1"/>
              </a:solidFill>
              <a:latin typeface="Arial" panose="020B0604020202020204" pitchFamily="34" charset="0"/>
              <a:cs typeface="Arial" panose="020B0604020202020204" pitchFamily="34" charset="0"/>
            </a:rPr>
            <a:t>DOWNLOAD</a:t>
          </a:r>
        </a:p>
      </xdr:txBody>
    </xdr:sp>
    <xdr:clientData fPrintsWithSheet="0"/>
  </xdr:twoCellAnchor>
  <xdr:twoCellAnchor editAs="absolute">
    <xdr:from>
      <xdr:col>2</xdr:col>
      <xdr:colOff>74833</xdr:colOff>
      <xdr:row>1</xdr:row>
      <xdr:rowOff>136071</xdr:rowOff>
    </xdr:from>
    <xdr:to>
      <xdr:col>41</xdr:col>
      <xdr:colOff>338820</xdr:colOff>
      <xdr:row>4</xdr:row>
      <xdr:rowOff>27216</xdr:rowOff>
    </xdr:to>
    <xdr:grpSp>
      <xdr:nvGrpSpPr>
        <xdr:cNvPr id="33" name="Group 32">
          <a:extLst>
            <a:ext uri="{FF2B5EF4-FFF2-40B4-BE49-F238E27FC236}">
              <a16:creationId xmlns:a16="http://schemas.microsoft.com/office/drawing/2014/main" id="{FB0EEB08-2CF3-4A7F-93CF-15D5139F0EED}"/>
            </a:ext>
          </a:extLst>
        </xdr:cNvPr>
        <xdr:cNvGrpSpPr>
          <a:grpSpLocks noChangeAspect="1"/>
        </xdr:cNvGrpSpPr>
      </xdr:nvGrpSpPr>
      <xdr:grpSpPr>
        <a:xfrm>
          <a:off x="1612440" y="176892"/>
          <a:ext cx="15966630" cy="421824"/>
          <a:chOff x="1715861" y="174165"/>
          <a:chExt cx="17252505" cy="421824"/>
        </a:xfrm>
      </xdr:grpSpPr>
      <xdr:sp macro="" textlink="">
        <xdr:nvSpPr>
          <xdr:cNvPr id="34" name="Rectangle: Rounded Corners 33">
            <a:hlinkClick xmlns:r="http://schemas.openxmlformats.org/officeDocument/2006/relationships" r:id="rId4"/>
            <a:extLst>
              <a:ext uri="{FF2B5EF4-FFF2-40B4-BE49-F238E27FC236}">
                <a16:creationId xmlns:a16="http://schemas.microsoft.com/office/drawing/2014/main" id="{4166CE01-F229-E42F-2AF4-88163767BCC0}"/>
              </a:ext>
            </a:extLst>
          </xdr:cNvPr>
          <xdr:cNvSpPr>
            <a:spLocks noChangeAspect="1"/>
          </xdr:cNvSpPr>
        </xdr:nvSpPr>
        <xdr:spPr>
          <a:xfrm>
            <a:off x="1715861" y="174165"/>
            <a:ext cx="1235529"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1</a:t>
            </a:r>
            <a:endParaRPr lang="en-PH" sz="1200" b="0">
              <a:solidFill>
                <a:schemeClr val="tx1"/>
              </a:solidFill>
              <a:latin typeface="Amasis MT Pro Medium" panose="02040604050005020304" pitchFamily="18" charset="0"/>
            </a:endParaRPr>
          </a:p>
        </xdr:txBody>
      </xdr:sp>
      <xdr:sp macro="" textlink="">
        <xdr:nvSpPr>
          <xdr:cNvPr id="35" name="Rectangle: Rounded Corners 34">
            <a:hlinkClick xmlns:r="http://schemas.openxmlformats.org/officeDocument/2006/relationships" r:id="rId5"/>
            <a:extLst>
              <a:ext uri="{FF2B5EF4-FFF2-40B4-BE49-F238E27FC236}">
                <a16:creationId xmlns:a16="http://schemas.microsoft.com/office/drawing/2014/main" id="{70713204-EA0C-CF09-20B1-C9FC51E0A263}"/>
              </a:ext>
            </a:extLst>
          </xdr:cNvPr>
          <xdr:cNvSpPr>
            <a:spLocks noChangeAspect="1"/>
          </xdr:cNvSpPr>
        </xdr:nvSpPr>
        <xdr:spPr>
          <a:xfrm>
            <a:off x="3137536" y="174165"/>
            <a:ext cx="1328058"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2</a:t>
            </a:r>
            <a:endParaRPr lang="en-PH" sz="1200" b="0">
              <a:solidFill>
                <a:schemeClr val="tx1"/>
              </a:solidFill>
              <a:latin typeface="Amasis MT Pro Medium" panose="02040604050005020304" pitchFamily="18" charset="0"/>
            </a:endParaRPr>
          </a:p>
        </xdr:txBody>
      </xdr:sp>
      <xdr:sp macro="" textlink="">
        <xdr:nvSpPr>
          <xdr:cNvPr id="36" name="Rectangle: Rounded Corners 35">
            <a:hlinkClick xmlns:r="http://schemas.openxmlformats.org/officeDocument/2006/relationships" r:id="rId6"/>
            <a:extLst>
              <a:ext uri="{FF2B5EF4-FFF2-40B4-BE49-F238E27FC236}">
                <a16:creationId xmlns:a16="http://schemas.microsoft.com/office/drawing/2014/main" id="{D4703DC7-FED7-F00F-C355-6C4D98996C3D}"/>
              </a:ext>
            </a:extLst>
          </xdr:cNvPr>
          <xdr:cNvSpPr>
            <a:spLocks noChangeAspect="1"/>
          </xdr:cNvSpPr>
        </xdr:nvSpPr>
        <xdr:spPr>
          <a:xfrm>
            <a:off x="4651740" y="174165"/>
            <a:ext cx="127907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3</a:t>
            </a:r>
            <a:endParaRPr lang="en-PH" sz="1200" b="0">
              <a:solidFill>
                <a:schemeClr val="tx1"/>
              </a:solidFill>
              <a:latin typeface="Amasis MT Pro Medium" panose="02040604050005020304" pitchFamily="18" charset="0"/>
            </a:endParaRPr>
          </a:p>
        </xdr:txBody>
      </xdr:sp>
      <xdr:sp macro="" textlink="">
        <xdr:nvSpPr>
          <xdr:cNvPr id="37" name="Rectangle: Rounded Corners 36">
            <a:hlinkClick xmlns:r="http://schemas.openxmlformats.org/officeDocument/2006/relationships" r:id="rId7"/>
            <a:extLst>
              <a:ext uri="{FF2B5EF4-FFF2-40B4-BE49-F238E27FC236}">
                <a16:creationId xmlns:a16="http://schemas.microsoft.com/office/drawing/2014/main" id="{FC9F40A9-4FB1-2C5A-C574-F9F680E4F420}"/>
              </a:ext>
            </a:extLst>
          </xdr:cNvPr>
          <xdr:cNvSpPr>
            <a:spLocks noChangeAspect="1"/>
          </xdr:cNvSpPr>
        </xdr:nvSpPr>
        <xdr:spPr>
          <a:xfrm>
            <a:off x="6116957" y="174165"/>
            <a:ext cx="123961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4</a:t>
            </a:r>
            <a:endParaRPr lang="en-PH" sz="1200">
              <a:solidFill>
                <a:sysClr val="windowText" lastClr="000000"/>
              </a:solidFill>
              <a:latin typeface="Amasis MT Pro Medium" panose="02040604050005020304" pitchFamily="18" charset="0"/>
            </a:endParaRPr>
          </a:p>
        </xdr:txBody>
      </xdr:sp>
      <xdr:sp macro="" textlink="">
        <xdr:nvSpPr>
          <xdr:cNvPr id="38" name="Rectangle: Rounded Corners 37">
            <a:hlinkClick xmlns:r="http://schemas.openxmlformats.org/officeDocument/2006/relationships" r:id="rId8"/>
            <a:extLst>
              <a:ext uri="{FF2B5EF4-FFF2-40B4-BE49-F238E27FC236}">
                <a16:creationId xmlns:a16="http://schemas.microsoft.com/office/drawing/2014/main" id="{57B8E44F-FEEE-F3A0-B184-B6F62ECEAAD5}"/>
              </a:ext>
            </a:extLst>
          </xdr:cNvPr>
          <xdr:cNvSpPr>
            <a:spLocks noChangeAspect="1"/>
          </xdr:cNvSpPr>
        </xdr:nvSpPr>
        <xdr:spPr>
          <a:xfrm>
            <a:off x="7542714" y="174165"/>
            <a:ext cx="1246413"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5</a:t>
            </a:r>
            <a:endParaRPr lang="en-PH" sz="1200">
              <a:solidFill>
                <a:sysClr val="windowText" lastClr="000000"/>
              </a:solidFill>
              <a:latin typeface="Amasis MT Pro Medium" panose="02040604050005020304" pitchFamily="18" charset="0"/>
            </a:endParaRPr>
          </a:p>
        </xdr:txBody>
      </xdr:sp>
      <xdr:sp macro="" textlink="">
        <xdr:nvSpPr>
          <xdr:cNvPr id="39" name="Rectangle: Rounded Corners 38">
            <a:hlinkClick xmlns:r="http://schemas.openxmlformats.org/officeDocument/2006/relationships" r:id="rId9"/>
            <a:extLst>
              <a:ext uri="{FF2B5EF4-FFF2-40B4-BE49-F238E27FC236}">
                <a16:creationId xmlns:a16="http://schemas.microsoft.com/office/drawing/2014/main" id="{53E7EC9F-9338-52FC-C043-4A4025C28921}"/>
              </a:ext>
            </a:extLst>
          </xdr:cNvPr>
          <xdr:cNvSpPr>
            <a:spLocks noChangeAspect="1"/>
          </xdr:cNvSpPr>
        </xdr:nvSpPr>
        <xdr:spPr>
          <a:xfrm>
            <a:off x="8975273" y="174165"/>
            <a:ext cx="1239610" cy="416378"/>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6</a:t>
            </a:r>
            <a:endParaRPr lang="en-PH" sz="1200">
              <a:solidFill>
                <a:sysClr val="windowText" lastClr="000000"/>
              </a:solidFill>
              <a:latin typeface="Amasis MT Pro Medium" panose="02040604050005020304" pitchFamily="18" charset="0"/>
            </a:endParaRPr>
          </a:p>
        </xdr:txBody>
      </xdr:sp>
      <xdr:sp macro="" textlink="">
        <xdr:nvSpPr>
          <xdr:cNvPr id="40" name="Rectangle: Rounded Corners 39">
            <a:hlinkClick xmlns:r="http://schemas.openxmlformats.org/officeDocument/2006/relationships" r:id="rId10"/>
            <a:extLst>
              <a:ext uri="{FF2B5EF4-FFF2-40B4-BE49-F238E27FC236}">
                <a16:creationId xmlns:a16="http://schemas.microsoft.com/office/drawing/2014/main" id="{72D7F2AA-40EC-AE78-E736-C6DEBA44BB8D}"/>
              </a:ext>
            </a:extLst>
          </xdr:cNvPr>
          <xdr:cNvSpPr>
            <a:spLocks noChangeAspect="1"/>
          </xdr:cNvSpPr>
        </xdr:nvSpPr>
        <xdr:spPr>
          <a:xfrm>
            <a:off x="10401029" y="174165"/>
            <a:ext cx="123961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7</a:t>
            </a:r>
            <a:endParaRPr lang="en-PH" sz="1200">
              <a:solidFill>
                <a:sysClr val="windowText" lastClr="000000"/>
              </a:solidFill>
              <a:latin typeface="Amasis MT Pro Medium" panose="02040604050005020304" pitchFamily="18" charset="0"/>
            </a:endParaRPr>
          </a:p>
        </xdr:txBody>
      </xdr:sp>
      <xdr:sp macro="" textlink="">
        <xdr:nvSpPr>
          <xdr:cNvPr id="41" name="Rectangle: Rounded Corners 40">
            <a:hlinkClick xmlns:r="http://schemas.openxmlformats.org/officeDocument/2006/relationships" r:id="rId11"/>
            <a:extLst>
              <a:ext uri="{FF2B5EF4-FFF2-40B4-BE49-F238E27FC236}">
                <a16:creationId xmlns:a16="http://schemas.microsoft.com/office/drawing/2014/main" id="{7FA6BFF7-FFFC-A172-7086-DD814AE7CD43}"/>
              </a:ext>
            </a:extLst>
          </xdr:cNvPr>
          <xdr:cNvSpPr>
            <a:spLocks noChangeAspect="1"/>
          </xdr:cNvSpPr>
        </xdr:nvSpPr>
        <xdr:spPr>
          <a:xfrm>
            <a:off x="11826786" y="174165"/>
            <a:ext cx="1230086"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8</a:t>
            </a:r>
            <a:endParaRPr lang="en-PH" sz="1200">
              <a:solidFill>
                <a:sysClr val="windowText" lastClr="000000"/>
              </a:solidFill>
              <a:latin typeface="Amasis MT Pro Medium" panose="02040604050005020304" pitchFamily="18" charset="0"/>
            </a:endParaRPr>
          </a:p>
        </xdr:txBody>
      </xdr:sp>
      <xdr:sp macro="" textlink="">
        <xdr:nvSpPr>
          <xdr:cNvPr id="42" name="Rectangle: Rounded Corners 41">
            <a:hlinkClick xmlns:r="http://schemas.openxmlformats.org/officeDocument/2006/relationships" r:id="rId12"/>
            <a:extLst>
              <a:ext uri="{FF2B5EF4-FFF2-40B4-BE49-F238E27FC236}">
                <a16:creationId xmlns:a16="http://schemas.microsoft.com/office/drawing/2014/main" id="{46CF3F90-A787-3E27-EE0F-0710C1000700}"/>
              </a:ext>
            </a:extLst>
          </xdr:cNvPr>
          <xdr:cNvSpPr>
            <a:spLocks noChangeAspect="1"/>
          </xdr:cNvSpPr>
        </xdr:nvSpPr>
        <xdr:spPr>
          <a:xfrm>
            <a:off x="13243018" y="174165"/>
            <a:ext cx="1266826"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9</a:t>
            </a:r>
            <a:endParaRPr lang="en-PH" sz="1200" b="0">
              <a:solidFill>
                <a:schemeClr val="tx1"/>
              </a:solidFill>
              <a:latin typeface="Amasis MT Pro Medium" panose="02040604050005020304" pitchFamily="18" charset="0"/>
            </a:endParaRPr>
          </a:p>
        </xdr:txBody>
      </xdr:sp>
      <xdr:sp macro="" textlink="">
        <xdr:nvSpPr>
          <xdr:cNvPr id="43" name="Rectangle: Rounded Corners 42">
            <a:hlinkClick xmlns:r="http://schemas.openxmlformats.org/officeDocument/2006/relationships" r:id="rId13"/>
            <a:extLst>
              <a:ext uri="{FF2B5EF4-FFF2-40B4-BE49-F238E27FC236}">
                <a16:creationId xmlns:a16="http://schemas.microsoft.com/office/drawing/2014/main" id="{47008D08-76E5-88F2-F175-7A25FB716E90}"/>
              </a:ext>
            </a:extLst>
          </xdr:cNvPr>
          <xdr:cNvSpPr>
            <a:spLocks noChangeAspect="1"/>
          </xdr:cNvSpPr>
        </xdr:nvSpPr>
        <xdr:spPr>
          <a:xfrm>
            <a:off x="14695990" y="174165"/>
            <a:ext cx="1270905" cy="416379"/>
          </a:xfrm>
          <a:prstGeom prst="roundRect">
            <a:avLst/>
          </a:prstGeom>
          <a:solidFill>
            <a:schemeClr val="bg2">
              <a:lumMod val="2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bg1"/>
                </a:solidFill>
                <a:latin typeface="Amasis MT Pro Medium" panose="02040604050005020304" pitchFamily="18" charset="0"/>
              </a:rPr>
              <a:t>MONTH</a:t>
            </a:r>
            <a:r>
              <a:rPr lang="en-PH" sz="1200" b="1" baseline="0">
                <a:solidFill>
                  <a:schemeClr val="bg1"/>
                </a:solidFill>
                <a:latin typeface="Amasis MT Pro Medium" panose="02040604050005020304" pitchFamily="18" charset="0"/>
              </a:rPr>
              <a:t> 10</a:t>
            </a:r>
            <a:endParaRPr lang="en-PH" sz="1200" b="1">
              <a:solidFill>
                <a:schemeClr val="bg1"/>
              </a:solidFill>
              <a:latin typeface="Amasis MT Pro Medium" panose="02040604050005020304" pitchFamily="18" charset="0"/>
            </a:endParaRPr>
          </a:p>
        </xdr:txBody>
      </xdr:sp>
      <xdr:sp macro="" textlink="">
        <xdr:nvSpPr>
          <xdr:cNvPr id="44" name="Rectangle: Rounded Corners 43">
            <a:hlinkClick xmlns:r="http://schemas.openxmlformats.org/officeDocument/2006/relationships" r:id="rId14"/>
            <a:extLst>
              <a:ext uri="{FF2B5EF4-FFF2-40B4-BE49-F238E27FC236}">
                <a16:creationId xmlns:a16="http://schemas.microsoft.com/office/drawing/2014/main" id="{B17885D4-3F0B-FCA9-20DA-79E03983A792}"/>
              </a:ext>
            </a:extLst>
          </xdr:cNvPr>
          <xdr:cNvSpPr/>
        </xdr:nvSpPr>
        <xdr:spPr>
          <a:xfrm>
            <a:off x="17683852" y="179610"/>
            <a:ext cx="1284514" cy="416379"/>
          </a:xfrm>
          <a:prstGeom prst="roundRect">
            <a:avLst/>
          </a:prstGeom>
          <a:solidFill>
            <a:srgbClr val="C00000"/>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400" b="1">
                <a:solidFill>
                  <a:schemeClr val="bg1"/>
                </a:solidFill>
                <a:latin typeface="Amasis MT Pro Medium" panose="02040604050005020304" pitchFamily="18" charset="0"/>
              </a:rPr>
              <a:t>TOTAL</a:t>
            </a:r>
            <a:endParaRPr lang="en-PH" sz="1200" b="1">
              <a:solidFill>
                <a:schemeClr val="bg1"/>
              </a:solidFill>
              <a:latin typeface="Amasis MT Pro Medium" panose="02040604050005020304" pitchFamily="18" charset="0"/>
            </a:endParaRPr>
          </a:p>
        </xdr:txBody>
      </xdr:sp>
      <xdr:sp macro="" textlink="">
        <xdr:nvSpPr>
          <xdr:cNvPr id="45" name="Rectangle: Rounded Corners 44">
            <a:hlinkClick xmlns:r="http://schemas.openxmlformats.org/officeDocument/2006/relationships" r:id="rId15"/>
            <a:extLst>
              <a:ext uri="{FF2B5EF4-FFF2-40B4-BE49-F238E27FC236}">
                <a16:creationId xmlns:a16="http://schemas.microsoft.com/office/drawing/2014/main" id="{5CF88426-1EAA-9B4D-794D-4B83E3F08F21}"/>
              </a:ext>
            </a:extLst>
          </xdr:cNvPr>
          <xdr:cNvSpPr>
            <a:spLocks noChangeAspect="1"/>
          </xdr:cNvSpPr>
        </xdr:nvSpPr>
        <xdr:spPr>
          <a:xfrm>
            <a:off x="16153043" y="174165"/>
            <a:ext cx="1270905"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11</a:t>
            </a:r>
            <a:endParaRPr lang="en-PH" sz="1200">
              <a:solidFill>
                <a:sysClr val="windowText" lastClr="000000"/>
              </a:solidFill>
              <a:latin typeface="Amasis MT Pro Medium" panose="02040604050005020304" pitchFamily="18" charset="0"/>
            </a:endParaRPr>
          </a:p>
        </xdr:txBody>
      </xdr:sp>
    </xdr:grpSp>
    <xdr:clientData fPrintsWithSheet="0"/>
  </xdr:twoCellAnchor>
  <xdr:twoCellAnchor editAs="absolute">
    <xdr:from>
      <xdr:col>0</xdr:col>
      <xdr:colOff>238134</xdr:colOff>
      <xdr:row>46</xdr:row>
      <xdr:rowOff>103180</xdr:rowOff>
    </xdr:from>
    <xdr:to>
      <xdr:col>0</xdr:col>
      <xdr:colOff>1279080</xdr:colOff>
      <xdr:row>49</xdr:row>
      <xdr:rowOff>28335</xdr:rowOff>
    </xdr:to>
    <xdr:sp macro="[0]!PrintActiveSheet_SetPrintArea" textlink="">
      <xdr:nvSpPr>
        <xdr:cNvPr id="2" name="Rectangle 1">
          <a:extLst>
            <a:ext uri="{FF2B5EF4-FFF2-40B4-BE49-F238E27FC236}">
              <a16:creationId xmlns:a16="http://schemas.microsoft.com/office/drawing/2014/main" id="{F5F41393-9AB6-40E3-B116-18A2713DBF47}"/>
            </a:ext>
          </a:extLst>
        </xdr:cNvPr>
        <xdr:cNvSpPr>
          <a:spLocks noChangeAspect="1"/>
        </xdr:cNvSpPr>
      </xdr:nvSpPr>
      <xdr:spPr>
        <a:xfrm>
          <a:off x="238134" y="10056805"/>
          <a:ext cx="1040946" cy="615718"/>
        </a:xfrm>
        <a:prstGeom prst="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2000" b="1">
              <a:solidFill>
                <a:schemeClr val="bg1"/>
              </a:solidFill>
              <a:latin typeface="Arial" panose="020B0604020202020204" pitchFamily="34" charset="0"/>
              <a:cs typeface="Arial" panose="020B0604020202020204" pitchFamily="34" charset="0"/>
            </a:rPr>
            <a:t>PRINT</a:t>
          </a:r>
        </a:p>
      </xdr:txBody>
    </xdr:sp>
    <xdr:clientData fPrintsWithSheet="0"/>
  </xdr:twoCellAnchor>
  <xdr:twoCellAnchor>
    <xdr:from>
      <xdr:col>0</xdr:col>
      <xdr:colOff>149677</xdr:colOff>
      <xdr:row>13</xdr:row>
      <xdr:rowOff>0</xdr:rowOff>
    </xdr:from>
    <xdr:to>
      <xdr:col>0</xdr:col>
      <xdr:colOff>1329753</xdr:colOff>
      <xdr:row>40</xdr:row>
      <xdr:rowOff>204661</xdr:rowOff>
    </xdr:to>
    <xdr:grpSp>
      <xdr:nvGrpSpPr>
        <xdr:cNvPr id="3" name="Group 2">
          <a:extLst>
            <a:ext uri="{FF2B5EF4-FFF2-40B4-BE49-F238E27FC236}">
              <a16:creationId xmlns:a16="http://schemas.microsoft.com/office/drawing/2014/main" id="{EC0EC9A4-F05D-4BDF-946B-9AAE016D4ACC}"/>
            </a:ext>
          </a:extLst>
        </xdr:cNvPr>
        <xdr:cNvGrpSpPr/>
      </xdr:nvGrpSpPr>
      <xdr:grpSpPr>
        <a:xfrm>
          <a:off x="149677" y="2408464"/>
          <a:ext cx="1180076" cy="6368697"/>
          <a:chOff x="170916" y="2527118"/>
          <a:chExt cx="1180076" cy="6463904"/>
        </a:xfrm>
      </xdr:grpSpPr>
      <xdr:sp macro="" textlink="">
        <xdr:nvSpPr>
          <xdr:cNvPr id="4" name="Rectangle: Rounded Corners 3">
            <a:hlinkClick xmlns:r="http://schemas.openxmlformats.org/officeDocument/2006/relationships" r:id="rId16"/>
            <a:extLst>
              <a:ext uri="{FF2B5EF4-FFF2-40B4-BE49-F238E27FC236}">
                <a16:creationId xmlns:a16="http://schemas.microsoft.com/office/drawing/2014/main" id="{8348B9CB-A0B5-A5CF-7A4C-1217F9CB1835}"/>
              </a:ext>
            </a:extLst>
          </xdr:cNvPr>
          <xdr:cNvSpPr/>
        </xdr:nvSpPr>
        <xdr:spPr>
          <a:xfrm>
            <a:off x="177715" y="2527118"/>
            <a:ext cx="1173277" cy="936519"/>
          </a:xfrm>
          <a:prstGeom prst="roundRect">
            <a:avLst/>
          </a:prstGeom>
          <a:solidFill>
            <a:schemeClr val="bg2">
              <a:lumMod val="25000"/>
            </a:schemeClr>
          </a:solidFill>
          <a:scene3d>
            <a:camera prst="orthographicFront"/>
            <a:lightRig rig="threePt" dir="t"/>
          </a:scene3d>
          <a:sp3d>
            <a:bevelT w="165100" prst="coolSlant"/>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lt1"/>
                </a:solidFill>
                <a:effectLst/>
                <a:latin typeface="+mn-lt"/>
                <a:ea typeface="+mn-ea"/>
                <a:cs typeface="+mn-cs"/>
              </a:rPr>
              <a:t>⌨️</a:t>
            </a:r>
            <a:br>
              <a:rPr lang="en-PH" sz="1050" b="1">
                <a:solidFill>
                  <a:schemeClr val="bg1"/>
                </a:solidFill>
                <a:latin typeface="Amasis MT Pro Black" panose="02040A04050005020304" pitchFamily="18" charset="0"/>
              </a:rPr>
            </a:br>
            <a:r>
              <a:rPr lang="en-PH" sz="1050" b="1">
                <a:solidFill>
                  <a:schemeClr val="bg1"/>
                </a:solidFill>
                <a:latin typeface="Amasis MT Pro Black" panose="02040A04050005020304" pitchFamily="18" charset="0"/>
              </a:rPr>
              <a:t>INPUT DATA</a:t>
            </a:r>
          </a:p>
        </xdr:txBody>
      </xdr:sp>
      <xdr:sp macro="" textlink="">
        <xdr:nvSpPr>
          <xdr:cNvPr id="5" name="Rectangle: Rounded Corners 4">
            <a:hlinkClick xmlns:r="http://schemas.openxmlformats.org/officeDocument/2006/relationships" r:id="rId17"/>
            <a:extLst>
              <a:ext uri="{FF2B5EF4-FFF2-40B4-BE49-F238E27FC236}">
                <a16:creationId xmlns:a16="http://schemas.microsoft.com/office/drawing/2014/main" id="{E855269E-FBF6-F28B-96C3-CAB5C3DE11FA}"/>
              </a:ext>
            </a:extLst>
          </xdr:cNvPr>
          <xdr:cNvSpPr/>
        </xdr:nvSpPr>
        <xdr:spPr>
          <a:xfrm>
            <a:off x="170916" y="3892317"/>
            <a:ext cx="1173277" cy="1000068"/>
          </a:xfrm>
          <a:prstGeom prst="roundRect">
            <a:avLst/>
          </a:prstGeom>
          <a:solidFill>
            <a:schemeClr val="bg1">
              <a:lumMod val="85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chemeClr val="lt1"/>
                </a:solidFill>
                <a:effectLst/>
                <a:latin typeface="+mn-lt"/>
                <a:ea typeface="+mn-ea"/>
                <a:cs typeface="+mn-cs"/>
              </a:rPr>
              <a:t>📈</a:t>
            </a:r>
            <a:br>
              <a:rPr lang="en-PH" sz="1100">
                <a:solidFill>
                  <a:sysClr val="windowText" lastClr="000000"/>
                </a:solidFill>
                <a:latin typeface="Amasis MT Pro Black" panose="02040A04050005020304" pitchFamily="18" charset="0"/>
              </a:rPr>
            </a:br>
            <a:r>
              <a:rPr lang="en-PH" sz="1100">
                <a:solidFill>
                  <a:schemeClr val="accent6">
                    <a:lumMod val="50000"/>
                  </a:schemeClr>
                </a:solidFill>
                <a:latin typeface="Amasis MT Pro Black" panose="02040A04050005020304" pitchFamily="18" charset="0"/>
              </a:rPr>
              <a:t>GRADING SHEETS</a:t>
            </a:r>
          </a:p>
        </xdr:txBody>
      </xdr:sp>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15570711-EF66-1884-4213-6D5304A2D266}"/>
              </a:ext>
            </a:extLst>
          </xdr:cNvPr>
          <xdr:cNvSpPr/>
        </xdr:nvSpPr>
        <xdr:spPr>
          <a:xfrm>
            <a:off x="170916" y="5313609"/>
            <a:ext cx="1173277" cy="96423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SF2</a:t>
            </a:r>
            <a:r>
              <a:rPr lang="en-PH" sz="1200" baseline="0">
                <a:solidFill>
                  <a:schemeClr val="accent6">
                    <a:lumMod val="50000"/>
                  </a:schemeClr>
                </a:solidFill>
                <a:latin typeface="Amasis MT Pro Black" panose="02040A04050005020304" pitchFamily="18" charset="0"/>
              </a:rPr>
              <a:t> &amp; SF3</a:t>
            </a:r>
            <a:endParaRPr lang="en-PH" sz="1200">
              <a:solidFill>
                <a:schemeClr val="accent6">
                  <a:lumMod val="50000"/>
                </a:schemeClr>
              </a:solidFill>
              <a:latin typeface="Amasis MT Pro Black" panose="02040A04050005020304" pitchFamily="18" charset="0"/>
            </a:endParaRPr>
          </a:p>
        </xdr:txBody>
      </xdr:sp>
      <xdr:sp macro="" textlink="">
        <xdr:nvSpPr>
          <xdr:cNvPr id="7" name="Rectangle: Rounded Corners 6">
            <a:hlinkClick xmlns:r="http://schemas.openxmlformats.org/officeDocument/2006/relationships" r:id="rId18"/>
            <a:extLst>
              <a:ext uri="{FF2B5EF4-FFF2-40B4-BE49-F238E27FC236}">
                <a16:creationId xmlns:a16="http://schemas.microsoft.com/office/drawing/2014/main" id="{20F4AF0B-0472-2C06-282B-C6D65CD5AD00}"/>
              </a:ext>
            </a:extLst>
          </xdr:cNvPr>
          <xdr:cNvSpPr/>
        </xdr:nvSpPr>
        <xdr:spPr>
          <a:xfrm>
            <a:off x="177715" y="6700434"/>
            <a:ext cx="1173277" cy="919565"/>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SF9</a:t>
            </a:r>
            <a:r>
              <a:rPr lang="en-PH" sz="1200" baseline="0">
                <a:solidFill>
                  <a:schemeClr val="accent6">
                    <a:lumMod val="50000"/>
                  </a:schemeClr>
                </a:solidFill>
                <a:latin typeface="Amasis MT Pro Black" panose="02040A04050005020304" pitchFamily="18" charset="0"/>
              </a:rPr>
              <a:t> &amp; CERT</a:t>
            </a:r>
            <a:endParaRPr lang="en-PH" sz="1200">
              <a:solidFill>
                <a:schemeClr val="accent6">
                  <a:lumMod val="50000"/>
                </a:schemeClr>
              </a:solidFill>
              <a:latin typeface="Amasis MT Pro Black" panose="02040A04050005020304" pitchFamily="18" charset="0"/>
            </a:endParaRPr>
          </a:p>
        </xdr:txBody>
      </xdr:sp>
      <xdr:sp macro="" textlink="">
        <xdr:nvSpPr>
          <xdr:cNvPr id="8" name="Rectangle: Rounded Corners 7">
            <a:hlinkClick xmlns:r="http://schemas.openxmlformats.org/officeDocument/2006/relationships" r:id="rId19"/>
            <a:extLst>
              <a:ext uri="{FF2B5EF4-FFF2-40B4-BE49-F238E27FC236}">
                <a16:creationId xmlns:a16="http://schemas.microsoft.com/office/drawing/2014/main" id="{D7D5C016-4AF2-5D0F-6223-756DEC219C53}"/>
              </a:ext>
            </a:extLst>
          </xdr:cNvPr>
          <xdr:cNvSpPr/>
        </xdr:nvSpPr>
        <xdr:spPr>
          <a:xfrm>
            <a:off x="177715" y="8024881"/>
            <a:ext cx="1173277" cy="96614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050">
                <a:solidFill>
                  <a:schemeClr val="accent6">
                    <a:lumMod val="50000"/>
                  </a:schemeClr>
                </a:solidFill>
                <a:latin typeface="Amasis MT Pro Black" panose="02040A04050005020304" pitchFamily="18" charset="0"/>
              </a:rPr>
              <a:t>GRADE SLIP</a:t>
            </a:r>
          </a:p>
        </xdr:txBody>
      </xdr:sp>
    </xdr:grpSp>
    <xdr:clientData fPrintsWithSheet="0"/>
  </xdr:twoCellAnchor>
  <xdr:twoCellAnchor editAs="absolute">
    <xdr:from>
      <xdr:col>41</xdr:col>
      <xdr:colOff>0</xdr:colOff>
      <xdr:row>6</xdr:row>
      <xdr:rowOff>0</xdr:rowOff>
    </xdr:from>
    <xdr:to>
      <xdr:col>44</xdr:col>
      <xdr:colOff>296440</xdr:colOff>
      <xdr:row>6</xdr:row>
      <xdr:rowOff>304448</xdr:rowOff>
    </xdr:to>
    <xdr:sp macro="[0]!ToggleHideBlankRows_D17_D137" textlink="">
      <xdr:nvSpPr>
        <xdr:cNvPr id="9" name="Rectangle: Rounded Corners 8">
          <a:extLst>
            <a:ext uri="{FF2B5EF4-FFF2-40B4-BE49-F238E27FC236}">
              <a16:creationId xmlns:a16="http://schemas.microsoft.com/office/drawing/2014/main" id="{3D605651-AF21-4F23-8416-0D3E420DF1F3}"/>
            </a:ext>
          </a:extLst>
        </xdr:cNvPr>
        <xdr:cNvSpPr/>
      </xdr:nvSpPr>
      <xdr:spPr>
        <a:xfrm>
          <a:off x="17240250" y="789214"/>
          <a:ext cx="1861261" cy="304448"/>
        </a:xfrm>
        <a:prstGeom prst="roundRect">
          <a:avLst/>
        </a:prstGeom>
        <a:solidFill>
          <a:srgbClr val="00B0F0"/>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HIDE</a:t>
          </a:r>
          <a:r>
            <a:rPr lang="en-PH" sz="1050" b="1" baseline="0">
              <a:solidFill>
                <a:schemeClr val="bg1"/>
              </a:solidFill>
              <a:latin typeface="Amasis MT Pro Medium" panose="02040604050005020304" pitchFamily="18" charset="0"/>
            </a:rPr>
            <a:t> BLANK/S</a:t>
          </a:r>
          <a:endParaRPr lang="en-PH" sz="1050" b="1">
            <a:solidFill>
              <a:schemeClr val="bg1"/>
            </a:solidFill>
            <a:latin typeface="Amasis MT Pro Medium" panose="02040604050005020304" pitchFamily="18" charset="0"/>
          </a:endParaRPr>
        </a:p>
      </xdr:txBody>
    </xdr:sp>
    <xdr:clientData fPrintsWithSheet="0"/>
  </xdr:twoCellAnchor>
  <xdr:twoCellAnchor editAs="absolute">
    <xdr:from>
      <xdr:col>41</xdr:col>
      <xdr:colOff>0</xdr:colOff>
      <xdr:row>7</xdr:row>
      <xdr:rowOff>12479</xdr:rowOff>
    </xdr:from>
    <xdr:to>
      <xdr:col>44</xdr:col>
      <xdr:colOff>296440</xdr:colOff>
      <xdr:row>8</xdr:row>
      <xdr:rowOff>69555</xdr:rowOff>
    </xdr:to>
    <xdr:sp macro="[0]!UnhideAll_D17_D137_AI17_AI137" textlink="">
      <xdr:nvSpPr>
        <xdr:cNvPr id="10" name="Rectangle: Rounded Corners 9">
          <a:extLst>
            <a:ext uri="{FF2B5EF4-FFF2-40B4-BE49-F238E27FC236}">
              <a16:creationId xmlns:a16="http://schemas.microsoft.com/office/drawing/2014/main" id="{A52C2B20-098C-4FB0-ACBC-96237EBABCE4}"/>
            </a:ext>
          </a:extLst>
        </xdr:cNvPr>
        <xdr:cNvSpPr/>
      </xdr:nvSpPr>
      <xdr:spPr>
        <a:xfrm>
          <a:off x="17240250" y="1141872"/>
          <a:ext cx="1861261" cy="302004"/>
        </a:xfrm>
        <a:prstGeom prst="roundRect">
          <a:avLst/>
        </a:prstGeom>
        <a:solidFill>
          <a:srgbClr val="C00000"/>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UNHIDE</a:t>
          </a:r>
          <a:r>
            <a:rPr lang="en-PH" sz="1050" b="1" baseline="0">
              <a:solidFill>
                <a:schemeClr val="bg1"/>
              </a:solidFill>
              <a:latin typeface="Amasis MT Pro Medium" panose="02040604050005020304" pitchFamily="18" charset="0"/>
            </a:rPr>
            <a:t> BLANK/S</a:t>
          </a:r>
          <a:endParaRPr lang="en-PH" sz="1050" b="1">
            <a:solidFill>
              <a:schemeClr val="bg1"/>
            </a:solidFill>
            <a:latin typeface="Amasis MT Pro Medium" panose="02040604050005020304" pitchFamily="18" charset="0"/>
          </a:endParaRPr>
        </a:p>
      </xdr:txBody>
    </xdr:sp>
    <xdr:clientData fPrintsWithSheet="0"/>
  </xdr:twoCellAnchor>
  <xdr:twoCellAnchor editAs="absolute">
    <xdr:from>
      <xdr:col>41</xdr:col>
      <xdr:colOff>4493</xdr:colOff>
      <xdr:row>9</xdr:row>
      <xdr:rowOff>57152</xdr:rowOff>
    </xdr:from>
    <xdr:to>
      <xdr:col>44</xdr:col>
      <xdr:colOff>305960</xdr:colOff>
      <xdr:row>11</xdr:row>
      <xdr:rowOff>201340</xdr:rowOff>
    </xdr:to>
    <xdr:sp macro="[0]!ToggleHideRows_NLS_TransferredOut" textlink="">
      <xdr:nvSpPr>
        <xdr:cNvPr id="11" name="Rectangle: Rounded Corners 10">
          <a:extLst>
            <a:ext uri="{FF2B5EF4-FFF2-40B4-BE49-F238E27FC236}">
              <a16:creationId xmlns:a16="http://schemas.microsoft.com/office/drawing/2014/main" id="{E18613AE-4B48-4D99-9C97-72000602F15F}"/>
            </a:ext>
          </a:extLst>
        </xdr:cNvPr>
        <xdr:cNvSpPr/>
      </xdr:nvSpPr>
      <xdr:spPr>
        <a:xfrm>
          <a:off x="17244743" y="1513116"/>
          <a:ext cx="1866288" cy="511581"/>
        </a:xfrm>
        <a:prstGeom prst="roundRect">
          <a:avLst/>
        </a:prstGeom>
        <a:solidFill>
          <a:schemeClr val="accent2">
            <a:lumMod val="75000"/>
          </a:schemeClr>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HIDE/UNHIDE</a:t>
          </a:r>
          <a:r>
            <a:rPr lang="en-PH" sz="1050" b="1" baseline="0">
              <a:solidFill>
                <a:schemeClr val="bg1"/>
              </a:solidFill>
              <a:latin typeface="Amasis MT Pro Medium" panose="02040604050005020304" pitchFamily="18" charset="0"/>
            </a:rPr>
            <a:t> </a:t>
          </a:r>
        </a:p>
        <a:p>
          <a:pPr algn="ctr"/>
          <a:r>
            <a:rPr lang="en-PH" sz="1050" b="1" baseline="0">
              <a:solidFill>
                <a:schemeClr val="bg1"/>
              </a:solidFill>
              <a:latin typeface="Amasis MT Pro Medium" panose="02040604050005020304" pitchFamily="18" charset="0"/>
            </a:rPr>
            <a:t>DROP OUT STUDENTS</a:t>
          </a:r>
          <a:endParaRPr lang="en-PH" sz="1050" b="1">
            <a:solidFill>
              <a:schemeClr val="bg1"/>
            </a:solidFill>
            <a:latin typeface="Amasis MT Pro Medium" panose="02040604050005020304" pitchFamily="18" charset="0"/>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401411</xdr:colOff>
      <xdr:row>1</xdr:row>
      <xdr:rowOff>74841</xdr:rowOff>
    </xdr:from>
    <xdr:to>
      <xdr:col>0</xdr:col>
      <xdr:colOff>1094015</xdr:colOff>
      <xdr:row>7</xdr:row>
      <xdr:rowOff>25176</xdr:rowOff>
    </xdr:to>
    <xdr:pic>
      <xdr:nvPicPr>
        <xdr:cNvPr id="2" name="Picture 1">
          <a:hlinkClick xmlns:r="http://schemas.openxmlformats.org/officeDocument/2006/relationships" r:id="rId1"/>
          <a:extLst>
            <a:ext uri="{FF2B5EF4-FFF2-40B4-BE49-F238E27FC236}">
              <a16:creationId xmlns:a16="http://schemas.microsoft.com/office/drawing/2014/main" id="{39285D4D-AE3F-4F63-A9F1-E5620B6865A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401411" y="115662"/>
          <a:ext cx="692604" cy="1038907"/>
        </a:xfrm>
        <a:prstGeom prst="rect">
          <a:avLst/>
        </a:prstGeom>
      </xdr:spPr>
    </xdr:pic>
    <xdr:clientData fPrintsWithSheet="0"/>
  </xdr:twoCellAnchor>
  <xdr:twoCellAnchor>
    <xdr:from>
      <xdr:col>0</xdr:col>
      <xdr:colOff>178935</xdr:colOff>
      <xdr:row>7</xdr:row>
      <xdr:rowOff>134706</xdr:rowOff>
    </xdr:from>
    <xdr:to>
      <xdr:col>0</xdr:col>
      <xdr:colOff>1311048</xdr:colOff>
      <xdr:row>10</xdr:row>
      <xdr:rowOff>78921</xdr:rowOff>
    </xdr:to>
    <xdr:sp macro="" textlink="">
      <xdr:nvSpPr>
        <xdr:cNvPr id="3" name="Rectangle: Rounded Corners 2">
          <a:extLst>
            <a:ext uri="{FF2B5EF4-FFF2-40B4-BE49-F238E27FC236}">
              <a16:creationId xmlns:a16="http://schemas.microsoft.com/office/drawing/2014/main" id="{20C97D3D-47AE-469D-AC48-77E9D46B5798}"/>
            </a:ext>
          </a:extLst>
        </xdr:cNvPr>
        <xdr:cNvSpPr/>
      </xdr:nvSpPr>
      <xdr:spPr>
        <a:xfrm>
          <a:off x="178935" y="1258656"/>
          <a:ext cx="1132113" cy="363315"/>
        </a:xfrm>
        <a:prstGeom prst="roundRect">
          <a:avLst/>
        </a:prstGeom>
        <a:solidFill>
          <a:schemeClr val="tx1">
            <a:lumMod val="85000"/>
            <a:lumOff val="1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chemeClr val="bg1"/>
              </a:solidFill>
              <a:latin typeface="Amasis MT Pro Black" panose="02040A04050005020304" pitchFamily="18" charset="0"/>
            </a:rPr>
            <a:t>SF</a:t>
          </a:r>
          <a:r>
            <a:rPr lang="en-PH" sz="1600" b="1" baseline="0">
              <a:solidFill>
                <a:schemeClr val="bg1"/>
              </a:solidFill>
              <a:latin typeface="Amasis MT Pro Black" panose="02040A04050005020304" pitchFamily="18" charset="0"/>
            </a:rPr>
            <a:t> 2</a:t>
          </a:r>
          <a:endParaRPr lang="en-PH" sz="1600" b="1">
            <a:solidFill>
              <a:schemeClr val="bg1"/>
            </a:solidFill>
            <a:latin typeface="Amasis MT Pro Black" panose="02040A04050005020304" pitchFamily="18" charset="0"/>
          </a:endParaRPr>
        </a:p>
      </xdr:txBody>
    </xdr:sp>
    <xdr:clientData fPrintsWithSheet="0"/>
  </xdr:twoCellAnchor>
  <xdr:twoCellAnchor>
    <xdr:from>
      <xdr:col>0</xdr:col>
      <xdr:colOff>178935</xdr:colOff>
      <xdr:row>10</xdr:row>
      <xdr:rowOff>164642</xdr:rowOff>
    </xdr:from>
    <xdr:to>
      <xdr:col>0</xdr:col>
      <xdr:colOff>1311048</xdr:colOff>
      <xdr:row>11</xdr:row>
      <xdr:rowOff>244928</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6551BF7E-6611-42B2-B4E8-CDE8CFE3BBF2}"/>
            </a:ext>
          </a:extLst>
        </xdr:cNvPr>
        <xdr:cNvSpPr/>
      </xdr:nvSpPr>
      <xdr:spPr>
        <a:xfrm>
          <a:off x="178935" y="1707692"/>
          <a:ext cx="1132113" cy="37079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ysClr val="windowText" lastClr="000000"/>
              </a:solidFill>
              <a:latin typeface="Amasis MT Pro Black" panose="02040A04050005020304" pitchFamily="18" charset="0"/>
            </a:rPr>
            <a:t>SF</a:t>
          </a:r>
          <a:r>
            <a:rPr lang="en-PH" sz="1600" b="1" baseline="0">
              <a:solidFill>
                <a:sysClr val="windowText" lastClr="000000"/>
              </a:solidFill>
              <a:latin typeface="Amasis MT Pro Black" panose="02040A04050005020304" pitchFamily="18" charset="0"/>
            </a:rPr>
            <a:t> 3</a:t>
          </a:r>
          <a:endParaRPr lang="en-PH" sz="1600" b="1">
            <a:solidFill>
              <a:sysClr val="windowText" lastClr="000000"/>
            </a:solidFill>
            <a:latin typeface="Amasis MT Pro Black" panose="02040A04050005020304" pitchFamily="18" charset="0"/>
          </a:endParaRPr>
        </a:p>
      </xdr:txBody>
    </xdr:sp>
    <xdr:clientData fPrintsWithSheet="0"/>
  </xdr:twoCellAnchor>
  <xdr:twoCellAnchor editAs="absolute">
    <xdr:from>
      <xdr:col>0</xdr:col>
      <xdr:colOff>170090</xdr:colOff>
      <xdr:row>44</xdr:row>
      <xdr:rowOff>1262</xdr:rowOff>
    </xdr:from>
    <xdr:to>
      <xdr:col>0</xdr:col>
      <xdr:colOff>1353912</xdr:colOff>
      <xdr:row>45</xdr:row>
      <xdr:rowOff>228595</xdr:rowOff>
    </xdr:to>
    <xdr:sp macro="[0]!ExportActiveSheet_PrintArea_ToExcel_NoObjects" textlink="">
      <xdr:nvSpPr>
        <xdr:cNvPr id="18" name="Rectangle: Rounded Corners 17">
          <a:extLst>
            <a:ext uri="{FF2B5EF4-FFF2-40B4-BE49-F238E27FC236}">
              <a16:creationId xmlns:a16="http://schemas.microsoft.com/office/drawing/2014/main" id="{46DB70E9-D9BA-D0AB-C34A-329475A12CF5}"/>
            </a:ext>
          </a:extLst>
        </xdr:cNvPr>
        <xdr:cNvSpPr/>
      </xdr:nvSpPr>
      <xdr:spPr>
        <a:xfrm>
          <a:off x="170090" y="9499048"/>
          <a:ext cx="1183822" cy="458654"/>
        </a:xfrm>
        <a:prstGeom prst="round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0000" rtlCol="0" anchor="ctr"/>
        <a:lstStyle/>
        <a:p>
          <a:pPr algn="ctr"/>
          <a:r>
            <a:rPr lang="en-PH" sz="1100" b="1">
              <a:solidFill>
                <a:schemeClr val="bg1"/>
              </a:solidFill>
              <a:latin typeface="Arial" panose="020B0604020202020204" pitchFamily="34" charset="0"/>
              <a:cs typeface="Arial" panose="020B0604020202020204" pitchFamily="34" charset="0"/>
            </a:rPr>
            <a:t>DOWNLOAD</a:t>
          </a:r>
        </a:p>
      </xdr:txBody>
    </xdr:sp>
    <xdr:clientData fPrintsWithSheet="0"/>
  </xdr:twoCellAnchor>
  <xdr:twoCellAnchor>
    <xdr:from>
      <xdr:col>2</xdr:col>
      <xdr:colOff>76200</xdr:colOff>
      <xdr:row>1</xdr:row>
      <xdr:rowOff>133344</xdr:rowOff>
    </xdr:from>
    <xdr:to>
      <xdr:col>41</xdr:col>
      <xdr:colOff>340187</xdr:colOff>
      <xdr:row>4</xdr:row>
      <xdr:rowOff>24489</xdr:rowOff>
    </xdr:to>
    <xdr:grpSp>
      <xdr:nvGrpSpPr>
        <xdr:cNvPr id="20" name="Group 19">
          <a:extLst>
            <a:ext uri="{FF2B5EF4-FFF2-40B4-BE49-F238E27FC236}">
              <a16:creationId xmlns:a16="http://schemas.microsoft.com/office/drawing/2014/main" id="{11B30ADE-2CF6-4E8A-A059-A14CD0324A9D}"/>
            </a:ext>
          </a:extLst>
        </xdr:cNvPr>
        <xdr:cNvGrpSpPr/>
      </xdr:nvGrpSpPr>
      <xdr:grpSpPr>
        <a:xfrm>
          <a:off x="1613807" y="174165"/>
          <a:ext cx="15966630" cy="421824"/>
          <a:chOff x="1715861" y="174165"/>
          <a:chExt cx="17252505" cy="421824"/>
        </a:xfrm>
      </xdr:grpSpPr>
      <xdr:sp macro="" textlink="">
        <xdr:nvSpPr>
          <xdr:cNvPr id="21" name="Rectangle: Rounded Corners 20">
            <a:hlinkClick xmlns:r="http://schemas.openxmlformats.org/officeDocument/2006/relationships" r:id="rId4"/>
            <a:extLst>
              <a:ext uri="{FF2B5EF4-FFF2-40B4-BE49-F238E27FC236}">
                <a16:creationId xmlns:a16="http://schemas.microsoft.com/office/drawing/2014/main" id="{0F786C66-773B-42EB-CE7E-FF76111A87C2}"/>
              </a:ext>
            </a:extLst>
          </xdr:cNvPr>
          <xdr:cNvSpPr>
            <a:spLocks noChangeAspect="1"/>
          </xdr:cNvSpPr>
        </xdr:nvSpPr>
        <xdr:spPr>
          <a:xfrm>
            <a:off x="1715861" y="174165"/>
            <a:ext cx="1235529"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1</a:t>
            </a:r>
            <a:endParaRPr lang="en-PH" sz="1200" b="0">
              <a:solidFill>
                <a:schemeClr val="tx1"/>
              </a:solidFill>
              <a:latin typeface="Amasis MT Pro Medium" panose="02040604050005020304" pitchFamily="18" charset="0"/>
            </a:endParaRPr>
          </a:p>
        </xdr:txBody>
      </xdr:sp>
      <xdr:sp macro="" textlink="">
        <xdr:nvSpPr>
          <xdr:cNvPr id="22" name="Rectangle: Rounded Corners 21">
            <a:hlinkClick xmlns:r="http://schemas.openxmlformats.org/officeDocument/2006/relationships" r:id="rId5"/>
            <a:extLst>
              <a:ext uri="{FF2B5EF4-FFF2-40B4-BE49-F238E27FC236}">
                <a16:creationId xmlns:a16="http://schemas.microsoft.com/office/drawing/2014/main" id="{69A91408-9FFF-A6C5-FDDD-E809F043D064}"/>
              </a:ext>
            </a:extLst>
          </xdr:cNvPr>
          <xdr:cNvSpPr>
            <a:spLocks noChangeAspect="1"/>
          </xdr:cNvSpPr>
        </xdr:nvSpPr>
        <xdr:spPr>
          <a:xfrm>
            <a:off x="3137536" y="174165"/>
            <a:ext cx="1328058"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2</a:t>
            </a:r>
            <a:endParaRPr lang="en-PH" sz="1200" b="0">
              <a:solidFill>
                <a:schemeClr val="tx1"/>
              </a:solidFill>
              <a:latin typeface="Amasis MT Pro Medium" panose="02040604050005020304" pitchFamily="18" charset="0"/>
            </a:endParaRPr>
          </a:p>
        </xdr:txBody>
      </xdr:sp>
      <xdr:sp macro="" textlink="">
        <xdr:nvSpPr>
          <xdr:cNvPr id="23" name="Rectangle: Rounded Corners 22">
            <a:hlinkClick xmlns:r="http://schemas.openxmlformats.org/officeDocument/2006/relationships" r:id="rId6"/>
            <a:extLst>
              <a:ext uri="{FF2B5EF4-FFF2-40B4-BE49-F238E27FC236}">
                <a16:creationId xmlns:a16="http://schemas.microsoft.com/office/drawing/2014/main" id="{9E712753-6B2F-B182-F5E0-446DF541AB36}"/>
              </a:ext>
            </a:extLst>
          </xdr:cNvPr>
          <xdr:cNvSpPr>
            <a:spLocks noChangeAspect="1"/>
          </xdr:cNvSpPr>
        </xdr:nvSpPr>
        <xdr:spPr>
          <a:xfrm>
            <a:off x="4651740" y="174165"/>
            <a:ext cx="127907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3</a:t>
            </a:r>
            <a:endParaRPr lang="en-PH" sz="1200" b="0">
              <a:solidFill>
                <a:schemeClr val="tx1"/>
              </a:solidFill>
              <a:latin typeface="Amasis MT Pro Medium" panose="02040604050005020304" pitchFamily="18" charset="0"/>
            </a:endParaRPr>
          </a:p>
        </xdr:txBody>
      </xdr:sp>
      <xdr:sp macro="" textlink="">
        <xdr:nvSpPr>
          <xdr:cNvPr id="24" name="Rectangle: Rounded Corners 23">
            <a:hlinkClick xmlns:r="http://schemas.openxmlformats.org/officeDocument/2006/relationships" r:id="rId7"/>
            <a:extLst>
              <a:ext uri="{FF2B5EF4-FFF2-40B4-BE49-F238E27FC236}">
                <a16:creationId xmlns:a16="http://schemas.microsoft.com/office/drawing/2014/main" id="{6C4F2724-EAFF-4079-4BEA-F2989766E4F1}"/>
              </a:ext>
            </a:extLst>
          </xdr:cNvPr>
          <xdr:cNvSpPr>
            <a:spLocks noChangeAspect="1"/>
          </xdr:cNvSpPr>
        </xdr:nvSpPr>
        <xdr:spPr>
          <a:xfrm>
            <a:off x="6116957" y="174165"/>
            <a:ext cx="123961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4</a:t>
            </a:r>
            <a:endParaRPr lang="en-PH" sz="1200">
              <a:solidFill>
                <a:sysClr val="windowText" lastClr="000000"/>
              </a:solidFill>
              <a:latin typeface="Amasis MT Pro Medium" panose="02040604050005020304" pitchFamily="18" charset="0"/>
            </a:endParaRPr>
          </a:p>
        </xdr:txBody>
      </xdr:sp>
      <xdr:sp macro="" textlink="">
        <xdr:nvSpPr>
          <xdr:cNvPr id="25" name="Rectangle: Rounded Corners 24">
            <a:hlinkClick xmlns:r="http://schemas.openxmlformats.org/officeDocument/2006/relationships" r:id="rId8"/>
            <a:extLst>
              <a:ext uri="{FF2B5EF4-FFF2-40B4-BE49-F238E27FC236}">
                <a16:creationId xmlns:a16="http://schemas.microsoft.com/office/drawing/2014/main" id="{7ABB617C-2140-3B1E-E068-5258675DCC27}"/>
              </a:ext>
            </a:extLst>
          </xdr:cNvPr>
          <xdr:cNvSpPr>
            <a:spLocks noChangeAspect="1"/>
          </xdr:cNvSpPr>
        </xdr:nvSpPr>
        <xdr:spPr>
          <a:xfrm>
            <a:off x="7542714" y="174165"/>
            <a:ext cx="1246413"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5</a:t>
            </a:r>
            <a:endParaRPr lang="en-PH" sz="1200">
              <a:solidFill>
                <a:sysClr val="windowText" lastClr="000000"/>
              </a:solidFill>
              <a:latin typeface="Amasis MT Pro Medium" panose="02040604050005020304" pitchFamily="18" charset="0"/>
            </a:endParaRPr>
          </a:p>
        </xdr:txBody>
      </xdr:sp>
      <xdr:sp macro="" textlink="">
        <xdr:nvSpPr>
          <xdr:cNvPr id="26" name="Rectangle: Rounded Corners 25">
            <a:hlinkClick xmlns:r="http://schemas.openxmlformats.org/officeDocument/2006/relationships" r:id="rId9"/>
            <a:extLst>
              <a:ext uri="{FF2B5EF4-FFF2-40B4-BE49-F238E27FC236}">
                <a16:creationId xmlns:a16="http://schemas.microsoft.com/office/drawing/2014/main" id="{D189328B-170F-39AC-ED00-00C8079BC9D1}"/>
              </a:ext>
            </a:extLst>
          </xdr:cNvPr>
          <xdr:cNvSpPr>
            <a:spLocks noChangeAspect="1"/>
          </xdr:cNvSpPr>
        </xdr:nvSpPr>
        <xdr:spPr>
          <a:xfrm>
            <a:off x="8975273" y="174165"/>
            <a:ext cx="1239610" cy="416378"/>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6</a:t>
            </a:r>
            <a:endParaRPr lang="en-PH" sz="1200">
              <a:solidFill>
                <a:sysClr val="windowText" lastClr="000000"/>
              </a:solidFill>
              <a:latin typeface="Amasis MT Pro Medium" panose="02040604050005020304" pitchFamily="18" charset="0"/>
            </a:endParaRPr>
          </a:p>
        </xdr:txBody>
      </xdr:sp>
      <xdr:sp macro="" textlink="">
        <xdr:nvSpPr>
          <xdr:cNvPr id="27" name="Rectangle: Rounded Corners 26">
            <a:hlinkClick xmlns:r="http://schemas.openxmlformats.org/officeDocument/2006/relationships" r:id="rId10"/>
            <a:extLst>
              <a:ext uri="{FF2B5EF4-FFF2-40B4-BE49-F238E27FC236}">
                <a16:creationId xmlns:a16="http://schemas.microsoft.com/office/drawing/2014/main" id="{5C60FD43-99A4-72AE-63E1-77F34F52A5F6}"/>
              </a:ext>
            </a:extLst>
          </xdr:cNvPr>
          <xdr:cNvSpPr>
            <a:spLocks noChangeAspect="1"/>
          </xdr:cNvSpPr>
        </xdr:nvSpPr>
        <xdr:spPr>
          <a:xfrm>
            <a:off x="10401029" y="174165"/>
            <a:ext cx="123961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7</a:t>
            </a:r>
            <a:endParaRPr lang="en-PH" sz="1200">
              <a:solidFill>
                <a:sysClr val="windowText" lastClr="000000"/>
              </a:solidFill>
              <a:latin typeface="Amasis MT Pro Medium" panose="02040604050005020304" pitchFamily="18" charset="0"/>
            </a:endParaRPr>
          </a:p>
        </xdr:txBody>
      </xdr:sp>
      <xdr:sp macro="" textlink="">
        <xdr:nvSpPr>
          <xdr:cNvPr id="28" name="Rectangle: Rounded Corners 27">
            <a:hlinkClick xmlns:r="http://schemas.openxmlformats.org/officeDocument/2006/relationships" r:id="rId11"/>
            <a:extLst>
              <a:ext uri="{FF2B5EF4-FFF2-40B4-BE49-F238E27FC236}">
                <a16:creationId xmlns:a16="http://schemas.microsoft.com/office/drawing/2014/main" id="{7186E9A6-5B1A-77A4-9476-EFFA80FDF8D1}"/>
              </a:ext>
            </a:extLst>
          </xdr:cNvPr>
          <xdr:cNvSpPr>
            <a:spLocks noChangeAspect="1"/>
          </xdr:cNvSpPr>
        </xdr:nvSpPr>
        <xdr:spPr>
          <a:xfrm>
            <a:off x="11826786" y="174165"/>
            <a:ext cx="1230086"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8</a:t>
            </a:r>
            <a:endParaRPr lang="en-PH" sz="1200">
              <a:solidFill>
                <a:sysClr val="windowText" lastClr="000000"/>
              </a:solidFill>
              <a:latin typeface="Amasis MT Pro Medium" panose="02040604050005020304" pitchFamily="18" charset="0"/>
            </a:endParaRPr>
          </a:p>
        </xdr:txBody>
      </xdr:sp>
      <xdr:sp macro="" textlink="">
        <xdr:nvSpPr>
          <xdr:cNvPr id="29" name="Rectangle: Rounded Corners 28">
            <a:hlinkClick xmlns:r="http://schemas.openxmlformats.org/officeDocument/2006/relationships" r:id="rId12"/>
            <a:extLst>
              <a:ext uri="{FF2B5EF4-FFF2-40B4-BE49-F238E27FC236}">
                <a16:creationId xmlns:a16="http://schemas.microsoft.com/office/drawing/2014/main" id="{459BAE78-4598-0EE2-0412-23D6650463E3}"/>
              </a:ext>
            </a:extLst>
          </xdr:cNvPr>
          <xdr:cNvSpPr>
            <a:spLocks noChangeAspect="1"/>
          </xdr:cNvSpPr>
        </xdr:nvSpPr>
        <xdr:spPr>
          <a:xfrm>
            <a:off x="13243018" y="174165"/>
            <a:ext cx="1266826"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9</a:t>
            </a:r>
            <a:endParaRPr lang="en-PH" sz="1200">
              <a:solidFill>
                <a:sysClr val="windowText" lastClr="000000"/>
              </a:solidFill>
              <a:latin typeface="Amasis MT Pro Medium" panose="02040604050005020304" pitchFamily="18" charset="0"/>
            </a:endParaRPr>
          </a:p>
        </xdr:txBody>
      </xdr:sp>
      <xdr:sp macro="" textlink="">
        <xdr:nvSpPr>
          <xdr:cNvPr id="30" name="Rectangle: Rounded Corners 29">
            <a:hlinkClick xmlns:r="http://schemas.openxmlformats.org/officeDocument/2006/relationships" r:id="rId13"/>
            <a:extLst>
              <a:ext uri="{FF2B5EF4-FFF2-40B4-BE49-F238E27FC236}">
                <a16:creationId xmlns:a16="http://schemas.microsoft.com/office/drawing/2014/main" id="{33074E1A-EB1D-8226-CFDE-B404F3AA58BE}"/>
              </a:ext>
            </a:extLst>
          </xdr:cNvPr>
          <xdr:cNvSpPr>
            <a:spLocks noChangeAspect="1"/>
          </xdr:cNvSpPr>
        </xdr:nvSpPr>
        <xdr:spPr>
          <a:xfrm>
            <a:off x="14695990" y="174165"/>
            <a:ext cx="1270905"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10</a:t>
            </a:r>
            <a:endParaRPr lang="en-PH" sz="1200">
              <a:solidFill>
                <a:sysClr val="windowText" lastClr="000000"/>
              </a:solidFill>
              <a:latin typeface="Amasis MT Pro Medium" panose="02040604050005020304" pitchFamily="18" charset="0"/>
            </a:endParaRPr>
          </a:p>
        </xdr:txBody>
      </xdr:sp>
      <xdr:sp macro="" textlink="">
        <xdr:nvSpPr>
          <xdr:cNvPr id="31" name="Rectangle: Rounded Corners 30">
            <a:hlinkClick xmlns:r="http://schemas.openxmlformats.org/officeDocument/2006/relationships" r:id="rId14"/>
            <a:extLst>
              <a:ext uri="{FF2B5EF4-FFF2-40B4-BE49-F238E27FC236}">
                <a16:creationId xmlns:a16="http://schemas.microsoft.com/office/drawing/2014/main" id="{DCBF1768-453B-7059-4915-65397CB7BC41}"/>
              </a:ext>
            </a:extLst>
          </xdr:cNvPr>
          <xdr:cNvSpPr/>
        </xdr:nvSpPr>
        <xdr:spPr>
          <a:xfrm>
            <a:off x="17683852" y="179610"/>
            <a:ext cx="1284514" cy="416379"/>
          </a:xfrm>
          <a:prstGeom prst="roundRect">
            <a:avLst/>
          </a:prstGeom>
          <a:solidFill>
            <a:srgbClr val="C00000"/>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400" b="1">
                <a:solidFill>
                  <a:schemeClr val="bg1"/>
                </a:solidFill>
                <a:latin typeface="Amasis MT Pro Medium" panose="02040604050005020304" pitchFamily="18" charset="0"/>
              </a:rPr>
              <a:t>TOTAL</a:t>
            </a:r>
            <a:endParaRPr lang="en-PH" sz="1200" b="1">
              <a:solidFill>
                <a:schemeClr val="bg1"/>
              </a:solidFill>
              <a:latin typeface="Amasis MT Pro Medium" panose="02040604050005020304" pitchFamily="18" charset="0"/>
            </a:endParaRPr>
          </a:p>
        </xdr:txBody>
      </xdr:sp>
      <xdr:sp macro="" textlink="">
        <xdr:nvSpPr>
          <xdr:cNvPr id="32" name="Rectangle: Rounded Corners 31">
            <a:hlinkClick xmlns:r="http://schemas.openxmlformats.org/officeDocument/2006/relationships" r:id="rId15"/>
            <a:extLst>
              <a:ext uri="{FF2B5EF4-FFF2-40B4-BE49-F238E27FC236}">
                <a16:creationId xmlns:a16="http://schemas.microsoft.com/office/drawing/2014/main" id="{7F3EAFA6-FC2E-9B97-469E-051DD096CF17}"/>
              </a:ext>
            </a:extLst>
          </xdr:cNvPr>
          <xdr:cNvSpPr>
            <a:spLocks noChangeAspect="1"/>
          </xdr:cNvSpPr>
        </xdr:nvSpPr>
        <xdr:spPr>
          <a:xfrm>
            <a:off x="16153043" y="174165"/>
            <a:ext cx="1270905" cy="416379"/>
          </a:xfrm>
          <a:prstGeom prst="roundRect">
            <a:avLst/>
          </a:prstGeom>
          <a:solidFill>
            <a:schemeClr val="bg2">
              <a:lumMod val="2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bg1"/>
                </a:solidFill>
                <a:latin typeface="Amasis MT Pro Medium" panose="02040604050005020304" pitchFamily="18" charset="0"/>
              </a:rPr>
              <a:t>MONTH</a:t>
            </a:r>
            <a:r>
              <a:rPr lang="en-PH" sz="1200" b="1" baseline="0">
                <a:solidFill>
                  <a:schemeClr val="bg1"/>
                </a:solidFill>
                <a:latin typeface="Amasis MT Pro Medium" panose="02040604050005020304" pitchFamily="18" charset="0"/>
              </a:rPr>
              <a:t> 11</a:t>
            </a:r>
            <a:endParaRPr lang="en-PH" sz="1200" b="1">
              <a:solidFill>
                <a:schemeClr val="bg1"/>
              </a:solidFill>
              <a:latin typeface="Amasis MT Pro Medium" panose="02040604050005020304" pitchFamily="18" charset="0"/>
            </a:endParaRPr>
          </a:p>
        </xdr:txBody>
      </xdr:sp>
    </xdr:grpSp>
    <xdr:clientData fPrintsWithSheet="0"/>
  </xdr:twoCellAnchor>
  <xdr:twoCellAnchor editAs="absolute">
    <xdr:from>
      <xdr:col>0</xdr:col>
      <xdr:colOff>238124</xdr:colOff>
      <xdr:row>46</xdr:row>
      <xdr:rowOff>111130</xdr:rowOff>
    </xdr:from>
    <xdr:to>
      <xdr:col>0</xdr:col>
      <xdr:colOff>1279070</xdr:colOff>
      <xdr:row>49</xdr:row>
      <xdr:rowOff>36285</xdr:rowOff>
    </xdr:to>
    <xdr:sp macro="[0]!PrintActiveSheet_SetPrintArea" textlink="">
      <xdr:nvSpPr>
        <xdr:cNvPr id="33" name="Rectangle 32">
          <a:extLst>
            <a:ext uri="{FF2B5EF4-FFF2-40B4-BE49-F238E27FC236}">
              <a16:creationId xmlns:a16="http://schemas.microsoft.com/office/drawing/2014/main" id="{216C2386-8ADD-4904-8C94-F370E81E531C}"/>
            </a:ext>
          </a:extLst>
        </xdr:cNvPr>
        <xdr:cNvSpPr>
          <a:spLocks noChangeAspect="1"/>
        </xdr:cNvSpPr>
      </xdr:nvSpPr>
      <xdr:spPr>
        <a:xfrm>
          <a:off x="238124" y="10064755"/>
          <a:ext cx="1040946" cy="615718"/>
        </a:xfrm>
        <a:prstGeom prst="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2000" b="1">
              <a:solidFill>
                <a:schemeClr val="bg1"/>
              </a:solidFill>
              <a:latin typeface="Arial" panose="020B0604020202020204" pitchFamily="34" charset="0"/>
              <a:cs typeface="Arial" panose="020B0604020202020204" pitchFamily="34" charset="0"/>
            </a:rPr>
            <a:t>PRINT</a:t>
          </a:r>
        </a:p>
      </xdr:txBody>
    </xdr:sp>
    <xdr:clientData fPrintsWithSheet="0"/>
  </xdr:twoCellAnchor>
  <xdr:twoCellAnchor>
    <xdr:from>
      <xdr:col>0</xdr:col>
      <xdr:colOff>149678</xdr:colOff>
      <xdr:row>13</xdr:row>
      <xdr:rowOff>0</xdr:rowOff>
    </xdr:from>
    <xdr:to>
      <xdr:col>0</xdr:col>
      <xdr:colOff>1329754</xdr:colOff>
      <xdr:row>40</xdr:row>
      <xdr:rowOff>204661</xdr:rowOff>
    </xdr:to>
    <xdr:grpSp>
      <xdr:nvGrpSpPr>
        <xdr:cNvPr id="43" name="Group 42">
          <a:extLst>
            <a:ext uri="{FF2B5EF4-FFF2-40B4-BE49-F238E27FC236}">
              <a16:creationId xmlns:a16="http://schemas.microsoft.com/office/drawing/2014/main" id="{687D911F-B961-42E0-B509-876618855E69}"/>
            </a:ext>
          </a:extLst>
        </xdr:cNvPr>
        <xdr:cNvGrpSpPr/>
      </xdr:nvGrpSpPr>
      <xdr:grpSpPr>
        <a:xfrm>
          <a:off x="149678" y="2408464"/>
          <a:ext cx="1180076" cy="6368697"/>
          <a:chOff x="170916" y="2527118"/>
          <a:chExt cx="1180076" cy="6463904"/>
        </a:xfrm>
      </xdr:grpSpPr>
      <xdr:sp macro="" textlink="">
        <xdr:nvSpPr>
          <xdr:cNvPr id="44" name="Rectangle: Rounded Corners 43">
            <a:hlinkClick xmlns:r="http://schemas.openxmlformats.org/officeDocument/2006/relationships" r:id="rId16"/>
            <a:extLst>
              <a:ext uri="{FF2B5EF4-FFF2-40B4-BE49-F238E27FC236}">
                <a16:creationId xmlns:a16="http://schemas.microsoft.com/office/drawing/2014/main" id="{E07DB4BA-FA01-0BB1-2770-F5931D481472}"/>
              </a:ext>
            </a:extLst>
          </xdr:cNvPr>
          <xdr:cNvSpPr/>
        </xdr:nvSpPr>
        <xdr:spPr>
          <a:xfrm>
            <a:off x="177715" y="2527118"/>
            <a:ext cx="1173277" cy="936519"/>
          </a:xfrm>
          <a:prstGeom prst="roundRect">
            <a:avLst/>
          </a:prstGeom>
          <a:solidFill>
            <a:schemeClr val="bg2">
              <a:lumMod val="25000"/>
            </a:schemeClr>
          </a:solidFill>
          <a:scene3d>
            <a:camera prst="orthographicFront"/>
            <a:lightRig rig="threePt" dir="t"/>
          </a:scene3d>
          <a:sp3d>
            <a:bevelT w="165100" prst="coolSlant"/>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lt1"/>
                </a:solidFill>
                <a:effectLst/>
                <a:latin typeface="+mn-lt"/>
                <a:ea typeface="+mn-ea"/>
                <a:cs typeface="+mn-cs"/>
              </a:rPr>
              <a:t>⌨️</a:t>
            </a:r>
            <a:br>
              <a:rPr lang="en-PH" sz="1050" b="1">
                <a:solidFill>
                  <a:schemeClr val="bg1"/>
                </a:solidFill>
                <a:latin typeface="Amasis MT Pro Black" panose="02040A04050005020304" pitchFamily="18" charset="0"/>
              </a:rPr>
            </a:br>
            <a:r>
              <a:rPr lang="en-PH" sz="1050" b="1">
                <a:solidFill>
                  <a:schemeClr val="bg1"/>
                </a:solidFill>
                <a:latin typeface="Amasis MT Pro Black" panose="02040A04050005020304" pitchFamily="18" charset="0"/>
              </a:rPr>
              <a:t>INPUT DATA</a:t>
            </a:r>
          </a:p>
        </xdr:txBody>
      </xdr:sp>
      <xdr:sp macro="" textlink="">
        <xdr:nvSpPr>
          <xdr:cNvPr id="45" name="Rectangle: Rounded Corners 44">
            <a:hlinkClick xmlns:r="http://schemas.openxmlformats.org/officeDocument/2006/relationships" r:id="rId17"/>
            <a:extLst>
              <a:ext uri="{FF2B5EF4-FFF2-40B4-BE49-F238E27FC236}">
                <a16:creationId xmlns:a16="http://schemas.microsoft.com/office/drawing/2014/main" id="{2C29C49F-A7EF-38FD-6BDD-770DF8793C2C}"/>
              </a:ext>
            </a:extLst>
          </xdr:cNvPr>
          <xdr:cNvSpPr/>
        </xdr:nvSpPr>
        <xdr:spPr>
          <a:xfrm>
            <a:off x="170916" y="3892317"/>
            <a:ext cx="1173277" cy="1000068"/>
          </a:xfrm>
          <a:prstGeom prst="roundRect">
            <a:avLst/>
          </a:prstGeom>
          <a:solidFill>
            <a:schemeClr val="bg1">
              <a:lumMod val="85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chemeClr val="lt1"/>
                </a:solidFill>
                <a:effectLst/>
                <a:latin typeface="+mn-lt"/>
                <a:ea typeface="+mn-ea"/>
                <a:cs typeface="+mn-cs"/>
              </a:rPr>
              <a:t>📈</a:t>
            </a:r>
            <a:br>
              <a:rPr lang="en-PH" sz="1100">
                <a:solidFill>
                  <a:sysClr val="windowText" lastClr="000000"/>
                </a:solidFill>
                <a:latin typeface="Amasis MT Pro Black" panose="02040A04050005020304" pitchFamily="18" charset="0"/>
              </a:rPr>
            </a:br>
            <a:r>
              <a:rPr lang="en-PH" sz="1100">
                <a:solidFill>
                  <a:schemeClr val="accent6">
                    <a:lumMod val="50000"/>
                  </a:schemeClr>
                </a:solidFill>
                <a:latin typeface="Amasis MT Pro Black" panose="02040A04050005020304" pitchFamily="18" charset="0"/>
              </a:rPr>
              <a:t>GRADING SHEETS</a:t>
            </a:r>
          </a:p>
        </xdr:txBody>
      </xdr:sp>
      <xdr:sp macro="" textlink="">
        <xdr:nvSpPr>
          <xdr:cNvPr id="46" name="Rectangle: Rounded Corners 45">
            <a:hlinkClick xmlns:r="http://schemas.openxmlformats.org/officeDocument/2006/relationships" r:id="rId4"/>
            <a:extLst>
              <a:ext uri="{FF2B5EF4-FFF2-40B4-BE49-F238E27FC236}">
                <a16:creationId xmlns:a16="http://schemas.microsoft.com/office/drawing/2014/main" id="{4D0CE6BC-E3C8-88E5-F96A-C46579CCD41B}"/>
              </a:ext>
            </a:extLst>
          </xdr:cNvPr>
          <xdr:cNvSpPr/>
        </xdr:nvSpPr>
        <xdr:spPr>
          <a:xfrm>
            <a:off x="170916" y="5313609"/>
            <a:ext cx="1173277" cy="96423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SF2</a:t>
            </a:r>
            <a:r>
              <a:rPr lang="en-PH" sz="1200" baseline="0">
                <a:solidFill>
                  <a:schemeClr val="accent6">
                    <a:lumMod val="50000"/>
                  </a:schemeClr>
                </a:solidFill>
                <a:latin typeface="Amasis MT Pro Black" panose="02040A04050005020304" pitchFamily="18" charset="0"/>
              </a:rPr>
              <a:t> &amp; SF3</a:t>
            </a:r>
            <a:endParaRPr lang="en-PH" sz="1200">
              <a:solidFill>
                <a:schemeClr val="accent6">
                  <a:lumMod val="50000"/>
                </a:schemeClr>
              </a:solidFill>
              <a:latin typeface="Amasis MT Pro Black" panose="02040A04050005020304" pitchFamily="18" charset="0"/>
            </a:endParaRPr>
          </a:p>
        </xdr:txBody>
      </xdr:sp>
      <xdr:sp macro="" textlink="">
        <xdr:nvSpPr>
          <xdr:cNvPr id="47" name="Rectangle: Rounded Corners 46">
            <a:hlinkClick xmlns:r="http://schemas.openxmlformats.org/officeDocument/2006/relationships" r:id="rId18"/>
            <a:extLst>
              <a:ext uri="{FF2B5EF4-FFF2-40B4-BE49-F238E27FC236}">
                <a16:creationId xmlns:a16="http://schemas.microsoft.com/office/drawing/2014/main" id="{3A9A0E1D-A293-851A-D927-ED65285FC88F}"/>
              </a:ext>
            </a:extLst>
          </xdr:cNvPr>
          <xdr:cNvSpPr/>
        </xdr:nvSpPr>
        <xdr:spPr>
          <a:xfrm>
            <a:off x="177715" y="6700434"/>
            <a:ext cx="1173277" cy="919565"/>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SF9</a:t>
            </a:r>
            <a:r>
              <a:rPr lang="en-PH" sz="1200" baseline="0">
                <a:solidFill>
                  <a:schemeClr val="accent6">
                    <a:lumMod val="50000"/>
                  </a:schemeClr>
                </a:solidFill>
                <a:latin typeface="Amasis MT Pro Black" panose="02040A04050005020304" pitchFamily="18" charset="0"/>
              </a:rPr>
              <a:t> &amp; CERT</a:t>
            </a:r>
            <a:endParaRPr lang="en-PH" sz="1200">
              <a:solidFill>
                <a:schemeClr val="accent6">
                  <a:lumMod val="50000"/>
                </a:schemeClr>
              </a:solidFill>
              <a:latin typeface="Amasis MT Pro Black" panose="02040A04050005020304" pitchFamily="18" charset="0"/>
            </a:endParaRPr>
          </a:p>
        </xdr:txBody>
      </xdr:sp>
      <xdr:sp macro="" textlink="">
        <xdr:nvSpPr>
          <xdr:cNvPr id="48" name="Rectangle: Rounded Corners 47">
            <a:hlinkClick xmlns:r="http://schemas.openxmlformats.org/officeDocument/2006/relationships" r:id="rId19"/>
            <a:extLst>
              <a:ext uri="{FF2B5EF4-FFF2-40B4-BE49-F238E27FC236}">
                <a16:creationId xmlns:a16="http://schemas.microsoft.com/office/drawing/2014/main" id="{501A2A24-8A73-DE94-5721-26816B53C25C}"/>
              </a:ext>
            </a:extLst>
          </xdr:cNvPr>
          <xdr:cNvSpPr/>
        </xdr:nvSpPr>
        <xdr:spPr>
          <a:xfrm>
            <a:off x="177715" y="8024881"/>
            <a:ext cx="1173277" cy="96614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050">
                <a:solidFill>
                  <a:schemeClr val="accent6">
                    <a:lumMod val="50000"/>
                  </a:schemeClr>
                </a:solidFill>
                <a:latin typeface="Amasis MT Pro Black" panose="02040A04050005020304" pitchFamily="18" charset="0"/>
              </a:rPr>
              <a:t>GRADE SLIP</a:t>
            </a:r>
          </a:p>
        </xdr:txBody>
      </xdr:sp>
    </xdr:grpSp>
    <xdr:clientData fPrintsWithSheet="0"/>
  </xdr:twoCellAnchor>
  <xdr:twoCellAnchor editAs="absolute">
    <xdr:from>
      <xdr:col>41</xdr:col>
      <xdr:colOff>0</xdr:colOff>
      <xdr:row>6</xdr:row>
      <xdr:rowOff>0</xdr:rowOff>
    </xdr:from>
    <xdr:to>
      <xdr:col>44</xdr:col>
      <xdr:colOff>296440</xdr:colOff>
      <xdr:row>6</xdr:row>
      <xdr:rowOff>304448</xdr:rowOff>
    </xdr:to>
    <xdr:sp macro="[0]!ToggleHideBlankRows_D17_D137" textlink="">
      <xdr:nvSpPr>
        <xdr:cNvPr id="49" name="Rectangle: Rounded Corners 48">
          <a:extLst>
            <a:ext uri="{FF2B5EF4-FFF2-40B4-BE49-F238E27FC236}">
              <a16:creationId xmlns:a16="http://schemas.microsoft.com/office/drawing/2014/main" id="{AA600C05-57D9-4ACB-BED9-1AA377B0DF19}"/>
            </a:ext>
          </a:extLst>
        </xdr:cNvPr>
        <xdr:cNvSpPr/>
      </xdr:nvSpPr>
      <xdr:spPr>
        <a:xfrm>
          <a:off x="17240250" y="789214"/>
          <a:ext cx="1861261" cy="304448"/>
        </a:xfrm>
        <a:prstGeom prst="roundRect">
          <a:avLst/>
        </a:prstGeom>
        <a:solidFill>
          <a:srgbClr val="00B0F0"/>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HIDE</a:t>
          </a:r>
          <a:r>
            <a:rPr lang="en-PH" sz="1050" b="1" baseline="0">
              <a:solidFill>
                <a:schemeClr val="bg1"/>
              </a:solidFill>
              <a:latin typeface="Amasis MT Pro Medium" panose="02040604050005020304" pitchFamily="18" charset="0"/>
            </a:rPr>
            <a:t> BLANK/S</a:t>
          </a:r>
          <a:endParaRPr lang="en-PH" sz="1050" b="1">
            <a:solidFill>
              <a:schemeClr val="bg1"/>
            </a:solidFill>
            <a:latin typeface="Amasis MT Pro Medium" panose="02040604050005020304" pitchFamily="18" charset="0"/>
          </a:endParaRPr>
        </a:p>
      </xdr:txBody>
    </xdr:sp>
    <xdr:clientData fPrintsWithSheet="0"/>
  </xdr:twoCellAnchor>
  <xdr:twoCellAnchor editAs="absolute">
    <xdr:from>
      <xdr:col>41</xdr:col>
      <xdr:colOff>0</xdr:colOff>
      <xdr:row>7</xdr:row>
      <xdr:rowOff>12479</xdr:rowOff>
    </xdr:from>
    <xdr:to>
      <xdr:col>44</xdr:col>
      <xdr:colOff>296440</xdr:colOff>
      <xdr:row>8</xdr:row>
      <xdr:rowOff>69555</xdr:rowOff>
    </xdr:to>
    <xdr:sp macro="[0]!UnhideAll_D17_D137_AI17_AI137" textlink="">
      <xdr:nvSpPr>
        <xdr:cNvPr id="50" name="Rectangle: Rounded Corners 49">
          <a:extLst>
            <a:ext uri="{FF2B5EF4-FFF2-40B4-BE49-F238E27FC236}">
              <a16:creationId xmlns:a16="http://schemas.microsoft.com/office/drawing/2014/main" id="{01D5E23A-A95D-4E06-86E6-A3D9CB741D70}"/>
            </a:ext>
          </a:extLst>
        </xdr:cNvPr>
        <xdr:cNvSpPr/>
      </xdr:nvSpPr>
      <xdr:spPr>
        <a:xfrm>
          <a:off x="17240250" y="1141872"/>
          <a:ext cx="1861261" cy="302004"/>
        </a:xfrm>
        <a:prstGeom prst="roundRect">
          <a:avLst/>
        </a:prstGeom>
        <a:solidFill>
          <a:srgbClr val="C00000"/>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UNHIDE</a:t>
          </a:r>
          <a:r>
            <a:rPr lang="en-PH" sz="1050" b="1" baseline="0">
              <a:solidFill>
                <a:schemeClr val="bg1"/>
              </a:solidFill>
              <a:latin typeface="Amasis MT Pro Medium" panose="02040604050005020304" pitchFamily="18" charset="0"/>
            </a:rPr>
            <a:t> BLANK/S</a:t>
          </a:r>
          <a:endParaRPr lang="en-PH" sz="1050" b="1">
            <a:solidFill>
              <a:schemeClr val="bg1"/>
            </a:solidFill>
            <a:latin typeface="Amasis MT Pro Medium" panose="02040604050005020304" pitchFamily="18" charset="0"/>
          </a:endParaRPr>
        </a:p>
      </xdr:txBody>
    </xdr:sp>
    <xdr:clientData fPrintsWithSheet="0"/>
  </xdr:twoCellAnchor>
  <xdr:twoCellAnchor editAs="absolute">
    <xdr:from>
      <xdr:col>41</xdr:col>
      <xdr:colOff>4493</xdr:colOff>
      <xdr:row>9</xdr:row>
      <xdr:rowOff>57152</xdr:rowOff>
    </xdr:from>
    <xdr:to>
      <xdr:col>44</xdr:col>
      <xdr:colOff>305960</xdr:colOff>
      <xdr:row>11</xdr:row>
      <xdr:rowOff>201340</xdr:rowOff>
    </xdr:to>
    <xdr:sp macro="[0]!ToggleHideRows_NLS_TransferredOut" textlink="">
      <xdr:nvSpPr>
        <xdr:cNvPr id="51" name="Rectangle: Rounded Corners 50">
          <a:extLst>
            <a:ext uri="{FF2B5EF4-FFF2-40B4-BE49-F238E27FC236}">
              <a16:creationId xmlns:a16="http://schemas.microsoft.com/office/drawing/2014/main" id="{CD312778-7473-4C4C-9463-80924B1810FB}"/>
            </a:ext>
          </a:extLst>
        </xdr:cNvPr>
        <xdr:cNvSpPr/>
      </xdr:nvSpPr>
      <xdr:spPr>
        <a:xfrm>
          <a:off x="17244743" y="1513116"/>
          <a:ext cx="1866288" cy="511581"/>
        </a:xfrm>
        <a:prstGeom prst="roundRect">
          <a:avLst/>
        </a:prstGeom>
        <a:solidFill>
          <a:schemeClr val="accent2">
            <a:lumMod val="75000"/>
          </a:schemeClr>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bg1"/>
              </a:solidFill>
              <a:latin typeface="Amasis MT Pro Medium" panose="02040604050005020304" pitchFamily="18" charset="0"/>
            </a:rPr>
            <a:t>HIDE/UNHIDE</a:t>
          </a:r>
          <a:r>
            <a:rPr lang="en-PH" sz="1050" b="1" baseline="0">
              <a:solidFill>
                <a:schemeClr val="bg1"/>
              </a:solidFill>
              <a:latin typeface="Amasis MT Pro Medium" panose="02040604050005020304" pitchFamily="18" charset="0"/>
            </a:rPr>
            <a:t> </a:t>
          </a:r>
        </a:p>
        <a:p>
          <a:pPr algn="ctr"/>
          <a:r>
            <a:rPr lang="en-PH" sz="1050" b="1" baseline="0">
              <a:solidFill>
                <a:schemeClr val="bg1"/>
              </a:solidFill>
              <a:latin typeface="Amasis MT Pro Medium" panose="02040604050005020304" pitchFamily="18" charset="0"/>
            </a:rPr>
            <a:t>DROP OUT STUDENTS</a:t>
          </a:r>
          <a:endParaRPr lang="en-PH" sz="1050" b="1">
            <a:solidFill>
              <a:schemeClr val="bg1"/>
            </a:solidFill>
            <a:latin typeface="Amasis MT Pro Medium" panose="02040604050005020304" pitchFamily="18" charset="0"/>
          </a:endParaRP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403683</xdr:colOff>
      <xdr:row>1</xdr:row>
      <xdr:rowOff>74831</xdr:rowOff>
    </xdr:from>
    <xdr:to>
      <xdr:col>0</xdr:col>
      <xdr:colOff>1091751</xdr:colOff>
      <xdr:row>7</xdr:row>
      <xdr:rowOff>208862</xdr:rowOff>
    </xdr:to>
    <xdr:pic>
      <xdr:nvPicPr>
        <xdr:cNvPr id="30" name="Picture 29">
          <a:hlinkClick xmlns:r="http://schemas.openxmlformats.org/officeDocument/2006/relationships" r:id="rId1"/>
          <a:extLst>
            <a:ext uri="{FF2B5EF4-FFF2-40B4-BE49-F238E27FC236}">
              <a16:creationId xmlns:a16="http://schemas.microsoft.com/office/drawing/2014/main" id="{D6624097-907E-4785-9ACB-E975FFD9BCE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403683" y="115652"/>
          <a:ext cx="688068" cy="1032103"/>
        </a:xfrm>
        <a:prstGeom prst="rect">
          <a:avLst/>
        </a:prstGeom>
      </xdr:spPr>
    </xdr:pic>
    <xdr:clientData fPrintsWithSheet="0"/>
  </xdr:twoCellAnchor>
  <xdr:twoCellAnchor editAs="absolute">
    <xdr:from>
      <xdr:col>0</xdr:col>
      <xdr:colOff>178939</xdr:colOff>
      <xdr:row>8</xdr:row>
      <xdr:rowOff>66660</xdr:rowOff>
    </xdr:from>
    <xdr:to>
      <xdr:col>0</xdr:col>
      <xdr:colOff>1311052</xdr:colOff>
      <xdr:row>9</xdr:row>
      <xdr:rowOff>180964</xdr:rowOff>
    </xdr:to>
    <xdr:sp macro="" textlink="">
      <xdr:nvSpPr>
        <xdr:cNvPr id="31" name="Rectangle: Rounded Corners 30">
          <a:extLst>
            <a:ext uri="{FF2B5EF4-FFF2-40B4-BE49-F238E27FC236}">
              <a16:creationId xmlns:a16="http://schemas.microsoft.com/office/drawing/2014/main" id="{909045BB-2773-4468-99C9-B5F557198CFA}"/>
            </a:ext>
          </a:extLst>
        </xdr:cNvPr>
        <xdr:cNvSpPr>
          <a:spLocks noChangeAspect="1"/>
        </xdr:cNvSpPr>
      </xdr:nvSpPr>
      <xdr:spPr>
        <a:xfrm>
          <a:off x="178939" y="1264089"/>
          <a:ext cx="1132113" cy="366036"/>
        </a:xfrm>
        <a:prstGeom prst="roundRect">
          <a:avLst/>
        </a:prstGeom>
        <a:solidFill>
          <a:schemeClr val="tx1">
            <a:lumMod val="85000"/>
            <a:lumOff val="1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chemeClr val="bg1"/>
              </a:solidFill>
              <a:latin typeface="Amasis MT Pro Black" panose="02040A04050005020304" pitchFamily="18" charset="0"/>
            </a:rPr>
            <a:t>SF</a:t>
          </a:r>
          <a:r>
            <a:rPr lang="en-PH" sz="1600" b="1" baseline="0">
              <a:solidFill>
                <a:schemeClr val="bg1"/>
              </a:solidFill>
              <a:latin typeface="Amasis MT Pro Black" panose="02040A04050005020304" pitchFamily="18" charset="0"/>
            </a:rPr>
            <a:t> 2</a:t>
          </a:r>
          <a:endParaRPr lang="en-PH" sz="1600" b="1">
            <a:solidFill>
              <a:schemeClr val="bg1"/>
            </a:solidFill>
            <a:latin typeface="Amasis MT Pro Black" panose="02040A04050005020304" pitchFamily="18" charset="0"/>
          </a:endParaRPr>
        </a:p>
      </xdr:txBody>
    </xdr:sp>
    <xdr:clientData fPrintsWithSheet="0"/>
  </xdr:twoCellAnchor>
  <xdr:twoCellAnchor editAs="absolute">
    <xdr:from>
      <xdr:col>0</xdr:col>
      <xdr:colOff>178939</xdr:colOff>
      <xdr:row>10</xdr:row>
      <xdr:rowOff>14953</xdr:rowOff>
    </xdr:from>
    <xdr:to>
      <xdr:col>0</xdr:col>
      <xdr:colOff>1311052</xdr:colOff>
      <xdr:row>11</xdr:row>
      <xdr:rowOff>156473</xdr:rowOff>
    </xdr:to>
    <xdr:sp macro="" textlink="">
      <xdr:nvSpPr>
        <xdr:cNvPr id="32" name="Rectangle: Rounded Corners 31">
          <a:hlinkClick xmlns:r="http://schemas.openxmlformats.org/officeDocument/2006/relationships" r:id="rId3"/>
          <a:extLst>
            <a:ext uri="{FF2B5EF4-FFF2-40B4-BE49-F238E27FC236}">
              <a16:creationId xmlns:a16="http://schemas.microsoft.com/office/drawing/2014/main" id="{B4AA8735-4009-4DCA-ADF1-58D4E7FCB9BA}"/>
            </a:ext>
          </a:extLst>
        </xdr:cNvPr>
        <xdr:cNvSpPr>
          <a:spLocks noChangeAspect="1"/>
        </xdr:cNvSpPr>
      </xdr:nvSpPr>
      <xdr:spPr>
        <a:xfrm>
          <a:off x="178939" y="1715846"/>
          <a:ext cx="1132113" cy="372841"/>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ysClr val="windowText" lastClr="000000"/>
              </a:solidFill>
              <a:latin typeface="Amasis MT Pro Black" panose="02040A04050005020304" pitchFamily="18" charset="0"/>
            </a:rPr>
            <a:t>SF</a:t>
          </a:r>
          <a:r>
            <a:rPr lang="en-PH" sz="1600" b="1" baseline="0">
              <a:solidFill>
                <a:sysClr val="windowText" lastClr="000000"/>
              </a:solidFill>
              <a:latin typeface="Amasis MT Pro Black" panose="02040A04050005020304" pitchFamily="18" charset="0"/>
            </a:rPr>
            <a:t> 3</a:t>
          </a:r>
          <a:endParaRPr lang="en-PH" sz="1600" b="1">
            <a:solidFill>
              <a:sysClr val="windowText" lastClr="000000"/>
            </a:solidFill>
            <a:latin typeface="Amasis MT Pro Black" panose="02040A04050005020304" pitchFamily="18" charset="0"/>
          </a:endParaRPr>
        </a:p>
      </xdr:txBody>
    </xdr:sp>
    <xdr:clientData fPrintsWithSheet="0"/>
  </xdr:twoCellAnchor>
  <xdr:twoCellAnchor editAs="absolute">
    <xdr:from>
      <xdr:col>0</xdr:col>
      <xdr:colOff>170094</xdr:colOff>
      <xdr:row>43</xdr:row>
      <xdr:rowOff>210522</xdr:rowOff>
    </xdr:from>
    <xdr:to>
      <xdr:col>0</xdr:col>
      <xdr:colOff>1353916</xdr:colOff>
      <xdr:row>45</xdr:row>
      <xdr:rowOff>208175</xdr:rowOff>
    </xdr:to>
    <xdr:sp macro="[0]!ExportActiveSheet_PrintArea_ToExcel_NoObjects" textlink="">
      <xdr:nvSpPr>
        <xdr:cNvPr id="44" name="Rectangle: Rounded Corners 43">
          <a:extLst>
            <a:ext uri="{FF2B5EF4-FFF2-40B4-BE49-F238E27FC236}">
              <a16:creationId xmlns:a16="http://schemas.microsoft.com/office/drawing/2014/main" id="{AB8E9B27-5FF8-F19C-5C16-A7E07ADB27BB}"/>
            </a:ext>
          </a:extLst>
        </xdr:cNvPr>
        <xdr:cNvSpPr/>
      </xdr:nvSpPr>
      <xdr:spPr>
        <a:xfrm>
          <a:off x="170094" y="9517808"/>
          <a:ext cx="1183822" cy="460296"/>
        </a:xfrm>
        <a:prstGeom prst="round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0000" rtlCol="0" anchor="ctr"/>
        <a:lstStyle/>
        <a:p>
          <a:pPr algn="ctr"/>
          <a:r>
            <a:rPr lang="en-PH" sz="1100" b="1">
              <a:solidFill>
                <a:schemeClr val="bg1"/>
              </a:solidFill>
              <a:latin typeface="Arial" panose="020B0604020202020204" pitchFamily="34" charset="0"/>
              <a:cs typeface="Arial" panose="020B0604020202020204" pitchFamily="34" charset="0"/>
            </a:rPr>
            <a:t>DOWNLOAD</a:t>
          </a:r>
        </a:p>
      </xdr:txBody>
    </xdr:sp>
    <xdr:clientData fPrintsWithSheet="0"/>
  </xdr:twoCellAnchor>
  <xdr:twoCellAnchor editAs="absolute">
    <xdr:from>
      <xdr:col>2</xdr:col>
      <xdr:colOff>164651</xdr:colOff>
      <xdr:row>1</xdr:row>
      <xdr:rowOff>133334</xdr:rowOff>
    </xdr:from>
    <xdr:to>
      <xdr:col>20</xdr:col>
      <xdr:colOff>496673</xdr:colOff>
      <xdr:row>4</xdr:row>
      <xdr:rowOff>24479</xdr:rowOff>
    </xdr:to>
    <xdr:grpSp>
      <xdr:nvGrpSpPr>
        <xdr:cNvPr id="45" name="Group 44">
          <a:extLst>
            <a:ext uri="{FF2B5EF4-FFF2-40B4-BE49-F238E27FC236}">
              <a16:creationId xmlns:a16="http://schemas.microsoft.com/office/drawing/2014/main" id="{76FA17F8-09F1-44DC-A034-594EA8FF6ADA}"/>
            </a:ext>
          </a:extLst>
        </xdr:cNvPr>
        <xdr:cNvGrpSpPr>
          <a:grpSpLocks noChangeAspect="1"/>
        </xdr:cNvGrpSpPr>
      </xdr:nvGrpSpPr>
      <xdr:grpSpPr>
        <a:xfrm>
          <a:off x="1620615" y="174155"/>
          <a:ext cx="16129915" cy="421824"/>
          <a:chOff x="1715861" y="174165"/>
          <a:chExt cx="17252505" cy="421824"/>
        </a:xfrm>
      </xdr:grpSpPr>
      <xdr:sp macro="" textlink="">
        <xdr:nvSpPr>
          <xdr:cNvPr id="46" name="Rectangle: Rounded Corners 45">
            <a:hlinkClick xmlns:r="http://schemas.openxmlformats.org/officeDocument/2006/relationships" r:id="rId4"/>
            <a:extLst>
              <a:ext uri="{FF2B5EF4-FFF2-40B4-BE49-F238E27FC236}">
                <a16:creationId xmlns:a16="http://schemas.microsoft.com/office/drawing/2014/main" id="{5D6C5274-31EB-434B-B3D6-DBA93B7FE948}"/>
              </a:ext>
            </a:extLst>
          </xdr:cNvPr>
          <xdr:cNvSpPr>
            <a:spLocks noChangeAspect="1"/>
          </xdr:cNvSpPr>
        </xdr:nvSpPr>
        <xdr:spPr>
          <a:xfrm>
            <a:off x="1715861" y="174165"/>
            <a:ext cx="1235529"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1</a:t>
            </a:r>
            <a:endParaRPr lang="en-PH" sz="1200" b="0">
              <a:solidFill>
                <a:schemeClr val="tx1"/>
              </a:solidFill>
              <a:latin typeface="Amasis MT Pro Medium" panose="02040604050005020304" pitchFamily="18" charset="0"/>
            </a:endParaRPr>
          </a:p>
        </xdr:txBody>
      </xdr:sp>
      <xdr:sp macro="" textlink="">
        <xdr:nvSpPr>
          <xdr:cNvPr id="47" name="Rectangle: Rounded Corners 46">
            <a:hlinkClick xmlns:r="http://schemas.openxmlformats.org/officeDocument/2006/relationships" r:id="rId5"/>
            <a:extLst>
              <a:ext uri="{FF2B5EF4-FFF2-40B4-BE49-F238E27FC236}">
                <a16:creationId xmlns:a16="http://schemas.microsoft.com/office/drawing/2014/main" id="{25F77608-FF55-613F-8AC7-2C5D1214450F}"/>
              </a:ext>
            </a:extLst>
          </xdr:cNvPr>
          <xdr:cNvSpPr>
            <a:spLocks noChangeAspect="1"/>
          </xdr:cNvSpPr>
        </xdr:nvSpPr>
        <xdr:spPr>
          <a:xfrm>
            <a:off x="3137536" y="174165"/>
            <a:ext cx="1328058"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2</a:t>
            </a:r>
            <a:endParaRPr lang="en-PH" sz="1200" b="0">
              <a:solidFill>
                <a:schemeClr val="tx1"/>
              </a:solidFill>
              <a:latin typeface="Amasis MT Pro Medium" panose="02040604050005020304" pitchFamily="18" charset="0"/>
            </a:endParaRPr>
          </a:p>
        </xdr:txBody>
      </xdr:sp>
      <xdr:sp macro="" textlink="">
        <xdr:nvSpPr>
          <xdr:cNvPr id="48" name="Rectangle: Rounded Corners 47">
            <a:hlinkClick xmlns:r="http://schemas.openxmlformats.org/officeDocument/2006/relationships" r:id="rId6"/>
            <a:extLst>
              <a:ext uri="{FF2B5EF4-FFF2-40B4-BE49-F238E27FC236}">
                <a16:creationId xmlns:a16="http://schemas.microsoft.com/office/drawing/2014/main" id="{D6ABD2B7-88D1-6A4E-0CEB-3F316EF4FAAA}"/>
              </a:ext>
            </a:extLst>
          </xdr:cNvPr>
          <xdr:cNvSpPr>
            <a:spLocks noChangeAspect="1"/>
          </xdr:cNvSpPr>
        </xdr:nvSpPr>
        <xdr:spPr>
          <a:xfrm>
            <a:off x="4651740" y="174165"/>
            <a:ext cx="127907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3</a:t>
            </a:r>
            <a:endParaRPr lang="en-PH" sz="1200" b="0">
              <a:solidFill>
                <a:schemeClr val="tx1"/>
              </a:solidFill>
              <a:latin typeface="Amasis MT Pro Medium" panose="02040604050005020304" pitchFamily="18" charset="0"/>
            </a:endParaRPr>
          </a:p>
        </xdr:txBody>
      </xdr:sp>
      <xdr:sp macro="" textlink="">
        <xdr:nvSpPr>
          <xdr:cNvPr id="49" name="Rectangle: Rounded Corners 48">
            <a:hlinkClick xmlns:r="http://schemas.openxmlformats.org/officeDocument/2006/relationships" r:id="rId7"/>
            <a:extLst>
              <a:ext uri="{FF2B5EF4-FFF2-40B4-BE49-F238E27FC236}">
                <a16:creationId xmlns:a16="http://schemas.microsoft.com/office/drawing/2014/main" id="{49182708-951C-DC35-4CAC-43434C8BF5F6}"/>
              </a:ext>
            </a:extLst>
          </xdr:cNvPr>
          <xdr:cNvSpPr>
            <a:spLocks noChangeAspect="1"/>
          </xdr:cNvSpPr>
        </xdr:nvSpPr>
        <xdr:spPr>
          <a:xfrm>
            <a:off x="6116957" y="174165"/>
            <a:ext cx="123961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4</a:t>
            </a:r>
            <a:endParaRPr lang="en-PH" sz="1200">
              <a:solidFill>
                <a:sysClr val="windowText" lastClr="000000"/>
              </a:solidFill>
              <a:latin typeface="Amasis MT Pro Medium" panose="02040604050005020304" pitchFamily="18" charset="0"/>
            </a:endParaRPr>
          </a:p>
        </xdr:txBody>
      </xdr:sp>
      <xdr:sp macro="" textlink="">
        <xdr:nvSpPr>
          <xdr:cNvPr id="50" name="Rectangle: Rounded Corners 49">
            <a:hlinkClick xmlns:r="http://schemas.openxmlformats.org/officeDocument/2006/relationships" r:id="rId8"/>
            <a:extLst>
              <a:ext uri="{FF2B5EF4-FFF2-40B4-BE49-F238E27FC236}">
                <a16:creationId xmlns:a16="http://schemas.microsoft.com/office/drawing/2014/main" id="{F0705CAE-1204-64EF-44F7-57BE9F7CF43E}"/>
              </a:ext>
            </a:extLst>
          </xdr:cNvPr>
          <xdr:cNvSpPr>
            <a:spLocks noChangeAspect="1"/>
          </xdr:cNvSpPr>
        </xdr:nvSpPr>
        <xdr:spPr>
          <a:xfrm>
            <a:off x="7542714" y="174165"/>
            <a:ext cx="1246413"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5</a:t>
            </a:r>
            <a:endParaRPr lang="en-PH" sz="1200">
              <a:solidFill>
                <a:sysClr val="windowText" lastClr="000000"/>
              </a:solidFill>
              <a:latin typeface="Amasis MT Pro Medium" panose="02040604050005020304" pitchFamily="18" charset="0"/>
            </a:endParaRPr>
          </a:p>
        </xdr:txBody>
      </xdr:sp>
      <xdr:sp macro="" textlink="">
        <xdr:nvSpPr>
          <xdr:cNvPr id="51" name="Rectangle: Rounded Corners 50">
            <a:hlinkClick xmlns:r="http://schemas.openxmlformats.org/officeDocument/2006/relationships" r:id="rId9"/>
            <a:extLst>
              <a:ext uri="{FF2B5EF4-FFF2-40B4-BE49-F238E27FC236}">
                <a16:creationId xmlns:a16="http://schemas.microsoft.com/office/drawing/2014/main" id="{7114A1F9-E5F7-A8A5-B5D6-86F6BB0F28CD}"/>
              </a:ext>
            </a:extLst>
          </xdr:cNvPr>
          <xdr:cNvSpPr>
            <a:spLocks noChangeAspect="1"/>
          </xdr:cNvSpPr>
        </xdr:nvSpPr>
        <xdr:spPr>
          <a:xfrm>
            <a:off x="8975273" y="174165"/>
            <a:ext cx="1239610" cy="416378"/>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6</a:t>
            </a:r>
            <a:endParaRPr lang="en-PH" sz="1200">
              <a:solidFill>
                <a:sysClr val="windowText" lastClr="000000"/>
              </a:solidFill>
              <a:latin typeface="Amasis MT Pro Medium" panose="02040604050005020304" pitchFamily="18" charset="0"/>
            </a:endParaRPr>
          </a:p>
        </xdr:txBody>
      </xdr:sp>
      <xdr:sp macro="" textlink="">
        <xdr:nvSpPr>
          <xdr:cNvPr id="52" name="Rectangle: Rounded Corners 51">
            <a:hlinkClick xmlns:r="http://schemas.openxmlformats.org/officeDocument/2006/relationships" r:id="rId10"/>
            <a:extLst>
              <a:ext uri="{FF2B5EF4-FFF2-40B4-BE49-F238E27FC236}">
                <a16:creationId xmlns:a16="http://schemas.microsoft.com/office/drawing/2014/main" id="{DEA12FBD-FEEE-652D-75EB-F9152EA41DB7}"/>
              </a:ext>
            </a:extLst>
          </xdr:cNvPr>
          <xdr:cNvSpPr>
            <a:spLocks noChangeAspect="1"/>
          </xdr:cNvSpPr>
        </xdr:nvSpPr>
        <xdr:spPr>
          <a:xfrm>
            <a:off x="10401029" y="174165"/>
            <a:ext cx="1239611"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7</a:t>
            </a:r>
            <a:endParaRPr lang="en-PH" sz="1200">
              <a:solidFill>
                <a:sysClr val="windowText" lastClr="000000"/>
              </a:solidFill>
              <a:latin typeface="Amasis MT Pro Medium" panose="02040604050005020304" pitchFamily="18" charset="0"/>
            </a:endParaRPr>
          </a:p>
        </xdr:txBody>
      </xdr:sp>
      <xdr:sp macro="" textlink="">
        <xdr:nvSpPr>
          <xdr:cNvPr id="53" name="Rectangle: Rounded Corners 52">
            <a:hlinkClick xmlns:r="http://schemas.openxmlformats.org/officeDocument/2006/relationships" r:id="rId11"/>
            <a:extLst>
              <a:ext uri="{FF2B5EF4-FFF2-40B4-BE49-F238E27FC236}">
                <a16:creationId xmlns:a16="http://schemas.microsoft.com/office/drawing/2014/main" id="{53270D34-6B69-EAF2-2D4C-AC2E7480EF56}"/>
              </a:ext>
            </a:extLst>
          </xdr:cNvPr>
          <xdr:cNvSpPr>
            <a:spLocks noChangeAspect="1"/>
          </xdr:cNvSpPr>
        </xdr:nvSpPr>
        <xdr:spPr>
          <a:xfrm>
            <a:off x="11826786" y="174165"/>
            <a:ext cx="1230086"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8</a:t>
            </a:r>
            <a:endParaRPr lang="en-PH" sz="1200">
              <a:solidFill>
                <a:sysClr val="windowText" lastClr="000000"/>
              </a:solidFill>
              <a:latin typeface="Amasis MT Pro Medium" panose="02040604050005020304" pitchFamily="18" charset="0"/>
            </a:endParaRPr>
          </a:p>
        </xdr:txBody>
      </xdr:sp>
      <xdr:sp macro="" textlink="">
        <xdr:nvSpPr>
          <xdr:cNvPr id="54" name="Rectangle: Rounded Corners 53">
            <a:hlinkClick xmlns:r="http://schemas.openxmlformats.org/officeDocument/2006/relationships" r:id="rId12"/>
            <a:extLst>
              <a:ext uri="{FF2B5EF4-FFF2-40B4-BE49-F238E27FC236}">
                <a16:creationId xmlns:a16="http://schemas.microsoft.com/office/drawing/2014/main" id="{A4B0EB74-BA65-11EC-3DD8-58119ED149A7}"/>
              </a:ext>
            </a:extLst>
          </xdr:cNvPr>
          <xdr:cNvSpPr>
            <a:spLocks noChangeAspect="1"/>
          </xdr:cNvSpPr>
        </xdr:nvSpPr>
        <xdr:spPr>
          <a:xfrm>
            <a:off x="13243018" y="174165"/>
            <a:ext cx="1266826"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9</a:t>
            </a:r>
            <a:endParaRPr lang="en-PH" sz="1200">
              <a:solidFill>
                <a:sysClr val="windowText" lastClr="000000"/>
              </a:solidFill>
              <a:latin typeface="Amasis MT Pro Medium" panose="02040604050005020304" pitchFamily="18" charset="0"/>
            </a:endParaRPr>
          </a:p>
        </xdr:txBody>
      </xdr:sp>
      <xdr:sp macro="" textlink="">
        <xdr:nvSpPr>
          <xdr:cNvPr id="55" name="Rectangle: Rounded Corners 54">
            <a:hlinkClick xmlns:r="http://schemas.openxmlformats.org/officeDocument/2006/relationships" r:id="rId13"/>
            <a:extLst>
              <a:ext uri="{FF2B5EF4-FFF2-40B4-BE49-F238E27FC236}">
                <a16:creationId xmlns:a16="http://schemas.microsoft.com/office/drawing/2014/main" id="{2174CBFC-B455-175C-89D0-559F21BB4BDD}"/>
              </a:ext>
            </a:extLst>
          </xdr:cNvPr>
          <xdr:cNvSpPr>
            <a:spLocks noChangeAspect="1"/>
          </xdr:cNvSpPr>
        </xdr:nvSpPr>
        <xdr:spPr>
          <a:xfrm>
            <a:off x="14695990" y="174165"/>
            <a:ext cx="1270905"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solidFill>
                  <a:sysClr val="windowText" lastClr="000000"/>
                </a:solidFill>
                <a:latin typeface="Amasis MT Pro Medium" panose="02040604050005020304" pitchFamily="18" charset="0"/>
              </a:rPr>
              <a:t>MONTH</a:t>
            </a:r>
            <a:r>
              <a:rPr lang="en-PH" sz="1200" baseline="0">
                <a:solidFill>
                  <a:sysClr val="windowText" lastClr="000000"/>
                </a:solidFill>
                <a:latin typeface="Amasis MT Pro Medium" panose="02040604050005020304" pitchFamily="18" charset="0"/>
              </a:rPr>
              <a:t> 10</a:t>
            </a:r>
            <a:endParaRPr lang="en-PH" sz="1200">
              <a:solidFill>
                <a:sysClr val="windowText" lastClr="000000"/>
              </a:solidFill>
              <a:latin typeface="Amasis MT Pro Medium" panose="02040604050005020304" pitchFamily="18" charset="0"/>
            </a:endParaRPr>
          </a:p>
        </xdr:txBody>
      </xdr:sp>
      <xdr:sp macro="" textlink="">
        <xdr:nvSpPr>
          <xdr:cNvPr id="56" name="Rectangle: Rounded Corners 55">
            <a:extLst>
              <a:ext uri="{FF2B5EF4-FFF2-40B4-BE49-F238E27FC236}">
                <a16:creationId xmlns:a16="http://schemas.microsoft.com/office/drawing/2014/main" id="{BC37B096-ACCE-E4BF-02FD-3C826D9030B5}"/>
              </a:ext>
            </a:extLst>
          </xdr:cNvPr>
          <xdr:cNvSpPr/>
        </xdr:nvSpPr>
        <xdr:spPr>
          <a:xfrm>
            <a:off x="17683852" y="179610"/>
            <a:ext cx="1284514" cy="416379"/>
          </a:xfrm>
          <a:prstGeom prst="roundRect">
            <a:avLst/>
          </a:prstGeom>
          <a:solidFill>
            <a:srgbClr val="C00000"/>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400" b="1">
                <a:solidFill>
                  <a:schemeClr val="bg1"/>
                </a:solidFill>
                <a:latin typeface="Amasis MT Pro Medium" panose="02040604050005020304" pitchFamily="18" charset="0"/>
              </a:rPr>
              <a:t>TOTAL</a:t>
            </a:r>
            <a:endParaRPr lang="en-PH" sz="1200" b="1">
              <a:solidFill>
                <a:schemeClr val="bg1"/>
              </a:solidFill>
              <a:latin typeface="Amasis MT Pro Medium" panose="02040604050005020304" pitchFamily="18" charset="0"/>
            </a:endParaRPr>
          </a:p>
        </xdr:txBody>
      </xdr:sp>
      <xdr:sp macro="" textlink="">
        <xdr:nvSpPr>
          <xdr:cNvPr id="57" name="Rectangle: Rounded Corners 56">
            <a:hlinkClick xmlns:r="http://schemas.openxmlformats.org/officeDocument/2006/relationships" r:id="rId14"/>
            <a:extLst>
              <a:ext uri="{FF2B5EF4-FFF2-40B4-BE49-F238E27FC236}">
                <a16:creationId xmlns:a16="http://schemas.microsoft.com/office/drawing/2014/main" id="{1B1B9590-B297-5FF7-680B-F9BCE52F1B22}"/>
              </a:ext>
            </a:extLst>
          </xdr:cNvPr>
          <xdr:cNvSpPr>
            <a:spLocks noChangeAspect="1"/>
          </xdr:cNvSpPr>
        </xdr:nvSpPr>
        <xdr:spPr>
          <a:xfrm>
            <a:off x="16153043" y="174165"/>
            <a:ext cx="1270905" cy="416379"/>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0">
                <a:solidFill>
                  <a:schemeClr val="tx1"/>
                </a:solidFill>
                <a:latin typeface="Amasis MT Pro Medium" panose="02040604050005020304" pitchFamily="18" charset="0"/>
              </a:rPr>
              <a:t>MONTH</a:t>
            </a:r>
            <a:r>
              <a:rPr lang="en-PH" sz="1200" b="0" baseline="0">
                <a:solidFill>
                  <a:schemeClr val="tx1"/>
                </a:solidFill>
                <a:latin typeface="Amasis MT Pro Medium" panose="02040604050005020304" pitchFamily="18" charset="0"/>
              </a:rPr>
              <a:t> 11</a:t>
            </a:r>
            <a:endParaRPr lang="en-PH" sz="1200" b="0">
              <a:solidFill>
                <a:schemeClr val="tx1"/>
              </a:solidFill>
              <a:latin typeface="Amasis MT Pro Medium" panose="02040604050005020304" pitchFamily="18" charset="0"/>
            </a:endParaRPr>
          </a:p>
        </xdr:txBody>
      </xdr:sp>
    </xdr:grpSp>
    <xdr:clientData fPrintsWithSheet="0"/>
  </xdr:twoCellAnchor>
  <xdr:twoCellAnchor>
    <xdr:from>
      <xdr:col>0</xdr:col>
      <xdr:colOff>149677</xdr:colOff>
      <xdr:row>13</xdr:row>
      <xdr:rowOff>0</xdr:rowOff>
    </xdr:from>
    <xdr:to>
      <xdr:col>0</xdr:col>
      <xdr:colOff>1329753</xdr:colOff>
      <xdr:row>40</xdr:row>
      <xdr:rowOff>123019</xdr:rowOff>
    </xdr:to>
    <xdr:grpSp>
      <xdr:nvGrpSpPr>
        <xdr:cNvPr id="2" name="Group 1">
          <a:extLst>
            <a:ext uri="{FF2B5EF4-FFF2-40B4-BE49-F238E27FC236}">
              <a16:creationId xmlns:a16="http://schemas.microsoft.com/office/drawing/2014/main" id="{011FC1FC-C41E-4C46-ADA2-809593317413}"/>
            </a:ext>
          </a:extLst>
        </xdr:cNvPr>
        <xdr:cNvGrpSpPr/>
      </xdr:nvGrpSpPr>
      <xdr:grpSpPr>
        <a:xfrm>
          <a:off x="149677" y="2367643"/>
          <a:ext cx="1180076" cy="6368697"/>
          <a:chOff x="170916" y="2527118"/>
          <a:chExt cx="1180076" cy="6463904"/>
        </a:xfrm>
      </xdr:grpSpPr>
      <xdr:sp macro="" textlink="">
        <xdr:nvSpPr>
          <xdr:cNvPr id="3" name="Rectangle: Rounded Corners 2">
            <a:hlinkClick xmlns:r="http://schemas.openxmlformats.org/officeDocument/2006/relationships" r:id="rId15"/>
            <a:extLst>
              <a:ext uri="{FF2B5EF4-FFF2-40B4-BE49-F238E27FC236}">
                <a16:creationId xmlns:a16="http://schemas.microsoft.com/office/drawing/2014/main" id="{643157BA-B05E-8A4C-2DE8-9090B4046DFC}"/>
              </a:ext>
            </a:extLst>
          </xdr:cNvPr>
          <xdr:cNvSpPr/>
        </xdr:nvSpPr>
        <xdr:spPr>
          <a:xfrm>
            <a:off x="177715" y="2527118"/>
            <a:ext cx="1173277" cy="936519"/>
          </a:xfrm>
          <a:prstGeom prst="roundRect">
            <a:avLst/>
          </a:prstGeom>
          <a:solidFill>
            <a:schemeClr val="bg2">
              <a:lumMod val="25000"/>
            </a:schemeClr>
          </a:solidFill>
          <a:scene3d>
            <a:camera prst="orthographicFront"/>
            <a:lightRig rig="threePt" dir="t"/>
          </a:scene3d>
          <a:sp3d>
            <a:bevelT w="165100" prst="coolSlant"/>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lt1"/>
                </a:solidFill>
                <a:effectLst/>
                <a:latin typeface="+mn-lt"/>
                <a:ea typeface="+mn-ea"/>
                <a:cs typeface="+mn-cs"/>
              </a:rPr>
              <a:t>⌨️</a:t>
            </a:r>
            <a:br>
              <a:rPr lang="en-PH" sz="1050" b="1">
                <a:solidFill>
                  <a:schemeClr val="bg1"/>
                </a:solidFill>
                <a:latin typeface="Amasis MT Pro Black" panose="02040A04050005020304" pitchFamily="18" charset="0"/>
              </a:rPr>
            </a:br>
            <a:r>
              <a:rPr lang="en-PH" sz="1050" b="1">
                <a:solidFill>
                  <a:schemeClr val="bg1"/>
                </a:solidFill>
                <a:latin typeface="Amasis MT Pro Black" panose="02040A04050005020304" pitchFamily="18" charset="0"/>
              </a:rPr>
              <a:t>INPUT DATA</a:t>
            </a:r>
          </a:p>
        </xdr:txBody>
      </xdr:sp>
      <xdr:sp macro="" textlink="">
        <xdr:nvSpPr>
          <xdr:cNvPr id="4" name="Rectangle: Rounded Corners 3">
            <a:hlinkClick xmlns:r="http://schemas.openxmlformats.org/officeDocument/2006/relationships" r:id="rId16"/>
            <a:extLst>
              <a:ext uri="{FF2B5EF4-FFF2-40B4-BE49-F238E27FC236}">
                <a16:creationId xmlns:a16="http://schemas.microsoft.com/office/drawing/2014/main" id="{806F7968-1971-9492-926E-D74338B0A699}"/>
              </a:ext>
            </a:extLst>
          </xdr:cNvPr>
          <xdr:cNvSpPr/>
        </xdr:nvSpPr>
        <xdr:spPr>
          <a:xfrm>
            <a:off x="170916" y="3892317"/>
            <a:ext cx="1173277" cy="1000068"/>
          </a:xfrm>
          <a:prstGeom prst="roundRect">
            <a:avLst/>
          </a:prstGeom>
          <a:solidFill>
            <a:schemeClr val="bg1">
              <a:lumMod val="85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chemeClr val="lt1"/>
                </a:solidFill>
                <a:effectLst/>
                <a:latin typeface="+mn-lt"/>
                <a:ea typeface="+mn-ea"/>
                <a:cs typeface="+mn-cs"/>
              </a:rPr>
              <a:t>📈</a:t>
            </a:r>
            <a:br>
              <a:rPr lang="en-PH" sz="1100">
                <a:solidFill>
                  <a:sysClr val="windowText" lastClr="000000"/>
                </a:solidFill>
                <a:latin typeface="Amasis MT Pro Black" panose="02040A04050005020304" pitchFamily="18" charset="0"/>
              </a:rPr>
            </a:br>
            <a:r>
              <a:rPr lang="en-PH" sz="1100">
                <a:solidFill>
                  <a:schemeClr val="accent6">
                    <a:lumMod val="50000"/>
                  </a:schemeClr>
                </a:solidFill>
                <a:latin typeface="Amasis MT Pro Black" panose="02040A04050005020304" pitchFamily="18" charset="0"/>
              </a:rPr>
              <a:t>GRADING SHEETS</a:t>
            </a:r>
          </a:p>
        </xdr:txBody>
      </xdr:sp>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A4116FF8-F17A-D0E2-D5AA-A772B2A2DD7A}"/>
              </a:ext>
            </a:extLst>
          </xdr:cNvPr>
          <xdr:cNvSpPr/>
        </xdr:nvSpPr>
        <xdr:spPr>
          <a:xfrm>
            <a:off x="170916" y="5313609"/>
            <a:ext cx="1173277" cy="96423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SF2</a:t>
            </a:r>
            <a:r>
              <a:rPr lang="en-PH" sz="1200" baseline="0">
                <a:solidFill>
                  <a:schemeClr val="accent6">
                    <a:lumMod val="50000"/>
                  </a:schemeClr>
                </a:solidFill>
                <a:latin typeface="Amasis MT Pro Black" panose="02040A04050005020304" pitchFamily="18" charset="0"/>
              </a:rPr>
              <a:t> &amp; SF3</a:t>
            </a:r>
            <a:endParaRPr lang="en-PH" sz="1200">
              <a:solidFill>
                <a:schemeClr val="accent6">
                  <a:lumMod val="50000"/>
                </a:schemeClr>
              </a:solidFill>
              <a:latin typeface="Amasis MT Pro Black" panose="02040A04050005020304" pitchFamily="18" charset="0"/>
            </a:endParaRPr>
          </a:p>
        </xdr:txBody>
      </xdr:sp>
      <xdr:sp macro="" textlink="">
        <xdr:nvSpPr>
          <xdr:cNvPr id="6" name="Rectangle: Rounded Corners 5">
            <a:hlinkClick xmlns:r="http://schemas.openxmlformats.org/officeDocument/2006/relationships" r:id="rId17"/>
            <a:extLst>
              <a:ext uri="{FF2B5EF4-FFF2-40B4-BE49-F238E27FC236}">
                <a16:creationId xmlns:a16="http://schemas.microsoft.com/office/drawing/2014/main" id="{CDD9D299-BFCA-8525-896F-AF6193F1D160}"/>
              </a:ext>
            </a:extLst>
          </xdr:cNvPr>
          <xdr:cNvSpPr/>
        </xdr:nvSpPr>
        <xdr:spPr>
          <a:xfrm>
            <a:off x="177715" y="6700434"/>
            <a:ext cx="1173277" cy="919565"/>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SF9</a:t>
            </a:r>
            <a:r>
              <a:rPr lang="en-PH" sz="1200" baseline="0">
                <a:solidFill>
                  <a:schemeClr val="accent6">
                    <a:lumMod val="50000"/>
                  </a:schemeClr>
                </a:solidFill>
                <a:latin typeface="Amasis MT Pro Black" panose="02040A04050005020304" pitchFamily="18" charset="0"/>
              </a:rPr>
              <a:t> &amp; CERT</a:t>
            </a:r>
            <a:endParaRPr lang="en-PH" sz="1200">
              <a:solidFill>
                <a:schemeClr val="accent6">
                  <a:lumMod val="50000"/>
                </a:schemeClr>
              </a:solidFill>
              <a:latin typeface="Amasis MT Pro Black" panose="02040A04050005020304" pitchFamily="18" charset="0"/>
            </a:endParaRPr>
          </a:p>
        </xdr:txBody>
      </xdr:sp>
      <xdr:sp macro="" textlink="">
        <xdr:nvSpPr>
          <xdr:cNvPr id="7" name="Rectangle: Rounded Corners 6">
            <a:hlinkClick xmlns:r="http://schemas.openxmlformats.org/officeDocument/2006/relationships" r:id="rId18"/>
            <a:extLst>
              <a:ext uri="{FF2B5EF4-FFF2-40B4-BE49-F238E27FC236}">
                <a16:creationId xmlns:a16="http://schemas.microsoft.com/office/drawing/2014/main" id="{C810825F-2146-6EBA-C51C-8DAE25BE9C6C}"/>
              </a:ext>
            </a:extLst>
          </xdr:cNvPr>
          <xdr:cNvSpPr/>
        </xdr:nvSpPr>
        <xdr:spPr>
          <a:xfrm>
            <a:off x="177715" y="8024881"/>
            <a:ext cx="1173277" cy="96614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050">
                <a:solidFill>
                  <a:schemeClr val="accent6">
                    <a:lumMod val="50000"/>
                  </a:schemeClr>
                </a:solidFill>
                <a:latin typeface="Amasis MT Pro Black" panose="02040A04050005020304" pitchFamily="18" charset="0"/>
              </a:rPr>
              <a:t>GRADE SLIP</a:t>
            </a:r>
          </a:p>
        </xdr:txBody>
      </xdr:sp>
    </xdr:grpSp>
    <xdr:clientData fPrintsWithSheet="0"/>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404355</xdr:colOff>
      <xdr:row>2</xdr:row>
      <xdr:rowOff>49661</xdr:rowOff>
    </xdr:from>
    <xdr:to>
      <xdr:col>0</xdr:col>
      <xdr:colOff>1091063</xdr:colOff>
      <xdr:row>6</xdr:row>
      <xdr:rowOff>127224</xdr:rowOff>
    </xdr:to>
    <xdr:pic>
      <xdr:nvPicPr>
        <xdr:cNvPr id="16" name="Picture 15">
          <a:hlinkClick xmlns:r="http://schemas.openxmlformats.org/officeDocument/2006/relationships" r:id="rId1"/>
          <a:extLst>
            <a:ext uri="{FF2B5EF4-FFF2-40B4-BE49-F238E27FC236}">
              <a16:creationId xmlns:a16="http://schemas.microsoft.com/office/drawing/2014/main" id="{99908CC0-2FE1-46E9-8156-C77A5289EDC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404355" y="98928"/>
          <a:ext cx="686708" cy="1030063"/>
        </a:xfrm>
        <a:prstGeom prst="rect">
          <a:avLst/>
        </a:prstGeom>
      </xdr:spPr>
    </xdr:pic>
    <xdr:clientData fPrintsWithSheet="0"/>
  </xdr:twoCellAnchor>
  <xdr:twoCellAnchor editAs="absolute">
    <xdr:from>
      <xdr:col>0</xdr:col>
      <xdr:colOff>178931</xdr:colOff>
      <xdr:row>6</xdr:row>
      <xdr:rowOff>236754</xdr:rowOff>
    </xdr:from>
    <xdr:to>
      <xdr:col>0</xdr:col>
      <xdr:colOff>1311044</xdr:colOff>
      <xdr:row>8</xdr:row>
      <xdr:rowOff>65309</xdr:rowOff>
    </xdr:to>
    <xdr:sp macro="" textlink="">
      <xdr:nvSpPr>
        <xdr:cNvPr id="17" name="Rectangle: Rounded Corners 16">
          <a:hlinkClick xmlns:r="http://schemas.openxmlformats.org/officeDocument/2006/relationships" r:id="rId3"/>
          <a:extLst>
            <a:ext uri="{FF2B5EF4-FFF2-40B4-BE49-F238E27FC236}">
              <a16:creationId xmlns:a16="http://schemas.microsoft.com/office/drawing/2014/main" id="{16C05149-A6A9-4352-9640-A9C9B81A0D52}"/>
            </a:ext>
          </a:extLst>
        </xdr:cNvPr>
        <xdr:cNvSpPr>
          <a:spLocks noChangeAspect="1"/>
        </xdr:cNvSpPr>
      </xdr:nvSpPr>
      <xdr:spPr>
        <a:xfrm>
          <a:off x="178931" y="1264094"/>
          <a:ext cx="1132113" cy="366036"/>
        </a:xfrm>
        <a:prstGeom prst="roundRect">
          <a:avLst/>
        </a:prstGeom>
        <a:solidFill>
          <a:schemeClr val="bg1">
            <a:lumMod val="8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0">
              <a:solidFill>
                <a:schemeClr val="tx1"/>
              </a:solidFill>
              <a:latin typeface="Amasis MT Pro Black" panose="02040A04050005020304" pitchFamily="18" charset="0"/>
            </a:rPr>
            <a:t>SF</a:t>
          </a:r>
          <a:r>
            <a:rPr lang="en-PH" sz="1600" b="0" baseline="0">
              <a:solidFill>
                <a:schemeClr val="tx1"/>
              </a:solidFill>
              <a:latin typeface="Amasis MT Pro Black" panose="02040A04050005020304" pitchFamily="18" charset="0"/>
            </a:rPr>
            <a:t> 2</a:t>
          </a:r>
          <a:endParaRPr lang="en-PH" sz="1600" b="0">
            <a:solidFill>
              <a:schemeClr val="tx1"/>
            </a:solidFill>
            <a:latin typeface="Amasis MT Pro Black" panose="02040A04050005020304" pitchFamily="18" charset="0"/>
          </a:endParaRPr>
        </a:p>
      </xdr:txBody>
    </xdr:sp>
    <xdr:clientData fPrintsWithSheet="0"/>
  </xdr:twoCellAnchor>
  <xdr:twoCellAnchor editAs="absolute">
    <xdr:from>
      <xdr:col>0</xdr:col>
      <xdr:colOff>178931</xdr:colOff>
      <xdr:row>8</xdr:row>
      <xdr:rowOff>151030</xdr:rowOff>
    </xdr:from>
    <xdr:to>
      <xdr:col>0</xdr:col>
      <xdr:colOff>1311044</xdr:colOff>
      <xdr:row>10</xdr:row>
      <xdr:rowOff>15644</xdr:rowOff>
    </xdr:to>
    <xdr:sp macro="" textlink="">
      <xdr:nvSpPr>
        <xdr:cNvPr id="18" name="Rectangle: Rounded Corners 17">
          <a:extLst>
            <a:ext uri="{FF2B5EF4-FFF2-40B4-BE49-F238E27FC236}">
              <a16:creationId xmlns:a16="http://schemas.microsoft.com/office/drawing/2014/main" id="{1B72A337-D596-47E3-BF29-C97F66B12C27}"/>
            </a:ext>
          </a:extLst>
        </xdr:cNvPr>
        <xdr:cNvSpPr>
          <a:spLocks noChangeAspect="1"/>
        </xdr:cNvSpPr>
      </xdr:nvSpPr>
      <xdr:spPr>
        <a:xfrm>
          <a:off x="178931" y="1715851"/>
          <a:ext cx="1132113" cy="368079"/>
        </a:xfrm>
        <a:prstGeom prst="roundRect">
          <a:avLst/>
        </a:prstGeom>
        <a:solidFill>
          <a:schemeClr val="bg2">
            <a:lumMod val="2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chemeClr val="bg1"/>
              </a:solidFill>
              <a:latin typeface="Amasis MT Pro Black" panose="02040A04050005020304" pitchFamily="18" charset="0"/>
            </a:rPr>
            <a:t>SF</a:t>
          </a:r>
          <a:r>
            <a:rPr lang="en-PH" sz="1600" b="1" baseline="0">
              <a:solidFill>
                <a:schemeClr val="bg1"/>
              </a:solidFill>
              <a:latin typeface="Amasis MT Pro Black" panose="02040A04050005020304" pitchFamily="18" charset="0"/>
            </a:rPr>
            <a:t> 3</a:t>
          </a:r>
          <a:endParaRPr lang="en-PH" sz="1600" b="1">
            <a:solidFill>
              <a:schemeClr val="bg1"/>
            </a:solidFill>
            <a:latin typeface="Amasis MT Pro Black" panose="02040A04050005020304" pitchFamily="18" charset="0"/>
          </a:endParaRPr>
        </a:p>
      </xdr:txBody>
    </xdr:sp>
    <xdr:clientData fPrintsWithSheet="0"/>
  </xdr:twoCellAnchor>
  <xdr:twoCellAnchor editAs="absolute">
    <xdr:from>
      <xdr:col>0</xdr:col>
      <xdr:colOff>170086</xdr:colOff>
      <xdr:row>39</xdr:row>
      <xdr:rowOff>209501</xdr:rowOff>
    </xdr:from>
    <xdr:to>
      <xdr:col>0</xdr:col>
      <xdr:colOff>1353908</xdr:colOff>
      <xdr:row>41</xdr:row>
      <xdr:rowOff>167359</xdr:rowOff>
    </xdr:to>
    <xdr:sp macro="[0]!ExportActiveSheet_PrintArea_ToExcel_NoObjects" textlink="">
      <xdr:nvSpPr>
        <xdr:cNvPr id="30" name="Rectangle: Rounded Corners 29">
          <a:extLst>
            <a:ext uri="{FF2B5EF4-FFF2-40B4-BE49-F238E27FC236}">
              <a16:creationId xmlns:a16="http://schemas.microsoft.com/office/drawing/2014/main" id="{3F040F1B-E7AC-C364-935C-D7968F94689B}"/>
            </a:ext>
          </a:extLst>
        </xdr:cNvPr>
        <xdr:cNvSpPr/>
      </xdr:nvSpPr>
      <xdr:spPr>
        <a:xfrm>
          <a:off x="170086" y="9356785"/>
          <a:ext cx="1183822" cy="450531"/>
        </a:xfrm>
        <a:prstGeom prst="round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0000" rtlCol="0" anchor="ctr"/>
        <a:lstStyle/>
        <a:p>
          <a:pPr algn="ctr"/>
          <a:r>
            <a:rPr lang="en-PH" sz="1100" b="1">
              <a:solidFill>
                <a:schemeClr val="bg1"/>
              </a:solidFill>
              <a:latin typeface="Arial" panose="020B0604020202020204" pitchFamily="34" charset="0"/>
              <a:cs typeface="Arial" panose="020B0604020202020204" pitchFamily="34" charset="0"/>
            </a:rPr>
            <a:t>DOWNLOAD</a:t>
          </a:r>
        </a:p>
      </xdr:txBody>
    </xdr:sp>
    <xdr:clientData fPrintsWithSheet="0"/>
  </xdr:twoCellAnchor>
  <xdr:twoCellAnchor editAs="absolute">
    <xdr:from>
      <xdr:col>27</xdr:col>
      <xdr:colOff>527430</xdr:colOff>
      <xdr:row>6</xdr:row>
      <xdr:rowOff>2052</xdr:rowOff>
    </xdr:from>
    <xdr:to>
      <xdr:col>31</xdr:col>
      <xdr:colOff>314972</xdr:colOff>
      <xdr:row>7</xdr:row>
      <xdr:rowOff>71134</xdr:rowOff>
    </xdr:to>
    <xdr:sp macro="[0]!ToggleHideBlankRows_D17_D137" textlink="">
      <xdr:nvSpPr>
        <xdr:cNvPr id="31" name="Rectangle: Rounded Corners 30">
          <a:extLst>
            <a:ext uri="{FF2B5EF4-FFF2-40B4-BE49-F238E27FC236}">
              <a16:creationId xmlns:a16="http://schemas.microsoft.com/office/drawing/2014/main" id="{F82F7E20-A1A6-475A-9A28-CA11969C93BC}"/>
            </a:ext>
          </a:extLst>
        </xdr:cNvPr>
        <xdr:cNvSpPr/>
      </xdr:nvSpPr>
      <xdr:spPr>
        <a:xfrm>
          <a:off x="19456691" y="994798"/>
          <a:ext cx="1625464" cy="377639"/>
        </a:xfrm>
        <a:prstGeom prst="roundRect">
          <a:avLst/>
        </a:prstGeom>
        <a:solidFill>
          <a:srgbClr val="00B0F0"/>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a:solidFill>
                <a:sysClr val="windowText" lastClr="000000"/>
              </a:solidFill>
              <a:latin typeface="Amasis MT Pro Medium" panose="02040604050005020304" pitchFamily="18" charset="0"/>
            </a:rPr>
            <a:t>HIDE</a:t>
          </a:r>
          <a:r>
            <a:rPr lang="en-PH" sz="1050" baseline="0">
              <a:solidFill>
                <a:sysClr val="windowText" lastClr="000000"/>
              </a:solidFill>
              <a:latin typeface="Amasis MT Pro Medium" panose="02040604050005020304" pitchFamily="18" charset="0"/>
            </a:rPr>
            <a:t> BLANK ROWS</a:t>
          </a:r>
          <a:endParaRPr lang="en-PH" sz="1050">
            <a:solidFill>
              <a:sysClr val="windowText" lastClr="000000"/>
            </a:solidFill>
            <a:latin typeface="Amasis MT Pro Medium" panose="02040604050005020304" pitchFamily="18" charset="0"/>
          </a:endParaRPr>
        </a:p>
      </xdr:txBody>
    </xdr:sp>
    <xdr:clientData fPrintsWithSheet="0"/>
  </xdr:twoCellAnchor>
  <xdr:twoCellAnchor editAs="absolute">
    <xdr:from>
      <xdr:col>27</xdr:col>
      <xdr:colOff>527430</xdr:colOff>
      <xdr:row>7</xdr:row>
      <xdr:rowOff>147028</xdr:rowOff>
    </xdr:from>
    <xdr:to>
      <xdr:col>31</xdr:col>
      <xdr:colOff>314972</xdr:colOff>
      <xdr:row>9</xdr:row>
      <xdr:rowOff>11485</xdr:rowOff>
    </xdr:to>
    <xdr:sp macro="[0]!UnhideAll_D17_D137_AI17_AI137" textlink="">
      <xdr:nvSpPr>
        <xdr:cNvPr id="32" name="Rectangle: Rounded Corners 31">
          <a:extLst>
            <a:ext uri="{FF2B5EF4-FFF2-40B4-BE49-F238E27FC236}">
              <a16:creationId xmlns:a16="http://schemas.microsoft.com/office/drawing/2014/main" id="{A9E380C7-EE9F-41DE-A592-43A66B156C50}"/>
            </a:ext>
          </a:extLst>
        </xdr:cNvPr>
        <xdr:cNvSpPr/>
      </xdr:nvSpPr>
      <xdr:spPr>
        <a:xfrm>
          <a:off x="19456691" y="1448331"/>
          <a:ext cx="1625464" cy="387661"/>
        </a:xfrm>
        <a:prstGeom prst="roundRect">
          <a:avLst/>
        </a:prstGeom>
        <a:solidFill>
          <a:srgbClr val="C00000"/>
        </a:solidFill>
        <a:ln w="3175">
          <a:solidFill>
            <a:schemeClr val="tx1"/>
          </a:solidFill>
        </a:ln>
        <a:scene3d>
          <a:camera prst="orthographicFront"/>
          <a:lightRig rig="threePt" dir="t"/>
        </a:scene3d>
        <a:sp3d contourW="12700" prstMaterial="plastic">
          <a:bevelT w="82550"/>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a:solidFill>
                <a:sysClr val="windowText" lastClr="000000"/>
              </a:solidFill>
              <a:latin typeface="Amasis MT Pro Medium" panose="02040604050005020304" pitchFamily="18" charset="0"/>
            </a:rPr>
            <a:t>UNHIDE</a:t>
          </a:r>
          <a:r>
            <a:rPr lang="en-PH" sz="1050" baseline="0">
              <a:solidFill>
                <a:sysClr val="windowText" lastClr="000000"/>
              </a:solidFill>
              <a:latin typeface="Amasis MT Pro Medium" panose="02040604050005020304" pitchFamily="18" charset="0"/>
            </a:rPr>
            <a:t> BLANK ROWS</a:t>
          </a:r>
          <a:endParaRPr lang="en-PH" sz="1050">
            <a:solidFill>
              <a:sysClr val="windowText" lastClr="000000"/>
            </a:solidFill>
            <a:latin typeface="Amasis MT Pro Medium" panose="02040604050005020304" pitchFamily="18" charset="0"/>
          </a:endParaRPr>
        </a:p>
      </xdr:txBody>
    </xdr:sp>
    <xdr:clientData fPrintsWithSheet="0"/>
  </xdr:twoCellAnchor>
  <xdr:twoCellAnchor editAs="absolute">
    <xdr:from>
      <xdr:col>0</xdr:col>
      <xdr:colOff>230194</xdr:colOff>
      <xdr:row>42</xdr:row>
      <xdr:rowOff>7938</xdr:rowOff>
    </xdr:from>
    <xdr:to>
      <xdr:col>0</xdr:col>
      <xdr:colOff>1271140</xdr:colOff>
      <xdr:row>44</xdr:row>
      <xdr:rowOff>115656</xdr:rowOff>
    </xdr:to>
    <xdr:sp macro="[0]!PrintActiveSheet_SetPrintArea" textlink="">
      <xdr:nvSpPr>
        <xdr:cNvPr id="2" name="Rectangle 1">
          <a:extLst>
            <a:ext uri="{FF2B5EF4-FFF2-40B4-BE49-F238E27FC236}">
              <a16:creationId xmlns:a16="http://schemas.microsoft.com/office/drawing/2014/main" id="{2E9064FA-14C5-4BA4-A71A-5E916D986B25}"/>
            </a:ext>
          </a:extLst>
        </xdr:cNvPr>
        <xdr:cNvSpPr>
          <a:spLocks noChangeAspect="1"/>
        </xdr:cNvSpPr>
      </xdr:nvSpPr>
      <xdr:spPr>
        <a:xfrm>
          <a:off x="230194" y="10167938"/>
          <a:ext cx="1040946" cy="615718"/>
        </a:xfrm>
        <a:prstGeom prst="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2000" b="1">
              <a:solidFill>
                <a:schemeClr val="bg1"/>
              </a:solidFill>
              <a:latin typeface="Arial" panose="020B0604020202020204" pitchFamily="34" charset="0"/>
              <a:cs typeface="Arial" panose="020B0604020202020204" pitchFamily="34" charset="0"/>
            </a:rPr>
            <a:t>PRINT</a:t>
          </a:r>
        </a:p>
      </xdr:txBody>
    </xdr:sp>
    <xdr:clientData fPrintsWithSheet="0"/>
  </xdr:twoCellAnchor>
  <xdr:twoCellAnchor>
    <xdr:from>
      <xdr:col>0</xdr:col>
      <xdr:colOff>147798</xdr:colOff>
      <xdr:row>12</xdr:row>
      <xdr:rowOff>0</xdr:rowOff>
    </xdr:from>
    <xdr:to>
      <xdr:col>0</xdr:col>
      <xdr:colOff>1327874</xdr:colOff>
      <xdr:row>38</xdr:row>
      <xdr:rowOff>59163</xdr:rowOff>
    </xdr:to>
    <xdr:grpSp>
      <xdr:nvGrpSpPr>
        <xdr:cNvPr id="3" name="Group 2">
          <a:extLst>
            <a:ext uri="{FF2B5EF4-FFF2-40B4-BE49-F238E27FC236}">
              <a16:creationId xmlns:a16="http://schemas.microsoft.com/office/drawing/2014/main" id="{A3A93112-3DE1-42CE-B232-0E2EC6BF39D9}"/>
            </a:ext>
          </a:extLst>
        </xdr:cNvPr>
        <xdr:cNvGrpSpPr/>
      </xdr:nvGrpSpPr>
      <xdr:grpSpPr>
        <a:xfrm>
          <a:off x="147798" y="2468451"/>
          <a:ext cx="1180076" cy="6337613"/>
          <a:chOff x="170916" y="2527118"/>
          <a:chExt cx="1180076" cy="6463904"/>
        </a:xfrm>
      </xdr:grpSpPr>
      <xdr:sp macro="" textlink="">
        <xdr:nvSpPr>
          <xdr:cNvPr id="4" name="Rectangle: Rounded Corners 3">
            <a:hlinkClick xmlns:r="http://schemas.openxmlformats.org/officeDocument/2006/relationships" r:id="rId4"/>
            <a:extLst>
              <a:ext uri="{FF2B5EF4-FFF2-40B4-BE49-F238E27FC236}">
                <a16:creationId xmlns:a16="http://schemas.microsoft.com/office/drawing/2014/main" id="{AF39A95A-819A-8918-2E47-5921802A3D20}"/>
              </a:ext>
            </a:extLst>
          </xdr:cNvPr>
          <xdr:cNvSpPr/>
        </xdr:nvSpPr>
        <xdr:spPr>
          <a:xfrm>
            <a:off x="177715" y="2527118"/>
            <a:ext cx="1173277" cy="936519"/>
          </a:xfrm>
          <a:prstGeom prst="roundRect">
            <a:avLst/>
          </a:prstGeom>
          <a:solidFill>
            <a:schemeClr val="bg2">
              <a:lumMod val="25000"/>
            </a:schemeClr>
          </a:solidFill>
          <a:scene3d>
            <a:camera prst="orthographicFront"/>
            <a:lightRig rig="threePt" dir="t"/>
          </a:scene3d>
          <a:sp3d>
            <a:bevelT w="165100" prst="coolSlant"/>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lt1"/>
                </a:solidFill>
                <a:effectLst/>
                <a:latin typeface="+mn-lt"/>
                <a:ea typeface="+mn-ea"/>
                <a:cs typeface="+mn-cs"/>
              </a:rPr>
              <a:t>⌨️</a:t>
            </a:r>
            <a:br>
              <a:rPr lang="en-PH" sz="1050" b="1">
                <a:solidFill>
                  <a:schemeClr val="bg1"/>
                </a:solidFill>
                <a:latin typeface="Amasis MT Pro Black" panose="02040A04050005020304" pitchFamily="18" charset="0"/>
              </a:rPr>
            </a:br>
            <a:r>
              <a:rPr lang="en-PH" sz="1050" b="1">
                <a:solidFill>
                  <a:schemeClr val="bg1"/>
                </a:solidFill>
                <a:latin typeface="Amasis MT Pro Black" panose="02040A04050005020304" pitchFamily="18" charset="0"/>
              </a:rPr>
              <a:t>INPUT DATA</a:t>
            </a:r>
          </a:p>
        </xdr:txBody>
      </xdr:sp>
      <xdr:sp macro="" textlink="">
        <xdr:nvSpPr>
          <xdr:cNvPr id="5" name="Rectangle: Rounded Corners 4">
            <a:hlinkClick xmlns:r="http://schemas.openxmlformats.org/officeDocument/2006/relationships" r:id="rId5"/>
            <a:extLst>
              <a:ext uri="{FF2B5EF4-FFF2-40B4-BE49-F238E27FC236}">
                <a16:creationId xmlns:a16="http://schemas.microsoft.com/office/drawing/2014/main" id="{2BF8CD2F-827B-5003-74E1-14876BDCA38A}"/>
              </a:ext>
            </a:extLst>
          </xdr:cNvPr>
          <xdr:cNvSpPr/>
        </xdr:nvSpPr>
        <xdr:spPr>
          <a:xfrm>
            <a:off x="170916" y="3892317"/>
            <a:ext cx="1173277" cy="1000068"/>
          </a:xfrm>
          <a:prstGeom prst="roundRect">
            <a:avLst/>
          </a:prstGeom>
          <a:solidFill>
            <a:schemeClr val="bg1">
              <a:lumMod val="85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chemeClr val="lt1"/>
                </a:solidFill>
                <a:effectLst/>
                <a:latin typeface="+mn-lt"/>
                <a:ea typeface="+mn-ea"/>
                <a:cs typeface="+mn-cs"/>
              </a:rPr>
              <a:t>📈</a:t>
            </a:r>
            <a:br>
              <a:rPr lang="en-PH" sz="1100">
                <a:solidFill>
                  <a:sysClr val="windowText" lastClr="000000"/>
                </a:solidFill>
                <a:latin typeface="Amasis MT Pro Black" panose="02040A04050005020304" pitchFamily="18" charset="0"/>
              </a:rPr>
            </a:br>
            <a:r>
              <a:rPr lang="en-PH" sz="1100">
                <a:solidFill>
                  <a:schemeClr val="accent6">
                    <a:lumMod val="50000"/>
                  </a:schemeClr>
                </a:solidFill>
                <a:latin typeface="Amasis MT Pro Black" panose="02040A04050005020304" pitchFamily="18" charset="0"/>
              </a:rPr>
              <a:t>GRADING SHEETS</a:t>
            </a:r>
          </a:p>
        </xdr:txBody>
      </xdr:sp>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B5A1A413-1DC1-9DE3-0B98-8234363F710D}"/>
              </a:ext>
            </a:extLst>
          </xdr:cNvPr>
          <xdr:cNvSpPr/>
        </xdr:nvSpPr>
        <xdr:spPr>
          <a:xfrm>
            <a:off x="170916" y="5313609"/>
            <a:ext cx="1173277" cy="96423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SF2</a:t>
            </a:r>
            <a:r>
              <a:rPr lang="en-PH" sz="1200" baseline="0">
                <a:solidFill>
                  <a:schemeClr val="accent6">
                    <a:lumMod val="50000"/>
                  </a:schemeClr>
                </a:solidFill>
                <a:latin typeface="Amasis MT Pro Black" panose="02040A04050005020304" pitchFamily="18" charset="0"/>
              </a:rPr>
              <a:t> &amp; SF3</a:t>
            </a:r>
            <a:endParaRPr lang="en-PH" sz="1200">
              <a:solidFill>
                <a:schemeClr val="accent6">
                  <a:lumMod val="50000"/>
                </a:schemeClr>
              </a:solidFill>
              <a:latin typeface="Amasis MT Pro Black" panose="02040A04050005020304" pitchFamily="18" charset="0"/>
            </a:endParaRPr>
          </a:p>
        </xdr:txBody>
      </xdr:sp>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512CB556-B715-192D-665B-99B286354909}"/>
              </a:ext>
            </a:extLst>
          </xdr:cNvPr>
          <xdr:cNvSpPr/>
        </xdr:nvSpPr>
        <xdr:spPr>
          <a:xfrm>
            <a:off x="177715" y="6700434"/>
            <a:ext cx="1173277" cy="919565"/>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SF9</a:t>
            </a:r>
            <a:r>
              <a:rPr lang="en-PH" sz="1200" baseline="0">
                <a:solidFill>
                  <a:schemeClr val="accent6">
                    <a:lumMod val="50000"/>
                  </a:schemeClr>
                </a:solidFill>
                <a:latin typeface="Amasis MT Pro Black" panose="02040A04050005020304" pitchFamily="18" charset="0"/>
              </a:rPr>
              <a:t> &amp; CERT</a:t>
            </a:r>
            <a:endParaRPr lang="en-PH" sz="1200">
              <a:solidFill>
                <a:schemeClr val="accent6">
                  <a:lumMod val="50000"/>
                </a:schemeClr>
              </a:solidFill>
              <a:latin typeface="Amasis MT Pro Black" panose="02040A04050005020304" pitchFamily="18" charset="0"/>
            </a:endParaRPr>
          </a:p>
        </xdr:txBody>
      </xdr:sp>
      <xdr:sp macro="" textlink="">
        <xdr:nvSpPr>
          <xdr:cNvPr id="8" name="Rectangle: Rounded Corners 7">
            <a:hlinkClick xmlns:r="http://schemas.openxmlformats.org/officeDocument/2006/relationships" r:id="rId7"/>
            <a:extLst>
              <a:ext uri="{FF2B5EF4-FFF2-40B4-BE49-F238E27FC236}">
                <a16:creationId xmlns:a16="http://schemas.microsoft.com/office/drawing/2014/main" id="{4EDA46E2-86DC-6962-894E-86E4B678E6C9}"/>
              </a:ext>
            </a:extLst>
          </xdr:cNvPr>
          <xdr:cNvSpPr/>
        </xdr:nvSpPr>
        <xdr:spPr>
          <a:xfrm>
            <a:off x="177715" y="8024881"/>
            <a:ext cx="1173277" cy="96614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050">
                <a:solidFill>
                  <a:schemeClr val="accent6">
                    <a:lumMod val="50000"/>
                  </a:schemeClr>
                </a:solidFill>
                <a:latin typeface="Amasis MT Pro Black" panose="02040A04050005020304" pitchFamily="18" charset="0"/>
              </a:rPr>
              <a:t>GRADE SLIP</a:t>
            </a:r>
          </a:p>
        </xdr:txBody>
      </xdr:sp>
    </xdr:grpSp>
    <xdr:clientData fPrintsWithSheet="0"/>
  </xdr:twoCellAnchor>
</xdr:wsDr>
</file>

<file path=xl/drawings/drawing20.xml><?xml version="1.0" encoding="utf-8"?>
<xdr:wsDr xmlns:xdr="http://schemas.openxmlformats.org/drawingml/2006/spreadsheetDrawing" xmlns:a="http://schemas.openxmlformats.org/drawingml/2006/main">
  <xdr:twoCellAnchor editAs="absolute">
    <xdr:from>
      <xdr:col>3</xdr:col>
      <xdr:colOff>245794</xdr:colOff>
      <xdr:row>6</xdr:row>
      <xdr:rowOff>19705</xdr:rowOff>
    </xdr:from>
    <xdr:to>
      <xdr:col>5</xdr:col>
      <xdr:colOff>333806</xdr:colOff>
      <xdr:row>11</xdr:row>
      <xdr:rowOff>87778</xdr:rowOff>
    </xdr:to>
    <xdr:pic>
      <xdr:nvPicPr>
        <xdr:cNvPr id="3" name="Picture 2">
          <a:extLst>
            <a:ext uri="{FF2B5EF4-FFF2-40B4-BE49-F238E27FC236}">
              <a16:creationId xmlns:a16="http://schemas.microsoft.com/office/drawing/2014/main" id="{4B69C87B-7A62-68CF-3E38-D46605E5E7D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69151" y="1230741"/>
          <a:ext cx="904441" cy="938930"/>
        </a:xfrm>
        <a:prstGeom prst="rect">
          <a:avLst/>
        </a:prstGeom>
      </xdr:spPr>
    </xdr:pic>
    <xdr:clientData/>
  </xdr:twoCellAnchor>
  <xdr:twoCellAnchor editAs="oneCell">
    <xdr:from>
      <xdr:col>14</xdr:col>
      <xdr:colOff>401315</xdr:colOff>
      <xdr:row>6</xdr:row>
      <xdr:rowOff>43511</xdr:rowOff>
    </xdr:from>
    <xdr:to>
      <xdr:col>16</xdr:col>
      <xdr:colOff>401353</xdr:colOff>
      <xdr:row>11</xdr:row>
      <xdr:rowOff>57953</xdr:rowOff>
    </xdr:to>
    <xdr:pic>
      <xdr:nvPicPr>
        <xdr:cNvPr id="4" name="Picture 3">
          <a:extLst>
            <a:ext uri="{FF2B5EF4-FFF2-40B4-BE49-F238E27FC236}">
              <a16:creationId xmlns:a16="http://schemas.microsoft.com/office/drawing/2014/main" id="{971E8722-FEE2-56DF-65E8-B139DBB7DD7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7081348" y="1271735"/>
          <a:ext cx="877341" cy="879211"/>
        </a:xfrm>
        <a:prstGeom prst="rect">
          <a:avLst/>
        </a:prstGeom>
      </xdr:spPr>
    </xdr:pic>
    <xdr:clientData fLocksWithSheet="0"/>
  </xdr:twoCellAnchor>
  <xdr:twoCellAnchor editAs="absolute">
    <xdr:from>
      <xdr:col>23</xdr:col>
      <xdr:colOff>197129</xdr:colOff>
      <xdr:row>0</xdr:row>
      <xdr:rowOff>197849</xdr:rowOff>
    </xdr:from>
    <xdr:to>
      <xdr:col>27</xdr:col>
      <xdr:colOff>234135</xdr:colOff>
      <xdr:row>2</xdr:row>
      <xdr:rowOff>90347</xdr:rowOff>
    </xdr:to>
    <xdr:sp macro="[0]!Hide_Unhide_Data" textlink="">
      <xdr:nvSpPr>
        <xdr:cNvPr id="5" name="Rectangle 4">
          <a:extLst>
            <a:ext uri="{FF2B5EF4-FFF2-40B4-BE49-F238E27FC236}">
              <a16:creationId xmlns:a16="http://schemas.microsoft.com/office/drawing/2014/main" id="{E15E04B5-5841-4A7B-87FE-0A1103EF6EC1}"/>
            </a:ext>
          </a:extLst>
        </xdr:cNvPr>
        <xdr:cNvSpPr>
          <a:spLocks noChangeAspect="1"/>
        </xdr:cNvSpPr>
      </xdr:nvSpPr>
      <xdr:spPr>
        <a:xfrm>
          <a:off x="10221216" y="197849"/>
          <a:ext cx="1791611" cy="393814"/>
        </a:xfrm>
        <a:prstGeom prst="rect">
          <a:avLst/>
        </a:prstGeom>
        <a:solidFill>
          <a:srgbClr val="FFFF00"/>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00" b="1">
              <a:solidFill>
                <a:schemeClr val="tx1"/>
              </a:solidFill>
              <a:latin typeface="Arial" panose="020B0604020202020204" pitchFamily="34" charset="0"/>
              <a:cs typeface="Arial" panose="020B0604020202020204" pitchFamily="34" charset="0"/>
            </a:rPr>
            <a:t>HIDE/SHOW ATTENDANCE</a:t>
          </a:r>
        </a:p>
      </xdr:txBody>
    </xdr:sp>
    <xdr:clientData fPrintsWithSheet="0"/>
  </xdr:twoCellAnchor>
  <xdr:twoCellAnchor editAs="absolute">
    <xdr:from>
      <xdr:col>27</xdr:col>
      <xdr:colOff>391722</xdr:colOff>
      <xdr:row>0</xdr:row>
      <xdr:rowOff>197848</xdr:rowOff>
    </xdr:from>
    <xdr:to>
      <xdr:col>31</xdr:col>
      <xdr:colOff>431635</xdr:colOff>
      <xdr:row>2</xdr:row>
      <xdr:rowOff>90346</xdr:rowOff>
    </xdr:to>
    <xdr:sp macro="[0]!Hide_C4_AH54_ShowOnlyValues_V9_AG13" textlink="">
      <xdr:nvSpPr>
        <xdr:cNvPr id="6" name="Rectangle 5">
          <a:extLst>
            <a:ext uri="{FF2B5EF4-FFF2-40B4-BE49-F238E27FC236}">
              <a16:creationId xmlns:a16="http://schemas.microsoft.com/office/drawing/2014/main" id="{F3824A71-A1BD-4F73-A120-6482C8257B9E}"/>
            </a:ext>
          </a:extLst>
        </xdr:cNvPr>
        <xdr:cNvSpPr>
          <a:spLocks noChangeAspect="1"/>
        </xdr:cNvSpPr>
      </xdr:nvSpPr>
      <xdr:spPr>
        <a:xfrm>
          <a:off x="12164566" y="197848"/>
          <a:ext cx="1794518" cy="393814"/>
        </a:xfrm>
        <a:prstGeom prst="rect">
          <a:avLst/>
        </a:prstGeom>
        <a:solidFill>
          <a:srgbClr val="FFFF00"/>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00" b="1">
              <a:solidFill>
                <a:schemeClr val="tx1"/>
              </a:solidFill>
              <a:latin typeface="Arial" panose="020B0604020202020204" pitchFamily="34" charset="0"/>
              <a:cs typeface="Arial" panose="020B0604020202020204" pitchFamily="34" charset="0"/>
            </a:rPr>
            <a:t>PRINT ATTENDANCE</a:t>
          </a:r>
        </a:p>
      </xdr:txBody>
    </xdr:sp>
    <xdr:clientData fPrintsWithSheet="0"/>
  </xdr:twoCellAnchor>
  <xdr:twoCellAnchor editAs="absolute">
    <xdr:from>
      <xdr:col>5</xdr:col>
      <xdr:colOff>274508</xdr:colOff>
      <xdr:row>0</xdr:row>
      <xdr:rowOff>185316</xdr:rowOff>
    </xdr:from>
    <xdr:to>
      <xdr:col>8</xdr:col>
      <xdr:colOff>551447</xdr:colOff>
      <xdr:row>2</xdr:row>
      <xdr:rowOff>77814</xdr:rowOff>
    </xdr:to>
    <xdr:sp macro="[0]!Restore_C4_AH54_ExactLayout" textlink="">
      <xdr:nvSpPr>
        <xdr:cNvPr id="7" name="Rectangle 6">
          <a:extLst>
            <a:ext uri="{FF2B5EF4-FFF2-40B4-BE49-F238E27FC236}">
              <a16:creationId xmlns:a16="http://schemas.microsoft.com/office/drawing/2014/main" id="{B2E076F5-5CD4-4EAB-B3A0-BA980BB1925D}"/>
            </a:ext>
          </a:extLst>
        </xdr:cNvPr>
        <xdr:cNvSpPr>
          <a:spLocks noChangeAspect="1"/>
        </xdr:cNvSpPr>
      </xdr:nvSpPr>
      <xdr:spPr>
        <a:xfrm>
          <a:off x="2906416" y="185316"/>
          <a:ext cx="1404899" cy="393814"/>
        </a:xfrm>
        <a:prstGeom prst="rect">
          <a:avLst/>
        </a:prstGeom>
        <a:solidFill>
          <a:schemeClr val="accent4"/>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00" b="1">
              <a:solidFill>
                <a:schemeClr val="bg1"/>
              </a:solidFill>
              <a:latin typeface="Arial" panose="020B0604020202020204" pitchFamily="34" charset="0"/>
              <a:cs typeface="Arial" panose="020B0604020202020204" pitchFamily="34" charset="0"/>
            </a:rPr>
            <a:t>RESET LAYOUT</a:t>
          </a:r>
          <a:endParaRPr lang="en-PH" sz="1000" b="1" baseline="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absolute">
    <xdr:from>
      <xdr:col>35</xdr:col>
      <xdr:colOff>76585</xdr:colOff>
      <xdr:row>0</xdr:row>
      <xdr:rowOff>148601</xdr:rowOff>
    </xdr:from>
    <xdr:to>
      <xdr:col>38</xdr:col>
      <xdr:colOff>68474</xdr:colOff>
      <xdr:row>2</xdr:row>
      <xdr:rowOff>164603</xdr:rowOff>
    </xdr:to>
    <xdr:sp macro="[0]!ExportActiveSheet_C4_AG54_ToExcel_WithObjects" textlink="">
      <xdr:nvSpPr>
        <xdr:cNvPr id="11" name="Rectangle: Rounded Corners 10">
          <a:extLst>
            <a:ext uri="{FF2B5EF4-FFF2-40B4-BE49-F238E27FC236}">
              <a16:creationId xmlns:a16="http://schemas.microsoft.com/office/drawing/2014/main" id="{6C6EA2AD-AC8A-4BC7-B572-7F616AF4AE2D}"/>
            </a:ext>
          </a:extLst>
        </xdr:cNvPr>
        <xdr:cNvSpPr/>
      </xdr:nvSpPr>
      <xdr:spPr>
        <a:xfrm>
          <a:off x="15379049" y="148601"/>
          <a:ext cx="1469102" cy="517318"/>
        </a:xfrm>
        <a:prstGeom prst="roundRect">
          <a:avLst/>
        </a:prstGeom>
        <a:solidFill>
          <a:srgbClr val="C00000"/>
        </a:solidFill>
        <a:scene3d>
          <a:camera prst="orthographicFront"/>
          <a:lightRig rig="threePt" dir="t"/>
        </a:scene3d>
        <a:sp3d>
          <a:bevelT/>
          <a:bevelB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0000" rtlCol="0" anchor="ctr"/>
        <a:lstStyle/>
        <a:p>
          <a:pPr algn="ctr"/>
          <a:r>
            <a:rPr lang="en-PH" sz="1100" b="1">
              <a:solidFill>
                <a:schemeClr val="bg1"/>
              </a:solidFill>
              <a:latin typeface="Arial" panose="020B0604020202020204" pitchFamily="34" charset="0"/>
              <a:cs typeface="Arial" panose="020B0604020202020204" pitchFamily="34" charset="0"/>
            </a:rPr>
            <a:t>DOWNLOAD COPY </a:t>
          </a:r>
        </a:p>
      </xdr:txBody>
    </xdr:sp>
    <xdr:clientData fPrintsWithSheet="0"/>
  </xdr:twoCellAnchor>
  <xdr:twoCellAnchor editAs="absolute">
    <xdr:from>
      <xdr:col>0</xdr:col>
      <xdr:colOff>396827</xdr:colOff>
      <xdr:row>0</xdr:row>
      <xdr:rowOff>108851</xdr:rowOff>
    </xdr:from>
    <xdr:to>
      <xdr:col>0</xdr:col>
      <xdr:colOff>1094517</xdr:colOff>
      <xdr:row>5</xdr:row>
      <xdr:rowOff>77557</xdr:rowOff>
    </xdr:to>
    <xdr:pic>
      <xdr:nvPicPr>
        <xdr:cNvPr id="12" name="Picture 11">
          <a:hlinkClick xmlns:r="http://schemas.openxmlformats.org/officeDocument/2006/relationships" r:id="rId3"/>
          <a:extLst>
            <a:ext uri="{FF2B5EF4-FFF2-40B4-BE49-F238E27FC236}">
              <a16:creationId xmlns:a16="http://schemas.microsoft.com/office/drawing/2014/main" id="{26C4EFD1-53D1-418C-A60B-420D3351A8B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396827" y="108851"/>
          <a:ext cx="697690" cy="1046535"/>
        </a:xfrm>
        <a:prstGeom prst="rect">
          <a:avLst/>
        </a:prstGeom>
      </xdr:spPr>
    </xdr:pic>
    <xdr:clientData fPrintsWithSheet="0"/>
  </xdr:twoCellAnchor>
  <xdr:twoCellAnchor editAs="absolute">
    <xdr:from>
      <xdr:col>0</xdr:col>
      <xdr:colOff>176894</xdr:colOff>
      <xdr:row>6</xdr:row>
      <xdr:rowOff>37408</xdr:rowOff>
    </xdr:from>
    <xdr:to>
      <xdr:col>0</xdr:col>
      <xdr:colOff>1309007</xdr:colOff>
      <xdr:row>8</xdr:row>
      <xdr:rowOff>104087</xdr:rowOff>
    </xdr:to>
    <xdr:sp macro="" textlink="">
      <xdr:nvSpPr>
        <xdr:cNvPr id="13" name="Rectangle: Rounded Corners 12">
          <a:extLst>
            <a:ext uri="{FF2B5EF4-FFF2-40B4-BE49-F238E27FC236}">
              <a16:creationId xmlns:a16="http://schemas.microsoft.com/office/drawing/2014/main" id="{6FB2A66F-6CE5-4E14-8512-1FD83CA3EF84}"/>
            </a:ext>
          </a:extLst>
        </xdr:cNvPr>
        <xdr:cNvSpPr>
          <a:spLocks noChangeAspect="1"/>
        </xdr:cNvSpPr>
      </xdr:nvSpPr>
      <xdr:spPr>
        <a:xfrm>
          <a:off x="176894" y="1262051"/>
          <a:ext cx="1132113" cy="366036"/>
        </a:xfrm>
        <a:prstGeom prst="roundRect">
          <a:avLst/>
        </a:prstGeom>
        <a:solidFill>
          <a:schemeClr val="bg2">
            <a:lumMod val="25000"/>
          </a:schemeClr>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chemeClr val="bg1"/>
              </a:solidFill>
              <a:latin typeface="Amasis MT Pro Black" panose="02040A04050005020304" pitchFamily="18" charset="0"/>
            </a:rPr>
            <a:t>SF</a:t>
          </a:r>
          <a:r>
            <a:rPr lang="en-PH" sz="1600" b="1" baseline="0">
              <a:solidFill>
                <a:schemeClr val="bg1"/>
              </a:solidFill>
              <a:latin typeface="Amasis MT Pro Black" panose="02040A04050005020304" pitchFamily="18" charset="0"/>
            </a:rPr>
            <a:t> 9</a:t>
          </a:r>
          <a:endParaRPr lang="en-PH" sz="1600" b="1">
            <a:solidFill>
              <a:schemeClr val="bg1"/>
            </a:solidFill>
            <a:latin typeface="Amasis MT Pro Black" panose="02040A04050005020304" pitchFamily="18" charset="0"/>
          </a:endParaRPr>
        </a:p>
      </xdr:txBody>
    </xdr:sp>
    <xdr:clientData fPrintsWithSheet="0"/>
  </xdr:twoCellAnchor>
  <xdr:twoCellAnchor editAs="absolute">
    <xdr:from>
      <xdr:col>0</xdr:col>
      <xdr:colOff>176894</xdr:colOff>
      <xdr:row>9</xdr:row>
      <xdr:rowOff>2194</xdr:rowOff>
    </xdr:from>
    <xdr:to>
      <xdr:col>0</xdr:col>
      <xdr:colOff>1309007</xdr:colOff>
      <xdr:row>11</xdr:row>
      <xdr:rowOff>88446</xdr:rowOff>
    </xdr:to>
    <xdr:sp macro="[0]!Generate_Academic_Excellence_Certificates" textlink="">
      <xdr:nvSpPr>
        <xdr:cNvPr id="14" name="Rectangle: Rounded Corners 13">
          <a:extLst>
            <a:ext uri="{FF2B5EF4-FFF2-40B4-BE49-F238E27FC236}">
              <a16:creationId xmlns:a16="http://schemas.microsoft.com/office/drawing/2014/main" id="{5B6A891F-21FA-4F27-A5C7-147D3D0D1120}"/>
            </a:ext>
          </a:extLst>
        </xdr:cNvPr>
        <xdr:cNvSpPr>
          <a:spLocks noChangeAspect="1"/>
        </xdr:cNvSpPr>
      </xdr:nvSpPr>
      <xdr:spPr>
        <a:xfrm>
          <a:off x="176894" y="1713808"/>
          <a:ext cx="1132113" cy="470138"/>
        </a:xfrm>
        <a:prstGeom prst="roundRect">
          <a:avLst/>
        </a:prstGeom>
        <a:solidFill>
          <a:srgbClr val="FFC000"/>
        </a:solidFill>
        <a:scene3d>
          <a:camera prst="orthographicFront"/>
          <a:lightRig rig="threePt" dir="t"/>
        </a:scene3d>
        <a:sp3d>
          <a:bevelT w="82550"/>
          <a:bevelB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00" b="1">
              <a:solidFill>
                <a:srgbClr val="C00000"/>
              </a:solidFill>
              <a:latin typeface="Amasis MT Pro Black" panose="02040A04050005020304" pitchFamily="18" charset="0"/>
            </a:rPr>
            <a:t>CERTIFICATE</a:t>
          </a:r>
        </a:p>
      </xdr:txBody>
    </xdr:sp>
    <xdr:clientData fPrintsWithSheet="0"/>
  </xdr:twoCellAnchor>
  <xdr:twoCellAnchor editAs="oneCell">
    <xdr:from>
      <xdr:col>2</xdr:col>
      <xdr:colOff>36740</xdr:colOff>
      <xdr:row>0</xdr:row>
      <xdr:rowOff>127227</xdr:rowOff>
    </xdr:from>
    <xdr:to>
      <xdr:col>4</xdr:col>
      <xdr:colOff>353826</xdr:colOff>
      <xdr:row>2</xdr:row>
      <xdr:rowOff>162554</xdr:rowOff>
    </xdr:to>
    <xdr:sp macro="[0]!Print_SF9_One_Button" textlink="">
      <xdr:nvSpPr>
        <xdr:cNvPr id="25" name="Rectangle 24">
          <a:extLst>
            <a:ext uri="{FF2B5EF4-FFF2-40B4-BE49-F238E27FC236}">
              <a16:creationId xmlns:a16="http://schemas.microsoft.com/office/drawing/2014/main" id="{233E7652-3369-B174-7E43-57B75CC3E7D2}"/>
            </a:ext>
          </a:extLst>
        </xdr:cNvPr>
        <xdr:cNvSpPr>
          <a:spLocks noChangeAspect="1"/>
        </xdr:cNvSpPr>
      </xdr:nvSpPr>
      <xdr:spPr>
        <a:xfrm>
          <a:off x="1724026" y="127227"/>
          <a:ext cx="1068160" cy="538791"/>
        </a:xfrm>
        <a:prstGeom prst="rect">
          <a:avLst/>
        </a:prstGeom>
        <a:solidFill>
          <a:srgbClr val="C00000"/>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solidFill>
                <a:schemeClr val="bg1"/>
              </a:solidFill>
              <a:latin typeface="Arial" panose="020B0604020202020204" pitchFamily="34" charset="0"/>
              <a:cs typeface="Arial" panose="020B0604020202020204" pitchFamily="34" charset="0"/>
            </a:rPr>
            <a:t>PRINT</a:t>
          </a:r>
        </a:p>
      </xdr:txBody>
    </xdr:sp>
    <xdr:clientData fPrintsWithSheet="0"/>
  </xdr:twoCellAnchor>
  <xdr:twoCellAnchor editAs="absolute">
    <xdr:from>
      <xdr:col>9</xdr:col>
      <xdr:colOff>87081</xdr:colOff>
      <xdr:row>0</xdr:row>
      <xdr:rowOff>132645</xdr:rowOff>
    </xdr:from>
    <xdr:to>
      <xdr:col>11</xdr:col>
      <xdr:colOff>91150</xdr:colOff>
      <xdr:row>2</xdr:row>
      <xdr:rowOff>167971</xdr:rowOff>
    </xdr:to>
    <xdr:sp macro="[0]!Hide_C4_AH54_ShowOnlyValues_J29_J40" textlink="">
      <xdr:nvSpPr>
        <xdr:cNvPr id="2" name="Rectangle 1">
          <a:extLst>
            <a:ext uri="{FF2B5EF4-FFF2-40B4-BE49-F238E27FC236}">
              <a16:creationId xmlns:a16="http://schemas.microsoft.com/office/drawing/2014/main" id="{700DD100-3A22-E45B-6C4F-132483200B8F}"/>
            </a:ext>
          </a:extLst>
        </xdr:cNvPr>
        <xdr:cNvSpPr>
          <a:spLocks noChangeAspect="1"/>
        </xdr:cNvSpPr>
      </xdr:nvSpPr>
      <xdr:spPr>
        <a:xfrm>
          <a:off x="4686653" y="132645"/>
          <a:ext cx="1006701" cy="536642"/>
        </a:xfrm>
        <a:prstGeom prst="rect">
          <a:avLst/>
        </a:prstGeom>
        <a:solidFill>
          <a:srgbClr val="C00000"/>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bg1"/>
              </a:solidFill>
              <a:latin typeface="Arial" panose="020B0604020202020204" pitchFamily="34" charset="0"/>
              <a:cs typeface="Arial" panose="020B0604020202020204" pitchFamily="34" charset="0"/>
            </a:rPr>
            <a:t>PRINT TERM 1</a:t>
          </a:r>
        </a:p>
      </xdr:txBody>
    </xdr:sp>
    <xdr:clientData fPrintsWithSheet="0"/>
  </xdr:twoCellAnchor>
  <xdr:twoCellAnchor editAs="absolute">
    <xdr:from>
      <xdr:col>11</xdr:col>
      <xdr:colOff>213273</xdr:colOff>
      <xdr:row>0</xdr:row>
      <xdr:rowOff>128198</xdr:rowOff>
    </xdr:from>
    <xdr:to>
      <xdr:col>14</xdr:col>
      <xdr:colOff>142145</xdr:colOff>
      <xdr:row>2</xdr:row>
      <xdr:rowOff>168462</xdr:rowOff>
    </xdr:to>
    <xdr:sp macro="[0]!Hide_C4_AH54_ShowOnlyValues_K29_K40" textlink="">
      <xdr:nvSpPr>
        <xdr:cNvPr id="9" name="Rectangle 8">
          <a:extLst>
            <a:ext uri="{FF2B5EF4-FFF2-40B4-BE49-F238E27FC236}">
              <a16:creationId xmlns:a16="http://schemas.microsoft.com/office/drawing/2014/main" id="{9C33D0B8-4162-F2CA-94ED-855BF69AFD3B}"/>
            </a:ext>
          </a:extLst>
        </xdr:cNvPr>
        <xdr:cNvSpPr>
          <a:spLocks noChangeAspect="1"/>
        </xdr:cNvSpPr>
      </xdr:nvSpPr>
      <xdr:spPr>
        <a:xfrm>
          <a:off x="5815477" y="128198"/>
          <a:ext cx="1006701" cy="541580"/>
        </a:xfrm>
        <a:prstGeom prst="rect">
          <a:avLst/>
        </a:prstGeom>
        <a:solidFill>
          <a:srgbClr val="C00000"/>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bg1"/>
              </a:solidFill>
              <a:latin typeface="Arial" panose="020B0604020202020204" pitchFamily="34" charset="0"/>
              <a:cs typeface="Arial" panose="020B0604020202020204" pitchFamily="34" charset="0"/>
            </a:rPr>
            <a:t>PRINT TERM 2</a:t>
          </a:r>
        </a:p>
      </xdr:txBody>
    </xdr:sp>
    <xdr:clientData fPrintsWithSheet="0"/>
  </xdr:twoCellAnchor>
  <xdr:twoCellAnchor editAs="absolute">
    <xdr:from>
      <xdr:col>14</xdr:col>
      <xdr:colOff>264269</xdr:colOff>
      <xdr:row>0</xdr:row>
      <xdr:rowOff>129828</xdr:rowOff>
    </xdr:from>
    <xdr:to>
      <xdr:col>16</xdr:col>
      <xdr:colOff>393667</xdr:colOff>
      <xdr:row>2</xdr:row>
      <xdr:rowOff>162878</xdr:rowOff>
    </xdr:to>
    <xdr:sp macro="[0]!Hide_C4_AH54_ShowOnlyValues_L29_L40" textlink="">
      <xdr:nvSpPr>
        <xdr:cNvPr id="26" name="Rectangle 25">
          <a:extLst>
            <a:ext uri="{FF2B5EF4-FFF2-40B4-BE49-F238E27FC236}">
              <a16:creationId xmlns:a16="http://schemas.microsoft.com/office/drawing/2014/main" id="{7DEC8983-C6EB-C19A-6141-BAA4B9F19898}"/>
            </a:ext>
          </a:extLst>
        </xdr:cNvPr>
        <xdr:cNvSpPr>
          <a:spLocks noChangeAspect="1"/>
        </xdr:cNvSpPr>
      </xdr:nvSpPr>
      <xdr:spPr>
        <a:xfrm>
          <a:off x="6944302" y="129828"/>
          <a:ext cx="1006701" cy="534366"/>
        </a:xfrm>
        <a:prstGeom prst="rect">
          <a:avLst/>
        </a:prstGeom>
        <a:solidFill>
          <a:srgbClr val="C00000"/>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bg1"/>
              </a:solidFill>
              <a:latin typeface="Arial" panose="020B0604020202020204" pitchFamily="34" charset="0"/>
              <a:cs typeface="Arial" panose="020B0604020202020204" pitchFamily="34" charset="0"/>
            </a:rPr>
            <a:t>PRINT TERM 3</a:t>
          </a:r>
        </a:p>
      </xdr:txBody>
    </xdr:sp>
    <xdr:clientData fPrintsWithSheet="0"/>
  </xdr:twoCellAnchor>
  <xdr:twoCellAnchor editAs="absolute">
    <xdr:from>
      <xdr:col>17</xdr:col>
      <xdr:colOff>6302</xdr:colOff>
      <xdr:row>0</xdr:row>
      <xdr:rowOff>126142</xdr:rowOff>
    </xdr:from>
    <xdr:to>
      <xdr:col>21</xdr:col>
      <xdr:colOff>243372</xdr:colOff>
      <xdr:row>2</xdr:row>
      <xdr:rowOff>161468</xdr:rowOff>
    </xdr:to>
    <xdr:sp macro="[0]!Hide_C4_AH54_ShowOnlyValues_M29_O41" textlink="">
      <xdr:nvSpPr>
        <xdr:cNvPr id="27" name="Rectangle 26">
          <a:extLst>
            <a:ext uri="{FF2B5EF4-FFF2-40B4-BE49-F238E27FC236}">
              <a16:creationId xmlns:a16="http://schemas.microsoft.com/office/drawing/2014/main" id="{94304797-D5FD-8B75-C157-5388845DF810}"/>
            </a:ext>
          </a:extLst>
        </xdr:cNvPr>
        <xdr:cNvSpPr>
          <a:spLocks noChangeAspect="1"/>
        </xdr:cNvSpPr>
      </xdr:nvSpPr>
      <xdr:spPr>
        <a:xfrm>
          <a:off x="8060594" y="126142"/>
          <a:ext cx="1279073" cy="536642"/>
        </a:xfrm>
        <a:prstGeom prst="rect">
          <a:avLst/>
        </a:prstGeom>
        <a:solidFill>
          <a:srgbClr val="993300"/>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bg1"/>
              </a:solidFill>
              <a:latin typeface="Arial" panose="020B0604020202020204" pitchFamily="34" charset="0"/>
              <a:cs typeface="Arial" panose="020B0604020202020204" pitchFamily="34" charset="0"/>
            </a:rPr>
            <a:t>PRINT  FINAL</a:t>
          </a:r>
          <a:r>
            <a:rPr lang="en-PH" sz="1200" b="1" baseline="0">
              <a:solidFill>
                <a:schemeClr val="bg1"/>
              </a:solidFill>
              <a:latin typeface="Arial" panose="020B0604020202020204" pitchFamily="34" charset="0"/>
              <a:cs typeface="Arial" panose="020B0604020202020204" pitchFamily="34" charset="0"/>
            </a:rPr>
            <a:t> GRADES</a:t>
          </a:r>
          <a:endParaRPr lang="en-PH" sz="1200" b="1">
            <a:solidFill>
              <a:schemeClr val="bg1"/>
            </a:solidFill>
            <a:latin typeface="Arial" panose="020B0604020202020204" pitchFamily="34" charset="0"/>
            <a:cs typeface="Arial" panose="020B0604020202020204" pitchFamily="34" charset="0"/>
          </a:endParaRPr>
        </a:p>
      </xdr:txBody>
    </xdr:sp>
    <xdr:clientData fPrintsWithSheet="0"/>
  </xdr:twoCellAnchor>
  <xdr:twoCellAnchor>
    <xdr:from>
      <xdr:col>0</xdr:col>
      <xdr:colOff>150396</xdr:colOff>
      <xdr:row>13</xdr:row>
      <xdr:rowOff>0</xdr:rowOff>
    </xdr:from>
    <xdr:to>
      <xdr:col>0</xdr:col>
      <xdr:colOff>1330472</xdr:colOff>
      <xdr:row>41</xdr:row>
      <xdr:rowOff>152382</xdr:rowOff>
    </xdr:to>
    <xdr:grpSp>
      <xdr:nvGrpSpPr>
        <xdr:cNvPr id="35" name="Group 34">
          <a:extLst>
            <a:ext uri="{FF2B5EF4-FFF2-40B4-BE49-F238E27FC236}">
              <a16:creationId xmlns:a16="http://schemas.microsoft.com/office/drawing/2014/main" id="{A7F3C1A3-C779-4207-8340-32BBD083659E}"/>
            </a:ext>
          </a:extLst>
        </xdr:cNvPr>
        <xdr:cNvGrpSpPr/>
      </xdr:nvGrpSpPr>
      <xdr:grpSpPr>
        <a:xfrm>
          <a:off x="150396" y="2653393"/>
          <a:ext cx="1180076" cy="6370846"/>
          <a:chOff x="170916" y="2527118"/>
          <a:chExt cx="1180076" cy="6463904"/>
        </a:xfrm>
      </xdr:grpSpPr>
      <xdr:sp macro="" textlink="">
        <xdr:nvSpPr>
          <xdr:cNvPr id="36" name="Rectangle: Rounded Corners 35">
            <a:hlinkClick xmlns:r="http://schemas.openxmlformats.org/officeDocument/2006/relationships" r:id="rId5"/>
            <a:extLst>
              <a:ext uri="{FF2B5EF4-FFF2-40B4-BE49-F238E27FC236}">
                <a16:creationId xmlns:a16="http://schemas.microsoft.com/office/drawing/2014/main" id="{F68BD5C8-36C0-5D37-28F2-20FA4B04C4BB}"/>
              </a:ext>
            </a:extLst>
          </xdr:cNvPr>
          <xdr:cNvSpPr/>
        </xdr:nvSpPr>
        <xdr:spPr>
          <a:xfrm>
            <a:off x="177715" y="2527118"/>
            <a:ext cx="1173277" cy="936519"/>
          </a:xfrm>
          <a:prstGeom prst="roundRect">
            <a:avLst/>
          </a:prstGeom>
          <a:solidFill>
            <a:schemeClr val="bg2">
              <a:lumMod val="25000"/>
            </a:schemeClr>
          </a:solidFill>
          <a:scene3d>
            <a:camera prst="orthographicFront"/>
            <a:lightRig rig="threePt" dir="t"/>
          </a:scene3d>
          <a:sp3d>
            <a:bevelT w="165100" prst="coolSlant"/>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lt1"/>
                </a:solidFill>
                <a:effectLst/>
                <a:latin typeface="+mn-lt"/>
                <a:ea typeface="+mn-ea"/>
                <a:cs typeface="+mn-cs"/>
              </a:rPr>
              <a:t>⌨️</a:t>
            </a:r>
            <a:br>
              <a:rPr lang="en-PH" sz="1050" b="1">
                <a:solidFill>
                  <a:schemeClr val="bg1"/>
                </a:solidFill>
                <a:latin typeface="Amasis MT Pro Black" panose="02040A04050005020304" pitchFamily="18" charset="0"/>
              </a:rPr>
            </a:br>
            <a:r>
              <a:rPr lang="en-PH" sz="1050" b="1">
                <a:solidFill>
                  <a:schemeClr val="bg1"/>
                </a:solidFill>
                <a:latin typeface="Amasis MT Pro Black" panose="02040A04050005020304" pitchFamily="18" charset="0"/>
              </a:rPr>
              <a:t>INPUT DATA</a:t>
            </a:r>
          </a:p>
        </xdr:txBody>
      </xdr:sp>
      <xdr:sp macro="" textlink="">
        <xdr:nvSpPr>
          <xdr:cNvPr id="37" name="Rectangle: Rounded Corners 36">
            <a:hlinkClick xmlns:r="http://schemas.openxmlformats.org/officeDocument/2006/relationships" r:id="rId6"/>
            <a:extLst>
              <a:ext uri="{FF2B5EF4-FFF2-40B4-BE49-F238E27FC236}">
                <a16:creationId xmlns:a16="http://schemas.microsoft.com/office/drawing/2014/main" id="{ACD5E47B-641D-6626-6556-CFD46FABCFAA}"/>
              </a:ext>
            </a:extLst>
          </xdr:cNvPr>
          <xdr:cNvSpPr/>
        </xdr:nvSpPr>
        <xdr:spPr>
          <a:xfrm>
            <a:off x="170916" y="3892317"/>
            <a:ext cx="1173277" cy="1000068"/>
          </a:xfrm>
          <a:prstGeom prst="roundRect">
            <a:avLst/>
          </a:prstGeom>
          <a:solidFill>
            <a:schemeClr val="bg1">
              <a:lumMod val="85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chemeClr val="lt1"/>
                </a:solidFill>
                <a:effectLst/>
                <a:latin typeface="+mn-lt"/>
                <a:ea typeface="+mn-ea"/>
                <a:cs typeface="+mn-cs"/>
              </a:rPr>
              <a:t>📈</a:t>
            </a:r>
            <a:br>
              <a:rPr lang="en-PH" sz="1100">
                <a:solidFill>
                  <a:sysClr val="windowText" lastClr="000000"/>
                </a:solidFill>
                <a:latin typeface="Amasis MT Pro Black" panose="02040A04050005020304" pitchFamily="18" charset="0"/>
              </a:rPr>
            </a:br>
            <a:r>
              <a:rPr lang="en-PH" sz="1100">
                <a:solidFill>
                  <a:schemeClr val="accent6">
                    <a:lumMod val="50000"/>
                  </a:schemeClr>
                </a:solidFill>
                <a:latin typeface="Amasis MT Pro Black" panose="02040A04050005020304" pitchFamily="18" charset="0"/>
              </a:rPr>
              <a:t>GRADING SHEETS</a:t>
            </a:r>
          </a:p>
        </xdr:txBody>
      </xdr:sp>
      <xdr:sp macro="" textlink="">
        <xdr:nvSpPr>
          <xdr:cNvPr id="38" name="Rectangle: Rounded Corners 37">
            <a:hlinkClick xmlns:r="http://schemas.openxmlformats.org/officeDocument/2006/relationships" r:id="rId7"/>
            <a:extLst>
              <a:ext uri="{FF2B5EF4-FFF2-40B4-BE49-F238E27FC236}">
                <a16:creationId xmlns:a16="http://schemas.microsoft.com/office/drawing/2014/main" id="{FC67DB0B-9F7C-F8C8-6090-9424A97B9AE4}"/>
              </a:ext>
            </a:extLst>
          </xdr:cNvPr>
          <xdr:cNvSpPr/>
        </xdr:nvSpPr>
        <xdr:spPr>
          <a:xfrm>
            <a:off x="170916" y="5313609"/>
            <a:ext cx="1173277" cy="96423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SF2</a:t>
            </a:r>
            <a:r>
              <a:rPr lang="en-PH" sz="1200" baseline="0">
                <a:solidFill>
                  <a:schemeClr val="accent6">
                    <a:lumMod val="50000"/>
                  </a:schemeClr>
                </a:solidFill>
                <a:latin typeface="Amasis MT Pro Black" panose="02040A04050005020304" pitchFamily="18" charset="0"/>
              </a:rPr>
              <a:t> &amp; SF3</a:t>
            </a:r>
            <a:endParaRPr lang="en-PH" sz="1200">
              <a:solidFill>
                <a:schemeClr val="accent6">
                  <a:lumMod val="50000"/>
                </a:schemeClr>
              </a:solidFill>
              <a:latin typeface="Amasis MT Pro Black" panose="02040A04050005020304" pitchFamily="18" charset="0"/>
            </a:endParaRPr>
          </a:p>
        </xdr:txBody>
      </xdr:sp>
      <xdr:sp macro="" textlink="">
        <xdr:nvSpPr>
          <xdr:cNvPr id="39" name="Rectangle: Rounded Corners 38">
            <a:hlinkClick xmlns:r="http://schemas.openxmlformats.org/officeDocument/2006/relationships" r:id="rId8"/>
            <a:extLst>
              <a:ext uri="{FF2B5EF4-FFF2-40B4-BE49-F238E27FC236}">
                <a16:creationId xmlns:a16="http://schemas.microsoft.com/office/drawing/2014/main" id="{CC0617FA-22F3-E434-6F27-DA32F3BFDD8B}"/>
              </a:ext>
            </a:extLst>
          </xdr:cNvPr>
          <xdr:cNvSpPr/>
        </xdr:nvSpPr>
        <xdr:spPr>
          <a:xfrm>
            <a:off x="177715" y="6700434"/>
            <a:ext cx="1173277" cy="919565"/>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SF9</a:t>
            </a:r>
            <a:r>
              <a:rPr lang="en-PH" sz="1200" baseline="0">
                <a:solidFill>
                  <a:schemeClr val="accent6">
                    <a:lumMod val="50000"/>
                  </a:schemeClr>
                </a:solidFill>
                <a:latin typeface="Amasis MT Pro Black" panose="02040A04050005020304" pitchFamily="18" charset="0"/>
              </a:rPr>
              <a:t> &amp; CERT</a:t>
            </a:r>
            <a:endParaRPr lang="en-PH" sz="1200">
              <a:solidFill>
                <a:schemeClr val="accent6">
                  <a:lumMod val="50000"/>
                </a:schemeClr>
              </a:solidFill>
              <a:latin typeface="Amasis MT Pro Black" panose="02040A04050005020304" pitchFamily="18" charset="0"/>
            </a:endParaRPr>
          </a:p>
        </xdr:txBody>
      </xdr:sp>
      <xdr:sp macro="" textlink="">
        <xdr:nvSpPr>
          <xdr:cNvPr id="40" name="Rectangle: Rounded Corners 39">
            <a:hlinkClick xmlns:r="http://schemas.openxmlformats.org/officeDocument/2006/relationships" r:id="rId9"/>
            <a:extLst>
              <a:ext uri="{FF2B5EF4-FFF2-40B4-BE49-F238E27FC236}">
                <a16:creationId xmlns:a16="http://schemas.microsoft.com/office/drawing/2014/main" id="{810AB5FF-388F-B9A4-2A88-F833BF1E9E1C}"/>
              </a:ext>
            </a:extLst>
          </xdr:cNvPr>
          <xdr:cNvSpPr/>
        </xdr:nvSpPr>
        <xdr:spPr>
          <a:xfrm>
            <a:off x="177715" y="8024881"/>
            <a:ext cx="1173277" cy="96614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050">
                <a:solidFill>
                  <a:schemeClr val="accent6">
                    <a:lumMod val="50000"/>
                  </a:schemeClr>
                </a:solidFill>
                <a:latin typeface="Amasis MT Pro Black" panose="02040A04050005020304" pitchFamily="18" charset="0"/>
              </a:rPr>
              <a:t>GRADE SLIP</a:t>
            </a:r>
          </a:p>
        </xdr:txBody>
      </xdr:sp>
    </xdr:grpSp>
    <xdr:clientData fPrintsWithSheet="0"/>
  </xdr:twoCellAnchor>
  <xdr:twoCellAnchor editAs="oneCell">
    <xdr:from>
      <xdr:col>40</xdr:col>
      <xdr:colOff>40821</xdr:colOff>
      <xdr:row>4</xdr:row>
      <xdr:rowOff>13608</xdr:rowOff>
    </xdr:from>
    <xdr:to>
      <xdr:col>55</xdr:col>
      <xdr:colOff>247542</xdr:colOff>
      <xdr:row>34</xdr:row>
      <xdr:rowOff>168258</xdr:rowOff>
    </xdr:to>
    <xdr:pic>
      <xdr:nvPicPr>
        <xdr:cNvPr id="8" name="Picture 7">
          <a:extLst>
            <a:ext uri="{FF2B5EF4-FFF2-40B4-BE49-F238E27FC236}">
              <a16:creationId xmlns:a16="http://schemas.microsoft.com/office/drawing/2014/main" id="{1D3BEAB9-A9C8-EF7C-2364-8C07724E6C67}"/>
            </a:ext>
          </a:extLst>
        </xdr:cNvPr>
        <xdr:cNvPicPr>
          <a:picLocks noChangeAspect="1"/>
        </xdr:cNvPicPr>
      </xdr:nvPicPr>
      <xdr:blipFill>
        <a:blip xmlns:r="http://schemas.openxmlformats.org/officeDocument/2006/relationships" r:embed="rId10"/>
        <a:stretch>
          <a:fillRect/>
        </a:stretch>
      </xdr:blipFill>
      <xdr:spPr>
        <a:xfrm>
          <a:off x="18083892" y="870858"/>
          <a:ext cx="8983329" cy="6373114"/>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407672</xdr:colOff>
      <xdr:row>0</xdr:row>
      <xdr:rowOff>108853</xdr:rowOff>
    </xdr:from>
    <xdr:to>
      <xdr:col>0</xdr:col>
      <xdr:colOff>1087710</xdr:colOff>
      <xdr:row>7</xdr:row>
      <xdr:rowOff>129719</xdr:rowOff>
    </xdr:to>
    <xdr:pic>
      <xdr:nvPicPr>
        <xdr:cNvPr id="25" name="Picture 24">
          <a:hlinkClick xmlns:r="http://schemas.openxmlformats.org/officeDocument/2006/relationships" r:id="rId1"/>
          <a:extLst>
            <a:ext uri="{FF2B5EF4-FFF2-40B4-BE49-F238E27FC236}">
              <a16:creationId xmlns:a16="http://schemas.microsoft.com/office/drawing/2014/main" id="{E2B56361-EF3B-4BDD-9FEF-8D7F5264093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407672" y="108853"/>
          <a:ext cx="680038" cy="1020057"/>
        </a:xfrm>
        <a:prstGeom prst="rect">
          <a:avLst/>
        </a:prstGeom>
      </xdr:spPr>
    </xdr:pic>
    <xdr:clientData fPrintsWithSheet="0"/>
  </xdr:twoCellAnchor>
  <xdr:twoCellAnchor>
    <xdr:from>
      <xdr:col>0</xdr:col>
      <xdr:colOff>112060</xdr:colOff>
      <xdr:row>8</xdr:row>
      <xdr:rowOff>100853</xdr:rowOff>
    </xdr:from>
    <xdr:to>
      <xdr:col>0</xdr:col>
      <xdr:colOff>1292136</xdr:colOff>
      <xdr:row>35</xdr:row>
      <xdr:rowOff>317520</xdr:rowOff>
    </xdr:to>
    <xdr:grpSp>
      <xdr:nvGrpSpPr>
        <xdr:cNvPr id="2" name="Group 1">
          <a:extLst>
            <a:ext uri="{FF2B5EF4-FFF2-40B4-BE49-F238E27FC236}">
              <a16:creationId xmlns:a16="http://schemas.microsoft.com/office/drawing/2014/main" id="{7C210753-B437-4CED-8F2E-8E2FC5A67A9A}"/>
            </a:ext>
          </a:extLst>
        </xdr:cNvPr>
        <xdr:cNvGrpSpPr/>
      </xdr:nvGrpSpPr>
      <xdr:grpSpPr>
        <a:xfrm>
          <a:off x="112060" y="1255059"/>
          <a:ext cx="1180076" cy="6346285"/>
          <a:chOff x="170916" y="2527118"/>
          <a:chExt cx="1180076" cy="6463904"/>
        </a:xfrm>
      </xdr:grpSpPr>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6666BF5A-A15B-422D-4D0B-BEEF4A47D0F1}"/>
              </a:ext>
            </a:extLst>
          </xdr:cNvPr>
          <xdr:cNvSpPr/>
        </xdr:nvSpPr>
        <xdr:spPr>
          <a:xfrm>
            <a:off x="177715" y="2527118"/>
            <a:ext cx="1173277" cy="936519"/>
          </a:xfrm>
          <a:prstGeom prst="roundRect">
            <a:avLst/>
          </a:prstGeom>
          <a:solidFill>
            <a:schemeClr val="bg2">
              <a:lumMod val="25000"/>
            </a:schemeClr>
          </a:solidFill>
          <a:scene3d>
            <a:camera prst="orthographicFront"/>
            <a:lightRig rig="threePt" dir="t"/>
          </a:scene3d>
          <a:sp3d>
            <a:bevelT w="165100" prst="coolSlant"/>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lt1"/>
                </a:solidFill>
                <a:effectLst/>
                <a:latin typeface="+mn-lt"/>
                <a:ea typeface="+mn-ea"/>
                <a:cs typeface="+mn-cs"/>
              </a:rPr>
              <a:t>⌨️</a:t>
            </a:r>
            <a:br>
              <a:rPr lang="en-PH" sz="1050" b="1">
                <a:solidFill>
                  <a:schemeClr val="bg1"/>
                </a:solidFill>
                <a:latin typeface="Amasis MT Pro Black" panose="02040A04050005020304" pitchFamily="18" charset="0"/>
              </a:rPr>
            </a:br>
            <a:r>
              <a:rPr lang="en-PH" sz="1050" b="1">
                <a:solidFill>
                  <a:schemeClr val="bg1"/>
                </a:solidFill>
                <a:latin typeface="Amasis MT Pro Black" panose="02040A04050005020304" pitchFamily="18" charset="0"/>
              </a:rPr>
              <a:t>INPUT DATA</a:t>
            </a:r>
          </a:p>
        </xdr:txBody>
      </xdr:sp>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A0329212-B7B1-4FFE-3573-5547C1AE06C1}"/>
              </a:ext>
            </a:extLst>
          </xdr:cNvPr>
          <xdr:cNvSpPr/>
        </xdr:nvSpPr>
        <xdr:spPr>
          <a:xfrm>
            <a:off x="170916" y="3892317"/>
            <a:ext cx="1173277" cy="1000068"/>
          </a:xfrm>
          <a:prstGeom prst="roundRect">
            <a:avLst/>
          </a:prstGeom>
          <a:solidFill>
            <a:schemeClr val="bg1">
              <a:lumMod val="85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chemeClr val="lt1"/>
                </a:solidFill>
                <a:effectLst/>
                <a:latin typeface="+mn-lt"/>
                <a:ea typeface="+mn-ea"/>
                <a:cs typeface="+mn-cs"/>
              </a:rPr>
              <a:t>📈</a:t>
            </a:r>
            <a:br>
              <a:rPr lang="en-PH" sz="1100">
                <a:solidFill>
                  <a:sysClr val="windowText" lastClr="000000"/>
                </a:solidFill>
                <a:latin typeface="Amasis MT Pro Black" panose="02040A04050005020304" pitchFamily="18" charset="0"/>
              </a:rPr>
            </a:br>
            <a:r>
              <a:rPr lang="en-PH" sz="1100">
                <a:solidFill>
                  <a:schemeClr val="accent6">
                    <a:lumMod val="50000"/>
                  </a:schemeClr>
                </a:solidFill>
                <a:latin typeface="Amasis MT Pro Black" panose="02040A04050005020304" pitchFamily="18" charset="0"/>
              </a:rPr>
              <a:t>GRADING SHEETS</a:t>
            </a:r>
          </a:p>
        </xdr:txBody>
      </xdr:sp>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483923D0-4AA1-7545-8B93-4AF8AA1789F4}"/>
              </a:ext>
            </a:extLst>
          </xdr:cNvPr>
          <xdr:cNvSpPr/>
        </xdr:nvSpPr>
        <xdr:spPr>
          <a:xfrm>
            <a:off x="170916" y="5313609"/>
            <a:ext cx="1173277" cy="96423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SF2</a:t>
            </a:r>
            <a:r>
              <a:rPr lang="en-PH" sz="1200" baseline="0">
                <a:solidFill>
                  <a:schemeClr val="accent6">
                    <a:lumMod val="50000"/>
                  </a:schemeClr>
                </a:solidFill>
                <a:latin typeface="Amasis MT Pro Black" panose="02040A04050005020304" pitchFamily="18" charset="0"/>
              </a:rPr>
              <a:t> &amp; SF3</a:t>
            </a:r>
            <a:endParaRPr lang="en-PH" sz="1200">
              <a:solidFill>
                <a:schemeClr val="accent6">
                  <a:lumMod val="50000"/>
                </a:schemeClr>
              </a:solidFill>
              <a:latin typeface="Amasis MT Pro Black" panose="02040A04050005020304" pitchFamily="18" charset="0"/>
            </a:endParaRPr>
          </a:p>
        </xdr:txBody>
      </xdr:sp>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E77D57FE-2957-58E8-75BA-E52554EBFB1D}"/>
              </a:ext>
            </a:extLst>
          </xdr:cNvPr>
          <xdr:cNvSpPr/>
        </xdr:nvSpPr>
        <xdr:spPr>
          <a:xfrm>
            <a:off x="177715" y="6700434"/>
            <a:ext cx="1173277" cy="919565"/>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200">
                <a:solidFill>
                  <a:schemeClr val="accent6">
                    <a:lumMod val="50000"/>
                  </a:schemeClr>
                </a:solidFill>
                <a:latin typeface="Amasis MT Pro Black" panose="02040A04050005020304" pitchFamily="18" charset="0"/>
              </a:rPr>
              <a:t>SF9</a:t>
            </a:r>
            <a:r>
              <a:rPr lang="en-PH" sz="1200" baseline="0">
                <a:solidFill>
                  <a:schemeClr val="accent6">
                    <a:lumMod val="50000"/>
                  </a:schemeClr>
                </a:solidFill>
                <a:latin typeface="Amasis MT Pro Black" panose="02040A04050005020304" pitchFamily="18" charset="0"/>
              </a:rPr>
              <a:t> &amp; CERT</a:t>
            </a:r>
            <a:endParaRPr lang="en-PH" sz="1200">
              <a:solidFill>
                <a:schemeClr val="accent6">
                  <a:lumMod val="50000"/>
                </a:schemeClr>
              </a:solidFill>
              <a:latin typeface="Amasis MT Pro Black" panose="02040A04050005020304" pitchFamily="18" charset="0"/>
            </a:endParaRPr>
          </a:p>
        </xdr:txBody>
      </xdr:sp>
      <xdr:sp macro="" textlink="">
        <xdr:nvSpPr>
          <xdr:cNvPr id="8" name="Rectangle: Rounded Corners 7">
            <a:hlinkClick xmlns:r="http://schemas.openxmlformats.org/officeDocument/2006/relationships" r:id="rId7"/>
            <a:extLst>
              <a:ext uri="{FF2B5EF4-FFF2-40B4-BE49-F238E27FC236}">
                <a16:creationId xmlns:a16="http://schemas.microsoft.com/office/drawing/2014/main" id="{A6225150-8DEA-09EA-4234-AC77F2609F91}"/>
              </a:ext>
            </a:extLst>
          </xdr:cNvPr>
          <xdr:cNvSpPr/>
        </xdr:nvSpPr>
        <xdr:spPr>
          <a:xfrm>
            <a:off x="177715" y="8024881"/>
            <a:ext cx="1173277" cy="966141"/>
          </a:xfrm>
          <a:prstGeom prst="roundRect">
            <a:avLst/>
          </a:prstGeom>
          <a:solidFill>
            <a:schemeClr val="bg2">
              <a:lumMod val="90000"/>
            </a:schemeClr>
          </a:solidFill>
          <a:scene3d>
            <a:camera prst="orthographicFront"/>
            <a:lightRig rig="threePt" dir="t"/>
          </a:scene3d>
          <a:sp3d>
            <a:bevelT w="165100" prst="coolSlan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latin typeface="Amasis MT Pro Black" panose="02040A04050005020304" pitchFamily="18" charset="0"/>
              </a:rPr>
              <a:t>🗒️</a:t>
            </a:r>
            <a:endParaRPr lang="en-PH" sz="2800">
              <a:solidFill>
                <a:sysClr val="windowText" lastClr="000000"/>
              </a:solidFill>
              <a:latin typeface="Amasis MT Pro Black" panose="02040A04050005020304" pitchFamily="18" charset="0"/>
            </a:endParaRPr>
          </a:p>
          <a:p>
            <a:pPr algn="ctr"/>
            <a:r>
              <a:rPr lang="en-PH" sz="1050">
                <a:solidFill>
                  <a:schemeClr val="accent6">
                    <a:lumMod val="50000"/>
                  </a:schemeClr>
                </a:solidFill>
                <a:latin typeface="Amasis MT Pro Black" panose="02040A04050005020304" pitchFamily="18" charset="0"/>
              </a:rPr>
              <a:t>GRADE SLIP</a:t>
            </a:r>
          </a:p>
        </xdr:txBody>
      </xdr:sp>
    </xdr:grpSp>
    <xdr:clientData fPrintsWithSheet="0"/>
  </xdr:twoCellAnchor>
</xdr:wsDr>
</file>

<file path=xl/drawings/drawing22.xml><?xml version="1.0" encoding="utf-8"?>
<xdr:wsDr xmlns:xdr="http://schemas.openxmlformats.org/drawingml/2006/spreadsheetDrawing" xmlns:a="http://schemas.openxmlformats.org/drawingml/2006/main">
  <xdr:twoCellAnchor editAs="oneCell">
    <xdr:from>
      <xdr:col>0</xdr:col>
      <xdr:colOff>0</xdr:colOff>
      <xdr:row>0</xdr:row>
      <xdr:rowOff>2</xdr:rowOff>
    </xdr:from>
    <xdr:to>
      <xdr:col>16</xdr:col>
      <xdr:colOff>323853</xdr:colOff>
      <xdr:row>41</xdr:row>
      <xdr:rowOff>142879</xdr:rowOff>
    </xdr:to>
    <xdr:pic>
      <xdr:nvPicPr>
        <xdr:cNvPr id="5" name="Picture 4">
          <a:extLst>
            <a:ext uri="{FF2B5EF4-FFF2-40B4-BE49-F238E27FC236}">
              <a16:creationId xmlns:a16="http://schemas.microsoft.com/office/drawing/2014/main" id="{39A7413B-156E-B3B0-B249-B8381BFADE00}"/>
            </a:ext>
          </a:extLst>
        </xdr:cNvPr>
        <xdr:cNvPicPr>
          <a:picLocks noChangeAspect="1"/>
        </xdr:cNvPicPr>
      </xdr:nvPicPr>
      <xdr:blipFill>
        <a:blip xmlns:r="http://schemas.openxmlformats.org/officeDocument/2006/relationships" r:embed="rId1">
          <a:duotone>
            <a:schemeClr val="accent3">
              <a:shade val="45000"/>
              <a:satMod val="135000"/>
            </a:schemeClr>
            <a:prstClr val="white"/>
          </a:duotone>
          <a:extLst>
            <a:ext uri="{BEBA8EAE-BF5A-486C-A8C5-ECC9F3942E4B}">
              <a14:imgProps xmlns:a14="http://schemas.microsoft.com/office/drawing/2010/main">
                <a14:imgLayer r:embed="rId2">
                  <a14:imgEffect>
                    <a14:colorTemperature colorTemp="5300"/>
                  </a14:imgEffect>
                </a14:imgLayer>
              </a14:imgProps>
            </a:ext>
            <a:ext uri="{28A0092B-C50C-407E-A947-70E740481C1C}">
              <a14:useLocalDpi xmlns:a14="http://schemas.microsoft.com/office/drawing/2010/main" val="0"/>
            </a:ext>
          </a:extLst>
        </a:blip>
        <a:stretch>
          <a:fillRect/>
        </a:stretch>
      </xdr:blipFill>
      <xdr:spPr>
        <a:xfrm rot="5400000">
          <a:off x="1062038" y="-1062036"/>
          <a:ext cx="7953377" cy="10077453"/>
        </a:xfrm>
        <a:prstGeom prst="rect">
          <a:avLst/>
        </a:prstGeom>
      </xdr:spPr>
    </xdr:pic>
    <xdr:clientData/>
  </xdr:twoCellAnchor>
  <xdr:twoCellAnchor editAs="oneCell">
    <xdr:from>
      <xdr:col>0</xdr:col>
      <xdr:colOff>0</xdr:colOff>
      <xdr:row>0</xdr:row>
      <xdr:rowOff>0</xdr:rowOff>
    </xdr:from>
    <xdr:to>
      <xdr:col>16</xdr:col>
      <xdr:colOff>319038</xdr:colOff>
      <xdr:row>41</xdr:row>
      <xdr:rowOff>123828</xdr:rowOff>
    </xdr:to>
    <xdr:pic>
      <xdr:nvPicPr>
        <xdr:cNvPr id="3" name="Certificate_BG">
          <a:extLst>
            <a:ext uri="{FF2B5EF4-FFF2-40B4-BE49-F238E27FC236}">
              <a16:creationId xmlns:a16="http://schemas.microsoft.com/office/drawing/2014/main" id="{2C7C0210-8A4D-5E78-4B3E-4EDDCCFFCF2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rot="5400000">
          <a:off x="1069155" y="-1069155"/>
          <a:ext cx="7934328" cy="1007263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0.xml"/><Relationship Id="rId1" Type="http://schemas.openxmlformats.org/officeDocument/2006/relationships/printerSettings" Target="../printerSettings/printerSettings19.bin"/><Relationship Id="rId4" Type="http://schemas.openxmlformats.org/officeDocument/2006/relationships/comments" Target="../comments1.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DB37D-2EFB-4F34-895F-01E6E81264CE}">
  <sheetPr codeName="Sheet1"/>
  <dimension ref="A1:I28"/>
  <sheetViews>
    <sheetView tabSelected="1" zoomScale="90" zoomScaleNormal="60" workbookViewId="0">
      <pane xSplit="68" ySplit="129" topLeftCell="BQ135" activePane="bottomRight" state="frozen"/>
      <selection pane="topRight" activeCell="BQ1" sqref="BQ1"/>
      <selection pane="bottomLeft" activeCell="A130" sqref="A130"/>
      <selection pane="bottomRight"/>
    </sheetView>
  </sheetViews>
  <sheetFormatPr defaultColWidth="9" defaultRowHeight="15"/>
  <cols>
    <col min="1" max="2" width="9" style="456"/>
    <col min="3" max="3" width="9.28515625" style="456" customWidth="1"/>
    <col min="4" max="7" width="9" style="456"/>
    <col min="8" max="9" width="9" style="456" customWidth="1"/>
    <col min="10" max="16384" width="9" style="456"/>
  </cols>
  <sheetData>
    <row r="1" spans="1:1" hidden="1">
      <c r="A1" s="456" t="s">
        <v>2206</v>
      </c>
    </row>
    <row r="2" spans="1:1" hidden="1"/>
    <row r="3" spans="1:1" hidden="1"/>
    <row r="4" spans="1:1" hidden="1"/>
    <row r="5" spans="1:1" hidden="1"/>
    <row r="6" spans="1:1" hidden="1"/>
    <row r="7" spans="1:1" hidden="1"/>
    <row r="25" spans="4:9" hidden="1"/>
    <row r="26" spans="4:9" hidden="1"/>
    <row r="28" spans="4:9" ht="32.25" customHeight="1">
      <c r="D28" s="653"/>
      <c r="E28" s="653"/>
      <c r="F28" s="653"/>
      <c r="G28" s="653"/>
      <c r="H28" s="653"/>
      <c r="I28" s="653"/>
    </row>
  </sheetData>
  <mergeCells count="1">
    <mergeCell ref="D28:I28"/>
  </mergeCell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BF2E9-2007-49AF-B33A-07BD885AB1D5}">
  <sheetPr codeName="Sheet3"/>
  <dimension ref="A2:Q311"/>
  <sheetViews>
    <sheetView showGridLines="0" zoomScale="67" zoomScaleNormal="70" workbookViewId="0">
      <pane xSplit="1" ySplit="9" topLeftCell="B12" activePane="bottomRight" state="frozen"/>
      <selection pane="topRight" activeCell="B1" sqref="B1"/>
      <selection pane="bottomLeft" activeCell="A10" sqref="A10"/>
      <selection pane="bottomRight" activeCell="C34" sqref="C34"/>
    </sheetView>
  </sheetViews>
  <sheetFormatPr defaultColWidth="9.140625" defaultRowHeight="15"/>
  <cols>
    <col min="1" max="1" width="23.140625" style="457" customWidth="1"/>
    <col min="2" max="2" width="2.85546875" style="458" customWidth="1"/>
    <col min="3" max="3" width="20.42578125" style="461" customWidth="1"/>
    <col min="4" max="4" width="30.5703125" style="461" customWidth="1"/>
    <col min="5" max="5" width="45.5703125" style="461" customWidth="1"/>
    <col min="6" max="6" width="30.5703125" style="461" customWidth="1"/>
    <col min="7" max="7" width="18" style="461" bestFit="1" customWidth="1"/>
    <col min="8" max="8" width="11.42578125" style="461" customWidth="1"/>
    <col min="9" max="9" width="54.85546875" style="461" customWidth="1"/>
    <col min="10" max="10" width="25.5703125" style="461" customWidth="1"/>
    <col min="11" max="11" width="10.5703125" style="461" customWidth="1"/>
    <col min="12" max="12" width="18.5703125" style="461" customWidth="1"/>
    <col min="13" max="13" width="10.42578125" style="461" customWidth="1"/>
    <col min="14" max="14" width="9.140625" style="461" hidden="1" customWidth="1"/>
    <col min="15" max="15" width="63.28515625" style="461" hidden="1" customWidth="1"/>
    <col min="16" max="16" width="39.42578125" style="461" hidden="1" customWidth="1"/>
    <col min="17" max="17" width="9.140625" style="461" hidden="1" customWidth="1"/>
    <col min="18" max="16384" width="9.140625" style="461"/>
  </cols>
  <sheetData>
    <row r="2" spans="2:17" ht="20.100000000000001" customHeight="1">
      <c r="C2" s="661"/>
      <c r="D2" s="459" t="s">
        <v>0</v>
      </c>
      <c r="E2" s="662" t="s">
        <v>1985</v>
      </c>
      <c r="F2" s="662"/>
      <c r="G2" s="663" t="s">
        <v>1</v>
      </c>
      <c r="H2" s="663"/>
      <c r="I2" s="504" t="s">
        <v>165</v>
      </c>
      <c r="J2" s="460"/>
      <c r="K2" s="460"/>
      <c r="L2" s="460"/>
    </row>
    <row r="3" spans="2:17" ht="20.100000000000001" customHeight="1">
      <c r="C3" s="661"/>
      <c r="D3" s="459" t="s">
        <v>2</v>
      </c>
      <c r="E3" s="662" t="s">
        <v>2204</v>
      </c>
      <c r="F3" s="662"/>
      <c r="G3" s="663" t="s">
        <v>3</v>
      </c>
      <c r="H3" s="663"/>
      <c r="I3" s="504">
        <v>10</v>
      </c>
      <c r="J3" s="460"/>
      <c r="K3" s="460"/>
      <c r="L3" s="460"/>
      <c r="Q3" s="461">
        <v>7</v>
      </c>
    </row>
    <row r="4" spans="2:17" ht="20.100000000000001" customHeight="1">
      <c r="C4" s="661"/>
      <c r="D4" s="459" t="s">
        <v>4</v>
      </c>
      <c r="E4" s="662" t="s">
        <v>2205</v>
      </c>
      <c r="F4" s="662"/>
      <c r="G4" s="663" t="s">
        <v>5</v>
      </c>
      <c r="H4" s="663"/>
      <c r="I4" s="504" t="s">
        <v>1987</v>
      </c>
      <c r="J4" s="460"/>
      <c r="L4" s="460"/>
      <c r="Q4" s="461">
        <v>8</v>
      </c>
    </row>
    <row r="5" spans="2:17" ht="20.100000000000001" customHeight="1">
      <c r="C5" s="661"/>
      <c r="D5" s="459" t="s">
        <v>6</v>
      </c>
      <c r="E5" s="662" t="s">
        <v>1986</v>
      </c>
      <c r="F5" s="662"/>
      <c r="G5" s="660" t="s">
        <v>157</v>
      </c>
      <c r="H5" s="660"/>
      <c r="I5" s="505" t="str">
        <f>IF('MAIN HOME'!D28="","",'MAIN HOME'!D28)</f>
        <v/>
      </c>
      <c r="J5" s="462"/>
      <c r="K5" s="462"/>
      <c r="L5" s="462"/>
      <c r="Q5" s="461">
        <v>9</v>
      </c>
    </row>
    <row r="6" spans="2:17" ht="20.100000000000001" customHeight="1">
      <c r="C6" s="661"/>
      <c r="D6" s="459" t="s">
        <v>7</v>
      </c>
      <c r="E6" s="662">
        <v>307821</v>
      </c>
      <c r="F6" s="662"/>
      <c r="G6" s="660" t="s">
        <v>8</v>
      </c>
      <c r="H6" s="660"/>
      <c r="I6" s="503" t="s">
        <v>1988</v>
      </c>
      <c r="J6" s="460"/>
      <c r="K6" s="460"/>
      <c r="L6" s="460"/>
      <c r="Q6" s="461">
        <v>10</v>
      </c>
    </row>
    <row r="7" spans="2:17" ht="15.75" thickBot="1"/>
    <row r="8" spans="2:17" ht="21.75" customHeight="1" thickBot="1">
      <c r="B8" s="463"/>
      <c r="C8" s="468"/>
      <c r="D8" s="654" t="s">
        <v>1989</v>
      </c>
      <c r="E8" s="655"/>
      <c r="F8" s="655"/>
      <c r="G8" s="655"/>
      <c r="H8" s="656"/>
      <c r="I8" s="657" t="s">
        <v>1990</v>
      </c>
      <c r="J8" s="658"/>
      <c r="K8" s="658"/>
      <c r="L8" s="659"/>
    </row>
    <row r="9" spans="2:17" ht="30.4" customHeight="1" thickBot="1">
      <c r="B9" s="463"/>
      <c r="C9" s="469" t="s">
        <v>9</v>
      </c>
      <c r="D9" s="533" t="s">
        <v>10</v>
      </c>
      <c r="E9" s="534" t="s">
        <v>11</v>
      </c>
      <c r="F9" s="534" t="s">
        <v>12</v>
      </c>
      <c r="G9" s="534" t="s">
        <v>13</v>
      </c>
      <c r="H9" s="535" t="s">
        <v>14</v>
      </c>
      <c r="I9" s="490" t="s">
        <v>15</v>
      </c>
      <c r="J9" s="491" t="s">
        <v>16</v>
      </c>
      <c r="K9" s="491" t="s">
        <v>17</v>
      </c>
      <c r="L9" s="492" t="s">
        <v>18</v>
      </c>
    </row>
    <row r="10" spans="2:17" ht="20.100000000000001" customHeight="1">
      <c r="B10" s="463"/>
      <c r="C10" s="470">
        <v>1</v>
      </c>
      <c r="D10" s="536" t="s">
        <v>1991</v>
      </c>
      <c r="E10" s="537" t="s">
        <v>1992</v>
      </c>
      <c r="F10" s="537" t="s">
        <v>1993</v>
      </c>
      <c r="G10" s="538"/>
      <c r="H10" s="539" t="s">
        <v>9</v>
      </c>
      <c r="I10" s="1148" t="str">
        <f>IF(D10="", "", D10 &amp; ", " &amp; E10 &amp; IF(F10&lt;&gt;"", " " &amp; F10, "") &amp; IF(G10&lt;&gt;"", " " &amp; G10, ""))</f>
        <v>DELA CRUZ, JUAN SANTOS</v>
      </c>
      <c r="J10" s="1149">
        <v>123456789</v>
      </c>
      <c r="K10" s="1150">
        <f ca="1">IF(L10="","",DATEDIF(L10,TODAY(),"Y"))</f>
        <v>5</v>
      </c>
      <c r="L10" s="502">
        <v>44227</v>
      </c>
      <c r="N10" s="461" t="s">
        <v>9</v>
      </c>
      <c r="O10" s="461" t="str">
        <f>IF(D10="","",D10)</f>
        <v>DELA CRUZ</v>
      </c>
      <c r="P10" s="461" t="s">
        <v>19</v>
      </c>
    </row>
    <row r="11" spans="2:17" ht="20.100000000000001" customHeight="1">
      <c r="B11" s="463"/>
      <c r="C11" s="471">
        <v>2</v>
      </c>
      <c r="D11" s="536" t="s">
        <v>1994</v>
      </c>
      <c r="E11" s="540" t="s">
        <v>1995</v>
      </c>
      <c r="F11" s="540" t="s">
        <v>1996</v>
      </c>
      <c r="G11" s="541"/>
      <c r="H11" s="542" t="s">
        <v>9</v>
      </c>
      <c r="I11" s="493" t="str">
        <f t="shared" ref="I11:I74" si="0">IF(D11="", "", D11 &amp; ", " &amp; E11 &amp; IF(F11&lt;&gt;"", " " &amp; F11, "") &amp; IF(G11&lt;&gt;"", " " &amp; G11, ""))</f>
        <v>REYES, MARK VILLANUEVA</v>
      </c>
      <c r="J11" s="497">
        <v>987654321</v>
      </c>
      <c r="K11" s="498">
        <f ca="1">IF(L11="","",DATEDIF(L11,TODAY(),"Y"))</f>
        <v>30</v>
      </c>
      <c r="L11" s="496">
        <v>35033</v>
      </c>
      <c r="N11" s="461" t="s">
        <v>9</v>
      </c>
      <c r="O11" s="461" t="str">
        <f t="shared" ref="O11:O74" si="1">IF(D11="","",D11)</f>
        <v>REYES</v>
      </c>
      <c r="P11" s="461" t="s">
        <v>20</v>
      </c>
    </row>
    <row r="12" spans="2:17" ht="20.100000000000001" customHeight="1">
      <c r="B12" s="463"/>
      <c r="C12" s="471">
        <v>3</v>
      </c>
      <c r="D12" s="536" t="s">
        <v>1993</v>
      </c>
      <c r="E12" s="540" t="s">
        <v>1997</v>
      </c>
      <c r="F12" s="540" t="s">
        <v>1998</v>
      </c>
      <c r="G12" s="541"/>
      <c r="H12" s="542" t="s">
        <v>9</v>
      </c>
      <c r="I12" s="493" t="str">
        <f t="shared" si="0"/>
        <v>SANTOS, CARLO MENDOZA</v>
      </c>
      <c r="J12" s="497">
        <v>2222222222</v>
      </c>
      <c r="K12" s="498">
        <f t="shared" ref="K11:K74" ca="1" si="2">IF(L12="","",DATEDIF(L12,TODAY(),"Y"))</f>
        <v>4</v>
      </c>
      <c r="L12" s="496">
        <v>44541</v>
      </c>
      <c r="N12" s="461" t="s">
        <v>9</v>
      </c>
      <c r="O12" s="461" t="str">
        <f t="shared" si="1"/>
        <v>SANTOS</v>
      </c>
      <c r="P12" s="461" t="s">
        <v>21</v>
      </c>
    </row>
    <row r="13" spans="2:17" ht="20.100000000000001" customHeight="1">
      <c r="B13" s="463"/>
      <c r="C13" s="471">
        <v>4</v>
      </c>
      <c r="D13" s="543" t="s">
        <v>1998</v>
      </c>
      <c r="E13" s="540" t="s">
        <v>1999</v>
      </c>
      <c r="F13" s="540" t="s">
        <v>2000</v>
      </c>
      <c r="G13" s="541"/>
      <c r="H13" s="542" t="s">
        <v>9</v>
      </c>
      <c r="I13" s="493" t="str">
        <f t="shared" si="0"/>
        <v>MENDOZA, GABRIEL LOPEZ</v>
      </c>
      <c r="J13" s="497"/>
      <c r="K13" s="498">
        <f t="shared" ca="1" si="2"/>
        <v>4</v>
      </c>
      <c r="L13" s="496">
        <v>44541</v>
      </c>
      <c r="N13" s="461" t="s">
        <v>9</v>
      </c>
      <c r="O13" s="461" t="str">
        <f t="shared" si="1"/>
        <v>MENDOZA</v>
      </c>
      <c r="P13" s="461" t="s">
        <v>22</v>
      </c>
    </row>
    <row r="14" spans="2:17" ht="20.100000000000001" customHeight="1">
      <c r="B14" s="463"/>
      <c r="C14" s="471">
        <v>5</v>
      </c>
      <c r="D14" s="543" t="s">
        <v>1996</v>
      </c>
      <c r="E14" s="540" t="s">
        <v>2001</v>
      </c>
      <c r="F14" s="540" t="s">
        <v>2002</v>
      </c>
      <c r="G14" s="541"/>
      <c r="H14" s="542" t="s">
        <v>9</v>
      </c>
      <c r="I14" s="493" t="str">
        <f t="shared" si="0"/>
        <v>VILLANUEVA, ADRIAN TORRES</v>
      </c>
      <c r="J14" s="497"/>
      <c r="K14" s="498">
        <f t="shared" ca="1" si="2"/>
        <v>4</v>
      </c>
      <c r="L14" s="496">
        <v>44542</v>
      </c>
      <c r="N14" s="461" t="s">
        <v>9</v>
      </c>
      <c r="O14" s="461" t="str">
        <f t="shared" si="1"/>
        <v>VILLANUEVA</v>
      </c>
      <c r="P14" s="461" t="s">
        <v>23</v>
      </c>
    </row>
    <row r="15" spans="2:17" ht="20.100000000000001" customHeight="1">
      <c r="B15" s="463"/>
      <c r="C15" s="471">
        <v>6</v>
      </c>
      <c r="D15" s="543" t="s">
        <v>2000</v>
      </c>
      <c r="E15" s="540" t="s">
        <v>2003</v>
      </c>
      <c r="F15" s="540" t="s">
        <v>2004</v>
      </c>
      <c r="G15" s="541"/>
      <c r="H15" s="542" t="s">
        <v>9</v>
      </c>
      <c r="I15" s="493" t="str">
        <f t="shared" si="0"/>
        <v>LOPEZ, JOSHUA RAMOS</v>
      </c>
      <c r="J15" s="497"/>
      <c r="K15" s="498">
        <f t="shared" ca="1" si="2"/>
        <v>4</v>
      </c>
      <c r="L15" s="496">
        <v>44543</v>
      </c>
      <c r="N15" s="461" t="s">
        <v>9</v>
      </c>
      <c r="O15" s="461" t="str">
        <f t="shared" si="1"/>
        <v>LOPEZ</v>
      </c>
      <c r="P15" s="461" t="s">
        <v>24</v>
      </c>
    </row>
    <row r="16" spans="2:17" ht="20.100000000000001" customHeight="1">
      <c r="B16" s="463"/>
      <c r="C16" s="471">
        <v>7</v>
      </c>
      <c r="D16" s="543" t="s">
        <v>2002</v>
      </c>
      <c r="E16" s="540" t="s">
        <v>2005</v>
      </c>
      <c r="F16" s="540" t="s">
        <v>2006</v>
      </c>
      <c r="G16" s="541"/>
      <c r="H16" s="542" t="s">
        <v>9</v>
      </c>
      <c r="I16" s="493" t="str">
        <f t="shared" si="0"/>
        <v>TORRES, DANIEL BAUTISTA</v>
      </c>
      <c r="J16" s="497"/>
      <c r="K16" s="498">
        <f t="shared" ca="1" si="2"/>
        <v>4</v>
      </c>
      <c r="L16" s="496">
        <v>44544</v>
      </c>
      <c r="N16" s="461" t="s">
        <v>9</v>
      </c>
      <c r="O16" s="461" t="str">
        <f t="shared" si="1"/>
        <v>TORRES</v>
      </c>
      <c r="P16" s="461" t="s">
        <v>25</v>
      </c>
    </row>
    <row r="17" spans="2:16" ht="20.100000000000001" customHeight="1">
      <c r="B17" s="463"/>
      <c r="C17" s="471">
        <v>8</v>
      </c>
      <c r="D17" s="543" t="s">
        <v>2004</v>
      </c>
      <c r="E17" s="540" t="s">
        <v>2007</v>
      </c>
      <c r="F17" s="540" t="s">
        <v>2008</v>
      </c>
      <c r="G17" s="541"/>
      <c r="H17" s="542" t="s">
        <v>9</v>
      </c>
      <c r="I17" s="493" t="str">
        <f t="shared" si="0"/>
        <v>RAMOS, CHRISTIAN GARCIA</v>
      </c>
      <c r="J17" s="497">
        <v>1111111111</v>
      </c>
      <c r="K17" s="498">
        <f t="shared" ca="1" si="2"/>
        <v>4</v>
      </c>
      <c r="L17" s="496">
        <v>44545</v>
      </c>
      <c r="N17" s="461" t="s">
        <v>9</v>
      </c>
      <c r="O17" s="461" t="str">
        <f t="shared" si="1"/>
        <v>RAMOS</v>
      </c>
      <c r="P17" s="461" t="s">
        <v>26</v>
      </c>
    </row>
    <row r="18" spans="2:16" ht="20.100000000000001" customHeight="1">
      <c r="B18" s="463"/>
      <c r="C18" s="471">
        <v>9</v>
      </c>
      <c r="D18" s="543" t="s">
        <v>2006</v>
      </c>
      <c r="E18" s="540" t="s">
        <v>2009</v>
      </c>
      <c r="F18" s="540" t="s">
        <v>2010</v>
      </c>
      <c r="G18" s="541"/>
      <c r="H18" s="542" t="s">
        <v>9</v>
      </c>
      <c r="I18" s="493" t="str">
        <f t="shared" si="0"/>
        <v>BAUTISTA, KEVIN MORALES</v>
      </c>
      <c r="J18" s="497"/>
      <c r="K18" s="498">
        <f t="shared" ca="1" si="2"/>
        <v>4</v>
      </c>
      <c r="L18" s="496">
        <v>44546</v>
      </c>
      <c r="N18" s="461" t="s">
        <v>9</v>
      </c>
      <c r="O18" s="461" t="str">
        <f t="shared" si="1"/>
        <v>BAUTISTA</v>
      </c>
      <c r="P18" s="461" t="s">
        <v>27</v>
      </c>
    </row>
    <row r="19" spans="2:16" ht="20.100000000000001" customHeight="1">
      <c r="B19" s="463"/>
      <c r="C19" s="471">
        <v>10</v>
      </c>
      <c r="D19" s="543" t="s">
        <v>2008</v>
      </c>
      <c r="E19" s="540" t="s">
        <v>2011</v>
      </c>
      <c r="F19" s="540" t="s">
        <v>2012</v>
      </c>
      <c r="G19" s="541"/>
      <c r="H19" s="542" t="s">
        <v>9</v>
      </c>
      <c r="I19" s="493" t="str">
        <f t="shared" si="0"/>
        <v>GARCIA, PAOLO FERNANDEZ</v>
      </c>
      <c r="J19" s="497"/>
      <c r="K19" s="498">
        <f t="shared" ca="1" si="2"/>
        <v>4</v>
      </c>
      <c r="L19" s="496">
        <v>44547</v>
      </c>
      <c r="N19" s="461" t="s">
        <v>9</v>
      </c>
      <c r="O19" s="461" t="str">
        <f t="shared" si="1"/>
        <v>GARCIA</v>
      </c>
      <c r="P19" s="461" t="s">
        <v>28</v>
      </c>
    </row>
    <row r="20" spans="2:16" ht="20.100000000000001" customHeight="1">
      <c r="B20" s="463"/>
      <c r="C20" s="471">
        <v>11</v>
      </c>
      <c r="D20" s="543" t="s">
        <v>2010</v>
      </c>
      <c r="E20" s="540" t="s">
        <v>2013</v>
      </c>
      <c r="F20" s="540" t="s">
        <v>2014</v>
      </c>
      <c r="G20" s="541"/>
      <c r="H20" s="542" t="s">
        <v>9</v>
      </c>
      <c r="I20" s="493" t="str">
        <f t="shared" si="0"/>
        <v>MORALES, ANGELO AQUINO</v>
      </c>
      <c r="J20" s="497"/>
      <c r="K20" s="498">
        <f t="shared" ca="1" si="2"/>
        <v>4</v>
      </c>
      <c r="L20" s="496">
        <v>44548</v>
      </c>
      <c r="N20" s="461" t="s">
        <v>9</v>
      </c>
      <c r="O20" s="461" t="str">
        <f t="shared" si="1"/>
        <v>MORALES</v>
      </c>
      <c r="P20" s="461" t="s">
        <v>29</v>
      </c>
    </row>
    <row r="21" spans="2:16" ht="20.100000000000001" customHeight="1">
      <c r="B21" s="463"/>
      <c r="C21" s="471">
        <v>12</v>
      </c>
      <c r="D21" s="543" t="s">
        <v>2012</v>
      </c>
      <c r="E21" s="540" t="s">
        <v>2015</v>
      </c>
      <c r="F21" s="540" t="s">
        <v>2016</v>
      </c>
      <c r="G21" s="541"/>
      <c r="H21" s="542" t="s">
        <v>9</v>
      </c>
      <c r="I21" s="493" t="str">
        <f t="shared" si="0"/>
        <v>FERNANDEZ, NATHANIEL SALAZAR</v>
      </c>
      <c r="J21" s="497"/>
      <c r="K21" s="498">
        <f t="shared" ca="1" si="2"/>
        <v>4</v>
      </c>
      <c r="L21" s="496">
        <v>44549</v>
      </c>
      <c r="N21" s="461" t="s">
        <v>9</v>
      </c>
      <c r="O21" s="461" t="str">
        <f t="shared" si="1"/>
        <v>FERNANDEZ</v>
      </c>
      <c r="P21" s="461" t="s">
        <v>30</v>
      </c>
    </row>
    <row r="22" spans="2:16" ht="20.100000000000001" customHeight="1">
      <c r="B22" s="463"/>
      <c r="C22" s="471">
        <v>13</v>
      </c>
      <c r="D22" s="543" t="s">
        <v>2014</v>
      </c>
      <c r="E22" s="540" t="s">
        <v>2017</v>
      </c>
      <c r="F22" s="540" t="s">
        <v>2018</v>
      </c>
      <c r="G22" s="541"/>
      <c r="H22" s="542" t="s">
        <v>9</v>
      </c>
      <c r="I22" s="493" t="str">
        <f t="shared" si="0"/>
        <v>AQUINO, FRANCIS GUTIERREZ</v>
      </c>
      <c r="J22" s="497"/>
      <c r="K22" s="498">
        <f t="shared" ca="1" si="2"/>
        <v>4</v>
      </c>
      <c r="L22" s="496">
        <v>44550</v>
      </c>
      <c r="N22" s="461" t="s">
        <v>9</v>
      </c>
      <c r="O22" s="461" t="str">
        <f t="shared" si="1"/>
        <v>AQUINO</v>
      </c>
      <c r="P22" s="461" t="s">
        <v>31</v>
      </c>
    </row>
    <row r="23" spans="2:16" ht="20.100000000000001" customHeight="1">
      <c r="B23" s="463"/>
      <c r="C23" s="471">
        <v>14</v>
      </c>
      <c r="D23" s="543" t="s">
        <v>2016</v>
      </c>
      <c r="E23" s="540" t="s">
        <v>2019</v>
      </c>
      <c r="F23" s="540" t="s">
        <v>2020</v>
      </c>
      <c r="G23" s="541"/>
      <c r="H23" s="542" t="s">
        <v>9</v>
      </c>
      <c r="I23" s="493" t="str">
        <f t="shared" si="0"/>
        <v>SALAZAR, DOMINIC PONCE</v>
      </c>
      <c r="J23" s="497"/>
      <c r="K23" s="498">
        <f t="shared" ca="1" si="2"/>
        <v>4</v>
      </c>
      <c r="L23" s="496">
        <v>44551</v>
      </c>
      <c r="N23" s="461" t="s">
        <v>9</v>
      </c>
      <c r="O23" s="461" t="str">
        <f t="shared" si="1"/>
        <v>SALAZAR</v>
      </c>
      <c r="P23" s="461" t="s">
        <v>32</v>
      </c>
    </row>
    <row r="24" spans="2:16" ht="20.100000000000001" customHeight="1">
      <c r="B24" s="463"/>
      <c r="C24" s="471">
        <v>15</v>
      </c>
      <c r="D24" s="543" t="s">
        <v>2018</v>
      </c>
      <c r="E24" s="540" t="s">
        <v>2021</v>
      </c>
      <c r="F24" s="540" t="s">
        <v>2022</v>
      </c>
      <c r="G24" s="541"/>
      <c r="H24" s="542" t="s">
        <v>9</v>
      </c>
      <c r="I24" s="493" t="str">
        <f t="shared" si="0"/>
        <v>GUTIERREZ, EMMANUEL RIVERA</v>
      </c>
      <c r="J24" s="497"/>
      <c r="K24" s="498">
        <f t="shared" ca="1" si="2"/>
        <v>4</v>
      </c>
      <c r="L24" s="496">
        <v>44552</v>
      </c>
      <c r="N24" s="461" t="s">
        <v>9</v>
      </c>
      <c r="O24" s="461" t="str">
        <f t="shared" si="1"/>
        <v>GUTIERREZ</v>
      </c>
      <c r="P24" s="461" t="s">
        <v>33</v>
      </c>
    </row>
    <row r="25" spans="2:16" ht="20.100000000000001" customHeight="1">
      <c r="B25" s="463"/>
      <c r="C25" s="471">
        <v>16</v>
      </c>
      <c r="D25" s="543" t="s">
        <v>2020</v>
      </c>
      <c r="E25" s="540" t="s">
        <v>2023</v>
      </c>
      <c r="F25" s="540" t="s">
        <v>2024</v>
      </c>
      <c r="G25" s="541"/>
      <c r="H25" s="542" t="s">
        <v>9</v>
      </c>
      <c r="I25" s="493" t="str">
        <f t="shared" si="0"/>
        <v>PONCE, PATRICK CRUZ</v>
      </c>
      <c r="J25" s="497"/>
      <c r="K25" s="498">
        <f t="shared" ca="1" si="2"/>
        <v>4</v>
      </c>
      <c r="L25" s="496">
        <v>44553</v>
      </c>
      <c r="N25" s="461" t="s">
        <v>9</v>
      </c>
      <c r="O25" s="461" t="str">
        <f t="shared" si="1"/>
        <v>PONCE</v>
      </c>
      <c r="P25" s="461" t="s">
        <v>34</v>
      </c>
    </row>
    <row r="26" spans="2:16" ht="20.100000000000001" customHeight="1">
      <c r="B26" s="463"/>
      <c r="C26" s="471">
        <v>17</v>
      </c>
      <c r="D26" s="543" t="s">
        <v>2022</v>
      </c>
      <c r="E26" s="540" t="s">
        <v>2025</v>
      </c>
      <c r="F26" s="540" t="s">
        <v>2026</v>
      </c>
      <c r="G26" s="541"/>
      <c r="H26" s="542" t="s">
        <v>9</v>
      </c>
      <c r="I26" s="493" t="str">
        <f t="shared" si="0"/>
        <v>RIVERA, JOSEPH RAMIREZ</v>
      </c>
      <c r="J26" s="497"/>
      <c r="K26" s="498">
        <f t="shared" ca="1" si="2"/>
        <v>4</v>
      </c>
      <c r="L26" s="496">
        <v>44554</v>
      </c>
      <c r="N26" s="461" t="s">
        <v>9</v>
      </c>
      <c r="O26" s="461" t="str">
        <f t="shared" si="1"/>
        <v>RIVERA</v>
      </c>
      <c r="P26" s="461" t="s">
        <v>35</v>
      </c>
    </row>
    <row r="27" spans="2:16" ht="20.100000000000001" customHeight="1">
      <c r="B27" s="463"/>
      <c r="C27" s="471">
        <v>18</v>
      </c>
      <c r="D27" s="543" t="s">
        <v>2024</v>
      </c>
      <c r="E27" s="540" t="s">
        <v>2027</v>
      </c>
      <c r="F27" s="540" t="s">
        <v>2028</v>
      </c>
      <c r="G27" s="541"/>
      <c r="H27" s="542" t="s">
        <v>9</v>
      </c>
      <c r="I27" s="493" t="str">
        <f t="shared" si="0"/>
        <v>CRUZ, BRYAN CASTILLO</v>
      </c>
      <c r="J27" s="497"/>
      <c r="K27" s="498">
        <f t="shared" ca="1" si="2"/>
        <v>4</v>
      </c>
      <c r="L27" s="496">
        <v>44555</v>
      </c>
      <c r="N27" s="461" t="s">
        <v>9</v>
      </c>
      <c r="O27" s="461" t="str">
        <f t="shared" si="1"/>
        <v>CRUZ</v>
      </c>
      <c r="P27" s="461" t="s">
        <v>36</v>
      </c>
    </row>
    <row r="28" spans="2:16" ht="20.100000000000001" customHeight="1">
      <c r="B28" s="463"/>
      <c r="C28" s="471">
        <v>19</v>
      </c>
      <c r="D28" s="543" t="s">
        <v>2026</v>
      </c>
      <c r="E28" s="540" t="s">
        <v>2029</v>
      </c>
      <c r="F28" s="540" t="s">
        <v>2030</v>
      </c>
      <c r="G28" s="541"/>
      <c r="H28" s="542" t="s">
        <v>9</v>
      </c>
      <c r="I28" s="493" t="str">
        <f t="shared" si="0"/>
        <v>RAMIREZ, VINCENT HERRERA</v>
      </c>
      <c r="J28" s="497"/>
      <c r="K28" s="498">
        <f t="shared" ca="1" si="2"/>
        <v>4</v>
      </c>
      <c r="L28" s="496">
        <v>44556</v>
      </c>
      <c r="N28" s="461" t="s">
        <v>9</v>
      </c>
      <c r="O28" s="461" t="str">
        <f t="shared" si="1"/>
        <v>RAMIREZ</v>
      </c>
      <c r="P28" s="461" t="s">
        <v>37</v>
      </c>
    </row>
    <row r="29" spans="2:16" ht="20.100000000000001" customHeight="1">
      <c r="B29" s="463"/>
      <c r="C29" s="471">
        <v>20</v>
      </c>
      <c r="D29" s="543" t="s">
        <v>2028</v>
      </c>
      <c r="E29" s="540" t="s">
        <v>2031</v>
      </c>
      <c r="F29" s="540" t="s">
        <v>2032</v>
      </c>
      <c r="G29" s="541"/>
      <c r="H29" s="542" t="s">
        <v>9</v>
      </c>
      <c r="I29" s="493" t="str">
        <f t="shared" si="0"/>
        <v>CASTILLO, JUSTIN NAVARRO</v>
      </c>
      <c r="J29" s="497"/>
      <c r="K29" s="498">
        <f t="shared" ca="1" si="2"/>
        <v>4</v>
      </c>
      <c r="L29" s="496">
        <v>44557</v>
      </c>
      <c r="N29" s="461" t="s">
        <v>9</v>
      </c>
      <c r="O29" s="461" t="str">
        <f t="shared" si="1"/>
        <v>CASTILLO</v>
      </c>
      <c r="P29" s="461" t="s">
        <v>38</v>
      </c>
    </row>
    <row r="30" spans="2:16" ht="20.100000000000001" customHeight="1">
      <c r="B30" s="463"/>
      <c r="C30" s="471">
        <v>21</v>
      </c>
      <c r="D30" s="543" t="s">
        <v>2030</v>
      </c>
      <c r="E30" s="540" t="s">
        <v>2033</v>
      </c>
      <c r="F30" s="540" t="s">
        <v>2034</v>
      </c>
      <c r="G30" s="541"/>
      <c r="H30" s="542" t="s">
        <v>9</v>
      </c>
      <c r="I30" s="493" t="str">
        <f t="shared" si="0"/>
        <v>HERRERA, ADRIANNE VERGARA</v>
      </c>
      <c r="J30" s="497"/>
      <c r="K30" s="498">
        <f t="shared" ca="1" si="2"/>
        <v>4</v>
      </c>
      <c r="L30" s="496">
        <v>44558</v>
      </c>
      <c r="N30" s="461" t="s">
        <v>9</v>
      </c>
      <c r="O30" s="461" t="str">
        <f t="shared" si="1"/>
        <v>HERRERA</v>
      </c>
      <c r="P30" s="461" t="s">
        <v>39</v>
      </c>
    </row>
    <row r="31" spans="2:16" ht="20.100000000000001" customHeight="1">
      <c r="B31" s="463"/>
      <c r="C31" s="471">
        <v>22</v>
      </c>
      <c r="D31" s="543" t="s">
        <v>2032</v>
      </c>
      <c r="E31" s="540" t="s">
        <v>2035</v>
      </c>
      <c r="F31" s="540" t="s">
        <v>2002</v>
      </c>
      <c r="G31" s="541"/>
      <c r="H31" s="542" t="s">
        <v>9</v>
      </c>
      <c r="I31" s="493" t="str">
        <f t="shared" si="0"/>
        <v>NAVARRO, LAWRENCE TORRES</v>
      </c>
      <c r="J31" s="497"/>
      <c r="K31" s="498">
        <f t="shared" ca="1" si="2"/>
        <v>4</v>
      </c>
      <c r="L31" s="496">
        <v>44559</v>
      </c>
      <c r="N31" s="461" t="s">
        <v>9</v>
      </c>
      <c r="O31" s="461" t="str">
        <f t="shared" si="1"/>
        <v>NAVARRO</v>
      </c>
      <c r="P31" s="461" t="s">
        <v>40</v>
      </c>
    </row>
    <row r="32" spans="2:16" ht="20.100000000000001" customHeight="1">
      <c r="B32" s="463"/>
      <c r="C32" s="471">
        <v>23</v>
      </c>
      <c r="D32" s="543" t="s">
        <v>2034</v>
      </c>
      <c r="E32" s="540" t="s">
        <v>2036</v>
      </c>
      <c r="F32" s="540" t="s">
        <v>2037</v>
      </c>
      <c r="G32" s="541"/>
      <c r="H32" s="542" t="s">
        <v>9</v>
      </c>
      <c r="I32" s="493" t="str">
        <f t="shared" si="0"/>
        <v>VERGARA, MIGUEL DOMINGUEZ</v>
      </c>
      <c r="J32" s="497"/>
      <c r="K32" s="498">
        <f t="shared" ca="1" si="2"/>
        <v>4</v>
      </c>
      <c r="L32" s="496">
        <v>44560</v>
      </c>
      <c r="N32" s="461" t="s">
        <v>9</v>
      </c>
      <c r="O32" s="461" t="str">
        <f t="shared" si="1"/>
        <v>VERGARA</v>
      </c>
      <c r="P32" s="461" t="s">
        <v>41</v>
      </c>
    </row>
    <row r="33" spans="2:16" ht="20.100000000000001" customHeight="1">
      <c r="B33" s="463"/>
      <c r="C33" s="471">
        <v>24</v>
      </c>
      <c r="D33" s="543" t="s">
        <v>2037</v>
      </c>
      <c r="E33" s="540" t="s">
        <v>2038</v>
      </c>
      <c r="F33" s="540" t="s">
        <v>2039</v>
      </c>
      <c r="G33" s="541"/>
      <c r="H33" s="542" t="s">
        <v>9</v>
      </c>
      <c r="I33" s="493" t="str">
        <f t="shared" si="0"/>
        <v>DOMINGUEZ, ANTHONY ESPINOZA</v>
      </c>
      <c r="J33" s="497"/>
      <c r="K33" s="498">
        <f t="shared" ca="1" si="2"/>
        <v>4</v>
      </c>
      <c r="L33" s="496">
        <v>44561</v>
      </c>
      <c r="N33" s="461" t="s">
        <v>9</v>
      </c>
      <c r="O33" s="461" t="str">
        <f t="shared" si="1"/>
        <v>DOMINGUEZ</v>
      </c>
      <c r="P33" s="461" t="s">
        <v>42</v>
      </c>
    </row>
    <row r="34" spans="2:16" ht="20.100000000000001" customHeight="1">
      <c r="B34" s="463"/>
      <c r="C34" s="471">
        <v>25</v>
      </c>
      <c r="D34" s="543" t="s">
        <v>2039</v>
      </c>
      <c r="E34" s="540" t="s">
        <v>2040</v>
      </c>
      <c r="F34" s="540" t="s">
        <v>2041</v>
      </c>
      <c r="G34" s="541"/>
      <c r="H34" s="542" t="s">
        <v>9</v>
      </c>
      <c r="I34" s="493" t="str">
        <f t="shared" si="0"/>
        <v>ESPINOZA, ALVIN DEL ROSARIO</v>
      </c>
      <c r="J34" s="497"/>
      <c r="K34" s="498">
        <f t="shared" ca="1" si="2"/>
        <v>4</v>
      </c>
      <c r="L34" s="496">
        <v>44562</v>
      </c>
      <c r="N34" s="461" t="s">
        <v>9</v>
      </c>
      <c r="O34" s="461" t="str">
        <f t="shared" si="1"/>
        <v>ESPINOZA</v>
      </c>
      <c r="P34" s="461" t="s">
        <v>43</v>
      </c>
    </row>
    <row r="35" spans="2:16" ht="20.100000000000001" customHeight="1">
      <c r="B35" s="463"/>
      <c r="C35" s="471">
        <v>26</v>
      </c>
      <c r="D35" s="543" t="s">
        <v>2041</v>
      </c>
      <c r="E35" s="540" t="s">
        <v>2042</v>
      </c>
      <c r="F35" s="540" t="s">
        <v>2043</v>
      </c>
      <c r="G35" s="541"/>
      <c r="H35" s="542" t="s">
        <v>9</v>
      </c>
      <c r="I35" s="493" t="str">
        <f t="shared" si="0"/>
        <v>DEL ROSARIO, OLIVER EVANGELISTA</v>
      </c>
      <c r="J35" s="497"/>
      <c r="K35" s="498">
        <f t="shared" ca="1" si="2"/>
        <v>4</v>
      </c>
      <c r="L35" s="496">
        <v>44562</v>
      </c>
      <c r="N35" s="461" t="s">
        <v>9</v>
      </c>
      <c r="O35" s="461" t="str">
        <f t="shared" si="1"/>
        <v>DEL ROSARIO</v>
      </c>
      <c r="P35" s="461" t="s">
        <v>44</v>
      </c>
    </row>
    <row r="36" spans="2:16" ht="20.100000000000001" customHeight="1">
      <c r="B36" s="463"/>
      <c r="C36" s="471">
        <v>27</v>
      </c>
      <c r="D36" s="543" t="s">
        <v>2043</v>
      </c>
      <c r="E36" s="540" t="s">
        <v>2044</v>
      </c>
      <c r="F36" s="540" t="s">
        <v>2045</v>
      </c>
      <c r="G36" s="541"/>
      <c r="H36" s="542" t="s">
        <v>9</v>
      </c>
      <c r="I36" s="493" t="str">
        <f t="shared" si="0"/>
        <v>EVANGELISTA, NOEL MERCADO</v>
      </c>
      <c r="J36" s="497"/>
      <c r="K36" s="498">
        <f t="shared" ca="1" si="2"/>
        <v>4</v>
      </c>
      <c r="L36" s="496">
        <v>44562</v>
      </c>
      <c r="N36" s="461" t="s">
        <v>9</v>
      </c>
      <c r="O36" s="461" t="str">
        <f t="shared" si="1"/>
        <v>EVANGELISTA</v>
      </c>
      <c r="P36" s="461" t="s">
        <v>45</v>
      </c>
    </row>
    <row r="37" spans="2:16" ht="20.100000000000001" customHeight="1">
      <c r="B37" s="463"/>
      <c r="C37" s="471">
        <v>28</v>
      </c>
      <c r="D37" s="543" t="s">
        <v>2045</v>
      </c>
      <c r="E37" s="540" t="s">
        <v>2046</v>
      </c>
      <c r="F37" s="540" t="s">
        <v>2047</v>
      </c>
      <c r="G37" s="541"/>
      <c r="H37" s="542" t="s">
        <v>9</v>
      </c>
      <c r="I37" s="493" t="str">
        <f t="shared" si="0"/>
        <v>MERCADO, CEDRIC PADILLA</v>
      </c>
      <c r="J37" s="497"/>
      <c r="K37" s="498">
        <f t="shared" ca="1" si="2"/>
        <v>4</v>
      </c>
      <c r="L37" s="496">
        <v>44562</v>
      </c>
      <c r="N37" s="461" t="s">
        <v>9</v>
      </c>
      <c r="O37" s="461" t="str">
        <f t="shared" si="1"/>
        <v>MERCADO</v>
      </c>
      <c r="P37" s="461" t="s">
        <v>46</v>
      </c>
    </row>
    <row r="38" spans="2:16" ht="20.100000000000001" customHeight="1">
      <c r="B38" s="463"/>
      <c r="C38" s="471">
        <v>29</v>
      </c>
      <c r="D38" s="543" t="s">
        <v>2047</v>
      </c>
      <c r="E38" s="540" t="s">
        <v>2048</v>
      </c>
      <c r="F38" s="540" t="s">
        <v>2049</v>
      </c>
      <c r="G38" s="541"/>
      <c r="H38" s="542" t="s">
        <v>9</v>
      </c>
      <c r="I38" s="493" t="str">
        <f t="shared" si="0"/>
        <v>PADILLA, ANDRE MANALO</v>
      </c>
      <c r="J38" s="497"/>
      <c r="K38" s="498">
        <f t="shared" ca="1" si="2"/>
        <v>4</v>
      </c>
      <c r="L38" s="496">
        <v>44562</v>
      </c>
      <c r="N38" s="461" t="s">
        <v>9</v>
      </c>
      <c r="O38" s="461" t="str">
        <f t="shared" si="1"/>
        <v>PADILLA</v>
      </c>
      <c r="P38" s="461" t="s">
        <v>47</v>
      </c>
    </row>
    <row r="39" spans="2:16" ht="20.100000000000001" customHeight="1">
      <c r="B39" s="463"/>
      <c r="C39" s="471">
        <v>30</v>
      </c>
      <c r="D39" s="543" t="s">
        <v>2049</v>
      </c>
      <c r="E39" s="540" t="s">
        <v>2050</v>
      </c>
      <c r="F39" s="540" t="s">
        <v>2051</v>
      </c>
      <c r="G39" s="541"/>
      <c r="H39" s="542" t="s">
        <v>9</v>
      </c>
      <c r="I39" s="493" t="str">
        <f t="shared" si="0"/>
        <v>MANALO, TRISTAN SORIANO</v>
      </c>
      <c r="J39" s="497"/>
      <c r="K39" s="498">
        <f t="shared" ca="1" si="2"/>
        <v>4</v>
      </c>
      <c r="L39" s="496">
        <v>44562</v>
      </c>
      <c r="N39" s="461" t="s">
        <v>9</v>
      </c>
      <c r="O39" s="461" t="str">
        <f t="shared" si="1"/>
        <v>MANALO</v>
      </c>
      <c r="P39" s="461" t="s">
        <v>48</v>
      </c>
    </row>
    <row r="40" spans="2:16" ht="20.100000000000001" customHeight="1">
      <c r="B40" s="463"/>
      <c r="C40" s="471">
        <v>31</v>
      </c>
      <c r="D40" s="543" t="s">
        <v>2051</v>
      </c>
      <c r="E40" s="540" t="s">
        <v>2052</v>
      </c>
      <c r="F40" s="540" t="s">
        <v>2053</v>
      </c>
      <c r="G40" s="541"/>
      <c r="H40" s="542" t="s">
        <v>9</v>
      </c>
      <c r="I40" s="493" t="str">
        <f t="shared" si="0"/>
        <v>SORIANO, KYLE VILLAREAL</v>
      </c>
      <c r="J40" s="497"/>
      <c r="K40" s="498">
        <f t="shared" ca="1" si="2"/>
        <v>4</v>
      </c>
      <c r="L40" s="496">
        <v>44562</v>
      </c>
      <c r="N40" s="461" t="s">
        <v>9</v>
      </c>
      <c r="O40" s="461" t="str">
        <f t="shared" si="1"/>
        <v>SORIANO</v>
      </c>
      <c r="P40" s="461" t="s">
        <v>49</v>
      </c>
    </row>
    <row r="41" spans="2:16" ht="20.100000000000001" customHeight="1">
      <c r="B41" s="463"/>
      <c r="C41" s="471">
        <v>32</v>
      </c>
      <c r="D41" s="543" t="s">
        <v>2053</v>
      </c>
      <c r="E41" s="540" t="s">
        <v>2054</v>
      </c>
      <c r="F41" s="540" t="s">
        <v>2055</v>
      </c>
      <c r="G41" s="541"/>
      <c r="H41" s="542" t="s">
        <v>9</v>
      </c>
      <c r="I41" s="493" t="str">
        <f t="shared" si="0"/>
        <v>VILLAREAL, JONATHAN MARQUEZ</v>
      </c>
      <c r="J41" s="497"/>
      <c r="K41" s="498">
        <f t="shared" ca="1" si="2"/>
        <v>4</v>
      </c>
      <c r="L41" s="496">
        <v>44562</v>
      </c>
      <c r="N41" s="461" t="s">
        <v>9</v>
      </c>
      <c r="O41" s="461" t="str">
        <f t="shared" si="1"/>
        <v>VILLAREAL</v>
      </c>
      <c r="P41" s="461" t="s">
        <v>50</v>
      </c>
    </row>
    <row r="42" spans="2:16" ht="20.100000000000001" customHeight="1">
      <c r="B42" s="463"/>
      <c r="C42" s="471">
        <v>33</v>
      </c>
      <c r="D42" s="543" t="s">
        <v>2055</v>
      </c>
      <c r="E42" s="540" t="s">
        <v>2056</v>
      </c>
      <c r="F42" s="540" t="s">
        <v>2043</v>
      </c>
      <c r="G42" s="541"/>
      <c r="H42" s="542" t="s">
        <v>9</v>
      </c>
      <c r="I42" s="493" t="str">
        <f t="shared" si="0"/>
        <v>MARQUEZ, RICHARD EVANGELISTA</v>
      </c>
      <c r="J42" s="497"/>
      <c r="K42" s="498">
        <f t="shared" ca="1" si="2"/>
        <v>4</v>
      </c>
      <c r="L42" s="496">
        <v>44562</v>
      </c>
      <c r="N42" s="461" t="s">
        <v>9</v>
      </c>
      <c r="O42" s="461" t="str">
        <f t="shared" si="1"/>
        <v>MARQUEZ</v>
      </c>
      <c r="P42" s="461" t="s">
        <v>51</v>
      </c>
    </row>
    <row r="43" spans="2:16" ht="20.100000000000001" customHeight="1">
      <c r="B43" s="463"/>
      <c r="C43" s="471">
        <v>34</v>
      </c>
      <c r="D43" s="543" t="s">
        <v>2057</v>
      </c>
      <c r="E43" s="540" t="s">
        <v>2027</v>
      </c>
      <c r="F43" s="540" t="s">
        <v>2058</v>
      </c>
      <c r="G43" s="541"/>
      <c r="H43" s="542" t="s">
        <v>9</v>
      </c>
      <c r="I43" s="493" t="str">
        <f t="shared" si="0"/>
        <v>SANTIAGO, BRYAN DIZON</v>
      </c>
      <c r="J43" s="497"/>
      <c r="K43" s="498">
        <f t="shared" ca="1" si="2"/>
        <v>4</v>
      </c>
      <c r="L43" s="496">
        <v>44562</v>
      </c>
      <c r="N43" s="461" t="s">
        <v>9</v>
      </c>
      <c r="O43" s="461" t="str">
        <f t="shared" si="1"/>
        <v>SANTIAGO</v>
      </c>
      <c r="P43" s="461" t="s">
        <v>52</v>
      </c>
    </row>
    <row r="44" spans="2:16" ht="20.100000000000001" customHeight="1">
      <c r="B44" s="463"/>
      <c r="C44" s="471">
        <v>35</v>
      </c>
      <c r="D44" s="543" t="s">
        <v>2059</v>
      </c>
      <c r="E44" s="540" t="s">
        <v>1997</v>
      </c>
      <c r="F44" s="540" t="s">
        <v>2006</v>
      </c>
      <c r="G44" s="541"/>
      <c r="H44" s="542" t="s">
        <v>9</v>
      </c>
      <c r="I44" s="493" t="str">
        <f t="shared" si="0"/>
        <v>DE LEON, CARLO BAUTISTA</v>
      </c>
      <c r="J44" s="497"/>
      <c r="K44" s="498">
        <f t="shared" ca="1" si="2"/>
        <v>4</v>
      </c>
      <c r="L44" s="496">
        <v>44562</v>
      </c>
      <c r="N44" s="461" t="s">
        <v>9</v>
      </c>
      <c r="O44" s="461" t="str">
        <f t="shared" si="1"/>
        <v>DE LEON</v>
      </c>
      <c r="P44" s="461" t="s">
        <v>53</v>
      </c>
    </row>
    <row r="45" spans="2:16" ht="20.100000000000001" customHeight="1">
      <c r="B45" s="463"/>
      <c r="C45" s="471">
        <v>36</v>
      </c>
      <c r="D45" s="543" t="s">
        <v>2058</v>
      </c>
      <c r="E45" s="540" t="s">
        <v>1995</v>
      </c>
      <c r="F45" s="540" t="s">
        <v>2024</v>
      </c>
      <c r="G45" s="541"/>
      <c r="H45" s="542" t="s">
        <v>9</v>
      </c>
      <c r="I45" s="493" t="str">
        <f t="shared" si="0"/>
        <v>DIZON, MARK CRUZ</v>
      </c>
      <c r="J45" s="497"/>
      <c r="K45" s="498">
        <f t="shared" ca="1" si="2"/>
        <v>4</v>
      </c>
      <c r="L45" s="496">
        <v>44562</v>
      </c>
      <c r="N45" s="461" t="s">
        <v>9</v>
      </c>
      <c r="O45" s="461" t="str">
        <f t="shared" si="1"/>
        <v>DIZON</v>
      </c>
      <c r="P45" s="461" t="s">
        <v>54</v>
      </c>
    </row>
    <row r="46" spans="2:16" ht="20.100000000000001" customHeight="1">
      <c r="B46" s="463"/>
      <c r="C46" s="471">
        <v>37</v>
      </c>
      <c r="D46" s="543" t="s">
        <v>2060</v>
      </c>
      <c r="E46" s="540" t="s">
        <v>2001</v>
      </c>
      <c r="F46" s="540" t="s">
        <v>2010</v>
      </c>
      <c r="G46" s="541"/>
      <c r="H46" s="542" t="s">
        <v>9</v>
      </c>
      <c r="I46" s="493" t="str">
        <f t="shared" si="0"/>
        <v>FRANCISCO, ADRIAN MORALES</v>
      </c>
      <c r="J46" s="497"/>
      <c r="K46" s="498">
        <f t="shared" ca="1" si="2"/>
        <v>4</v>
      </c>
      <c r="L46" s="496">
        <v>44562</v>
      </c>
      <c r="N46" s="461" t="s">
        <v>9</v>
      </c>
      <c r="O46" s="461" t="str">
        <f t="shared" si="1"/>
        <v>FRANCISCO</v>
      </c>
      <c r="P46" s="461" t="s">
        <v>55</v>
      </c>
    </row>
    <row r="47" spans="2:16" ht="20.100000000000001" customHeight="1">
      <c r="B47" s="463"/>
      <c r="C47" s="471">
        <v>38</v>
      </c>
      <c r="D47" s="543" t="s">
        <v>2061</v>
      </c>
      <c r="E47" s="540" t="s">
        <v>1999</v>
      </c>
      <c r="F47" s="540" t="s">
        <v>1993</v>
      </c>
      <c r="G47" s="541"/>
      <c r="H47" s="542" t="s">
        <v>9</v>
      </c>
      <c r="I47" s="493" t="str">
        <f t="shared" si="0"/>
        <v>ORTEGA, GABRIEL SANTOS</v>
      </c>
      <c r="J47" s="497"/>
      <c r="K47" s="498">
        <f t="shared" ca="1" si="2"/>
        <v>4</v>
      </c>
      <c r="L47" s="496">
        <v>44562</v>
      </c>
      <c r="N47" s="461" t="s">
        <v>9</v>
      </c>
      <c r="O47" s="461" t="str">
        <f t="shared" si="1"/>
        <v>ORTEGA</v>
      </c>
      <c r="P47" s="461" t="s">
        <v>56</v>
      </c>
    </row>
    <row r="48" spans="2:16" ht="20.100000000000001" customHeight="1">
      <c r="B48" s="463"/>
      <c r="C48" s="471">
        <v>39</v>
      </c>
      <c r="D48" s="543" t="s">
        <v>2062</v>
      </c>
      <c r="E48" s="540" t="s">
        <v>2063</v>
      </c>
      <c r="F48" s="540" t="s">
        <v>1996</v>
      </c>
      <c r="G48" s="541"/>
      <c r="H48" s="542" t="s">
        <v>9</v>
      </c>
      <c r="I48" s="493" t="str">
        <f t="shared" si="0"/>
        <v>CHAVEZ, NATHAN VILLANUEVA</v>
      </c>
      <c r="J48" s="497"/>
      <c r="K48" s="498">
        <f t="shared" ca="1" si="2"/>
        <v>4</v>
      </c>
      <c r="L48" s="496">
        <v>44562</v>
      </c>
      <c r="N48" s="461" t="s">
        <v>9</v>
      </c>
      <c r="O48" s="461" t="str">
        <f t="shared" si="1"/>
        <v>CHAVEZ</v>
      </c>
      <c r="P48" s="461" t="s">
        <v>57</v>
      </c>
    </row>
    <row r="49" spans="2:16" ht="20.100000000000001" customHeight="1">
      <c r="B49" s="463"/>
      <c r="C49" s="471">
        <v>40</v>
      </c>
      <c r="D49" s="543" t="s">
        <v>2064</v>
      </c>
      <c r="E49" s="540" t="s">
        <v>2007</v>
      </c>
      <c r="F49" s="540" t="s">
        <v>2004</v>
      </c>
      <c r="G49" s="541"/>
      <c r="H49" s="542" t="s">
        <v>9</v>
      </c>
      <c r="I49" s="493" t="str">
        <f t="shared" si="0"/>
        <v>LIM, CHRISTIAN RAMOS</v>
      </c>
      <c r="J49" s="497"/>
      <c r="K49" s="498">
        <f t="shared" ca="1" si="2"/>
        <v>4</v>
      </c>
      <c r="L49" s="496">
        <v>44562</v>
      </c>
      <c r="N49" s="461" t="s">
        <v>9</v>
      </c>
      <c r="O49" s="461" t="str">
        <f t="shared" si="1"/>
        <v>LIM</v>
      </c>
      <c r="P49" s="461" t="s">
        <v>58</v>
      </c>
    </row>
    <row r="50" spans="2:16" ht="20.100000000000001" customHeight="1">
      <c r="B50" s="463"/>
      <c r="C50" s="471">
        <v>41</v>
      </c>
      <c r="D50" s="543" t="s">
        <v>2065</v>
      </c>
      <c r="E50" s="540" t="s">
        <v>2011</v>
      </c>
      <c r="F50" s="540" t="s">
        <v>2012</v>
      </c>
      <c r="G50" s="541"/>
      <c r="H50" s="542" t="s">
        <v>9</v>
      </c>
      <c r="I50" s="493" t="str">
        <f t="shared" si="0"/>
        <v>CHUA, PAOLO FERNANDEZ</v>
      </c>
      <c r="J50" s="497"/>
      <c r="K50" s="498">
        <f t="shared" ca="1" si="2"/>
        <v>4</v>
      </c>
      <c r="L50" s="496">
        <v>44562</v>
      </c>
      <c r="N50" s="461" t="s">
        <v>9</v>
      </c>
      <c r="O50" s="461" t="str">
        <f t="shared" si="1"/>
        <v>CHUA</v>
      </c>
      <c r="P50" s="461" t="s">
        <v>59</v>
      </c>
    </row>
    <row r="51" spans="2:16" ht="20.100000000000001" customHeight="1">
      <c r="B51" s="463"/>
      <c r="C51" s="471">
        <v>42</v>
      </c>
      <c r="D51" s="543" t="s">
        <v>2066</v>
      </c>
      <c r="E51" s="540" t="s">
        <v>2013</v>
      </c>
      <c r="F51" s="540" t="s">
        <v>2018</v>
      </c>
      <c r="G51" s="541"/>
      <c r="H51" s="542" t="s">
        <v>9</v>
      </c>
      <c r="I51" s="493" t="str">
        <f t="shared" si="0"/>
        <v>SY, ANGELO GUTIERREZ</v>
      </c>
      <c r="J51" s="497"/>
      <c r="K51" s="498">
        <f t="shared" ca="1" si="2"/>
        <v>4</v>
      </c>
      <c r="L51" s="496">
        <v>44562</v>
      </c>
      <c r="N51" s="461" t="s">
        <v>9</v>
      </c>
      <c r="O51" s="461" t="str">
        <f t="shared" si="1"/>
        <v>SY</v>
      </c>
      <c r="P51" s="461" t="s">
        <v>60</v>
      </c>
    </row>
    <row r="52" spans="2:16" ht="20.100000000000001" customHeight="1">
      <c r="B52" s="463"/>
      <c r="C52" s="471">
        <v>43</v>
      </c>
      <c r="D52" s="543" t="s">
        <v>2067</v>
      </c>
      <c r="E52" s="540" t="s">
        <v>2019</v>
      </c>
      <c r="F52" s="540" t="s">
        <v>2032</v>
      </c>
      <c r="G52" s="541"/>
      <c r="H52" s="542" t="s">
        <v>9</v>
      </c>
      <c r="I52" s="493" t="str">
        <f t="shared" si="0"/>
        <v>GO, DOMINIC NAVARRO</v>
      </c>
      <c r="J52" s="497"/>
      <c r="K52" s="498">
        <f t="shared" ca="1" si="2"/>
        <v>4</v>
      </c>
      <c r="L52" s="496">
        <v>44717</v>
      </c>
      <c r="N52" s="461" t="s">
        <v>9</v>
      </c>
      <c r="O52" s="461" t="str">
        <f t="shared" si="1"/>
        <v>GO</v>
      </c>
      <c r="P52" s="461" t="s">
        <v>61</v>
      </c>
    </row>
    <row r="53" spans="2:16" ht="20.100000000000001" customHeight="1">
      <c r="B53" s="463"/>
      <c r="C53" s="471">
        <v>44</v>
      </c>
      <c r="D53" s="543" t="s">
        <v>2068</v>
      </c>
      <c r="E53" s="540" t="s">
        <v>2021</v>
      </c>
      <c r="F53" s="540" t="s">
        <v>2028</v>
      </c>
      <c r="G53" s="541"/>
      <c r="H53" s="542" t="s">
        <v>9</v>
      </c>
      <c r="I53" s="493" t="str">
        <f t="shared" si="0"/>
        <v>TAN, EMMANUEL CASTILLO</v>
      </c>
      <c r="J53" s="497"/>
      <c r="K53" s="498">
        <f t="shared" ca="1" si="2"/>
        <v>4</v>
      </c>
      <c r="L53" s="496">
        <v>44562</v>
      </c>
      <c r="N53" s="461" t="s">
        <v>9</v>
      </c>
      <c r="O53" s="461" t="str">
        <f t="shared" si="1"/>
        <v>TAN</v>
      </c>
      <c r="P53" s="461" t="s">
        <v>62</v>
      </c>
    </row>
    <row r="54" spans="2:16" ht="20.100000000000001" customHeight="1">
      <c r="B54" s="463"/>
      <c r="C54" s="471">
        <v>45</v>
      </c>
      <c r="D54" s="543" t="s">
        <v>2069</v>
      </c>
      <c r="E54" s="540" t="s">
        <v>2023</v>
      </c>
      <c r="F54" s="540" t="s">
        <v>2030</v>
      </c>
      <c r="G54" s="541"/>
      <c r="H54" s="542" t="s">
        <v>9</v>
      </c>
      <c r="I54" s="493" t="str">
        <f t="shared" si="0"/>
        <v>ONG, PATRICK HERRERA</v>
      </c>
      <c r="J54" s="497"/>
      <c r="K54" s="498">
        <f t="shared" ca="1" si="2"/>
        <v>4</v>
      </c>
      <c r="L54" s="496">
        <v>44562</v>
      </c>
      <c r="N54" s="461" t="s">
        <v>9</v>
      </c>
      <c r="O54" s="461" t="str">
        <f t="shared" si="1"/>
        <v>ONG</v>
      </c>
      <c r="P54" s="461" t="s">
        <v>63</v>
      </c>
    </row>
    <row r="55" spans="2:16" ht="20.100000000000001" customHeight="1">
      <c r="B55" s="463"/>
      <c r="C55" s="471">
        <v>46</v>
      </c>
      <c r="D55" s="543" t="s">
        <v>2070</v>
      </c>
      <c r="E55" s="540" t="s">
        <v>2025</v>
      </c>
      <c r="F55" s="540" t="s">
        <v>2016</v>
      </c>
      <c r="G55" s="541"/>
      <c r="H55" s="542" t="s">
        <v>9</v>
      </c>
      <c r="I55" s="493" t="str">
        <f t="shared" si="0"/>
        <v>UY, JOSEPH SALAZAR</v>
      </c>
      <c r="J55" s="497"/>
      <c r="K55" s="498">
        <f t="shared" ca="1" si="2"/>
        <v>4</v>
      </c>
      <c r="L55" s="496">
        <v>44562</v>
      </c>
      <c r="N55" s="461" t="s">
        <v>9</v>
      </c>
      <c r="O55" s="461" t="str">
        <f t="shared" si="1"/>
        <v>UY</v>
      </c>
      <c r="P55" s="461" t="s">
        <v>64</v>
      </c>
    </row>
    <row r="56" spans="2:16" ht="20.100000000000001" customHeight="1">
      <c r="B56" s="463"/>
      <c r="C56" s="471">
        <v>47</v>
      </c>
      <c r="D56" s="543" t="s">
        <v>2071</v>
      </c>
      <c r="E56" s="540" t="s">
        <v>2035</v>
      </c>
      <c r="F56" s="540" t="s">
        <v>2022</v>
      </c>
      <c r="G56" s="541"/>
      <c r="H56" s="542" t="s">
        <v>9</v>
      </c>
      <c r="I56" s="493" t="str">
        <f t="shared" si="0"/>
        <v>CO, LAWRENCE RIVERA</v>
      </c>
      <c r="J56" s="497"/>
      <c r="K56" s="498">
        <f t="shared" ca="1" si="2"/>
        <v>4</v>
      </c>
      <c r="L56" s="496">
        <v>44562</v>
      </c>
      <c r="N56" s="461" t="s">
        <v>9</v>
      </c>
      <c r="O56" s="461" t="str">
        <f t="shared" si="1"/>
        <v>CO</v>
      </c>
      <c r="P56" s="461" t="s">
        <v>65</v>
      </c>
    </row>
    <row r="57" spans="2:16" ht="20.100000000000001" customHeight="1">
      <c r="B57" s="463"/>
      <c r="C57" s="471">
        <v>48</v>
      </c>
      <c r="D57" s="543" t="s">
        <v>2072</v>
      </c>
      <c r="E57" s="540" t="s">
        <v>2029</v>
      </c>
      <c r="F57" s="540" t="s">
        <v>1998</v>
      </c>
      <c r="G57" s="541"/>
      <c r="H57" s="542" t="s">
        <v>9</v>
      </c>
      <c r="I57" s="493" t="str">
        <f t="shared" si="0"/>
        <v>DY, VINCENT MENDOZA</v>
      </c>
      <c r="J57" s="497"/>
      <c r="K57" s="498">
        <f t="shared" ca="1" si="2"/>
        <v>4</v>
      </c>
      <c r="L57" s="496">
        <v>44562</v>
      </c>
      <c r="N57" s="461" t="s">
        <v>9</v>
      </c>
      <c r="O57" s="461" t="str">
        <f t="shared" si="1"/>
        <v>DY</v>
      </c>
      <c r="P57" s="461" t="s">
        <v>66</v>
      </c>
    </row>
    <row r="58" spans="2:16" ht="20.100000000000001" customHeight="1">
      <c r="B58" s="463"/>
      <c r="C58" s="471">
        <v>49</v>
      </c>
      <c r="D58" s="543" t="s">
        <v>2073</v>
      </c>
      <c r="E58" s="540" t="s">
        <v>2031</v>
      </c>
      <c r="F58" s="540" t="s">
        <v>2000</v>
      </c>
      <c r="G58" s="541"/>
      <c r="H58" s="542" t="s">
        <v>9</v>
      </c>
      <c r="I58" s="493" t="str">
        <f t="shared" si="0"/>
        <v>TIU, JUSTIN LOPEZ</v>
      </c>
      <c r="J58" s="497"/>
      <c r="K58" s="498">
        <f t="shared" ca="1" si="2"/>
        <v>4</v>
      </c>
      <c r="L58" s="496">
        <v>44562</v>
      </c>
      <c r="N58" s="461" t="s">
        <v>9</v>
      </c>
      <c r="O58" s="461" t="str">
        <f t="shared" si="1"/>
        <v>TIU</v>
      </c>
      <c r="P58" s="461" t="s">
        <v>67</v>
      </c>
    </row>
    <row r="59" spans="2:16" ht="20.100000000000001" customHeight="1">
      <c r="B59" s="463"/>
      <c r="C59" s="471">
        <v>50</v>
      </c>
      <c r="D59" s="543" t="s">
        <v>2074</v>
      </c>
      <c r="E59" s="540" t="s">
        <v>2017</v>
      </c>
      <c r="F59" s="540" t="s">
        <v>2020</v>
      </c>
      <c r="G59" s="541"/>
      <c r="H59" s="542" t="s">
        <v>9</v>
      </c>
      <c r="I59" s="493" t="str">
        <f t="shared" si="0"/>
        <v>YUMUL, FRANCIS PONCE</v>
      </c>
      <c r="J59" s="497"/>
      <c r="K59" s="498">
        <f t="shared" ca="1" si="2"/>
        <v>4</v>
      </c>
      <c r="L59" s="496">
        <v>44562</v>
      </c>
      <c r="N59" s="461" t="s">
        <v>9</v>
      </c>
      <c r="O59" s="461" t="str">
        <f t="shared" si="1"/>
        <v>YUMUL</v>
      </c>
      <c r="P59" s="461" t="s">
        <v>68</v>
      </c>
    </row>
    <row r="60" spans="2:16" ht="20.100000000000001" customHeight="1">
      <c r="B60" s="463"/>
      <c r="C60" s="471">
        <v>51</v>
      </c>
      <c r="D60" s="543"/>
      <c r="E60" s="540"/>
      <c r="F60" s="540"/>
      <c r="G60" s="541"/>
      <c r="H60" s="542" t="s">
        <v>9</v>
      </c>
      <c r="I60" s="493" t="str">
        <f t="shared" si="0"/>
        <v/>
      </c>
      <c r="J60" s="497"/>
      <c r="K60" s="498">
        <f t="shared" ca="1" si="2"/>
        <v>4</v>
      </c>
      <c r="L60" s="496">
        <v>44562</v>
      </c>
      <c r="N60" s="461" t="s">
        <v>9</v>
      </c>
      <c r="O60" s="461" t="str">
        <f t="shared" si="1"/>
        <v/>
      </c>
      <c r="P60" s="461" t="s">
        <v>69</v>
      </c>
    </row>
    <row r="61" spans="2:16" ht="20.100000000000001" customHeight="1">
      <c r="B61" s="463"/>
      <c r="C61" s="471">
        <v>52</v>
      </c>
      <c r="D61" s="543"/>
      <c r="E61" s="540"/>
      <c r="F61" s="540"/>
      <c r="G61" s="541"/>
      <c r="H61" s="542" t="s">
        <v>9</v>
      </c>
      <c r="I61" s="493" t="str">
        <f t="shared" si="0"/>
        <v/>
      </c>
      <c r="J61" s="497"/>
      <c r="K61" s="498">
        <f t="shared" ca="1" si="2"/>
        <v>4</v>
      </c>
      <c r="L61" s="496">
        <v>44562</v>
      </c>
      <c r="N61" s="461" t="s">
        <v>9</v>
      </c>
      <c r="O61" s="461" t="str">
        <f t="shared" si="1"/>
        <v/>
      </c>
      <c r="P61" s="461" t="s">
        <v>70</v>
      </c>
    </row>
    <row r="62" spans="2:16" ht="20.100000000000001" customHeight="1">
      <c r="B62" s="463"/>
      <c r="C62" s="471">
        <v>53</v>
      </c>
      <c r="D62" s="543"/>
      <c r="E62" s="540"/>
      <c r="F62" s="540"/>
      <c r="G62" s="541"/>
      <c r="H62" s="542" t="s">
        <v>9</v>
      </c>
      <c r="I62" s="493" t="str">
        <f t="shared" si="0"/>
        <v/>
      </c>
      <c r="J62" s="497"/>
      <c r="K62" s="498">
        <f t="shared" ca="1" si="2"/>
        <v>4</v>
      </c>
      <c r="L62" s="496">
        <v>44562</v>
      </c>
      <c r="N62" s="461" t="s">
        <v>9</v>
      </c>
      <c r="O62" s="461" t="str">
        <f t="shared" si="1"/>
        <v/>
      </c>
      <c r="P62" s="461" t="s">
        <v>71</v>
      </c>
    </row>
    <row r="63" spans="2:16" ht="20.100000000000001" customHeight="1">
      <c r="B63" s="463"/>
      <c r="C63" s="471">
        <v>54</v>
      </c>
      <c r="D63" s="543"/>
      <c r="E63" s="540"/>
      <c r="F63" s="540"/>
      <c r="G63" s="541"/>
      <c r="H63" s="542" t="s">
        <v>9</v>
      </c>
      <c r="I63" s="493" t="str">
        <f t="shared" si="0"/>
        <v/>
      </c>
      <c r="J63" s="497"/>
      <c r="K63" s="498">
        <f t="shared" ca="1" si="2"/>
        <v>4</v>
      </c>
      <c r="L63" s="496">
        <v>44562</v>
      </c>
      <c r="N63" s="461" t="s">
        <v>9</v>
      </c>
      <c r="O63" s="461" t="str">
        <f t="shared" si="1"/>
        <v/>
      </c>
      <c r="P63" s="461" t="s">
        <v>72</v>
      </c>
    </row>
    <row r="64" spans="2:16" ht="20.100000000000001" customHeight="1">
      <c r="B64" s="463"/>
      <c r="C64" s="471">
        <v>55</v>
      </c>
      <c r="D64" s="543"/>
      <c r="E64" s="540"/>
      <c r="F64" s="540"/>
      <c r="G64" s="541"/>
      <c r="H64" s="542" t="s">
        <v>9</v>
      </c>
      <c r="I64" s="493" t="str">
        <f t="shared" si="0"/>
        <v/>
      </c>
      <c r="J64" s="497"/>
      <c r="K64" s="498">
        <f t="shared" ca="1" si="2"/>
        <v>4</v>
      </c>
      <c r="L64" s="496">
        <v>44562</v>
      </c>
      <c r="N64" s="461" t="s">
        <v>9</v>
      </c>
      <c r="O64" s="461" t="str">
        <f t="shared" si="1"/>
        <v/>
      </c>
      <c r="P64" s="461" t="s">
        <v>73</v>
      </c>
    </row>
    <row r="65" spans="1:16" ht="20.100000000000001" customHeight="1">
      <c r="B65" s="463"/>
      <c r="C65" s="471">
        <v>56</v>
      </c>
      <c r="D65" s="543"/>
      <c r="E65" s="540"/>
      <c r="F65" s="540"/>
      <c r="G65" s="541"/>
      <c r="H65" s="542" t="s">
        <v>9</v>
      </c>
      <c r="I65" s="493" t="str">
        <f t="shared" si="0"/>
        <v/>
      </c>
      <c r="J65" s="497"/>
      <c r="K65" s="498">
        <f t="shared" ca="1" si="2"/>
        <v>4</v>
      </c>
      <c r="L65" s="496">
        <v>44562</v>
      </c>
      <c r="N65" s="461" t="s">
        <v>9</v>
      </c>
      <c r="O65" s="461" t="str">
        <f t="shared" si="1"/>
        <v/>
      </c>
      <c r="P65" s="461" t="s">
        <v>74</v>
      </c>
    </row>
    <row r="66" spans="1:16" ht="20.100000000000001" customHeight="1">
      <c r="B66" s="463"/>
      <c r="C66" s="471">
        <v>57</v>
      </c>
      <c r="D66" s="543"/>
      <c r="E66" s="540"/>
      <c r="F66" s="540"/>
      <c r="G66" s="541"/>
      <c r="H66" s="542" t="s">
        <v>9</v>
      </c>
      <c r="I66" s="493" t="str">
        <f t="shared" si="0"/>
        <v/>
      </c>
      <c r="J66" s="497"/>
      <c r="K66" s="498">
        <f t="shared" ca="1" si="2"/>
        <v>4</v>
      </c>
      <c r="L66" s="496">
        <v>44562</v>
      </c>
      <c r="N66" s="461" t="s">
        <v>9</v>
      </c>
      <c r="O66" s="461" t="str">
        <f t="shared" si="1"/>
        <v/>
      </c>
      <c r="P66" s="461" t="s">
        <v>75</v>
      </c>
    </row>
    <row r="67" spans="1:16" ht="20.100000000000001" customHeight="1">
      <c r="B67" s="463"/>
      <c r="C67" s="471">
        <v>58</v>
      </c>
      <c r="D67" s="543"/>
      <c r="E67" s="540"/>
      <c r="F67" s="540"/>
      <c r="G67" s="541"/>
      <c r="H67" s="542" t="s">
        <v>9</v>
      </c>
      <c r="I67" s="493" t="str">
        <f t="shared" si="0"/>
        <v/>
      </c>
      <c r="J67" s="497"/>
      <c r="K67" s="498">
        <f t="shared" ca="1" si="2"/>
        <v>4</v>
      </c>
      <c r="L67" s="496">
        <v>44562</v>
      </c>
      <c r="N67" s="461" t="s">
        <v>9</v>
      </c>
      <c r="O67" s="461" t="str">
        <f t="shared" si="1"/>
        <v/>
      </c>
      <c r="P67" s="461" t="s">
        <v>76</v>
      </c>
    </row>
    <row r="68" spans="1:16" ht="20.100000000000001" customHeight="1">
      <c r="B68" s="463"/>
      <c r="C68" s="471">
        <v>59</v>
      </c>
      <c r="D68" s="543"/>
      <c r="E68" s="540"/>
      <c r="F68" s="540"/>
      <c r="G68" s="541"/>
      <c r="H68" s="542" t="s">
        <v>9</v>
      </c>
      <c r="I68" s="493" t="str">
        <f t="shared" si="0"/>
        <v/>
      </c>
      <c r="J68" s="497"/>
      <c r="K68" s="498">
        <f t="shared" ca="1" si="2"/>
        <v>4</v>
      </c>
      <c r="L68" s="496">
        <v>44562</v>
      </c>
      <c r="N68" s="461" t="s">
        <v>9</v>
      </c>
      <c r="O68" s="461" t="str">
        <f t="shared" si="1"/>
        <v/>
      </c>
      <c r="P68" s="461" t="s">
        <v>77</v>
      </c>
    </row>
    <row r="69" spans="1:16" ht="20.100000000000001" customHeight="1" thickBot="1">
      <c r="B69" s="463"/>
      <c r="C69" s="472">
        <v>60</v>
      </c>
      <c r="D69" s="1136"/>
      <c r="E69" s="1137"/>
      <c r="F69" s="1137"/>
      <c r="G69" s="1138"/>
      <c r="H69" s="1139" t="s">
        <v>9</v>
      </c>
      <c r="I69" s="493" t="str">
        <f t="shared" si="0"/>
        <v/>
      </c>
      <c r="J69" s="499"/>
      <c r="K69" s="500">
        <f t="shared" ca="1" si="2"/>
        <v>4</v>
      </c>
      <c r="L69" s="501">
        <v>44562</v>
      </c>
      <c r="N69" s="461" t="s">
        <v>9</v>
      </c>
      <c r="O69" s="461" t="str">
        <f t="shared" si="1"/>
        <v/>
      </c>
      <c r="P69" s="461" t="s">
        <v>78</v>
      </c>
    </row>
    <row r="70" spans="1:16" s="466" customFormat="1" ht="30" customHeight="1" thickBot="1">
      <c r="A70" s="464"/>
      <c r="B70" s="465"/>
      <c r="C70" s="473" t="s">
        <v>79</v>
      </c>
      <c r="D70" s="487" t="s">
        <v>10</v>
      </c>
      <c r="E70" s="488" t="s">
        <v>11</v>
      </c>
      <c r="F70" s="488" t="s">
        <v>12</v>
      </c>
      <c r="G70" s="488" t="s">
        <v>13</v>
      </c>
      <c r="H70" s="489" t="s">
        <v>14</v>
      </c>
      <c r="I70" s="490" t="s">
        <v>15</v>
      </c>
      <c r="J70" s="530" t="s">
        <v>16</v>
      </c>
      <c r="K70" s="531"/>
      <c r="L70" s="532" t="s">
        <v>18</v>
      </c>
      <c r="O70" s="461"/>
    </row>
    <row r="71" spans="1:16" ht="20.100000000000001" customHeight="1">
      <c r="B71" s="463"/>
      <c r="C71" s="470">
        <v>1</v>
      </c>
      <c r="D71" s="475" t="s">
        <v>2024</v>
      </c>
      <c r="E71" s="476" t="s">
        <v>2075</v>
      </c>
      <c r="F71" s="476" t="s">
        <v>1993</v>
      </c>
      <c r="G71" s="477"/>
      <c r="H71" s="478" t="s">
        <v>79</v>
      </c>
      <c r="I71" s="493" t="str">
        <f t="shared" si="0"/>
        <v>CRUZ, MARIA SANTOS</v>
      </c>
      <c r="J71" s="494"/>
      <c r="K71" s="495">
        <f t="shared" ca="1" si="2"/>
        <v>4</v>
      </c>
      <c r="L71" s="502">
        <v>44562</v>
      </c>
      <c r="N71" s="461" t="s">
        <v>79</v>
      </c>
      <c r="O71" s="461" t="str">
        <f t="shared" si="1"/>
        <v>CRUZ</v>
      </c>
      <c r="P71" s="461" t="s">
        <v>80</v>
      </c>
    </row>
    <row r="72" spans="1:16" ht="20.100000000000001" customHeight="1">
      <c r="B72" s="463"/>
      <c r="C72" s="471">
        <v>2</v>
      </c>
      <c r="D72" s="479" t="s">
        <v>1994</v>
      </c>
      <c r="E72" s="480" t="s">
        <v>2076</v>
      </c>
      <c r="F72" s="480" t="s">
        <v>1996</v>
      </c>
      <c r="G72" s="481"/>
      <c r="H72" s="482" t="s">
        <v>79</v>
      </c>
      <c r="I72" s="493" t="str">
        <f t="shared" si="0"/>
        <v>REYES, ANGELA VILLANUEVA</v>
      </c>
      <c r="J72" s="497"/>
      <c r="K72" s="498">
        <f t="shared" ca="1" si="2"/>
        <v>4</v>
      </c>
      <c r="L72" s="496">
        <v>44562</v>
      </c>
      <c r="N72" s="461" t="s">
        <v>79</v>
      </c>
      <c r="O72" s="461" t="str">
        <f t="shared" si="1"/>
        <v>REYES</v>
      </c>
      <c r="P72" s="461" t="s">
        <v>81</v>
      </c>
    </row>
    <row r="73" spans="1:16" ht="20.100000000000001" customHeight="1">
      <c r="B73" s="463"/>
      <c r="C73" s="471">
        <v>3</v>
      </c>
      <c r="D73" s="479" t="s">
        <v>1993</v>
      </c>
      <c r="E73" s="480" t="s">
        <v>2077</v>
      </c>
      <c r="F73" s="480" t="s">
        <v>1998</v>
      </c>
      <c r="G73" s="481"/>
      <c r="H73" s="482" t="s">
        <v>79</v>
      </c>
      <c r="I73" s="493" t="str">
        <f t="shared" si="0"/>
        <v>SANTOS, KRISTINE MENDOZA</v>
      </c>
      <c r="J73" s="497"/>
      <c r="K73" s="498">
        <f t="shared" ca="1" si="2"/>
        <v>4</v>
      </c>
      <c r="L73" s="496">
        <v>44562</v>
      </c>
      <c r="N73" s="461" t="s">
        <v>79</v>
      </c>
      <c r="O73" s="461" t="str">
        <f t="shared" si="1"/>
        <v>SANTOS</v>
      </c>
      <c r="P73" s="461" t="s">
        <v>82</v>
      </c>
    </row>
    <row r="74" spans="1:16" ht="20.100000000000001" customHeight="1">
      <c r="B74" s="463"/>
      <c r="C74" s="471">
        <v>4</v>
      </c>
      <c r="D74" s="479" t="s">
        <v>1998</v>
      </c>
      <c r="E74" s="480" t="s">
        <v>2078</v>
      </c>
      <c r="F74" s="480" t="s">
        <v>2000</v>
      </c>
      <c r="G74" s="481"/>
      <c r="H74" s="482" t="s">
        <v>79</v>
      </c>
      <c r="I74" s="493" t="str">
        <f t="shared" si="0"/>
        <v>MENDOZA, SOPHIA LOPEZ</v>
      </c>
      <c r="J74" s="497"/>
      <c r="K74" s="498">
        <f t="shared" ca="1" si="2"/>
        <v>4</v>
      </c>
      <c r="L74" s="496">
        <v>44562</v>
      </c>
      <c r="N74" s="461" t="s">
        <v>79</v>
      </c>
      <c r="O74" s="461" t="str">
        <f t="shared" si="1"/>
        <v>MENDOZA</v>
      </c>
      <c r="P74" s="461" t="s">
        <v>83</v>
      </c>
    </row>
    <row r="75" spans="1:16" ht="20.100000000000001" customHeight="1">
      <c r="B75" s="463"/>
      <c r="C75" s="471">
        <v>5</v>
      </c>
      <c r="D75" s="479" t="s">
        <v>1996</v>
      </c>
      <c r="E75" s="480" t="s">
        <v>2079</v>
      </c>
      <c r="F75" s="480" t="s">
        <v>2004</v>
      </c>
      <c r="G75" s="481"/>
      <c r="H75" s="482" t="s">
        <v>79</v>
      </c>
      <c r="I75" s="493" t="str">
        <f t="shared" ref="I75:I130" si="3">IF(D75="", "", D75 &amp; ", " &amp; E75 &amp; IF(F75&lt;&gt;"", " " &amp; F75, "") &amp; IF(G75&lt;&gt;"", " " &amp; G75, ""))</f>
        <v>VILLANUEVA, CAMILLE RAMOS</v>
      </c>
      <c r="J75" s="497"/>
      <c r="K75" s="498">
        <f t="shared" ref="K75:K130" ca="1" si="4">IF(L75="","",DATEDIF(L75,TODAY(),"Y"))</f>
        <v>4</v>
      </c>
      <c r="L75" s="496">
        <v>44562</v>
      </c>
      <c r="N75" s="461" t="s">
        <v>79</v>
      </c>
      <c r="O75" s="461" t="str">
        <f t="shared" ref="O75:O130" si="5">IF(D75="","",D75)</f>
        <v>VILLANUEVA</v>
      </c>
      <c r="P75" s="461" t="s">
        <v>84</v>
      </c>
    </row>
    <row r="76" spans="1:16" ht="20.100000000000001" customHeight="1">
      <c r="B76" s="463"/>
      <c r="C76" s="471">
        <v>6</v>
      </c>
      <c r="D76" s="479" t="s">
        <v>2000</v>
      </c>
      <c r="E76" s="480" t="s">
        <v>2080</v>
      </c>
      <c r="F76" s="480" t="s">
        <v>2006</v>
      </c>
      <c r="G76" s="481"/>
      <c r="H76" s="482" t="s">
        <v>79</v>
      </c>
      <c r="I76" s="493" t="str">
        <f t="shared" si="3"/>
        <v>LOPEZ, CLARISSE BAUTISTA</v>
      </c>
      <c r="J76" s="497"/>
      <c r="K76" s="498">
        <f t="shared" ca="1" si="4"/>
        <v>4</v>
      </c>
      <c r="L76" s="496">
        <v>44562</v>
      </c>
      <c r="N76" s="461" t="s">
        <v>79</v>
      </c>
      <c r="O76" s="461" t="str">
        <f t="shared" si="5"/>
        <v>LOPEZ</v>
      </c>
      <c r="P76" s="461" t="s">
        <v>85</v>
      </c>
    </row>
    <row r="77" spans="1:16" ht="20.100000000000001" customHeight="1">
      <c r="B77" s="463"/>
      <c r="C77" s="471">
        <v>7</v>
      </c>
      <c r="D77" s="479" t="s">
        <v>2002</v>
      </c>
      <c r="E77" s="480" t="s">
        <v>2081</v>
      </c>
      <c r="F77" s="480" t="s">
        <v>2008</v>
      </c>
      <c r="G77" s="481"/>
      <c r="H77" s="482" t="s">
        <v>79</v>
      </c>
      <c r="I77" s="493" t="str">
        <f t="shared" si="3"/>
        <v>TORRES, HANNAH GARCIA</v>
      </c>
      <c r="J77" s="497"/>
      <c r="K77" s="498">
        <f t="shared" ca="1" si="4"/>
        <v>4</v>
      </c>
      <c r="L77" s="496">
        <v>44562</v>
      </c>
      <c r="N77" s="461" t="s">
        <v>79</v>
      </c>
      <c r="O77" s="461" t="str">
        <f t="shared" si="5"/>
        <v>TORRES</v>
      </c>
      <c r="P77" s="461" t="s">
        <v>86</v>
      </c>
    </row>
    <row r="78" spans="1:16" ht="20.100000000000001" customHeight="1">
      <c r="B78" s="463"/>
      <c r="C78" s="471">
        <v>8</v>
      </c>
      <c r="D78" s="479" t="s">
        <v>2004</v>
      </c>
      <c r="E78" s="480" t="s">
        <v>2082</v>
      </c>
      <c r="F78" s="480" t="s">
        <v>2010</v>
      </c>
      <c r="G78" s="481"/>
      <c r="H78" s="482" t="s">
        <v>79</v>
      </c>
      <c r="I78" s="493" t="str">
        <f t="shared" si="3"/>
        <v>RAMOS, ALYSSA MORALES</v>
      </c>
      <c r="J78" s="497"/>
      <c r="K78" s="498">
        <f t="shared" ca="1" si="4"/>
        <v>4</v>
      </c>
      <c r="L78" s="496">
        <v>44562</v>
      </c>
      <c r="N78" s="461" t="s">
        <v>79</v>
      </c>
      <c r="O78" s="461" t="str">
        <f t="shared" si="5"/>
        <v>RAMOS</v>
      </c>
      <c r="P78" s="461" t="s">
        <v>87</v>
      </c>
    </row>
    <row r="79" spans="1:16" ht="20.100000000000001" customHeight="1">
      <c r="B79" s="463"/>
      <c r="C79" s="471">
        <v>9</v>
      </c>
      <c r="D79" s="479" t="s">
        <v>2006</v>
      </c>
      <c r="E79" s="480" t="s">
        <v>2083</v>
      </c>
      <c r="F79" s="480" t="s">
        <v>2012</v>
      </c>
      <c r="G79" s="481"/>
      <c r="H79" s="482" t="s">
        <v>79</v>
      </c>
      <c r="I79" s="493" t="str">
        <f t="shared" si="3"/>
        <v>BAUTISTA, JESSICA FERNANDEZ</v>
      </c>
      <c r="J79" s="497"/>
      <c r="K79" s="498">
        <f t="shared" ca="1" si="4"/>
        <v>4</v>
      </c>
      <c r="L79" s="496">
        <v>44562</v>
      </c>
      <c r="N79" s="461" t="s">
        <v>79</v>
      </c>
      <c r="O79" s="461" t="str">
        <f t="shared" si="5"/>
        <v>BAUTISTA</v>
      </c>
      <c r="P79" s="461" t="s">
        <v>88</v>
      </c>
    </row>
    <row r="80" spans="1:16" ht="20.100000000000001" customHeight="1">
      <c r="B80" s="463"/>
      <c r="C80" s="471">
        <v>10</v>
      </c>
      <c r="D80" s="479" t="s">
        <v>2008</v>
      </c>
      <c r="E80" s="480" t="s">
        <v>2084</v>
      </c>
      <c r="F80" s="480" t="s">
        <v>2014</v>
      </c>
      <c r="G80" s="481"/>
      <c r="H80" s="482" t="s">
        <v>79</v>
      </c>
      <c r="I80" s="493" t="str">
        <f t="shared" si="3"/>
        <v>GARCIA, TRISHA AQUINO</v>
      </c>
      <c r="J80" s="497"/>
      <c r="K80" s="498">
        <f t="shared" ca="1" si="4"/>
        <v>4</v>
      </c>
      <c r="L80" s="496">
        <v>44562</v>
      </c>
      <c r="N80" s="461" t="s">
        <v>79</v>
      </c>
      <c r="O80" s="461" t="str">
        <f t="shared" si="5"/>
        <v>GARCIA</v>
      </c>
      <c r="P80" s="461" t="s">
        <v>89</v>
      </c>
    </row>
    <row r="81" spans="2:16" ht="20.100000000000001" customHeight="1">
      <c r="B81" s="463"/>
      <c r="C81" s="471">
        <v>11</v>
      </c>
      <c r="D81" s="479" t="s">
        <v>2010</v>
      </c>
      <c r="E81" s="480" t="s">
        <v>2085</v>
      </c>
      <c r="F81" s="480" t="s">
        <v>2016</v>
      </c>
      <c r="G81" s="481"/>
      <c r="H81" s="482" t="s">
        <v>79</v>
      </c>
      <c r="I81" s="493" t="str">
        <f t="shared" si="3"/>
        <v>MORALES, ERIKA SALAZAR</v>
      </c>
      <c r="J81" s="497"/>
      <c r="K81" s="498">
        <f t="shared" ca="1" si="4"/>
        <v>4</v>
      </c>
      <c r="L81" s="496">
        <v>44562</v>
      </c>
      <c r="N81" s="461" t="s">
        <v>79</v>
      </c>
      <c r="O81" s="461" t="str">
        <f t="shared" si="5"/>
        <v>MORALES</v>
      </c>
      <c r="P81" s="461" t="s">
        <v>90</v>
      </c>
    </row>
    <row r="82" spans="2:16" ht="20.100000000000001" customHeight="1">
      <c r="B82" s="463"/>
      <c r="C82" s="471">
        <v>12</v>
      </c>
      <c r="D82" s="479" t="s">
        <v>2012</v>
      </c>
      <c r="E82" s="480" t="s">
        <v>2086</v>
      </c>
      <c r="F82" s="480" t="s">
        <v>2018</v>
      </c>
      <c r="G82" s="481"/>
      <c r="H82" s="482" t="s">
        <v>79</v>
      </c>
      <c r="I82" s="493" t="str">
        <f t="shared" si="3"/>
        <v>FERNANDEZ, JASMINE GUTIERREZ</v>
      </c>
      <c r="J82" s="497"/>
      <c r="K82" s="498">
        <f t="shared" ca="1" si="4"/>
        <v>4</v>
      </c>
      <c r="L82" s="496">
        <v>44562</v>
      </c>
      <c r="N82" s="461" t="s">
        <v>79</v>
      </c>
      <c r="O82" s="461" t="str">
        <f t="shared" si="5"/>
        <v>FERNANDEZ</v>
      </c>
      <c r="P82" s="461" t="s">
        <v>91</v>
      </c>
    </row>
    <row r="83" spans="2:16" ht="20.100000000000001" customHeight="1">
      <c r="B83" s="463"/>
      <c r="C83" s="471">
        <v>13</v>
      </c>
      <c r="D83" s="479" t="s">
        <v>2014</v>
      </c>
      <c r="E83" s="480" t="s">
        <v>2087</v>
      </c>
      <c r="F83" s="480" t="s">
        <v>2020</v>
      </c>
      <c r="G83" s="481"/>
      <c r="H83" s="482" t="s">
        <v>79</v>
      </c>
      <c r="I83" s="493" t="str">
        <f t="shared" si="3"/>
        <v>AQUINO, NICOLE PONCE</v>
      </c>
      <c r="J83" s="497"/>
      <c r="K83" s="498">
        <f t="shared" ca="1" si="4"/>
        <v>4</v>
      </c>
      <c r="L83" s="496">
        <v>44562</v>
      </c>
      <c r="N83" s="461" t="s">
        <v>79</v>
      </c>
      <c r="O83" s="461" t="str">
        <f t="shared" si="5"/>
        <v>AQUINO</v>
      </c>
      <c r="P83" s="461" t="s">
        <v>92</v>
      </c>
    </row>
    <row r="84" spans="2:16" ht="20.100000000000001" customHeight="1">
      <c r="B84" s="463"/>
      <c r="C84" s="471">
        <v>14</v>
      </c>
      <c r="D84" s="479" t="s">
        <v>2016</v>
      </c>
      <c r="E84" s="480" t="s">
        <v>2088</v>
      </c>
      <c r="F84" s="480" t="s">
        <v>2022</v>
      </c>
      <c r="G84" s="481"/>
      <c r="H84" s="482" t="s">
        <v>79</v>
      </c>
      <c r="I84" s="493" t="str">
        <f t="shared" si="3"/>
        <v>SALAZAR, DANICA RIVERA</v>
      </c>
      <c r="J84" s="497"/>
      <c r="K84" s="498">
        <f t="shared" ca="1" si="4"/>
        <v>4</v>
      </c>
      <c r="L84" s="496">
        <v>44562</v>
      </c>
      <c r="N84" s="461" t="s">
        <v>79</v>
      </c>
      <c r="O84" s="461" t="str">
        <f t="shared" si="5"/>
        <v>SALAZAR</v>
      </c>
      <c r="P84" s="461" t="s">
        <v>93</v>
      </c>
    </row>
    <row r="85" spans="2:16" ht="20.100000000000001" customHeight="1">
      <c r="B85" s="463"/>
      <c r="C85" s="471">
        <v>15</v>
      </c>
      <c r="D85" s="479" t="s">
        <v>2018</v>
      </c>
      <c r="E85" s="480" t="s">
        <v>2089</v>
      </c>
      <c r="F85" s="480" t="s">
        <v>2024</v>
      </c>
      <c r="G85" s="481"/>
      <c r="H85" s="482" t="s">
        <v>79</v>
      </c>
      <c r="I85" s="493" t="str">
        <f t="shared" si="3"/>
        <v>GUTIERREZ, PATRICIA CRUZ</v>
      </c>
      <c r="J85" s="497"/>
      <c r="K85" s="498">
        <f t="shared" ca="1" si="4"/>
        <v>4</v>
      </c>
      <c r="L85" s="496">
        <v>44562</v>
      </c>
      <c r="N85" s="461" t="s">
        <v>79</v>
      </c>
      <c r="O85" s="461" t="str">
        <f t="shared" si="5"/>
        <v>GUTIERREZ</v>
      </c>
      <c r="P85" s="461" t="s">
        <v>94</v>
      </c>
    </row>
    <row r="86" spans="2:16" ht="20.100000000000001" customHeight="1">
      <c r="B86" s="463"/>
      <c r="C86" s="471">
        <v>16</v>
      </c>
      <c r="D86" s="479" t="s">
        <v>2020</v>
      </c>
      <c r="E86" s="480" t="s">
        <v>2090</v>
      </c>
      <c r="F86" s="480" t="s">
        <v>2026</v>
      </c>
      <c r="G86" s="481"/>
      <c r="H86" s="482" t="s">
        <v>79</v>
      </c>
      <c r="I86" s="493" t="str">
        <f t="shared" si="3"/>
        <v>PONCE, KATRINA RAMIREZ</v>
      </c>
      <c r="J86" s="497"/>
      <c r="K86" s="498">
        <f ca="1">IF(L86="","",DATEDIF(L86,TODAY(),"Y"))</f>
        <v>4</v>
      </c>
      <c r="L86" s="496">
        <v>44562</v>
      </c>
      <c r="N86" s="461" t="s">
        <v>79</v>
      </c>
      <c r="O86" s="461" t="str">
        <f t="shared" si="5"/>
        <v>PONCE</v>
      </c>
      <c r="P86" s="461" t="s">
        <v>95</v>
      </c>
    </row>
    <row r="87" spans="2:16" ht="20.100000000000001" customHeight="1">
      <c r="B87" s="463"/>
      <c r="C87" s="471">
        <v>17</v>
      </c>
      <c r="D87" s="479" t="s">
        <v>2022</v>
      </c>
      <c r="E87" s="480" t="s">
        <v>2091</v>
      </c>
      <c r="F87" s="480" t="s">
        <v>2028</v>
      </c>
      <c r="G87" s="481"/>
      <c r="H87" s="482" t="s">
        <v>79</v>
      </c>
      <c r="I87" s="493" t="str">
        <f t="shared" si="3"/>
        <v>RIVERA, BIANCA CASTILLO</v>
      </c>
      <c r="J87" s="497"/>
      <c r="K87" s="498">
        <f t="shared" ca="1" si="4"/>
        <v>4</v>
      </c>
      <c r="L87" s="496">
        <v>44562</v>
      </c>
      <c r="N87" s="461" t="s">
        <v>79</v>
      </c>
      <c r="O87" s="461" t="str">
        <f t="shared" si="5"/>
        <v>RIVERA</v>
      </c>
      <c r="P87" s="461" t="s">
        <v>96</v>
      </c>
    </row>
    <row r="88" spans="2:16" ht="20.100000000000001" customHeight="1">
      <c r="B88" s="463"/>
      <c r="C88" s="471">
        <v>18</v>
      </c>
      <c r="D88" s="479" t="s">
        <v>2024</v>
      </c>
      <c r="E88" s="480" t="s">
        <v>2092</v>
      </c>
      <c r="F88" s="480" t="s">
        <v>2030</v>
      </c>
      <c r="G88" s="481"/>
      <c r="H88" s="482" t="s">
        <v>79</v>
      </c>
      <c r="I88" s="493" t="str">
        <f t="shared" si="3"/>
        <v>CRUZ, ANDREA HERRERA</v>
      </c>
      <c r="J88" s="497"/>
      <c r="K88" s="498">
        <f t="shared" ca="1" si="4"/>
        <v>4</v>
      </c>
      <c r="L88" s="496">
        <v>44562</v>
      </c>
      <c r="N88" s="461" t="s">
        <v>79</v>
      </c>
      <c r="O88" s="461" t="str">
        <f t="shared" si="5"/>
        <v>CRUZ</v>
      </c>
      <c r="P88" s="461" t="s">
        <v>97</v>
      </c>
    </row>
    <row r="89" spans="2:16" ht="20.100000000000001" customHeight="1">
      <c r="B89" s="463"/>
      <c r="C89" s="471">
        <v>19</v>
      </c>
      <c r="D89" s="479" t="s">
        <v>2026</v>
      </c>
      <c r="E89" s="480" t="s">
        <v>2093</v>
      </c>
      <c r="F89" s="480" t="s">
        <v>2032</v>
      </c>
      <c r="G89" s="481"/>
      <c r="H89" s="482" t="s">
        <v>79</v>
      </c>
      <c r="I89" s="493" t="str">
        <f t="shared" si="3"/>
        <v>RAMIREZ, SHAIRA NAVARRO</v>
      </c>
      <c r="J89" s="497"/>
      <c r="K89" s="498">
        <f t="shared" ca="1" si="4"/>
        <v>4</v>
      </c>
      <c r="L89" s="496">
        <v>44562</v>
      </c>
      <c r="N89" s="461" t="s">
        <v>79</v>
      </c>
      <c r="O89" s="461" t="str">
        <f t="shared" si="5"/>
        <v>RAMIREZ</v>
      </c>
      <c r="P89" s="461" t="s">
        <v>98</v>
      </c>
    </row>
    <row r="90" spans="2:16" ht="20.100000000000001" customHeight="1">
      <c r="B90" s="463"/>
      <c r="C90" s="471">
        <v>20</v>
      </c>
      <c r="D90" s="479" t="s">
        <v>2028</v>
      </c>
      <c r="E90" s="480" t="s">
        <v>2094</v>
      </c>
      <c r="F90" s="480" t="s">
        <v>2034</v>
      </c>
      <c r="G90" s="481"/>
      <c r="H90" s="482" t="s">
        <v>79</v>
      </c>
      <c r="I90" s="493" t="str">
        <f t="shared" si="3"/>
        <v>CASTILLO, DENISE VERGARA</v>
      </c>
      <c r="J90" s="497"/>
      <c r="K90" s="498">
        <f t="shared" ca="1" si="4"/>
        <v>4</v>
      </c>
      <c r="L90" s="496">
        <v>44562</v>
      </c>
      <c r="N90" s="461" t="s">
        <v>79</v>
      </c>
      <c r="O90" s="461" t="str">
        <f t="shared" si="5"/>
        <v>CASTILLO</v>
      </c>
      <c r="P90" s="461" t="s">
        <v>99</v>
      </c>
    </row>
    <row r="91" spans="2:16" ht="20.100000000000001" customHeight="1">
      <c r="B91" s="463"/>
      <c r="C91" s="471">
        <v>21</v>
      </c>
      <c r="D91" s="479" t="s">
        <v>2030</v>
      </c>
      <c r="E91" s="480" t="s">
        <v>2095</v>
      </c>
      <c r="F91" s="480" t="s">
        <v>2037</v>
      </c>
      <c r="G91" s="481"/>
      <c r="H91" s="482" t="s">
        <v>79</v>
      </c>
      <c r="I91" s="493" t="str">
        <f t="shared" si="3"/>
        <v>HERRERA, MIKAELA DOMINGUEZ</v>
      </c>
      <c r="J91" s="497"/>
      <c r="K91" s="498">
        <f t="shared" ca="1" si="4"/>
        <v>4</v>
      </c>
      <c r="L91" s="496">
        <v>44562</v>
      </c>
      <c r="N91" s="461" t="s">
        <v>79</v>
      </c>
      <c r="O91" s="461" t="str">
        <f t="shared" si="5"/>
        <v>HERRERA</v>
      </c>
      <c r="P91" s="461" t="s">
        <v>100</v>
      </c>
    </row>
    <row r="92" spans="2:16" ht="20.100000000000001" customHeight="1">
      <c r="B92" s="463"/>
      <c r="C92" s="471">
        <v>22</v>
      </c>
      <c r="D92" s="479" t="s">
        <v>2032</v>
      </c>
      <c r="E92" s="480" t="s">
        <v>2096</v>
      </c>
      <c r="F92" s="480" t="s">
        <v>2039</v>
      </c>
      <c r="G92" s="481"/>
      <c r="H92" s="482" t="s">
        <v>79</v>
      </c>
      <c r="I92" s="493" t="str">
        <f t="shared" si="3"/>
        <v>NAVARRO, JOANNA ESPINOZA</v>
      </c>
      <c r="J92" s="497"/>
      <c r="K92" s="498">
        <f t="shared" ca="1" si="4"/>
        <v>4</v>
      </c>
      <c r="L92" s="496">
        <v>44562</v>
      </c>
      <c r="N92" s="461" t="s">
        <v>79</v>
      </c>
      <c r="O92" s="461" t="str">
        <f t="shared" si="5"/>
        <v>NAVARRO</v>
      </c>
      <c r="P92" s="461" t="s">
        <v>101</v>
      </c>
    </row>
    <row r="93" spans="2:16" ht="20.100000000000001" customHeight="1">
      <c r="B93" s="463"/>
      <c r="C93" s="471">
        <v>23</v>
      </c>
      <c r="D93" s="479" t="s">
        <v>2034</v>
      </c>
      <c r="E93" s="480" t="s">
        <v>2097</v>
      </c>
      <c r="F93" s="480" t="s">
        <v>2041</v>
      </c>
      <c r="G93" s="481"/>
      <c r="H93" s="482" t="s">
        <v>79</v>
      </c>
      <c r="I93" s="493" t="str">
        <f t="shared" si="3"/>
        <v>VERGARA, ANGELICA DEL ROSARIO</v>
      </c>
      <c r="J93" s="497"/>
      <c r="K93" s="498">
        <f t="shared" ca="1" si="4"/>
        <v>4</v>
      </c>
      <c r="L93" s="496">
        <v>44562</v>
      </c>
      <c r="N93" s="461" t="s">
        <v>79</v>
      </c>
      <c r="O93" s="461" t="str">
        <f t="shared" si="5"/>
        <v>VERGARA</v>
      </c>
      <c r="P93" s="461" t="s">
        <v>102</v>
      </c>
    </row>
    <row r="94" spans="2:16" ht="20.100000000000001" customHeight="1">
      <c r="B94" s="463"/>
      <c r="C94" s="471">
        <v>24</v>
      </c>
      <c r="D94" s="479" t="s">
        <v>2037</v>
      </c>
      <c r="E94" s="480" t="s">
        <v>2098</v>
      </c>
      <c r="F94" s="480" t="s">
        <v>2043</v>
      </c>
      <c r="G94" s="481"/>
      <c r="H94" s="482" t="s">
        <v>79</v>
      </c>
      <c r="I94" s="493" t="str">
        <f t="shared" si="3"/>
        <v>DOMINGUEZ, BEATRICE EVANGELISTA</v>
      </c>
      <c r="J94" s="497"/>
      <c r="K94" s="498">
        <f t="shared" ca="1" si="4"/>
        <v>4</v>
      </c>
      <c r="L94" s="496">
        <v>44562</v>
      </c>
      <c r="N94" s="461" t="s">
        <v>79</v>
      </c>
      <c r="O94" s="461" t="str">
        <f t="shared" si="5"/>
        <v>DOMINGUEZ</v>
      </c>
      <c r="P94" s="461" t="s">
        <v>103</v>
      </c>
    </row>
    <row r="95" spans="2:16" ht="20.100000000000001" customHeight="1">
      <c r="B95" s="463"/>
      <c r="C95" s="471">
        <v>25</v>
      </c>
      <c r="D95" s="479" t="s">
        <v>2039</v>
      </c>
      <c r="E95" s="480" t="s">
        <v>2079</v>
      </c>
      <c r="F95" s="480" t="s">
        <v>2045</v>
      </c>
      <c r="G95" s="481"/>
      <c r="H95" s="482" t="s">
        <v>79</v>
      </c>
      <c r="I95" s="493" t="str">
        <f t="shared" si="3"/>
        <v>ESPINOZA, CAMILLE MERCADO</v>
      </c>
      <c r="J95" s="497"/>
      <c r="K95" s="498">
        <f t="shared" ca="1" si="4"/>
        <v>4</v>
      </c>
      <c r="L95" s="496">
        <v>44562</v>
      </c>
      <c r="N95" s="461" t="s">
        <v>79</v>
      </c>
      <c r="O95" s="461" t="str">
        <f t="shared" si="5"/>
        <v>ESPINOZA</v>
      </c>
      <c r="P95" s="461" t="s">
        <v>104</v>
      </c>
    </row>
    <row r="96" spans="2:16" ht="20.100000000000001" customHeight="1">
      <c r="B96" s="463"/>
      <c r="C96" s="471">
        <v>26</v>
      </c>
      <c r="D96" s="479" t="s">
        <v>2041</v>
      </c>
      <c r="E96" s="480" t="s">
        <v>2099</v>
      </c>
      <c r="F96" s="480" t="s">
        <v>2047</v>
      </c>
      <c r="G96" s="481"/>
      <c r="H96" s="482" t="s">
        <v>79</v>
      </c>
      <c r="I96" s="493" t="str">
        <f t="shared" si="3"/>
        <v>DEL ROSARIO, LIANNE PADILLA</v>
      </c>
      <c r="J96" s="497"/>
      <c r="K96" s="498">
        <f t="shared" ca="1" si="4"/>
        <v>4</v>
      </c>
      <c r="L96" s="496">
        <v>44562</v>
      </c>
      <c r="N96" s="461" t="s">
        <v>79</v>
      </c>
      <c r="O96" s="461" t="str">
        <f t="shared" si="5"/>
        <v>DEL ROSARIO</v>
      </c>
      <c r="P96" s="461" t="s">
        <v>105</v>
      </c>
    </row>
    <row r="97" spans="2:16" ht="20.100000000000001" customHeight="1">
      <c r="B97" s="463"/>
      <c r="C97" s="471">
        <v>27</v>
      </c>
      <c r="D97" s="479" t="s">
        <v>2043</v>
      </c>
      <c r="E97" s="480" t="s">
        <v>2100</v>
      </c>
      <c r="F97" s="480" t="s">
        <v>2049</v>
      </c>
      <c r="G97" s="481"/>
      <c r="H97" s="482" t="s">
        <v>79</v>
      </c>
      <c r="I97" s="493" t="str">
        <f t="shared" si="3"/>
        <v>EVANGELISTA, CELINE MANALO</v>
      </c>
      <c r="J97" s="497"/>
      <c r="K97" s="498">
        <f t="shared" ca="1" si="4"/>
        <v>4</v>
      </c>
      <c r="L97" s="496">
        <v>44562</v>
      </c>
      <c r="N97" s="461" t="s">
        <v>79</v>
      </c>
      <c r="O97" s="461" t="str">
        <f t="shared" si="5"/>
        <v>EVANGELISTA</v>
      </c>
      <c r="P97" s="461" t="s">
        <v>106</v>
      </c>
    </row>
    <row r="98" spans="2:16" ht="20.100000000000001" customHeight="1">
      <c r="B98" s="463"/>
      <c r="C98" s="471">
        <v>28</v>
      </c>
      <c r="D98" s="479" t="s">
        <v>2045</v>
      </c>
      <c r="E98" s="480" t="s">
        <v>2101</v>
      </c>
      <c r="F98" s="480" t="s">
        <v>2051</v>
      </c>
      <c r="G98" s="481"/>
      <c r="H98" s="482" t="s">
        <v>79</v>
      </c>
      <c r="I98" s="493" t="str">
        <f t="shared" si="3"/>
        <v>MERCADO, MAE SORIANO</v>
      </c>
      <c r="J98" s="497"/>
      <c r="K98" s="498">
        <f t="shared" ca="1" si="4"/>
        <v>4</v>
      </c>
      <c r="L98" s="496">
        <v>44562</v>
      </c>
      <c r="N98" s="461" t="s">
        <v>79</v>
      </c>
      <c r="O98" s="461" t="str">
        <f t="shared" si="5"/>
        <v>MERCADO</v>
      </c>
      <c r="P98" s="461" t="s">
        <v>107</v>
      </c>
    </row>
    <row r="99" spans="2:16" ht="20.100000000000001" customHeight="1">
      <c r="B99" s="463"/>
      <c r="C99" s="471">
        <v>29</v>
      </c>
      <c r="D99" s="479" t="s">
        <v>2047</v>
      </c>
      <c r="E99" s="480" t="s">
        <v>2102</v>
      </c>
      <c r="F99" s="480" t="s">
        <v>2053</v>
      </c>
      <c r="G99" s="481"/>
      <c r="H99" s="482" t="s">
        <v>79</v>
      </c>
      <c r="I99" s="493" t="str">
        <f t="shared" si="3"/>
        <v>PADILLA, RICA VILLAREAL</v>
      </c>
      <c r="J99" s="497"/>
      <c r="K99" s="498">
        <f t="shared" ca="1" si="4"/>
        <v>4</v>
      </c>
      <c r="L99" s="496">
        <v>44562</v>
      </c>
      <c r="N99" s="461" t="s">
        <v>79</v>
      </c>
      <c r="O99" s="461" t="str">
        <f t="shared" si="5"/>
        <v>PADILLA</v>
      </c>
      <c r="P99" s="461" t="s">
        <v>108</v>
      </c>
    </row>
    <row r="100" spans="2:16" ht="20.100000000000001" customHeight="1">
      <c r="B100" s="463"/>
      <c r="C100" s="471">
        <v>30</v>
      </c>
      <c r="D100" s="479" t="s">
        <v>2049</v>
      </c>
      <c r="E100" s="480" t="s">
        <v>2103</v>
      </c>
      <c r="F100" s="480" t="s">
        <v>2055</v>
      </c>
      <c r="G100" s="481"/>
      <c r="H100" s="482" t="s">
        <v>79</v>
      </c>
      <c r="I100" s="493" t="str">
        <f t="shared" si="3"/>
        <v>MANALO, ELAINE MARQUEZ</v>
      </c>
      <c r="J100" s="497"/>
      <c r="K100" s="498">
        <f t="shared" ca="1" si="4"/>
        <v>4</v>
      </c>
      <c r="L100" s="496">
        <v>44562</v>
      </c>
      <c r="N100" s="461" t="s">
        <v>79</v>
      </c>
      <c r="O100" s="461" t="str">
        <f t="shared" si="5"/>
        <v>MANALO</v>
      </c>
      <c r="P100" s="461" t="s">
        <v>109</v>
      </c>
    </row>
    <row r="101" spans="2:16" ht="20.100000000000001" customHeight="1">
      <c r="B101" s="463"/>
      <c r="C101" s="471">
        <v>31</v>
      </c>
      <c r="D101" s="479" t="s">
        <v>2051</v>
      </c>
      <c r="E101" s="480" t="s">
        <v>2104</v>
      </c>
      <c r="F101" s="480" t="s">
        <v>2058</v>
      </c>
      <c r="G101" s="481"/>
      <c r="H101" s="482" t="s">
        <v>79</v>
      </c>
      <c r="I101" s="493" t="str">
        <f t="shared" si="3"/>
        <v>SORIANO, SOFIA DIZON</v>
      </c>
      <c r="J101" s="497"/>
      <c r="K101" s="498">
        <f t="shared" ca="1" si="4"/>
        <v>4</v>
      </c>
      <c r="L101" s="496">
        <v>44562</v>
      </c>
      <c r="N101" s="461" t="s">
        <v>79</v>
      </c>
      <c r="O101" s="461" t="str">
        <f t="shared" si="5"/>
        <v>SORIANO</v>
      </c>
      <c r="P101" s="461" t="s">
        <v>110</v>
      </c>
    </row>
    <row r="102" spans="2:16" ht="20.100000000000001" customHeight="1">
      <c r="B102" s="463"/>
      <c r="C102" s="471">
        <v>32</v>
      </c>
      <c r="D102" s="479" t="s">
        <v>2053</v>
      </c>
      <c r="E102" s="480" t="s">
        <v>2105</v>
      </c>
      <c r="F102" s="480" t="s">
        <v>2059</v>
      </c>
      <c r="G102" s="481"/>
      <c r="H102" s="482" t="s">
        <v>79</v>
      </c>
      <c r="I102" s="493" t="str">
        <f t="shared" si="3"/>
        <v>VILLAREAL, MARGAUX DE LEON</v>
      </c>
      <c r="J102" s="497"/>
      <c r="K102" s="498">
        <f t="shared" ca="1" si="4"/>
        <v>4</v>
      </c>
      <c r="L102" s="496">
        <v>44562</v>
      </c>
      <c r="N102" s="461" t="s">
        <v>79</v>
      </c>
      <c r="O102" s="461" t="str">
        <f t="shared" si="5"/>
        <v>VILLAREAL</v>
      </c>
      <c r="P102" s="461" t="s">
        <v>111</v>
      </c>
    </row>
    <row r="103" spans="2:16" ht="20.100000000000001" customHeight="1">
      <c r="B103" s="463"/>
      <c r="C103" s="471">
        <v>33</v>
      </c>
      <c r="D103" s="479" t="s">
        <v>2055</v>
      </c>
      <c r="E103" s="480" t="s">
        <v>2106</v>
      </c>
      <c r="F103" s="480" t="s">
        <v>2060</v>
      </c>
      <c r="G103" s="481"/>
      <c r="H103" s="482" t="s">
        <v>79</v>
      </c>
      <c r="I103" s="493" t="str">
        <f t="shared" si="3"/>
        <v>MARQUEZ, ROXANNE FRANCISCO</v>
      </c>
      <c r="J103" s="497"/>
      <c r="K103" s="498">
        <f t="shared" ca="1" si="4"/>
        <v>4</v>
      </c>
      <c r="L103" s="496">
        <v>44562</v>
      </c>
      <c r="N103" s="461" t="s">
        <v>79</v>
      </c>
      <c r="O103" s="461" t="str">
        <f t="shared" si="5"/>
        <v>MARQUEZ</v>
      </c>
      <c r="P103" s="461" t="s">
        <v>112</v>
      </c>
    </row>
    <row r="104" spans="2:16" ht="20.100000000000001" customHeight="1">
      <c r="B104" s="463"/>
      <c r="C104" s="471">
        <v>34</v>
      </c>
      <c r="D104" s="479" t="s">
        <v>2057</v>
      </c>
      <c r="E104" s="480" t="s">
        <v>2107</v>
      </c>
      <c r="F104" s="480" t="s">
        <v>2061</v>
      </c>
      <c r="G104" s="481"/>
      <c r="H104" s="482" t="s">
        <v>79</v>
      </c>
      <c r="I104" s="493" t="str">
        <f t="shared" si="3"/>
        <v>SANTIAGO, KRIZIA ORTEGA</v>
      </c>
      <c r="J104" s="497"/>
      <c r="K104" s="498">
        <f t="shared" ca="1" si="4"/>
        <v>4</v>
      </c>
      <c r="L104" s="496">
        <v>44562</v>
      </c>
      <c r="N104" s="461" t="s">
        <v>79</v>
      </c>
      <c r="O104" s="461" t="str">
        <f t="shared" si="5"/>
        <v>SANTIAGO</v>
      </c>
      <c r="P104" s="461" t="s">
        <v>113</v>
      </c>
    </row>
    <row r="105" spans="2:16" ht="20.100000000000001" customHeight="1">
      <c r="B105" s="463"/>
      <c r="C105" s="471">
        <v>35</v>
      </c>
      <c r="D105" s="479" t="s">
        <v>2059</v>
      </c>
      <c r="E105" s="480" t="s">
        <v>2081</v>
      </c>
      <c r="F105" s="480" t="s">
        <v>2062</v>
      </c>
      <c r="G105" s="481"/>
      <c r="H105" s="482" t="s">
        <v>79</v>
      </c>
      <c r="I105" s="493" t="str">
        <f t="shared" si="3"/>
        <v>DE LEON, HANNAH CHAVEZ</v>
      </c>
      <c r="J105" s="497"/>
      <c r="K105" s="498">
        <f t="shared" ca="1" si="4"/>
        <v>4</v>
      </c>
      <c r="L105" s="496">
        <v>44562</v>
      </c>
      <c r="N105" s="461" t="s">
        <v>79</v>
      </c>
      <c r="O105" s="461" t="str">
        <f t="shared" si="5"/>
        <v>DE LEON</v>
      </c>
      <c r="P105" s="461" t="s">
        <v>114</v>
      </c>
    </row>
    <row r="106" spans="2:16" ht="20.100000000000001" customHeight="1">
      <c r="B106" s="463"/>
      <c r="C106" s="471">
        <v>36</v>
      </c>
      <c r="D106" s="479" t="s">
        <v>2058</v>
      </c>
      <c r="E106" s="480" t="s">
        <v>2108</v>
      </c>
      <c r="F106" s="480" t="s">
        <v>2064</v>
      </c>
      <c r="G106" s="481"/>
      <c r="H106" s="482" t="s">
        <v>79</v>
      </c>
      <c r="I106" s="493" t="str">
        <f t="shared" si="3"/>
        <v>DIZON, SHANELLE LIM</v>
      </c>
      <c r="J106" s="497"/>
      <c r="K106" s="498">
        <f t="shared" ca="1" si="4"/>
        <v>4</v>
      </c>
      <c r="L106" s="496">
        <v>44562</v>
      </c>
      <c r="N106" s="461" t="s">
        <v>79</v>
      </c>
      <c r="O106" s="461" t="str">
        <f t="shared" si="5"/>
        <v>DIZON</v>
      </c>
      <c r="P106" s="461" t="s">
        <v>115</v>
      </c>
    </row>
    <row r="107" spans="2:16" ht="20.100000000000001" customHeight="1">
      <c r="B107" s="463"/>
      <c r="C107" s="471">
        <v>37</v>
      </c>
      <c r="D107" s="479" t="s">
        <v>2060</v>
      </c>
      <c r="E107" s="480" t="s">
        <v>2109</v>
      </c>
      <c r="F107" s="480" t="s">
        <v>2065</v>
      </c>
      <c r="G107" s="481"/>
      <c r="H107" s="482" t="s">
        <v>79</v>
      </c>
      <c r="I107" s="493" t="str">
        <f t="shared" si="3"/>
        <v>FRANCISCO, LORIE CHUA</v>
      </c>
      <c r="J107" s="497"/>
      <c r="K107" s="498">
        <f t="shared" ca="1" si="4"/>
        <v>4</v>
      </c>
      <c r="L107" s="496">
        <v>44562</v>
      </c>
      <c r="N107" s="461" t="s">
        <v>79</v>
      </c>
      <c r="O107" s="461" t="str">
        <f t="shared" si="5"/>
        <v>FRANCISCO</v>
      </c>
      <c r="P107" s="461" t="s">
        <v>116</v>
      </c>
    </row>
    <row r="108" spans="2:16" ht="20.100000000000001" customHeight="1">
      <c r="B108" s="463"/>
      <c r="C108" s="471">
        <v>38</v>
      </c>
      <c r="D108" s="479" t="s">
        <v>2061</v>
      </c>
      <c r="E108" s="480" t="s">
        <v>2110</v>
      </c>
      <c r="F108" s="480" t="s">
        <v>2066</v>
      </c>
      <c r="G108" s="481"/>
      <c r="H108" s="482" t="s">
        <v>79</v>
      </c>
      <c r="I108" s="493" t="str">
        <f t="shared" si="3"/>
        <v>ORTEGA, JANELLE SY</v>
      </c>
      <c r="J108" s="497"/>
      <c r="K108" s="498">
        <f t="shared" ca="1" si="4"/>
        <v>4</v>
      </c>
      <c r="L108" s="496">
        <v>44562</v>
      </c>
      <c r="N108" s="461" t="s">
        <v>79</v>
      </c>
      <c r="O108" s="461" t="str">
        <f t="shared" si="5"/>
        <v>ORTEGA</v>
      </c>
      <c r="P108" s="461" t="s">
        <v>117</v>
      </c>
    </row>
    <row r="109" spans="2:16" ht="20.100000000000001" customHeight="1">
      <c r="B109" s="463"/>
      <c r="C109" s="471">
        <v>39</v>
      </c>
      <c r="D109" s="479" t="s">
        <v>2062</v>
      </c>
      <c r="E109" s="480" t="s">
        <v>2111</v>
      </c>
      <c r="F109" s="480" t="s">
        <v>2067</v>
      </c>
      <c r="G109" s="481"/>
      <c r="H109" s="482" t="s">
        <v>79</v>
      </c>
      <c r="I109" s="493" t="str">
        <f t="shared" si="3"/>
        <v>CHAVEZ, FAYE GO</v>
      </c>
      <c r="J109" s="497"/>
      <c r="K109" s="498">
        <f t="shared" ca="1" si="4"/>
        <v>4</v>
      </c>
      <c r="L109" s="496">
        <v>44562</v>
      </c>
      <c r="N109" s="461" t="s">
        <v>79</v>
      </c>
      <c r="O109" s="461" t="str">
        <f t="shared" si="5"/>
        <v>CHAVEZ</v>
      </c>
      <c r="P109" s="461" t="s">
        <v>118</v>
      </c>
    </row>
    <row r="110" spans="2:16" ht="20.100000000000001" customHeight="1">
      <c r="B110" s="463"/>
      <c r="C110" s="471">
        <v>40</v>
      </c>
      <c r="D110" s="479" t="s">
        <v>2064</v>
      </c>
      <c r="E110" s="480" t="s">
        <v>2112</v>
      </c>
      <c r="F110" s="480" t="s">
        <v>2068</v>
      </c>
      <c r="G110" s="481"/>
      <c r="H110" s="482" t="s">
        <v>79</v>
      </c>
      <c r="I110" s="493" t="str">
        <f t="shared" si="3"/>
        <v>LIM, ROWENA TAN</v>
      </c>
      <c r="J110" s="497"/>
      <c r="K110" s="498">
        <f t="shared" ca="1" si="4"/>
        <v>4</v>
      </c>
      <c r="L110" s="496">
        <v>44562</v>
      </c>
      <c r="N110" s="461" t="s">
        <v>79</v>
      </c>
      <c r="O110" s="461" t="str">
        <f t="shared" si="5"/>
        <v>LIM</v>
      </c>
      <c r="P110" s="461" t="s">
        <v>119</v>
      </c>
    </row>
    <row r="111" spans="2:16" ht="20.100000000000001" customHeight="1">
      <c r="B111" s="463"/>
      <c r="C111" s="471">
        <v>41</v>
      </c>
      <c r="D111" s="479" t="s">
        <v>2065</v>
      </c>
      <c r="E111" s="480" t="s">
        <v>2113</v>
      </c>
      <c r="F111" s="480" t="s">
        <v>2069</v>
      </c>
      <c r="G111" s="481"/>
      <c r="H111" s="482" t="s">
        <v>79</v>
      </c>
      <c r="I111" s="493" t="str">
        <f t="shared" si="3"/>
        <v>CHUA, KRISTA ONG</v>
      </c>
      <c r="J111" s="497"/>
      <c r="K111" s="498">
        <f t="shared" ca="1" si="4"/>
        <v>4</v>
      </c>
      <c r="L111" s="496">
        <v>44562</v>
      </c>
      <c r="N111" s="461" t="s">
        <v>79</v>
      </c>
      <c r="O111" s="461" t="str">
        <f t="shared" si="5"/>
        <v>CHUA</v>
      </c>
      <c r="P111" s="461" t="s">
        <v>120</v>
      </c>
    </row>
    <row r="112" spans="2:16" ht="20.100000000000001" customHeight="1">
      <c r="B112" s="463"/>
      <c r="C112" s="471">
        <v>42</v>
      </c>
      <c r="D112" s="479" t="s">
        <v>2066</v>
      </c>
      <c r="E112" s="480" t="s">
        <v>2114</v>
      </c>
      <c r="F112" s="480" t="s">
        <v>2070</v>
      </c>
      <c r="G112" s="481"/>
      <c r="H112" s="482" t="s">
        <v>79</v>
      </c>
      <c r="I112" s="493" t="str">
        <f t="shared" si="3"/>
        <v>SY, MICHELLE UY</v>
      </c>
      <c r="J112" s="497"/>
      <c r="K112" s="498">
        <f t="shared" ca="1" si="4"/>
        <v>4</v>
      </c>
      <c r="L112" s="496">
        <v>44562</v>
      </c>
      <c r="N112" s="461" t="s">
        <v>79</v>
      </c>
      <c r="O112" s="461" t="str">
        <f t="shared" si="5"/>
        <v>SY</v>
      </c>
      <c r="P112" s="461" t="s">
        <v>121</v>
      </c>
    </row>
    <row r="113" spans="2:16" ht="20.100000000000001" customHeight="1">
      <c r="B113" s="463"/>
      <c r="C113" s="471">
        <v>43</v>
      </c>
      <c r="D113" s="479" t="s">
        <v>2067</v>
      </c>
      <c r="E113" s="480" t="s">
        <v>2115</v>
      </c>
      <c r="F113" s="480" t="s">
        <v>2071</v>
      </c>
      <c r="G113" s="481"/>
      <c r="H113" s="482" t="s">
        <v>79</v>
      </c>
      <c r="I113" s="493" t="str">
        <f t="shared" si="3"/>
        <v>GO, CLARIBEL CO</v>
      </c>
      <c r="J113" s="497"/>
      <c r="K113" s="498">
        <f t="shared" ca="1" si="4"/>
        <v>4</v>
      </c>
      <c r="L113" s="496">
        <v>44562</v>
      </c>
      <c r="N113" s="461" t="s">
        <v>79</v>
      </c>
      <c r="O113" s="461" t="str">
        <f t="shared" si="5"/>
        <v>GO</v>
      </c>
      <c r="P113" s="461" t="s">
        <v>122</v>
      </c>
    </row>
    <row r="114" spans="2:16" ht="20.100000000000001" customHeight="1">
      <c r="B114" s="463"/>
      <c r="C114" s="471">
        <v>44</v>
      </c>
      <c r="D114" s="479" t="s">
        <v>2068</v>
      </c>
      <c r="E114" s="480" t="s">
        <v>2116</v>
      </c>
      <c r="F114" s="480" t="s">
        <v>2072</v>
      </c>
      <c r="G114" s="481"/>
      <c r="H114" s="482" t="s">
        <v>79</v>
      </c>
      <c r="I114" s="493" t="str">
        <f t="shared" si="3"/>
        <v>TAN, DAISY DY</v>
      </c>
      <c r="J114" s="497"/>
      <c r="K114" s="498">
        <f t="shared" ca="1" si="4"/>
        <v>4</v>
      </c>
      <c r="L114" s="496">
        <v>44562</v>
      </c>
      <c r="N114" s="461" t="s">
        <v>79</v>
      </c>
      <c r="O114" s="461" t="str">
        <f t="shared" si="5"/>
        <v>TAN</v>
      </c>
      <c r="P114" s="461" t="s">
        <v>123</v>
      </c>
    </row>
    <row r="115" spans="2:16" ht="20.100000000000001" customHeight="1">
      <c r="B115" s="463"/>
      <c r="C115" s="471">
        <v>45</v>
      </c>
      <c r="D115" s="479" t="s">
        <v>2069</v>
      </c>
      <c r="E115" s="480" t="s">
        <v>2117</v>
      </c>
      <c r="F115" s="480" t="s">
        <v>2073</v>
      </c>
      <c r="G115" s="481"/>
      <c r="H115" s="482" t="s">
        <v>79</v>
      </c>
      <c r="I115" s="493" t="str">
        <f t="shared" si="3"/>
        <v>ONG, PRECIOUS TIU</v>
      </c>
      <c r="J115" s="497"/>
      <c r="K115" s="498">
        <f t="shared" ca="1" si="4"/>
        <v>4</v>
      </c>
      <c r="L115" s="496">
        <v>44562</v>
      </c>
      <c r="N115" s="461" t="s">
        <v>79</v>
      </c>
      <c r="O115" s="461" t="str">
        <f t="shared" si="5"/>
        <v>ONG</v>
      </c>
      <c r="P115" s="461" t="s">
        <v>124</v>
      </c>
    </row>
    <row r="116" spans="2:16" ht="20.100000000000001" customHeight="1">
      <c r="B116" s="463"/>
      <c r="C116" s="471">
        <v>46</v>
      </c>
      <c r="D116" s="479" t="s">
        <v>2070</v>
      </c>
      <c r="E116" s="480" t="s">
        <v>2118</v>
      </c>
      <c r="F116" s="480" t="s">
        <v>2074</v>
      </c>
      <c r="G116" s="481"/>
      <c r="H116" s="482" t="s">
        <v>79</v>
      </c>
      <c r="I116" s="493" t="str">
        <f t="shared" si="3"/>
        <v>UY, PHOEBE YUMUL</v>
      </c>
      <c r="J116" s="497"/>
      <c r="K116" s="498">
        <f t="shared" ca="1" si="4"/>
        <v>4</v>
      </c>
      <c r="L116" s="496">
        <v>44562</v>
      </c>
      <c r="N116" s="461" t="s">
        <v>79</v>
      </c>
      <c r="O116" s="461" t="str">
        <f t="shared" si="5"/>
        <v>UY</v>
      </c>
      <c r="P116" s="461" t="s">
        <v>125</v>
      </c>
    </row>
    <row r="117" spans="2:16" ht="20.100000000000001" customHeight="1">
      <c r="B117" s="463"/>
      <c r="C117" s="471">
        <v>47</v>
      </c>
      <c r="D117" s="479" t="s">
        <v>2071</v>
      </c>
      <c r="E117" s="480" t="s">
        <v>2119</v>
      </c>
      <c r="F117" s="480" t="s">
        <v>1998</v>
      </c>
      <c r="G117" s="481"/>
      <c r="H117" s="482" t="s">
        <v>79</v>
      </c>
      <c r="I117" s="493" t="str">
        <f t="shared" si="3"/>
        <v>CO, JANINE MENDOZA</v>
      </c>
      <c r="J117" s="497"/>
      <c r="K117" s="498">
        <f t="shared" ca="1" si="4"/>
        <v>4</v>
      </c>
      <c r="L117" s="496">
        <v>44562</v>
      </c>
      <c r="N117" s="461" t="s">
        <v>79</v>
      </c>
      <c r="O117" s="461" t="str">
        <f t="shared" si="5"/>
        <v>CO</v>
      </c>
      <c r="P117" s="461" t="s">
        <v>126</v>
      </c>
    </row>
    <row r="118" spans="2:16" ht="20.100000000000001" customHeight="1">
      <c r="B118" s="463"/>
      <c r="C118" s="471">
        <v>48</v>
      </c>
      <c r="D118" s="479" t="s">
        <v>2072</v>
      </c>
      <c r="E118" s="480" t="s">
        <v>2120</v>
      </c>
      <c r="F118" s="480" t="s">
        <v>2000</v>
      </c>
      <c r="G118" s="481"/>
      <c r="H118" s="482" t="s">
        <v>79</v>
      </c>
      <c r="I118" s="493" t="str">
        <f t="shared" si="3"/>
        <v>DY, MARIEL LOPEZ</v>
      </c>
      <c r="J118" s="497"/>
      <c r="K118" s="498">
        <f t="shared" ca="1" si="4"/>
        <v>4</v>
      </c>
      <c r="L118" s="496">
        <v>44562</v>
      </c>
      <c r="N118" s="461" t="s">
        <v>79</v>
      </c>
      <c r="O118" s="461" t="str">
        <f t="shared" si="5"/>
        <v>DY</v>
      </c>
      <c r="P118" s="461" t="s">
        <v>127</v>
      </c>
    </row>
    <row r="119" spans="2:16" ht="20.100000000000001" customHeight="1">
      <c r="B119" s="463"/>
      <c r="C119" s="471">
        <v>49</v>
      </c>
      <c r="D119" s="479" t="s">
        <v>2073</v>
      </c>
      <c r="E119" s="480" t="s">
        <v>2121</v>
      </c>
      <c r="F119" s="480" t="s">
        <v>2020</v>
      </c>
      <c r="G119" s="481"/>
      <c r="H119" s="482" t="s">
        <v>79</v>
      </c>
      <c r="I119" s="493" t="str">
        <f t="shared" si="3"/>
        <v>TIU, SHARLENE PONCE</v>
      </c>
      <c r="J119" s="497"/>
      <c r="K119" s="498">
        <f t="shared" ca="1" si="4"/>
        <v>4</v>
      </c>
      <c r="L119" s="496">
        <v>44562</v>
      </c>
      <c r="N119" s="461" t="s">
        <v>79</v>
      </c>
      <c r="O119" s="461" t="str">
        <f t="shared" si="5"/>
        <v>TIU</v>
      </c>
      <c r="P119" s="461" t="s">
        <v>128</v>
      </c>
    </row>
    <row r="120" spans="2:16" ht="20.100000000000001" customHeight="1">
      <c r="B120" s="463"/>
      <c r="C120" s="471">
        <v>50</v>
      </c>
      <c r="D120" s="479" t="s">
        <v>2074</v>
      </c>
      <c r="E120" s="480" t="s">
        <v>2122</v>
      </c>
      <c r="F120" s="480" t="s">
        <v>2022</v>
      </c>
      <c r="G120" s="481"/>
      <c r="H120" s="482" t="s">
        <v>79</v>
      </c>
      <c r="I120" s="493" t="str">
        <f t="shared" si="3"/>
        <v>YUMUL, GLAIZA RIVERA</v>
      </c>
      <c r="J120" s="497"/>
      <c r="K120" s="498">
        <f t="shared" ca="1" si="4"/>
        <v>4</v>
      </c>
      <c r="L120" s="496">
        <v>44562</v>
      </c>
      <c r="N120" s="461" t="s">
        <v>79</v>
      </c>
      <c r="O120" s="461" t="str">
        <f t="shared" si="5"/>
        <v>YUMUL</v>
      </c>
      <c r="P120" s="461" t="s">
        <v>129</v>
      </c>
    </row>
    <row r="121" spans="2:16" ht="20.100000000000001" customHeight="1">
      <c r="B121" s="463"/>
      <c r="C121" s="471">
        <v>51</v>
      </c>
      <c r="D121" s="479"/>
      <c r="E121" s="480"/>
      <c r="F121" s="480"/>
      <c r="G121" s="481"/>
      <c r="H121" s="482" t="s">
        <v>79</v>
      </c>
      <c r="I121" s="493" t="str">
        <f t="shared" si="3"/>
        <v/>
      </c>
      <c r="J121" s="497"/>
      <c r="K121" s="498" t="str">
        <f t="shared" ca="1" si="4"/>
        <v/>
      </c>
      <c r="L121" s="496"/>
      <c r="N121" s="461" t="s">
        <v>79</v>
      </c>
      <c r="O121" s="461" t="str">
        <f t="shared" si="5"/>
        <v/>
      </c>
      <c r="P121" s="461" t="s">
        <v>130</v>
      </c>
    </row>
    <row r="122" spans="2:16" ht="20.100000000000001" customHeight="1">
      <c r="B122" s="463"/>
      <c r="C122" s="471">
        <v>52</v>
      </c>
      <c r="D122" s="479"/>
      <c r="E122" s="480"/>
      <c r="F122" s="480"/>
      <c r="G122" s="481"/>
      <c r="H122" s="482" t="s">
        <v>79</v>
      </c>
      <c r="I122" s="493" t="str">
        <f t="shared" si="3"/>
        <v/>
      </c>
      <c r="J122" s="497"/>
      <c r="K122" s="498" t="str">
        <f t="shared" ca="1" si="4"/>
        <v/>
      </c>
      <c r="L122" s="496"/>
      <c r="N122" s="461" t="s">
        <v>79</v>
      </c>
      <c r="O122" s="461" t="str">
        <f t="shared" si="5"/>
        <v/>
      </c>
      <c r="P122" s="461" t="s">
        <v>131</v>
      </c>
    </row>
    <row r="123" spans="2:16" ht="20.100000000000001" customHeight="1">
      <c r="B123" s="463"/>
      <c r="C123" s="471">
        <v>53</v>
      </c>
      <c r="D123" s="479"/>
      <c r="E123" s="480"/>
      <c r="F123" s="480"/>
      <c r="G123" s="481"/>
      <c r="H123" s="482" t="s">
        <v>79</v>
      </c>
      <c r="I123" s="493" t="str">
        <f t="shared" si="3"/>
        <v/>
      </c>
      <c r="J123" s="497"/>
      <c r="K123" s="498" t="str">
        <f t="shared" ca="1" si="4"/>
        <v/>
      </c>
      <c r="L123" s="496"/>
      <c r="N123" s="461" t="s">
        <v>79</v>
      </c>
      <c r="O123" s="461" t="str">
        <f t="shared" si="5"/>
        <v/>
      </c>
      <c r="P123" s="461" t="s">
        <v>132</v>
      </c>
    </row>
    <row r="124" spans="2:16" ht="20.100000000000001" customHeight="1">
      <c r="B124" s="463"/>
      <c r="C124" s="471">
        <v>54</v>
      </c>
      <c r="D124" s="479"/>
      <c r="E124" s="480"/>
      <c r="F124" s="480"/>
      <c r="G124" s="481"/>
      <c r="H124" s="482" t="s">
        <v>79</v>
      </c>
      <c r="I124" s="493" t="str">
        <f t="shared" si="3"/>
        <v/>
      </c>
      <c r="J124" s="497"/>
      <c r="K124" s="498" t="str">
        <f t="shared" ca="1" si="4"/>
        <v/>
      </c>
      <c r="L124" s="496"/>
      <c r="N124" s="461" t="s">
        <v>79</v>
      </c>
      <c r="O124" s="461" t="str">
        <f t="shared" si="5"/>
        <v/>
      </c>
      <c r="P124" s="461" t="s">
        <v>133</v>
      </c>
    </row>
    <row r="125" spans="2:16" ht="20.100000000000001" customHeight="1">
      <c r="B125" s="463"/>
      <c r="C125" s="471">
        <v>55</v>
      </c>
      <c r="D125" s="479"/>
      <c r="E125" s="480"/>
      <c r="F125" s="480"/>
      <c r="G125" s="481"/>
      <c r="H125" s="482" t="s">
        <v>79</v>
      </c>
      <c r="I125" s="493" t="str">
        <f t="shared" si="3"/>
        <v/>
      </c>
      <c r="J125" s="497"/>
      <c r="K125" s="498" t="str">
        <f t="shared" ca="1" si="4"/>
        <v/>
      </c>
      <c r="L125" s="496"/>
      <c r="N125" s="461" t="s">
        <v>79</v>
      </c>
      <c r="O125" s="461" t="str">
        <f t="shared" si="5"/>
        <v/>
      </c>
      <c r="P125" s="461" t="s">
        <v>134</v>
      </c>
    </row>
    <row r="126" spans="2:16" ht="20.100000000000001" customHeight="1">
      <c r="B126" s="463"/>
      <c r="C126" s="471">
        <v>56</v>
      </c>
      <c r="D126" s="479"/>
      <c r="E126" s="480"/>
      <c r="F126" s="480"/>
      <c r="G126" s="481"/>
      <c r="H126" s="482" t="s">
        <v>79</v>
      </c>
      <c r="I126" s="493" t="str">
        <f t="shared" si="3"/>
        <v/>
      </c>
      <c r="J126" s="497"/>
      <c r="K126" s="498" t="str">
        <f t="shared" ca="1" si="4"/>
        <v/>
      </c>
      <c r="L126" s="496"/>
      <c r="N126" s="461" t="s">
        <v>79</v>
      </c>
      <c r="O126" s="461" t="str">
        <f t="shared" si="5"/>
        <v/>
      </c>
      <c r="P126" s="461" t="s">
        <v>135</v>
      </c>
    </row>
    <row r="127" spans="2:16" ht="20.100000000000001" customHeight="1">
      <c r="B127" s="463"/>
      <c r="C127" s="471">
        <v>57</v>
      </c>
      <c r="D127" s="479"/>
      <c r="E127" s="480"/>
      <c r="F127" s="480"/>
      <c r="G127" s="481"/>
      <c r="H127" s="482" t="s">
        <v>79</v>
      </c>
      <c r="I127" s="493" t="str">
        <f t="shared" si="3"/>
        <v/>
      </c>
      <c r="J127" s="497"/>
      <c r="K127" s="498" t="str">
        <f t="shared" ca="1" si="4"/>
        <v/>
      </c>
      <c r="L127" s="496"/>
      <c r="N127" s="461" t="s">
        <v>79</v>
      </c>
      <c r="O127" s="461" t="str">
        <f t="shared" si="5"/>
        <v/>
      </c>
      <c r="P127" s="461" t="s">
        <v>136</v>
      </c>
    </row>
    <row r="128" spans="2:16" ht="20.100000000000001" customHeight="1">
      <c r="B128" s="463"/>
      <c r="C128" s="471">
        <v>58</v>
      </c>
      <c r="D128" s="479"/>
      <c r="E128" s="480"/>
      <c r="F128" s="480"/>
      <c r="G128" s="481"/>
      <c r="H128" s="482" t="s">
        <v>79</v>
      </c>
      <c r="I128" s="493" t="str">
        <f t="shared" si="3"/>
        <v/>
      </c>
      <c r="J128" s="497"/>
      <c r="K128" s="498" t="str">
        <f t="shared" ca="1" si="4"/>
        <v/>
      </c>
      <c r="L128" s="496"/>
      <c r="N128" s="461" t="s">
        <v>79</v>
      </c>
      <c r="O128" s="461" t="str">
        <f t="shared" si="5"/>
        <v/>
      </c>
      <c r="P128" s="461" t="s">
        <v>137</v>
      </c>
    </row>
    <row r="129" spans="2:16" ht="20.100000000000001" customHeight="1">
      <c r="B129" s="463"/>
      <c r="C129" s="471">
        <v>59</v>
      </c>
      <c r="D129" s="479"/>
      <c r="E129" s="480"/>
      <c r="F129" s="480"/>
      <c r="G129" s="481"/>
      <c r="H129" s="482" t="s">
        <v>79</v>
      </c>
      <c r="I129" s="493" t="str">
        <f t="shared" si="3"/>
        <v/>
      </c>
      <c r="J129" s="497"/>
      <c r="K129" s="498" t="str">
        <f t="shared" ca="1" si="4"/>
        <v/>
      </c>
      <c r="L129" s="496"/>
      <c r="N129" s="461" t="s">
        <v>79</v>
      </c>
      <c r="O129" s="461" t="str">
        <f t="shared" si="5"/>
        <v/>
      </c>
      <c r="P129" s="461" t="s">
        <v>138</v>
      </c>
    </row>
    <row r="130" spans="2:16" ht="20.100000000000001" customHeight="1" thickBot="1">
      <c r="B130" s="463"/>
      <c r="C130" s="474">
        <v>60</v>
      </c>
      <c r="D130" s="483"/>
      <c r="E130" s="484"/>
      <c r="F130" s="484"/>
      <c r="G130" s="485"/>
      <c r="H130" s="486" t="s">
        <v>79</v>
      </c>
      <c r="I130" s="1151" t="str">
        <f t="shared" si="3"/>
        <v/>
      </c>
      <c r="J130" s="1152"/>
      <c r="K130" s="1153" t="str">
        <f t="shared" ca="1" si="4"/>
        <v/>
      </c>
      <c r="L130" s="1154"/>
      <c r="N130" s="461" t="s">
        <v>79</v>
      </c>
      <c r="O130" s="461" t="str">
        <f t="shared" si="5"/>
        <v/>
      </c>
      <c r="P130" s="461" t="s">
        <v>139</v>
      </c>
    </row>
    <row r="131" spans="2:16" ht="20.100000000000001" customHeight="1">
      <c r="C131" s="467"/>
    </row>
    <row r="132" spans="2:16" ht="20.100000000000001" customHeight="1">
      <c r="C132" s="467"/>
    </row>
    <row r="133" spans="2:16" ht="20.100000000000001" customHeight="1">
      <c r="C133" s="467"/>
    </row>
    <row r="134" spans="2:16" ht="20.100000000000001" customHeight="1">
      <c r="C134" s="467"/>
    </row>
    <row r="135" spans="2:16" ht="20.100000000000001" customHeight="1">
      <c r="C135" s="467"/>
    </row>
    <row r="136" spans="2:16" ht="20.100000000000001" customHeight="1">
      <c r="C136" s="467"/>
    </row>
    <row r="137" spans="2:16" ht="20.100000000000001" customHeight="1">
      <c r="C137" s="467"/>
    </row>
    <row r="138" spans="2:16" ht="20.100000000000001" customHeight="1">
      <c r="C138" s="467"/>
    </row>
    <row r="139" spans="2:16" ht="20.100000000000001" customHeight="1">
      <c r="C139" s="467"/>
    </row>
    <row r="140" spans="2:16" ht="20.100000000000001" customHeight="1">
      <c r="C140" s="467"/>
    </row>
    <row r="141" spans="2:16" ht="20.100000000000001" customHeight="1">
      <c r="C141" s="467"/>
    </row>
    <row r="142" spans="2:16" ht="20.100000000000001" customHeight="1">
      <c r="C142" s="467"/>
    </row>
    <row r="143" spans="2:16" ht="20.100000000000001" customHeight="1">
      <c r="C143" s="467"/>
    </row>
    <row r="144" spans="2:16" ht="20.100000000000001" customHeight="1">
      <c r="C144" s="467"/>
    </row>
    <row r="145" spans="3:3" ht="20.100000000000001" customHeight="1">
      <c r="C145" s="467"/>
    </row>
    <row r="146" spans="3:3" ht="20.100000000000001" customHeight="1">
      <c r="C146" s="467"/>
    </row>
    <row r="147" spans="3:3" ht="20.100000000000001" customHeight="1">
      <c r="C147" s="467"/>
    </row>
    <row r="148" spans="3:3" ht="20.100000000000001" customHeight="1">
      <c r="C148" s="467"/>
    </row>
    <row r="149" spans="3:3" ht="20.100000000000001" customHeight="1">
      <c r="C149" s="467"/>
    </row>
    <row r="150" spans="3:3" ht="20.100000000000001" customHeight="1">
      <c r="C150" s="467"/>
    </row>
    <row r="151" spans="3:3" ht="20.100000000000001" customHeight="1">
      <c r="C151" s="467"/>
    </row>
    <row r="152" spans="3:3" ht="20.100000000000001" customHeight="1">
      <c r="C152" s="467"/>
    </row>
    <row r="153" spans="3:3" ht="20.100000000000001" customHeight="1">
      <c r="C153" s="467"/>
    </row>
    <row r="154" spans="3:3" ht="20.100000000000001" customHeight="1">
      <c r="C154" s="467"/>
    </row>
    <row r="155" spans="3:3" ht="20.100000000000001" customHeight="1">
      <c r="C155" s="467"/>
    </row>
    <row r="156" spans="3:3" ht="20.100000000000001" customHeight="1">
      <c r="C156" s="467"/>
    </row>
    <row r="157" spans="3:3" ht="20.100000000000001" customHeight="1">
      <c r="C157" s="467"/>
    </row>
    <row r="158" spans="3:3" ht="20.100000000000001" customHeight="1">
      <c r="C158" s="467"/>
    </row>
    <row r="159" spans="3:3" ht="20.100000000000001" customHeight="1">
      <c r="C159" s="467"/>
    </row>
    <row r="160" spans="3:3" ht="20.100000000000001" customHeight="1">
      <c r="C160" s="467"/>
    </row>
    <row r="161" spans="3:3" ht="20.100000000000001" customHeight="1">
      <c r="C161" s="467"/>
    </row>
    <row r="162" spans="3:3" ht="20.100000000000001" customHeight="1">
      <c r="C162" s="467"/>
    </row>
    <row r="163" spans="3:3" ht="20.100000000000001" customHeight="1">
      <c r="C163" s="467"/>
    </row>
    <row r="164" spans="3:3" ht="20.100000000000001" customHeight="1">
      <c r="C164" s="467"/>
    </row>
    <row r="165" spans="3:3" ht="20.100000000000001" customHeight="1">
      <c r="C165" s="467"/>
    </row>
    <row r="166" spans="3:3" ht="20.100000000000001" customHeight="1">
      <c r="C166" s="467"/>
    </row>
    <row r="167" spans="3:3" ht="20.100000000000001" customHeight="1">
      <c r="C167" s="467"/>
    </row>
    <row r="168" spans="3:3" ht="20.100000000000001" customHeight="1">
      <c r="C168" s="467"/>
    </row>
    <row r="169" spans="3:3" ht="20.100000000000001" customHeight="1">
      <c r="C169" s="467"/>
    </row>
    <row r="170" spans="3:3" ht="20.100000000000001" customHeight="1">
      <c r="C170" s="467"/>
    </row>
    <row r="171" spans="3:3" ht="20.100000000000001" customHeight="1">
      <c r="C171" s="467"/>
    </row>
    <row r="172" spans="3:3" ht="20.100000000000001" customHeight="1">
      <c r="C172" s="467"/>
    </row>
    <row r="173" spans="3:3" ht="20.100000000000001" customHeight="1">
      <c r="C173" s="467"/>
    </row>
    <row r="174" spans="3:3" ht="20.100000000000001" customHeight="1">
      <c r="C174" s="467"/>
    </row>
    <row r="175" spans="3:3" ht="20.100000000000001" customHeight="1">
      <c r="C175" s="467"/>
    </row>
    <row r="176" spans="3:3" ht="20.100000000000001" customHeight="1">
      <c r="C176" s="467"/>
    </row>
    <row r="177" spans="3:3" ht="20.100000000000001" customHeight="1">
      <c r="C177" s="467"/>
    </row>
    <row r="178" spans="3:3" ht="20.100000000000001" customHeight="1">
      <c r="C178" s="467"/>
    </row>
    <row r="179" spans="3:3" ht="20.100000000000001" customHeight="1">
      <c r="C179" s="467"/>
    </row>
    <row r="180" spans="3:3" ht="20.100000000000001" customHeight="1">
      <c r="C180" s="467"/>
    </row>
    <row r="181" spans="3:3" ht="20.100000000000001" customHeight="1">
      <c r="C181" s="467"/>
    </row>
    <row r="182" spans="3:3" ht="20.100000000000001" customHeight="1">
      <c r="C182" s="467"/>
    </row>
    <row r="183" spans="3:3" ht="20.100000000000001" customHeight="1">
      <c r="C183" s="467"/>
    </row>
    <row r="184" spans="3:3" ht="20.100000000000001" customHeight="1">
      <c r="C184" s="467"/>
    </row>
    <row r="185" spans="3:3" ht="20.100000000000001" customHeight="1">
      <c r="C185" s="467"/>
    </row>
    <row r="186" spans="3:3" ht="20.100000000000001" customHeight="1">
      <c r="C186" s="467"/>
    </row>
    <row r="187" spans="3:3" ht="20.100000000000001" customHeight="1">
      <c r="C187" s="467"/>
    </row>
    <row r="188" spans="3:3" ht="20.100000000000001" customHeight="1">
      <c r="C188" s="467"/>
    </row>
    <row r="189" spans="3:3" ht="20.100000000000001" customHeight="1">
      <c r="C189" s="467"/>
    </row>
    <row r="190" spans="3:3" ht="20.100000000000001" customHeight="1">
      <c r="C190" s="467"/>
    </row>
    <row r="191" spans="3:3" ht="20.100000000000001" customHeight="1">
      <c r="C191" s="467"/>
    </row>
    <row r="192" spans="3:3" ht="20.100000000000001" customHeight="1">
      <c r="C192" s="467"/>
    </row>
    <row r="193" spans="3:3" ht="20.100000000000001" customHeight="1">
      <c r="C193" s="467"/>
    </row>
    <row r="194" spans="3:3" ht="20.100000000000001" customHeight="1">
      <c r="C194" s="467"/>
    </row>
    <row r="195" spans="3:3" ht="20.100000000000001" customHeight="1">
      <c r="C195" s="467"/>
    </row>
    <row r="196" spans="3:3" ht="20.100000000000001" customHeight="1">
      <c r="C196" s="467"/>
    </row>
    <row r="197" spans="3:3" ht="20.100000000000001" customHeight="1">
      <c r="C197" s="467"/>
    </row>
    <row r="198" spans="3:3" ht="20.100000000000001" customHeight="1">
      <c r="C198" s="467"/>
    </row>
    <row r="199" spans="3:3" ht="20.100000000000001" customHeight="1">
      <c r="C199" s="467"/>
    </row>
    <row r="200" spans="3:3" ht="20.100000000000001" customHeight="1">
      <c r="C200" s="467"/>
    </row>
    <row r="201" spans="3:3" ht="20.100000000000001" customHeight="1">
      <c r="C201" s="467"/>
    </row>
    <row r="202" spans="3:3" ht="20.100000000000001" customHeight="1">
      <c r="C202" s="467"/>
    </row>
    <row r="203" spans="3:3" ht="20.100000000000001" customHeight="1">
      <c r="C203" s="467"/>
    </row>
    <row r="204" spans="3:3" ht="20.100000000000001" customHeight="1">
      <c r="C204" s="467"/>
    </row>
    <row r="205" spans="3:3" ht="20.100000000000001" customHeight="1">
      <c r="C205" s="467"/>
    </row>
    <row r="206" spans="3:3" ht="20.100000000000001" customHeight="1">
      <c r="C206" s="467"/>
    </row>
    <row r="207" spans="3:3" ht="20.100000000000001" customHeight="1">
      <c r="C207" s="467"/>
    </row>
    <row r="208" spans="3:3" ht="20.100000000000001" customHeight="1">
      <c r="C208" s="467"/>
    </row>
    <row r="209" spans="3:3" ht="20.100000000000001" customHeight="1">
      <c r="C209" s="467"/>
    </row>
    <row r="210" spans="3:3" ht="20.100000000000001" customHeight="1">
      <c r="C210" s="467"/>
    </row>
    <row r="211" spans="3:3" ht="20.100000000000001" customHeight="1">
      <c r="C211" s="467"/>
    </row>
    <row r="212" spans="3:3" ht="20.100000000000001" customHeight="1">
      <c r="C212" s="467"/>
    </row>
    <row r="213" spans="3:3" ht="20.100000000000001" customHeight="1">
      <c r="C213" s="467"/>
    </row>
    <row r="214" spans="3:3" ht="20.100000000000001" customHeight="1">
      <c r="C214" s="467"/>
    </row>
    <row r="215" spans="3:3" ht="20.100000000000001" customHeight="1">
      <c r="C215" s="467"/>
    </row>
    <row r="216" spans="3:3" ht="20.100000000000001" customHeight="1">
      <c r="C216" s="467"/>
    </row>
    <row r="217" spans="3:3" ht="20.100000000000001" customHeight="1">
      <c r="C217" s="467"/>
    </row>
    <row r="218" spans="3:3" ht="20.100000000000001" customHeight="1">
      <c r="C218" s="467"/>
    </row>
    <row r="219" spans="3:3" ht="20.100000000000001" customHeight="1">
      <c r="C219" s="467"/>
    </row>
    <row r="220" spans="3:3" ht="20.100000000000001" customHeight="1"/>
    <row r="221" spans="3:3" ht="20.100000000000001" customHeight="1"/>
    <row r="222" spans="3:3" ht="20.100000000000001" customHeight="1"/>
    <row r="223" spans="3:3" ht="20.100000000000001" customHeight="1"/>
    <row r="224" spans="3:3" ht="20.100000000000001" customHeight="1"/>
    <row r="225" ht="20.100000000000001" customHeight="1"/>
    <row r="226" ht="20.100000000000001" customHeight="1"/>
    <row r="227" ht="20.100000000000001" customHeight="1"/>
    <row r="228" ht="20.100000000000001" customHeight="1"/>
    <row r="229" ht="20.100000000000001" customHeight="1"/>
    <row r="230" ht="20.100000000000001" customHeight="1"/>
    <row r="231" ht="20.100000000000001" customHeight="1"/>
    <row r="232" ht="20.100000000000001" customHeight="1"/>
    <row r="233" ht="20.100000000000001" customHeight="1"/>
    <row r="234" ht="20.100000000000001" customHeight="1"/>
    <row r="235" ht="20.100000000000001" customHeight="1"/>
    <row r="236" ht="20.100000000000001" customHeight="1"/>
    <row r="237" ht="20.100000000000001" customHeight="1"/>
    <row r="238" ht="20.100000000000001" customHeight="1"/>
    <row r="239" ht="20.100000000000001" customHeight="1"/>
    <row r="240" ht="20.100000000000001" customHeight="1"/>
    <row r="241" ht="20.100000000000001" customHeight="1"/>
    <row r="242" ht="20.100000000000001" customHeight="1"/>
    <row r="243" ht="20.100000000000001" customHeight="1"/>
    <row r="244" ht="20.100000000000001" customHeight="1"/>
    <row r="245" ht="20.100000000000001" customHeight="1"/>
    <row r="246" ht="20.100000000000001" customHeight="1"/>
    <row r="247" ht="20.100000000000001" customHeight="1"/>
    <row r="248" ht="20.100000000000001" customHeight="1"/>
    <row r="249" ht="20.100000000000001" customHeight="1"/>
    <row r="250" ht="20.100000000000001" customHeight="1"/>
    <row r="251" ht="20.100000000000001" customHeight="1"/>
    <row r="252" ht="20.100000000000001" customHeight="1"/>
    <row r="253" ht="20.100000000000001" customHeight="1"/>
    <row r="254" ht="20.100000000000001" customHeight="1"/>
    <row r="255" ht="20.100000000000001" customHeight="1"/>
    <row r="256" ht="20.100000000000001" customHeight="1"/>
    <row r="257" ht="20.100000000000001" customHeight="1"/>
    <row r="258" ht="20.100000000000001" customHeight="1"/>
    <row r="259" ht="20.100000000000001" customHeight="1"/>
    <row r="260" ht="20.100000000000001" customHeight="1"/>
    <row r="261" ht="20.100000000000001" customHeight="1"/>
    <row r="262" ht="20.100000000000001" customHeight="1"/>
    <row r="263" ht="20.100000000000001" customHeight="1"/>
    <row r="264" ht="20.100000000000001" customHeight="1"/>
    <row r="265" ht="20.100000000000001" customHeight="1"/>
    <row r="266" ht="20.100000000000001" customHeight="1"/>
    <row r="267" ht="20.100000000000001" customHeight="1"/>
    <row r="268" ht="20.100000000000001" customHeight="1"/>
    <row r="269" ht="20.100000000000001" customHeight="1"/>
    <row r="270" ht="20.100000000000001" customHeight="1"/>
    <row r="271" ht="20.100000000000001" customHeight="1"/>
    <row r="272" ht="20.100000000000001" customHeight="1"/>
    <row r="273" ht="20.100000000000001" customHeight="1"/>
    <row r="274" ht="20.100000000000001" customHeight="1"/>
    <row r="275" ht="20.100000000000001" customHeight="1"/>
    <row r="276" ht="20.100000000000001" customHeight="1"/>
    <row r="277" ht="20.100000000000001" customHeight="1"/>
    <row r="278" ht="20.100000000000001" customHeight="1"/>
    <row r="279" ht="20.100000000000001" customHeight="1"/>
    <row r="280" ht="20.100000000000001" customHeight="1"/>
    <row r="281" ht="20.100000000000001" customHeight="1"/>
    <row r="282" ht="20.100000000000001" customHeight="1"/>
    <row r="283" ht="20.100000000000001" customHeight="1"/>
    <row r="284" ht="20.100000000000001" customHeight="1"/>
    <row r="285" ht="20.100000000000001" customHeight="1"/>
    <row r="286" ht="20.100000000000001" customHeight="1"/>
    <row r="287" ht="20.100000000000001" customHeight="1"/>
    <row r="288" ht="20.100000000000001" customHeight="1"/>
    <row r="289" ht="20.100000000000001" customHeight="1"/>
    <row r="290" ht="20.100000000000001" customHeight="1"/>
    <row r="291" ht="20.100000000000001" customHeight="1"/>
    <row r="292" ht="20.100000000000001" customHeight="1"/>
    <row r="293" ht="20.100000000000001" customHeight="1"/>
    <row r="294" ht="20.100000000000001" customHeight="1"/>
    <row r="295" ht="20.100000000000001" customHeight="1"/>
    <row r="296" ht="20.100000000000001" customHeight="1"/>
    <row r="297" ht="20.100000000000001" customHeight="1"/>
    <row r="298" ht="20.100000000000001" customHeight="1"/>
    <row r="299" ht="20.100000000000001" customHeight="1"/>
    <row r="300" ht="20.100000000000001" customHeight="1"/>
    <row r="301" ht="20.100000000000001" customHeight="1"/>
    <row r="302" ht="20.100000000000001" customHeight="1"/>
    <row r="303" ht="20.100000000000001" customHeight="1"/>
    <row r="304" ht="20.100000000000001" customHeight="1"/>
    <row r="305" ht="20.100000000000001" customHeight="1"/>
    <row r="306" ht="20.100000000000001" customHeight="1"/>
    <row r="307" ht="20.100000000000001" customHeight="1"/>
    <row r="308" ht="20.100000000000001" customHeight="1"/>
    <row r="309" ht="20.100000000000001" customHeight="1"/>
    <row r="310" ht="20.100000000000001" customHeight="1"/>
    <row r="311" ht="20.100000000000001" customHeight="1"/>
  </sheetData>
  <sheetProtection algorithmName="SHA-512" hashValue="MJvah1BJH9A30/zg86G30M8JyZN3G8bwJt1fkuQx/NfSyg55PRHZW9Yuc80B828GrTNWCN0WR6hkkwWXhgeVEA==" saltValue="NT2ORph8r0eauPoSqzpqOQ==" spinCount="100000" sheet="1" objects="1" scenarios="1" formatRows="0" sort="0" autoFilter="0"/>
  <mergeCells count="13">
    <mergeCell ref="D8:H8"/>
    <mergeCell ref="I8:L8"/>
    <mergeCell ref="G5:H5"/>
    <mergeCell ref="G6:H6"/>
    <mergeCell ref="C2:C6"/>
    <mergeCell ref="E2:F2"/>
    <mergeCell ref="E3:F3"/>
    <mergeCell ref="E4:F4"/>
    <mergeCell ref="G2:H2"/>
    <mergeCell ref="G3:H3"/>
    <mergeCell ref="G4:H4"/>
    <mergeCell ref="E5:F5"/>
    <mergeCell ref="E6:F6"/>
  </mergeCells>
  <dataValidations count="2">
    <dataValidation type="list" allowBlank="1" showInputMessage="1" showErrorMessage="1" sqref="L3" xr:uid="{4A13CB1C-F3B8-4C1F-A72B-F341D1C4A1D0}">
      <formula1>$Q$3:$Q$5</formula1>
    </dataValidation>
    <dataValidation type="list" allowBlank="1" showInputMessage="1" showErrorMessage="1" sqref="I3" xr:uid="{360C2942-5357-44A6-AD76-27B8049BEA36}">
      <formula1>$Q$3:$Q$6</formula1>
    </dataValidation>
  </dataValidation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833C0-B31B-4BFD-ABC2-6CD442CDF0E1}">
  <sheetPr codeName="Sheet5">
    <pageSetUpPr fitToPage="1"/>
  </sheetPr>
  <dimension ref="A1:V157"/>
  <sheetViews>
    <sheetView zoomScale="72" zoomScaleNormal="81" workbookViewId="0">
      <pane xSplit="1" topLeftCell="B1" activePane="topRight" state="frozen"/>
      <selection pane="topRight"/>
    </sheetView>
  </sheetViews>
  <sheetFormatPr defaultColWidth="9" defaultRowHeight="15"/>
  <cols>
    <col min="1" max="1" width="21.140625" style="506" customWidth="1"/>
    <col min="2" max="2" width="3" style="1" customWidth="1"/>
    <col min="3" max="3" width="4.28515625" style="1" customWidth="1"/>
    <col min="4" max="4" width="50.5703125" style="1" customWidth="1"/>
    <col min="5" max="11" width="17.5703125" style="1" customWidth="1"/>
    <col min="12" max="12" width="19.140625" style="1" customWidth="1"/>
    <col min="13" max="14" width="14.5703125" style="1" customWidth="1"/>
    <col min="15" max="16" width="17.5703125" style="1" hidden="1" customWidth="1"/>
    <col min="17" max="18" width="12.5703125" style="1" customWidth="1"/>
    <col min="19" max="19" width="9.140625" style="1" customWidth="1"/>
    <col min="20" max="20" width="29.7109375" style="1" customWidth="1"/>
    <col min="21" max="21" width="5" style="1" customWidth="1"/>
    <col min="22" max="22" width="25.85546875" style="1" customWidth="1"/>
    <col min="23" max="24" width="9" style="1" customWidth="1"/>
    <col min="25" max="39" width="9" style="1"/>
    <col min="40" max="47" width="0" style="1" hidden="1" customWidth="1"/>
    <col min="48" max="16384" width="9" style="1"/>
  </cols>
  <sheetData>
    <row r="1" spans="2:22" s="506" customFormat="1" ht="45.4" customHeight="1"/>
    <row r="2" spans="2:22" ht="3" customHeight="1"/>
    <row r="3" spans="2:22" ht="39.75" customHeight="1">
      <c r="C3" s="675" t="s">
        <v>2132</v>
      </c>
      <c r="D3" s="675"/>
      <c r="E3" s="675"/>
      <c r="F3" s="675"/>
      <c r="G3" s="675"/>
      <c r="H3" s="675"/>
      <c r="I3" s="675"/>
      <c r="J3" s="675"/>
      <c r="K3" s="675"/>
      <c r="L3" s="675"/>
      <c r="M3" s="675"/>
      <c r="N3" s="675"/>
      <c r="O3" s="675"/>
      <c r="P3" s="675"/>
      <c r="Q3" s="675"/>
      <c r="R3" s="675"/>
      <c r="S3" s="675"/>
      <c r="T3" s="675"/>
    </row>
    <row r="4" spans="2:22" ht="20.100000000000001" customHeight="1">
      <c r="D4" s="2" t="s">
        <v>4</v>
      </c>
      <c r="E4" s="86" t="str">
        <f>IF('Input Data'!E4="", "", 'Input Data'!E4)</f>
        <v>IV-A CALABARZON</v>
      </c>
      <c r="F4" s="2" t="s">
        <v>0</v>
      </c>
      <c r="G4" s="679" t="str">
        <f>IF('Input Data'!E2="", "", 'Input Data'!E2)</f>
        <v>IMUS CITY</v>
      </c>
      <c r="H4" s="679"/>
      <c r="I4" s="93" t="s">
        <v>3</v>
      </c>
      <c r="J4" s="678">
        <f>IF('Input Data'!I3="","",'Input Data'!I3)</f>
        <v>10</v>
      </c>
      <c r="K4" s="678"/>
      <c r="L4" s="2" t="s">
        <v>5</v>
      </c>
      <c r="M4" s="678" t="str">
        <f>IF('Input Data'!I4="","",'Input Data'!I4)</f>
        <v>PEARL</v>
      </c>
      <c r="N4" s="678"/>
      <c r="O4" s="85"/>
      <c r="P4" s="85"/>
      <c r="Q4" s="2"/>
      <c r="R4" s="85"/>
    </row>
    <row r="5" spans="2:22" ht="20.100000000000001" customHeight="1">
      <c r="D5" s="2" t="s">
        <v>6</v>
      </c>
      <c r="E5" s="680" t="str">
        <f>IF('Input Data'!E5="", "", 'Input Data'!E5)</f>
        <v>GEN. TOMAS MASCARDO NATIONAL HIGH SCHOOL</v>
      </c>
      <c r="F5" s="680"/>
      <c r="G5" s="680"/>
      <c r="H5" s="680"/>
      <c r="I5" s="93" t="s">
        <v>7</v>
      </c>
      <c r="J5" s="678">
        <f>IF('Input Data'!E6="", "", 'Input Data'!E6)</f>
        <v>307821</v>
      </c>
      <c r="K5" s="678"/>
      <c r="L5" s="2" t="s">
        <v>1</v>
      </c>
      <c r="M5" s="678" t="str">
        <f>IF('Input Data'!I2="","",'Input Data'!I2)</f>
        <v>2026-2027</v>
      </c>
      <c r="N5" s="678"/>
      <c r="O5" s="85"/>
      <c r="P5" s="85"/>
      <c r="Q5" s="2"/>
      <c r="R5" s="85"/>
    </row>
    <row r="6" spans="2:22" ht="12.4" customHeight="1" thickBot="1">
      <c r="V6" s="677" t="s">
        <v>158</v>
      </c>
    </row>
    <row r="7" spans="2:22" ht="42.75" customHeight="1" thickBot="1">
      <c r="C7" s="3"/>
      <c r="D7" s="604" t="s">
        <v>140</v>
      </c>
      <c r="E7" s="605" t="s">
        <v>166</v>
      </c>
      <c r="F7" s="605" t="s">
        <v>167</v>
      </c>
      <c r="G7" s="605" t="s">
        <v>147</v>
      </c>
      <c r="H7" s="605" t="s">
        <v>168</v>
      </c>
      <c r="I7" s="605" t="s">
        <v>2136</v>
      </c>
      <c r="J7" s="605" t="s">
        <v>169</v>
      </c>
      <c r="K7" s="605" t="s">
        <v>2135</v>
      </c>
      <c r="L7" s="88" t="s">
        <v>170</v>
      </c>
      <c r="M7" s="89" t="s">
        <v>171</v>
      </c>
      <c r="N7" s="89" t="s">
        <v>172</v>
      </c>
      <c r="O7" s="4"/>
      <c r="P7" s="613"/>
      <c r="Q7" s="640" t="s">
        <v>1979</v>
      </c>
      <c r="R7" s="641" t="s">
        <v>1980</v>
      </c>
      <c r="S7" s="642" t="s">
        <v>142</v>
      </c>
      <c r="T7" s="618" t="s">
        <v>143</v>
      </c>
      <c r="V7" s="677"/>
    </row>
    <row r="8" spans="2:22" ht="16.899999999999999" customHeight="1" thickBot="1">
      <c r="C8" s="7"/>
      <c r="D8" s="8" t="s">
        <v>9</v>
      </c>
      <c r="E8" s="9"/>
      <c r="F8" s="9"/>
      <c r="G8" s="9"/>
      <c r="H8" s="9"/>
      <c r="I8" s="9"/>
      <c r="J8" s="9"/>
      <c r="K8" s="9"/>
      <c r="L8" s="9"/>
      <c r="M8" s="9"/>
      <c r="N8" s="9"/>
      <c r="O8" s="9" t="s">
        <v>159</v>
      </c>
      <c r="P8" s="614" t="s">
        <v>159</v>
      </c>
      <c r="Q8" s="639"/>
      <c r="R8" s="639"/>
      <c r="S8" s="639"/>
      <c r="T8" s="617"/>
      <c r="V8" s="607"/>
    </row>
    <row r="9" spans="2:22" ht="17.100000000000001" customHeight="1">
      <c r="B9" s="10">
        <f>IF(D9="","",IF(VLOOKUP(D9,'Input Data'!I10:J130,2,FALSE)="","",VLOOKUP(D9,'Input Data'!I10:J130,2,FALSE)))</f>
        <v>123456789</v>
      </c>
      <c r="C9" s="11">
        <v>1</v>
      </c>
      <c r="D9" s="90" t="str">
        <f>IF('Input Data'!I10="","",'Input Data'!I10)</f>
        <v>DELA CRUZ, JUAN SANTOS</v>
      </c>
      <c r="E9" s="41">
        <v>100</v>
      </c>
      <c r="F9" s="41">
        <v>85</v>
      </c>
      <c r="G9" s="41">
        <v>100</v>
      </c>
      <c r="H9" s="41">
        <v>89</v>
      </c>
      <c r="I9" s="41">
        <v>99</v>
      </c>
      <c r="J9" s="41">
        <v>100</v>
      </c>
      <c r="K9" s="41">
        <v>100</v>
      </c>
      <c r="L9" s="106">
        <f>IF(M9="","",ROUND(AVERAGE(M9:N9),0))</f>
        <v>87</v>
      </c>
      <c r="M9" s="87">
        <v>85</v>
      </c>
      <c r="N9" s="87">
        <v>88</v>
      </c>
      <c r="O9" s="41"/>
      <c r="P9" s="615"/>
      <c r="Q9" s="636">
        <f>IF(COUNT(E9:L9)&lt;8,"",AVERAGE(E9:L9,O9:P9))</f>
        <v>95</v>
      </c>
      <c r="R9" s="637">
        <f>IF(Q9="", "", ROUND(Q9, 0))</f>
        <v>95</v>
      </c>
      <c r="S9" s="638">
        <f>IF(Q9="","",RANK(Q9,$Q$9:$Q$129,0))</f>
        <v>1</v>
      </c>
      <c r="T9" s="619" t="str">
        <f>IF(R9="","",IF(R9&gt;=90,"ACADEMIC EXCELLENCE",""))</f>
        <v>ACADEMIC EXCELLENCE</v>
      </c>
      <c r="V9" s="606" t="s">
        <v>166</v>
      </c>
    </row>
    <row r="10" spans="2:22" ht="17.100000000000001" customHeight="1">
      <c r="B10" s="10">
        <f>IF(D10="","",IF(VLOOKUP(D10,'Input Data'!I11:J131,2,FALSE)="","",VLOOKUP(D10,'Input Data'!I11:J131,2,FALSE)))</f>
        <v>987654321</v>
      </c>
      <c r="C10" s="11">
        <v>2</v>
      </c>
      <c r="D10" s="90" t="str">
        <f>IF('Input Data'!I11="","",'Input Data'!I11)</f>
        <v>REYES, MARK VILLANUEVA</v>
      </c>
      <c r="E10" s="41">
        <v>100</v>
      </c>
      <c r="F10" s="41">
        <v>76</v>
      </c>
      <c r="G10" s="41">
        <v>98</v>
      </c>
      <c r="H10" s="41">
        <v>99</v>
      </c>
      <c r="I10" s="41">
        <v>89</v>
      </c>
      <c r="J10" s="41">
        <v>80</v>
      </c>
      <c r="K10" s="41">
        <v>90</v>
      </c>
      <c r="L10" s="106">
        <f t="shared" ref="L10:L73" si="0">IF(M10="","",ROUND(AVERAGE(M10:N10),0))</f>
        <v>95</v>
      </c>
      <c r="M10" s="87">
        <v>90</v>
      </c>
      <c r="N10" s="87">
        <v>99</v>
      </c>
      <c r="O10" s="41"/>
      <c r="P10" s="615"/>
      <c r="Q10" s="624">
        <f t="shared" ref="Q10:Q73" si="1">IF(COUNT(E10:L10)&lt;8,"",AVERAGE(E10:L10,O10:P10))</f>
        <v>90.875</v>
      </c>
      <c r="R10" s="627">
        <f>IF(Q10="", "", ROUND(Q10, 0))</f>
        <v>91</v>
      </c>
      <c r="S10" s="630">
        <f t="shared" ref="S10:S73" si="2">IF(Q10="","",RANK(Q10,$Q$9:$Q$129,0))</f>
        <v>2</v>
      </c>
      <c r="T10" s="619" t="str">
        <f t="shared" ref="T10:T73" si="3">IF(R10="","",IF(R10&gt;=90,"ACADEMIC EXCELLENCE",""))</f>
        <v>ACADEMIC EXCELLENCE</v>
      </c>
      <c r="V10" s="606" t="s">
        <v>167</v>
      </c>
    </row>
    <row r="11" spans="2:22" ht="17.100000000000001" customHeight="1">
      <c r="B11" s="10">
        <f>IF(D11="","",IF(VLOOKUP(D11,'Input Data'!I12:J132,2,FALSE)="","",VLOOKUP(D11,'Input Data'!I12:J132,2,FALSE)))</f>
        <v>2222222222</v>
      </c>
      <c r="C11" s="11">
        <v>3</v>
      </c>
      <c r="D11" s="90" t="str">
        <f>IF('Input Data'!I12="","",'Input Data'!I12)</f>
        <v>SANTOS, CARLO MENDOZA</v>
      </c>
      <c r="E11" s="41">
        <v>78</v>
      </c>
      <c r="F11" s="41">
        <v>90</v>
      </c>
      <c r="G11" s="41">
        <v>90</v>
      </c>
      <c r="H11" s="41">
        <v>90</v>
      </c>
      <c r="I11" s="41">
        <v>90</v>
      </c>
      <c r="J11" s="41">
        <v>90</v>
      </c>
      <c r="K11" s="41">
        <v>78</v>
      </c>
      <c r="L11" s="106">
        <f>IF(M11="","",ROUND(AVERAGE(M11:N11),0))</f>
        <v>84</v>
      </c>
      <c r="M11" s="87">
        <v>90</v>
      </c>
      <c r="N11" s="87">
        <v>78</v>
      </c>
      <c r="O11" s="41"/>
      <c r="P11" s="615"/>
      <c r="Q11" s="624">
        <f t="shared" si="1"/>
        <v>86.25</v>
      </c>
      <c r="R11" s="627">
        <f t="shared" ref="R11:R73" si="4">IF(Q11="", "", ROUND(Q11, 0))</f>
        <v>86</v>
      </c>
      <c r="S11" s="630">
        <f t="shared" si="2"/>
        <v>3</v>
      </c>
      <c r="T11" s="619" t="str">
        <f t="shared" si="3"/>
        <v/>
      </c>
      <c r="V11" s="606" t="s">
        <v>147</v>
      </c>
    </row>
    <row r="12" spans="2:22" ht="17.100000000000001" customHeight="1">
      <c r="B12" s="10" t="str">
        <f>IF(D12="","",IF(VLOOKUP(D12,'Input Data'!I13:J133,2,FALSE)="","",VLOOKUP(D12,'Input Data'!I13:J133,2,FALSE)))</f>
        <v/>
      </c>
      <c r="C12" s="11">
        <v>4</v>
      </c>
      <c r="D12" s="90" t="str">
        <f>IF('Input Data'!I13="","",'Input Data'!I13)</f>
        <v>MENDOZA, GABRIEL LOPEZ</v>
      </c>
      <c r="E12" s="41"/>
      <c r="F12" s="41"/>
      <c r="G12" s="41"/>
      <c r="H12" s="41"/>
      <c r="I12" s="41"/>
      <c r="J12" s="41"/>
      <c r="K12" s="41"/>
      <c r="L12" s="106" t="str">
        <f t="shared" si="0"/>
        <v/>
      </c>
      <c r="M12" s="87"/>
      <c r="N12" s="87"/>
      <c r="O12" s="41"/>
      <c r="P12" s="615"/>
      <c r="Q12" s="624" t="str">
        <f t="shared" si="1"/>
        <v/>
      </c>
      <c r="R12" s="627" t="str">
        <f t="shared" si="4"/>
        <v/>
      </c>
      <c r="S12" s="630" t="str">
        <f t="shared" si="2"/>
        <v/>
      </c>
      <c r="T12" s="619" t="str">
        <f t="shared" si="3"/>
        <v/>
      </c>
      <c r="V12" s="606" t="s">
        <v>168</v>
      </c>
    </row>
    <row r="13" spans="2:22" ht="17.100000000000001" customHeight="1">
      <c r="B13" s="10" t="str">
        <f>IF(D13="","",IF(VLOOKUP(D13,'Input Data'!I14:J134,2,FALSE)="","",VLOOKUP(D13,'Input Data'!I14:J134,2,FALSE)))</f>
        <v/>
      </c>
      <c r="C13" s="11">
        <v>5</v>
      </c>
      <c r="D13" s="90" t="str">
        <f>IF('Input Data'!I14="","",'Input Data'!I14)</f>
        <v>VILLANUEVA, ADRIAN TORRES</v>
      </c>
      <c r="E13" s="41"/>
      <c r="F13" s="41"/>
      <c r="G13" s="41"/>
      <c r="H13" s="41"/>
      <c r="I13" s="41"/>
      <c r="J13" s="41"/>
      <c r="K13" s="41"/>
      <c r="L13" s="106" t="str">
        <f t="shared" si="0"/>
        <v/>
      </c>
      <c r="M13" s="87"/>
      <c r="N13" s="87"/>
      <c r="O13" s="41"/>
      <c r="P13" s="615"/>
      <c r="Q13" s="624" t="str">
        <f t="shared" si="1"/>
        <v/>
      </c>
      <c r="R13" s="627" t="str">
        <f t="shared" si="4"/>
        <v/>
      </c>
      <c r="S13" s="630" t="str">
        <f t="shared" si="2"/>
        <v/>
      </c>
      <c r="T13" s="619" t="str">
        <f t="shared" si="3"/>
        <v/>
      </c>
      <c r="V13" s="606" t="s">
        <v>2136</v>
      </c>
    </row>
    <row r="14" spans="2:22" ht="17.100000000000001" customHeight="1">
      <c r="B14" s="10" t="str">
        <f>IF(D14="","",IF(VLOOKUP(D14,'Input Data'!I15:J135,2,FALSE)="","",VLOOKUP(D14,'Input Data'!I15:J135,2,FALSE)))</f>
        <v/>
      </c>
      <c r="C14" s="11">
        <v>6</v>
      </c>
      <c r="D14" s="90" t="str">
        <f>IF('Input Data'!I15="","",'Input Data'!I15)</f>
        <v>LOPEZ, JOSHUA RAMOS</v>
      </c>
      <c r="E14" s="41"/>
      <c r="F14" s="41"/>
      <c r="G14" s="41"/>
      <c r="H14" s="41"/>
      <c r="I14" s="41"/>
      <c r="J14" s="41"/>
      <c r="K14" s="41"/>
      <c r="L14" s="106" t="str">
        <f t="shared" si="0"/>
        <v/>
      </c>
      <c r="M14" s="87"/>
      <c r="N14" s="87"/>
      <c r="O14" s="41"/>
      <c r="P14" s="615"/>
      <c r="Q14" s="624" t="str">
        <f t="shared" si="1"/>
        <v/>
      </c>
      <c r="R14" s="627" t="str">
        <f t="shared" si="4"/>
        <v/>
      </c>
      <c r="S14" s="630" t="str">
        <f t="shared" si="2"/>
        <v/>
      </c>
      <c r="T14" s="619" t="str">
        <f t="shared" si="3"/>
        <v/>
      </c>
      <c r="V14" s="606" t="s">
        <v>169</v>
      </c>
    </row>
    <row r="15" spans="2:22" ht="17.100000000000001" customHeight="1">
      <c r="B15" s="10" t="str">
        <f>IF(D15="","",IF(VLOOKUP(D15,'Input Data'!I16:J136,2,FALSE)="","",VLOOKUP(D15,'Input Data'!I16:J136,2,FALSE)))</f>
        <v/>
      </c>
      <c r="C15" s="11">
        <v>7</v>
      </c>
      <c r="D15" s="90" t="str">
        <f>IF('Input Data'!I16="","",'Input Data'!I16)</f>
        <v>TORRES, DANIEL BAUTISTA</v>
      </c>
      <c r="E15" s="41"/>
      <c r="F15" s="41"/>
      <c r="G15" s="41"/>
      <c r="H15" s="41"/>
      <c r="I15" s="41"/>
      <c r="J15" s="41"/>
      <c r="K15" s="41"/>
      <c r="L15" s="106" t="str">
        <f t="shared" si="0"/>
        <v/>
      </c>
      <c r="M15" s="87"/>
      <c r="N15" s="87"/>
      <c r="O15" s="41"/>
      <c r="P15" s="615"/>
      <c r="Q15" s="624" t="str">
        <f t="shared" si="1"/>
        <v/>
      </c>
      <c r="R15" s="627" t="str">
        <f t="shared" si="4"/>
        <v/>
      </c>
      <c r="S15" s="630" t="str">
        <f t="shared" si="2"/>
        <v/>
      </c>
      <c r="T15" s="619" t="str">
        <f t="shared" si="3"/>
        <v/>
      </c>
      <c r="V15" s="606" t="s">
        <v>148</v>
      </c>
    </row>
    <row r="16" spans="2:22" ht="17.100000000000001" customHeight="1">
      <c r="B16" s="10">
        <f>IF(D16="","",IF(VLOOKUP(D16,'Input Data'!I17:J137,2,FALSE)="","",VLOOKUP(D16,'Input Data'!I17:J137,2,FALSE)))</f>
        <v>1111111111</v>
      </c>
      <c r="C16" s="11">
        <v>8</v>
      </c>
      <c r="D16" s="90" t="str">
        <f>IF('Input Data'!I17="","",'Input Data'!I17)</f>
        <v>RAMOS, CHRISTIAN GARCIA</v>
      </c>
      <c r="E16" s="41">
        <v>80</v>
      </c>
      <c r="F16" s="41">
        <v>80</v>
      </c>
      <c r="G16" s="41">
        <v>80</v>
      </c>
      <c r="H16" s="41">
        <v>80</v>
      </c>
      <c r="I16" s="41">
        <v>80</v>
      </c>
      <c r="J16" s="41">
        <v>80</v>
      </c>
      <c r="K16" s="41">
        <v>80</v>
      </c>
      <c r="L16" s="106">
        <f t="shared" si="0"/>
        <v>85</v>
      </c>
      <c r="M16" s="87">
        <v>90</v>
      </c>
      <c r="N16" s="87">
        <v>80</v>
      </c>
      <c r="O16" s="41"/>
      <c r="P16" s="615"/>
      <c r="Q16" s="624">
        <f t="shared" si="1"/>
        <v>80.625</v>
      </c>
      <c r="R16" s="627">
        <f t="shared" si="4"/>
        <v>81</v>
      </c>
      <c r="S16" s="630">
        <f t="shared" si="2"/>
        <v>4</v>
      </c>
      <c r="T16" s="619" t="str">
        <f t="shared" si="3"/>
        <v/>
      </c>
      <c r="V16" s="606" t="s">
        <v>2135</v>
      </c>
    </row>
    <row r="17" spans="2:22" ht="17.100000000000001" customHeight="1">
      <c r="B17" s="10" t="str">
        <f>IF(D17="","",IF(VLOOKUP(D17,'Input Data'!I18:J138,2,FALSE)="","",VLOOKUP(D17,'Input Data'!I18:J138,2,FALSE)))</f>
        <v/>
      </c>
      <c r="C17" s="11">
        <v>9</v>
      </c>
      <c r="D17" s="90" t="str">
        <f>IF('Input Data'!I18="","",'Input Data'!I18)</f>
        <v>BAUTISTA, KEVIN MORALES</v>
      </c>
      <c r="E17" s="41"/>
      <c r="F17" s="41"/>
      <c r="G17" s="41"/>
      <c r="H17" s="41"/>
      <c r="I17" s="41"/>
      <c r="J17" s="41"/>
      <c r="K17" s="41"/>
      <c r="L17" s="106" t="str">
        <f t="shared" si="0"/>
        <v/>
      </c>
      <c r="M17" s="87"/>
      <c r="N17" s="87"/>
      <c r="O17" s="41"/>
      <c r="P17" s="615"/>
      <c r="Q17" s="624" t="str">
        <f t="shared" si="1"/>
        <v/>
      </c>
      <c r="R17" s="627" t="str">
        <f t="shared" si="4"/>
        <v/>
      </c>
      <c r="S17" s="630" t="str">
        <f t="shared" si="2"/>
        <v/>
      </c>
      <c r="T17" s="619" t="str">
        <f t="shared" si="3"/>
        <v/>
      </c>
      <c r="V17" s="606" t="s">
        <v>174</v>
      </c>
    </row>
    <row r="18" spans="2:22" ht="17.100000000000001" customHeight="1">
      <c r="B18" s="10" t="str">
        <f>IF(D18="","",IF(VLOOKUP(D18,'Input Data'!I19:J139,2,FALSE)="","",VLOOKUP(D18,'Input Data'!I19:J139,2,FALSE)))</f>
        <v/>
      </c>
      <c r="C18" s="11">
        <v>10</v>
      </c>
      <c r="D18" s="90" t="str">
        <f>IF('Input Data'!I19="","",'Input Data'!I19)</f>
        <v>GARCIA, PAOLO FERNANDEZ</v>
      </c>
      <c r="E18" s="41"/>
      <c r="F18" s="41"/>
      <c r="G18" s="41"/>
      <c r="H18" s="41"/>
      <c r="I18" s="41"/>
      <c r="J18" s="41"/>
      <c r="K18" s="41"/>
      <c r="L18" s="106" t="str">
        <f t="shared" si="0"/>
        <v/>
      </c>
      <c r="M18" s="87"/>
      <c r="N18" s="87"/>
      <c r="O18" s="41"/>
      <c r="P18" s="615"/>
      <c r="Q18" s="624" t="str">
        <f t="shared" si="1"/>
        <v/>
      </c>
      <c r="R18" s="627" t="str">
        <f t="shared" si="4"/>
        <v/>
      </c>
      <c r="S18" s="630" t="str">
        <f t="shared" si="2"/>
        <v/>
      </c>
      <c r="T18" s="619" t="str">
        <f t="shared" si="3"/>
        <v/>
      </c>
      <c r="V18" s="606"/>
    </row>
    <row r="19" spans="2:22" ht="17.100000000000001" customHeight="1">
      <c r="B19" s="10" t="str">
        <f>IF(D19="","",IF(VLOOKUP(D19,'Input Data'!I20:J140,2,FALSE)="","",VLOOKUP(D19,'Input Data'!I20:J140,2,FALSE)))</f>
        <v/>
      </c>
      <c r="C19" s="11">
        <v>11</v>
      </c>
      <c r="D19" s="90" t="str">
        <f>IF('Input Data'!I20="","",'Input Data'!I20)</f>
        <v>MORALES, ANGELO AQUINO</v>
      </c>
      <c r="E19" s="41"/>
      <c r="F19" s="41"/>
      <c r="G19" s="41"/>
      <c r="H19" s="41"/>
      <c r="I19" s="41"/>
      <c r="J19" s="41"/>
      <c r="K19" s="41"/>
      <c r="L19" s="106" t="str">
        <f t="shared" si="0"/>
        <v/>
      </c>
      <c r="M19" s="87"/>
      <c r="N19" s="87"/>
      <c r="O19" s="41"/>
      <c r="P19" s="615"/>
      <c r="Q19" s="624" t="str">
        <f t="shared" si="1"/>
        <v/>
      </c>
      <c r="R19" s="627" t="str">
        <f t="shared" si="4"/>
        <v/>
      </c>
      <c r="S19" s="630" t="str">
        <f t="shared" si="2"/>
        <v/>
      </c>
      <c r="T19" s="619" t="str">
        <f t="shared" si="3"/>
        <v/>
      </c>
      <c r="V19" s="606"/>
    </row>
    <row r="20" spans="2:22" ht="17.100000000000001" customHeight="1">
      <c r="B20" s="10" t="str">
        <f>IF(D20="","",IF(VLOOKUP(D20,'Input Data'!I21:J141,2,FALSE)="","",VLOOKUP(D20,'Input Data'!I21:J141,2,FALSE)))</f>
        <v/>
      </c>
      <c r="C20" s="11">
        <v>12</v>
      </c>
      <c r="D20" s="90" t="str">
        <f>IF('Input Data'!I21="","",'Input Data'!I21)</f>
        <v>FERNANDEZ, NATHANIEL SALAZAR</v>
      </c>
      <c r="E20" s="41"/>
      <c r="F20" s="41"/>
      <c r="G20" s="41"/>
      <c r="H20" s="41"/>
      <c r="I20" s="41"/>
      <c r="J20" s="41"/>
      <c r="K20" s="41"/>
      <c r="L20" s="106" t="str">
        <f t="shared" si="0"/>
        <v/>
      </c>
      <c r="M20" s="87"/>
      <c r="N20" s="87"/>
      <c r="O20" s="41"/>
      <c r="P20" s="615"/>
      <c r="Q20" s="624" t="str">
        <f t="shared" si="1"/>
        <v/>
      </c>
      <c r="R20" s="627" t="str">
        <f t="shared" si="4"/>
        <v/>
      </c>
      <c r="S20" s="630" t="str">
        <f t="shared" si="2"/>
        <v/>
      </c>
      <c r="T20" s="619" t="str">
        <f t="shared" si="3"/>
        <v/>
      </c>
      <c r="V20" s="606"/>
    </row>
    <row r="21" spans="2:22" ht="17.100000000000001" customHeight="1">
      <c r="B21" s="10" t="str">
        <f>IF(D21="","",IF(VLOOKUP(D21,'Input Data'!I22:J142,2,FALSE)="","",VLOOKUP(D21,'Input Data'!I22:J142,2,FALSE)))</f>
        <v/>
      </c>
      <c r="C21" s="11">
        <v>13</v>
      </c>
      <c r="D21" s="90" t="str">
        <f>IF('Input Data'!I22="","",'Input Data'!I22)</f>
        <v>AQUINO, FRANCIS GUTIERREZ</v>
      </c>
      <c r="E21" s="41"/>
      <c r="F21" s="41"/>
      <c r="G21" s="41"/>
      <c r="H21" s="41"/>
      <c r="I21" s="41"/>
      <c r="J21" s="41"/>
      <c r="K21" s="41"/>
      <c r="L21" s="106" t="str">
        <f t="shared" si="0"/>
        <v/>
      </c>
      <c r="M21" s="87"/>
      <c r="N21" s="87"/>
      <c r="O21" s="41"/>
      <c r="P21" s="615"/>
      <c r="Q21" s="624" t="str">
        <f t="shared" si="1"/>
        <v/>
      </c>
      <c r="R21" s="627" t="str">
        <f t="shared" si="4"/>
        <v/>
      </c>
      <c r="S21" s="630" t="str">
        <f t="shared" si="2"/>
        <v/>
      </c>
      <c r="T21" s="619" t="str">
        <f t="shared" si="3"/>
        <v/>
      </c>
      <c r="V21" s="606"/>
    </row>
    <row r="22" spans="2:22" ht="17.100000000000001" customHeight="1">
      <c r="B22" s="10" t="str">
        <f>IF(D22="","",IF(VLOOKUP(D22,'Input Data'!I23:J143,2,FALSE)="","",VLOOKUP(D22,'Input Data'!I23:J143,2,FALSE)))</f>
        <v/>
      </c>
      <c r="C22" s="11">
        <v>14</v>
      </c>
      <c r="D22" s="90" t="str">
        <f>IF('Input Data'!I23="","",'Input Data'!I23)</f>
        <v>SALAZAR, DOMINIC PONCE</v>
      </c>
      <c r="E22" s="41"/>
      <c r="F22" s="41"/>
      <c r="G22" s="41"/>
      <c r="H22" s="41"/>
      <c r="I22" s="41"/>
      <c r="J22" s="41"/>
      <c r="K22" s="41"/>
      <c r="L22" s="106" t="str">
        <f t="shared" si="0"/>
        <v/>
      </c>
      <c r="M22" s="87"/>
      <c r="N22" s="87"/>
      <c r="O22" s="41"/>
      <c r="P22" s="615"/>
      <c r="Q22" s="624" t="str">
        <f t="shared" si="1"/>
        <v/>
      </c>
      <c r="R22" s="627" t="str">
        <f t="shared" si="4"/>
        <v/>
      </c>
      <c r="S22" s="630" t="str">
        <f t="shared" si="2"/>
        <v/>
      </c>
      <c r="T22" s="619" t="str">
        <f t="shared" si="3"/>
        <v/>
      </c>
    </row>
    <row r="23" spans="2:22" ht="17.100000000000001" customHeight="1">
      <c r="B23" s="10" t="str">
        <f>IF(D23="","",IF(VLOOKUP(D23,'Input Data'!I24:J144,2,FALSE)="","",VLOOKUP(D23,'Input Data'!I24:J144,2,FALSE)))</f>
        <v/>
      </c>
      <c r="C23" s="11">
        <v>15</v>
      </c>
      <c r="D23" s="90" t="str">
        <f>IF('Input Data'!I24="","",'Input Data'!I24)</f>
        <v>GUTIERREZ, EMMANUEL RIVERA</v>
      </c>
      <c r="E23" s="41"/>
      <c r="F23" s="41"/>
      <c r="G23" s="41"/>
      <c r="H23" s="41"/>
      <c r="I23" s="41"/>
      <c r="J23" s="41"/>
      <c r="K23" s="41"/>
      <c r="L23" s="106" t="str">
        <f t="shared" si="0"/>
        <v/>
      </c>
      <c r="M23" s="87"/>
      <c r="N23" s="87"/>
      <c r="O23" s="41"/>
      <c r="P23" s="615"/>
      <c r="Q23" s="624" t="str">
        <f t="shared" si="1"/>
        <v/>
      </c>
      <c r="R23" s="627" t="str">
        <f t="shared" si="4"/>
        <v/>
      </c>
      <c r="S23" s="630" t="str">
        <f t="shared" si="2"/>
        <v/>
      </c>
      <c r="T23" s="619" t="str">
        <f t="shared" si="3"/>
        <v/>
      </c>
    </row>
    <row r="24" spans="2:22" ht="17.100000000000001" customHeight="1">
      <c r="B24" s="10" t="str">
        <f>IF(D24="","",IF(VLOOKUP(D24,'Input Data'!I25:J145,2,FALSE)="","",VLOOKUP(D24,'Input Data'!I25:J145,2,FALSE)))</f>
        <v/>
      </c>
      <c r="C24" s="11">
        <v>16</v>
      </c>
      <c r="D24" s="90" t="str">
        <f>IF('Input Data'!I25="","",'Input Data'!I25)</f>
        <v>PONCE, PATRICK CRUZ</v>
      </c>
      <c r="E24" s="41"/>
      <c r="F24" s="41"/>
      <c r="G24" s="41"/>
      <c r="H24" s="41"/>
      <c r="I24" s="41"/>
      <c r="J24" s="41"/>
      <c r="K24" s="41"/>
      <c r="L24" s="106" t="str">
        <f t="shared" si="0"/>
        <v/>
      </c>
      <c r="M24" s="87"/>
      <c r="N24" s="87"/>
      <c r="O24" s="41"/>
      <c r="P24" s="615"/>
      <c r="Q24" s="624" t="str">
        <f t="shared" si="1"/>
        <v/>
      </c>
      <c r="R24" s="627" t="str">
        <f t="shared" si="4"/>
        <v/>
      </c>
      <c r="S24" s="630" t="str">
        <f t="shared" si="2"/>
        <v/>
      </c>
      <c r="T24" s="619" t="str">
        <f t="shared" si="3"/>
        <v/>
      </c>
    </row>
    <row r="25" spans="2:22" ht="17.100000000000001" customHeight="1">
      <c r="B25" s="10" t="str">
        <f>IF(D25="","",IF(VLOOKUP(D25,'Input Data'!I26:J146,2,FALSE)="","",VLOOKUP(D25,'Input Data'!I26:J146,2,FALSE)))</f>
        <v/>
      </c>
      <c r="C25" s="11">
        <v>17</v>
      </c>
      <c r="D25" s="90" t="str">
        <f>IF('Input Data'!I26="","",'Input Data'!I26)</f>
        <v>RIVERA, JOSEPH RAMIREZ</v>
      </c>
      <c r="E25" s="41"/>
      <c r="F25" s="41"/>
      <c r="G25" s="41"/>
      <c r="H25" s="41"/>
      <c r="I25" s="41"/>
      <c r="J25" s="41"/>
      <c r="K25" s="41"/>
      <c r="L25" s="106" t="str">
        <f t="shared" si="0"/>
        <v/>
      </c>
      <c r="M25" s="87"/>
      <c r="N25" s="87"/>
      <c r="O25" s="41"/>
      <c r="P25" s="615"/>
      <c r="Q25" s="624" t="str">
        <f t="shared" si="1"/>
        <v/>
      </c>
      <c r="R25" s="627" t="str">
        <f t="shared" si="4"/>
        <v/>
      </c>
      <c r="S25" s="630" t="str">
        <f t="shared" si="2"/>
        <v/>
      </c>
      <c r="T25" s="619" t="str">
        <f t="shared" si="3"/>
        <v/>
      </c>
    </row>
    <row r="26" spans="2:22" ht="17.100000000000001" customHeight="1">
      <c r="B26" s="10" t="str">
        <f>IF(D26="","",IF(VLOOKUP(D26,'Input Data'!I27:J147,2,FALSE)="","",VLOOKUP(D26,'Input Data'!I27:J147,2,FALSE)))</f>
        <v/>
      </c>
      <c r="C26" s="11">
        <v>18</v>
      </c>
      <c r="D26" s="90" t="str">
        <f>IF('Input Data'!I27="","",'Input Data'!I27)</f>
        <v>CRUZ, BRYAN CASTILLO</v>
      </c>
      <c r="E26" s="41"/>
      <c r="F26" s="41"/>
      <c r="G26" s="41"/>
      <c r="H26" s="41"/>
      <c r="I26" s="41"/>
      <c r="J26" s="41"/>
      <c r="K26" s="41"/>
      <c r="L26" s="106" t="str">
        <f t="shared" si="0"/>
        <v/>
      </c>
      <c r="M26" s="87"/>
      <c r="N26" s="87"/>
      <c r="O26" s="41"/>
      <c r="P26" s="615"/>
      <c r="Q26" s="624" t="str">
        <f t="shared" si="1"/>
        <v/>
      </c>
      <c r="R26" s="627" t="str">
        <f t="shared" si="4"/>
        <v/>
      </c>
      <c r="S26" s="630" t="str">
        <f t="shared" si="2"/>
        <v/>
      </c>
      <c r="T26" s="619" t="str">
        <f t="shared" si="3"/>
        <v/>
      </c>
    </row>
    <row r="27" spans="2:22" ht="17.100000000000001" customHeight="1">
      <c r="B27" s="10" t="str">
        <f>IF(D27="","",IF(VLOOKUP(D27,'Input Data'!I28:J148,2,FALSE)="","",VLOOKUP(D27,'Input Data'!I28:J148,2,FALSE)))</f>
        <v/>
      </c>
      <c r="C27" s="11">
        <v>19</v>
      </c>
      <c r="D27" s="90" t="str">
        <f>IF('Input Data'!I28="","",'Input Data'!I28)</f>
        <v>RAMIREZ, VINCENT HERRERA</v>
      </c>
      <c r="E27" s="41"/>
      <c r="F27" s="41"/>
      <c r="G27" s="41"/>
      <c r="H27" s="41"/>
      <c r="I27" s="41"/>
      <c r="J27" s="41"/>
      <c r="K27" s="41"/>
      <c r="L27" s="106" t="str">
        <f t="shared" si="0"/>
        <v/>
      </c>
      <c r="M27" s="87"/>
      <c r="N27" s="87"/>
      <c r="O27" s="41"/>
      <c r="P27" s="615"/>
      <c r="Q27" s="624" t="str">
        <f t="shared" si="1"/>
        <v/>
      </c>
      <c r="R27" s="627" t="str">
        <f t="shared" si="4"/>
        <v/>
      </c>
      <c r="S27" s="630" t="str">
        <f t="shared" si="2"/>
        <v/>
      </c>
      <c r="T27" s="619" t="str">
        <f t="shared" si="3"/>
        <v/>
      </c>
    </row>
    <row r="28" spans="2:22" ht="17.100000000000001" customHeight="1">
      <c r="B28" s="10" t="str">
        <f>IF(D28="","",IF(VLOOKUP(D28,'Input Data'!I29:J149,2,FALSE)="","",VLOOKUP(D28,'Input Data'!I29:J149,2,FALSE)))</f>
        <v/>
      </c>
      <c r="C28" s="11">
        <v>20</v>
      </c>
      <c r="D28" s="90" t="str">
        <f>IF('Input Data'!I29="","",'Input Data'!I29)</f>
        <v>CASTILLO, JUSTIN NAVARRO</v>
      </c>
      <c r="E28" s="41"/>
      <c r="F28" s="41"/>
      <c r="G28" s="41"/>
      <c r="H28" s="41"/>
      <c r="I28" s="41"/>
      <c r="J28" s="41"/>
      <c r="K28" s="41"/>
      <c r="L28" s="106" t="str">
        <f t="shared" si="0"/>
        <v/>
      </c>
      <c r="M28" s="87"/>
      <c r="N28" s="87"/>
      <c r="O28" s="41"/>
      <c r="P28" s="615"/>
      <c r="Q28" s="624" t="str">
        <f t="shared" si="1"/>
        <v/>
      </c>
      <c r="R28" s="627" t="str">
        <f t="shared" si="4"/>
        <v/>
      </c>
      <c r="S28" s="630" t="str">
        <f t="shared" si="2"/>
        <v/>
      </c>
      <c r="T28" s="619" t="str">
        <f t="shared" si="3"/>
        <v/>
      </c>
    </row>
    <row r="29" spans="2:22" ht="17.100000000000001" customHeight="1">
      <c r="B29" s="10" t="str">
        <f>IF(D29="","",IF(VLOOKUP(D29,'Input Data'!I30:J150,2,FALSE)="","",VLOOKUP(D29,'Input Data'!I30:J150,2,FALSE)))</f>
        <v/>
      </c>
      <c r="C29" s="11">
        <v>21</v>
      </c>
      <c r="D29" s="90" t="str">
        <f>IF('Input Data'!I30="","",'Input Data'!I30)</f>
        <v>HERRERA, ADRIANNE VERGARA</v>
      </c>
      <c r="E29" s="41"/>
      <c r="F29" s="41"/>
      <c r="G29" s="41"/>
      <c r="H29" s="41"/>
      <c r="I29" s="41"/>
      <c r="J29" s="41"/>
      <c r="K29" s="41"/>
      <c r="L29" s="106" t="str">
        <f t="shared" si="0"/>
        <v/>
      </c>
      <c r="M29" s="87"/>
      <c r="N29" s="87"/>
      <c r="O29" s="41"/>
      <c r="P29" s="615"/>
      <c r="Q29" s="624" t="str">
        <f t="shared" si="1"/>
        <v/>
      </c>
      <c r="R29" s="627" t="str">
        <f t="shared" si="4"/>
        <v/>
      </c>
      <c r="S29" s="630" t="str">
        <f t="shared" si="2"/>
        <v/>
      </c>
      <c r="T29" s="619" t="str">
        <f t="shared" si="3"/>
        <v/>
      </c>
    </row>
    <row r="30" spans="2:22" ht="17.100000000000001" customHeight="1">
      <c r="B30" s="10" t="str">
        <f>IF(D30="","",IF(VLOOKUP(D30,'Input Data'!I31:J151,2,FALSE)="","",VLOOKUP(D30,'Input Data'!I31:J151,2,FALSE)))</f>
        <v/>
      </c>
      <c r="C30" s="11">
        <v>22</v>
      </c>
      <c r="D30" s="90" t="str">
        <f>IF('Input Data'!I31="","",'Input Data'!I31)</f>
        <v>NAVARRO, LAWRENCE TORRES</v>
      </c>
      <c r="E30" s="41"/>
      <c r="F30" s="41"/>
      <c r="G30" s="41"/>
      <c r="H30" s="41"/>
      <c r="I30" s="41"/>
      <c r="J30" s="41"/>
      <c r="K30" s="41"/>
      <c r="L30" s="106" t="str">
        <f t="shared" si="0"/>
        <v/>
      </c>
      <c r="M30" s="87"/>
      <c r="N30" s="87"/>
      <c r="O30" s="41"/>
      <c r="P30" s="615"/>
      <c r="Q30" s="624" t="str">
        <f t="shared" si="1"/>
        <v/>
      </c>
      <c r="R30" s="627" t="str">
        <f t="shared" si="4"/>
        <v/>
      </c>
      <c r="S30" s="630" t="str">
        <f t="shared" si="2"/>
        <v/>
      </c>
      <c r="T30" s="619" t="str">
        <f t="shared" si="3"/>
        <v/>
      </c>
    </row>
    <row r="31" spans="2:22" ht="17.100000000000001" customHeight="1">
      <c r="B31" s="10" t="str">
        <f>IF(D31="","",IF(VLOOKUP(D31,'Input Data'!I32:J152,2,FALSE)="","",VLOOKUP(D31,'Input Data'!I32:J152,2,FALSE)))</f>
        <v/>
      </c>
      <c r="C31" s="11">
        <v>23</v>
      </c>
      <c r="D31" s="90" t="str">
        <f>IF('Input Data'!I32="","",'Input Data'!I32)</f>
        <v>VERGARA, MIGUEL DOMINGUEZ</v>
      </c>
      <c r="E31" s="41"/>
      <c r="F31" s="41"/>
      <c r="G31" s="41"/>
      <c r="H31" s="41"/>
      <c r="I31" s="41"/>
      <c r="J31" s="41"/>
      <c r="K31" s="41"/>
      <c r="L31" s="106" t="str">
        <f t="shared" si="0"/>
        <v/>
      </c>
      <c r="M31" s="87"/>
      <c r="N31" s="87"/>
      <c r="O31" s="41"/>
      <c r="P31" s="615"/>
      <c r="Q31" s="624" t="str">
        <f t="shared" si="1"/>
        <v/>
      </c>
      <c r="R31" s="627" t="str">
        <f t="shared" si="4"/>
        <v/>
      </c>
      <c r="S31" s="630" t="str">
        <f t="shared" si="2"/>
        <v/>
      </c>
      <c r="T31" s="619" t="str">
        <f t="shared" si="3"/>
        <v/>
      </c>
    </row>
    <row r="32" spans="2:22" ht="17.100000000000001" customHeight="1">
      <c r="B32" s="10" t="str">
        <f>IF(D32="","",IF(VLOOKUP(D32,'Input Data'!I33:J153,2,FALSE)="","",VLOOKUP(D32,'Input Data'!I33:J153,2,FALSE)))</f>
        <v/>
      </c>
      <c r="C32" s="11">
        <v>24</v>
      </c>
      <c r="D32" s="90" t="str">
        <f>IF('Input Data'!I33="","",'Input Data'!I33)</f>
        <v>DOMINGUEZ, ANTHONY ESPINOZA</v>
      </c>
      <c r="E32" s="41"/>
      <c r="F32" s="41"/>
      <c r="G32" s="41"/>
      <c r="H32" s="41"/>
      <c r="I32" s="41"/>
      <c r="J32" s="41"/>
      <c r="K32" s="41"/>
      <c r="L32" s="106" t="str">
        <f t="shared" si="0"/>
        <v/>
      </c>
      <c r="M32" s="87"/>
      <c r="N32" s="87"/>
      <c r="O32" s="41"/>
      <c r="P32" s="615"/>
      <c r="Q32" s="624" t="str">
        <f t="shared" si="1"/>
        <v/>
      </c>
      <c r="R32" s="627" t="str">
        <f t="shared" si="4"/>
        <v/>
      </c>
      <c r="S32" s="630" t="str">
        <f t="shared" si="2"/>
        <v/>
      </c>
      <c r="T32" s="619" t="str">
        <f t="shared" si="3"/>
        <v/>
      </c>
    </row>
    <row r="33" spans="2:20" ht="17.100000000000001" customHeight="1">
      <c r="B33" s="10" t="str">
        <f>IF(D33="","",IF(VLOOKUP(D33,'Input Data'!I34:J154,2,FALSE)="","",VLOOKUP(D33,'Input Data'!I34:J154,2,FALSE)))</f>
        <v/>
      </c>
      <c r="C33" s="11">
        <v>25</v>
      </c>
      <c r="D33" s="90" t="str">
        <f>IF('Input Data'!I34="","",'Input Data'!I34)</f>
        <v>ESPINOZA, ALVIN DEL ROSARIO</v>
      </c>
      <c r="E33" s="41"/>
      <c r="F33" s="41"/>
      <c r="G33" s="41"/>
      <c r="H33" s="41"/>
      <c r="I33" s="41"/>
      <c r="J33" s="41"/>
      <c r="K33" s="41"/>
      <c r="L33" s="106" t="str">
        <f t="shared" si="0"/>
        <v/>
      </c>
      <c r="M33" s="87"/>
      <c r="N33" s="87"/>
      <c r="O33" s="41"/>
      <c r="P33" s="615"/>
      <c r="Q33" s="624" t="str">
        <f t="shared" si="1"/>
        <v/>
      </c>
      <c r="R33" s="627" t="str">
        <f t="shared" si="4"/>
        <v/>
      </c>
      <c r="S33" s="630" t="str">
        <f t="shared" si="2"/>
        <v/>
      </c>
      <c r="T33" s="619" t="str">
        <f t="shared" si="3"/>
        <v/>
      </c>
    </row>
    <row r="34" spans="2:20" ht="17.100000000000001" customHeight="1">
      <c r="B34" s="10" t="str">
        <f>IF(D34="","",IF(VLOOKUP(D34,'Input Data'!I35:J155,2,FALSE)="","",VLOOKUP(D34,'Input Data'!I35:J155,2,FALSE)))</f>
        <v/>
      </c>
      <c r="C34" s="11">
        <v>26</v>
      </c>
      <c r="D34" s="90" t="str">
        <f>IF('Input Data'!I35="","",'Input Data'!I35)</f>
        <v>DEL ROSARIO, OLIVER EVANGELISTA</v>
      </c>
      <c r="E34" s="41"/>
      <c r="F34" s="41"/>
      <c r="G34" s="41"/>
      <c r="H34" s="41"/>
      <c r="I34" s="41"/>
      <c r="J34" s="41"/>
      <c r="K34" s="41"/>
      <c r="L34" s="106" t="str">
        <f t="shared" si="0"/>
        <v/>
      </c>
      <c r="M34" s="87"/>
      <c r="N34" s="87"/>
      <c r="O34" s="41"/>
      <c r="P34" s="615"/>
      <c r="Q34" s="624" t="str">
        <f t="shared" si="1"/>
        <v/>
      </c>
      <c r="R34" s="627" t="str">
        <f t="shared" si="4"/>
        <v/>
      </c>
      <c r="S34" s="630" t="str">
        <f t="shared" si="2"/>
        <v/>
      </c>
      <c r="T34" s="619" t="str">
        <f t="shared" si="3"/>
        <v/>
      </c>
    </row>
    <row r="35" spans="2:20" ht="17.100000000000001" customHeight="1">
      <c r="B35" s="10" t="str">
        <f>IF(D35="","",IF(VLOOKUP(D35,'Input Data'!I36:J156,2,FALSE)="","",VLOOKUP(D35,'Input Data'!I36:J156,2,FALSE)))</f>
        <v/>
      </c>
      <c r="C35" s="11">
        <v>27</v>
      </c>
      <c r="D35" s="90" t="str">
        <f>IF('Input Data'!I36="","",'Input Data'!I36)</f>
        <v>EVANGELISTA, NOEL MERCADO</v>
      </c>
      <c r="E35" s="41"/>
      <c r="F35" s="41"/>
      <c r="G35" s="41"/>
      <c r="H35" s="41"/>
      <c r="I35" s="41"/>
      <c r="J35" s="41"/>
      <c r="K35" s="41"/>
      <c r="L35" s="106" t="str">
        <f t="shared" si="0"/>
        <v/>
      </c>
      <c r="M35" s="87"/>
      <c r="N35" s="87"/>
      <c r="O35" s="41"/>
      <c r="P35" s="615"/>
      <c r="Q35" s="624" t="str">
        <f t="shared" si="1"/>
        <v/>
      </c>
      <c r="R35" s="627" t="str">
        <f t="shared" si="4"/>
        <v/>
      </c>
      <c r="S35" s="630" t="str">
        <f t="shared" si="2"/>
        <v/>
      </c>
      <c r="T35" s="619" t="str">
        <f t="shared" si="3"/>
        <v/>
      </c>
    </row>
    <row r="36" spans="2:20" ht="17.100000000000001" customHeight="1">
      <c r="B36" s="10" t="str">
        <f>IF(D36="","",IF(VLOOKUP(D36,'Input Data'!I37:J157,2,FALSE)="","",VLOOKUP(D36,'Input Data'!I37:J157,2,FALSE)))</f>
        <v/>
      </c>
      <c r="C36" s="11">
        <v>28</v>
      </c>
      <c r="D36" s="90" t="str">
        <f>IF('Input Data'!I37="","",'Input Data'!I37)</f>
        <v>MERCADO, CEDRIC PADILLA</v>
      </c>
      <c r="E36" s="41"/>
      <c r="F36" s="41"/>
      <c r="G36" s="41"/>
      <c r="H36" s="41"/>
      <c r="I36" s="41"/>
      <c r="J36" s="41"/>
      <c r="K36" s="41"/>
      <c r="L36" s="106" t="str">
        <f t="shared" si="0"/>
        <v/>
      </c>
      <c r="M36" s="87"/>
      <c r="N36" s="87"/>
      <c r="O36" s="41"/>
      <c r="P36" s="615"/>
      <c r="Q36" s="624" t="str">
        <f t="shared" si="1"/>
        <v/>
      </c>
      <c r="R36" s="627" t="str">
        <f t="shared" si="4"/>
        <v/>
      </c>
      <c r="S36" s="630" t="str">
        <f t="shared" si="2"/>
        <v/>
      </c>
      <c r="T36" s="619" t="str">
        <f t="shared" si="3"/>
        <v/>
      </c>
    </row>
    <row r="37" spans="2:20" ht="17.100000000000001" customHeight="1">
      <c r="B37" s="10" t="str">
        <f>IF(D37="","",IF(VLOOKUP(D37,'Input Data'!I38:J158,2,FALSE)="","",VLOOKUP(D37,'Input Data'!I38:J158,2,FALSE)))</f>
        <v/>
      </c>
      <c r="C37" s="11">
        <v>29</v>
      </c>
      <c r="D37" s="90" t="str">
        <f>IF('Input Data'!I38="","",'Input Data'!I38)</f>
        <v>PADILLA, ANDRE MANALO</v>
      </c>
      <c r="E37" s="41"/>
      <c r="F37" s="41"/>
      <c r="G37" s="41"/>
      <c r="H37" s="41"/>
      <c r="I37" s="41"/>
      <c r="J37" s="41"/>
      <c r="K37" s="41"/>
      <c r="L37" s="106" t="str">
        <f t="shared" si="0"/>
        <v/>
      </c>
      <c r="M37" s="87"/>
      <c r="N37" s="87"/>
      <c r="O37" s="41"/>
      <c r="P37" s="615"/>
      <c r="Q37" s="624" t="str">
        <f t="shared" si="1"/>
        <v/>
      </c>
      <c r="R37" s="627" t="str">
        <f t="shared" si="4"/>
        <v/>
      </c>
      <c r="S37" s="630" t="str">
        <f t="shared" si="2"/>
        <v/>
      </c>
      <c r="T37" s="619" t="str">
        <f t="shared" si="3"/>
        <v/>
      </c>
    </row>
    <row r="38" spans="2:20" ht="17.100000000000001" customHeight="1">
      <c r="B38" s="10" t="str">
        <f>IF(D38="","",IF(VLOOKUP(D38,'Input Data'!I39:J159,2,FALSE)="","",VLOOKUP(D38,'Input Data'!I39:J159,2,FALSE)))</f>
        <v/>
      </c>
      <c r="C38" s="11">
        <v>30</v>
      </c>
      <c r="D38" s="90" t="str">
        <f>IF('Input Data'!I39="","",'Input Data'!I39)</f>
        <v>MANALO, TRISTAN SORIANO</v>
      </c>
      <c r="E38" s="41"/>
      <c r="F38" s="41"/>
      <c r="G38" s="41"/>
      <c r="H38" s="41"/>
      <c r="I38" s="41"/>
      <c r="J38" s="41"/>
      <c r="K38" s="41"/>
      <c r="L38" s="106" t="str">
        <f t="shared" si="0"/>
        <v/>
      </c>
      <c r="M38" s="87"/>
      <c r="N38" s="87"/>
      <c r="O38" s="41"/>
      <c r="P38" s="615"/>
      <c r="Q38" s="624" t="str">
        <f t="shared" si="1"/>
        <v/>
      </c>
      <c r="R38" s="627" t="str">
        <f t="shared" si="4"/>
        <v/>
      </c>
      <c r="S38" s="630" t="str">
        <f t="shared" si="2"/>
        <v/>
      </c>
      <c r="T38" s="619" t="str">
        <f t="shared" si="3"/>
        <v/>
      </c>
    </row>
    <row r="39" spans="2:20" ht="17.100000000000001" customHeight="1">
      <c r="B39" s="10" t="str">
        <f>IF(D39="","",IF(VLOOKUP(D39,'Input Data'!I40:J160,2,FALSE)="","",VLOOKUP(D39,'Input Data'!I40:J160,2,FALSE)))</f>
        <v/>
      </c>
      <c r="C39" s="11">
        <v>31</v>
      </c>
      <c r="D39" s="90" t="str">
        <f>IF('Input Data'!I40="","",'Input Data'!I40)</f>
        <v>SORIANO, KYLE VILLAREAL</v>
      </c>
      <c r="E39" s="41"/>
      <c r="F39" s="41"/>
      <c r="G39" s="41"/>
      <c r="H39" s="41"/>
      <c r="I39" s="41"/>
      <c r="J39" s="41"/>
      <c r="K39" s="41"/>
      <c r="L39" s="106" t="str">
        <f t="shared" si="0"/>
        <v/>
      </c>
      <c r="M39" s="87"/>
      <c r="N39" s="87"/>
      <c r="O39" s="41"/>
      <c r="P39" s="615"/>
      <c r="Q39" s="624" t="str">
        <f t="shared" si="1"/>
        <v/>
      </c>
      <c r="R39" s="627" t="str">
        <f t="shared" si="4"/>
        <v/>
      </c>
      <c r="S39" s="630" t="str">
        <f t="shared" si="2"/>
        <v/>
      </c>
      <c r="T39" s="619" t="str">
        <f t="shared" si="3"/>
        <v/>
      </c>
    </row>
    <row r="40" spans="2:20" ht="17.100000000000001" customHeight="1">
      <c r="B40" s="10" t="str">
        <f>IF(D40="","",IF(VLOOKUP(D40,'Input Data'!I41:J161,2,FALSE)="","",VLOOKUP(D40,'Input Data'!I41:J161,2,FALSE)))</f>
        <v/>
      </c>
      <c r="C40" s="11">
        <v>32</v>
      </c>
      <c r="D40" s="90" t="str">
        <f>IF('Input Data'!I41="","",'Input Data'!I41)</f>
        <v>VILLAREAL, JONATHAN MARQUEZ</v>
      </c>
      <c r="E40" s="41"/>
      <c r="F40" s="41"/>
      <c r="G40" s="41"/>
      <c r="H40" s="41"/>
      <c r="I40" s="41"/>
      <c r="J40" s="41"/>
      <c r="K40" s="41"/>
      <c r="L40" s="106" t="str">
        <f t="shared" si="0"/>
        <v/>
      </c>
      <c r="M40" s="87"/>
      <c r="N40" s="87"/>
      <c r="O40" s="41"/>
      <c r="P40" s="615"/>
      <c r="Q40" s="624" t="str">
        <f t="shared" si="1"/>
        <v/>
      </c>
      <c r="R40" s="627" t="str">
        <f t="shared" si="4"/>
        <v/>
      </c>
      <c r="S40" s="630" t="str">
        <f t="shared" si="2"/>
        <v/>
      </c>
      <c r="T40" s="619" t="str">
        <f t="shared" si="3"/>
        <v/>
      </c>
    </row>
    <row r="41" spans="2:20" ht="17.100000000000001" customHeight="1">
      <c r="B41" s="10" t="str">
        <f>IF(D41="","",IF(VLOOKUP(D41,'Input Data'!I42:J162,2,FALSE)="","",VLOOKUP(D41,'Input Data'!I42:J162,2,FALSE)))</f>
        <v/>
      </c>
      <c r="C41" s="11">
        <v>33</v>
      </c>
      <c r="D41" s="90" t="str">
        <f>IF('Input Data'!I42="","",'Input Data'!I42)</f>
        <v>MARQUEZ, RICHARD EVANGELISTA</v>
      </c>
      <c r="E41" s="41"/>
      <c r="F41" s="41"/>
      <c r="G41" s="41"/>
      <c r="H41" s="41"/>
      <c r="I41" s="41"/>
      <c r="J41" s="41"/>
      <c r="K41" s="41"/>
      <c r="L41" s="106" t="str">
        <f t="shared" si="0"/>
        <v/>
      </c>
      <c r="M41" s="87"/>
      <c r="N41" s="87"/>
      <c r="O41" s="41"/>
      <c r="P41" s="615"/>
      <c r="Q41" s="624" t="str">
        <f t="shared" si="1"/>
        <v/>
      </c>
      <c r="R41" s="627" t="str">
        <f t="shared" si="4"/>
        <v/>
      </c>
      <c r="S41" s="630" t="str">
        <f t="shared" si="2"/>
        <v/>
      </c>
      <c r="T41" s="619" t="str">
        <f t="shared" si="3"/>
        <v/>
      </c>
    </row>
    <row r="42" spans="2:20" ht="17.100000000000001" customHeight="1">
      <c r="B42" s="10" t="str">
        <f>IF(D42="","",IF(VLOOKUP(D42,'Input Data'!I43:J163,2,FALSE)="","",VLOOKUP(D42,'Input Data'!I43:J163,2,FALSE)))</f>
        <v/>
      </c>
      <c r="C42" s="11">
        <v>34</v>
      </c>
      <c r="D42" s="90" t="str">
        <f>IF('Input Data'!I43="","",'Input Data'!I43)</f>
        <v>SANTIAGO, BRYAN DIZON</v>
      </c>
      <c r="E42" s="41"/>
      <c r="F42" s="41"/>
      <c r="G42" s="41"/>
      <c r="H42" s="41"/>
      <c r="I42" s="41"/>
      <c r="J42" s="41"/>
      <c r="K42" s="41"/>
      <c r="L42" s="106" t="str">
        <f t="shared" si="0"/>
        <v/>
      </c>
      <c r="M42" s="87"/>
      <c r="N42" s="87"/>
      <c r="O42" s="41"/>
      <c r="P42" s="615"/>
      <c r="Q42" s="624" t="str">
        <f t="shared" si="1"/>
        <v/>
      </c>
      <c r="R42" s="627" t="str">
        <f t="shared" si="4"/>
        <v/>
      </c>
      <c r="S42" s="630" t="str">
        <f t="shared" si="2"/>
        <v/>
      </c>
      <c r="T42" s="619" t="str">
        <f t="shared" si="3"/>
        <v/>
      </c>
    </row>
    <row r="43" spans="2:20" ht="17.100000000000001" customHeight="1">
      <c r="B43" s="10" t="str">
        <f>IF(D43="","",IF(VLOOKUP(D43,'Input Data'!I44:J164,2,FALSE)="","",VLOOKUP(D43,'Input Data'!I44:J164,2,FALSE)))</f>
        <v/>
      </c>
      <c r="C43" s="11">
        <v>35</v>
      </c>
      <c r="D43" s="90" t="str">
        <f>IF('Input Data'!I44="","",'Input Data'!I44)</f>
        <v>DE LEON, CARLO BAUTISTA</v>
      </c>
      <c r="E43" s="41"/>
      <c r="F43" s="41"/>
      <c r="G43" s="41"/>
      <c r="H43" s="41"/>
      <c r="I43" s="41"/>
      <c r="J43" s="41"/>
      <c r="K43" s="41"/>
      <c r="L43" s="106" t="str">
        <f t="shared" si="0"/>
        <v/>
      </c>
      <c r="M43" s="87"/>
      <c r="N43" s="87"/>
      <c r="O43" s="41"/>
      <c r="P43" s="615"/>
      <c r="Q43" s="624" t="str">
        <f t="shared" si="1"/>
        <v/>
      </c>
      <c r="R43" s="627" t="str">
        <f t="shared" si="4"/>
        <v/>
      </c>
      <c r="S43" s="630" t="str">
        <f t="shared" si="2"/>
        <v/>
      </c>
      <c r="T43" s="619" t="str">
        <f t="shared" si="3"/>
        <v/>
      </c>
    </row>
    <row r="44" spans="2:20" ht="17.100000000000001" customHeight="1">
      <c r="B44" s="10" t="str">
        <f>IF(D44="","",IF(VLOOKUP(D44,'Input Data'!I45:J165,2,FALSE)="","",VLOOKUP(D44,'Input Data'!I45:J165,2,FALSE)))</f>
        <v/>
      </c>
      <c r="C44" s="11">
        <v>36</v>
      </c>
      <c r="D44" s="90" t="str">
        <f>IF('Input Data'!I45="","",'Input Data'!I45)</f>
        <v>DIZON, MARK CRUZ</v>
      </c>
      <c r="E44" s="41"/>
      <c r="F44" s="41"/>
      <c r="G44" s="41"/>
      <c r="H44" s="41"/>
      <c r="I44" s="41"/>
      <c r="J44" s="41"/>
      <c r="K44" s="41"/>
      <c r="L44" s="106" t="str">
        <f t="shared" si="0"/>
        <v/>
      </c>
      <c r="M44" s="87"/>
      <c r="N44" s="87"/>
      <c r="O44" s="41"/>
      <c r="P44" s="615"/>
      <c r="Q44" s="624" t="str">
        <f t="shared" si="1"/>
        <v/>
      </c>
      <c r="R44" s="627" t="str">
        <f t="shared" si="4"/>
        <v/>
      </c>
      <c r="S44" s="630" t="str">
        <f t="shared" si="2"/>
        <v/>
      </c>
      <c r="T44" s="619" t="str">
        <f t="shared" si="3"/>
        <v/>
      </c>
    </row>
    <row r="45" spans="2:20" ht="17.100000000000001" customHeight="1">
      <c r="B45" s="10" t="str">
        <f>IF(D45="","",IF(VLOOKUP(D45,'Input Data'!I46:J166,2,FALSE)="","",VLOOKUP(D45,'Input Data'!I46:J166,2,FALSE)))</f>
        <v/>
      </c>
      <c r="C45" s="11">
        <v>37</v>
      </c>
      <c r="D45" s="90" t="str">
        <f>IF('Input Data'!I46="","",'Input Data'!I46)</f>
        <v>FRANCISCO, ADRIAN MORALES</v>
      </c>
      <c r="E45" s="41"/>
      <c r="F45" s="41"/>
      <c r="G45" s="41"/>
      <c r="H45" s="41"/>
      <c r="I45" s="41"/>
      <c r="J45" s="41"/>
      <c r="K45" s="41"/>
      <c r="L45" s="106" t="str">
        <f t="shared" si="0"/>
        <v/>
      </c>
      <c r="M45" s="87"/>
      <c r="N45" s="87"/>
      <c r="O45" s="41"/>
      <c r="P45" s="615"/>
      <c r="Q45" s="624" t="str">
        <f t="shared" si="1"/>
        <v/>
      </c>
      <c r="R45" s="627" t="str">
        <f t="shared" si="4"/>
        <v/>
      </c>
      <c r="S45" s="630" t="str">
        <f t="shared" si="2"/>
        <v/>
      </c>
      <c r="T45" s="619" t="str">
        <f t="shared" si="3"/>
        <v/>
      </c>
    </row>
    <row r="46" spans="2:20" ht="17.100000000000001" customHeight="1">
      <c r="B46" s="10" t="str">
        <f>IF(D46="","",IF(VLOOKUP(D46,'Input Data'!I47:J167,2,FALSE)="","",VLOOKUP(D46,'Input Data'!I47:J167,2,FALSE)))</f>
        <v/>
      </c>
      <c r="C46" s="11">
        <v>38</v>
      </c>
      <c r="D46" s="90" t="str">
        <f>IF('Input Data'!I47="","",'Input Data'!I47)</f>
        <v>ORTEGA, GABRIEL SANTOS</v>
      </c>
      <c r="E46" s="41"/>
      <c r="F46" s="41"/>
      <c r="G46" s="41"/>
      <c r="H46" s="41"/>
      <c r="I46" s="41"/>
      <c r="J46" s="41"/>
      <c r="K46" s="41"/>
      <c r="L46" s="106" t="str">
        <f t="shared" si="0"/>
        <v/>
      </c>
      <c r="M46" s="87"/>
      <c r="N46" s="87"/>
      <c r="O46" s="41"/>
      <c r="P46" s="615"/>
      <c r="Q46" s="624" t="str">
        <f t="shared" si="1"/>
        <v/>
      </c>
      <c r="R46" s="627" t="str">
        <f t="shared" si="4"/>
        <v/>
      </c>
      <c r="S46" s="630" t="str">
        <f t="shared" si="2"/>
        <v/>
      </c>
      <c r="T46" s="619" t="str">
        <f t="shared" si="3"/>
        <v/>
      </c>
    </row>
    <row r="47" spans="2:20" ht="17.100000000000001" customHeight="1">
      <c r="B47" s="10" t="str">
        <f>IF(D47="","",IF(VLOOKUP(D47,'Input Data'!I48:J168,2,FALSE)="","",VLOOKUP(D47,'Input Data'!I48:J168,2,FALSE)))</f>
        <v/>
      </c>
      <c r="C47" s="11">
        <v>39</v>
      </c>
      <c r="D47" s="90" t="str">
        <f>IF('Input Data'!I48="","",'Input Data'!I48)</f>
        <v>CHAVEZ, NATHAN VILLANUEVA</v>
      </c>
      <c r="E47" s="41"/>
      <c r="F47" s="41"/>
      <c r="G47" s="41"/>
      <c r="H47" s="41"/>
      <c r="I47" s="41"/>
      <c r="J47" s="41"/>
      <c r="K47" s="41"/>
      <c r="L47" s="106" t="str">
        <f t="shared" si="0"/>
        <v/>
      </c>
      <c r="M47" s="87"/>
      <c r="N47" s="87"/>
      <c r="O47" s="41"/>
      <c r="P47" s="615"/>
      <c r="Q47" s="624" t="str">
        <f t="shared" si="1"/>
        <v/>
      </c>
      <c r="R47" s="627" t="str">
        <f t="shared" si="4"/>
        <v/>
      </c>
      <c r="S47" s="630" t="str">
        <f t="shared" si="2"/>
        <v/>
      </c>
      <c r="T47" s="619" t="str">
        <f t="shared" si="3"/>
        <v/>
      </c>
    </row>
    <row r="48" spans="2:20" ht="17.100000000000001" customHeight="1">
      <c r="B48" s="10" t="str">
        <f>IF(D48="","",IF(VLOOKUP(D48,'Input Data'!I49:J169,2,FALSE)="","",VLOOKUP(D48,'Input Data'!I49:J169,2,FALSE)))</f>
        <v/>
      </c>
      <c r="C48" s="11">
        <v>40</v>
      </c>
      <c r="D48" s="90" t="str">
        <f>IF('Input Data'!I49="","",'Input Data'!I49)</f>
        <v>LIM, CHRISTIAN RAMOS</v>
      </c>
      <c r="E48" s="41"/>
      <c r="F48" s="41"/>
      <c r="G48" s="41"/>
      <c r="H48" s="41"/>
      <c r="I48" s="41"/>
      <c r="J48" s="41"/>
      <c r="K48" s="41"/>
      <c r="L48" s="106" t="str">
        <f t="shared" si="0"/>
        <v/>
      </c>
      <c r="M48" s="87"/>
      <c r="N48" s="87"/>
      <c r="O48" s="41"/>
      <c r="P48" s="615"/>
      <c r="Q48" s="624" t="str">
        <f t="shared" si="1"/>
        <v/>
      </c>
      <c r="R48" s="627" t="str">
        <f t="shared" si="4"/>
        <v/>
      </c>
      <c r="S48" s="630" t="str">
        <f t="shared" si="2"/>
        <v/>
      </c>
      <c r="T48" s="619" t="str">
        <f t="shared" si="3"/>
        <v/>
      </c>
    </row>
    <row r="49" spans="2:20" ht="17.100000000000001" customHeight="1">
      <c r="B49" s="10" t="str">
        <f>IF(D49="","",IF(VLOOKUP(D49,'Input Data'!I50:J170,2,FALSE)="","",VLOOKUP(D49,'Input Data'!I50:J170,2,FALSE)))</f>
        <v/>
      </c>
      <c r="C49" s="11">
        <v>41</v>
      </c>
      <c r="D49" s="90" t="str">
        <f>IF('Input Data'!I50="","",'Input Data'!I50)</f>
        <v>CHUA, PAOLO FERNANDEZ</v>
      </c>
      <c r="E49" s="41"/>
      <c r="F49" s="41"/>
      <c r="G49" s="41"/>
      <c r="H49" s="41"/>
      <c r="I49" s="41"/>
      <c r="J49" s="41"/>
      <c r="K49" s="41"/>
      <c r="L49" s="106" t="str">
        <f t="shared" si="0"/>
        <v/>
      </c>
      <c r="M49" s="87"/>
      <c r="N49" s="87"/>
      <c r="O49" s="41"/>
      <c r="P49" s="615"/>
      <c r="Q49" s="624" t="str">
        <f t="shared" si="1"/>
        <v/>
      </c>
      <c r="R49" s="627" t="str">
        <f t="shared" si="4"/>
        <v/>
      </c>
      <c r="S49" s="630" t="str">
        <f t="shared" si="2"/>
        <v/>
      </c>
      <c r="T49" s="619" t="str">
        <f t="shared" si="3"/>
        <v/>
      </c>
    </row>
    <row r="50" spans="2:20" ht="17.100000000000001" customHeight="1">
      <c r="B50" s="10" t="str">
        <f>IF(D50="","",IF(VLOOKUP(D50,'Input Data'!I51:J171,2,FALSE)="","",VLOOKUP(D50,'Input Data'!I51:J171,2,FALSE)))</f>
        <v/>
      </c>
      <c r="C50" s="11">
        <v>42</v>
      </c>
      <c r="D50" s="90" t="str">
        <f>IF('Input Data'!I51="","",'Input Data'!I51)</f>
        <v>SY, ANGELO GUTIERREZ</v>
      </c>
      <c r="E50" s="41"/>
      <c r="F50" s="41"/>
      <c r="G50" s="41"/>
      <c r="H50" s="41"/>
      <c r="I50" s="41"/>
      <c r="J50" s="41"/>
      <c r="K50" s="41"/>
      <c r="L50" s="106" t="str">
        <f t="shared" si="0"/>
        <v/>
      </c>
      <c r="M50" s="87"/>
      <c r="N50" s="87"/>
      <c r="O50" s="41"/>
      <c r="P50" s="615"/>
      <c r="Q50" s="624" t="str">
        <f t="shared" si="1"/>
        <v/>
      </c>
      <c r="R50" s="627" t="str">
        <f t="shared" si="4"/>
        <v/>
      </c>
      <c r="S50" s="630" t="str">
        <f t="shared" si="2"/>
        <v/>
      </c>
      <c r="T50" s="619" t="str">
        <f t="shared" si="3"/>
        <v/>
      </c>
    </row>
    <row r="51" spans="2:20" ht="17.100000000000001" customHeight="1">
      <c r="B51" s="10" t="str">
        <f>IF(D51="","",IF(VLOOKUP(D51,'Input Data'!I52:J172,2,FALSE)="","",VLOOKUP(D51,'Input Data'!I52:J172,2,FALSE)))</f>
        <v/>
      </c>
      <c r="C51" s="11">
        <v>43</v>
      </c>
      <c r="D51" s="90" t="str">
        <f>IF('Input Data'!I52="","",'Input Data'!I52)</f>
        <v>GO, DOMINIC NAVARRO</v>
      </c>
      <c r="E51" s="41"/>
      <c r="F51" s="41"/>
      <c r="G51" s="41"/>
      <c r="H51" s="41"/>
      <c r="I51" s="41"/>
      <c r="J51" s="41"/>
      <c r="K51" s="41"/>
      <c r="L51" s="106" t="str">
        <f t="shared" si="0"/>
        <v/>
      </c>
      <c r="M51" s="87"/>
      <c r="N51" s="87"/>
      <c r="O51" s="41"/>
      <c r="P51" s="615"/>
      <c r="Q51" s="624" t="str">
        <f t="shared" si="1"/>
        <v/>
      </c>
      <c r="R51" s="627" t="str">
        <f t="shared" si="4"/>
        <v/>
      </c>
      <c r="S51" s="630" t="str">
        <f t="shared" si="2"/>
        <v/>
      </c>
      <c r="T51" s="619" t="str">
        <f t="shared" si="3"/>
        <v/>
      </c>
    </row>
    <row r="52" spans="2:20" ht="17.100000000000001" customHeight="1">
      <c r="B52" s="10" t="str">
        <f>IF(D52="","",IF(VLOOKUP(D52,'Input Data'!I53:J173,2,FALSE)="","",VLOOKUP(D52,'Input Data'!I53:J173,2,FALSE)))</f>
        <v/>
      </c>
      <c r="C52" s="11">
        <v>44</v>
      </c>
      <c r="D52" s="90" t="str">
        <f>IF('Input Data'!I53="","",'Input Data'!I53)</f>
        <v>TAN, EMMANUEL CASTILLO</v>
      </c>
      <c r="E52" s="41"/>
      <c r="F52" s="41"/>
      <c r="G52" s="41"/>
      <c r="H52" s="41"/>
      <c r="I52" s="41"/>
      <c r="J52" s="41"/>
      <c r="K52" s="41"/>
      <c r="L52" s="106" t="str">
        <f t="shared" si="0"/>
        <v/>
      </c>
      <c r="M52" s="87"/>
      <c r="N52" s="87"/>
      <c r="O52" s="41"/>
      <c r="P52" s="615"/>
      <c r="Q52" s="624" t="str">
        <f t="shared" si="1"/>
        <v/>
      </c>
      <c r="R52" s="627" t="str">
        <f t="shared" si="4"/>
        <v/>
      </c>
      <c r="S52" s="630" t="str">
        <f t="shared" si="2"/>
        <v/>
      </c>
      <c r="T52" s="619" t="str">
        <f t="shared" si="3"/>
        <v/>
      </c>
    </row>
    <row r="53" spans="2:20" ht="17.100000000000001" customHeight="1">
      <c r="B53" s="10" t="str">
        <f>IF(D53="","",IF(VLOOKUP(D53,'Input Data'!I54:J174,2,FALSE)="","",VLOOKUP(D53,'Input Data'!I54:J174,2,FALSE)))</f>
        <v/>
      </c>
      <c r="C53" s="11">
        <v>45</v>
      </c>
      <c r="D53" s="90" t="str">
        <f>IF('Input Data'!I54="","",'Input Data'!I54)</f>
        <v>ONG, PATRICK HERRERA</v>
      </c>
      <c r="E53" s="41"/>
      <c r="F53" s="41"/>
      <c r="G53" s="41"/>
      <c r="H53" s="41"/>
      <c r="I53" s="41"/>
      <c r="J53" s="41"/>
      <c r="K53" s="41"/>
      <c r="L53" s="106" t="str">
        <f t="shared" si="0"/>
        <v/>
      </c>
      <c r="M53" s="87"/>
      <c r="N53" s="87"/>
      <c r="O53" s="41"/>
      <c r="P53" s="615"/>
      <c r="Q53" s="624" t="str">
        <f t="shared" si="1"/>
        <v/>
      </c>
      <c r="R53" s="627" t="str">
        <f t="shared" si="4"/>
        <v/>
      </c>
      <c r="S53" s="630" t="str">
        <f t="shared" si="2"/>
        <v/>
      </c>
      <c r="T53" s="619" t="str">
        <f t="shared" si="3"/>
        <v/>
      </c>
    </row>
    <row r="54" spans="2:20" ht="17.100000000000001" customHeight="1">
      <c r="B54" s="10" t="str">
        <f>IF(D54="","",IF(VLOOKUP(D54,'Input Data'!I55:J175,2,FALSE)="","",VLOOKUP(D54,'Input Data'!I55:J175,2,FALSE)))</f>
        <v/>
      </c>
      <c r="C54" s="11">
        <v>46</v>
      </c>
      <c r="D54" s="90" t="str">
        <f>IF('Input Data'!I55="","",'Input Data'!I55)</f>
        <v>UY, JOSEPH SALAZAR</v>
      </c>
      <c r="E54" s="41"/>
      <c r="F54" s="41"/>
      <c r="G54" s="41"/>
      <c r="H54" s="41"/>
      <c r="I54" s="41"/>
      <c r="J54" s="41"/>
      <c r="K54" s="41"/>
      <c r="L54" s="106" t="str">
        <f t="shared" si="0"/>
        <v/>
      </c>
      <c r="M54" s="87"/>
      <c r="N54" s="87"/>
      <c r="O54" s="41"/>
      <c r="P54" s="615"/>
      <c r="Q54" s="624" t="str">
        <f t="shared" si="1"/>
        <v/>
      </c>
      <c r="R54" s="627" t="str">
        <f t="shared" si="4"/>
        <v/>
      </c>
      <c r="S54" s="630" t="str">
        <f t="shared" si="2"/>
        <v/>
      </c>
      <c r="T54" s="619" t="str">
        <f t="shared" si="3"/>
        <v/>
      </c>
    </row>
    <row r="55" spans="2:20" ht="17.100000000000001" customHeight="1">
      <c r="B55" s="10" t="str">
        <f>IF(D55="","",IF(VLOOKUP(D55,'Input Data'!I56:J176,2,FALSE)="","",VLOOKUP(D55,'Input Data'!I56:J176,2,FALSE)))</f>
        <v/>
      </c>
      <c r="C55" s="11">
        <v>47</v>
      </c>
      <c r="D55" s="90" t="str">
        <f>IF('Input Data'!I56="","",'Input Data'!I56)</f>
        <v>CO, LAWRENCE RIVERA</v>
      </c>
      <c r="E55" s="41"/>
      <c r="F55" s="41"/>
      <c r="G55" s="41"/>
      <c r="H55" s="41"/>
      <c r="I55" s="41"/>
      <c r="J55" s="41"/>
      <c r="K55" s="41"/>
      <c r="L55" s="106" t="str">
        <f t="shared" si="0"/>
        <v/>
      </c>
      <c r="M55" s="87"/>
      <c r="N55" s="87"/>
      <c r="O55" s="41"/>
      <c r="P55" s="615"/>
      <c r="Q55" s="624" t="str">
        <f t="shared" si="1"/>
        <v/>
      </c>
      <c r="R55" s="627" t="str">
        <f t="shared" si="4"/>
        <v/>
      </c>
      <c r="S55" s="630" t="str">
        <f t="shared" si="2"/>
        <v/>
      </c>
      <c r="T55" s="619" t="str">
        <f t="shared" si="3"/>
        <v/>
      </c>
    </row>
    <row r="56" spans="2:20" ht="17.100000000000001" customHeight="1">
      <c r="B56" s="10" t="str">
        <f>IF(D56="","",IF(VLOOKUP(D56,'Input Data'!I57:J177,2,FALSE)="","",VLOOKUP(D56,'Input Data'!I57:J177,2,FALSE)))</f>
        <v/>
      </c>
      <c r="C56" s="11">
        <v>48</v>
      </c>
      <c r="D56" s="90" t="str">
        <f>IF('Input Data'!I57="","",'Input Data'!I57)</f>
        <v>DY, VINCENT MENDOZA</v>
      </c>
      <c r="E56" s="41"/>
      <c r="F56" s="41"/>
      <c r="G56" s="41"/>
      <c r="H56" s="41"/>
      <c r="I56" s="41"/>
      <c r="J56" s="41"/>
      <c r="K56" s="41"/>
      <c r="L56" s="106" t="str">
        <f t="shared" si="0"/>
        <v/>
      </c>
      <c r="M56" s="87"/>
      <c r="N56" s="87"/>
      <c r="O56" s="41"/>
      <c r="P56" s="615"/>
      <c r="Q56" s="624" t="str">
        <f t="shared" si="1"/>
        <v/>
      </c>
      <c r="R56" s="627" t="str">
        <f t="shared" si="4"/>
        <v/>
      </c>
      <c r="S56" s="630" t="str">
        <f t="shared" si="2"/>
        <v/>
      </c>
      <c r="T56" s="619" t="str">
        <f t="shared" si="3"/>
        <v/>
      </c>
    </row>
    <row r="57" spans="2:20" ht="17.100000000000001" customHeight="1">
      <c r="B57" s="10" t="str">
        <f>IF(D57="","",IF(VLOOKUP(D57,'Input Data'!I58:J178,2,FALSE)="","",VLOOKUP(D57,'Input Data'!I58:J178,2,FALSE)))</f>
        <v/>
      </c>
      <c r="C57" s="11">
        <v>49</v>
      </c>
      <c r="D57" s="90" t="str">
        <f>IF('Input Data'!I58="","",'Input Data'!I58)</f>
        <v>TIU, JUSTIN LOPEZ</v>
      </c>
      <c r="E57" s="41"/>
      <c r="F57" s="41"/>
      <c r="G57" s="41"/>
      <c r="H57" s="41"/>
      <c r="I57" s="41"/>
      <c r="J57" s="41"/>
      <c r="K57" s="41"/>
      <c r="L57" s="106" t="str">
        <f t="shared" si="0"/>
        <v/>
      </c>
      <c r="M57" s="87"/>
      <c r="N57" s="87"/>
      <c r="O57" s="41"/>
      <c r="P57" s="615"/>
      <c r="Q57" s="624" t="str">
        <f t="shared" si="1"/>
        <v/>
      </c>
      <c r="R57" s="627" t="str">
        <f t="shared" si="4"/>
        <v/>
      </c>
      <c r="S57" s="630" t="str">
        <f t="shared" si="2"/>
        <v/>
      </c>
      <c r="T57" s="619" t="str">
        <f t="shared" si="3"/>
        <v/>
      </c>
    </row>
    <row r="58" spans="2:20" ht="17.100000000000001" customHeight="1">
      <c r="B58" s="10" t="str">
        <f>IF(D58="","",IF(VLOOKUP(D58,'Input Data'!I59:J179,2,FALSE)="","",VLOOKUP(D58,'Input Data'!I59:J179,2,FALSE)))</f>
        <v/>
      </c>
      <c r="C58" s="11">
        <v>50</v>
      </c>
      <c r="D58" s="90" t="str">
        <f>IF('Input Data'!I59="","",'Input Data'!I59)</f>
        <v>YUMUL, FRANCIS PONCE</v>
      </c>
      <c r="E58" s="41"/>
      <c r="F58" s="41"/>
      <c r="G58" s="41"/>
      <c r="H58" s="41"/>
      <c r="I58" s="41"/>
      <c r="J58" s="41"/>
      <c r="K58" s="41"/>
      <c r="L58" s="106" t="str">
        <f t="shared" si="0"/>
        <v/>
      </c>
      <c r="M58" s="87"/>
      <c r="N58" s="87"/>
      <c r="O58" s="41"/>
      <c r="P58" s="615"/>
      <c r="Q58" s="624" t="str">
        <f t="shared" si="1"/>
        <v/>
      </c>
      <c r="R58" s="627" t="str">
        <f t="shared" si="4"/>
        <v/>
      </c>
      <c r="S58" s="630" t="str">
        <f t="shared" si="2"/>
        <v/>
      </c>
      <c r="T58" s="619" t="str">
        <f t="shared" si="3"/>
        <v/>
      </c>
    </row>
    <row r="59" spans="2:20" ht="17.100000000000001" customHeight="1">
      <c r="B59" s="10" t="str">
        <f>IF(D59="","",IF(VLOOKUP(D59,'Input Data'!I60:J180,2,FALSE)="","",VLOOKUP(D59,'Input Data'!I60:J180,2,FALSE)))</f>
        <v/>
      </c>
      <c r="C59" s="11">
        <v>51</v>
      </c>
      <c r="D59" s="90" t="str">
        <f>IF('Input Data'!I60="","",'Input Data'!I60)</f>
        <v/>
      </c>
      <c r="E59" s="41"/>
      <c r="F59" s="41"/>
      <c r="G59" s="41"/>
      <c r="H59" s="41"/>
      <c r="I59" s="41"/>
      <c r="J59" s="41"/>
      <c r="K59" s="41"/>
      <c r="L59" s="106" t="str">
        <f t="shared" si="0"/>
        <v/>
      </c>
      <c r="M59" s="87"/>
      <c r="N59" s="87"/>
      <c r="O59" s="41"/>
      <c r="P59" s="615"/>
      <c r="Q59" s="624" t="str">
        <f t="shared" si="1"/>
        <v/>
      </c>
      <c r="R59" s="627" t="str">
        <f t="shared" si="4"/>
        <v/>
      </c>
      <c r="S59" s="630" t="str">
        <f t="shared" si="2"/>
        <v/>
      </c>
      <c r="T59" s="619" t="str">
        <f t="shared" si="3"/>
        <v/>
      </c>
    </row>
    <row r="60" spans="2:20" ht="17.100000000000001" customHeight="1">
      <c r="B60" s="10" t="str">
        <f>IF(D60="","",IF(VLOOKUP(D60,'Input Data'!I61:J181,2,FALSE)="","",VLOOKUP(D60,'Input Data'!I61:J181,2,FALSE)))</f>
        <v/>
      </c>
      <c r="C60" s="11">
        <v>52</v>
      </c>
      <c r="D60" s="90" t="str">
        <f>IF('Input Data'!I61="","",'Input Data'!I61)</f>
        <v/>
      </c>
      <c r="E60" s="41"/>
      <c r="F60" s="41"/>
      <c r="G60" s="41"/>
      <c r="H60" s="41"/>
      <c r="I60" s="41"/>
      <c r="J60" s="41"/>
      <c r="K60" s="41"/>
      <c r="L60" s="106" t="str">
        <f t="shared" si="0"/>
        <v/>
      </c>
      <c r="M60" s="87"/>
      <c r="N60" s="87"/>
      <c r="O60" s="41"/>
      <c r="P60" s="615"/>
      <c r="Q60" s="624" t="str">
        <f t="shared" si="1"/>
        <v/>
      </c>
      <c r="R60" s="627" t="str">
        <f t="shared" si="4"/>
        <v/>
      </c>
      <c r="S60" s="630" t="str">
        <f t="shared" si="2"/>
        <v/>
      </c>
      <c r="T60" s="619" t="str">
        <f t="shared" si="3"/>
        <v/>
      </c>
    </row>
    <row r="61" spans="2:20" ht="17.100000000000001" customHeight="1">
      <c r="B61" s="10" t="str">
        <f>IF(D61="","",IF(VLOOKUP(D61,'Input Data'!I62:J182,2,FALSE)="","",VLOOKUP(D61,'Input Data'!I62:J182,2,FALSE)))</f>
        <v/>
      </c>
      <c r="C61" s="11">
        <v>53</v>
      </c>
      <c r="D61" s="90" t="str">
        <f>IF('Input Data'!I62="","",'Input Data'!I62)</f>
        <v/>
      </c>
      <c r="E61" s="41"/>
      <c r="F61" s="41"/>
      <c r="G61" s="41"/>
      <c r="H61" s="41"/>
      <c r="I61" s="41"/>
      <c r="J61" s="41"/>
      <c r="K61" s="41"/>
      <c r="L61" s="106" t="str">
        <f t="shared" si="0"/>
        <v/>
      </c>
      <c r="M61" s="87"/>
      <c r="N61" s="87"/>
      <c r="O61" s="41"/>
      <c r="P61" s="615"/>
      <c r="Q61" s="624" t="str">
        <f t="shared" si="1"/>
        <v/>
      </c>
      <c r="R61" s="627" t="str">
        <f t="shared" si="4"/>
        <v/>
      </c>
      <c r="S61" s="630" t="str">
        <f t="shared" si="2"/>
        <v/>
      </c>
      <c r="T61" s="619" t="str">
        <f t="shared" si="3"/>
        <v/>
      </c>
    </row>
    <row r="62" spans="2:20" ht="17.100000000000001" customHeight="1">
      <c r="B62" s="10" t="str">
        <f>IF(D62="","",IF(VLOOKUP(D62,'Input Data'!I63:J183,2,FALSE)="","",VLOOKUP(D62,'Input Data'!I63:J183,2,FALSE)))</f>
        <v/>
      </c>
      <c r="C62" s="11">
        <v>54</v>
      </c>
      <c r="D62" s="90" t="str">
        <f>IF('Input Data'!I63="","",'Input Data'!I63)</f>
        <v/>
      </c>
      <c r="E62" s="41"/>
      <c r="F62" s="41"/>
      <c r="G62" s="41"/>
      <c r="H62" s="41"/>
      <c r="I62" s="41"/>
      <c r="J62" s="41"/>
      <c r="K62" s="41"/>
      <c r="L62" s="106" t="str">
        <f t="shared" si="0"/>
        <v/>
      </c>
      <c r="M62" s="87"/>
      <c r="N62" s="87"/>
      <c r="O62" s="41"/>
      <c r="P62" s="615"/>
      <c r="Q62" s="624" t="str">
        <f t="shared" si="1"/>
        <v/>
      </c>
      <c r="R62" s="627" t="str">
        <f t="shared" si="4"/>
        <v/>
      </c>
      <c r="S62" s="630" t="str">
        <f t="shared" si="2"/>
        <v/>
      </c>
      <c r="T62" s="619" t="str">
        <f t="shared" si="3"/>
        <v/>
      </c>
    </row>
    <row r="63" spans="2:20" ht="17.100000000000001" customHeight="1">
      <c r="B63" s="10" t="str">
        <f>IF(D63="","",IF(VLOOKUP(D63,'Input Data'!I64:J184,2,FALSE)="","",VLOOKUP(D63,'Input Data'!I64:J184,2,FALSE)))</f>
        <v/>
      </c>
      <c r="C63" s="11">
        <v>55</v>
      </c>
      <c r="D63" s="90" t="str">
        <f>IF('Input Data'!I64="","",'Input Data'!I64)</f>
        <v/>
      </c>
      <c r="E63" s="41"/>
      <c r="F63" s="41"/>
      <c r="G63" s="41"/>
      <c r="H63" s="41"/>
      <c r="I63" s="41"/>
      <c r="J63" s="41"/>
      <c r="K63" s="41"/>
      <c r="L63" s="106" t="str">
        <f t="shared" si="0"/>
        <v/>
      </c>
      <c r="M63" s="87"/>
      <c r="N63" s="87"/>
      <c r="O63" s="41"/>
      <c r="P63" s="615"/>
      <c r="Q63" s="624" t="str">
        <f t="shared" si="1"/>
        <v/>
      </c>
      <c r="R63" s="627" t="str">
        <f t="shared" si="4"/>
        <v/>
      </c>
      <c r="S63" s="630" t="str">
        <f t="shared" si="2"/>
        <v/>
      </c>
      <c r="T63" s="619" t="str">
        <f t="shared" si="3"/>
        <v/>
      </c>
    </row>
    <row r="64" spans="2:20" ht="17.100000000000001" customHeight="1">
      <c r="B64" s="10" t="str">
        <f>IF(D64="","",IF(VLOOKUP(D64,'Input Data'!I65:J185,2,FALSE)="","",VLOOKUP(D64,'Input Data'!I65:J185,2,FALSE)))</f>
        <v/>
      </c>
      <c r="C64" s="11">
        <v>56</v>
      </c>
      <c r="D64" s="90" t="str">
        <f>IF('Input Data'!I65="","",'Input Data'!I65)</f>
        <v/>
      </c>
      <c r="E64" s="41"/>
      <c r="F64" s="41"/>
      <c r="G64" s="41"/>
      <c r="H64" s="41"/>
      <c r="I64" s="41"/>
      <c r="J64" s="41"/>
      <c r="K64" s="41"/>
      <c r="L64" s="106" t="str">
        <f t="shared" si="0"/>
        <v/>
      </c>
      <c r="M64" s="87"/>
      <c r="N64" s="87"/>
      <c r="O64" s="41"/>
      <c r="P64" s="615"/>
      <c r="Q64" s="624" t="str">
        <f t="shared" si="1"/>
        <v/>
      </c>
      <c r="R64" s="627" t="str">
        <f t="shared" si="4"/>
        <v/>
      </c>
      <c r="S64" s="630" t="str">
        <f t="shared" si="2"/>
        <v/>
      </c>
      <c r="T64" s="619" t="str">
        <f t="shared" si="3"/>
        <v/>
      </c>
    </row>
    <row r="65" spans="2:20" ht="17.100000000000001" customHeight="1">
      <c r="B65" s="10" t="str">
        <f>IF(D65="","",IF(VLOOKUP(D65,'Input Data'!I66:J186,2,FALSE)="","",VLOOKUP(D65,'Input Data'!I66:J186,2,FALSE)))</f>
        <v/>
      </c>
      <c r="C65" s="11">
        <v>57</v>
      </c>
      <c r="D65" s="90" t="str">
        <f>IF('Input Data'!I66="","",'Input Data'!I66)</f>
        <v/>
      </c>
      <c r="E65" s="41"/>
      <c r="F65" s="41"/>
      <c r="G65" s="41"/>
      <c r="H65" s="41"/>
      <c r="I65" s="41"/>
      <c r="J65" s="41"/>
      <c r="K65" s="41"/>
      <c r="L65" s="106" t="str">
        <f t="shared" si="0"/>
        <v/>
      </c>
      <c r="M65" s="87"/>
      <c r="N65" s="87"/>
      <c r="O65" s="41"/>
      <c r="P65" s="615"/>
      <c r="Q65" s="624" t="str">
        <f t="shared" si="1"/>
        <v/>
      </c>
      <c r="R65" s="627" t="str">
        <f t="shared" si="4"/>
        <v/>
      </c>
      <c r="S65" s="630" t="str">
        <f t="shared" si="2"/>
        <v/>
      </c>
      <c r="T65" s="619" t="str">
        <f t="shared" si="3"/>
        <v/>
      </c>
    </row>
    <row r="66" spans="2:20" ht="17.100000000000001" customHeight="1">
      <c r="B66" s="10" t="str">
        <f>IF(D66="","",IF(VLOOKUP(D66,'Input Data'!I67:J187,2,FALSE)="","",VLOOKUP(D66,'Input Data'!I67:J187,2,FALSE)))</f>
        <v/>
      </c>
      <c r="C66" s="11">
        <v>58</v>
      </c>
      <c r="D66" s="90" t="str">
        <f>IF('Input Data'!I67="","",'Input Data'!I67)</f>
        <v/>
      </c>
      <c r="E66" s="41"/>
      <c r="F66" s="41"/>
      <c r="G66" s="41"/>
      <c r="H66" s="41"/>
      <c r="I66" s="41"/>
      <c r="J66" s="41"/>
      <c r="K66" s="41"/>
      <c r="L66" s="106" t="str">
        <f t="shared" si="0"/>
        <v/>
      </c>
      <c r="M66" s="87"/>
      <c r="N66" s="87"/>
      <c r="O66" s="41"/>
      <c r="P66" s="615"/>
      <c r="Q66" s="624" t="str">
        <f t="shared" si="1"/>
        <v/>
      </c>
      <c r="R66" s="627" t="str">
        <f t="shared" si="4"/>
        <v/>
      </c>
      <c r="S66" s="630" t="str">
        <f t="shared" si="2"/>
        <v/>
      </c>
      <c r="T66" s="619" t="str">
        <f t="shared" si="3"/>
        <v/>
      </c>
    </row>
    <row r="67" spans="2:20" ht="17.100000000000001" customHeight="1">
      <c r="B67" s="10" t="str">
        <f>IF(D67="","",IF(VLOOKUP(D67,'Input Data'!I68:J188,2,FALSE)="","",VLOOKUP(D67,'Input Data'!I68:J188,2,FALSE)))</f>
        <v/>
      </c>
      <c r="C67" s="11">
        <v>59</v>
      </c>
      <c r="D67" s="90" t="str">
        <f>IF('Input Data'!I68="","",'Input Data'!I68)</f>
        <v/>
      </c>
      <c r="E67" s="41"/>
      <c r="F67" s="41"/>
      <c r="G67" s="41"/>
      <c r="H67" s="41"/>
      <c r="I67" s="41"/>
      <c r="J67" s="41"/>
      <c r="K67" s="41"/>
      <c r="L67" s="106" t="str">
        <f t="shared" si="0"/>
        <v/>
      </c>
      <c r="M67" s="87"/>
      <c r="N67" s="87"/>
      <c r="O67" s="41"/>
      <c r="P67" s="615"/>
      <c r="Q67" s="624" t="str">
        <f t="shared" si="1"/>
        <v/>
      </c>
      <c r="R67" s="627" t="str">
        <f t="shared" si="4"/>
        <v/>
      </c>
      <c r="S67" s="630" t="str">
        <f t="shared" si="2"/>
        <v/>
      </c>
      <c r="T67" s="619" t="str">
        <f t="shared" si="3"/>
        <v/>
      </c>
    </row>
    <row r="68" spans="2:20" ht="17.100000000000001" customHeight="1">
      <c r="B68" s="10" t="str">
        <f>IF(D68="","",IF(VLOOKUP(D68,'Input Data'!I69:J189,2,FALSE)="","",VLOOKUP(D68,'Input Data'!I69:J189,2,FALSE)))</f>
        <v/>
      </c>
      <c r="C68" s="11">
        <v>60</v>
      </c>
      <c r="D68" s="90" t="str">
        <f>IF('Input Data'!I69="","",'Input Data'!I69)</f>
        <v/>
      </c>
      <c r="E68" s="41"/>
      <c r="F68" s="41"/>
      <c r="G68" s="41"/>
      <c r="H68" s="41"/>
      <c r="I68" s="41"/>
      <c r="J68" s="41"/>
      <c r="K68" s="41"/>
      <c r="L68" s="106" t="str">
        <f t="shared" si="0"/>
        <v/>
      </c>
      <c r="M68" s="87"/>
      <c r="N68" s="87"/>
      <c r="O68" s="41"/>
      <c r="P68" s="615"/>
      <c r="Q68" s="624" t="str">
        <f t="shared" si="1"/>
        <v/>
      </c>
      <c r="R68" s="627" t="str">
        <f t="shared" si="4"/>
        <v/>
      </c>
      <c r="S68" s="630" t="str">
        <f t="shared" si="2"/>
        <v/>
      </c>
      <c r="T68" s="619" t="str">
        <f t="shared" si="3"/>
        <v/>
      </c>
    </row>
    <row r="69" spans="2:20" ht="17.100000000000001" customHeight="1">
      <c r="B69" s="10"/>
      <c r="C69" s="92"/>
      <c r="D69" s="91" t="s">
        <v>79</v>
      </c>
      <c r="E69" s="45"/>
      <c r="F69" s="45"/>
      <c r="G69" s="45"/>
      <c r="H69" s="45"/>
      <c r="I69" s="45"/>
      <c r="J69" s="45"/>
      <c r="K69" s="45"/>
      <c r="L69" s="107" t="str">
        <f t="shared" si="0"/>
        <v/>
      </c>
      <c r="M69" s="45"/>
      <c r="N69" s="45"/>
      <c r="O69" s="45"/>
      <c r="P69" s="616"/>
      <c r="Q69" s="625" t="str">
        <f t="shared" si="1"/>
        <v/>
      </c>
      <c r="R69" s="628" t="str">
        <f t="shared" si="4"/>
        <v/>
      </c>
      <c r="S69" s="628" t="str">
        <f t="shared" si="2"/>
        <v/>
      </c>
      <c r="T69" s="620" t="str">
        <f t="shared" si="3"/>
        <v/>
      </c>
    </row>
    <row r="70" spans="2:20" ht="17.100000000000001" customHeight="1">
      <c r="B70" s="10" t="str">
        <f>IF(D70="","",IF(VLOOKUP(D70,'Input Data'!I71:J191,2,FALSE)="","",VLOOKUP(D70,'Input Data'!I71:J191,2,FALSE)))</f>
        <v/>
      </c>
      <c r="C70" s="11">
        <v>1</v>
      </c>
      <c r="D70" s="90" t="str">
        <f>IF('Input Data'!I71="","",'Input Data'!I71)</f>
        <v>CRUZ, MARIA SANTOS</v>
      </c>
      <c r="E70" s="41"/>
      <c r="F70" s="41"/>
      <c r="G70" s="41"/>
      <c r="H70" s="41"/>
      <c r="I70" s="41"/>
      <c r="J70" s="41"/>
      <c r="K70" s="41"/>
      <c r="L70" s="106" t="str">
        <f t="shared" si="0"/>
        <v/>
      </c>
      <c r="M70" s="87"/>
      <c r="N70" s="87"/>
      <c r="O70" s="41"/>
      <c r="P70" s="615"/>
      <c r="Q70" s="624" t="str">
        <f t="shared" si="1"/>
        <v/>
      </c>
      <c r="R70" s="627" t="str">
        <f t="shared" si="4"/>
        <v/>
      </c>
      <c r="S70" s="630" t="str">
        <f t="shared" si="2"/>
        <v/>
      </c>
      <c r="T70" s="619" t="str">
        <f t="shared" si="3"/>
        <v/>
      </c>
    </row>
    <row r="71" spans="2:20" ht="17.100000000000001" customHeight="1">
      <c r="B71" s="10" t="str">
        <f>IF(D71="","",IF(VLOOKUP(D71,'Input Data'!I72:J192,2,FALSE)="","",VLOOKUP(D71,'Input Data'!I72:J192,2,FALSE)))</f>
        <v/>
      </c>
      <c r="C71" s="11">
        <v>2</v>
      </c>
      <c r="D71" s="90" t="str">
        <f>IF('Input Data'!I72="","",'Input Data'!I72)</f>
        <v>REYES, ANGELA VILLANUEVA</v>
      </c>
      <c r="E71" s="41"/>
      <c r="F71" s="41"/>
      <c r="G71" s="41"/>
      <c r="H71" s="41"/>
      <c r="I71" s="41"/>
      <c r="J71" s="41"/>
      <c r="K71" s="41"/>
      <c r="L71" s="106" t="str">
        <f t="shared" si="0"/>
        <v/>
      </c>
      <c r="M71" s="87"/>
      <c r="N71" s="87"/>
      <c r="O71" s="41"/>
      <c r="P71" s="615"/>
      <c r="Q71" s="624" t="str">
        <f t="shared" si="1"/>
        <v/>
      </c>
      <c r="R71" s="627" t="str">
        <f t="shared" si="4"/>
        <v/>
      </c>
      <c r="S71" s="630" t="str">
        <f t="shared" si="2"/>
        <v/>
      </c>
      <c r="T71" s="619" t="str">
        <f t="shared" si="3"/>
        <v/>
      </c>
    </row>
    <row r="72" spans="2:20" ht="17.100000000000001" customHeight="1">
      <c r="B72" s="10" t="str">
        <f>IF(D72="","",IF(VLOOKUP(D72,'Input Data'!I73:J193,2,FALSE)="","",VLOOKUP(D72,'Input Data'!I73:J193,2,FALSE)))</f>
        <v/>
      </c>
      <c r="C72" s="11">
        <v>3</v>
      </c>
      <c r="D72" s="90" t="str">
        <f>IF('Input Data'!I73="","",'Input Data'!I73)</f>
        <v>SANTOS, KRISTINE MENDOZA</v>
      </c>
      <c r="E72" s="41"/>
      <c r="F72" s="41"/>
      <c r="G72" s="41"/>
      <c r="H72" s="41"/>
      <c r="I72" s="41"/>
      <c r="J72" s="41"/>
      <c r="K72" s="41"/>
      <c r="L72" s="106" t="str">
        <f t="shared" si="0"/>
        <v/>
      </c>
      <c r="M72" s="87"/>
      <c r="N72" s="87"/>
      <c r="O72" s="41"/>
      <c r="P72" s="615"/>
      <c r="Q72" s="624" t="str">
        <f t="shared" si="1"/>
        <v/>
      </c>
      <c r="R72" s="627" t="str">
        <f t="shared" si="4"/>
        <v/>
      </c>
      <c r="S72" s="630" t="str">
        <f t="shared" si="2"/>
        <v/>
      </c>
      <c r="T72" s="619" t="str">
        <f t="shared" si="3"/>
        <v/>
      </c>
    </row>
    <row r="73" spans="2:20" ht="17.100000000000001" customHeight="1">
      <c r="B73" s="10" t="str">
        <f>IF(D73="","",IF(VLOOKUP(D73,'Input Data'!I74:J194,2,FALSE)="","",VLOOKUP(D73,'Input Data'!I74:J194,2,FALSE)))</f>
        <v/>
      </c>
      <c r="C73" s="11">
        <v>4</v>
      </c>
      <c r="D73" s="90" t="str">
        <f>IF('Input Data'!I74="","",'Input Data'!I74)</f>
        <v>MENDOZA, SOPHIA LOPEZ</v>
      </c>
      <c r="E73" s="41"/>
      <c r="F73" s="41"/>
      <c r="G73" s="41"/>
      <c r="H73" s="41"/>
      <c r="I73" s="41"/>
      <c r="J73" s="41"/>
      <c r="K73" s="41"/>
      <c r="L73" s="106" t="str">
        <f t="shared" si="0"/>
        <v/>
      </c>
      <c r="M73" s="87"/>
      <c r="N73" s="87"/>
      <c r="O73" s="41"/>
      <c r="P73" s="615"/>
      <c r="Q73" s="624" t="str">
        <f t="shared" si="1"/>
        <v/>
      </c>
      <c r="R73" s="627" t="str">
        <f t="shared" si="4"/>
        <v/>
      </c>
      <c r="S73" s="630" t="str">
        <f t="shared" si="2"/>
        <v/>
      </c>
      <c r="T73" s="619" t="str">
        <f t="shared" si="3"/>
        <v/>
      </c>
    </row>
    <row r="74" spans="2:20" ht="17.100000000000001" customHeight="1">
      <c r="B74" s="10" t="str">
        <f>IF(D74="","",IF(VLOOKUP(D74,'Input Data'!I75:J195,2,FALSE)="","",VLOOKUP(D74,'Input Data'!I75:J195,2,FALSE)))</f>
        <v/>
      </c>
      <c r="C74" s="11">
        <v>5</v>
      </c>
      <c r="D74" s="90" t="str">
        <f>IF('Input Data'!I75="","",'Input Data'!I75)</f>
        <v>VILLANUEVA, CAMILLE RAMOS</v>
      </c>
      <c r="E74" s="41"/>
      <c r="F74" s="41"/>
      <c r="G74" s="41"/>
      <c r="H74" s="41"/>
      <c r="I74" s="41"/>
      <c r="J74" s="41"/>
      <c r="K74" s="41"/>
      <c r="L74" s="106" t="str">
        <f t="shared" ref="L74:L129" si="5">IF(M74="","",ROUND(AVERAGE(M74:N74),0))</f>
        <v/>
      </c>
      <c r="M74" s="87"/>
      <c r="N74" s="87"/>
      <c r="O74" s="41"/>
      <c r="P74" s="615"/>
      <c r="Q74" s="624" t="str">
        <f t="shared" ref="Q74:Q129" si="6">IF(COUNT(E74:L74)&lt;8,"",AVERAGE(E74:L74,O74:P74))</f>
        <v/>
      </c>
      <c r="R74" s="627" t="str">
        <f t="shared" ref="R74:R129" si="7">IF(Q74="", "", ROUND(Q74, 0))</f>
        <v/>
      </c>
      <c r="S74" s="630" t="str">
        <f t="shared" ref="S74:S129" si="8">IF(Q74="","",RANK(Q74,$Q$9:$Q$129,0))</f>
        <v/>
      </c>
      <c r="T74" s="619" t="str">
        <f t="shared" ref="T74:T129" si="9">IF(R74="","",IF(R74&gt;=90,"ACADEMIC EXCELLENCE",""))</f>
        <v/>
      </c>
    </row>
    <row r="75" spans="2:20" ht="17.100000000000001" customHeight="1">
      <c r="B75" s="10" t="str">
        <f>IF(D75="","",IF(VLOOKUP(D75,'Input Data'!I76:J196,2,FALSE)="","",VLOOKUP(D75,'Input Data'!I76:J196,2,FALSE)))</f>
        <v/>
      </c>
      <c r="C75" s="11">
        <v>6</v>
      </c>
      <c r="D75" s="90" t="str">
        <f>IF('Input Data'!I76="","",'Input Data'!I76)</f>
        <v>LOPEZ, CLARISSE BAUTISTA</v>
      </c>
      <c r="E75" s="41"/>
      <c r="F75" s="41"/>
      <c r="G75" s="41"/>
      <c r="H75" s="41"/>
      <c r="I75" s="41"/>
      <c r="J75" s="41"/>
      <c r="K75" s="41"/>
      <c r="L75" s="106" t="str">
        <f t="shared" si="5"/>
        <v/>
      </c>
      <c r="M75" s="87"/>
      <c r="N75" s="87"/>
      <c r="O75" s="41"/>
      <c r="P75" s="615"/>
      <c r="Q75" s="624" t="str">
        <f t="shared" si="6"/>
        <v/>
      </c>
      <c r="R75" s="627" t="str">
        <f t="shared" si="7"/>
        <v/>
      </c>
      <c r="S75" s="630" t="str">
        <f t="shared" si="8"/>
        <v/>
      </c>
      <c r="T75" s="619" t="str">
        <f t="shared" si="9"/>
        <v/>
      </c>
    </row>
    <row r="76" spans="2:20" ht="17.100000000000001" customHeight="1">
      <c r="B76" s="10" t="str">
        <f>IF(D76="","",IF(VLOOKUP(D76,'Input Data'!I77:J197,2,FALSE)="","",VLOOKUP(D76,'Input Data'!I77:J197,2,FALSE)))</f>
        <v/>
      </c>
      <c r="C76" s="11">
        <v>7</v>
      </c>
      <c r="D76" s="90" t="str">
        <f>IF('Input Data'!I77="","",'Input Data'!I77)</f>
        <v>TORRES, HANNAH GARCIA</v>
      </c>
      <c r="E76" s="41"/>
      <c r="F76" s="41"/>
      <c r="G76" s="41"/>
      <c r="H76" s="41"/>
      <c r="I76" s="41"/>
      <c r="J76" s="41"/>
      <c r="K76" s="41"/>
      <c r="L76" s="106" t="str">
        <f t="shared" si="5"/>
        <v/>
      </c>
      <c r="M76" s="87"/>
      <c r="N76" s="87"/>
      <c r="O76" s="41"/>
      <c r="P76" s="615"/>
      <c r="Q76" s="624" t="str">
        <f t="shared" si="6"/>
        <v/>
      </c>
      <c r="R76" s="627" t="str">
        <f t="shared" si="7"/>
        <v/>
      </c>
      <c r="S76" s="630" t="str">
        <f t="shared" si="8"/>
        <v/>
      </c>
      <c r="T76" s="619" t="str">
        <f t="shared" si="9"/>
        <v/>
      </c>
    </row>
    <row r="77" spans="2:20" ht="17.100000000000001" customHeight="1">
      <c r="B77" s="10" t="str">
        <f>IF(D77="","",IF(VLOOKUP(D77,'Input Data'!I78:J198,2,FALSE)="","",VLOOKUP(D77,'Input Data'!I78:J198,2,FALSE)))</f>
        <v/>
      </c>
      <c r="C77" s="11">
        <v>8</v>
      </c>
      <c r="D77" s="90" t="str">
        <f>IF('Input Data'!I78="","",'Input Data'!I78)</f>
        <v>RAMOS, ALYSSA MORALES</v>
      </c>
      <c r="E77" s="41"/>
      <c r="F77" s="41"/>
      <c r="G77" s="41"/>
      <c r="H77" s="41"/>
      <c r="I77" s="41"/>
      <c r="J77" s="41"/>
      <c r="K77" s="41"/>
      <c r="L77" s="106" t="str">
        <f t="shared" si="5"/>
        <v/>
      </c>
      <c r="M77" s="87"/>
      <c r="N77" s="87"/>
      <c r="O77" s="41"/>
      <c r="P77" s="615"/>
      <c r="Q77" s="624" t="str">
        <f t="shared" si="6"/>
        <v/>
      </c>
      <c r="R77" s="627" t="str">
        <f t="shared" si="7"/>
        <v/>
      </c>
      <c r="S77" s="630" t="str">
        <f t="shared" si="8"/>
        <v/>
      </c>
      <c r="T77" s="619" t="str">
        <f t="shared" si="9"/>
        <v/>
      </c>
    </row>
    <row r="78" spans="2:20" ht="17.100000000000001" customHeight="1">
      <c r="B78" s="10" t="str">
        <f>IF(D78="","",IF(VLOOKUP(D78,'Input Data'!I79:J199,2,FALSE)="","",VLOOKUP(D78,'Input Data'!I79:J199,2,FALSE)))</f>
        <v/>
      </c>
      <c r="C78" s="11">
        <v>9</v>
      </c>
      <c r="D78" s="90" t="str">
        <f>IF('Input Data'!I79="","",'Input Data'!I79)</f>
        <v>BAUTISTA, JESSICA FERNANDEZ</v>
      </c>
      <c r="E78" s="41"/>
      <c r="F78" s="41"/>
      <c r="G78" s="41"/>
      <c r="H78" s="41"/>
      <c r="I78" s="41"/>
      <c r="J78" s="41"/>
      <c r="K78" s="41"/>
      <c r="L78" s="106" t="str">
        <f t="shared" si="5"/>
        <v/>
      </c>
      <c r="M78" s="87"/>
      <c r="N78" s="87"/>
      <c r="O78" s="41"/>
      <c r="P78" s="615"/>
      <c r="Q78" s="624" t="str">
        <f t="shared" si="6"/>
        <v/>
      </c>
      <c r="R78" s="627" t="str">
        <f t="shared" si="7"/>
        <v/>
      </c>
      <c r="S78" s="630" t="str">
        <f t="shared" si="8"/>
        <v/>
      </c>
      <c r="T78" s="619" t="str">
        <f t="shared" si="9"/>
        <v/>
      </c>
    </row>
    <row r="79" spans="2:20" ht="17.100000000000001" customHeight="1">
      <c r="B79" s="10" t="str">
        <f>IF(D79="","",IF(VLOOKUP(D79,'Input Data'!I80:J200,2,FALSE)="","",VLOOKUP(D79,'Input Data'!I80:J200,2,FALSE)))</f>
        <v/>
      </c>
      <c r="C79" s="11">
        <v>10</v>
      </c>
      <c r="D79" s="90" t="str">
        <f>IF('Input Data'!I80="","",'Input Data'!I80)</f>
        <v>GARCIA, TRISHA AQUINO</v>
      </c>
      <c r="E79" s="41"/>
      <c r="F79" s="41"/>
      <c r="G79" s="41"/>
      <c r="H79" s="41"/>
      <c r="I79" s="41"/>
      <c r="J79" s="41"/>
      <c r="K79" s="41"/>
      <c r="L79" s="106" t="str">
        <f t="shared" si="5"/>
        <v/>
      </c>
      <c r="M79" s="87"/>
      <c r="N79" s="87"/>
      <c r="O79" s="41"/>
      <c r="P79" s="615"/>
      <c r="Q79" s="624" t="str">
        <f t="shared" si="6"/>
        <v/>
      </c>
      <c r="R79" s="627" t="str">
        <f t="shared" si="7"/>
        <v/>
      </c>
      <c r="S79" s="630" t="str">
        <f t="shared" si="8"/>
        <v/>
      </c>
      <c r="T79" s="619" t="str">
        <f t="shared" si="9"/>
        <v/>
      </c>
    </row>
    <row r="80" spans="2:20" ht="17.100000000000001" customHeight="1">
      <c r="B80" s="10" t="str">
        <f>IF(D80="","",IF(VLOOKUP(D80,'Input Data'!I81:J201,2,FALSE)="","",VLOOKUP(D80,'Input Data'!I81:J201,2,FALSE)))</f>
        <v/>
      </c>
      <c r="C80" s="11">
        <v>11</v>
      </c>
      <c r="D80" s="90" t="str">
        <f>IF('Input Data'!I81="","",'Input Data'!I81)</f>
        <v>MORALES, ERIKA SALAZAR</v>
      </c>
      <c r="E80" s="41"/>
      <c r="F80" s="41"/>
      <c r="G80" s="41"/>
      <c r="H80" s="41"/>
      <c r="I80" s="41"/>
      <c r="J80" s="41"/>
      <c r="K80" s="41"/>
      <c r="L80" s="106" t="str">
        <f t="shared" si="5"/>
        <v/>
      </c>
      <c r="M80" s="87"/>
      <c r="N80" s="87"/>
      <c r="O80" s="41"/>
      <c r="P80" s="615"/>
      <c r="Q80" s="624" t="str">
        <f t="shared" si="6"/>
        <v/>
      </c>
      <c r="R80" s="627" t="str">
        <f t="shared" si="7"/>
        <v/>
      </c>
      <c r="S80" s="630" t="str">
        <f t="shared" si="8"/>
        <v/>
      </c>
      <c r="T80" s="619" t="str">
        <f t="shared" si="9"/>
        <v/>
      </c>
    </row>
    <row r="81" spans="2:20" ht="17.100000000000001" customHeight="1">
      <c r="B81" s="10" t="str">
        <f>IF(D81="","",IF(VLOOKUP(D81,'Input Data'!I82:J202,2,FALSE)="","",VLOOKUP(D81,'Input Data'!I82:J202,2,FALSE)))</f>
        <v/>
      </c>
      <c r="C81" s="11">
        <v>12</v>
      </c>
      <c r="D81" s="90" t="str">
        <f>IF('Input Data'!I82="","",'Input Data'!I82)</f>
        <v>FERNANDEZ, JASMINE GUTIERREZ</v>
      </c>
      <c r="E81" s="41"/>
      <c r="F81" s="41"/>
      <c r="G81" s="41"/>
      <c r="H81" s="41"/>
      <c r="I81" s="41"/>
      <c r="J81" s="41"/>
      <c r="K81" s="41"/>
      <c r="L81" s="106" t="str">
        <f t="shared" si="5"/>
        <v/>
      </c>
      <c r="M81" s="87"/>
      <c r="N81" s="87"/>
      <c r="O81" s="41"/>
      <c r="P81" s="615"/>
      <c r="Q81" s="624" t="str">
        <f t="shared" si="6"/>
        <v/>
      </c>
      <c r="R81" s="627" t="str">
        <f t="shared" si="7"/>
        <v/>
      </c>
      <c r="S81" s="630" t="str">
        <f t="shared" si="8"/>
        <v/>
      </c>
      <c r="T81" s="619" t="str">
        <f t="shared" si="9"/>
        <v/>
      </c>
    </row>
    <row r="82" spans="2:20" ht="17.100000000000001" customHeight="1">
      <c r="B82" s="10" t="str">
        <f>IF(D82="","",IF(VLOOKUP(D82,'Input Data'!I83:J203,2,FALSE)="","",VLOOKUP(D82,'Input Data'!I83:J203,2,FALSE)))</f>
        <v/>
      </c>
      <c r="C82" s="11">
        <v>13</v>
      </c>
      <c r="D82" s="90" t="str">
        <f>IF('Input Data'!I83="","",'Input Data'!I83)</f>
        <v>AQUINO, NICOLE PONCE</v>
      </c>
      <c r="E82" s="41"/>
      <c r="F82" s="41"/>
      <c r="G82" s="41"/>
      <c r="H82" s="41"/>
      <c r="I82" s="41"/>
      <c r="J82" s="41"/>
      <c r="K82" s="41"/>
      <c r="L82" s="106" t="str">
        <f t="shared" si="5"/>
        <v/>
      </c>
      <c r="M82" s="87"/>
      <c r="N82" s="87"/>
      <c r="O82" s="41"/>
      <c r="P82" s="615"/>
      <c r="Q82" s="624" t="str">
        <f t="shared" si="6"/>
        <v/>
      </c>
      <c r="R82" s="627" t="str">
        <f t="shared" si="7"/>
        <v/>
      </c>
      <c r="S82" s="630" t="str">
        <f t="shared" si="8"/>
        <v/>
      </c>
      <c r="T82" s="619" t="str">
        <f t="shared" si="9"/>
        <v/>
      </c>
    </row>
    <row r="83" spans="2:20" ht="17.100000000000001" customHeight="1">
      <c r="B83" s="10" t="str">
        <f>IF(D83="","",IF(VLOOKUP(D83,'Input Data'!I84:J204,2,FALSE)="","",VLOOKUP(D83,'Input Data'!I84:J204,2,FALSE)))</f>
        <v/>
      </c>
      <c r="C83" s="11">
        <v>14</v>
      </c>
      <c r="D83" s="90" t="str">
        <f>IF('Input Data'!I84="","",'Input Data'!I84)</f>
        <v>SALAZAR, DANICA RIVERA</v>
      </c>
      <c r="E83" s="41"/>
      <c r="F83" s="41"/>
      <c r="G83" s="41"/>
      <c r="H83" s="41"/>
      <c r="I83" s="41"/>
      <c r="J83" s="41"/>
      <c r="K83" s="41"/>
      <c r="L83" s="106" t="str">
        <f t="shared" si="5"/>
        <v/>
      </c>
      <c r="M83" s="87"/>
      <c r="N83" s="87"/>
      <c r="O83" s="41"/>
      <c r="P83" s="615"/>
      <c r="Q83" s="624" t="str">
        <f t="shared" si="6"/>
        <v/>
      </c>
      <c r="R83" s="627" t="str">
        <f t="shared" si="7"/>
        <v/>
      </c>
      <c r="S83" s="630" t="str">
        <f t="shared" si="8"/>
        <v/>
      </c>
      <c r="T83" s="619" t="str">
        <f t="shared" si="9"/>
        <v/>
      </c>
    </row>
    <row r="84" spans="2:20" ht="17.100000000000001" customHeight="1">
      <c r="B84" s="10" t="str">
        <f>IF(D84="","",IF(VLOOKUP(D84,'Input Data'!I85:J205,2,FALSE)="","",VLOOKUP(D84,'Input Data'!I85:J205,2,FALSE)))</f>
        <v/>
      </c>
      <c r="C84" s="11">
        <v>15</v>
      </c>
      <c r="D84" s="90" t="str">
        <f>IF('Input Data'!I85="","",'Input Data'!I85)</f>
        <v>GUTIERREZ, PATRICIA CRUZ</v>
      </c>
      <c r="E84" s="41"/>
      <c r="F84" s="41"/>
      <c r="G84" s="41"/>
      <c r="H84" s="41"/>
      <c r="I84" s="41"/>
      <c r="J84" s="41"/>
      <c r="K84" s="41"/>
      <c r="L84" s="106" t="str">
        <f t="shared" si="5"/>
        <v/>
      </c>
      <c r="M84" s="87"/>
      <c r="N84" s="87"/>
      <c r="O84" s="41"/>
      <c r="P84" s="615"/>
      <c r="Q84" s="624" t="str">
        <f t="shared" si="6"/>
        <v/>
      </c>
      <c r="R84" s="627" t="str">
        <f t="shared" si="7"/>
        <v/>
      </c>
      <c r="S84" s="630" t="str">
        <f t="shared" si="8"/>
        <v/>
      </c>
      <c r="T84" s="619" t="str">
        <f t="shared" si="9"/>
        <v/>
      </c>
    </row>
    <row r="85" spans="2:20" ht="17.100000000000001" customHeight="1">
      <c r="B85" s="10" t="str">
        <f>IF(D85="","",IF(VLOOKUP(D85,'Input Data'!I86:J206,2,FALSE)="","",VLOOKUP(D85,'Input Data'!I86:J206,2,FALSE)))</f>
        <v/>
      </c>
      <c r="C85" s="11">
        <v>16</v>
      </c>
      <c r="D85" s="90" t="str">
        <f>IF('Input Data'!I86="","",'Input Data'!I86)</f>
        <v>PONCE, KATRINA RAMIREZ</v>
      </c>
      <c r="E85" s="41"/>
      <c r="F85" s="41"/>
      <c r="G85" s="41"/>
      <c r="H85" s="41"/>
      <c r="I85" s="41"/>
      <c r="J85" s="41"/>
      <c r="K85" s="41"/>
      <c r="L85" s="106" t="str">
        <f t="shared" si="5"/>
        <v/>
      </c>
      <c r="M85" s="87"/>
      <c r="N85" s="87"/>
      <c r="O85" s="41"/>
      <c r="P85" s="615"/>
      <c r="Q85" s="624" t="str">
        <f t="shared" si="6"/>
        <v/>
      </c>
      <c r="R85" s="627" t="str">
        <f t="shared" si="7"/>
        <v/>
      </c>
      <c r="S85" s="630" t="str">
        <f t="shared" si="8"/>
        <v/>
      </c>
      <c r="T85" s="619" t="str">
        <f t="shared" si="9"/>
        <v/>
      </c>
    </row>
    <row r="86" spans="2:20" ht="17.100000000000001" customHeight="1">
      <c r="B86" s="10" t="str">
        <f>IF(D86="","",IF(VLOOKUP(D86,'Input Data'!I87:J207,2,FALSE)="","",VLOOKUP(D86,'Input Data'!I87:J207,2,FALSE)))</f>
        <v/>
      </c>
      <c r="C86" s="11">
        <v>17</v>
      </c>
      <c r="D86" s="90" t="str">
        <f>IF('Input Data'!I87="","",'Input Data'!I87)</f>
        <v>RIVERA, BIANCA CASTILLO</v>
      </c>
      <c r="E86" s="41"/>
      <c r="F86" s="41"/>
      <c r="G86" s="41"/>
      <c r="H86" s="41"/>
      <c r="I86" s="41"/>
      <c r="J86" s="41"/>
      <c r="K86" s="41"/>
      <c r="L86" s="106" t="str">
        <f t="shared" si="5"/>
        <v/>
      </c>
      <c r="M86" s="87"/>
      <c r="N86" s="87"/>
      <c r="O86" s="41"/>
      <c r="P86" s="615"/>
      <c r="Q86" s="624" t="str">
        <f t="shared" si="6"/>
        <v/>
      </c>
      <c r="R86" s="627" t="str">
        <f t="shared" si="7"/>
        <v/>
      </c>
      <c r="S86" s="630" t="str">
        <f t="shared" si="8"/>
        <v/>
      </c>
      <c r="T86" s="619" t="str">
        <f t="shared" si="9"/>
        <v/>
      </c>
    </row>
    <row r="87" spans="2:20" ht="17.100000000000001" customHeight="1">
      <c r="B87" s="10" t="str">
        <f>IF(D87="","",IF(VLOOKUP(D87,'Input Data'!I88:J208,2,FALSE)="","",VLOOKUP(D87,'Input Data'!I88:J208,2,FALSE)))</f>
        <v/>
      </c>
      <c r="C87" s="11">
        <v>18</v>
      </c>
      <c r="D87" s="90" t="str">
        <f>IF('Input Data'!I88="","",'Input Data'!I88)</f>
        <v>CRUZ, ANDREA HERRERA</v>
      </c>
      <c r="E87" s="41"/>
      <c r="F87" s="41"/>
      <c r="G87" s="41"/>
      <c r="H87" s="41"/>
      <c r="I87" s="41"/>
      <c r="J87" s="41"/>
      <c r="K87" s="41"/>
      <c r="L87" s="106" t="str">
        <f t="shared" si="5"/>
        <v/>
      </c>
      <c r="M87" s="87"/>
      <c r="N87" s="87"/>
      <c r="O87" s="41"/>
      <c r="P87" s="615"/>
      <c r="Q87" s="624" t="str">
        <f t="shared" si="6"/>
        <v/>
      </c>
      <c r="R87" s="627" t="str">
        <f t="shared" si="7"/>
        <v/>
      </c>
      <c r="S87" s="630" t="str">
        <f t="shared" si="8"/>
        <v/>
      </c>
      <c r="T87" s="619" t="str">
        <f t="shared" si="9"/>
        <v/>
      </c>
    </row>
    <row r="88" spans="2:20" ht="17.100000000000001" customHeight="1">
      <c r="B88" s="10" t="str">
        <f>IF(D88="","",IF(VLOOKUP(D88,'Input Data'!I89:J209,2,FALSE)="","",VLOOKUP(D88,'Input Data'!I89:J209,2,FALSE)))</f>
        <v/>
      </c>
      <c r="C88" s="11">
        <v>19</v>
      </c>
      <c r="D88" s="90" t="str">
        <f>IF('Input Data'!I89="","",'Input Data'!I89)</f>
        <v>RAMIREZ, SHAIRA NAVARRO</v>
      </c>
      <c r="E88" s="41"/>
      <c r="F88" s="41"/>
      <c r="G88" s="41"/>
      <c r="H88" s="41"/>
      <c r="I88" s="41"/>
      <c r="J88" s="41"/>
      <c r="K88" s="41"/>
      <c r="L88" s="106" t="str">
        <f t="shared" si="5"/>
        <v/>
      </c>
      <c r="M88" s="87"/>
      <c r="N88" s="87"/>
      <c r="O88" s="41"/>
      <c r="P88" s="615"/>
      <c r="Q88" s="624" t="str">
        <f t="shared" si="6"/>
        <v/>
      </c>
      <c r="R88" s="627" t="str">
        <f t="shared" si="7"/>
        <v/>
      </c>
      <c r="S88" s="630" t="str">
        <f t="shared" si="8"/>
        <v/>
      </c>
      <c r="T88" s="619" t="str">
        <f t="shared" si="9"/>
        <v/>
      </c>
    </row>
    <row r="89" spans="2:20" ht="17.100000000000001" customHeight="1">
      <c r="B89" s="10" t="str">
        <f>IF(D89="","",IF(VLOOKUP(D89,'Input Data'!I90:J210,2,FALSE)="","",VLOOKUP(D89,'Input Data'!I90:J210,2,FALSE)))</f>
        <v/>
      </c>
      <c r="C89" s="11">
        <v>20</v>
      </c>
      <c r="D89" s="90" t="str">
        <f>IF('Input Data'!I90="","",'Input Data'!I90)</f>
        <v>CASTILLO, DENISE VERGARA</v>
      </c>
      <c r="E89" s="41"/>
      <c r="F89" s="41"/>
      <c r="G89" s="41"/>
      <c r="H89" s="41"/>
      <c r="I89" s="41"/>
      <c r="J89" s="41"/>
      <c r="K89" s="41"/>
      <c r="L89" s="106" t="str">
        <f t="shared" si="5"/>
        <v/>
      </c>
      <c r="M89" s="87"/>
      <c r="N89" s="87"/>
      <c r="O89" s="41"/>
      <c r="P89" s="615"/>
      <c r="Q89" s="624" t="str">
        <f t="shared" si="6"/>
        <v/>
      </c>
      <c r="R89" s="627" t="str">
        <f t="shared" si="7"/>
        <v/>
      </c>
      <c r="S89" s="630" t="str">
        <f t="shared" si="8"/>
        <v/>
      </c>
      <c r="T89" s="619" t="str">
        <f t="shared" si="9"/>
        <v/>
      </c>
    </row>
    <row r="90" spans="2:20" ht="17.100000000000001" customHeight="1">
      <c r="B90" s="10" t="str">
        <f>IF(D90="","",IF(VLOOKUP(D90,'Input Data'!I91:J211,2,FALSE)="","",VLOOKUP(D90,'Input Data'!I91:J211,2,FALSE)))</f>
        <v/>
      </c>
      <c r="C90" s="11">
        <v>21</v>
      </c>
      <c r="D90" s="90" t="str">
        <f>IF('Input Data'!I91="","",'Input Data'!I91)</f>
        <v>HERRERA, MIKAELA DOMINGUEZ</v>
      </c>
      <c r="E90" s="41"/>
      <c r="F90" s="41"/>
      <c r="G90" s="41"/>
      <c r="H90" s="41"/>
      <c r="I90" s="41"/>
      <c r="J90" s="41"/>
      <c r="K90" s="41"/>
      <c r="L90" s="106" t="str">
        <f t="shared" si="5"/>
        <v/>
      </c>
      <c r="M90" s="87"/>
      <c r="N90" s="87"/>
      <c r="O90" s="41"/>
      <c r="P90" s="615"/>
      <c r="Q90" s="624" t="str">
        <f t="shared" si="6"/>
        <v/>
      </c>
      <c r="R90" s="627" t="str">
        <f t="shared" si="7"/>
        <v/>
      </c>
      <c r="S90" s="630" t="str">
        <f t="shared" si="8"/>
        <v/>
      </c>
      <c r="T90" s="619" t="str">
        <f t="shared" si="9"/>
        <v/>
      </c>
    </row>
    <row r="91" spans="2:20" ht="17.100000000000001" customHeight="1">
      <c r="B91" s="10" t="str">
        <f>IF(D91="","",IF(VLOOKUP(D91,'Input Data'!I92:J212,2,FALSE)="","",VLOOKUP(D91,'Input Data'!I92:J212,2,FALSE)))</f>
        <v/>
      </c>
      <c r="C91" s="11">
        <v>22</v>
      </c>
      <c r="D91" s="90" t="str">
        <f>IF('Input Data'!I92="","",'Input Data'!I92)</f>
        <v>NAVARRO, JOANNA ESPINOZA</v>
      </c>
      <c r="E91" s="41"/>
      <c r="F91" s="41"/>
      <c r="G91" s="41"/>
      <c r="H91" s="41"/>
      <c r="I91" s="41"/>
      <c r="J91" s="41"/>
      <c r="K91" s="41"/>
      <c r="L91" s="106" t="str">
        <f t="shared" si="5"/>
        <v/>
      </c>
      <c r="M91" s="87"/>
      <c r="N91" s="87"/>
      <c r="O91" s="41"/>
      <c r="P91" s="615"/>
      <c r="Q91" s="624" t="str">
        <f t="shared" si="6"/>
        <v/>
      </c>
      <c r="R91" s="627" t="str">
        <f t="shared" si="7"/>
        <v/>
      </c>
      <c r="S91" s="630" t="str">
        <f t="shared" si="8"/>
        <v/>
      </c>
      <c r="T91" s="619" t="str">
        <f t="shared" si="9"/>
        <v/>
      </c>
    </row>
    <row r="92" spans="2:20" ht="17.100000000000001" customHeight="1">
      <c r="B92" s="10" t="str">
        <f>IF(D92="","",IF(VLOOKUP(D92,'Input Data'!I93:J213,2,FALSE)="","",VLOOKUP(D92,'Input Data'!I93:J213,2,FALSE)))</f>
        <v/>
      </c>
      <c r="C92" s="11">
        <v>23</v>
      </c>
      <c r="D92" s="90" t="str">
        <f>IF('Input Data'!I93="","",'Input Data'!I93)</f>
        <v>VERGARA, ANGELICA DEL ROSARIO</v>
      </c>
      <c r="E92" s="41"/>
      <c r="F92" s="41"/>
      <c r="G92" s="41"/>
      <c r="H92" s="41"/>
      <c r="I92" s="41"/>
      <c r="J92" s="41"/>
      <c r="K92" s="41"/>
      <c r="L92" s="106" t="str">
        <f t="shared" si="5"/>
        <v/>
      </c>
      <c r="M92" s="87"/>
      <c r="N92" s="87"/>
      <c r="O92" s="41"/>
      <c r="P92" s="615"/>
      <c r="Q92" s="624" t="str">
        <f t="shared" si="6"/>
        <v/>
      </c>
      <c r="R92" s="627" t="str">
        <f t="shared" si="7"/>
        <v/>
      </c>
      <c r="S92" s="630" t="str">
        <f t="shared" si="8"/>
        <v/>
      </c>
      <c r="T92" s="619" t="str">
        <f t="shared" si="9"/>
        <v/>
      </c>
    </row>
    <row r="93" spans="2:20" ht="17.100000000000001" customHeight="1">
      <c r="B93" s="10" t="str">
        <f>IF(D93="","",IF(VLOOKUP(D93,'Input Data'!I94:J214,2,FALSE)="","",VLOOKUP(D93,'Input Data'!I94:J214,2,FALSE)))</f>
        <v/>
      </c>
      <c r="C93" s="11">
        <v>24</v>
      </c>
      <c r="D93" s="90" t="str">
        <f>IF('Input Data'!I94="","",'Input Data'!I94)</f>
        <v>DOMINGUEZ, BEATRICE EVANGELISTA</v>
      </c>
      <c r="E93" s="41"/>
      <c r="F93" s="41"/>
      <c r="G93" s="41"/>
      <c r="H93" s="41"/>
      <c r="I93" s="41"/>
      <c r="J93" s="41"/>
      <c r="K93" s="41"/>
      <c r="L93" s="106" t="str">
        <f t="shared" si="5"/>
        <v/>
      </c>
      <c r="M93" s="87"/>
      <c r="N93" s="87"/>
      <c r="O93" s="41"/>
      <c r="P93" s="615"/>
      <c r="Q93" s="624" t="str">
        <f t="shared" si="6"/>
        <v/>
      </c>
      <c r="R93" s="627" t="str">
        <f t="shared" si="7"/>
        <v/>
      </c>
      <c r="S93" s="630" t="str">
        <f t="shared" si="8"/>
        <v/>
      </c>
      <c r="T93" s="619" t="str">
        <f t="shared" si="9"/>
        <v/>
      </c>
    </row>
    <row r="94" spans="2:20" ht="17.100000000000001" customHeight="1">
      <c r="B94" s="10" t="str">
        <f>IF(D94="","",IF(VLOOKUP(D94,'Input Data'!I95:J215,2,FALSE)="","",VLOOKUP(D94,'Input Data'!I95:J215,2,FALSE)))</f>
        <v/>
      </c>
      <c r="C94" s="11">
        <v>25</v>
      </c>
      <c r="D94" s="90" t="str">
        <f>IF('Input Data'!I95="","",'Input Data'!I95)</f>
        <v>ESPINOZA, CAMILLE MERCADO</v>
      </c>
      <c r="E94" s="41"/>
      <c r="F94" s="41"/>
      <c r="G94" s="41"/>
      <c r="H94" s="41"/>
      <c r="I94" s="41"/>
      <c r="J94" s="41"/>
      <c r="K94" s="41"/>
      <c r="L94" s="106" t="str">
        <f t="shared" si="5"/>
        <v/>
      </c>
      <c r="M94" s="87"/>
      <c r="N94" s="87"/>
      <c r="O94" s="41"/>
      <c r="P94" s="615"/>
      <c r="Q94" s="624" t="str">
        <f t="shared" si="6"/>
        <v/>
      </c>
      <c r="R94" s="627" t="str">
        <f t="shared" si="7"/>
        <v/>
      </c>
      <c r="S94" s="630" t="str">
        <f t="shared" si="8"/>
        <v/>
      </c>
      <c r="T94" s="619" t="str">
        <f t="shared" si="9"/>
        <v/>
      </c>
    </row>
    <row r="95" spans="2:20" ht="17.100000000000001" customHeight="1">
      <c r="B95" s="10" t="str">
        <f>IF(D95="","",IF(VLOOKUP(D95,'Input Data'!I96:J216,2,FALSE)="","",VLOOKUP(D95,'Input Data'!I96:J216,2,FALSE)))</f>
        <v/>
      </c>
      <c r="C95" s="11">
        <v>26</v>
      </c>
      <c r="D95" s="90" t="str">
        <f>IF('Input Data'!I96="","",'Input Data'!I96)</f>
        <v>DEL ROSARIO, LIANNE PADILLA</v>
      </c>
      <c r="E95" s="41"/>
      <c r="F95" s="41"/>
      <c r="G95" s="41"/>
      <c r="H95" s="41"/>
      <c r="I95" s="41"/>
      <c r="J95" s="41"/>
      <c r="K95" s="41"/>
      <c r="L95" s="106" t="str">
        <f t="shared" si="5"/>
        <v/>
      </c>
      <c r="M95" s="87"/>
      <c r="N95" s="87"/>
      <c r="O95" s="41"/>
      <c r="P95" s="615"/>
      <c r="Q95" s="624" t="str">
        <f t="shared" si="6"/>
        <v/>
      </c>
      <c r="R95" s="627" t="str">
        <f t="shared" si="7"/>
        <v/>
      </c>
      <c r="S95" s="630" t="str">
        <f t="shared" si="8"/>
        <v/>
      </c>
      <c r="T95" s="619" t="str">
        <f t="shared" si="9"/>
        <v/>
      </c>
    </row>
    <row r="96" spans="2:20" ht="17.100000000000001" customHeight="1">
      <c r="B96" s="10" t="str">
        <f>IF(D96="","",IF(VLOOKUP(D96,'Input Data'!I97:J217,2,FALSE)="","",VLOOKUP(D96,'Input Data'!I97:J217,2,FALSE)))</f>
        <v/>
      </c>
      <c r="C96" s="11">
        <v>27</v>
      </c>
      <c r="D96" s="90" t="str">
        <f>IF('Input Data'!I97="","",'Input Data'!I97)</f>
        <v>EVANGELISTA, CELINE MANALO</v>
      </c>
      <c r="E96" s="41"/>
      <c r="F96" s="41"/>
      <c r="G96" s="41"/>
      <c r="H96" s="41"/>
      <c r="I96" s="41"/>
      <c r="J96" s="41"/>
      <c r="K96" s="41"/>
      <c r="L96" s="106" t="str">
        <f t="shared" si="5"/>
        <v/>
      </c>
      <c r="M96" s="87"/>
      <c r="N96" s="87"/>
      <c r="O96" s="41"/>
      <c r="P96" s="615"/>
      <c r="Q96" s="624" t="str">
        <f t="shared" si="6"/>
        <v/>
      </c>
      <c r="R96" s="627" t="str">
        <f t="shared" si="7"/>
        <v/>
      </c>
      <c r="S96" s="630" t="str">
        <f t="shared" si="8"/>
        <v/>
      </c>
      <c r="T96" s="619" t="str">
        <f t="shared" si="9"/>
        <v/>
      </c>
    </row>
    <row r="97" spans="2:20" ht="17.100000000000001" customHeight="1">
      <c r="B97" s="10" t="str">
        <f>IF(D97="","",IF(VLOOKUP(D97,'Input Data'!I98:J218,2,FALSE)="","",VLOOKUP(D97,'Input Data'!I98:J218,2,FALSE)))</f>
        <v/>
      </c>
      <c r="C97" s="11">
        <v>28</v>
      </c>
      <c r="D97" s="90" t="str">
        <f>IF('Input Data'!I98="","",'Input Data'!I98)</f>
        <v>MERCADO, MAE SORIANO</v>
      </c>
      <c r="E97" s="41"/>
      <c r="F97" s="41"/>
      <c r="G97" s="41"/>
      <c r="H97" s="41"/>
      <c r="I97" s="41"/>
      <c r="J97" s="41"/>
      <c r="K97" s="41"/>
      <c r="L97" s="106" t="str">
        <f t="shared" si="5"/>
        <v/>
      </c>
      <c r="M97" s="87"/>
      <c r="N97" s="87"/>
      <c r="O97" s="41"/>
      <c r="P97" s="615"/>
      <c r="Q97" s="624" t="str">
        <f t="shared" si="6"/>
        <v/>
      </c>
      <c r="R97" s="627" t="str">
        <f t="shared" si="7"/>
        <v/>
      </c>
      <c r="S97" s="630" t="str">
        <f t="shared" si="8"/>
        <v/>
      </c>
      <c r="T97" s="619" t="str">
        <f t="shared" si="9"/>
        <v/>
      </c>
    </row>
    <row r="98" spans="2:20" ht="17.100000000000001" customHeight="1">
      <c r="B98" s="10" t="str">
        <f>IF(D98="","",IF(VLOOKUP(D98,'Input Data'!I99:J219,2,FALSE)="","",VLOOKUP(D98,'Input Data'!I99:J219,2,FALSE)))</f>
        <v/>
      </c>
      <c r="C98" s="11">
        <v>29</v>
      </c>
      <c r="D98" s="90" t="str">
        <f>IF('Input Data'!I99="","",'Input Data'!I99)</f>
        <v>PADILLA, RICA VILLAREAL</v>
      </c>
      <c r="E98" s="41"/>
      <c r="F98" s="41"/>
      <c r="G98" s="41"/>
      <c r="H98" s="41"/>
      <c r="I98" s="41"/>
      <c r="J98" s="41"/>
      <c r="K98" s="41"/>
      <c r="L98" s="106" t="str">
        <f t="shared" si="5"/>
        <v/>
      </c>
      <c r="M98" s="87"/>
      <c r="N98" s="87"/>
      <c r="O98" s="41"/>
      <c r="P98" s="615"/>
      <c r="Q98" s="624" t="str">
        <f t="shared" si="6"/>
        <v/>
      </c>
      <c r="R98" s="627" t="str">
        <f t="shared" si="7"/>
        <v/>
      </c>
      <c r="S98" s="630" t="str">
        <f t="shared" si="8"/>
        <v/>
      </c>
      <c r="T98" s="619" t="str">
        <f t="shared" si="9"/>
        <v/>
      </c>
    </row>
    <row r="99" spans="2:20" ht="17.100000000000001" customHeight="1">
      <c r="B99" s="10" t="str">
        <f>IF(D99="","",IF(VLOOKUP(D99,'Input Data'!I100:J220,2,FALSE)="","",VLOOKUP(D99,'Input Data'!I100:J220,2,FALSE)))</f>
        <v/>
      </c>
      <c r="C99" s="11">
        <v>30</v>
      </c>
      <c r="D99" s="90" t="str">
        <f>IF('Input Data'!I100="","",'Input Data'!I100)</f>
        <v>MANALO, ELAINE MARQUEZ</v>
      </c>
      <c r="E99" s="41"/>
      <c r="F99" s="41"/>
      <c r="G99" s="41"/>
      <c r="H99" s="41"/>
      <c r="I99" s="41"/>
      <c r="J99" s="41"/>
      <c r="K99" s="41"/>
      <c r="L99" s="106" t="str">
        <f t="shared" si="5"/>
        <v/>
      </c>
      <c r="M99" s="87"/>
      <c r="N99" s="87"/>
      <c r="O99" s="41"/>
      <c r="P99" s="615"/>
      <c r="Q99" s="624" t="str">
        <f t="shared" si="6"/>
        <v/>
      </c>
      <c r="R99" s="627" t="str">
        <f t="shared" si="7"/>
        <v/>
      </c>
      <c r="S99" s="630" t="str">
        <f t="shared" si="8"/>
        <v/>
      </c>
      <c r="T99" s="619" t="str">
        <f t="shared" si="9"/>
        <v/>
      </c>
    </row>
    <row r="100" spans="2:20" ht="17.100000000000001" customHeight="1">
      <c r="B100" s="10" t="str">
        <f>IF(D100="","",IF(VLOOKUP(D100,'Input Data'!I101:J221,2,FALSE)="","",VLOOKUP(D100,'Input Data'!I101:J221,2,FALSE)))</f>
        <v/>
      </c>
      <c r="C100" s="11">
        <v>31</v>
      </c>
      <c r="D100" s="90" t="str">
        <f>IF('Input Data'!I101="","",'Input Data'!I101)</f>
        <v>SORIANO, SOFIA DIZON</v>
      </c>
      <c r="E100" s="41"/>
      <c r="F100" s="41"/>
      <c r="G100" s="41"/>
      <c r="H100" s="41"/>
      <c r="I100" s="41"/>
      <c r="J100" s="41"/>
      <c r="K100" s="41"/>
      <c r="L100" s="106" t="str">
        <f t="shared" si="5"/>
        <v/>
      </c>
      <c r="M100" s="87"/>
      <c r="N100" s="87"/>
      <c r="O100" s="41"/>
      <c r="P100" s="615"/>
      <c r="Q100" s="624" t="str">
        <f t="shared" si="6"/>
        <v/>
      </c>
      <c r="R100" s="627" t="str">
        <f t="shared" si="7"/>
        <v/>
      </c>
      <c r="S100" s="630" t="str">
        <f t="shared" si="8"/>
        <v/>
      </c>
      <c r="T100" s="619" t="str">
        <f t="shared" si="9"/>
        <v/>
      </c>
    </row>
    <row r="101" spans="2:20" ht="17.100000000000001" customHeight="1">
      <c r="B101" s="10" t="str">
        <f>IF(D101="","",IF(VLOOKUP(D101,'Input Data'!I102:J222,2,FALSE)="","",VLOOKUP(D101,'Input Data'!I102:J222,2,FALSE)))</f>
        <v/>
      </c>
      <c r="C101" s="11">
        <v>32</v>
      </c>
      <c r="D101" s="90" t="str">
        <f>IF('Input Data'!I102="","",'Input Data'!I102)</f>
        <v>VILLAREAL, MARGAUX DE LEON</v>
      </c>
      <c r="E101" s="41"/>
      <c r="F101" s="41"/>
      <c r="G101" s="41"/>
      <c r="H101" s="41"/>
      <c r="I101" s="41"/>
      <c r="J101" s="41"/>
      <c r="K101" s="41"/>
      <c r="L101" s="106" t="str">
        <f t="shared" si="5"/>
        <v/>
      </c>
      <c r="M101" s="87"/>
      <c r="N101" s="87"/>
      <c r="O101" s="41"/>
      <c r="P101" s="615"/>
      <c r="Q101" s="624" t="str">
        <f t="shared" si="6"/>
        <v/>
      </c>
      <c r="R101" s="627" t="str">
        <f t="shared" si="7"/>
        <v/>
      </c>
      <c r="S101" s="630" t="str">
        <f t="shared" si="8"/>
        <v/>
      </c>
      <c r="T101" s="619" t="str">
        <f t="shared" si="9"/>
        <v/>
      </c>
    </row>
    <row r="102" spans="2:20" ht="17.100000000000001" customHeight="1">
      <c r="B102" s="10" t="str">
        <f>IF(D102="","",IF(VLOOKUP(D102,'Input Data'!I103:J223,2,FALSE)="","",VLOOKUP(D102,'Input Data'!I103:J223,2,FALSE)))</f>
        <v/>
      </c>
      <c r="C102" s="11">
        <v>33</v>
      </c>
      <c r="D102" s="90" t="str">
        <f>IF('Input Data'!I103="","",'Input Data'!I103)</f>
        <v>MARQUEZ, ROXANNE FRANCISCO</v>
      </c>
      <c r="E102" s="41"/>
      <c r="F102" s="41"/>
      <c r="G102" s="41"/>
      <c r="H102" s="41"/>
      <c r="I102" s="41"/>
      <c r="J102" s="41"/>
      <c r="K102" s="41"/>
      <c r="L102" s="106" t="str">
        <f t="shared" si="5"/>
        <v/>
      </c>
      <c r="M102" s="87"/>
      <c r="N102" s="87"/>
      <c r="O102" s="41"/>
      <c r="P102" s="615"/>
      <c r="Q102" s="624" t="str">
        <f t="shared" si="6"/>
        <v/>
      </c>
      <c r="R102" s="627" t="str">
        <f t="shared" si="7"/>
        <v/>
      </c>
      <c r="S102" s="630" t="str">
        <f t="shared" si="8"/>
        <v/>
      </c>
      <c r="T102" s="619" t="str">
        <f t="shared" si="9"/>
        <v/>
      </c>
    </row>
    <row r="103" spans="2:20" ht="17.100000000000001" customHeight="1">
      <c r="B103" s="10" t="str">
        <f>IF(D103="","",IF(VLOOKUP(D103,'Input Data'!I104:J224,2,FALSE)="","",VLOOKUP(D103,'Input Data'!I104:J224,2,FALSE)))</f>
        <v/>
      </c>
      <c r="C103" s="11">
        <v>34</v>
      </c>
      <c r="D103" s="90" t="str">
        <f>IF('Input Data'!I104="","",'Input Data'!I104)</f>
        <v>SANTIAGO, KRIZIA ORTEGA</v>
      </c>
      <c r="E103" s="41"/>
      <c r="F103" s="41"/>
      <c r="G103" s="41"/>
      <c r="H103" s="41"/>
      <c r="I103" s="41"/>
      <c r="J103" s="41"/>
      <c r="K103" s="41"/>
      <c r="L103" s="106" t="str">
        <f t="shared" si="5"/>
        <v/>
      </c>
      <c r="M103" s="87"/>
      <c r="N103" s="87"/>
      <c r="O103" s="41"/>
      <c r="P103" s="615"/>
      <c r="Q103" s="624" t="str">
        <f t="shared" si="6"/>
        <v/>
      </c>
      <c r="R103" s="627" t="str">
        <f t="shared" si="7"/>
        <v/>
      </c>
      <c r="S103" s="630" t="str">
        <f t="shared" si="8"/>
        <v/>
      </c>
      <c r="T103" s="619" t="str">
        <f t="shared" si="9"/>
        <v/>
      </c>
    </row>
    <row r="104" spans="2:20" ht="17.100000000000001" customHeight="1">
      <c r="B104" s="10" t="str">
        <f>IF(D104="","",IF(VLOOKUP(D104,'Input Data'!I105:J225,2,FALSE)="","",VLOOKUP(D104,'Input Data'!I105:J225,2,FALSE)))</f>
        <v/>
      </c>
      <c r="C104" s="11">
        <v>35</v>
      </c>
      <c r="D104" s="90" t="str">
        <f>IF('Input Data'!I105="","",'Input Data'!I105)</f>
        <v>DE LEON, HANNAH CHAVEZ</v>
      </c>
      <c r="E104" s="41"/>
      <c r="F104" s="41"/>
      <c r="G104" s="41"/>
      <c r="H104" s="41"/>
      <c r="I104" s="41"/>
      <c r="J104" s="41"/>
      <c r="K104" s="41"/>
      <c r="L104" s="106" t="str">
        <f t="shared" si="5"/>
        <v/>
      </c>
      <c r="M104" s="87"/>
      <c r="N104" s="87"/>
      <c r="O104" s="41"/>
      <c r="P104" s="615"/>
      <c r="Q104" s="624" t="str">
        <f t="shared" si="6"/>
        <v/>
      </c>
      <c r="R104" s="627" t="str">
        <f t="shared" si="7"/>
        <v/>
      </c>
      <c r="S104" s="630" t="str">
        <f t="shared" si="8"/>
        <v/>
      </c>
      <c r="T104" s="619" t="str">
        <f t="shared" si="9"/>
        <v/>
      </c>
    </row>
    <row r="105" spans="2:20" ht="17.100000000000001" customHeight="1">
      <c r="B105" s="10" t="str">
        <f>IF(D105="","",IF(VLOOKUP(D105,'Input Data'!I106:J226,2,FALSE)="","",VLOOKUP(D105,'Input Data'!I106:J226,2,FALSE)))</f>
        <v/>
      </c>
      <c r="C105" s="11">
        <v>36</v>
      </c>
      <c r="D105" s="90" t="str">
        <f>IF('Input Data'!I106="","",'Input Data'!I106)</f>
        <v>DIZON, SHANELLE LIM</v>
      </c>
      <c r="E105" s="41"/>
      <c r="F105" s="41"/>
      <c r="G105" s="41"/>
      <c r="H105" s="41"/>
      <c r="I105" s="41"/>
      <c r="J105" s="41"/>
      <c r="K105" s="41"/>
      <c r="L105" s="106" t="str">
        <f t="shared" si="5"/>
        <v/>
      </c>
      <c r="M105" s="87"/>
      <c r="N105" s="87"/>
      <c r="O105" s="41"/>
      <c r="P105" s="615"/>
      <c r="Q105" s="624" t="str">
        <f t="shared" si="6"/>
        <v/>
      </c>
      <c r="R105" s="627" t="str">
        <f t="shared" si="7"/>
        <v/>
      </c>
      <c r="S105" s="630" t="str">
        <f t="shared" si="8"/>
        <v/>
      </c>
      <c r="T105" s="619" t="str">
        <f t="shared" si="9"/>
        <v/>
      </c>
    </row>
    <row r="106" spans="2:20" ht="17.100000000000001" customHeight="1">
      <c r="B106" s="10" t="str">
        <f>IF(D106="","",IF(VLOOKUP(D106,'Input Data'!I107:J227,2,FALSE)="","",VLOOKUP(D106,'Input Data'!I107:J227,2,FALSE)))</f>
        <v/>
      </c>
      <c r="C106" s="11">
        <v>37</v>
      </c>
      <c r="D106" s="90" t="str">
        <f>IF('Input Data'!I107="","",'Input Data'!I107)</f>
        <v>FRANCISCO, LORIE CHUA</v>
      </c>
      <c r="E106" s="41"/>
      <c r="F106" s="41"/>
      <c r="G106" s="41"/>
      <c r="H106" s="41"/>
      <c r="I106" s="41"/>
      <c r="J106" s="41"/>
      <c r="K106" s="41"/>
      <c r="L106" s="106" t="str">
        <f t="shared" si="5"/>
        <v/>
      </c>
      <c r="M106" s="87"/>
      <c r="N106" s="87"/>
      <c r="O106" s="41"/>
      <c r="P106" s="615"/>
      <c r="Q106" s="624" t="str">
        <f t="shared" si="6"/>
        <v/>
      </c>
      <c r="R106" s="627" t="str">
        <f t="shared" si="7"/>
        <v/>
      </c>
      <c r="S106" s="630" t="str">
        <f t="shared" si="8"/>
        <v/>
      </c>
      <c r="T106" s="619" t="str">
        <f t="shared" si="9"/>
        <v/>
      </c>
    </row>
    <row r="107" spans="2:20" ht="17.100000000000001" customHeight="1">
      <c r="B107" s="10" t="str">
        <f>IF(D107="","",IF(VLOOKUP(D107,'Input Data'!I108:J228,2,FALSE)="","",VLOOKUP(D107,'Input Data'!I108:J228,2,FALSE)))</f>
        <v/>
      </c>
      <c r="C107" s="11">
        <v>38</v>
      </c>
      <c r="D107" s="90" t="str">
        <f>IF('Input Data'!I108="","",'Input Data'!I108)</f>
        <v>ORTEGA, JANELLE SY</v>
      </c>
      <c r="E107" s="41"/>
      <c r="F107" s="41"/>
      <c r="G107" s="41"/>
      <c r="H107" s="41"/>
      <c r="I107" s="41"/>
      <c r="J107" s="41"/>
      <c r="K107" s="41"/>
      <c r="L107" s="106" t="str">
        <f t="shared" si="5"/>
        <v/>
      </c>
      <c r="M107" s="87"/>
      <c r="N107" s="87"/>
      <c r="O107" s="41"/>
      <c r="P107" s="615"/>
      <c r="Q107" s="624" t="str">
        <f t="shared" si="6"/>
        <v/>
      </c>
      <c r="R107" s="627" t="str">
        <f t="shared" si="7"/>
        <v/>
      </c>
      <c r="S107" s="630" t="str">
        <f t="shared" si="8"/>
        <v/>
      </c>
      <c r="T107" s="619" t="str">
        <f t="shared" si="9"/>
        <v/>
      </c>
    </row>
    <row r="108" spans="2:20" ht="17.100000000000001" customHeight="1">
      <c r="B108" s="10" t="str">
        <f>IF(D108="","",IF(VLOOKUP(D108,'Input Data'!I109:J229,2,FALSE)="","",VLOOKUP(D108,'Input Data'!I109:J229,2,FALSE)))</f>
        <v/>
      </c>
      <c r="C108" s="11">
        <v>39</v>
      </c>
      <c r="D108" s="90" t="str">
        <f>IF('Input Data'!I109="","",'Input Data'!I109)</f>
        <v>CHAVEZ, FAYE GO</v>
      </c>
      <c r="E108" s="41"/>
      <c r="F108" s="41"/>
      <c r="G108" s="41"/>
      <c r="H108" s="41"/>
      <c r="I108" s="41"/>
      <c r="J108" s="41"/>
      <c r="K108" s="41"/>
      <c r="L108" s="106" t="str">
        <f t="shared" si="5"/>
        <v/>
      </c>
      <c r="M108" s="87"/>
      <c r="N108" s="87"/>
      <c r="O108" s="41"/>
      <c r="P108" s="615"/>
      <c r="Q108" s="624" t="str">
        <f t="shared" si="6"/>
        <v/>
      </c>
      <c r="R108" s="627" t="str">
        <f t="shared" si="7"/>
        <v/>
      </c>
      <c r="S108" s="630" t="str">
        <f t="shared" si="8"/>
        <v/>
      </c>
      <c r="T108" s="619" t="str">
        <f t="shared" si="9"/>
        <v/>
      </c>
    </row>
    <row r="109" spans="2:20" ht="17.100000000000001" customHeight="1">
      <c r="B109" s="10" t="str">
        <f>IF(D109="","",IF(VLOOKUP(D109,'Input Data'!I110:J230,2,FALSE)="","",VLOOKUP(D109,'Input Data'!I110:J230,2,FALSE)))</f>
        <v/>
      </c>
      <c r="C109" s="11">
        <v>40</v>
      </c>
      <c r="D109" s="90" t="str">
        <f>IF('Input Data'!I110="","",'Input Data'!I110)</f>
        <v>LIM, ROWENA TAN</v>
      </c>
      <c r="E109" s="41"/>
      <c r="F109" s="41"/>
      <c r="G109" s="41"/>
      <c r="H109" s="41"/>
      <c r="I109" s="41"/>
      <c r="J109" s="41"/>
      <c r="K109" s="41"/>
      <c r="L109" s="106" t="str">
        <f t="shared" si="5"/>
        <v/>
      </c>
      <c r="M109" s="87"/>
      <c r="N109" s="87"/>
      <c r="O109" s="41"/>
      <c r="P109" s="615"/>
      <c r="Q109" s="624" t="str">
        <f t="shared" si="6"/>
        <v/>
      </c>
      <c r="R109" s="627" t="str">
        <f t="shared" si="7"/>
        <v/>
      </c>
      <c r="S109" s="630" t="str">
        <f t="shared" si="8"/>
        <v/>
      </c>
      <c r="T109" s="619" t="str">
        <f t="shared" si="9"/>
        <v/>
      </c>
    </row>
    <row r="110" spans="2:20" ht="17.100000000000001" customHeight="1">
      <c r="B110" s="10" t="str">
        <f>IF(D110="","",IF(VLOOKUP(D110,'Input Data'!I111:J231,2,FALSE)="","",VLOOKUP(D110,'Input Data'!I111:J231,2,FALSE)))</f>
        <v/>
      </c>
      <c r="C110" s="11">
        <v>41</v>
      </c>
      <c r="D110" s="90" t="str">
        <f>IF('Input Data'!I111="","",'Input Data'!I111)</f>
        <v>CHUA, KRISTA ONG</v>
      </c>
      <c r="E110" s="41"/>
      <c r="F110" s="41"/>
      <c r="G110" s="41"/>
      <c r="H110" s="41"/>
      <c r="I110" s="41"/>
      <c r="J110" s="41"/>
      <c r="K110" s="41"/>
      <c r="L110" s="106" t="str">
        <f t="shared" si="5"/>
        <v/>
      </c>
      <c r="M110" s="87"/>
      <c r="N110" s="87"/>
      <c r="O110" s="41"/>
      <c r="P110" s="615"/>
      <c r="Q110" s="624" t="str">
        <f t="shared" si="6"/>
        <v/>
      </c>
      <c r="R110" s="627" t="str">
        <f t="shared" si="7"/>
        <v/>
      </c>
      <c r="S110" s="630" t="str">
        <f t="shared" si="8"/>
        <v/>
      </c>
      <c r="T110" s="619" t="str">
        <f t="shared" si="9"/>
        <v/>
      </c>
    </row>
    <row r="111" spans="2:20" ht="17.100000000000001" customHeight="1">
      <c r="B111" s="10" t="str">
        <f>IF(D111="","",IF(VLOOKUP(D111,'Input Data'!I112:J232,2,FALSE)="","",VLOOKUP(D111,'Input Data'!I112:J232,2,FALSE)))</f>
        <v/>
      </c>
      <c r="C111" s="11">
        <v>42</v>
      </c>
      <c r="D111" s="90" t="str">
        <f>IF('Input Data'!I112="","",'Input Data'!I112)</f>
        <v>SY, MICHELLE UY</v>
      </c>
      <c r="E111" s="41"/>
      <c r="F111" s="41"/>
      <c r="G111" s="41"/>
      <c r="H111" s="41"/>
      <c r="I111" s="41"/>
      <c r="J111" s="41"/>
      <c r="K111" s="41"/>
      <c r="L111" s="106" t="str">
        <f t="shared" si="5"/>
        <v/>
      </c>
      <c r="M111" s="87"/>
      <c r="N111" s="87"/>
      <c r="O111" s="41"/>
      <c r="P111" s="615"/>
      <c r="Q111" s="624" t="str">
        <f t="shared" si="6"/>
        <v/>
      </c>
      <c r="R111" s="627" t="str">
        <f t="shared" si="7"/>
        <v/>
      </c>
      <c r="S111" s="630" t="str">
        <f t="shared" si="8"/>
        <v/>
      </c>
      <c r="T111" s="619" t="str">
        <f t="shared" si="9"/>
        <v/>
      </c>
    </row>
    <row r="112" spans="2:20" ht="17.100000000000001" customHeight="1">
      <c r="B112" s="10" t="str">
        <f>IF(D112="","",IF(VLOOKUP(D112,'Input Data'!I113:J233,2,FALSE)="","",VLOOKUP(D112,'Input Data'!I113:J233,2,FALSE)))</f>
        <v/>
      </c>
      <c r="C112" s="11">
        <v>43</v>
      </c>
      <c r="D112" s="90" t="str">
        <f>IF('Input Data'!I113="","",'Input Data'!I113)</f>
        <v>GO, CLARIBEL CO</v>
      </c>
      <c r="E112" s="41"/>
      <c r="F112" s="41"/>
      <c r="G112" s="41"/>
      <c r="H112" s="41"/>
      <c r="I112" s="41"/>
      <c r="J112" s="41"/>
      <c r="K112" s="41"/>
      <c r="L112" s="106" t="str">
        <f t="shared" si="5"/>
        <v/>
      </c>
      <c r="M112" s="87"/>
      <c r="N112" s="87"/>
      <c r="O112" s="41"/>
      <c r="P112" s="615"/>
      <c r="Q112" s="624" t="str">
        <f t="shared" si="6"/>
        <v/>
      </c>
      <c r="R112" s="627" t="str">
        <f t="shared" si="7"/>
        <v/>
      </c>
      <c r="S112" s="630" t="str">
        <f t="shared" si="8"/>
        <v/>
      </c>
      <c r="T112" s="619" t="str">
        <f t="shared" si="9"/>
        <v/>
      </c>
    </row>
    <row r="113" spans="2:20" ht="17.100000000000001" customHeight="1">
      <c r="B113" s="10" t="str">
        <f>IF(D113="","",IF(VLOOKUP(D113,'Input Data'!I114:J234,2,FALSE)="","",VLOOKUP(D113,'Input Data'!I114:J234,2,FALSE)))</f>
        <v/>
      </c>
      <c r="C113" s="11">
        <v>44</v>
      </c>
      <c r="D113" s="90" t="str">
        <f>IF('Input Data'!I114="","",'Input Data'!I114)</f>
        <v>TAN, DAISY DY</v>
      </c>
      <c r="E113" s="41"/>
      <c r="F113" s="41"/>
      <c r="G113" s="41"/>
      <c r="H113" s="41"/>
      <c r="I113" s="41"/>
      <c r="J113" s="41"/>
      <c r="K113" s="41"/>
      <c r="L113" s="106" t="str">
        <f t="shared" si="5"/>
        <v/>
      </c>
      <c r="M113" s="87"/>
      <c r="N113" s="87"/>
      <c r="O113" s="41"/>
      <c r="P113" s="615"/>
      <c r="Q113" s="624" t="str">
        <f t="shared" si="6"/>
        <v/>
      </c>
      <c r="R113" s="627" t="str">
        <f t="shared" si="7"/>
        <v/>
      </c>
      <c r="S113" s="630" t="str">
        <f t="shared" si="8"/>
        <v/>
      </c>
      <c r="T113" s="619" t="str">
        <f t="shared" si="9"/>
        <v/>
      </c>
    </row>
    <row r="114" spans="2:20" ht="17.100000000000001" customHeight="1">
      <c r="B114" s="10" t="str">
        <f>IF(D114="","",IF(VLOOKUP(D114,'Input Data'!I115:J235,2,FALSE)="","",VLOOKUP(D114,'Input Data'!I115:J235,2,FALSE)))</f>
        <v/>
      </c>
      <c r="C114" s="11">
        <v>45</v>
      </c>
      <c r="D114" s="90" t="str">
        <f>IF('Input Data'!I115="","",'Input Data'!I115)</f>
        <v>ONG, PRECIOUS TIU</v>
      </c>
      <c r="E114" s="41"/>
      <c r="F114" s="41"/>
      <c r="G114" s="41"/>
      <c r="H114" s="41"/>
      <c r="I114" s="41"/>
      <c r="J114" s="41"/>
      <c r="K114" s="41"/>
      <c r="L114" s="106" t="str">
        <f t="shared" si="5"/>
        <v/>
      </c>
      <c r="M114" s="87"/>
      <c r="N114" s="87"/>
      <c r="O114" s="41"/>
      <c r="P114" s="615"/>
      <c r="Q114" s="624" t="str">
        <f t="shared" si="6"/>
        <v/>
      </c>
      <c r="R114" s="627" t="str">
        <f t="shared" si="7"/>
        <v/>
      </c>
      <c r="S114" s="630" t="str">
        <f t="shared" si="8"/>
        <v/>
      </c>
      <c r="T114" s="619" t="str">
        <f t="shared" si="9"/>
        <v/>
      </c>
    </row>
    <row r="115" spans="2:20" ht="17.100000000000001" customHeight="1">
      <c r="B115" s="10" t="str">
        <f>IF(D115="","",IF(VLOOKUP(D115,'Input Data'!I116:J236,2,FALSE)="","",VLOOKUP(D115,'Input Data'!I116:J236,2,FALSE)))</f>
        <v/>
      </c>
      <c r="C115" s="11">
        <v>46</v>
      </c>
      <c r="D115" s="90" t="str">
        <f>IF('Input Data'!I116="","",'Input Data'!I116)</f>
        <v>UY, PHOEBE YUMUL</v>
      </c>
      <c r="E115" s="41"/>
      <c r="F115" s="41"/>
      <c r="G115" s="41"/>
      <c r="H115" s="41"/>
      <c r="I115" s="41"/>
      <c r="J115" s="41"/>
      <c r="K115" s="41"/>
      <c r="L115" s="106" t="str">
        <f t="shared" si="5"/>
        <v/>
      </c>
      <c r="M115" s="87"/>
      <c r="N115" s="87"/>
      <c r="O115" s="41"/>
      <c r="P115" s="615"/>
      <c r="Q115" s="624" t="str">
        <f t="shared" si="6"/>
        <v/>
      </c>
      <c r="R115" s="627" t="str">
        <f t="shared" si="7"/>
        <v/>
      </c>
      <c r="S115" s="630" t="str">
        <f t="shared" si="8"/>
        <v/>
      </c>
      <c r="T115" s="619" t="str">
        <f t="shared" si="9"/>
        <v/>
      </c>
    </row>
    <row r="116" spans="2:20" ht="17.100000000000001" customHeight="1">
      <c r="B116" s="10" t="str">
        <f>IF(D116="","",IF(VLOOKUP(D116,'Input Data'!I117:J237,2,FALSE)="","",VLOOKUP(D116,'Input Data'!I117:J237,2,FALSE)))</f>
        <v/>
      </c>
      <c r="C116" s="11">
        <v>47</v>
      </c>
      <c r="D116" s="90" t="str">
        <f>IF('Input Data'!I117="","",'Input Data'!I117)</f>
        <v>CO, JANINE MENDOZA</v>
      </c>
      <c r="E116" s="41"/>
      <c r="F116" s="41"/>
      <c r="G116" s="41"/>
      <c r="H116" s="41"/>
      <c r="I116" s="41"/>
      <c r="J116" s="41"/>
      <c r="K116" s="41"/>
      <c r="L116" s="106" t="str">
        <f t="shared" si="5"/>
        <v/>
      </c>
      <c r="M116" s="87"/>
      <c r="N116" s="87"/>
      <c r="O116" s="41"/>
      <c r="P116" s="615"/>
      <c r="Q116" s="624" t="str">
        <f t="shared" si="6"/>
        <v/>
      </c>
      <c r="R116" s="627" t="str">
        <f t="shared" si="7"/>
        <v/>
      </c>
      <c r="S116" s="630" t="str">
        <f t="shared" si="8"/>
        <v/>
      </c>
      <c r="T116" s="619" t="str">
        <f t="shared" si="9"/>
        <v/>
      </c>
    </row>
    <row r="117" spans="2:20" ht="17.100000000000001" customHeight="1">
      <c r="B117" s="10" t="str">
        <f>IF(D117="","",IF(VLOOKUP(D117,'Input Data'!I118:J238,2,FALSE)="","",VLOOKUP(D117,'Input Data'!I118:J238,2,FALSE)))</f>
        <v/>
      </c>
      <c r="C117" s="11">
        <v>48</v>
      </c>
      <c r="D117" s="90" t="str">
        <f>IF('Input Data'!I118="","",'Input Data'!I118)</f>
        <v>DY, MARIEL LOPEZ</v>
      </c>
      <c r="E117" s="41"/>
      <c r="F117" s="41"/>
      <c r="G117" s="41"/>
      <c r="H117" s="41"/>
      <c r="I117" s="41"/>
      <c r="J117" s="41"/>
      <c r="K117" s="41"/>
      <c r="L117" s="106" t="str">
        <f t="shared" si="5"/>
        <v/>
      </c>
      <c r="M117" s="87"/>
      <c r="N117" s="87"/>
      <c r="O117" s="41"/>
      <c r="P117" s="615"/>
      <c r="Q117" s="624" t="str">
        <f t="shared" si="6"/>
        <v/>
      </c>
      <c r="R117" s="627" t="str">
        <f t="shared" si="7"/>
        <v/>
      </c>
      <c r="S117" s="630" t="str">
        <f t="shared" si="8"/>
        <v/>
      </c>
      <c r="T117" s="619" t="str">
        <f t="shared" si="9"/>
        <v/>
      </c>
    </row>
    <row r="118" spans="2:20" ht="17.100000000000001" customHeight="1">
      <c r="B118" s="10" t="str">
        <f>IF(D118="","",IF(VLOOKUP(D118,'Input Data'!I119:J239,2,FALSE)="","",VLOOKUP(D118,'Input Data'!I119:J239,2,FALSE)))</f>
        <v/>
      </c>
      <c r="C118" s="11">
        <v>49</v>
      </c>
      <c r="D118" s="90" t="str">
        <f>IF('Input Data'!I119="","",'Input Data'!I119)</f>
        <v>TIU, SHARLENE PONCE</v>
      </c>
      <c r="E118" s="41"/>
      <c r="F118" s="41"/>
      <c r="G118" s="41"/>
      <c r="H118" s="41"/>
      <c r="I118" s="41"/>
      <c r="J118" s="41"/>
      <c r="K118" s="41"/>
      <c r="L118" s="106" t="str">
        <f t="shared" si="5"/>
        <v/>
      </c>
      <c r="M118" s="87"/>
      <c r="N118" s="87"/>
      <c r="O118" s="41"/>
      <c r="P118" s="615"/>
      <c r="Q118" s="624" t="str">
        <f t="shared" si="6"/>
        <v/>
      </c>
      <c r="R118" s="627" t="str">
        <f t="shared" si="7"/>
        <v/>
      </c>
      <c r="S118" s="630" t="str">
        <f t="shared" si="8"/>
        <v/>
      </c>
      <c r="T118" s="619" t="str">
        <f t="shared" si="9"/>
        <v/>
      </c>
    </row>
    <row r="119" spans="2:20" ht="17.100000000000001" customHeight="1" thickBot="1">
      <c r="B119" s="10" t="str">
        <f>IF(D119="","",IF(VLOOKUP(D119,'Input Data'!I120:J240,2,FALSE)="","",VLOOKUP(D119,'Input Data'!I120:J240,2,FALSE)))</f>
        <v/>
      </c>
      <c r="C119" s="11">
        <v>50</v>
      </c>
      <c r="D119" s="90" t="str">
        <f>IF('Input Data'!I120="","",'Input Data'!I120)</f>
        <v>YUMUL, GLAIZA RIVERA</v>
      </c>
      <c r="E119" s="41"/>
      <c r="F119" s="41"/>
      <c r="G119" s="41"/>
      <c r="H119" s="41"/>
      <c r="I119" s="41"/>
      <c r="J119" s="41"/>
      <c r="K119" s="41"/>
      <c r="L119" s="106" t="str">
        <f t="shared" si="5"/>
        <v/>
      </c>
      <c r="M119" s="87"/>
      <c r="N119" s="87"/>
      <c r="O119" s="41"/>
      <c r="P119" s="615"/>
      <c r="Q119" s="626" t="str">
        <f t="shared" si="6"/>
        <v/>
      </c>
      <c r="R119" s="629" t="str">
        <f t="shared" si="7"/>
        <v/>
      </c>
      <c r="S119" s="631" t="str">
        <f t="shared" si="8"/>
        <v/>
      </c>
      <c r="T119" s="619" t="str">
        <f t="shared" si="9"/>
        <v/>
      </c>
    </row>
    <row r="120" spans="2:20" ht="17.100000000000001" customHeight="1">
      <c r="B120" s="10" t="str">
        <f>IF(D120="","",IF(VLOOKUP(D120,'Input Data'!I121:J241,2,FALSE)="","",VLOOKUP(D120,'Input Data'!I121:J241,2,FALSE)))</f>
        <v/>
      </c>
      <c r="C120" s="11">
        <v>51</v>
      </c>
      <c r="D120" s="90" t="str">
        <f>IF('Input Data'!I121="","",'Input Data'!I121)</f>
        <v/>
      </c>
      <c r="E120" s="41"/>
      <c r="F120" s="41"/>
      <c r="G120" s="41"/>
      <c r="H120" s="41"/>
      <c r="I120" s="41"/>
      <c r="J120" s="41"/>
      <c r="K120" s="41"/>
      <c r="L120" s="106" t="str">
        <f t="shared" si="5"/>
        <v/>
      </c>
      <c r="M120" s="87"/>
      <c r="N120" s="87"/>
      <c r="O120" s="41"/>
      <c r="P120" s="41"/>
      <c r="Q120" s="621" t="str">
        <f t="shared" si="6"/>
        <v/>
      </c>
      <c r="R120" s="622" t="str">
        <f t="shared" si="7"/>
        <v/>
      </c>
      <c r="S120" s="623" t="str">
        <f t="shared" si="8"/>
        <v/>
      </c>
      <c r="T120" s="12" t="str">
        <f t="shared" si="9"/>
        <v/>
      </c>
    </row>
    <row r="121" spans="2:20" ht="17.100000000000001" customHeight="1">
      <c r="B121" s="10" t="str">
        <f>IF(D121="","",IF(VLOOKUP(D121,'Input Data'!I122:J242,2,FALSE)="","",VLOOKUP(D121,'Input Data'!I122:J242,2,FALSE)))</f>
        <v/>
      </c>
      <c r="C121" s="11">
        <v>52</v>
      </c>
      <c r="D121" s="90" t="str">
        <f>IF('Input Data'!I122="","",'Input Data'!I122)</f>
        <v/>
      </c>
      <c r="E121" s="41"/>
      <c r="F121" s="41"/>
      <c r="G121" s="41"/>
      <c r="H121" s="41"/>
      <c r="I121" s="41"/>
      <c r="J121" s="41"/>
      <c r="K121" s="41"/>
      <c r="L121" s="106" t="str">
        <f t="shared" si="5"/>
        <v/>
      </c>
      <c r="M121" s="87"/>
      <c r="N121" s="87"/>
      <c r="O121" s="41"/>
      <c r="P121" s="41"/>
      <c r="Q121" s="42" t="str">
        <f t="shared" si="6"/>
        <v/>
      </c>
      <c r="R121" s="43" t="str">
        <f t="shared" si="7"/>
        <v/>
      </c>
      <c r="S121" s="44" t="str">
        <f t="shared" si="8"/>
        <v/>
      </c>
      <c r="T121" s="12" t="str">
        <f t="shared" si="9"/>
        <v/>
      </c>
    </row>
    <row r="122" spans="2:20" ht="17.100000000000001" customHeight="1">
      <c r="B122" s="10" t="str">
        <f>IF(D122="","",IF(VLOOKUP(D122,'Input Data'!I123:J243,2,FALSE)="","",VLOOKUP(D122,'Input Data'!I123:J243,2,FALSE)))</f>
        <v/>
      </c>
      <c r="C122" s="11">
        <v>53</v>
      </c>
      <c r="D122" s="90" t="str">
        <f>IF('Input Data'!I123="","",'Input Data'!I123)</f>
        <v/>
      </c>
      <c r="E122" s="41"/>
      <c r="F122" s="41"/>
      <c r="G122" s="41"/>
      <c r="H122" s="41"/>
      <c r="I122" s="41"/>
      <c r="J122" s="41"/>
      <c r="K122" s="41"/>
      <c r="L122" s="106" t="str">
        <f t="shared" si="5"/>
        <v/>
      </c>
      <c r="M122" s="87"/>
      <c r="N122" s="87"/>
      <c r="O122" s="41"/>
      <c r="P122" s="41"/>
      <c r="Q122" s="42" t="str">
        <f t="shared" si="6"/>
        <v/>
      </c>
      <c r="R122" s="43" t="str">
        <f t="shared" si="7"/>
        <v/>
      </c>
      <c r="S122" s="44" t="str">
        <f t="shared" si="8"/>
        <v/>
      </c>
      <c r="T122" s="12" t="str">
        <f t="shared" si="9"/>
        <v/>
      </c>
    </row>
    <row r="123" spans="2:20" ht="17.100000000000001" customHeight="1">
      <c r="B123" s="10" t="str">
        <f>IF(D123="","",IF(VLOOKUP(D123,'Input Data'!I124:J244,2,FALSE)="","",VLOOKUP(D123,'Input Data'!I124:J244,2,FALSE)))</f>
        <v/>
      </c>
      <c r="C123" s="11">
        <v>54</v>
      </c>
      <c r="D123" s="90" t="str">
        <f>IF('Input Data'!I124="","",'Input Data'!I124)</f>
        <v/>
      </c>
      <c r="E123" s="41"/>
      <c r="F123" s="41"/>
      <c r="G123" s="41"/>
      <c r="H123" s="41"/>
      <c r="I123" s="41"/>
      <c r="J123" s="41"/>
      <c r="K123" s="41"/>
      <c r="L123" s="106" t="str">
        <f t="shared" si="5"/>
        <v/>
      </c>
      <c r="M123" s="87"/>
      <c r="N123" s="87"/>
      <c r="O123" s="41"/>
      <c r="P123" s="41"/>
      <c r="Q123" s="42" t="str">
        <f t="shared" si="6"/>
        <v/>
      </c>
      <c r="R123" s="43" t="str">
        <f t="shared" si="7"/>
        <v/>
      </c>
      <c r="S123" s="44" t="str">
        <f t="shared" si="8"/>
        <v/>
      </c>
      <c r="T123" s="12" t="str">
        <f t="shared" si="9"/>
        <v/>
      </c>
    </row>
    <row r="124" spans="2:20" ht="17.100000000000001" customHeight="1">
      <c r="B124" s="10" t="str">
        <f>IF(D124="","",IF(VLOOKUP(D124,'Input Data'!I125:J245,2,FALSE)="","",VLOOKUP(D124,'Input Data'!I125:J245,2,FALSE)))</f>
        <v/>
      </c>
      <c r="C124" s="11">
        <v>55</v>
      </c>
      <c r="D124" s="90" t="str">
        <f>IF('Input Data'!I125="","",'Input Data'!I125)</f>
        <v/>
      </c>
      <c r="E124" s="41"/>
      <c r="F124" s="41"/>
      <c r="G124" s="41"/>
      <c r="H124" s="41"/>
      <c r="I124" s="41"/>
      <c r="J124" s="41"/>
      <c r="K124" s="41"/>
      <c r="L124" s="106" t="str">
        <f t="shared" si="5"/>
        <v/>
      </c>
      <c r="M124" s="87"/>
      <c r="N124" s="87"/>
      <c r="O124" s="41"/>
      <c r="P124" s="41"/>
      <c r="Q124" s="42" t="str">
        <f t="shared" si="6"/>
        <v/>
      </c>
      <c r="R124" s="43" t="str">
        <f t="shared" si="7"/>
        <v/>
      </c>
      <c r="S124" s="44" t="str">
        <f t="shared" si="8"/>
        <v/>
      </c>
      <c r="T124" s="12" t="str">
        <f t="shared" si="9"/>
        <v/>
      </c>
    </row>
    <row r="125" spans="2:20" ht="17.100000000000001" customHeight="1">
      <c r="B125" s="10" t="str">
        <f>IF(D125="","",IF(VLOOKUP(D125,'Input Data'!I126:J246,2,FALSE)="","",VLOOKUP(D125,'Input Data'!I126:J246,2,FALSE)))</f>
        <v/>
      </c>
      <c r="C125" s="11">
        <v>56</v>
      </c>
      <c r="D125" s="90" t="str">
        <f>IF('Input Data'!I126="","",'Input Data'!I126)</f>
        <v/>
      </c>
      <c r="E125" s="41"/>
      <c r="F125" s="41"/>
      <c r="G125" s="41"/>
      <c r="H125" s="41"/>
      <c r="I125" s="41"/>
      <c r="J125" s="41"/>
      <c r="K125" s="41"/>
      <c r="L125" s="106" t="str">
        <f t="shared" si="5"/>
        <v/>
      </c>
      <c r="M125" s="87"/>
      <c r="N125" s="87"/>
      <c r="O125" s="41"/>
      <c r="P125" s="41"/>
      <c r="Q125" s="42" t="str">
        <f t="shared" si="6"/>
        <v/>
      </c>
      <c r="R125" s="43" t="str">
        <f t="shared" si="7"/>
        <v/>
      </c>
      <c r="S125" s="44" t="str">
        <f t="shared" si="8"/>
        <v/>
      </c>
      <c r="T125" s="12" t="str">
        <f t="shared" si="9"/>
        <v/>
      </c>
    </row>
    <row r="126" spans="2:20" ht="17.100000000000001" customHeight="1">
      <c r="B126" s="10" t="str">
        <f>IF(D126="","",IF(VLOOKUP(D126,'Input Data'!I127:J247,2,FALSE)="","",VLOOKUP(D126,'Input Data'!I127:J247,2,FALSE)))</f>
        <v/>
      </c>
      <c r="C126" s="11">
        <v>57</v>
      </c>
      <c r="D126" s="90" t="str">
        <f>IF('Input Data'!I127="","",'Input Data'!I127)</f>
        <v/>
      </c>
      <c r="E126" s="41"/>
      <c r="F126" s="41"/>
      <c r="G126" s="41"/>
      <c r="H126" s="41"/>
      <c r="I126" s="41"/>
      <c r="J126" s="41"/>
      <c r="K126" s="41"/>
      <c r="L126" s="106" t="str">
        <f t="shared" si="5"/>
        <v/>
      </c>
      <c r="M126" s="87"/>
      <c r="N126" s="87"/>
      <c r="O126" s="41"/>
      <c r="P126" s="41"/>
      <c r="Q126" s="42" t="str">
        <f t="shared" si="6"/>
        <v/>
      </c>
      <c r="R126" s="43" t="str">
        <f t="shared" si="7"/>
        <v/>
      </c>
      <c r="S126" s="44" t="str">
        <f t="shared" si="8"/>
        <v/>
      </c>
      <c r="T126" s="12" t="str">
        <f t="shared" si="9"/>
        <v/>
      </c>
    </row>
    <row r="127" spans="2:20" ht="17.100000000000001" customHeight="1">
      <c r="B127" s="10" t="str">
        <f>IF(D127="","",IF(VLOOKUP(D127,'Input Data'!I128:J248,2,FALSE)="","",VLOOKUP(D127,'Input Data'!I128:J248,2,FALSE)))</f>
        <v/>
      </c>
      <c r="C127" s="11">
        <v>58</v>
      </c>
      <c r="D127" s="90" t="str">
        <f>IF('Input Data'!I128="","",'Input Data'!I128)</f>
        <v/>
      </c>
      <c r="E127" s="41"/>
      <c r="F127" s="41"/>
      <c r="G127" s="41"/>
      <c r="H127" s="41"/>
      <c r="I127" s="41"/>
      <c r="J127" s="41"/>
      <c r="K127" s="41"/>
      <c r="L127" s="106" t="str">
        <f t="shared" si="5"/>
        <v/>
      </c>
      <c r="M127" s="87"/>
      <c r="N127" s="87"/>
      <c r="O127" s="41"/>
      <c r="P127" s="41"/>
      <c r="Q127" s="42" t="str">
        <f t="shared" si="6"/>
        <v/>
      </c>
      <c r="R127" s="43" t="str">
        <f t="shared" si="7"/>
        <v/>
      </c>
      <c r="S127" s="44" t="str">
        <f t="shared" si="8"/>
        <v/>
      </c>
      <c r="T127" s="12" t="str">
        <f t="shared" si="9"/>
        <v/>
      </c>
    </row>
    <row r="128" spans="2:20" ht="17.100000000000001" customHeight="1">
      <c r="B128" s="10" t="str">
        <f>IF(D128="","",IF(VLOOKUP(D128,'Input Data'!I129:J249,2,FALSE)="","",VLOOKUP(D128,'Input Data'!I129:J249,2,FALSE)))</f>
        <v/>
      </c>
      <c r="C128" s="11">
        <v>59</v>
      </c>
      <c r="D128" s="90" t="str">
        <f>IF('Input Data'!I129="","",'Input Data'!I129)</f>
        <v/>
      </c>
      <c r="E128" s="41"/>
      <c r="F128" s="41"/>
      <c r="G128" s="41"/>
      <c r="H128" s="41"/>
      <c r="I128" s="41"/>
      <c r="J128" s="41"/>
      <c r="K128" s="41"/>
      <c r="L128" s="106" t="str">
        <f t="shared" si="5"/>
        <v/>
      </c>
      <c r="M128" s="87"/>
      <c r="N128" s="87"/>
      <c r="O128" s="41"/>
      <c r="P128" s="41"/>
      <c r="Q128" s="42" t="str">
        <f t="shared" si="6"/>
        <v/>
      </c>
      <c r="R128" s="43" t="str">
        <f t="shared" si="7"/>
        <v/>
      </c>
      <c r="S128" s="44" t="str">
        <f t="shared" si="8"/>
        <v/>
      </c>
      <c r="T128" s="12" t="str">
        <f t="shared" si="9"/>
        <v/>
      </c>
    </row>
    <row r="129" spans="2:20" ht="17.100000000000001" customHeight="1">
      <c r="B129" s="10" t="str">
        <f>IF(D129="","",IF(VLOOKUP(D129,'Input Data'!I130:J250,2,FALSE)="","",VLOOKUP(D129,'Input Data'!I130:J250,2,FALSE)))</f>
        <v/>
      </c>
      <c r="C129" s="11">
        <v>60</v>
      </c>
      <c r="D129" s="90" t="str">
        <f>IF('Input Data'!I130="","",'Input Data'!I130)</f>
        <v/>
      </c>
      <c r="E129" s="41"/>
      <c r="F129" s="41"/>
      <c r="G129" s="41"/>
      <c r="H129" s="41"/>
      <c r="I129" s="41"/>
      <c r="J129" s="41"/>
      <c r="K129" s="41"/>
      <c r="L129" s="106" t="str">
        <f t="shared" si="5"/>
        <v/>
      </c>
      <c r="M129" s="87"/>
      <c r="N129" s="87"/>
      <c r="O129" s="41"/>
      <c r="P129" s="41"/>
      <c r="Q129" s="42" t="str">
        <f t="shared" si="6"/>
        <v/>
      </c>
      <c r="R129" s="43" t="str">
        <f t="shared" si="7"/>
        <v/>
      </c>
      <c r="S129" s="44" t="str">
        <f t="shared" si="8"/>
        <v/>
      </c>
      <c r="T129" s="12" t="str">
        <f t="shared" si="9"/>
        <v/>
      </c>
    </row>
    <row r="130" spans="2:20" ht="17.100000000000001" customHeight="1">
      <c r="C130" s="14"/>
    </row>
    <row r="131" spans="2:20" ht="17.100000000000001" customHeight="1">
      <c r="C131" s="14"/>
      <c r="D131" s="15" t="str">
        <f>IF($D$140="","",$D$140)</f>
        <v>PREPARED BY:</v>
      </c>
      <c r="E131" s="15"/>
      <c r="F131" s="15"/>
      <c r="G131" s="17"/>
      <c r="H131" s="17"/>
      <c r="I131" s="96" t="str">
        <f>IF($G$140="","",$G$140)</f>
        <v>NOTED BY:</v>
      </c>
      <c r="R131" s="15" t="str">
        <f>IF($R$140="","",$R$140)</f>
        <v>APPROVED BY:</v>
      </c>
      <c r="S131" s="15"/>
      <c r="T131" s="15"/>
    </row>
    <row r="132" spans="2:20" ht="17.100000000000001" customHeight="1">
      <c r="D132" s="15"/>
      <c r="E132" s="15"/>
      <c r="F132" s="15"/>
      <c r="G132" s="15"/>
      <c r="H132" s="15"/>
      <c r="Q132" s="15"/>
      <c r="R132" s="15"/>
      <c r="S132" s="15"/>
      <c r="T132" s="15"/>
    </row>
    <row r="133" spans="2:20" ht="17.100000000000001" customHeight="1">
      <c r="D133" s="15"/>
      <c r="E133" s="15"/>
      <c r="F133" s="15"/>
      <c r="G133" s="15"/>
      <c r="H133" s="15"/>
      <c r="Q133" s="15"/>
      <c r="R133" s="15"/>
      <c r="S133" s="15"/>
      <c r="T133" s="15"/>
    </row>
    <row r="134" spans="2:20" ht="17.100000000000001" customHeight="1">
      <c r="D134" s="676" t="str">
        <f>IF($D$143="","",$D$143)</f>
        <v/>
      </c>
      <c r="E134" s="676"/>
      <c r="F134" s="15"/>
      <c r="G134" s="97"/>
      <c r="H134" s="97"/>
      <c r="I134" s="676" t="str">
        <f>IF($G$143="","",$G$143)</f>
        <v>JUAN G. DELA CRUZ</v>
      </c>
      <c r="J134" s="676"/>
      <c r="K134" s="676"/>
      <c r="L134" s="97"/>
      <c r="M134" s="81"/>
      <c r="N134" s="81"/>
      <c r="O134" s="81"/>
      <c r="P134" s="81"/>
      <c r="Q134" s="676" t="str">
        <f>IF($R$143="","",$R$143)</f>
        <v>LAILANI N. TORRES</v>
      </c>
      <c r="R134" s="676"/>
      <c r="S134" s="676"/>
      <c r="T134" s="676"/>
    </row>
    <row r="135" spans="2:20" ht="17.100000000000001" customHeight="1">
      <c r="D135" s="670" t="str">
        <f>IF($D$144="","",$D$144)</f>
        <v>GRADE 10 ADVISER</v>
      </c>
      <c r="E135" s="670"/>
      <c r="F135" s="600"/>
      <c r="G135" s="601"/>
      <c r="H135" s="601"/>
      <c r="I135" s="670" t="str">
        <f>IF($G$144="","",$G$144)</f>
        <v>SUBJECT GROUP HEAD</v>
      </c>
      <c r="J135" s="670"/>
      <c r="K135" s="670"/>
      <c r="L135" s="601"/>
      <c r="M135" s="599"/>
      <c r="N135" s="599"/>
      <c r="O135" s="599"/>
      <c r="P135" s="599"/>
      <c r="Q135" s="670" t="str">
        <f>IF($R$144="","",$R$144)</f>
        <v>PRINCIPAL I</v>
      </c>
      <c r="R135" s="670"/>
      <c r="S135" s="670"/>
      <c r="T135" s="670"/>
    </row>
    <row r="136" spans="2:20" ht="17.100000000000001" customHeight="1">
      <c r="D136" s="600"/>
      <c r="E136" s="600"/>
      <c r="F136" s="600"/>
      <c r="G136" s="600"/>
      <c r="H136" s="600"/>
      <c r="I136" s="600"/>
      <c r="J136" s="600"/>
      <c r="K136" s="600"/>
      <c r="L136" s="600"/>
      <c r="M136" s="600"/>
      <c r="N136" s="600"/>
      <c r="O136" s="600"/>
      <c r="P136" s="600"/>
      <c r="Q136" s="600"/>
      <c r="R136" s="600"/>
      <c r="S136" s="600"/>
      <c r="T136" s="600"/>
    </row>
    <row r="137" spans="2:20" ht="17.100000000000001" customHeight="1"/>
    <row r="138" spans="2:20">
      <c r="C138" s="47"/>
      <c r="D138" s="47"/>
      <c r="E138" s="47"/>
      <c r="F138" s="47"/>
      <c r="G138" s="47"/>
      <c r="H138" s="47"/>
      <c r="I138" s="47"/>
      <c r="J138" s="47"/>
      <c r="K138" s="47"/>
      <c r="L138" s="47"/>
      <c r="M138" s="47"/>
      <c r="N138" s="47"/>
      <c r="O138" s="47"/>
      <c r="P138" s="47"/>
      <c r="Q138" s="47"/>
      <c r="R138" s="47"/>
      <c r="S138" s="47"/>
      <c r="T138" s="47"/>
    </row>
    <row r="139" spans="2:20" ht="15.75">
      <c r="C139" s="48"/>
      <c r="D139" s="47"/>
      <c r="E139" s="47"/>
      <c r="F139" s="47"/>
      <c r="G139" s="47"/>
      <c r="H139" s="47"/>
      <c r="I139" s="47"/>
      <c r="J139" s="47"/>
      <c r="K139" s="47"/>
      <c r="L139" s="47"/>
      <c r="M139" s="47"/>
      <c r="N139" s="47"/>
      <c r="O139" s="47"/>
      <c r="P139" s="47"/>
      <c r="Q139" s="47"/>
      <c r="R139" s="47"/>
      <c r="S139" s="47"/>
      <c r="T139" s="47"/>
    </row>
    <row r="140" spans="2:20" ht="20.100000000000001" customHeight="1">
      <c r="C140" s="48"/>
      <c r="D140" s="16" t="s">
        <v>144</v>
      </c>
      <c r="E140" s="47"/>
      <c r="F140" s="47"/>
      <c r="G140" s="16" t="s">
        <v>145</v>
      </c>
      <c r="H140" s="47"/>
      <c r="I140" s="47"/>
      <c r="J140" s="47"/>
      <c r="K140" s="47"/>
      <c r="L140" s="47"/>
      <c r="M140" s="47"/>
      <c r="N140" s="47"/>
      <c r="O140" s="47"/>
      <c r="P140" s="47"/>
      <c r="Q140" s="47"/>
      <c r="R140" s="602" t="s">
        <v>146</v>
      </c>
      <c r="S140" s="603"/>
      <c r="T140" s="49"/>
    </row>
    <row r="141" spans="2:20" ht="20.100000000000001" customHeight="1">
      <c r="C141" s="47"/>
      <c r="D141" s="49"/>
      <c r="E141" s="47"/>
      <c r="F141" s="47"/>
      <c r="G141" s="47"/>
      <c r="H141" s="47"/>
      <c r="I141" s="49"/>
      <c r="J141" s="49"/>
      <c r="K141" s="49"/>
      <c r="L141" s="49"/>
      <c r="M141" s="49"/>
      <c r="N141" s="49"/>
      <c r="O141" s="49"/>
      <c r="P141" s="49"/>
      <c r="Q141" s="49"/>
      <c r="R141" s="49"/>
      <c r="S141" s="49"/>
      <c r="T141" s="49"/>
    </row>
    <row r="142" spans="2:20" ht="20.100000000000001" customHeight="1">
      <c r="C142" s="47"/>
      <c r="D142" s="47"/>
      <c r="E142" s="47"/>
      <c r="F142" s="47"/>
      <c r="G142" s="47"/>
      <c r="H142" s="47"/>
      <c r="I142" s="49"/>
      <c r="J142" s="49"/>
      <c r="K142" s="49"/>
      <c r="L142" s="49"/>
      <c r="M142" s="49"/>
      <c r="N142" s="49"/>
      <c r="O142" s="49"/>
      <c r="P142" s="49"/>
      <c r="Q142" s="49"/>
      <c r="R142" s="49"/>
      <c r="S142" s="49"/>
      <c r="T142" s="49"/>
    </row>
    <row r="143" spans="2:20" ht="20.100000000000001" customHeight="1">
      <c r="C143" s="47"/>
      <c r="D143" s="671" t="str">
        <f>IF('Input Data'!I5="","",'Input Data'!I5)</f>
        <v/>
      </c>
      <c r="E143" s="671"/>
      <c r="F143" s="47"/>
      <c r="G143" s="668" t="s">
        <v>2131</v>
      </c>
      <c r="H143" s="668"/>
      <c r="I143" s="668"/>
      <c r="J143" s="597"/>
      <c r="K143" s="597"/>
      <c r="L143" s="597"/>
      <c r="M143" s="597"/>
      <c r="N143" s="597"/>
      <c r="O143" s="83"/>
      <c r="P143" s="83"/>
      <c r="Q143" s="47"/>
      <c r="R143" s="672" t="s">
        <v>1988</v>
      </c>
      <c r="S143" s="673"/>
      <c r="T143" s="674"/>
    </row>
    <row r="144" spans="2:20" ht="20.100000000000001" customHeight="1">
      <c r="C144" s="47"/>
      <c r="D144" s="669" t="s">
        <v>149</v>
      </c>
      <c r="E144" s="669"/>
      <c r="F144" s="47"/>
      <c r="G144" s="669" t="s">
        <v>2130</v>
      </c>
      <c r="H144" s="669"/>
      <c r="I144" s="669"/>
      <c r="J144" s="598"/>
      <c r="K144" s="598"/>
      <c r="L144" s="598"/>
      <c r="M144" s="598"/>
      <c r="N144" s="598"/>
      <c r="O144" s="84"/>
      <c r="P144" s="84"/>
      <c r="Q144" s="47"/>
      <c r="R144" s="665" t="s">
        <v>2192</v>
      </c>
      <c r="S144" s="666"/>
      <c r="T144" s="667"/>
    </row>
    <row r="145" spans="3:20" ht="20.85" customHeight="1">
      <c r="C145" s="47"/>
      <c r="D145" s="47"/>
      <c r="E145" s="47"/>
      <c r="F145" s="47"/>
      <c r="G145" s="47"/>
      <c r="H145" s="47"/>
      <c r="I145" s="47"/>
      <c r="J145" s="47"/>
      <c r="K145" s="47"/>
      <c r="L145" s="47"/>
      <c r="M145" s="47"/>
      <c r="N145" s="47"/>
      <c r="O145" s="47"/>
      <c r="P145" s="47"/>
      <c r="Q145" s="47"/>
      <c r="R145" s="47"/>
      <c r="S145" s="47"/>
      <c r="T145" s="47"/>
    </row>
    <row r="149" spans="3:20" ht="31.5">
      <c r="E149" s="605" t="s">
        <v>166</v>
      </c>
      <c r="F149" s="605" t="s">
        <v>167</v>
      </c>
      <c r="G149" s="605" t="s">
        <v>147</v>
      </c>
      <c r="H149" s="605" t="s">
        <v>168</v>
      </c>
      <c r="I149" s="605" t="s">
        <v>2136</v>
      </c>
      <c r="J149" s="605" t="s">
        <v>169</v>
      </c>
      <c r="K149" s="605" t="s">
        <v>2135</v>
      </c>
      <c r="L149" s="648" t="s">
        <v>170</v>
      </c>
      <c r="M149" s="612" t="s">
        <v>1980</v>
      </c>
      <c r="Q149" s="650" t="s">
        <v>2188</v>
      </c>
      <c r="R149" s="664" t="s">
        <v>2189</v>
      </c>
      <c r="S149" s="664"/>
    </row>
    <row r="150" spans="3:20" ht="18.75">
      <c r="D150" s="646" t="s">
        <v>2182</v>
      </c>
      <c r="E150" s="651">
        <f>IFERROR(AVERAGE(E9:E129),"")</f>
        <v>89.5</v>
      </c>
      <c r="F150" s="651">
        <f t="shared" ref="F150:K150" si="10">IFERROR(AVERAGE(F9:F129),"")</f>
        <v>82.75</v>
      </c>
      <c r="G150" s="651">
        <f t="shared" si="10"/>
        <v>92</v>
      </c>
      <c r="H150" s="651">
        <f t="shared" si="10"/>
        <v>89.5</v>
      </c>
      <c r="I150" s="651">
        <f t="shared" si="10"/>
        <v>89.5</v>
      </c>
      <c r="J150" s="651">
        <f t="shared" si="10"/>
        <v>87.5</v>
      </c>
      <c r="K150" s="651">
        <f t="shared" si="10"/>
        <v>87</v>
      </c>
      <c r="L150" s="651">
        <f>IFERROR(AVERAGE(L9:L129),"")</f>
        <v>87.75</v>
      </c>
      <c r="M150" s="651">
        <f>IFERROR(AVERAGE(R9:R129),"")</f>
        <v>88.25</v>
      </c>
      <c r="Q150" s="3" t="s">
        <v>323</v>
      </c>
      <c r="R150" s="649">
        <v>90</v>
      </c>
      <c r="S150" s="649">
        <v>100</v>
      </c>
    </row>
    <row r="151" spans="3:20" ht="18.75">
      <c r="D151" s="646" t="s">
        <v>2183</v>
      </c>
      <c r="E151" s="652">
        <f>IF(OR($R$150="", $S$150=""), "", COUNTIFS(E$9:E$129, "&gt;=" &amp; $R$150, E$9:E$129, "&lt;=" &amp; $S$150))</f>
        <v>2</v>
      </c>
      <c r="F151" s="652">
        <f>IF(OR($R$150="", $S$150=""), "", COUNTIFS(F$9:F$129, "&gt;=" &amp; $R$150, F$9:F$129, "&lt;=" &amp; $S$150))</f>
        <v>1</v>
      </c>
      <c r="G151" s="652">
        <f>IF(OR($R$150="", $S$150=""), "", COUNTIFS(G$9:G$129, "&gt;=" &amp; $R$150, G$9:G$129, "&lt;=" &amp; $S$150))</f>
        <v>3</v>
      </c>
      <c r="H151" s="652">
        <f>IF(OR($R$150="", $S$150=""), "", COUNTIFS(H$9:H$129, "&gt;=" &amp; $R$150, H$9:H$129, "&lt;=" &amp; $S$150))</f>
        <v>2</v>
      </c>
      <c r="I151" s="652">
        <f t="shared" ref="I151:L151" si="11">IF(OR($R$150="", $S$150=""), "", COUNTIFS(I$9:I$129, "&gt;=" &amp; $R$150, I$9:I$129, "&lt;=" &amp; $S$150))</f>
        <v>2</v>
      </c>
      <c r="J151" s="652">
        <f t="shared" si="11"/>
        <v>2</v>
      </c>
      <c r="K151" s="652">
        <f t="shared" si="11"/>
        <v>2</v>
      </c>
      <c r="L151" s="652">
        <f t="shared" si="11"/>
        <v>1</v>
      </c>
      <c r="M151" s="652">
        <f>IF(OR($R$150="", $S$150=""), "", COUNTIFS(R$9:R$129, "&gt;=" &amp; $R$150, R$9:R$129, "&lt;=" &amp; $S$150))</f>
        <v>2</v>
      </c>
      <c r="Q151" s="3" t="s">
        <v>324</v>
      </c>
      <c r="R151" s="649">
        <v>80</v>
      </c>
      <c r="S151" s="649">
        <v>89</v>
      </c>
    </row>
    <row r="152" spans="3:20" ht="18.75">
      <c r="D152" s="646" t="s">
        <v>2184</v>
      </c>
      <c r="E152" s="652">
        <f>IF(OR($R$151="", $S$151=""), "", COUNTIFS(E$9:E$129, "&gt;=" &amp; $R$151, E$9:E$129, "&lt;=" &amp; $S$151))</f>
        <v>1</v>
      </c>
      <c r="F152" s="652">
        <f>IF(OR($R$151="", $S$151=""), "", COUNTIFS(F$9:F$129, "&gt;=" &amp; $R$151, F$9:F$129, "&lt;=" &amp; $S$151))</f>
        <v>2</v>
      </c>
      <c r="G152" s="652">
        <f>IF(OR($R$151="", $S$151=""), "", COUNTIFS(G$9:G$129, "&gt;=" &amp; $R$151, G$9:G$129, "&lt;=" &amp; $S$151))</f>
        <v>1</v>
      </c>
      <c r="H152" s="652">
        <f>IF(OR($R$151="", $S$151=""), "", COUNTIFS(H$9:H$129, "&gt;=" &amp; $R$151, H$9:H$129, "&lt;=" &amp; $S$151))</f>
        <v>2</v>
      </c>
      <c r="I152" s="652">
        <f t="shared" ref="I152:K152" si="12">IF(OR($R$151="", $S$151=""), "", COUNTIFS(I$9:I$129, "&gt;=" &amp; $R$151, I$9:I$129, "&lt;=" &amp; $S$151))</f>
        <v>2</v>
      </c>
      <c r="J152" s="652">
        <f t="shared" si="12"/>
        <v>2</v>
      </c>
      <c r="K152" s="652">
        <f t="shared" si="12"/>
        <v>1</v>
      </c>
      <c r="L152" s="652">
        <f>IF(OR($R$151="", $S$151=""), "", COUNTIFS(L$9:L$129, "&gt;=" &amp; $R$151, L$9:L$129, "&lt;=" &amp; $S$151))</f>
        <v>3</v>
      </c>
      <c r="M152" s="652">
        <f>IF(OR($R$151="", $S$151=""), "", COUNTIFS(R$9:R$129, "&gt;=" &amp; $R$151, R$9:R$129, "&lt;=" &amp; $S$151))</f>
        <v>2</v>
      </c>
      <c r="Q152" s="3" t="s">
        <v>325</v>
      </c>
      <c r="R152" s="649">
        <v>75</v>
      </c>
      <c r="S152" s="649">
        <v>79</v>
      </c>
    </row>
    <row r="153" spans="3:20" ht="18.75">
      <c r="D153" s="646" t="s">
        <v>2185</v>
      </c>
      <c r="E153" s="652">
        <f>IF(OR($R$152="", $S$152=""), "", COUNTIFS(E$9:E$129, "&gt;=" &amp; $R$152, E$9:E$129, "&lt;=" &amp; $S$152))</f>
        <v>1</v>
      </c>
      <c r="F153" s="652">
        <f>IF(OR($R$152="", $S$152=""), "", COUNTIFS(F$9:F$129, "&gt;=" &amp; $R$152, F$9:F$129, "&lt;=" &amp; $S$152))</f>
        <v>1</v>
      </c>
      <c r="G153" s="652">
        <f>IF(OR($R$152="", $S$152=""), "", COUNTIFS(G$9:G$129, "&gt;=" &amp; $R$152, G$9:G$129, "&lt;=" &amp; $S$152))</f>
        <v>0</v>
      </c>
      <c r="H153" s="652">
        <f>IF(OR($R$152="", $S$152=""), "", COUNTIFS(H$9:H$129, "&gt;=" &amp; $R$152, H$9:H$129, "&lt;=" &amp; $S$152))</f>
        <v>0</v>
      </c>
      <c r="I153" s="652">
        <f t="shared" ref="I153:K153" si="13">IF(OR($R$152="", $S$152=""), "", COUNTIFS(I$9:I$129, "&gt;=" &amp; $R$152, I$9:I$129, "&lt;=" &amp; $S$152))</f>
        <v>0</v>
      </c>
      <c r="J153" s="652">
        <f t="shared" si="13"/>
        <v>0</v>
      </c>
      <c r="K153" s="652">
        <f t="shared" si="13"/>
        <v>1</v>
      </c>
      <c r="L153" s="652">
        <f>IF(OR($R$152="", $S$152=""), "", COUNTIFS(L$9:L$129, "&gt;=" &amp; $R$152, L$9:L$129, "&lt;=" &amp; $S$152))</f>
        <v>0</v>
      </c>
      <c r="M153" s="652">
        <f>IF(OR($R$152="", $S$152=""), "", COUNTIFS(R$9:R$129, "&gt;=" &amp; $R$152, R$9:R$129, "&lt;=" &amp; $S$152))</f>
        <v>0</v>
      </c>
      <c r="Q153" s="3" t="s">
        <v>326</v>
      </c>
      <c r="R153" s="649">
        <v>65</v>
      </c>
      <c r="S153" s="649">
        <v>74</v>
      </c>
    </row>
    <row r="154" spans="3:20" ht="18.75">
      <c r="D154" s="646" t="s">
        <v>2186</v>
      </c>
      <c r="E154" s="652">
        <f>IF(OR($R$153="", $S$153=""), "", COUNTIFS(E$9:E$129, "&gt;=" &amp; $R$153, E$9:E$129, "&lt;=" &amp; $S$153))</f>
        <v>0</v>
      </c>
      <c r="F154" s="652">
        <f>IF(OR($R$153="", $S$153=""), "", COUNTIFS(F$9:F$129, "&gt;=" &amp; $R$153, F$9:F$129, "&lt;=" &amp; $S$153))</f>
        <v>0</v>
      </c>
      <c r="G154" s="652">
        <f>IF(OR($R$153="", $S$153=""), "", COUNTIFS(G$9:G$129, "&gt;=" &amp; $R$153, G$9:G$129, "&lt;=" &amp; $S$153))</f>
        <v>0</v>
      </c>
      <c r="H154" s="652">
        <f>IF(OR($R$153="", $S$153=""), "", COUNTIFS(H$9:H$129, "&gt;=" &amp; $R$153, H$9:H$129, "&lt;=" &amp; $S$153))</f>
        <v>0</v>
      </c>
      <c r="I154" s="652">
        <f t="shared" ref="I154:L154" si="14">IF(OR($R$153="", $S$153=""), "", COUNTIFS(I$9:I$129, "&gt;=" &amp; $R$153, I$9:I$129, "&lt;=" &amp; $S$153))</f>
        <v>0</v>
      </c>
      <c r="J154" s="652">
        <f t="shared" si="14"/>
        <v>0</v>
      </c>
      <c r="K154" s="652">
        <f t="shared" si="14"/>
        <v>0</v>
      </c>
      <c r="L154" s="652">
        <f t="shared" si="14"/>
        <v>0</v>
      </c>
      <c r="M154" s="652">
        <f>IF(OR($R$153="", $S$153=""), "", COUNTIFS(R$9:R$129, "&gt;=" &amp; $R$153, R$9:R$129, "&lt;=" &amp; $S$153))</f>
        <v>0</v>
      </c>
      <c r="Q154" s="3" t="s">
        <v>327</v>
      </c>
      <c r="R154" s="649">
        <v>0</v>
      </c>
      <c r="S154" s="649">
        <v>64</v>
      </c>
    </row>
    <row r="155" spans="3:20" ht="18.75">
      <c r="D155" s="646" t="s">
        <v>2187</v>
      </c>
      <c r="E155" s="652">
        <f>IF(OR($R$154="", $S$154=""), "", COUNTIFS(E$9:E$129, "&gt;=" &amp; $R$154, E$9:E$129, "&lt;=" &amp; $S$154))</f>
        <v>0</v>
      </c>
      <c r="F155" s="652">
        <f>IF(OR($R$154="", $S$154=""), "", COUNTIFS(F$9:F$129, "&gt;=" &amp; $R$154, F$9:F$129, "&lt;=" &amp; $S$154))</f>
        <v>0</v>
      </c>
      <c r="G155" s="652">
        <f>IF(OR($R$154="", $S$154=""), "", COUNTIFS(G$9:G$129, "&gt;=" &amp; $R$154, G$9:G$129, "&lt;=" &amp; $S$154))</f>
        <v>0</v>
      </c>
      <c r="H155" s="652">
        <f>IF(OR($R$154="", $S$154=""), "", COUNTIFS(H$9:H$129, "&gt;=" &amp; $R$154, H$9:H$129, "&lt;=" &amp; $S$154))</f>
        <v>0</v>
      </c>
      <c r="I155" s="652">
        <f t="shared" ref="I155:L155" si="15">IF(OR($R$154="", $S$154=""), "", COUNTIFS(I$9:I$129, "&gt;=" &amp; $R$154, I$9:I$129, "&lt;=" &amp; $S$154))</f>
        <v>0</v>
      </c>
      <c r="J155" s="652">
        <f t="shared" si="15"/>
        <v>0</v>
      </c>
      <c r="K155" s="652">
        <f t="shared" si="15"/>
        <v>0</v>
      </c>
      <c r="L155" s="652">
        <f t="shared" si="15"/>
        <v>0</v>
      </c>
      <c r="M155" s="652">
        <f>IF(OR($R$154="", $S$154=""), "", COUNTIFS(R$9:R$129, "&gt;=" &amp; $R$154, R$9:R$129, "&lt;=" &amp; $S$154))</f>
        <v>0</v>
      </c>
    </row>
    <row r="157" spans="3:20">
      <c r="D157" s="646" t="s">
        <v>2191</v>
      </c>
      <c r="E157" s="649">
        <f>SUM(E151:E155)</f>
        <v>4</v>
      </c>
      <c r="F157" s="649">
        <f t="shared" ref="F157:M157" si="16">SUM(F151:F155)</f>
        <v>4</v>
      </c>
      <c r="G157" s="649">
        <f t="shared" si="16"/>
        <v>4</v>
      </c>
      <c r="H157" s="649">
        <f t="shared" si="16"/>
        <v>4</v>
      </c>
      <c r="I157" s="649">
        <f t="shared" si="16"/>
        <v>4</v>
      </c>
      <c r="J157" s="649">
        <f t="shared" si="16"/>
        <v>4</v>
      </c>
      <c r="K157" s="649">
        <f t="shared" si="16"/>
        <v>4</v>
      </c>
      <c r="L157" s="649">
        <f t="shared" si="16"/>
        <v>4</v>
      </c>
      <c r="M157" s="649">
        <f t="shared" si="16"/>
        <v>4</v>
      </c>
    </row>
  </sheetData>
  <sheetProtection algorithmName="SHA-512" hashValue="mb/nUQsnoR1Zg1UnkOiTgpJDssEjECfp8w6lHdYwu6GNYMUrTtBn1nqeoASVaxlmyisihucodYc3uIxhdLQ5kw==" saltValue="TvdLFLimzEJ1htukHgH9EA==" spinCount="100000" sheet="1" objects="1" scenarios="1" formatRows="0" sort="0" autoFilter="0"/>
  <mergeCells count="21">
    <mergeCell ref="C3:T3"/>
    <mergeCell ref="D134:E134"/>
    <mergeCell ref="Q134:T134"/>
    <mergeCell ref="V6:V7"/>
    <mergeCell ref="M4:N4"/>
    <mergeCell ref="M5:N5"/>
    <mergeCell ref="J4:K4"/>
    <mergeCell ref="J5:K5"/>
    <mergeCell ref="G4:H4"/>
    <mergeCell ref="E5:H5"/>
    <mergeCell ref="I134:K134"/>
    <mergeCell ref="D135:E135"/>
    <mergeCell ref="Q135:T135"/>
    <mergeCell ref="D143:E143"/>
    <mergeCell ref="R143:T143"/>
    <mergeCell ref="I135:K135"/>
    <mergeCell ref="R149:S149"/>
    <mergeCell ref="R144:T144"/>
    <mergeCell ref="G143:I143"/>
    <mergeCell ref="G144:I144"/>
    <mergeCell ref="D144:E144"/>
  </mergeCells>
  <phoneticPr fontId="44" type="noConversion"/>
  <dataValidations count="1">
    <dataValidation type="list" allowBlank="1" showInputMessage="1" showErrorMessage="1" sqref="E7:K7 O7:P7 E149:K149" xr:uid="{71AE4988-A4DC-4F48-B3E2-5D798754F634}">
      <formula1>$V$9:$V$21</formula1>
    </dataValidation>
  </dataValidations>
  <printOptions horizontalCentered="1"/>
  <pageMargins left="0.23622047244094491" right="0.23622047244094491" top="0.39370078740157483" bottom="0.39370078740157483" header="0.31496062992125984" footer="0.31496062992125984"/>
  <pageSetup paperSize="14" scale="55" fitToHeight="0" orientation="landscape" horizontalDpi="360" verticalDpi="360" r:id="rId1"/>
  <rowBreaks count="1" manualBreakCount="1">
    <brk id="52" min="2" max="19"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E8489-3C53-433D-9CC9-05BC04501128}">
  <sheetPr codeName="Sheet6">
    <pageSetUpPr fitToPage="1"/>
  </sheetPr>
  <dimension ref="A1:V157"/>
  <sheetViews>
    <sheetView zoomScale="74" zoomScaleNormal="70" workbookViewId="0">
      <pane xSplit="1" ySplit="7" topLeftCell="B8" activePane="bottomRight" state="frozen"/>
      <selection activeCell="M21" sqref="M21"/>
      <selection pane="topRight" activeCell="M21" sqref="M21"/>
      <selection pane="bottomLeft" activeCell="M21" sqref="M21"/>
      <selection pane="bottomRight" activeCell="D7" sqref="D7"/>
    </sheetView>
  </sheetViews>
  <sheetFormatPr defaultColWidth="9" defaultRowHeight="15"/>
  <cols>
    <col min="1" max="1" width="21.85546875" style="506" customWidth="1"/>
    <col min="2" max="2" width="3" style="1" customWidth="1"/>
    <col min="3" max="3" width="4.28515625" style="1" customWidth="1"/>
    <col min="4" max="4" width="50.5703125" style="1" customWidth="1"/>
    <col min="5" max="11" width="17.5703125" style="1" customWidth="1"/>
    <col min="12" max="12" width="19.140625" style="1" customWidth="1"/>
    <col min="13" max="14" width="14.5703125" style="1" customWidth="1"/>
    <col min="15" max="16" width="17.5703125" style="1" hidden="1" customWidth="1"/>
    <col min="17" max="18" width="12.5703125" style="1" customWidth="1"/>
    <col min="19" max="19" width="9.140625" style="1" customWidth="1"/>
    <col min="20" max="20" width="25.140625" style="1" customWidth="1"/>
    <col min="21" max="21" width="5" style="1" customWidth="1"/>
    <col min="22" max="22" width="48.7109375" style="1" customWidth="1"/>
    <col min="23" max="24" width="9" style="1" customWidth="1"/>
    <col min="25" max="39" width="9" style="1"/>
    <col min="40" max="47" width="0" style="1" hidden="1" customWidth="1"/>
    <col min="48" max="16384" width="9" style="1"/>
  </cols>
  <sheetData>
    <row r="1" spans="2:22" s="506" customFormat="1" ht="45.4" customHeight="1"/>
    <row r="2" spans="2:22" ht="3" customHeight="1"/>
    <row r="3" spans="2:22" ht="39.75" customHeight="1">
      <c r="C3" s="675" t="s">
        <v>2133</v>
      </c>
      <c r="D3" s="675"/>
      <c r="E3" s="675"/>
      <c r="F3" s="675"/>
      <c r="G3" s="675"/>
      <c r="H3" s="675"/>
      <c r="I3" s="675"/>
      <c r="J3" s="675"/>
      <c r="K3" s="675"/>
      <c r="L3" s="675"/>
      <c r="M3" s="675"/>
      <c r="N3" s="675"/>
      <c r="O3" s="675"/>
      <c r="P3" s="675"/>
      <c r="Q3" s="675"/>
      <c r="R3" s="675"/>
      <c r="S3" s="675"/>
      <c r="T3" s="675"/>
    </row>
    <row r="4" spans="2:22" ht="20.100000000000001" customHeight="1">
      <c r="D4" s="2" t="s">
        <v>4</v>
      </c>
      <c r="E4" s="86" t="str">
        <f>IF('Input Data'!E4="", "", 'Input Data'!E4)</f>
        <v>IV-A CALABARZON</v>
      </c>
      <c r="F4" s="2" t="s">
        <v>0</v>
      </c>
      <c r="G4" s="679" t="str">
        <f>IF('Input Data'!E2="", "", 'Input Data'!E2)</f>
        <v>IMUS CITY</v>
      </c>
      <c r="H4" s="679"/>
      <c r="I4" s="93" t="s">
        <v>3</v>
      </c>
      <c r="J4" s="678">
        <f>IF('Input Data'!I3="","",'Input Data'!I3)</f>
        <v>10</v>
      </c>
      <c r="K4" s="678"/>
      <c r="L4" s="2" t="s">
        <v>5</v>
      </c>
      <c r="M4" s="678" t="str">
        <f>IF('Input Data'!I4="","",'Input Data'!I4)</f>
        <v>PEARL</v>
      </c>
      <c r="N4" s="678"/>
      <c r="O4" s="85"/>
      <c r="P4" s="85"/>
      <c r="Q4" s="2"/>
      <c r="R4" s="85"/>
      <c r="V4" s="94"/>
    </row>
    <row r="5" spans="2:22" ht="20.100000000000001" customHeight="1">
      <c r="D5" s="2" t="s">
        <v>6</v>
      </c>
      <c r="E5" s="680" t="str">
        <f>IF('Input Data'!E5="", "", 'Input Data'!E5)</f>
        <v>GEN. TOMAS MASCARDO NATIONAL HIGH SCHOOL</v>
      </c>
      <c r="F5" s="680"/>
      <c r="G5" s="680"/>
      <c r="H5" s="680"/>
      <c r="I5" s="93" t="s">
        <v>7</v>
      </c>
      <c r="J5" s="678">
        <f>IF('Input Data'!E6="", "", 'Input Data'!E6)</f>
        <v>307821</v>
      </c>
      <c r="K5" s="678"/>
      <c r="L5" s="2" t="s">
        <v>1</v>
      </c>
      <c r="M5" s="678" t="str">
        <f>IF('Input Data'!I2="","",'Input Data'!I2)</f>
        <v>2026-2027</v>
      </c>
      <c r="N5" s="678"/>
      <c r="O5" s="85"/>
      <c r="P5" s="85"/>
      <c r="Q5" s="2"/>
      <c r="R5" s="85"/>
      <c r="V5" s="94"/>
    </row>
    <row r="6" spans="2:22" ht="12.4" customHeight="1" thickBot="1">
      <c r="V6" s="94"/>
    </row>
    <row r="7" spans="2:22" ht="42.75" customHeight="1" thickBot="1">
      <c r="C7" s="3"/>
      <c r="D7" s="1174" t="s">
        <v>140</v>
      </c>
      <c r="E7" s="609" t="str">
        <f>IF(TERM1!E7="","",TERM1!E7)</f>
        <v>FILIPINO</v>
      </c>
      <c r="F7" s="609" t="str">
        <f>IF(TERM1!F7="","",TERM1!F7)</f>
        <v>ENGLISH</v>
      </c>
      <c r="G7" s="609" t="str">
        <f>IF(TERM1!G7="","",TERM1!G7)</f>
        <v>MATHEMATICS</v>
      </c>
      <c r="H7" s="609" t="str">
        <f>IF(TERM1!H7="","",TERM1!H7)</f>
        <v>SCIENCE</v>
      </c>
      <c r="I7" s="609" t="str">
        <f>IF(TERM1!I7="","",TERM1!I7)</f>
        <v>AP</v>
      </c>
      <c r="J7" s="609" t="str">
        <f>IF(TERM1!J7="","",TERM1!J7)</f>
        <v>VALUES EDUCATION</v>
      </c>
      <c r="K7" s="609" t="str">
        <f>IF(TERM1!K7="","",TERM1!K7)</f>
        <v>TLE</v>
      </c>
      <c r="L7" s="88" t="s">
        <v>170</v>
      </c>
      <c r="M7" s="89" t="s">
        <v>171</v>
      </c>
      <c r="N7" s="89" t="s">
        <v>172</v>
      </c>
      <c r="O7" s="95" t="str">
        <f>IF(TERM1!O7="","",TERM1!O7)</f>
        <v/>
      </c>
      <c r="P7" s="632" t="str">
        <f>IF(TERM1!P7="","",TERM1!P7)</f>
        <v/>
      </c>
      <c r="Q7" s="633" t="s">
        <v>1979</v>
      </c>
      <c r="R7" s="634" t="s">
        <v>1980</v>
      </c>
      <c r="S7" s="635" t="s">
        <v>142</v>
      </c>
      <c r="T7" s="618" t="s">
        <v>143</v>
      </c>
      <c r="V7" s="94"/>
    </row>
    <row r="8" spans="2:22" ht="16.899999999999999" customHeight="1" thickBot="1">
      <c r="C8" s="7"/>
      <c r="D8" s="8" t="s">
        <v>9</v>
      </c>
      <c r="E8" s="608"/>
      <c r="F8" s="608"/>
      <c r="G8" s="608"/>
      <c r="H8" s="608"/>
      <c r="I8" s="608"/>
      <c r="J8" s="608"/>
      <c r="K8" s="608"/>
      <c r="L8" s="608"/>
      <c r="M8" s="9"/>
      <c r="N8" s="9"/>
      <c r="O8" s="9" t="s">
        <v>175</v>
      </c>
      <c r="P8" s="614" t="s">
        <v>175</v>
      </c>
      <c r="Q8" s="639"/>
      <c r="R8" s="639"/>
      <c r="S8" s="639"/>
      <c r="T8" s="617"/>
      <c r="V8" s="94"/>
    </row>
    <row r="9" spans="2:22" ht="17.100000000000001" customHeight="1">
      <c r="B9" s="10">
        <f>IF(D9="","",IF(VLOOKUP(D9,'Input Data'!I10:J130,2,FALSE)="","",VLOOKUP(D9,'Input Data'!I10:J130,2,FALSE)))</f>
        <v>123456789</v>
      </c>
      <c r="C9" s="11">
        <v>1</v>
      </c>
      <c r="D9" s="90" t="str">
        <f>IF('Input Data'!I10="","",'Input Data'!I10)</f>
        <v>DELA CRUZ, JUAN SANTOS</v>
      </c>
      <c r="E9" s="41">
        <v>100</v>
      </c>
      <c r="F9" s="41">
        <v>85</v>
      </c>
      <c r="G9" s="41">
        <v>100</v>
      </c>
      <c r="H9" s="41">
        <v>98</v>
      </c>
      <c r="I9" s="41">
        <v>100</v>
      </c>
      <c r="J9" s="41">
        <v>100</v>
      </c>
      <c r="K9" s="41">
        <v>100</v>
      </c>
      <c r="L9" s="106">
        <f>IF(M9="","",ROUND(AVERAGE(M9:N9),0))</f>
        <v>88</v>
      </c>
      <c r="M9" s="87">
        <v>87</v>
      </c>
      <c r="N9" s="87">
        <v>88</v>
      </c>
      <c r="O9" s="41"/>
      <c r="P9" s="615"/>
      <c r="Q9" s="636">
        <f>IF(COUNT(E9:L9)&lt;8,"",AVERAGE(E9:L9,O9:P9))</f>
        <v>96.375</v>
      </c>
      <c r="R9" s="637">
        <f>IF(Q9="", "", ROUND(Q9, 0))</f>
        <v>96</v>
      </c>
      <c r="S9" s="638">
        <f>IF(Q9="","",RANK(Q9,$Q$9:$Q$129,0))</f>
        <v>1</v>
      </c>
      <c r="T9" s="619" t="str">
        <f>IF(R9="","",IF(R9&gt;=90,"ACADEMIC EXCELLENCE",""))</f>
        <v>ACADEMIC EXCELLENCE</v>
      </c>
      <c r="V9" s="94"/>
    </row>
    <row r="10" spans="2:22" ht="17.100000000000001" customHeight="1">
      <c r="B10" s="10">
        <f>IF(D10="","",IF(VLOOKUP(D10,'Input Data'!I11:J131,2,FALSE)="","",VLOOKUP(D10,'Input Data'!I11:J131,2,FALSE)))</f>
        <v>987654321</v>
      </c>
      <c r="C10" s="11">
        <v>2</v>
      </c>
      <c r="D10" s="90" t="str">
        <f>IF('Input Data'!I11="","",'Input Data'!I11)</f>
        <v>REYES, MARK VILLANUEVA</v>
      </c>
      <c r="E10" s="41">
        <v>80</v>
      </c>
      <c r="F10" s="41">
        <v>76</v>
      </c>
      <c r="G10" s="41">
        <v>98</v>
      </c>
      <c r="H10" s="41">
        <v>99</v>
      </c>
      <c r="I10" s="41">
        <v>89</v>
      </c>
      <c r="J10" s="41">
        <v>80</v>
      </c>
      <c r="K10" s="41">
        <v>80</v>
      </c>
      <c r="L10" s="106">
        <f t="shared" ref="L10:L73" si="0">IF(M10="","",ROUND(AVERAGE(M10:N10),0))</f>
        <v>78</v>
      </c>
      <c r="M10" s="87">
        <v>78</v>
      </c>
      <c r="N10" s="87">
        <v>78</v>
      </c>
      <c r="O10" s="41"/>
      <c r="P10" s="615"/>
      <c r="Q10" s="624">
        <f t="shared" ref="Q10:Q73" si="1">IF(COUNT(E10:L10)&lt;8,"",AVERAGE(E10:L10,O10:P10))</f>
        <v>85</v>
      </c>
      <c r="R10" s="627">
        <f>IF(Q10="", "", ROUND(Q10, 0))</f>
        <v>85</v>
      </c>
      <c r="S10" s="630">
        <f t="shared" ref="S10:S73" si="2">IF(Q10="","",RANK(Q10,$Q$9:$Q$129,0))</f>
        <v>4</v>
      </c>
      <c r="T10" s="619" t="str">
        <f t="shared" ref="T10:T73" si="3">IF(R10="","",IF(R10&gt;=90,"ACADEMIC EXCELLENCE",""))</f>
        <v/>
      </c>
      <c r="V10" s="94"/>
    </row>
    <row r="11" spans="2:22" ht="17.100000000000001" customHeight="1">
      <c r="B11" s="10">
        <f>IF(D11="","",IF(VLOOKUP(D11,'Input Data'!I12:J132,2,FALSE)="","",VLOOKUP(D11,'Input Data'!I12:J132,2,FALSE)))</f>
        <v>2222222222</v>
      </c>
      <c r="C11" s="11">
        <v>3</v>
      </c>
      <c r="D11" s="90" t="str">
        <f>IF('Input Data'!I12="","",'Input Data'!I12)</f>
        <v>SANTOS, CARLO MENDOZA</v>
      </c>
      <c r="E11" s="41">
        <v>89</v>
      </c>
      <c r="F11" s="41">
        <v>89</v>
      </c>
      <c r="G11" s="41">
        <v>89</v>
      </c>
      <c r="H11" s="41">
        <v>89</v>
      </c>
      <c r="I11" s="41">
        <v>89</v>
      </c>
      <c r="J11" s="41">
        <v>89</v>
      </c>
      <c r="K11" s="41">
        <v>89</v>
      </c>
      <c r="L11" s="106">
        <f t="shared" si="0"/>
        <v>94</v>
      </c>
      <c r="M11" s="87">
        <v>90</v>
      </c>
      <c r="N11" s="87">
        <v>98</v>
      </c>
      <c r="O11" s="41"/>
      <c r="P11" s="615"/>
      <c r="Q11" s="624">
        <f t="shared" si="1"/>
        <v>89.625</v>
      </c>
      <c r="R11" s="627">
        <f t="shared" ref="R11:R74" si="4">IF(Q11="", "", ROUND(Q11, 0))</f>
        <v>90</v>
      </c>
      <c r="S11" s="630">
        <f t="shared" si="2"/>
        <v>3</v>
      </c>
      <c r="T11" s="619" t="str">
        <f t="shared" si="3"/>
        <v>ACADEMIC EXCELLENCE</v>
      </c>
      <c r="V11" s="94"/>
    </row>
    <row r="12" spans="2:22" ht="17.100000000000001" customHeight="1">
      <c r="B12" s="10" t="str">
        <f>IF(D12="","",IF(VLOOKUP(D12,'Input Data'!I13:J133,2,FALSE)="","",VLOOKUP(D12,'Input Data'!I13:J133,2,FALSE)))</f>
        <v/>
      </c>
      <c r="C12" s="11">
        <v>4</v>
      </c>
      <c r="D12" s="90" t="str">
        <f>IF('Input Data'!I13="","",'Input Data'!I13)</f>
        <v>MENDOZA, GABRIEL LOPEZ</v>
      </c>
      <c r="E12" s="41"/>
      <c r="F12" s="41"/>
      <c r="G12" s="41"/>
      <c r="H12" s="41"/>
      <c r="I12" s="41"/>
      <c r="J12" s="41"/>
      <c r="K12" s="41"/>
      <c r="L12" s="106" t="str">
        <f t="shared" si="0"/>
        <v/>
      </c>
      <c r="M12" s="87"/>
      <c r="N12" s="87"/>
      <c r="O12" s="41"/>
      <c r="P12" s="615"/>
      <c r="Q12" s="624" t="str">
        <f t="shared" si="1"/>
        <v/>
      </c>
      <c r="R12" s="627" t="str">
        <f t="shared" si="4"/>
        <v/>
      </c>
      <c r="S12" s="630" t="str">
        <f t="shared" si="2"/>
        <v/>
      </c>
      <c r="T12" s="619" t="str">
        <f t="shared" si="3"/>
        <v/>
      </c>
      <c r="V12" s="94"/>
    </row>
    <row r="13" spans="2:22" ht="17.100000000000001" customHeight="1">
      <c r="B13" s="10" t="str">
        <f>IF(D13="","",IF(VLOOKUP(D13,'Input Data'!I14:J134,2,FALSE)="","",VLOOKUP(D13,'Input Data'!I14:J134,2,FALSE)))</f>
        <v/>
      </c>
      <c r="C13" s="11">
        <v>5</v>
      </c>
      <c r="D13" s="90" t="str">
        <f>IF('Input Data'!I14="","",'Input Data'!I14)</f>
        <v>VILLANUEVA, ADRIAN TORRES</v>
      </c>
      <c r="E13" s="41"/>
      <c r="F13" s="41"/>
      <c r="G13" s="41"/>
      <c r="H13" s="41"/>
      <c r="I13" s="41"/>
      <c r="J13" s="41"/>
      <c r="K13" s="41"/>
      <c r="L13" s="106" t="str">
        <f t="shared" si="0"/>
        <v/>
      </c>
      <c r="M13" s="87"/>
      <c r="N13" s="87"/>
      <c r="O13" s="41"/>
      <c r="P13" s="615"/>
      <c r="Q13" s="624" t="str">
        <f t="shared" si="1"/>
        <v/>
      </c>
      <c r="R13" s="627" t="str">
        <f t="shared" si="4"/>
        <v/>
      </c>
      <c r="S13" s="630" t="str">
        <f t="shared" si="2"/>
        <v/>
      </c>
      <c r="T13" s="619" t="str">
        <f t="shared" si="3"/>
        <v/>
      </c>
      <c r="V13" s="94"/>
    </row>
    <row r="14" spans="2:22" ht="17.100000000000001" customHeight="1">
      <c r="B14" s="10" t="str">
        <f>IF(D14="","",IF(VLOOKUP(D14,'Input Data'!I15:J135,2,FALSE)="","",VLOOKUP(D14,'Input Data'!I15:J135,2,FALSE)))</f>
        <v/>
      </c>
      <c r="C14" s="11">
        <v>6</v>
      </c>
      <c r="D14" s="90" t="str">
        <f>IF('Input Data'!I15="","",'Input Data'!I15)</f>
        <v>LOPEZ, JOSHUA RAMOS</v>
      </c>
      <c r="E14" s="41"/>
      <c r="F14" s="41"/>
      <c r="G14" s="41"/>
      <c r="H14" s="41"/>
      <c r="I14" s="41"/>
      <c r="J14" s="41"/>
      <c r="K14" s="41"/>
      <c r="L14" s="106" t="str">
        <f t="shared" si="0"/>
        <v/>
      </c>
      <c r="M14" s="87"/>
      <c r="N14" s="87"/>
      <c r="O14" s="41"/>
      <c r="P14" s="615"/>
      <c r="Q14" s="624" t="str">
        <f t="shared" si="1"/>
        <v/>
      </c>
      <c r="R14" s="627" t="str">
        <f t="shared" si="4"/>
        <v/>
      </c>
      <c r="S14" s="630" t="str">
        <f t="shared" si="2"/>
        <v/>
      </c>
      <c r="T14" s="619" t="str">
        <f t="shared" si="3"/>
        <v/>
      </c>
      <c r="V14" s="94"/>
    </row>
    <row r="15" spans="2:22" ht="17.100000000000001" customHeight="1">
      <c r="B15" s="10" t="str">
        <f>IF(D15="","",IF(VLOOKUP(D15,'Input Data'!I16:J136,2,FALSE)="","",VLOOKUP(D15,'Input Data'!I16:J136,2,FALSE)))</f>
        <v/>
      </c>
      <c r="C15" s="11">
        <v>7</v>
      </c>
      <c r="D15" s="90" t="str">
        <f>IF('Input Data'!I16="","",'Input Data'!I16)</f>
        <v>TORRES, DANIEL BAUTISTA</v>
      </c>
      <c r="E15" s="41"/>
      <c r="F15" s="41"/>
      <c r="G15" s="41"/>
      <c r="H15" s="41"/>
      <c r="I15" s="41"/>
      <c r="J15" s="41"/>
      <c r="K15" s="41"/>
      <c r="L15" s="106" t="str">
        <f t="shared" si="0"/>
        <v/>
      </c>
      <c r="M15" s="87"/>
      <c r="N15" s="87"/>
      <c r="O15" s="41"/>
      <c r="P15" s="615"/>
      <c r="Q15" s="624" t="str">
        <f t="shared" si="1"/>
        <v/>
      </c>
      <c r="R15" s="627" t="str">
        <f t="shared" si="4"/>
        <v/>
      </c>
      <c r="S15" s="630" t="str">
        <f t="shared" si="2"/>
        <v/>
      </c>
      <c r="T15" s="619" t="str">
        <f t="shared" si="3"/>
        <v/>
      </c>
      <c r="V15" s="94"/>
    </row>
    <row r="16" spans="2:22" ht="17.100000000000001" customHeight="1">
      <c r="B16" s="10">
        <f>IF(D16="","",IF(VLOOKUP(D16,'Input Data'!I17:J137,2,FALSE)="","",VLOOKUP(D16,'Input Data'!I17:J137,2,FALSE)))</f>
        <v>1111111111</v>
      </c>
      <c r="C16" s="11">
        <v>8</v>
      </c>
      <c r="D16" s="90" t="str">
        <f>IF('Input Data'!I17="","",'Input Data'!I17)</f>
        <v>RAMOS, CHRISTIAN GARCIA</v>
      </c>
      <c r="E16" s="41">
        <v>90</v>
      </c>
      <c r="F16" s="41">
        <v>90</v>
      </c>
      <c r="G16" s="41">
        <v>90</v>
      </c>
      <c r="H16" s="41">
        <v>90</v>
      </c>
      <c r="I16" s="41">
        <v>90</v>
      </c>
      <c r="J16" s="41">
        <v>90</v>
      </c>
      <c r="K16" s="41">
        <v>90</v>
      </c>
      <c r="L16" s="106">
        <f t="shared" si="0"/>
        <v>93</v>
      </c>
      <c r="M16" s="87">
        <v>90</v>
      </c>
      <c r="N16" s="87">
        <v>95</v>
      </c>
      <c r="O16" s="41"/>
      <c r="P16" s="615"/>
      <c r="Q16" s="624">
        <f t="shared" si="1"/>
        <v>90.375</v>
      </c>
      <c r="R16" s="627">
        <f t="shared" si="4"/>
        <v>90</v>
      </c>
      <c r="S16" s="630">
        <f t="shared" si="2"/>
        <v>2</v>
      </c>
      <c r="T16" s="619" t="str">
        <f t="shared" si="3"/>
        <v>ACADEMIC EXCELLENCE</v>
      </c>
      <c r="V16" s="94"/>
    </row>
    <row r="17" spans="2:22" ht="17.100000000000001" customHeight="1">
      <c r="B17" s="10" t="str">
        <f>IF(D17="","",IF(VLOOKUP(D17,'Input Data'!I18:J138,2,FALSE)="","",VLOOKUP(D17,'Input Data'!I18:J138,2,FALSE)))</f>
        <v/>
      </c>
      <c r="C17" s="11">
        <v>9</v>
      </c>
      <c r="D17" s="90" t="str">
        <f>IF('Input Data'!I18="","",'Input Data'!I18)</f>
        <v>BAUTISTA, KEVIN MORALES</v>
      </c>
      <c r="E17" s="41"/>
      <c r="F17" s="41"/>
      <c r="G17" s="41"/>
      <c r="H17" s="41"/>
      <c r="I17" s="41"/>
      <c r="J17" s="41"/>
      <c r="K17" s="41"/>
      <c r="L17" s="106" t="str">
        <f t="shared" si="0"/>
        <v/>
      </c>
      <c r="M17" s="87"/>
      <c r="N17" s="87"/>
      <c r="O17" s="41"/>
      <c r="P17" s="615"/>
      <c r="Q17" s="624" t="str">
        <f t="shared" si="1"/>
        <v/>
      </c>
      <c r="R17" s="627" t="str">
        <f t="shared" si="4"/>
        <v/>
      </c>
      <c r="S17" s="630" t="str">
        <f t="shared" si="2"/>
        <v/>
      </c>
      <c r="T17" s="619" t="str">
        <f t="shared" si="3"/>
        <v/>
      </c>
      <c r="V17" s="94"/>
    </row>
    <row r="18" spans="2:22" ht="17.100000000000001" customHeight="1">
      <c r="B18" s="10" t="str">
        <f>IF(D18="","",IF(VLOOKUP(D18,'Input Data'!I19:J139,2,FALSE)="","",VLOOKUP(D18,'Input Data'!I19:J139,2,FALSE)))</f>
        <v/>
      </c>
      <c r="C18" s="11">
        <v>10</v>
      </c>
      <c r="D18" s="90" t="str">
        <f>IF('Input Data'!I19="","",'Input Data'!I19)</f>
        <v>GARCIA, PAOLO FERNANDEZ</v>
      </c>
      <c r="E18" s="41"/>
      <c r="F18" s="41"/>
      <c r="G18" s="41"/>
      <c r="H18" s="41"/>
      <c r="I18" s="41"/>
      <c r="J18" s="41"/>
      <c r="K18" s="41"/>
      <c r="L18" s="106" t="str">
        <f t="shared" si="0"/>
        <v/>
      </c>
      <c r="M18" s="87"/>
      <c r="N18" s="87"/>
      <c r="O18" s="41"/>
      <c r="P18" s="615"/>
      <c r="Q18" s="624" t="str">
        <f t="shared" si="1"/>
        <v/>
      </c>
      <c r="R18" s="627" t="str">
        <f t="shared" si="4"/>
        <v/>
      </c>
      <c r="S18" s="630" t="str">
        <f t="shared" si="2"/>
        <v/>
      </c>
      <c r="T18" s="619" t="str">
        <f t="shared" si="3"/>
        <v/>
      </c>
      <c r="V18" s="94"/>
    </row>
    <row r="19" spans="2:22" ht="17.100000000000001" customHeight="1">
      <c r="B19" s="10" t="str">
        <f>IF(D19="","",IF(VLOOKUP(D19,'Input Data'!I20:J140,2,FALSE)="","",VLOOKUP(D19,'Input Data'!I20:J140,2,FALSE)))</f>
        <v/>
      </c>
      <c r="C19" s="11">
        <v>11</v>
      </c>
      <c r="D19" s="90" t="str">
        <f>IF('Input Data'!I20="","",'Input Data'!I20)</f>
        <v>MORALES, ANGELO AQUINO</v>
      </c>
      <c r="E19" s="41"/>
      <c r="F19" s="41"/>
      <c r="G19" s="41"/>
      <c r="H19" s="41"/>
      <c r="I19" s="41"/>
      <c r="J19" s="41"/>
      <c r="K19" s="41"/>
      <c r="L19" s="106" t="str">
        <f t="shared" si="0"/>
        <v/>
      </c>
      <c r="M19" s="87"/>
      <c r="N19" s="87"/>
      <c r="O19" s="41"/>
      <c r="P19" s="615"/>
      <c r="Q19" s="624" t="str">
        <f t="shared" si="1"/>
        <v/>
      </c>
      <c r="R19" s="627" t="str">
        <f t="shared" si="4"/>
        <v/>
      </c>
      <c r="S19" s="630" t="str">
        <f t="shared" si="2"/>
        <v/>
      </c>
      <c r="T19" s="619" t="str">
        <f t="shared" si="3"/>
        <v/>
      </c>
      <c r="V19" s="94"/>
    </row>
    <row r="20" spans="2:22" ht="17.100000000000001" customHeight="1">
      <c r="B20" s="10" t="str">
        <f>IF(D20="","",IF(VLOOKUP(D20,'Input Data'!I21:J141,2,FALSE)="","",VLOOKUP(D20,'Input Data'!I21:J141,2,FALSE)))</f>
        <v/>
      </c>
      <c r="C20" s="11">
        <v>12</v>
      </c>
      <c r="D20" s="90" t="str">
        <f>IF('Input Data'!I21="","",'Input Data'!I21)</f>
        <v>FERNANDEZ, NATHANIEL SALAZAR</v>
      </c>
      <c r="E20" s="41"/>
      <c r="F20" s="41"/>
      <c r="G20" s="41"/>
      <c r="H20" s="41"/>
      <c r="I20" s="41"/>
      <c r="J20" s="41"/>
      <c r="K20" s="41"/>
      <c r="L20" s="106" t="str">
        <f t="shared" si="0"/>
        <v/>
      </c>
      <c r="M20" s="87"/>
      <c r="N20" s="87"/>
      <c r="O20" s="41"/>
      <c r="P20" s="615"/>
      <c r="Q20" s="624" t="str">
        <f t="shared" si="1"/>
        <v/>
      </c>
      <c r="R20" s="627" t="str">
        <f t="shared" si="4"/>
        <v/>
      </c>
      <c r="S20" s="630" t="str">
        <f t="shared" si="2"/>
        <v/>
      </c>
      <c r="T20" s="619" t="str">
        <f t="shared" si="3"/>
        <v/>
      </c>
      <c r="V20" s="94"/>
    </row>
    <row r="21" spans="2:22" ht="17.100000000000001" customHeight="1">
      <c r="B21" s="10" t="str">
        <f>IF(D21="","",IF(VLOOKUP(D21,'Input Data'!I22:J142,2,FALSE)="","",VLOOKUP(D21,'Input Data'!I22:J142,2,FALSE)))</f>
        <v/>
      </c>
      <c r="C21" s="11">
        <v>13</v>
      </c>
      <c r="D21" s="90" t="str">
        <f>IF('Input Data'!I22="","",'Input Data'!I22)</f>
        <v>AQUINO, FRANCIS GUTIERREZ</v>
      </c>
      <c r="E21" s="41"/>
      <c r="F21" s="41"/>
      <c r="G21" s="41"/>
      <c r="H21" s="41"/>
      <c r="I21" s="41"/>
      <c r="J21" s="41"/>
      <c r="K21" s="41"/>
      <c r="L21" s="106" t="str">
        <f t="shared" si="0"/>
        <v/>
      </c>
      <c r="M21" s="87"/>
      <c r="N21" s="87"/>
      <c r="O21" s="41"/>
      <c r="P21" s="615"/>
      <c r="Q21" s="624" t="str">
        <f t="shared" si="1"/>
        <v/>
      </c>
      <c r="R21" s="627" t="str">
        <f t="shared" si="4"/>
        <v/>
      </c>
      <c r="S21" s="630" t="str">
        <f t="shared" si="2"/>
        <v/>
      </c>
      <c r="T21" s="619" t="str">
        <f t="shared" si="3"/>
        <v/>
      </c>
      <c r="V21" s="94"/>
    </row>
    <row r="22" spans="2:22" ht="17.100000000000001" customHeight="1">
      <c r="B22" s="10" t="str">
        <f>IF(D22="","",IF(VLOOKUP(D22,'Input Data'!I23:J143,2,FALSE)="","",VLOOKUP(D22,'Input Data'!I23:J143,2,FALSE)))</f>
        <v/>
      </c>
      <c r="C22" s="11">
        <v>14</v>
      </c>
      <c r="D22" s="90" t="str">
        <f>IF('Input Data'!I23="","",'Input Data'!I23)</f>
        <v>SALAZAR, DOMINIC PONCE</v>
      </c>
      <c r="E22" s="41"/>
      <c r="F22" s="41"/>
      <c r="G22" s="41"/>
      <c r="H22" s="41"/>
      <c r="I22" s="41"/>
      <c r="J22" s="41"/>
      <c r="K22" s="41"/>
      <c r="L22" s="106" t="str">
        <f t="shared" si="0"/>
        <v/>
      </c>
      <c r="M22" s="87"/>
      <c r="N22" s="87"/>
      <c r="O22" s="41"/>
      <c r="P22" s="615"/>
      <c r="Q22" s="624" t="str">
        <f t="shared" si="1"/>
        <v/>
      </c>
      <c r="R22" s="627" t="str">
        <f t="shared" si="4"/>
        <v/>
      </c>
      <c r="S22" s="630" t="str">
        <f t="shared" si="2"/>
        <v/>
      </c>
      <c r="T22" s="619" t="str">
        <f t="shared" si="3"/>
        <v/>
      </c>
      <c r="V22" s="94"/>
    </row>
    <row r="23" spans="2:22" ht="17.100000000000001" customHeight="1">
      <c r="B23" s="10" t="str">
        <f>IF(D23="","",IF(VLOOKUP(D23,'Input Data'!I24:J144,2,FALSE)="","",VLOOKUP(D23,'Input Data'!I24:J144,2,FALSE)))</f>
        <v/>
      </c>
      <c r="C23" s="11">
        <v>15</v>
      </c>
      <c r="D23" s="90" t="str">
        <f>IF('Input Data'!I24="","",'Input Data'!I24)</f>
        <v>GUTIERREZ, EMMANUEL RIVERA</v>
      </c>
      <c r="E23" s="41"/>
      <c r="F23" s="41"/>
      <c r="G23" s="41"/>
      <c r="H23" s="41"/>
      <c r="I23" s="41"/>
      <c r="J23" s="41"/>
      <c r="K23" s="41"/>
      <c r="L23" s="106" t="str">
        <f t="shared" si="0"/>
        <v/>
      </c>
      <c r="M23" s="87"/>
      <c r="N23" s="87"/>
      <c r="O23" s="41"/>
      <c r="P23" s="615"/>
      <c r="Q23" s="624" t="str">
        <f t="shared" si="1"/>
        <v/>
      </c>
      <c r="R23" s="627" t="str">
        <f t="shared" si="4"/>
        <v/>
      </c>
      <c r="S23" s="630" t="str">
        <f t="shared" si="2"/>
        <v/>
      </c>
      <c r="T23" s="619" t="str">
        <f t="shared" si="3"/>
        <v/>
      </c>
    </row>
    <row r="24" spans="2:22" ht="17.100000000000001" customHeight="1">
      <c r="B24" s="10" t="str">
        <f>IF(D24="","",IF(VLOOKUP(D24,'Input Data'!I25:J145,2,FALSE)="","",VLOOKUP(D24,'Input Data'!I25:J145,2,FALSE)))</f>
        <v/>
      </c>
      <c r="C24" s="11">
        <v>16</v>
      </c>
      <c r="D24" s="90" t="str">
        <f>IF('Input Data'!I25="","",'Input Data'!I25)</f>
        <v>PONCE, PATRICK CRUZ</v>
      </c>
      <c r="E24" s="41"/>
      <c r="F24" s="41"/>
      <c r="G24" s="41"/>
      <c r="H24" s="41"/>
      <c r="I24" s="41"/>
      <c r="J24" s="41"/>
      <c r="K24" s="41"/>
      <c r="L24" s="106" t="str">
        <f t="shared" si="0"/>
        <v/>
      </c>
      <c r="M24" s="87"/>
      <c r="N24" s="87"/>
      <c r="O24" s="41"/>
      <c r="P24" s="615"/>
      <c r="Q24" s="624" t="str">
        <f t="shared" si="1"/>
        <v/>
      </c>
      <c r="R24" s="627" t="str">
        <f t="shared" si="4"/>
        <v/>
      </c>
      <c r="S24" s="630" t="str">
        <f t="shared" si="2"/>
        <v/>
      </c>
      <c r="T24" s="619" t="str">
        <f t="shared" si="3"/>
        <v/>
      </c>
    </row>
    <row r="25" spans="2:22" ht="17.100000000000001" customHeight="1">
      <c r="B25" s="10" t="str">
        <f>IF(D25="","",IF(VLOOKUP(D25,'Input Data'!I26:J146,2,FALSE)="","",VLOOKUP(D25,'Input Data'!I26:J146,2,FALSE)))</f>
        <v/>
      </c>
      <c r="C25" s="11">
        <v>17</v>
      </c>
      <c r="D25" s="90" t="str">
        <f>IF('Input Data'!I26="","",'Input Data'!I26)</f>
        <v>RIVERA, JOSEPH RAMIREZ</v>
      </c>
      <c r="E25" s="41"/>
      <c r="F25" s="41"/>
      <c r="G25" s="41"/>
      <c r="H25" s="41"/>
      <c r="I25" s="41"/>
      <c r="J25" s="41"/>
      <c r="K25" s="41"/>
      <c r="L25" s="106" t="str">
        <f t="shared" si="0"/>
        <v/>
      </c>
      <c r="M25" s="87"/>
      <c r="N25" s="87"/>
      <c r="O25" s="41"/>
      <c r="P25" s="615"/>
      <c r="Q25" s="624" t="str">
        <f t="shared" si="1"/>
        <v/>
      </c>
      <c r="R25" s="627" t="str">
        <f t="shared" si="4"/>
        <v/>
      </c>
      <c r="S25" s="630" t="str">
        <f t="shared" si="2"/>
        <v/>
      </c>
      <c r="T25" s="619" t="str">
        <f t="shared" si="3"/>
        <v/>
      </c>
    </row>
    <row r="26" spans="2:22" ht="17.100000000000001" customHeight="1">
      <c r="B26" s="10" t="str">
        <f>IF(D26="","",IF(VLOOKUP(D26,'Input Data'!I27:J147,2,FALSE)="","",VLOOKUP(D26,'Input Data'!I27:J147,2,FALSE)))</f>
        <v/>
      </c>
      <c r="C26" s="11">
        <v>18</v>
      </c>
      <c r="D26" s="90" t="str">
        <f>IF('Input Data'!I27="","",'Input Data'!I27)</f>
        <v>CRUZ, BRYAN CASTILLO</v>
      </c>
      <c r="E26" s="41"/>
      <c r="F26" s="41"/>
      <c r="G26" s="41"/>
      <c r="H26" s="41"/>
      <c r="I26" s="41"/>
      <c r="J26" s="41"/>
      <c r="K26" s="41"/>
      <c r="L26" s="106" t="str">
        <f t="shared" si="0"/>
        <v/>
      </c>
      <c r="M26" s="87"/>
      <c r="N26" s="87"/>
      <c r="O26" s="41"/>
      <c r="P26" s="615"/>
      <c r="Q26" s="624" t="str">
        <f t="shared" si="1"/>
        <v/>
      </c>
      <c r="R26" s="627" t="str">
        <f t="shared" si="4"/>
        <v/>
      </c>
      <c r="S26" s="630" t="str">
        <f t="shared" si="2"/>
        <v/>
      </c>
      <c r="T26" s="619" t="str">
        <f t="shared" si="3"/>
        <v/>
      </c>
    </row>
    <row r="27" spans="2:22" ht="17.100000000000001" customHeight="1">
      <c r="B27" s="10" t="str">
        <f>IF(D27="","",IF(VLOOKUP(D27,'Input Data'!I28:J148,2,FALSE)="","",VLOOKUP(D27,'Input Data'!I28:J148,2,FALSE)))</f>
        <v/>
      </c>
      <c r="C27" s="11">
        <v>19</v>
      </c>
      <c r="D27" s="90" t="str">
        <f>IF('Input Data'!I28="","",'Input Data'!I28)</f>
        <v>RAMIREZ, VINCENT HERRERA</v>
      </c>
      <c r="E27" s="41"/>
      <c r="F27" s="41"/>
      <c r="G27" s="41"/>
      <c r="H27" s="41"/>
      <c r="I27" s="41"/>
      <c r="J27" s="41"/>
      <c r="K27" s="41"/>
      <c r="L27" s="106" t="str">
        <f t="shared" si="0"/>
        <v/>
      </c>
      <c r="M27" s="87"/>
      <c r="N27" s="87"/>
      <c r="O27" s="41"/>
      <c r="P27" s="615"/>
      <c r="Q27" s="624" t="str">
        <f t="shared" si="1"/>
        <v/>
      </c>
      <c r="R27" s="627" t="str">
        <f t="shared" si="4"/>
        <v/>
      </c>
      <c r="S27" s="630" t="str">
        <f t="shared" si="2"/>
        <v/>
      </c>
      <c r="T27" s="619" t="str">
        <f t="shared" si="3"/>
        <v/>
      </c>
    </row>
    <row r="28" spans="2:22" ht="17.100000000000001" customHeight="1">
      <c r="B28" s="10" t="str">
        <f>IF(D28="","",IF(VLOOKUP(D28,'Input Data'!I29:J149,2,FALSE)="","",VLOOKUP(D28,'Input Data'!I29:J149,2,FALSE)))</f>
        <v/>
      </c>
      <c r="C28" s="11">
        <v>20</v>
      </c>
      <c r="D28" s="90" t="str">
        <f>IF('Input Data'!I29="","",'Input Data'!I29)</f>
        <v>CASTILLO, JUSTIN NAVARRO</v>
      </c>
      <c r="E28" s="41"/>
      <c r="F28" s="41"/>
      <c r="G28" s="41"/>
      <c r="H28" s="41"/>
      <c r="I28" s="41"/>
      <c r="J28" s="41"/>
      <c r="K28" s="41"/>
      <c r="L28" s="106" t="str">
        <f t="shared" si="0"/>
        <v/>
      </c>
      <c r="M28" s="87"/>
      <c r="N28" s="87"/>
      <c r="O28" s="41"/>
      <c r="P28" s="615"/>
      <c r="Q28" s="624" t="str">
        <f t="shared" si="1"/>
        <v/>
      </c>
      <c r="R28" s="627" t="str">
        <f t="shared" si="4"/>
        <v/>
      </c>
      <c r="S28" s="630" t="str">
        <f t="shared" si="2"/>
        <v/>
      </c>
      <c r="T28" s="619" t="str">
        <f t="shared" si="3"/>
        <v/>
      </c>
    </row>
    <row r="29" spans="2:22" ht="17.100000000000001" customHeight="1">
      <c r="B29" s="10" t="str">
        <f>IF(D29="","",IF(VLOOKUP(D29,'Input Data'!I30:J150,2,FALSE)="","",VLOOKUP(D29,'Input Data'!I30:J150,2,FALSE)))</f>
        <v/>
      </c>
      <c r="C29" s="11">
        <v>21</v>
      </c>
      <c r="D29" s="90" t="str">
        <f>IF('Input Data'!I30="","",'Input Data'!I30)</f>
        <v>HERRERA, ADRIANNE VERGARA</v>
      </c>
      <c r="E29" s="41"/>
      <c r="F29" s="41"/>
      <c r="G29" s="41"/>
      <c r="H29" s="41"/>
      <c r="I29" s="41"/>
      <c r="J29" s="41"/>
      <c r="K29" s="41"/>
      <c r="L29" s="106" t="str">
        <f t="shared" si="0"/>
        <v/>
      </c>
      <c r="M29" s="87"/>
      <c r="N29" s="87"/>
      <c r="O29" s="41"/>
      <c r="P29" s="615"/>
      <c r="Q29" s="624" t="str">
        <f t="shared" si="1"/>
        <v/>
      </c>
      <c r="R29" s="627" t="str">
        <f t="shared" si="4"/>
        <v/>
      </c>
      <c r="S29" s="630" t="str">
        <f t="shared" si="2"/>
        <v/>
      </c>
      <c r="T29" s="619" t="str">
        <f t="shared" si="3"/>
        <v/>
      </c>
    </row>
    <row r="30" spans="2:22" ht="17.100000000000001" customHeight="1">
      <c r="B30" s="10" t="str">
        <f>IF(D30="","",IF(VLOOKUP(D30,'Input Data'!I31:J151,2,FALSE)="","",VLOOKUP(D30,'Input Data'!I31:J151,2,FALSE)))</f>
        <v/>
      </c>
      <c r="C30" s="11">
        <v>22</v>
      </c>
      <c r="D30" s="90" t="str">
        <f>IF('Input Data'!I31="","",'Input Data'!I31)</f>
        <v>NAVARRO, LAWRENCE TORRES</v>
      </c>
      <c r="E30" s="41"/>
      <c r="F30" s="41"/>
      <c r="G30" s="41"/>
      <c r="H30" s="41"/>
      <c r="I30" s="41"/>
      <c r="J30" s="41"/>
      <c r="K30" s="41"/>
      <c r="L30" s="106" t="str">
        <f t="shared" si="0"/>
        <v/>
      </c>
      <c r="M30" s="87"/>
      <c r="N30" s="87"/>
      <c r="O30" s="41"/>
      <c r="P30" s="615"/>
      <c r="Q30" s="624" t="str">
        <f t="shared" si="1"/>
        <v/>
      </c>
      <c r="R30" s="627" t="str">
        <f t="shared" si="4"/>
        <v/>
      </c>
      <c r="S30" s="630" t="str">
        <f t="shared" si="2"/>
        <v/>
      </c>
      <c r="T30" s="619" t="str">
        <f t="shared" si="3"/>
        <v/>
      </c>
    </row>
    <row r="31" spans="2:22" ht="17.100000000000001" customHeight="1">
      <c r="B31" s="10" t="str">
        <f>IF(D31="","",IF(VLOOKUP(D31,'Input Data'!I32:J152,2,FALSE)="","",VLOOKUP(D31,'Input Data'!I32:J152,2,FALSE)))</f>
        <v/>
      </c>
      <c r="C31" s="11">
        <v>23</v>
      </c>
      <c r="D31" s="90" t="str">
        <f>IF('Input Data'!I32="","",'Input Data'!I32)</f>
        <v>VERGARA, MIGUEL DOMINGUEZ</v>
      </c>
      <c r="E31" s="41"/>
      <c r="F31" s="41"/>
      <c r="G31" s="41"/>
      <c r="H31" s="41"/>
      <c r="I31" s="41"/>
      <c r="J31" s="41"/>
      <c r="K31" s="41"/>
      <c r="L31" s="106" t="str">
        <f t="shared" si="0"/>
        <v/>
      </c>
      <c r="M31" s="87"/>
      <c r="N31" s="87"/>
      <c r="O31" s="41"/>
      <c r="P31" s="615"/>
      <c r="Q31" s="624" t="str">
        <f t="shared" si="1"/>
        <v/>
      </c>
      <c r="R31" s="627" t="str">
        <f t="shared" si="4"/>
        <v/>
      </c>
      <c r="S31" s="630" t="str">
        <f t="shared" si="2"/>
        <v/>
      </c>
      <c r="T31" s="619" t="str">
        <f t="shared" si="3"/>
        <v/>
      </c>
    </row>
    <row r="32" spans="2:22" ht="17.100000000000001" customHeight="1">
      <c r="B32" s="10" t="str">
        <f>IF(D32="","",IF(VLOOKUP(D32,'Input Data'!I33:J153,2,FALSE)="","",VLOOKUP(D32,'Input Data'!I33:J153,2,FALSE)))</f>
        <v/>
      </c>
      <c r="C32" s="11">
        <v>24</v>
      </c>
      <c r="D32" s="90" t="str">
        <f>IF('Input Data'!I33="","",'Input Data'!I33)</f>
        <v>DOMINGUEZ, ANTHONY ESPINOZA</v>
      </c>
      <c r="E32" s="41"/>
      <c r="F32" s="41"/>
      <c r="G32" s="41"/>
      <c r="H32" s="41"/>
      <c r="I32" s="41"/>
      <c r="J32" s="41"/>
      <c r="K32" s="41"/>
      <c r="L32" s="106" t="str">
        <f t="shared" si="0"/>
        <v/>
      </c>
      <c r="M32" s="87"/>
      <c r="N32" s="87"/>
      <c r="O32" s="41"/>
      <c r="P32" s="615"/>
      <c r="Q32" s="624" t="str">
        <f t="shared" si="1"/>
        <v/>
      </c>
      <c r="R32" s="627" t="str">
        <f t="shared" si="4"/>
        <v/>
      </c>
      <c r="S32" s="630" t="str">
        <f t="shared" si="2"/>
        <v/>
      </c>
      <c r="T32" s="619" t="str">
        <f t="shared" si="3"/>
        <v/>
      </c>
    </row>
    <row r="33" spans="2:20" ht="17.100000000000001" customHeight="1">
      <c r="B33" s="10" t="str">
        <f>IF(D33="","",IF(VLOOKUP(D33,'Input Data'!I34:J154,2,FALSE)="","",VLOOKUP(D33,'Input Data'!I34:J154,2,FALSE)))</f>
        <v/>
      </c>
      <c r="C33" s="11">
        <v>25</v>
      </c>
      <c r="D33" s="90" t="str">
        <f>IF('Input Data'!I34="","",'Input Data'!I34)</f>
        <v>ESPINOZA, ALVIN DEL ROSARIO</v>
      </c>
      <c r="E33" s="41"/>
      <c r="F33" s="41"/>
      <c r="G33" s="41"/>
      <c r="H33" s="41"/>
      <c r="I33" s="41"/>
      <c r="J33" s="41"/>
      <c r="K33" s="41"/>
      <c r="L33" s="106" t="str">
        <f t="shared" si="0"/>
        <v/>
      </c>
      <c r="M33" s="87"/>
      <c r="N33" s="87"/>
      <c r="O33" s="41"/>
      <c r="P33" s="615"/>
      <c r="Q33" s="624" t="str">
        <f t="shared" si="1"/>
        <v/>
      </c>
      <c r="R33" s="627" t="str">
        <f t="shared" si="4"/>
        <v/>
      </c>
      <c r="S33" s="630" t="str">
        <f t="shared" si="2"/>
        <v/>
      </c>
      <c r="T33" s="619" t="str">
        <f t="shared" si="3"/>
        <v/>
      </c>
    </row>
    <row r="34" spans="2:20" ht="17.100000000000001" customHeight="1">
      <c r="B34" s="10" t="str">
        <f>IF(D34="","",IF(VLOOKUP(D34,'Input Data'!I35:J155,2,FALSE)="","",VLOOKUP(D34,'Input Data'!I35:J155,2,FALSE)))</f>
        <v/>
      </c>
      <c r="C34" s="11">
        <v>26</v>
      </c>
      <c r="D34" s="90" t="str">
        <f>IF('Input Data'!I35="","",'Input Data'!I35)</f>
        <v>DEL ROSARIO, OLIVER EVANGELISTA</v>
      </c>
      <c r="E34" s="41"/>
      <c r="F34" s="41"/>
      <c r="G34" s="41"/>
      <c r="H34" s="41"/>
      <c r="I34" s="41"/>
      <c r="J34" s="41"/>
      <c r="K34" s="41"/>
      <c r="L34" s="106" t="str">
        <f t="shared" si="0"/>
        <v/>
      </c>
      <c r="M34" s="87"/>
      <c r="N34" s="87"/>
      <c r="O34" s="41"/>
      <c r="P34" s="615"/>
      <c r="Q34" s="624" t="str">
        <f t="shared" si="1"/>
        <v/>
      </c>
      <c r="R34" s="627" t="str">
        <f t="shared" si="4"/>
        <v/>
      </c>
      <c r="S34" s="630" t="str">
        <f t="shared" si="2"/>
        <v/>
      </c>
      <c r="T34" s="619" t="str">
        <f t="shared" si="3"/>
        <v/>
      </c>
    </row>
    <row r="35" spans="2:20" ht="17.100000000000001" customHeight="1">
      <c r="B35" s="10" t="str">
        <f>IF(D35="","",IF(VLOOKUP(D35,'Input Data'!I36:J156,2,FALSE)="","",VLOOKUP(D35,'Input Data'!I36:J156,2,FALSE)))</f>
        <v/>
      </c>
      <c r="C35" s="11">
        <v>27</v>
      </c>
      <c r="D35" s="90" t="str">
        <f>IF('Input Data'!I36="","",'Input Data'!I36)</f>
        <v>EVANGELISTA, NOEL MERCADO</v>
      </c>
      <c r="E35" s="41"/>
      <c r="F35" s="41"/>
      <c r="G35" s="41"/>
      <c r="H35" s="41"/>
      <c r="I35" s="41"/>
      <c r="J35" s="41"/>
      <c r="K35" s="41"/>
      <c r="L35" s="106" t="str">
        <f t="shared" si="0"/>
        <v/>
      </c>
      <c r="M35" s="87"/>
      <c r="N35" s="87"/>
      <c r="O35" s="41"/>
      <c r="P35" s="615"/>
      <c r="Q35" s="624" t="str">
        <f t="shared" si="1"/>
        <v/>
      </c>
      <c r="R35" s="627" t="str">
        <f t="shared" si="4"/>
        <v/>
      </c>
      <c r="S35" s="630" t="str">
        <f t="shared" si="2"/>
        <v/>
      </c>
      <c r="T35" s="619" t="str">
        <f t="shared" si="3"/>
        <v/>
      </c>
    </row>
    <row r="36" spans="2:20" ht="17.100000000000001" customHeight="1">
      <c r="B36" s="10" t="str">
        <f>IF(D36="","",IF(VLOOKUP(D36,'Input Data'!I37:J157,2,FALSE)="","",VLOOKUP(D36,'Input Data'!I37:J157,2,FALSE)))</f>
        <v/>
      </c>
      <c r="C36" s="11">
        <v>28</v>
      </c>
      <c r="D36" s="90" t="str">
        <f>IF('Input Data'!I37="","",'Input Data'!I37)</f>
        <v>MERCADO, CEDRIC PADILLA</v>
      </c>
      <c r="E36" s="41"/>
      <c r="F36" s="41"/>
      <c r="G36" s="41"/>
      <c r="H36" s="41"/>
      <c r="I36" s="41"/>
      <c r="J36" s="41"/>
      <c r="K36" s="41"/>
      <c r="L36" s="106" t="str">
        <f t="shared" si="0"/>
        <v/>
      </c>
      <c r="M36" s="87"/>
      <c r="N36" s="87"/>
      <c r="O36" s="41"/>
      <c r="P36" s="615"/>
      <c r="Q36" s="624" t="str">
        <f t="shared" si="1"/>
        <v/>
      </c>
      <c r="R36" s="627" t="str">
        <f t="shared" si="4"/>
        <v/>
      </c>
      <c r="S36" s="630" t="str">
        <f t="shared" si="2"/>
        <v/>
      </c>
      <c r="T36" s="619" t="str">
        <f t="shared" si="3"/>
        <v/>
      </c>
    </row>
    <row r="37" spans="2:20" ht="17.100000000000001" customHeight="1">
      <c r="B37" s="10" t="str">
        <f>IF(D37="","",IF(VLOOKUP(D37,'Input Data'!I38:J158,2,FALSE)="","",VLOOKUP(D37,'Input Data'!I38:J158,2,FALSE)))</f>
        <v/>
      </c>
      <c r="C37" s="11">
        <v>29</v>
      </c>
      <c r="D37" s="90" t="str">
        <f>IF('Input Data'!I38="","",'Input Data'!I38)</f>
        <v>PADILLA, ANDRE MANALO</v>
      </c>
      <c r="E37" s="41"/>
      <c r="F37" s="41"/>
      <c r="G37" s="41"/>
      <c r="H37" s="41"/>
      <c r="I37" s="41"/>
      <c r="J37" s="41"/>
      <c r="K37" s="41"/>
      <c r="L37" s="106" t="str">
        <f t="shared" si="0"/>
        <v/>
      </c>
      <c r="M37" s="87"/>
      <c r="N37" s="87"/>
      <c r="O37" s="41"/>
      <c r="P37" s="615"/>
      <c r="Q37" s="624" t="str">
        <f t="shared" si="1"/>
        <v/>
      </c>
      <c r="R37" s="627" t="str">
        <f t="shared" si="4"/>
        <v/>
      </c>
      <c r="S37" s="630" t="str">
        <f t="shared" si="2"/>
        <v/>
      </c>
      <c r="T37" s="619" t="str">
        <f t="shared" si="3"/>
        <v/>
      </c>
    </row>
    <row r="38" spans="2:20" ht="17.100000000000001" customHeight="1">
      <c r="B38" s="10" t="str">
        <f>IF(D38="","",IF(VLOOKUP(D38,'Input Data'!I39:J159,2,FALSE)="","",VLOOKUP(D38,'Input Data'!I39:J159,2,FALSE)))</f>
        <v/>
      </c>
      <c r="C38" s="11">
        <v>30</v>
      </c>
      <c r="D38" s="90" t="str">
        <f>IF('Input Data'!I39="","",'Input Data'!I39)</f>
        <v>MANALO, TRISTAN SORIANO</v>
      </c>
      <c r="E38" s="41"/>
      <c r="F38" s="41"/>
      <c r="G38" s="41"/>
      <c r="H38" s="41"/>
      <c r="I38" s="41"/>
      <c r="J38" s="41"/>
      <c r="K38" s="41"/>
      <c r="L38" s="106" t="str">
        <f t="shared" si="0"/>
        <v/>
      </c>
      <c r="M38" s="87"/>
      <c r="N38" s="87"/>
      <c r="O38" s="41"/>
      <c r="P38" s="615"/>
      <c r="Q38" s="624" t="str">
        <f t="shared" si="1"/>
        <v/>
      </c>
      <c r="R38" s="627" t="str">
        <f t="shared" si="4"/>
        <v/>
      </c>
      <c r="S38" s="630" t="str">
        <f t="shared" si="2"/>
        <v/>
      </c>
      <c r="T38" s="619" t="str">
        <f t="shared" si="3"/>
        <v/>
      </c>
    </row>
    <row r="39" spans="2:20" ht="17.100000000000001" customHeight="1">
      <c r="B39" s="10" t="str">
        <f>IF(D39="","",IF(VLOOKUP(D39,'Input Data'!I40:J160,2,FALSE)="","",VLOOKUP(D39,'Input Data'!I40:J160,2,FALSE)))</f>
        <v/>
      </c>
      <c r="C39" s="11">
        <v>31</v>
      </c>
      <c r="D39" s="90" t="str">
        <f>IF('Input Data'!I40="","",'Input Data'!I40)</f>
        <v>SORIANO, KYLE VILLAREAL</v>
      </c>
      <c r="E39" s="41"/>
      <c r="F39" s="41"/>
      <c r="G39" s="41"/>
      <c r="H39" s="41"/>
      <c r="I39" s="41"/>
      <c r="J39" s="41"/>
      <c r="K39" s="41"/>
      <c r="L39" s="106" t="str">
        <f t="shared" si="0"/>
        <v/>
      </c>
      <c r="M39" s="87"/>
      <c r="N39" s="87"/>
      <c r="O39" s="41"/>
      <c r="P39" s="615"/>
      <c r="Q39" s="624" t="str">
        <f t="shared" si="1"/>
        <v/>
      </c>
      <c r="R39" s="627" t="str">
        <f t="shared" si="4"/>
        <v/>
      </c>
      <c r="S39" s="630" t="str">
        <f t="shared" si="2"/>
        <v/>
      </c>
      <c r="T39" s="619" t="str">
        <f t="shared" si="3"/>
        <v/>
      </c>
    </row>
    <row r="40" spans="2:20" ht="17.100000000000001" customHeight="1">
      <c r="B40" s="10" t="str">
        <f>IF(D40="","",IF(VLOOKUP(D40,'Input Data'!I41:J161,2,FALSE)="","",VLOOKUP(D40,'Input Data'!I41:J161,2,FALSE)))</f>
        <v/>
      </c>
      <c r="C40" s="11">
        <v>32</v>
      </c>
      <c r="D40" s="90" t="str">
        <f>IF('Input Data'!I41="","",'Input Data'!I41)</f>
        <v>VILLAREAL, JONATHAN MARQUEZ</v>
      </c>
      <c r="E40" s="41"/>
      <c r="F40" s="41"/>
      <c r="G40" s="41"/>
      <c r="H40" s="41"/>
      <c r="I40" s="41"/>
      <c r="J40" s="41"/>
      <c r="K40" s="41"/>
      <c r="L40" s="106" t="str">
        <f t="shared" si="0"/>
        <v/>
      </c>
      <c r="M40" s="87"/>
      <c r="N40" s="87"/>
      <c r="O40" s="41"/>
      <c r="P40" s="615"/>
      <c r="Q40" s="624" t="str">
        <f t="shared" si="1"/>
        <v/>
      </c>
      <c r="R40" s="627" t="str">
        <f t="shared" si="4"/>
        <v/>
      </c>
      <c r="S40" s="630" t="str">
        <f t="shared" si="2"/>
        <v/>
      </c>
      <c r="T40" s="619" t="str">
        <f t="shared" si="3"/>
        <v/>
      </c>
    </row>
    <row r="41" spans="2:20" ht="17.100000000000001" customHeight="1">
      <c r="B41" s="10" t="str">
        <f>IF(D41="","",IF(VLOOKUP(D41,'Input Data'!I42:J162,2,FALSE)="","",VLOOKUP(D41,'Input Data'!I42:J162,2,FALSE)))</f>
        <v/>
      </c>
      <c r="C41" s="11">
        <v>33</v>
      </c>
      <c r="D41" s="90" t="str">
        <f>IF('Input Data'!I42="","",'Input Data'!I42)</f>
        <v>MARQUEZ, RICHARD EVANGELISTA</v>
      </c>
      <c r="E41" s="41"/>
      <c r="F41" s="41"/>
      <c r="G41" s="41"/>
      <c r="H41" s="41"/>
      <c r="I41" s="41"/>
      <c r="J41" s="41"/>
      <c r="K41" s="41"/>
      <c r="L41" s="106" t="str">
        <f t="shared" si="0"/>
        <v/>
      </c>
      <c r="M41" s="87"/>
      <c r="N41" s="87"/>
      <c r="O41" s="41"/>
      <c r="P41" s="615"/>
      <c r="Q41" s="624" t="str">
        <f t="shared" si="1"/>
        <v/>
      </c>
      <c r="R41" s="627" t="str">
        <f t="shared" si="4"/>
        <v/>
      </c>
      <c r="S41" s="630" t="str">
        <f t="shared" si="2"/>
        <v/>
      </c>
      <c r="T41" s="619" t="str">
        <f t="shared" si="3"/>
        <v/>
      </c>
    </row>
    <row r="42" spans="2:20" ht="17.100000000000001" customHeight="1">
      <c r="B42" s="10" t="str">
        <f>IF(D42="","",IF(VLOOKUP(D42,'Input Data'!I43:J163,2,FALSE)="","",VLOOKUP(D42,'Input Data'!I43:J163,2,FALSE)))</f>
        <v/>
      </c>
      <c r="C42" s="11">
        <v>34</v>
      </c>
      <c r="D42" s="90" t="str">
        <f>IF('Input Data'!I43="","",'Input Data'!I43)</f>
        <v>SANTIAGO, BRYAN DIZON</v>
      </c>
      <c r="E42" s="41"/>
      <c r="F42" s="41"/>
      <c r="G42" s="41"/>
      <c r="H42" s="41"/>
      <c r="I42" s="41"/>
      <c r="J42" s="41"/>
      <c r="K42" s="41"/>
      <c r="L42" s="106" t="str">
        <f t="shared" si="0"/>
        <v/>
      </c>
      <c r="M42" s="87"/>
      <c r="N42" s="87"/>
      <c r="O42" s="41"/>
      <c r="P42" s="615"/>
      <c r="Q42" s="624" t="str">
        <f t="shared" si="1"/>
        <v/>
      </c>
      <c r="R42" s="627" t="str">
        <f t="shared" si="4"/>
        <v/>
      </c>
      <c r="S42" s="630" t="str">
        <f t="shared" si="2"/>
        <v/>
      </c>
      <c r="T42" s="619" t="str">
        <f t="shared" si="3"/>
        <v/>
      </c>
    </row>
    <row r="43" spans="2:20" ht="17.100000000000001" customHeight="1">
      <c r="B43" s="10" t="str">
        <f>IF(D43="","",IF(VLOOKUP(D43,'Input Data'!I44:J164,2,FALSE)="","",VLOOKUP(D43,'Input Data'!I44:J164,2,FALSE)))</f>
        <v/>
      </c>
      <c r="C43" s="11">
        <v>35</v>
      </c>
      <c r="D43" s="90" t="str">
        <f>IF('Input Data'!I44="","",'Input Data'!I44)</f>
        <v>DE LEON, CARLO BAUTISTA</v>
      </c>
      <c r="E43" s="41"/>
      <c r="F43" s="41"/>
      <c r="G43" s="41"/>
      <c r="H43" s="41"/>
      <c r="I43" s="41"/>
      <c r="J43" s="41"/>
      <c r="K43" s="41"/>
      <c r="L43" s="106" t="str">
        <f t="shared" si="0"/>
        <v/>
      </c>
      <c r="M43" s="87"/>
      <c r="N43" s="87"/>
      <c r="O43" s="41"/>
      <c r="P43" s="615"/>
      <c r="Q43" s="624" t="str">
        <f t="shared" si="1"/>
        <v/>
      </c>
      <c r="R43" s="627" t="str">
        <f t="shared" si="4"/>
        <v/>
      </c>
      <c r="S43" s="630" t="str">
        <f t="shared" si="2"/>
        <v/>
      </c>
      <c r="T43" s="619" t="str">
        <f t="shared" si="3"/>
        <v/>
      </c>
    </row>
    <row r="44" spans="2:20" ht="17.100000000000001" customHeight="1">
      <c r="B44" s="10" t="str">
        <f>IF(D44="","",IF(VLOOKUP(D44,'Input Data'!I45:J165,2,FALSE)="","",VLOOKUP(D44,'Input Data'!I45:J165,2,FALSE)))</f>
        <v/>
      </c>
      <c r="C44" s="11">
        <v>36</v>
      </c>
      <c r="D44" s="90" t="str">
        <f>IF('Input Data'!I45="","",'Input Data'!I45)</f>
        <v>DIZON, MARK CRUZ</v>
      </c>
      <c r="E44" s="41"/>
      <c r="F44" s="41"/>
      <c r="G44" s="41"/>
      <c r="H44" s="41"/>
      <c r="I44" s="41"/>
      <c r="J44" s="41"/>
      <c r="K44" s="41"/>
      <c r="L44" s="106" t="str">
        <f t="shared" si="0"/>
        <v/>
      </c>
      <c r="M44" s="87"/>
      <c r="N44" s="87"/>
      <c r="O44" s="41"/>
      <c r="P44" s="615"/>
      <c r="Q44" s="624" t="str">
        <f t="shared" si="1"/>
        <v/>
      </c>
      <c r="R44" s="627" t="str">
        <f t="shared" si="4"/>
        <v/>
      </c>
      <c r="S44" s="630" t="str">
        <f t="shared" si="2"/>
        <v/>
      </c>
      <c r="T44" s="619" t="str">
        <f t="shared" si="3"/>
        <v/>
      </c>
    </row>
    <row r="45" spans="2:20" ht="17.100000000000001" customHeight="1">
      <c r="B45" s="10" t="str">
        <f>IF(D45="","",IF(VLOOKUP(D45,'Input Data'!I46:J166,2,FALSE)="","",VLOOKUP(D45,'Input Data'!I46:J166,2,FALSE)))</f>
        <v/>
      </c>
      <c r="C45" s="11">
        <v>37</v>
      </c>
      <c r="D45" s="90" t="str">
        <f>IF('Input Data'!I46="","",'Input Data'!I46)</f>
        <v>FRANCISCO, ADRIAN MORALES</v>
      </c>
      <c r="E45" s="41"/>
      <c r="F45" s="41"/>
      <c r="G45" s="41"/>
      <c r="H45" s="41"/>
      <c r="I45" s="41"/>
      <c r="J45" s="41"/>
      <c r="K45" s="41"/>
      <c r="L45" s="106" t="str">
        <f t="shared" si="0"/>
        <v/>
      </c>
      <c r="M45" s="87"/>
      <c r="N45" s="87"/>
      <c r="O45" s="41"/>
      <c r="P45" s="615"/>
      <c r="Q45" s="624" t="str">
        <f t="shared" si="1"/>
        <v/>
      </c>
      <c r="R45" s="627" t="str">
        <f t="shared" si="4"/>
        <v/>
      </c>
      <c r="S45" s="630" t="str">
        <f t="shared" si="2"/>
        <v/>
      </c>
      <c r="T45" s="619" t="str">
        <f t="shared" si="3"/>
        <v/>
      </c>
    </row>
    <row r="46" spans="2:20" ht="17.100000000000001" customHeight="1">
      <c r="B46" s="10" t="str">
        <f>IF(D46="","",IF(VLOOKUP(D46,'Input Data'!I47:J167,2,FALSE)="","",VLOOKUP(D46,'Input Data'!I47:J167,2,FALSE)))</f>
        <v/>
      </c>
      <c r="C46" s="11">
        <v>38</v>
      </c>
      <c r="D46" s="90" t="str">
        <f>IF('Input Data'!I47="","",'Input Data'!I47)</f>
        <v>ORTEGA, GABRIEL SANTOS</v>
      </c>
      <c r="E46" s="41"/>
      <c r="F46" s="41"/>
      <c r="G46" s="41"/>
      <c r="H46" s="41"/>
      <c r="I46" s="41"/>
      <c r="J46" s="41"/>
      <c r="K46" s="41"/>
      <c r="L46" s="106" t="str">
        <f t="shared" si="0"/>
        <v/>
      </c>
      <c r="M46" s="87"/>
      <c r="N46" s="87"/>
      <c r="O46" s="41"/>
      <c r="P46" s="615"/>
      <c r="Q46" s="624" t="str">
        <f t="shared" si="1"/>
        <v/>
      </c>
      <c r="R46" s="627" t="str">
        <f t="shared" si="4"/>
        <v/>
      </c>
      <c r="S46" s="630" t="str">
        <f t="shared" si="2"/>
        <v/>
      </c>
      <c r="T46" s="619" t="str">
        <f t="shared" si="3"/>
        <v/>
      </c>
    </row>
    <row r="47" spans="2:20" ht="17.100000000000001" customHeight="1">
      <c r="B47" s="10" t="str">
        <f>IF(D47="","",IF(VLOOKUP(D47,'Input Data'!I48:J168,2,FALSE)="","",VLOOKUP(D47,'Input Data'!I48:J168,2,FALSE)))</f>
        <v/>
      </c>
      <c r="C47" s="11">
        <v>39</v>
      </c>
      <c r="D47" s="90" t="str">
        <f>IF('Input Data'!I48="","",'Input Data'!I48)</f>
        <v>CHAVEZ, NATHAN VILLANUEVA</v>
      </c>
      <c r="E47" s="41"/>
      <c r="F47" s="41"/>
      <c r="G47" s="41"/>
      <c r="H47" s="41"/>
      <c r="I47" s="41"/>
      <c r="J47" s="41"/>
      <c r="K47" s="41"/>
      <c r="L47" s="106" t="str">
        <f t="shared" si="0"/>
        <v/>
      </c>
      <c r="M47" s="87"/>
      <c r="N47" s="87"/>
      <c r="O47" s="41"/>
      <c r="P47" s="615"/>
      <c r="Q47" s="624" t="str">
        <f t="shared" si="1"/>
        <v/>
      </c>
      <c r="R47" s="627" t="str">
        <f t="shared" si="4"/>
        <v/>
      </c>
      <c r="S47" s="630" t="str">
        <f t="shared" si="2"/>
        <v/>
      </c>
      <c r="T47" s="619" t="str">
        <f t="shared" si="3"/>
        <v/>
      </c>
    </row>
    <row r="48" spans="2:20" ht="17.100000000000001" customHeight="1">
      <c r="B48" s="10" t="str">
        <f>IF(D48="","",IF(VLOOKUP(D48,'Input Data'!I49:J169,2,FALSE)="","",VLOOKUP(D48,'Input Data'!I49:J169,2,FALSE)))</f>
        <v/>
      </c>
      <c r="C48" s="11">
        <v>40</v>
      </c>
      <c r="D48" s="90" t="str">
        <f>IF('Input Data'!I49="","",'Input Data'!I49)</f>
        <v>LIM, CHRISTIAN RAMOS</v>
      </c>
      <c r="E48" s="41"/>
      <c r="F48" s="41"/>
      <c r="G48" s="41"/>
      <c r="H48" s="41"/>
      <c r="I48" s="41"/>
      <c r="J48" s="41"/>
      <c r="K48" s="41"/>
      <c r="L48" s="106" t="str">
        <f t="shared" si="0"/>
        <v/>
      </c>
      <c r="M48" s="87"/>
      <c r="N48" s="87"/>
      <c r="O48" s="41"/>
      <c r="P48" s="615"/>
      <c r="Q48" s="624" t="str">
        <f t="shared" si="1"/>
        <v/>
      </c>
      <c r="R48" s="627" t="str">
        <f t="shared" si="4"/>
        <v/>
      </c>
      <c r="S48" s="630" t="str">
        <f t="shared" si="2"/>
        <v/>
      </c>
      <c r="T48" s="619" t="str">
        <f t="shared" si="3"/>
        <v/>
      </c>
    </row>
    <row r="49" spans="2:20" ht="17.100000000000001" customHeight="1">
      <c r="B49" s="10" t="str">
        <f>IF(D49="","",IF(VLOOKUP(D49,'Input Data'!I50:J170,2,FALSE)="","",VLOOKUP(D49,'Input Data'!I50:J170,2,FALSE)))</f>
        <v/>
      </c>
      <c r="C49" s="11">
        <v>41</v>
      </c>
      <c r="D49" s="90" t="str">
        <f>IF('Input Data'!I50="","",'Input Data'!I50)</f>
        <v>CHUA, PAOLO FERNANDEZ</v>
      </c>
      <c r="E49" s="41"/>
      <c r="F49" s="41"/>
      <c r="G49" s="41"/>
      <c r="H49" s="41"/>
      <c r="I49" s="41"/>
      <c r="J49" s="41"/>
      <c r="K49" s="41"/>
      <c r="L49" s="106" t="str">
        <f t="shared" si="0"/>
        <v/>
      </c>
      <c r="M49" s="87"/>
      <c r="N49" s="87"/>
      <c r="O49" s="41"/>
      <c r="P49" s="615"/>
      <c r="Q49" s="624" t="str">
        <f t="shared" si="1"/>
        <v/>
      </c>
      <c r="R49" s="627" t="str">
        <f t="shared" si="4"/>
        <v/>
      </c>
      <c r="S49" s="630" t="str">
        <f t="shared" si="2"/>
        <v/>
      </c>
      <c r="T49" s="619" t="str">
        <f t="shared" si="3"/>
        <v/>
      </c>
    </row>
    <row r="50" spans="2:20" ht="17.100000000000001" customHeight="1">
      <c r="B50" s="10" t="str">
        <f>IF(D50="","",IF(VLOOKUP(D50,'Input Data'!I51:J171,2,FALSE)="","",VLOOKUP(D50,'Input Data'!I51:J171,2,FALSE)))</f>
        <v/>
      </c>
      <c r="C50" s="11">
        <v>42</v>
      </c>
      <c r="D50" s="90" t="str">
        <f>IF('Input Data'!I51="","",'Input Data'!I51)</f>
        <v>SY, ANGELO GUTIERREZ</v>
      </c>
      <c r="E50" s="41"/>
      <c r="F50" s="41"/>
      <c r="G50" s="41"/>
      <c r="H50" s="41"/>
      <c r="I50" s="41"/>
      <c r="J50" s="41"/>
      <c r="K50" s="41"/>
      <c r="L50" s="106" t="str">
        <f t="shared" si="0"/>
        <v/>
      </c>
      <c r="M50" s="87"/>
      <c r="N50" s="87"/>
      <c r="O50" s="41"/>
      <c r="P50" s="615"/>
      <c r="Q50" s="624" t="str">
        <f t="shared" si="1"/>
        <v/>
      </c>
      <c r="R50" s="627" t="str">
        <f t="shared" si="4"/>
        <v/>
      </c>
      <c r="S50" s="630" t="str">
        <f t="shared" si="2"/>
        <v/>
      </c>
      <c r="T50" s="619" t="str">
        <f t="shared" si="3"/>
        <v/>
      </c>
    </row>
    <row r="51" spans="2:20" ht="17.100000000000001" customHeight="1">
      <c r="B51" s="10" t="str">
        <f>IF(D51="","",IF(VLOOKUP(D51,'Input Data'!I52:J172,2,FALSE)="","",VLOOKUP(D51,'Input Data'!I52:J172,2,FALSE)))</f>
        <v/>
      </c>
      <c r="C51" s="11">
        <v>43</v>
      </c>
      <c r="D51" s="90" t="str">
        <f>IF('Input Data'!I52="","",'Input Data'!I52)</f>
        <v>GO, DOMINIC NAVARRO</v>
      </c>
      <c r="E51" s="41"/>
      <c r="F51" s="41"/>
      <c r="G51" s="41"/>
      <c r="H51" s="41"/>
      <c r="I51" s="41"/>
      <c r="J51" s="41"/>
      <c r="K51" s="41"/>
      <c r="L51" s="106" t="str">
        <f t="shared" si="0"/>
        <v/>
      </c>
      <c r="M51" s="87"/>
      <c r="N51" s="87"/>
      <c r="O51" s="41"/>
      <c r="P51" s="615"/>
      <c r="Q51" s="624" t="str">
        <f t="shared" si="1"/>
        <v/>
      </c>
      <c r="R51" s="627" t="str">
        <f t="shared" si="4"/>
        <v/>
      </c>
      <c r="S51" s="630" t="str">
        <f t="shared" si="2"/>
        <v/>
      </c>
      <c r="T51" s="619" t="str">
        <f t="shared" si="3"/>
        <v/>
      </c>
    </row>
    <row r="52" spans="2:20" ht="17.100000000000001" customHeight="1">
      <c r="B52" s="10" t="str">
        <f>IF(D52="","",IF(VLOOKUP(D52,'Input Data'!I53:J173,2,FALSE)="","",VLOOKUP(D52,'Input Data'!I53:J173,2,FALSE)))</f>
        <v/>
      </c>
      <c r="C52" s="11">
        <v>44</v>
      </c>
      <c r="D52" s="90" t="str">
        <f>IF('Input Data'!I53="","",'Input Data'!I53)</f>
        <v>TAN, EMMANUEL CASTILLO</v>
      </c>
      <c r="E52" s="41"/>
      <c r="F52" s="41"/>
      <c r="G52" s="41"/>
      <c r="H52" s="41"/>
      <c r="I52" s="41"/>
      <c r="J52" s="41"/>
      <c r="K52" s="41"/>
      <c r="L52" s="106" t="str">
        <f t="shared" si="0"/>
        <v/>
      </c>
      <c r="M52" s="87"/>
      <c r="N52" s="87"/>
      <c r="O52" s="41"/>
      <c r="P52" s="615"/>
      <c r="Q52" s="624" t="str">
        <f t="shared" si="1"/>
        <v/>
      </c>
      <c r="R52" s="627" t="str">
        <f t="shared" si="4"/>
        <v/>
      </c>
      <c r="S52" s="630" t="str">
        <f t="shared" si="2"/>
        <v/>
      </c>
      <c r="T52" s="619" t="str">
        <f t="shared" si="3"/>
        <v/>
      </c>
    </row>
    <row r="53" spans="2:20" ht="17.100000000000001" customHeight="1">
      <c r="B53" s="10" t="str">
        <f>IF(D53="","",IF(VLOOKUP(D53,'Input Data'!I54:J174,2,FALSE)="","",VLOOKUP(D53,'Input Data'!I54:J174,2,FALSE)))</f>
        <v/>
      </c>
      <c r="C53" s="11">
        <v>45</v>
      </c>
      <c r="D53" s="90" t="str">
        <f>IF('Input Data'!I54="","",'Input Data'!I54)</f>
        <v>ONG, PATRICK HERRERA</v>
      </c>
      <c r="E53" s="41"/>
      <c r="F53" s="41"/>
      <c r="G53" s="41"/>
      <c r="H53" s="41"/>
      <c r="I53" s="41"/>
      <c r="J53" s="41"/>
      <c r="K53" s="41"/>
      <c r="L53" s="106" t="str">
        <f t="shared" si="0"/>
        <v/>
      </c>
      <c r="M53" s="87"/>
      <c r="N53" s="87"/>
      <c r="O53" s="41"/>
      <c r="P53" s="615"/>
      <c r="Q53" s="624" t="str">
        <f t="shared" si="1"/>
        <v/>
      </c>
      <c r="R53" s="627" t="str">
        <f t="shared" si="4"/>
        <v/>
      </c>
      <c r="S53" s="630" t="str">
        <f t="shared" si="2"/>
        <v/>
      </c>
      <c r="T53" s="619" t="str">
        <f t="shared" si="3"/>
        <v/>
      </c>
    </row>
    <row r="54" spans="2:20" ht="17.100000000000001" customHeight="1">
      <c r="B54" s="10" t="str">
        <f>IF(D54="","",IF(VLOOKUP(D54,'Input Data'!I55:J175,2,FALSE)="","",VLOOKUP(D54,'Input Data'!I55:J175,2,FALSE)))</f>
        <v/>
      </c>
      <c r="C54" s="11">
        <v>46</v>
      </c>
      <c r="D54" s="90" t="str">
        <f>IF('Input Data'!I55="","",'Input Data'!I55)</f>
        <v>UY, JOSEPH SALAZAR</v>
      </c>
      <c r="E54" s="41"/>
      <c r="F54" s="41"/>
      <c r="G54" s="41"/>
      <c r="H54" s="41"/>
      <c r="I54" s="41"/>
      <c r="J54" s="41"/>
      <c r="K54" s="41"/>
      <c r="L54" s="106" t="str">
        <f t="shared" si="0"/>
        <v/>
      </c>
      <c r="M54" s="87"/>
      <c r="N54" s="87"/>
      <c r="O54" s="41"/>
      <c r="P54" s="615"/>
      <c r="Q54" s="624" t="str">
        <f t="shared" si="1"/>
        <v/>
      </c>
      <c r="R54" s="627" t="str">
        <f t="shared" si="4"/>
        <v/>
      </c>
      <c r="S54" s="630" t="str">
        <f t="shared" si="2"/>
        <v/>
      </c>
      <c r="T54" s="619" t="str">
        <f t="shared" si="3"/>
        <v/>
      </c>
    </row>
    <row r="55" spans="2:20" ht="17.100000000000001" customHeight="1">
      <c r="B55" s="10" t="str">
        <f>IF(D55="","",IF(VLOOKUP(D55,'Input Data'!I56:J176,2,FALSE)="","",VLOOKUP(D55,'Input Data'!I56:J176,2,FALSE)))</f>
        <v/>
      </c>
      <c r="C55" s="11">
        <v>47</v>
      </c>
      <c r="D55" s="90" t="str">
        <f>IF('Input Data'!I56="","",'Input Data'!I56)</f>
        <v>CO, LAWRENCE RIVERA</v>
      </c>
      <c r="E55" s="41"/>
      <c r="F55" s="41"/>
      <c r="G55" s="41"/>
      <c r="H55" s="41"/>
      <c r="I55" s="41"/>
      <c r="J55" s="41"/>
      <c r="K55" s="41"/>
      <c r="L55" s="106" t="str">
        <f t="shared" si="0"/>
        <v/>
      </c>
      <c r="M55" s="87"/>
      <c r="N55" s="87"/>
      <c r="O55" s="41"/>
      <c r="P55" s="615"/>
      <c r="Q55" s="624" t="str">
        <f t="shared" si="1"/>
        <v/>
      </c>
      <c r="R55" s="627" t="str">
        <f t="shared" si="4"/>
        <v/>
      </c>
      <c r="S55" s="630" t="str">
        <f t="shared" si="2"/>
        <v/>
      </c>
      <c r="T55" s="619" t="str">
        <f t="shared" si="3"/>
        <v/>
      </c>
    </row>
    <row r="56" spans="2:20" ht="17.100000000000001" customHeight="1">
      <c r="B56" s="10" t="str">
        <f>IF(D56="","",IF(VLOOKUP(D56,'Input Data'!I57:J177,2,FALSE)="","",VLOOKUP(D56,'Input Data'!I57:J177,2,FALSE)))</f>
        <v/>
      </c>
      <c r="C56" s="11">
        <v>48</v>
      </c>
      <c r="D56" s="90" t="str">
        <f>IF('Input Data'!I57="","",'Input Data'!I57)</f>
        <v>DY, VINCENT MENDOZA</v>
      </c>
      <c r="E56" s="41"/>
      <c r="F56" s="41"/>
      <c r="G56" s="41"/>
      <c r="H56" s="41"/>
      <c r="I56" s="41"/>
      <c r="J56" s="41"/>
      <c r="K56" s="41"/>
      <c r="L56" s="106" t="str">
        <f t="shared" si="0"/>
        <v/>
      </c>
      <c r="M56" s="87"/>
      <c r="N56" s="87"/>
      <c r="O56" s="41"/>
      <c r="P56" s="615"/>
      <c r="Q56" s="624" t="str">
        <f t="shared" si="1"/>
        <v/>
      </c>
      <c r="R56" s="627" t="str">
        <f t="shared" si="4"/>
        <v/>
      </c>
      <c r="S56" s="630" t="str">
        <f t="shared" si="2"/>
        <v/>
      </c>
      <c r="T56" s="619" t="str">
        <f t="shared" si="3"/>
        <v/>
      </c>
    </row>
    <row r="57" spans="2:20" ht="17.100000000000001" customHeight="1">
      <c r="B57" s="10" t="str">
        <f>IF(D57="","",IF(VLOOKUP(D57,'Input Data'!I58:J178,2,FALSE)="","",VLOOKUP(D57,'Input Data'!I58:J178,2,FALSE)))</f>
        <v/>
      </c>
      <c r="C57" s="11">
        <v>49</v>
      </c>
      <c r="D57" s="90" t="str">
        <f>IF('Input Data'!I58="","",'Input Data'!I58)</f>
        <v>TIU, JUSTIN LOPEZ</v>
      </c>
      <c r="E57" s="41"/>
      <c r="F57" s="41"/>
      <c r="G57" s="41"/>
      <c r="H57" s="41"/>
      <c r="I57" s="41"/>
      <c r="J57" s="41"/>
      <c r="K57" s="41"/>
      <c r="L57" s="106" t="str">
        <f t="shared" si="0"/>
        <v/>
      </c>
      <c r="M57" s="87"/>
      <c r="N57" s="87"/>
      <c r="O57" s="41"/>
      <c r="P57" s="615"/>
      <c r="Q57" s="624" t="str">
        <f t="shared" si="1"/>
        <v/>
      </c>
      <c r="R57" s="627" t="str">
        <f t="shared" si="4"/>
        <v/>
      </c>
      <c r="S57" s="630" t="str">
        <f t="shared" si="2"/>
        <v/>
      </c>
      <c r="T57" s="619" t="str">
        <f t="shared" si="3"/>
        <v/>
      </c>
    </row>
    <row r="58" spans="2:20" ht="17.100000000000001" customHeight="1">
      <c r="B58" s="10" t="str">
        <f>IF(D58="","",IF(VLOOKUP(D58,'Input Data'!I59:J179,2,FALSE)="","",VLOOKUP(D58,'Input Data'!I59:J179,2,FALSE)))</f>
        <v/>
      </c>
      <c r="C58" s="11">
        <v>50</v>
      </c>
      <c r="D58" s="90" t="str">
        <f>IF('Input Data'!I59="","",'Input Data'!I59)</f>
        <v>YUMUL, FRANCIS PONCE</v>
      </c>
      <c r="E58" s="41"/>
      <c r="F58" s="41"/>
      <c r="G58" s="41"/>
      <c r="H58" s="41"/>
      <c r="I58" s="41"/>
      <c r="J58" s="41"/>
      <c r="K58" s="41"/>
      <c r="L58" s="106" t="str">
        <f t="shared" si="0"/>
        <v/>
      </c>
      <c r="M58" s="87"/>
      <c r="N58" s="87"/>
      <c r="O58" s="41"/>
      <c r="P58" s="615"/>
      <c r="Q58" s="624" t="str">
        <f t="shared" si="1"/>
        <v/>
      </c>
      <c r="R58" s="627" t="str">
        <f t="shared" si="4"/>
        <v/>
      </c>
      <c r="S58" s="630" t="str">
        <f t="shared" si="2"/>
        <v/>
      </c>
      <c r="T58" s="619" t="str">
        <f t="shared" si="3"/>
        <v/>
      </c>
    </row>
    <row r="59" spans="2:20" ht="17.100000000000001" customHeight="1">
      <c r="B59" s="10" t="str">
        <f>IF(D59="","",IF(VLOOKUP(D59,'Input Data'!I60:J180,2,FALSE)="","",VLOOKUP(D59,'Input Data'!I60:J180,2,FALSE)))</f>
        <v/>
      </c>
      <c r="C59" s="11">
        <v>51</v>
      </c>
      <c r="D59" s="90" t="str">
        <f>IF('Input Data'!I60="","",'Input Data'!I60)</f>
        <v/>
      </c>
      <c r="E59" s="41"/>
      <c r="F59" s="41"/>
      <c r="G59" s="41"/>
      <c r="H59" s="41"/>
      <c r="I59" s="41"/>
      <c r="J59" s="41"/>
      <c r="K59" s="41"/>
      <c r="L59" s="106" t="str">
        <f t="shared" si="0"/>
        <v/>
      </c>
      <c r="M59" s="87"/>
      <c r="N59" s="87"/>
      <c r="O59" s="41"/>
      <c r="P59" s="615"/>
      <c r="Q59" s="624" t="str">
        <f t="shared" si="1"/>
        <v/>
      </c>
      <c r="R59" s="627" t="str">
        <f t="shared" si="4"/>
        <v/>
      </c>
      <c r="S59" s="630" t="str">
        <f t="shared" si="2"/>
        <v/>
      </c>
      <c r="T59" s="619" t="str">
        <f t="shared" si="3"/>
        <v/>
      </c>
    </row>
    <row r="60" spans="2:20" ht="17.100000000000001" customHeight="1">
      <c r="B60" s="10" t="str">
        <f>IF(D60="","",IF(VLOOKUP(D60,'Input Data'!I61:J181,2,FALSE)="","",VLOOKUP(D60,'Input Data'!I61:J181,2,FALSE)))</f>
        <v/>
      </c>
      <c r="C60" s="11">
        <v>52</v>
      </c>
      <c r="D60" s="90" t="str">
        <f>IF('Input Data'!I61="","",'Input Data'!I61)</f>
        <v/>
      </c>
      <c r="E60" s="41"/>
      <c r="F60" s="41"/>
      <c r="G60" s="41"/>
      <c r="H60" s="41"/>
      <c r="I60" s="41"/>
      <c r="J60" s="41"/>
      <c r="K60" s="41"/>
      <c r="L60" s="106" t="str">
        <f t="shared" si="0"/>
        <v/>
      </c>
      <c r="M60" s="87"/>
      <c r="N60" s="87"/>
      <c r="O60" s="41"/>
      <c r="P60" s="615"/>
      <c r="Q60" s="624" t="str">
        <f t="shared" si="1"/>
        <v/>
      </c>
      <c r="R60" s="627" t="str">
        <f t="shared" si="4"/>
        <v/>
      </c>
      <c r="S60" s="630" t="str">
        <f t="shared" si="2"/>
        <v/>
      </c>
      <c r="T60" s="619" t="str">
        <f t="shared" si="3"/>
        <v/>
      </c>
    </row>
    <row r="61" spans="2:20" ht="17.100000000000001" customHeight="1">
      <c r="B61" s="10" t="str">
        <f>IF(D61="","",IF(VLOOKUP(D61,'Input Data'!I62:J182,2,FALSE)="","",VLOOKUP(D61,'Input Data'!I62:J182,2,FALSE)))</f>
        <v/>
      </c>
      <c r="C61" s="11">
        <v>53</v>
      </c>
      <c r="D61" s="90" t="str">
        <f>IF('Input Data'!I62="","",'Input Data'!I62)</f>
        <v/>
      </c>
      <c r="E61" s="41"/>
      <c r="F61" s="41"/>
      <c r="G61" s="41"/>
      <c r="H61" s="41"/>
      <c r="I61" s="41"/>
      <c r="J61" s="41"/>
      <c r="K61" s="41"/>
      <c r="L61" s="106" t="str">
        <f t="shared" si="0"/>
        <v/>
      </c>
      <c r="M61" s="87"/>
      <c r="N61" s="87"/>
      <c r="O61" s="41"/>
      <c r="P61" s="615"/>
      <c r="Q61" s="624" t="str">
        <f t="shared" si="1"/>
        <v/>
      </c>
      <c r="R61" s="627" t="str">
        <f t="shared" si="4"/>
        <v/>
      </c>
      <c r="S61" s="630" t="str">
        <f t="shared" si="2"/>
        <v/>
      </c>
      <c r="T61" s="619" t="str">
        <f t="shared" si="3"/>
        <v/>
      </c>
    </row>
    <row r="62" spans="2:20" ht="17.100000000000001" customHeight="1">
      <c r="B62" s="10" t="str">
        <f>IF(D62="","",IF(VLOOKUP(D62,'Input Data'!I63:J183,2,FALSE)="","",VLOOKUP(D62,'Input Data'!I63:J183,2,FALSE)))</f>
        <v/>
      </c>
      <c r="C62" s="11">
        <v>54</v>
      </c>
      <c r="D62" s="90" t="str">
        <f>IF('Input Data'!I63="","",'Input Data'!I63)</f>
        <v/>
      </c>
      <c r="E62" s="41"/>
      <c r="F62" s="41"/>
      <c r="G62" s="41"/>
      <c r="H62" s="41"/>
      <c r="I62" s="41"/>
      <c r="J62" s="41"/>
      <c r="K62" s="41"/>
      <c r="L62" s="106" t="str">
        <f t="shared" si="0"/>
        <v/>
      </c>
      <c r="M62" s="87"/>
      <c r="N62" s="87"/>
      <c r="O62" s="41"/>
      <c r="P62" s="615"/>
      <c r="Q62" s="624" t="str">
        <f t="shared" si="1"/>
        <v/>
      </c>
      <c r="R62" s="627" t="str">
        <f t="shared" si="4"/>
        <v/>
      </c>
      <c r="S62" s="630" t="str">
        <f t="shared" si="2"/>
        <v/>
      </c>
      <c r="T62" s="619" t="str">
        <f t="shared" si="3"/>
        <v/>
      </c>
    </row>
    <row r="63" spans="2:20" ht="17.100000000000001" customHeight="1">
      <c r="B63" s="10" t="str">
        <f>IF(D63="","",IF(VLOOKUP(D63,'Input Data'!I64:J184,2,FALSE)="","",VLOOKUP(D63,'Input Data'!I64:J184,2,FALSE)))</f>
        <v/>
      </c>
      <c r="C63" s="11">
        <v>55</v>
      </c>
      <c r="D63" s="90" t="str">
        <f>IF('Input Data'!I64="","",'Input Data'!I64)</f>
        <v/>
      </c>
      <c r="E63" s="41"/>
      <c r="F63" s="41"/>
      <c r="G63" s="41"/>
      <c r="H63" s="41"/>
      <c r="I63" s="41"/>
      <c r="J63" s="41"/>
      <c r="K63" s="41"/>
      <c r="L63" s="106" t="str">
        <f t="shared" si="0"/>
        <v/>
      </c>
      <c r="M63" s="87"/>
      <c r="N63" s="87"/>
      <c r="O63" s="41"/>
      <c r="P63" s="615"/>
      <c r="Q63" s="624" t="str">
        <f t="shared" si="1"/>
        <v/>
      </c>
      <c r="R63" s="627" t="str">
        <f t="shared" si="4"/>
        <v/>
      </c>
      <c r="S63" s="630" t="str">
        <f t="shared" si="2"/>
        <v/>
      </c>
      <c r="T63" s="619" t="str">
        <f t="shared" si="3"/>
        <v/>
      </c>
    </row>
    <row r="64" spans="2:20" ht="17.100000000000001" customHeight="1">
      <c r="B64" s="10" t="str">
        <f>IF(D64="","",IF(VLOOKUP(D64,'Input Data'!I65:J185,2,FALSE)="","",VLOOKUP(D64,'Input Data'!I65:J185,2,FALSE)))</f>
        <v/>
      </c>
      <c r="C64" s="11">
        <v>56</v>
      </c>
      <c r="D64" s="90" t="str">
        <f>IF('Input Data'!I65="","",'Input Data'!I65)</f>
        <v/>
      </c>
      <c r="E64" s="41"/>
      <c r="F64" s="41"/>
      <c r="G64" s="41"/>
      <c r="H64" s="41"/>
      <c r="I64" s="41"/>
      <c r="J64" s="41"/>
      <c r="K64" s="41"/>
      <c r="L64" s="106" t="str">
        <f t="shared" si="0"/>
        <v/>
      </c>
      <c r="M64" s="87"/>
      <c r="N64" s="87"/>
      <c r="O64" s="41"/>
      <c r="P64" s="615"/>
      <c r="Q64" s="624" t="str">
        <f t="shared" si="1"/>
        <v/>
      </c>
      <c r="R64" s="627" t="str">
        <f t="shared" si="4"/>
        <v/>
      </c>
      <c r="S64" s="630" t="str">
        <f t="shared" si="2"/>
        <v/>
      </c>
      <c r="T64" s="619" t="str">
        <f t="shared" si="3"/>
        <v/>
      </c>
    </row>
    <row r="65" spans="2:20" ht="17.100000000000001" customHeight="1">
      <c r="B65" s="10" t="str">
        <f>IF(D65="","",IF(VLOOKUP(D65,'Input Data'!I66:J186,2,FALSE)="","",VLOOKUP(D65,'Input Data'!I66:J186,2,FALSE)))</f>
        <v/>
      </c>
      <c r="C65" s="11">
        <v>57</v>
      </c>
      <c r="D65" s="90" t="str">
        <f>IF('Input Data'!I66="","",'Input Data'!I66)</f>
        <v/>
      </c>
      <c r="E65" s="41"/>
      <c r="F65" s="41"/>
      <c r="G65" s="41"/>
      <c r="H65" s="41"/>
      <c r="I65" s="41"/>
      <c r="J65" s="41"/>
      <c r="K65" s="41"/>
      <c r="L65" s="106" t="str">
        <f t="shared" si="0"/>
        <v/>
      </c>
      <c r="M65" s="87"/>
      <c r="N65" s="87"/>
      <c r="O65" s="41"/>
      <c r="P65" s="615"/>
      <c r="Q65" s="624" t="str">
        <f t="shared" si="1"/>
        <v/>
      </c>
      <c r="R65" s="627" t="str">
        <f t="shared" si="4"/>
        <v/>
      </c>
      <c r="S65" s="630" t="str">
        <f t="shared" si="2"/>
        <v/>
      </c>
      <c r="T65" s="619" t="str">
        <f t="shared" si="3"/>
        <v/>
      </c>
    </row>
    <row r="66" spans="2:20" ht="17.100000000000001" customHeight="1">
      <c r="B66" s="10" t="str">
        <f>IF(D66="","",IF(VLOOKUP(D66,'Input Data'!I67:J187,2,FALSE)="","",VLOOKUP(D66,'Input Data'!I67:J187,2,FALSE)))</f>
        <v/>
      </c>
      <c r="C66" s="11">
        <v>58</v>
      </c>
      <c r="D66" s="90" t="str">
        <f>IF('Input Data'!I67="","",'Input Data'!I67)</f>
        <v/>
      </c>
      <c r="E66" s="41"/>
      <c r="F66" s="41"/>
      <c r="G66" s="41"/>
      <c r="H66" s="41"/>
      <c r="I66" s="41"/>
      <c r="J66" s="41"/>
      <c r="K66" s="41"/>
      <c r="L66" s="106" t="str">
        <f t="shared" si="0"/>
        <v/>
      </c>
      <c r="M66" s="87"/>
      <c r="N66" s="87"/>
      <c r="O66" s="41"/>
      <c r="P66" s="615"/>
      <c r="Q66" s="624" t="str">
        <f t="shared" si="1"/>
        <v/>
      </c>
      <c r="R66" s="627" t="str">
        <f t="shared" si="4"/>
        <v/>
      </c>
      <c r="S66" s="630" t="str">
        <f t="shared" si="2"/>
        <v/>
      </c>
      <c r="T66" s="619" t="str">
        <f t="shared" si="3"/>
        <v/>
      </c>
    </row>
    <row r="67" spans="2:20" ht="17.100000000000001" customHeight="1">
      <c r="B67" s="10" t="str">
        <f>IF(D67="","",IF(VLOOKUP(D67,'Input Data'!I68:J188,2,FALSE)="","",VLOOKUP(D67,'Input Data'!I68:J188,2,FALSE)))</f>
        <v/>
      </c>
      <c r="C67" s="11">
        <v>59</v>
      </c>
      <c r="D67" s="90" t="str">
        <f>IF('Input Data'!I68="","",'Input Data'!I68)</f>
        <v/>
      </c>
      <c r="E67" s="41"/>
      <c r="F67" s="41"/>
      <c r="G67" s="41"/>
      <c r="H67" s="41"/>
      <c r="I67" s="41"/>
      <c r="J67" s="41"/>
      <c r="K67" s="41"/>
      <c r="L67" s="106" t="str">
        <f t="shared" si="0"/>
        <v/>
      </c>
      <c r="M67" s="87"/>
      <c r="N67" s="87"/>
      <c r="O67" s="41"/>
      <c r="P67" s="615"/>
      <c r="Q67" s="624" t="str">
        <f t="shared" si="1"/>
        <v/>
      </c>
      <c r="R67" s="627" t="str">
        <f t="shared" si="4"/>
        <v/>
      </c>
      <c r="S67" s="630" t="str">
        <f t="shared" si="2"/>
        <v/>
      </c>
      <c r="T67" s="619" t="str">
        <f t="shared" si="3"/>
        <v/>
      </c>
    </row>
    <row r="68" spans="2:20" ht="17.100000000000001" customHeight="1">
      <c r="B68" s="10" t="str">
        <f>IF(D68="","",IF(VLOOKUP(D68,'Input Data'!I69:J189,2,FALSE)="","",VLOOKUP(D68,'Input Data'!I69:J189,2,FALSE)))</f>
        <v/>
      </c>
      <c r="C68" s="11">
        <v>60</v>
      </c>
      <c r="D68" s="90" t="str">
        <f>IF('Input Data'!I69="","",'Input Data'!I69)</f>
        <v/>
      </c>
      <c r="E68" s="41"/>
      <c r="F68" s="41"/>
      <c r="G68" s="41"/>
      <c r="H68" s="41"/>
      <c r="I68" s="41"/>
      <c r="J68" s="41"/>
      <c r="K68" s="41"/>
      <c r="L68" s="106" t="str">
        <f t="shared" si="0"/>
        <v/>
      </c>
      <c r="M68" s="87"/>
      <c r="N68" s="87"/>
      <c r="O68" s="41"/>
      <c r="P68" s="615"/>
      <c r="Q68" s="624" t="str">
        <f t="shared" si="1"/>
        <v/>
      </c>
      <c r="R68" s="627" t="str">
        <f t="shared" si="4"/>
        <v/>
      </c>
      <c r="S68" s="630" t="str">
        <f t="shared" si="2"/>
        <v/>
      </c>
      <c r="T68" s="619" t="str">
        <f t="shared" si="3"/>
        <v/>
      </c>
    </row>
    <row r="69" spans="2:20" ht="17.100000000000001" customHeight="1">
      <c r="B69" s="10" t="e">
        <f>IF(D69="","",IF(VLOOKUP(D69,'Input Data'!I70:J190,2,FALSE)="","",VLOOKUP(D69,'Input Data'!I70:J190,2,FALSE)))</f>
        <v>#N/A</v>
      </c>
      <c r="C69" s="92"/>
      <c r="D69" s="91" t="s">
        <v>79</v>
      </c>
      <c r="E69" s="45"/>
      <c r="F69" s="45"/>
      <c r="G69" s="45"/>
      <c r="H69" s="45"/>
      <c r="I69" s="45"/>
      <c r="J69" s="45"/>
      <c r="K69" s="45"/>
      <c r="L69" s="107" t="str">
        <f t="shared" si="0"/>
        <v/>
      </c>
      <c r="M69" s="45"/>
      <c r="N69" s="45"/>
      <c r="O69" s="45"/>
      <c r="P69" s="616"/>
      <c r="Q69" s="625" t="str">
        <f t="shared" si="1"/>
        <v/>
      </c>
      <c r="R69" s="628" t="str">
        <f t="shared" si="4"/>
        <v/>
      </c>
      <c r="S69" s="628" t="str">
        <f t="shared" si="2"/>
        <v/>
      </c>
      <c r="T69" s="620" t="str">
        <f t="shared" si="3"/>
        <v/>
      </c>
    </row>
    <row r="70" spans="2:20" ht="17.100000000000001" customHeight="1">
      <c r="B70" s="10" t="str">
        <f>IF(D70="","",IF(VLOOKUP(D70,'Input Data'!I71:J191,2,FALSE)="","",VLOOKUP(D70,'Input Data'!I71:J191,2,FALSE)))</f>
        <v/>
      </c>
      <c r="C70" s="11">
        <v>1</v>
      </c>
      <c r="D70" s="90" t="str">
        <f>IF('Input Data'!I71="","",'Input Data'!I71)</f>
        <v>CRUZ, MARIA SANTOS</v>
      </c>
      <c r="E70" s="41"/>
      <c r="F70" s="41"/>
      <c r="G70" s="41"/>
      <c r="H70" s="41"/>
      <c r="I70" s="41"/>
      <c r="J70" s="41"/>
      <c r="K70" s="41"/>
      <c r="L70" s="106" t="str">
        <f t="shared" si="0"/>
        <v/>
      </c>
      <c r="M70" s="87"/>
      <c r="N70" s="87"/>
      <c r="O70" s="41"/>
      <c r="P70" s="615"/>
      <c r="Q70" s="624" t="str">
        <f t="shared" si="1"/>
        <v/>
      </c>
      <c r="R70" s="627" t="str">
        <f t="shared" si="4"/>
        <v/>
      </c>
      <c r="S70" s="630" t="str">
        <f t="shared" si="2"/>
        <v/>
      </c>
      <c r="T70" s="619" t="str">
        <f t="shared" si="3"/>
        <v/>
      </c>
    </row>
    <row r="71" spans="2:20" ht="17.100000000000001" customHeight="1">
      <c r="B71" s="10" t="str">
        <f>IF(D71="","",IF(VLOOKUP(D71,'Input Data'!I72:J192,2,FALSE)="","",VLOOKUP(D71,'Input Data'!I72:J192,2,FALSE)))</f>
        <v/>
      </c>
      <c r="C71" s="11">
        <v>2</v>
      </c>
      <c r="D71" s="90" t="str">
        <f>IF('Input Data'!I72="","",'Input Data'!I72)</f>
        <v>REYES, ANGELA VILLANUEVA</v>
      </c>
      <c r="E71" s="41"/>
      <c r="F71" s="41"/>
      <c r="G71" s="41"/>
      <c r="H71" s="41"/>
      <c r="I71" s="41"/>
      <c r="J71" s="41"/>
      <c r="K71" s="41"/>
      <c r="L71" s="106" t="str">
        <f t="shared" si="0"/>
        <v/>
      </c>
      <c r="M71" s="87"/>
      <c r="N71" s="87"/>
      <c r="O71" s="41"/>
      <c r="P71" s="615"/>
      <c r="Q71" s="624" t="str">
        <f t="shared" si="1"/>
        <v/>
      </c>
      <c r="R71" s="627" t="str">
        <f t="shared" si="4"/>
        <v/>
      </c>
      <c r="S71" s="630" t="str">
        <f t="shared" si="2"/>
        <v/>
      </c>
      <c r="T71" s="619" t="str">
        <f t="shared" si="3"/>
        <v/>
      </c>
    </row>
    <row r="72" spans="2:20" ht="17.100000000000001" customHeight="1">
      <c r="B72" s="10" t="str">
        <f>IF(D72="","",IF(VLOOKUP(D72,'Input Data'!I73:J193,2,FALSE)="","",VLOOKUP(D72,'Input Data'!I73:J193,2,FALSE)))</f>
        <v/>
      </c>
      <c r="C72" s="11">
        <v>3</v>
      </c>
      <c r="D72" s="90" t="str">
        <f>IF('Input Data'!I73="","",'Input Data'!I73)</f>
        <v>SANTOS, KRISTINE MENDOZA</v>
      </c>
      <c r="E72" s="41"/>
      <c r="F72" s="41"/>
      <c r="G72" s="41"/>
      <c r="H72" s="41"/>
      <c r="I72" s="41"/>
      <c r="J72" s="41"/>
      <c r="K72" s="41"/>
      <c r="L72" s="106" t="str">
        <f t="shared" si="0"/>
        <v/>
      </c>
      <c r="M72" s="87"/>
      <c r="N72" s="87"/>
      <c r="O72" s="41"/>
      <c r="P72" s="615"/>
      <c r="Q72" s="624" t="str">
        <f t="shared" si="1"/>
        <v/>
      </c>
      <c r="R72" s="627" t="str">
        <f t="shared" si="4"/>
        <v/>
      </c>
      <c r="S72" s="630" t="str">
        <f t="shared" si="2"/>
        <v/>
      </c>
      <c r="T72" s="619" t="str">
        <f t="shared" si="3"/>
        <v/>
      </c>
    </row>
    <row r="73" spans="2:20" ht="17.100000000000001" customHeight="1">
      <c r="B73" s="10" t="str">
        <f>IF(D73="","",IF(VLOOKUP(D73,'Input Data'!I74:J194,2,FALSE)="","",VLOOKUP(D73,'Input Data'!I74:J194,2,FALSE)))</f>
        <v/>
      </c>
      <c r="C73" s="11">
        <v>4</v>
      </c>
      <c r="D73" s="90" t="str">
        <f>IF('Input Data'!I74="","",'Input Data'!I74)</f>
        <v>MENDOZA, SOPHIA LOPEZ</v>
      </c>
      <c r="E73" s="41"/>
      <c r="F73" s="41"/>
      <c r="G73" s="41"/>
      <c r="H73" s="41"/>
      <c r="I73" s="41"/>
      <c r="J73" s="41"/>
      <c r="K73" s="41"/>
      <c r="L73" s="106" t="str">
        <f t="shared" si="0"/>
        <v/>
      </c>
      <c r="M73" s="87"/>
      <c r="N73" s="87"/>
      <c r="O73" s="41"/>
      <c r="P73" s="615"/>
      <c r="Q73" s="624" t="str">
        <f t="shared" si="1"/>
        <v/>
      </c>
      <c r="R73" s="627" t="str">
        <f t="shared" si="4"/>
        <v/>
      </c>
      <c r="S73" s="630" t="str">
        <f t="shared" si="2"/>
        <v/>
      </c>
      <c r="T73" s="619" t="str">
        <f t="shared" si="3"/>
        <v/>
      </c>
    </row>
    <row r="74" spans="2:20" ht="17.100000000000001" customHeight="1">
      <c r="B74" s="10" t="str">
        <f>IF(D74="","",IF(VLOOKUP(D74,'Input Data'!I75:J195,2,FALSE)="","",VLOOKUP(D74,'Input Data'!I75:J195,2,FALSE)))</f>
        <v/>
      </c>
      <c r="C74" s="11">
        <v>5</v>
      </c>
      <c r="D74" s="90" t="str">
        <f>IF('Input Data'!I75="","",'Input Data'!I75)</f>
        <v>VILLANUEVA, CAMILLE RAMOS</v>
      </c>
      <c r="E74" s="41"/>
      <c r="F74" s="41"/>
      <c r="G74" s="41"/>
      <c r="H74" s="41"/>
      <c r="I74" s="41"/>
      <c r="J74" s="41"/>
      <c r="K74" s="41"/>
      <c r="L74" s="106" t="str">
        <f t="shared" ref="L74:L130" si="5">IF(M74="","",ROUND(AVERAGE(M74:N74),0))</f>
        <v/>
      </c>
      <c r="M74" s="87"/>
      <c r="N74" s="87"/>
      <c r="O74" s="41"/>
      <c r="P74" s="615"/>
      <c r="Q74" s="624" t="str">
        <f t="shared" ref="Q74:Q129" si="6">IF(COUNT(E74:L74)&lt;8,"",AVERAGE(E74:L74,O74:P74))</f>
        <v/>
      </c>
      <c r="R74" s="627" t="str">
        <f t="shared" si="4"/>
        <v/>
      </c>
      <c r="S74" s="630" t="str">
        <f t="shared" ref="S74:S129" si="7">IF(Q74="","",RANK(Q74,$Q$9:$Q$129,0))</f>
        <v/>
      </c>
      <c r="T74" s="619" t="str">
        <f t="shared" ref="T74:T129" si="8">IF(R74="","",IF(R74&gt;=90,"ACADEMIC EXCELLENCE",""))</f>
        <v/>
      </c>
    </row>
    <row r="75" spans="2:20" ht="17.100000000000001" customHeight="1">
      <c r="B75" s="10" t="str">
        <f>IF(D75="","",IF(VLOOKUP(D75,'Input Data'!I76:J196,2,FALSE)="","",VLOOKUP(D75,'Input Data'!I76:J196,2,FALSE)))</f>
        <v/>
      </c>
      <c r="C75" s="11">
        <v>6</v>
      </c>
      <c r="D75" s="90" t="str">
        <f>IF('Input Data'!I76="","",'Input Data'!I76)</f>
        <v>LOPEZ, CLARISSE BAUTISTA</v>
      </c>
      <c r="E75" s="41"/>
      <c r="F75" s="41"/>
      <c r="G75" s="41"/>
      <c r="H75" s="41"/>
      <c r="I75" s="41"/>
      <c r="J75" s="41"/>
      <c r="K75" s="41"/>
      <c r="L75" s="106" t="str">
        <f t="shared" si="5"/>
        <v/>
      </c>
      <c r="M75" s="87"/>
      <c r="N75" s="87"/>
      <c r="O75" s="41"/>
      <c r="P75" s="615"/>
      <c r="Q75" s="624" t="str">
        <f t="shared" si="6"/>
        <v/>
      </c>
      <c r="R75" s="627" t="str">
        <f t="shared" ref="R75:R129" si="9">IF(Q75="", "", ROUND(Q75, 0))</f>
        <v/>
      </c>
      <c r="S75" s="630" t="str">
        <f t="shared" si="7"/>
        <v/>
      </c>
      <c r="T75" s="619" t="str">
        <f t="shared" si="8"/>
        <v/>
      </c>
    </row>
    <row r="76" spans="2:20" ht="17.100000000000001" customHeight="1">
      <c r="B76" s="10" t="str">
        <f>IF(D76="","",IF(VLOOKUP(D76,'Input Data'!I77:J197,2,FALSE)="","",VLOOKUP(D76,'Input Data'!I77:J197,2,FALSE)))</f>
        <v/>
      </c>
      <c r="C76" s="11">
        <v>7</v>
      </c>
      <c r="D76" s="90" t="str">
        <f>IF('Input Data'!I77="","",'Input Data'!I77)</f>
        <v>TORRES, HANNAH GARCIA</v>
      </c>
      <c r="E76" s="41"/>
      <c r="F76" s="41"/>
      <c r="G76" s="41"/>
      <c r="H76" s="41"/>
      <c r="I76" s="41"/>
      <c r="J76" s="41"/>
      <c r="K76" s="41"/>
      <c r="L76" s="106" t="str">
        <f t="shared" si="5"/>
        <v/>
      </c>
      <c r="M76" s="87"/>
      <c r="N76" s="87"/>
      <c r="O76" s="41"/>
      <c r="P76" s="615"/>
      <c r="Q76" s="624" t="str">
        <f t="shared" si="6"/>
        <v/>
      </c>
      <c r="R76" s="627" t="str">
        <f t="shared" si="9"/>
        <v/>
      </c>
      <c r="S76" s="630" t="str">
        <f t="shared" si="7"/>
        <v/>
      </c>
      <c r="T76" s="619" t="str">
        <f t="shared" si="8"/>
        <v/>
      </c>
    </row>
    <row r="77" spans="2:20" ht="17.100000000000001" customHeight="1">
      <c r="B77" s="10" t="str">
        <f>IF(D77="","",IF(VLOOKUP(D77,'Input Data'!I78:J198,2,FALSE)="","",VLOOKUP(D77,'Input Data'!I78:J198,2,FALSE)))</f>
        <v/>
      </c>
      <c r="C77" s="11">
        <v>8</v>
      </c>
      <c r="D77" s="90" t="str">
        <f>IF('Input Data'!I78="","",'Input Data'!I78)</f>
        <v>RAMOS, ALYSSA MORALES</v>
      </c>
      <c r="E77" s="41"/>
      <c r="F77" s="41"/>
      <c r="G77" s="41"/>
      <c r="H77" s="41"/>
      <c r="I77" s="41"/>
      <c r="J77" s="41"/>
      <c r="K77" s="41"/>
      <c r="L77" s="106" t="str">
        <f t="shared" si="5"/>
        <v/>
      </c>
      <c r="M77" s="87"/>
      <c r="N77" s="87"/>
      <c r="O77" s="41"/>
      <c r="P77" s="615"/>
      <c r="Q77" s="624" t="str">
        <f t="shared" si="6"/>
        <v/>
      </c>
      <c r="R77" s="627" t="str">
        <f t="shared" si="9"/>
        <v/>
      </c>
      <c r="S77" s="630" t="str">
        <f t="shared" si="7"/>
        <v/>
      </c>
      <c r="T77" s="619" t="str">
        <f t="shared" si="8"/>
        <v/>
      </c>
    </row>
    <row r="78" spans="2:20" ht="17.100000000000001" customHeight="1">
      <c r="B78" s="10" t="str">
        <f>IF(D78="","",IF(VLOOKUP(D78,'Input Data'!I79:J199,2,FALSE)="","",VLOOKUP(D78,'Input Data'!I79:J199,2,FALSE)))</f>
        <v/>
      </c>
      <c r="C78" s="11">
        <v>9</v>
      </c>
      <c r="D78" s="90" t="str">
        <f>IF('Input Data'!I79="","",'Input Data'!I79)</f>
        <v>BAUTISTA, JESSICA FERNANDEZ</v>
      </c>
      <c r="E78" s="41"/>
      <c r="F78" s="41"/>
      <c r="G78" s="41"/>
      <c r="H78" s="41"/>
      <c r="I78" s="41"/>
      <c r="J78" s="41"/>
      <c r="K78" s="41"/>
      <c r="L78" s="106" t="str">
        <f t="shared" si="5"/>
        <v/>
      </c>
      <c r="M78" s="87"/>
      <c r="N78" s="87"/>
      <c r="O78" s="41"/>
      <c r="P78" s="615"/>
      <c r="Q78" s="624" t="str">
        <f t="shared" si="6"/>
        <v/>
      </c>
      <c r="R78" s="627" t="str">
        <f t="shared" si="9"/>
        <v/>
      </c>
      <c r="S78" s="630" t="str">
        <f t="shared" si="7"/>
        <v/>
      </c>
      <c r="T78" s="619" t="str">
        <f t="shared" si="8"/>
        <v/>
      </c>
    </row>
    <row r="79" spans="2:20" ht="17.100000000000001" customHeight="1">
      <c r="B79" s="10" t="str">
        <f>IF(D79="","",IF(VLOOKUP(D79,'Input Data'!I80:J200,2,FALSE)="","",VLOOKUP(D79,'Input Data'!I80:J200,2,FALSE)))</f>
        <v/>
      </c>
      <c r="C79" s="11">
        <v>10</v>
      </c>
      <c r="D79" s="90" t="str">
        <f>IF('Input Data'!I80="","",'Input Data'!I80)</f>
        <v>GARCIA, TRISHA AQUINO</v>
      </c>
      <c r="E79" s="41"/>
      <c r="F79" s="41"/>
      <c r="G79" s="41"/>
      <c r="H79" s="41"/>
      <c r="I79" s="41"/>
      <c r="J79" s="41"/>
      <c r="K79" s="41"/>
      <c r="L79" s="106" t="str">
        <f t="shared" si="5"/>
        <v/>
      </c>
      <c r="M79" s="87"/>
      <c r="N79" s="87"/>
      <c r="O79" s="41"/>
      <c r="P79" s="615"/>
      <c r="Q79" s="624" t="str">
        <f t="shared" si="6"/>
        <v/>
      </c>
      <c r="R79" s="627" t="str">
        <f t="shared" si="9"/>
        <v/>
      </c>
      <c r="S79" s="630" t="str">
        <f t="shared" si="7"/>
        <v/>
      </c>
      <c r="T79" s="619" t="str">
        <f t="shared" si="8"/>
        <v/>
      </c>
    </row>
    <row r="80" spans="2:20" ht="17.100000000000001" customHeight="1">
      <c r="B80" s="10" t="str">
        <f>IF(D80="","",IF(VLOOKUP(D80,'Input Data'!I81:J201,2,FALSE)="","",VLOOKUP(D80,'Input Data'!I81:J201,2,FALSE)))</f>
        <v/>
      </c>
      <c r="C80" s="11">
        <v>11</v>
      </c>
      <c r="D80" s="90" t="str">
        <f>IF('Input Data'!I81="","",'Input Data'!I81)</f>
        <v>MORALES, ERIKA SALAZAR</v>
      </c>
      <c r="E80" s="41"/>
      <c r="F80" s="41"/>
      <c r="G80" s="41"/>
      <c r="H80" s="41"/>
      <c r="I80" s="41"/>
      <c r="J80" s="41"/>
      <c r="K80" s="41"/>
      <c r="L80" s="106" t="str">
        <f t="shared" si="5"/>
        <v/>
      </c>
      <c r="M80" s="87"/>
      <c r="N80" s="87"/>
      <c r="O80" s="41"/>
      <c r="P80" s="615"/>
      <c r="Q80" s="624" t="str">
        <f t="shared" si="6"/>
        <v/>
      </c>
      <c r="R80" s="627" t="str">
        <f t="shared" si="9"/>
        <v/>
      </c>
      <c r="S80" s="630" t="str">
        <f t="shared" si="7"/>
        <v/>
      </c>
      <c r="T80" s="619" t="str">
        <f t="shared" si="8"/>
        <v/>
      </c>
    </row>
    <row r="81" spans="2:20" ht="17.100000000000001" customHeight="1">
      <c r="B81" s="10" t="str">
        <f>IF(D81="","",IF(VLOOKUP(D81,'Input Data'!I82:J202,2,FALSE)="","",VLOOKUP(D81,'Input Data'!I82:J202,2,FALSE)))</f>
        <v/>
      </c>
      <c r="C81" s="11">
        <v>12</v>
      </c>
      <c r="D81" s="90" t="str">
        <f>IF('Input Data'!I82="","",'Input Data'!I82)</f>
        <v>FERNANDEZ, JASMINE GUTIERREZ</v>
      </c>
      <c r="E81" s="41"/>
      <c r="F81" s="41"/>
      <c r="G81" s="41"/>
      <c r="H81" s="41"/>
      <c r="I81" s="41"/>
      <c r="J81" s="41"/>
      <c r="K81" s="41"/>
      <c r="L81" s="106" t="str">
        <f t="shared" si="5"/>
        <v/>
      </c>
      <c r="M81" s="87"/>
      <c r="N81" s="87"/>
      <c r="O81" s="41"/>
      <c r="P81" s="615"/>
      <c r="Q81" s="624" t="str">
        <f t="shared" si="6"/>
        <v/>
      </c>
      <c r="R81" s="627" t="str">
        <f t="shared" si="9"/>
        <v/>
      </c>
      <c r="S81" s="630" t="str">
        <f t="shared" si="7"/>
        <v/>
      </c>
      <c r="T81" s="619" t="str">
        <f t="shared" si="8"/>
        <v/>
      </c>
    </row>
    <row r="82" spans="2:20" ht="17.100000000000001" customHeight="1">
      <c r="B82" s="10" t="str">
        <f>IF(D82="","",IF(VLOOKUP(D82,'Input Data'!I83:J203,2,FALSE)="","",VLOOKUP(D82,'Input Data'!I83:J203,2,FALSE)))</f>
        <v/>
      </c>
      <c r="C82" s="11">
        <v>13</v>
      </c>
      <c r="D82" s="90" t="str">
        <f>IF('Input Data'!I83="","",'Input Data'!I83)</f>
        <v>AQUINO, NICOLE PONCE</v>
      </c>
      <c r="E82" s="41"/>
      <c r="F82" s="41"/>
      <c r="G82" s="41"/>
      <c r="H82" s="41"/>
      <c r="I82" s="41"/>
      <c r="J82" s="41"/>
      <c r="K82" s="41"/>
      <c r="L82" s="106" t="str">
        <f t="shared" si="5"/>
        <v/>
      </c>
      <c r="M82" s="87"/>
      <c r="N82" s="87"/>
      <c r="O82" s="41"/>
      <c r="P82" s="615"/>
      <c r="Q82" s="624" t="str">
        <f t="shared" si="6"/>
        <v/>
      </c>
      <c r="R82" s="627" t="str">
        <f t="shared" si="9"/>
        <v/>
      </c>
      <c r="S82" s="630" t="str">
        <f t="shared" si="7"/>
        <v/>
      </c>
      <c r="T82" s="619" t="str">
        <f t="shared" si="8"/>
        <v/>
      </c>
    </row>
    <row r="83" spans="2:20" ht="17.100000000000001" customHeight="1">
      <c r="B83" s="10" t="str">
        <f>IF(D83="","",IF(VLOOKUP(D83,'Input Data'!I84:J204,2,FALSE)="","",VLOOKUP(D83,'Input Data'!I84:J204,2,FALSE)))</f>
        <v/>
      </c>
      <c r="C83" s="11">
        <v>14</v>
      </c>
      <c r="D83" s="90" t="str">
        <f>IF('Input Data'!I84="","",'Input Data'!I84)</f>
        <v>SALAZAR, DANICA RIVERA</v>
      </c>
      <c r="E83" s="41"/>
      <c r="F83" s="41"/>
      <c r="G83" s="41"/>
      <c r="H83" s="41"/>
      <c r="I83" s="41"/>
      <c r="J83" s="41"/>
      <c r="K83" s="41"/>
      <c r="L83" s="106" t="str">
        <f t="shared" si="5"/>
        <v/>
      </c>
      <c r="M83" s="87"/>
      <c r="N83" s="87"/>
      <c r="O83" s="41"/>
      <c r="P83" s="615"/>
      <c r="Q83" s="624" t="str">
        <f t="shared" si="6"/>
        <v/>
      </c>
      <c r="R83" s="627" t="str">
        <f t="shared" si="9"/>
        <v/>
      </c>
      <c r="S83" s="630" t="str">
        <f t="shared" si="7"/>
        <v/>
      </c>
      <c r="T83" s="619" t="str">
        <f t="shared" si="8"/>
        <v/>
      </c>
    </row>
    <row r="84" spans="2:20" ht="17.100000000000001" customHeight="1">
      <c r="B84" s="10" t="str">
        <f>IF(D84="","",IF(VLOOKUP(D84,'Input Data'!I85:J205,2,FALSE)="","",VLOOKUP(D84,'Input Data'!I85:J205,2,FALSE)))</f>
        <v/>
      </c>
      <c r="C84" s="11">
        <v>15</v>
      </c>
      <c r="D84" s="90" t="str">
        <f>IF('Input Data'!I85="","",'Input Data'!I85)</f>
        <v>GUTIERREZ, PATRICIA CRUZ</v>
      </c>
      <c r="E84" s="41"/>
      <c r="F84" s="41"/>
      <c r="G84" s="41"/>
      <c r="H84" s="41"/>
      <c r="I84" s="41"/>
      <c r="J84" s="41"/>
      <c r="K84" s="41"/>
      <c r="L84" s="106" t="str">
        <f t="shared" si="5"/>
        <v/>
      </c>
      <c r="M84" s="87"/>
      <c r="N84" s="87"/>
      <c r="O84" s="41"/>
      <c r="P84" s="615"/>
      <c r="Q84" s="624" t="str">
        <f t="shared" si="6"/>
        <v/>
      </c>
      <c r="R84" s="627" t="str">
        <f t="shared" si="9"/>
        <v/>
      </c>
      <c r="S84" s="630" t="str">
        <f t="shared" si="7"/>
        <v/>
      </c>
      <c r="T84" s="619" t="str">
        <f t="shared" si="8"/>
        <v/>
      </c>
    </row>
    <row r="85" spans="2:20" ht="17.100000000000001" customHeight="1">
      <c r="B85" s="10" t="str">
        <f>IF(D85="","",IF(VLOOKUP(D85,'Input Data'!I86:J206,2,FALSE)="","",VLOOKUP(D85,'Input Data'!I86:J206,2,FALSE)))</f>
        <v/>
      </c>
      <c r="C85" s="11">
        <v>16</v>
      </c>
      <c r="D85" s="90" t="str">
        <f>IF('Input Data'!I86="","",'Input Data'!I86)</f>
        <v>PONCE, KATRINA RAMIREZ</v>
      </c>
      <c r="E85" s="41"/>
      <c r="F85" s="41"/>
      <c r="G85" s="41"/>
      <c r="H85" s="41"/>
      <c r="I85" s="41"/>
      <c r="J85" s="41"/>
      <c r="K85" s="41"/>
      <c r="L85" s="106" t="str">
        <f t="shared" si="5"/>
        <v/>
      </c>
      <c r="M85" s="87"/>
      <c r="N85" s="87"/>
      <c r="O85" s="41"/>
      <c r="P85" s="615"/>
      <c r="Q85" s="624" t="str">
        <f t="shared" si="6"/>
        <v/>
      </c>
      <c r="R85" s="627" t="str">
        <f t="shared" si="9"/>
        <v/>
      </c>
      <c r="S85" s="630" t="str">
        <f t="shared" si="7"/>
        <v/>
      </c>
      <c r="T85" s="619" t="str">
        <f t="shared" si="8"/>
        <v/>
      </c>
    </row>
    <row r="86" spans="2:20" ht="17.100000000000001" customHeight="1">
      <c r="B86" s="10" t="str">
        <f>IF(D86="","",IF(VLOOKUP(D86,'Input Data'!I87:J207,2,FALSE)="","",VLOOKUP(D86,'Input Data'!I87:J207,2,FALSE)))</f>
        <v/>
      </c>
      <c r="C86" s="11">
        <v>17</v>
      </c>
      <c r="D86" s="90" t="str">
        <f>IF('Input Data'!I87="","",'Input Data'!I87)</f>
        <v>RIVERA, BIANCA CASTILLO</v>
      </c>
      <c r="E86" s="41"/>
      <c r="F86" s="41"/>
      <c r="G86" s="41"/>
      <c r="H86" s="41"/>
      <c r="I86" s="41"/>
      <c r="J86" s="41"/>
      <c r="K86" s="41"/>
      <c r="L86" s="106" t="str">
        <f t="shared" si="5"/>
        <v/>
      </c>
      <c r="M86" s="87"/>
      <c r="N86" s="87"/>
      <c r="O86" s="41"/>
      <c r="P86" s="615"/>
      <c r="Q86" s="624" t="str">
        <f t="shared" si="6"/>
        <v/>
      </c>
      <c r="R86" s="627" t="str">
        <f t="shared" si="9"/>
        <v/>
      </c>
      <c r="S86" s="630" t="str">
        <f t="shared" si="7"/>
        <v/>
      </c>
      <c r="T86" s="619" t="str">
        <f t="shared" si="8"/>
        <v/>
      </c>
    </row>
    <row r="87" spans="2:20" ht="17.100000000000001" customHeight="1">
      <c r="B87" s="10" t="str">
        <f>IF(D87="","",IF(VLOOKUP(D87,'Input Data'!I88:J208,2,FALSE)="","",VLOOKUP(D87,'Input Data'!I88:J208,2,FALSE)))</f>
        <v/>
      </c>
      <c r="C87" s="11">
        <v>18</v>
      </c>
      <c r="D87" s="90" t="str">
        <f>IF('Input Data'!I88="","",'Input Data'!I88)</f>
        <v>CRUZ, ANDREA HERRERA</v>
      </c>
      <c r="E87" s="41"/>
      <c r="F87" s="41"/>
      <c r="G87" s="41"/>
      <c r="H87" s="41"/>
      <c r="I87" s="41"/>
      <c r="J87" s="41"/>
      <c r="K87" s="41"/>
      <c r="L87" s="106" t="str">
        <f t="shared" si="5"/>
        <v/>
      </c>
      <c r="M87" s="87"/>
      <c r="N87" s="87"/>
      <c r="O87" s="41"/>
      <c r="P87" s="615"/>
      <c r="Q87" s="624" t="str">
        <f t="shared" si="6"/>
        <v/>
      </c>
      <c r="R87" s="627" t="str">
        <f t="shared" si="9"/>
        <v/>
      </c>
      <c r="S87" s="630" t="str">
        <f t="shared" si="7"/>
        <v/>
      </c>
      <c r="T87" s="619" t="str">
        <f t="shared" si="8"/>
        <v/>
      </c>
    </row>
    <row r="88" spans="2:20" ht="17.100000000000001" customHeight="1">
      <c r="B88" s="10" t="str">
        <f>IF(D88="","",IF(VLOOKUP(D88,'Input Data'!I89:J209,2,FALSE)="","",VLOOKUP(D88,'Input Data'!I89:J209,2,FALSE)))</f>
        <v/>
      </c>
      <c r="C88" s="11">
        <v>19</v>
      </c>
      <c r="D88" s="90" t="str">
        <f>IF('Input Data'!I89="","",'Input Data'!I89)</f>
        <v>RAMIREZ, SHAIRA NAVARRO</v>
      </c>
      <c r="E88" s="41"/>
      <c r="F88" s="41"/>
      <c r="G88" s="41"/>
      <c r="H88" s="41"/>
      <c r="I88" s="41"/>
      <c r="J88" s="41"/>
      <c r="K88" s="41"/>
      <c r="L88" s="106" t="str">
        <f t="shared" si="5"/>
        <v/>
      </c>
      <c r="M88" s="87"/>
      <c r="N88" s="87"/>
      <c r="O88" s="41"/>
      <c r="P88" s="615"/>
      <c r="Q88" s="624" t="str">
        <f t="shared" si="6"/>
        <v/>
      </c>
      <c r="R88" s="627" t="str">
        <f t="shared" si="9"/>
        <v/>
      </c>
      <c r="S88" s="630" t="str">
        <f t="shared" si="7"/>
        <v/>
      </c>
      <c r="T88" s="619" t="str">
        <f t="shared" si="8"/>
        <v/>
      </c>
    </row>
    <row r="89" spans="2:20" ht="17.100000000000001" customHeight="1">
      <c r="B89" s="10" t="str">
        <f>IF(D89="","",IF(VLOOKUP(D89,'Input Data'!I90:J210,2,FALSE)="","",VLOOKUP(D89,'Input Data'!I90:J210,2,FALSE)))</f>
        <v/>
      </c>
      <c r="C89" s="11">
        <v>20</v>
      </c>
      <c r="D89" s="90" t="str">
        <f>IF('Input Data'!I90="","",'Input Data'!I90)</f>
        <v>CASTILLO, DENISE VERGARA</v>
      </c>
      <c r="E89" s="41"/>
      <c r="F89" s="41"/>
      <c r="G89" s="41"/>
      <c r="H89" s="41"/>
      <c r="I89" s="41"/>
      <c r="J89" s="41"/>
      <c r="K89" s="41"/>
      <c r="L89" s="106" t="str">
        <f t="shared" si="5"/>
        <v/>
      </c>
      <c r="M89" s="87"/>
      <c r="N89" s="87"/>
      <c r="O89" s="41"/>
      <c r="P89" s="615"/>
      <c r="Q89" s="624" t="str">
        <f t="shared" si="6"/>
        <v/>
      </c>
      <c r="R89" s="627" t="str">
        <f t="shared" si="9"/>
        <v/>
      </c>
      <c r="S89" s="630" t="str">
        <f t="shared" si="7"/>
        <v/>
      </c>
      <c r="T89" s="619" t="str">
        <f t="shared" si="8"/>
        <v/>
      </c>
    </row>
    <row r="90" spans="2:20" ht="17.100000000000001" customHeight="1">
      <c r="B90" s="10" t="str">
        <f>IF(D90="","",IF(VLOOKUP(D90,'Input Data'!I91:J211,2,FALSE)="","",VLOOKUP(D90,'Input Data'!I91:J211,2,FALSE)))</f>
        <v/>
      </c>
      <c r="C90" s="11">
        <v>21</v>
      </c>
      <c r="D90" s="90" t="str">
        <f>IF('Input Data'!I91="","",'Input Data'!I91)</f>
        <v>HERRERA, MIKAELA DOMINGUEZ</v>
      </c>
      <c r="E90" s="41"/>
      <c r="F90" s="41"/>
      <c r="G90" s="41"/>
      <c r="H90" s="41"/>
      <c r="I90" s="41"/>
      <c r="J90" s="41"/>
      <c r="K90" s="41"/>
      <c r="L90" s="106" t="str">
        <f t="shared" si="5"/>
        <v/>
      </c>
      <c r="M90" s="87"/>
      <c r="N90" s="87"/>
      <c r="O90" s="41"/>
      <c r="P90" s="615"/>
      <c r="Q90" s="624" t="str">
        <f t="shared" si="6"/>
        <v/>
      </c>
      <c r="R90" s="627" t="str">
        <f t="shared" si="9"/>
        <v/>
      </c>
      <c r="S90" s="630" t="str">
        <f t="shared" si="7"/>
        <v/>
      </c>
      <c r="T90" s="619" t="str">
        <f t="shared" si="8"/>
        <v/>
      </c>
    </row>
    <row r="91" spans="2:20" ht="17.100000000000001" customHeight="1">
      <c r="B91" s="10" t="str">
        <f>IF(D91="","",IF(VLOOKUP(D91,'Input Data'!I92:J212,2,FALSE)="","",VLOOKUP(D91,'Input Data'!I92:J212,2,FALSE)))</f>
        <v/>
      </c>
      <c r="C91" s="11">
        <v>22</v>
      </c>
      <c r="D91" s="90" t="str">
        <f>IF('Input Data'!I92="","",'Input Data'!I92)</f>
        <v>NAVARRO, JOANNA ESPINOZA</v>
      </c>
      <c r="E91" s="41"/>
      <c r="F91" s="41"/>
      <c r="G91" s="41"/>
      <c r="H91" s="41"/>
      <c r="I91" s="41"/>
      <c r="J91" s="41"/>
      <c r="K91" s="41"/>
      <c r="L91" s="106" t="str">
        <f t="shared" si="5"/>
        <v/>
      </c>
      <c r="M91" s="87"/>
      <c r="N91" s="87"/>
      <c r="O91" s="41"/>
      <c r="P91" s="615"/>
      <c r="Q91" s="624" t="str">
        <f t="shared" si="6"/>
        <v/>
      </c>
      <c r="R91" s="627" t="str">
        <f t="shared" si="9"/>
        <v/>
      </c>
      <c r="S91" s="630" t="str">
        <f t="shared" si="7"/>
        <v/>
      </c>
      <c r="T91" s="619" t="str">
        <f t="shared" si="8"/>
        <v/>
      </c>
    </row>
    <row r="92" spans="2:20" ht="17.100000000000001" customHeight="1">
      <c r="B92" s="10" t="str">
        <f>IF(D92="","",IF(VLOOKUP(D92,'Input Data'!I93:J213,2,FALSE)="","",VLOOKUP(D92,'Input Data'!I93:J213,2,FALSE)))</f>
        <v/>
      </c>
      <c r="C92" s="11">
        <v>23</v>
      </c>
      <c r="D92" s="90" t="str">
        <f>IF('Input Data'!I93="","",'Input Data'!I93)</f>
        <v>VERGARA, ANGELICA DEL ROSARIO</v>
      </c>
      <c r="E92" s="41"/>
      <c r="F92" s="41"/>
      <c r="G92" s="41"/>
      <c r="H92" s="41"/>
      <c r="I92" s="41"/>
      <c r="J92" s="41"/>
      <c r="K92" s="41"/>
      <c r="L92" s="106" t="str">
        <f t="shared" si="5"/>
        <v/>
      </c>
      <c r="M92" s="87"/>
      <c r="N92" s="87"/>
      <c r="O92" s="41"/>
      <c r="P92" s="615"/>
      <c r="Q92" s="624" t="str">
        <f t="shared" si="6"/>
        <v/>
      </c>
      <c r="R92" s="627" t="str">
        <f t="shared" si="9"/>
        <v/>
      </c>
      <c r="S92" s="630" t="str">
        <f t="shared" si="7"/>
        <v/>
      </c>
      <c r="T92" s="619" t="str">
        <f t="shared" si="8"/>
        <v/>
      </c>
    </row>
    <row r="93" spans="2:20" ht="17.100000000000001" customHeight="1">
      <c r="B93" s="10" t="str">
        <f>IF(D93="","",IF(VLOOKUP(D93,'Input Data'!I94:J214,2,FALSE)="","",VLOOKUP(D93,'Input Data'!I94:J214,2,FALSE)))</f>
        <v/>
      </c>
      <c r="C93" s="11">
        <v>24</v>
      </c>
      <c r="D93" s="90" t="str">
        <f>IF('Input Data'!I94="","",'Input Data'!I94)</f>
        <v>DOMINGUEZ, BEATRICE EVANGELISTA</v>
      </c>
      <c r="E93" s="41"/>
      <c r="F93" s="41"/>
      <c r="G93" s="41"/>
      <c r="H93" s="41"/>
      <c r="I93" s="41"/>
      <c r="J93" s="41"/>
      <c r="K93" s="41"/>
      <c r="L93" s="106" t="str">
        <f t="shared" si="5"/>
        <v/>
      </c>
      <c r="M93" s="87"/>
      <c r="N93" s="87"/>
      <c r="O93" s="41"/>
      <c r="P93" s="615"/>
      <c r="Q93" s="624" t="str">
        <f t="shared" si="6"/>
        <v/>
      </c>
      <c r="R93" s="627" t="str">
        <f t="shared" si="9"/>
        <v/>
      </c>
      <c r="S93" s="630" t="str">
        <f t="shared" si="7"/>
        <v/>
      </c>
      <c r="T93" s="619" t="str">
        <f t="shared" si="8"/>
        <v/>
      </c>
    </row>
    <row r="94" spans="2:20" ht="17.100000000000001" customHeight="1">
      <c r="B94" s="10" t="str">
        <f>IF(D94="","",IF(VLOOKUP(D94,'Input Data'!I95:J215,2,FALSE)="","",VLOOKUP(D94,'Input Data'!I95:J215,2,FALSE)))</f>
        <v/>
      </c>
      <c r="C94" s="11">
        <v>25</v>
      </c>
      <c r="D94" s="90" t="str">
        <f>IF('Input Data'!I95="","",'Input Data'!I95)</f>
        <v>ESPINOZA, CAMILLE MERCADO</v>
      </c>
      <c r="E94" s="41"/>
      <c r="F94" s="41"/>
      <c r="G94" s="41"/>
      <c r="H94" s="41"/>
      <c r="I94" s="41"/>
      <c r="J94" s="41"/>
      <c r="K94" s="41"/>
      <c r="L94" s="106" t="str">
        <f t="shared" si="5"/>
        <v/>
      </c>
      <c r="M94" s="87"/>
      <c r="N94" s="87"/>
      <c r="O94" s="41"/>
      <c r="P94" s="615"/>
      <c r="Q94" s="624" t="str">
        <f t="shared" si="6"/>
        <v/>
      </c>
      <c r="R94" s="627" t="str">
        <f t="shared" si="9"/>
        <v/>
      </c>
      <c r="S94" s="630" t="str">
        <f t="shared" si="7"/>
        <v/>
      </c>
      <c r="T94" s="619" t="str">
        <f t="shared" si="8"/>
        <v/>
      </c>
    </row>
    <row r="95" spans="2:20" ht="17.100000000000001" customHeight="1">
      <c r="B95" s="10" t="str">
        <f>IF(D95="","",IF(VLOOKUP(D95,'Input Data'!I96:J216,2,FALSE)="","",VLOOKUP(D95,'Input Data'!I96:J216,2,FALSE)))</f>
        <v/>
      </c>
      <c r="C95" s="11">
        <v>26</v>
      </c>
      <c r="D95" s="90" t="str">
        <f>IF('Input Data'!I96="","",'Input Data'!I96)</f>
        <v>DEL ROSARIO, LIANNE PADILLA</v>
      </c>
      <c r="E95" s="41"/>
      <c r="F95" s="41"/>
      <c r="G95" s="41"/>
      <c r="H95" s="41"/>
      <c r="I95" s="41"/>
      <c r="J95" s="41"/>
      <c r="K95" s="41"/>
      <c r="L95" s="106" t="str">
        <f t="shared" si="5"/>
        <v/>
      </c>
      <c r="M95" s="87"/>
      <c r="N95" s="87"/>
      <c r="O95" s="41"/>
      <c r="P95" s="615"/>
      <c r="Q95" s="624" t="str">
        <f t="shared" si="6"/>
        <v/>
      </c>
      <c r="R95" s="627" t="str">
        <f t="shared" si="9"/>
        <v/>
      </c>
      <c r="S95" s="630" t="str">
        <f t="shared" si="7"/>
        <v/>
      </c>
      <c r="T95" s="619" t="str">
        <f t="shared" si="8"/>
        <v/>
      </c>
    </row>
    <row r="96" spans="2:20" ht="17.100000000000001" customHeight="1">
      <c r="B96" s="10" t="str">
        <f>IF(D96="","",IF(VLOOKUP(D96,'Input Data'!I97:J217,2,FALSE)="","",VLOOKUP(D96,'Input Data'!I97:J217,2,FALSE)))</f>
        <v/>
      </c>
      <c r="C96" s="11">
        <v>27</v>
      </c>
      <c r="D96" s="90" t="str">
        <f>IF('Input Data'!I97="","",'Input Data'!I97)</f>
        <v>EVANGELISTA, CELINE MANALO</v>
      </c>
      <c r="E96" s="41"/>
      <c r="F96" s="41"/>
      <c r="G96" s="41"/>
      <c r="H96" s="41"/>
      <c r="I96" s="41"/>
      <c r="J96" s="41"/>
      <c r="K96" s="41"/>
      <c r="L96" s="106" t="str">
        <f t="shared" si="5"/>
        <v/>
      </c>
      <c r="M96" s="87"/>
      <c r="N96" s="87"/>
      <c r="O96" s="41"/>
      <c r="P96" s="615"/>
      <c r="Q96" s="624" t="str">
        <f t="shared" si="6"/>
        <v/>
      </c>
      <c r="R96" s="627" t="str">
        <f t="shared" si="9"/>
        <v/>
      </c>
      <c r="S96" s="630" t="str">
        <f t="shared" si="7"/>
        <v/>
      </c>
      <c r="T96" s="619" t="str">
        <f t="shared" si="8"/>
        <v/>
      </c>
    </row>
    <row r="97" spans="2:20" ht="17.100000000000001" customHeight="1">
      <c r="B97" s="10" t="str">
        <f>IF(D97="","",IF(VLOOKUP(D97,'Input Data'!I98:J218,2,FALSE)="","",VLOOKUP(D97,'Input Data'!I98:J218,2,FALSE)))</f>
        <v/>
      </c>
      <c r="C97" s="11">
        <v>28</v>
      </c>
      <c r="D97" s="90" t="str">
        <f>IF('Input Data'!I98="","",'Input Data'!I98)</f>
        <v>MERCADO, MAE SORIANO</v>
      </c>
      <c r="E97" s="41"/>
      <c r="F97" s="41"/>
      <c r="G97" s="41"/>
      <c r="H97" s="41"/>
      <c r="I97" s="41"/>
      <c r="J97" s="41"/>
      <c r="K97" s="41"/>
      <c r="L97" s="106" t="str">
        <f t="shared" si="5"/>
        <v/>
      </c>
      <c r="M97" s="87"/>
      <c r="N97" s="87"/>
      <c r="O97" s="41"/>
      <c r="P97" s="615"/>
      <c r="Q97" s="624" t="str">
        <f t="shared" si="6"/>
        <v/>
      </c>
      <c r="R97" s="627" t="str">
        <f t="shared" si="9"/>
        <v/>
      </c>
      <c r="S97" s="630" t="str">
        <f t="shared" si="7"/>
        <v/>
      </c>
      <c r="T97" s="619" t="str">
        <f t="shared" si="8"/>
        <v/>
      </c>
    </row>
    <row r="98" spans="2:20" ht="17.100000000000001" customHeight="1">
      <c r="B98" s="10" t="str">
        <f>IF(D98="","",IF(VLOOKUP(D98,'Input Data'!I99:J219,2,FALSE)="","",VLOOKUP(D98,'Input Data'!I99:J219,2,FALSE)))</f>
        <v/>
      </c>
      <c r="C98" s="11">
        <v>29</v>
      </c>
      <c r="D98" s="90" t="str">
        <f>IF('Input Data'!I99="","",'Input Data'!I99)</f>
        <v>PADILLA, RICA VILLAREAL</v>
      </c>
      <c r="E98" s="41"/>
      <c r="F98" s="41"/>
      <c r="G98" s="41"/>
      <c r="H98" s="41"/>
      <c r="I98" s="41"/>
      <c r="J98" s="41"/>
      <c r="K98" s="41"/>
      <c r="L98" s="106" t="str">
        <f t="shared" si="5"/>
        <v/>
      </c>
      <c r="M98" s="87"/>
      <c r="N98" s="87"/>
      <c r="O98" s="41"/>
      <c r="P98" s="615"/>
      <c r="Q98" s="624" t="str">
        <f t="shared" si="6"/>
        <v/>
      </c>
      <c r="R98" s="627" t="str">
        <f t="shared" si="9"/>
        <v/>
      </c>
      <c r="S98" s="630" t="str">
        <f t="shared" si="7"/>
        <v/>
      </c>
      <c r="T98" s="619" t="str">
        <f t="shared" si="8"/>
        <v/>
      </c>
    </row>
    <row r="99" spans="2:20" ht="17.100000000000001" customHeight="1">
      <c r="B99" s="10" t="str">
        <f>IF(D99="","",IF(VLOOKUP(D99,'Input Data'!I100:J220,2,FALSE)="","",VLOOKUP(D99,'Input Data'!I100:J220,2,FALSE)))</f>
        <v/>
      </c>
      <c r="C99" s="11">
        <v>30</v>
      </c>
      <c r="D99" s="90" t="str">
        <f>IF('Input Data'!I100="","",'Input Data'!I100)</f>
        <v>MANALO, ELAINE MARQUEZ</v>
      </c>
      <c r="E99" s="41"/>
      <c r="F99" s="41"/>
      <c r="G99" s="41"/>
      <c r="H99" s="41"/>
      <c r="I99" s="41"/>
      <c r="J99" s="41"/>
      <c r="K99" s="41"/>
      <c r="L99" s="106" t="str">
        <f t="shared" si="5"/>
        <v/>
      </c>
      <c r="M99" s="87"/>
      <c r="N99" s="87"/>
      <c r="O99" s="41"/>
      <c r="P99" s="615"/>
      <c r="Q99" s="624" t="str">
        <f t="shared" si="6"/>
        <v/>
      </c>
      <c r="R99" s="627" t="str">
        <f t="shared" si="9"/>
        <v/>
      </c>
      <c r="S99" s="630" t="str">
        <f t="shared" si="7"/>
        <v/>
      </c>
      <c r="T99" s="619" t="str">
        <f t="shared" si="8"/>
        <v/>
      </c>
    </row>
    <row r="100" spans="2:20" ht="17.100000000000001" customHeight="1">
      <c r="B100" s="10" t="str">
        <f>IF(D100="","",IF(VLOOKUP(D100,'Input Data'!I101:J221,2,FALSE)="","",VLOOKUP(D100,'Input Data'!I101:J221,2,FALSE)))</f>
        <v/>
      </c>
      <c r="C100" s="11">
        <v>31</v>
      </c>
      <c r="D100" s="90" t="str">
        <f>IF('Input Data'!I101="","",'Input Data'!I101)</f>
        <v>SORIANO, SOFIA DIZON</v>
      </c>
      <c r="E100" s="41"/>
      <c r="F100" s="41"/>
      <c r="G100" s="41"/>
      <c r="H100" s="41"/>
      <c r="I100" s="41"/>
      <c r="J100" s="41"/>
      <c r="K100" s="41"/>
      <c r="L100" s="106" t="str">
        <f t="shared" si="5"/>
        <v/>
      </c>
      <c r="M100" s="87"/>
      <c r="N100" s="87"/>
      <c r="O100" s="41"/>
      <c r="P100" s="615"/>
      <c r="Q100" s="624" t="str">
        <f t="shared" si="6"/>
        <v/>
      </c>
      <c r="R100" s="627" t="str">
        <f t="shared" si="9"/>
        <v/>
      </c>
      <c r="S100" s="630" t="str">
        <f t="shared" si="7"/>
        <v/>
      </c>
      <c r="T100" s="619" t="str">
        <f t="shared" si="8"/>
        <v/>
      </c>
    </row>
    <row r="101" spans="2:20" ht="17.100000000000001" customHeight="1">
      <c r="B101" s="10" t="str">
        <f>IF(D101="","",IF(VLOOKUP(D101,'Input Data'!I102:J222,2,FALSE)="","",VLOOKUP(D101,'Input Data'!I102:J222,2,FALSE)))</f>
        <v/>
      </c>
      <c r="C101" s="11">
        <v>32</v>
      </c>
      <c r="D101" s="90" t="str">
        <f>IF('Input Data'!I102="","",'Input Data'!I102)</f>
        <v>VILLAREAL, MARGAUX DE LEON</v>
      </c>
      <c r="E101" s="41"/>
      <c r="F101" s="41"/>
      <c r="G101" s="41"/>
      <c r="H101" s="41"/>
      <c r="I101" s="41"/>
      <c r="J101" s="41"/>
      <c r="K101" s="41"/>
      <c r="L101" s="106" t="str">
        <f t="shared" si="5"/>
        <v/>
      </c>
      <c r="M101" s="87"/>
      <c r="N101" s="87"/>
      <c r="O101" s="41"/>
      <c r="P101" s="615"/>
      <c r="Q101" s="624" t="str">
        <f t="shared" si="6"/>
        <v/>
      </c>
      <c r="R101" s="627" t="str">
        <f t="shared" si="9"/>
        <v/>
      </c>
      <c r="S101" s="630" t="str">
        <f t="shared" si="7"/>
        <v/>
      </c>
      <c r="T101" s="619" t="str">
        <f t="shared" si="8"/>
        <v/>
      </c>
    </row>
    <row r="102" spans="2:20" ht="17.100000000000001" customHeight="1">
      <c r="B102" s="10" t="str">
        <f>IF(D102="","",IF(VLOOKUP(D102,'Input Data'!I103:J223,2,FALSE)="","",VLOOKUP(D102,'Input Data'!I103:J223,2,FALSE)))</f>
        <v/>
      </c>
      <c r="C102" s="11">
        <v>33</v>
      </c>
      <c r="D102" s="90" t="str">
        <f>IF('Input Data'!I103="","",'Input Data'!I103)</f>
        <v>MARQUEZ, ROXANNE FRANCISCO</v>
      </c>
      <c r="E102" s="41"/>
      <c r="F102" s="41"/>
      <c r="G102" s="41"/>
      <c r="H102" s="41"/>
      <c r="I102" s="41"/>
      <c r="J102" s="41"/>
      <c r="K102" s="41"/>
      <c r="L102" s="106" t="str">
        <f t="shared" si="5"/>
        <v/>
      </c>
      <c r="M102" s="87"/>
      <c r="N102" s="87"/>
      <c r="O102" s="41"/>
      <c r="P102" s="615"/>
      <c r="Q102" s="624" t="str">
        <f t="shared" si="6"/>
        <v/>
      </c>
      <c r="R102" s="627" t="str">
        <f t="shared" si="9"/>
        <v/>
      </c>
      <c r="S102" s="630" t="str">
        <f t="shared" si="7"/>
        <v/>
      </c>
      <c r="T102" s="619" t="str">
        <f t="shared" si="8"/>
        <v/>
      </c>
    </row>
    <row r="103" spans="2:20" ht="17.100000000000001" customHeight="1">
      <c r="B103" s="10" t="str">
        <f>IF(D103="","",IF(VLOOKUP(D103,'Input Data'!I104:J224,2,FALSE)="","",VLOOKUP(D103,'Input Data'!I104:J224,2,FALSE)))</f>
        <v/>
      </c>
      <c r="C103" s="11">
        <v>34</v>
      </c>
      <c r="D103" s="90" t="str">
        <f>IF('Input Data'!I104="","",'Input Data'!I104)</f>
        <v>SANTIAGO, KRIZIA ORTEGA</v>
      </c>
      <c r="E103" s="41"/>
      <c r="F103" s="41"/>
      <c r="G103" s="41"/>
      <c r="H103" s="41"/>
      <c r="I103" s="41"/>
      <c r="J103" s="41"/>
      <c r="K103" s="41"/>
      <c r="L103" s="106" t="str">
        <f t="shared" si="5"/>
        <v/>
      </c>
      <c r="M103" s="87"/>
      <c r="N103" s="87"/>
      <c r="O103" s="41"/>
      <c r="P103" s="615"/>
      <c r="Q103" s="624" t="str">
        <f t="shared" si="6"/>
        <v/>
      </c>
      <c r="R103" s="627" t="str">
        <f t="shared" si="9"/>
        <v/>
      </c>
      <c r="S103" s="630" t="str">
        <f t="shared" si="7"/>
        <v/>
      </c>
      <c r="T103" s="619" t="str">
        <f t="shared" si="8"/>
        <v/>
      </c>
    </row>
    <row r="104" spans="2:20" ht="17.100000000000001" customHeight="1">
      <c r="B104" s="10" t="str">
        <f>IF(D104="","",IF(VLOOKUP(D104,'Input Data'!I105:J225,2,FALSE)="","",VLOOKUP(D104,'Input Data'!I105:J225,2,FALSE)))</f>
        <v/>
      </c>
      <c r="C104" s="11">
        <v>35</v>
      </c>
      <c r="D104" s="90" t="str">
        <f>IF('Input Data'!I105="","",'Input Data'!I105)</f>
        <v>DE LEON, HANNAH CHAVEZ</v>
      </c>
      <c r="E104" s="41"/>
      <c r="F104" s="41"/>
      <c r="G104" s="41"/>
      <c r="H104" s="41"/>
      <c r="I104" s="41"/>
      <c r="J104" s="41"/>
      <c r="K104" s="41"/>
      <c r="L104" s="106" t="str">
        <f t="shared" si="5"/>
        <v/>
      </c>
      <c r="M104" s="87"/>
      <c r="N104" s="87"/>
      <c r="O104" s="41"/>
      <c r="P104" s="615"/>
      <c r="Q104" s="624" t="str">
        <f t="shared" si="6"/>
        <v/>
      </c>
      <c r="R104" s="627" t="str">
        <f t="shared" si="9"/>
        <v/>
      </c>
      <c r="S104" s="630" t="str">
        <f t="shared" si="7"/>
        <v/>
      </c>
      <c r="T104" s="619" t="str">
        <f t="shared" si="8"/>
        <v/>
      </c>
    </row>
    <row r="105" spans="2:20" ht="17.100000000000001" customHeight="1">
      <c r="B105" s="10" t="str">
        <f>IF(D105="","",IF(VLOOKUP(D105,'Input Data'!I106:J226,2,FALSE)="","",VLOOKUP(D105,'Input Data'!I106:J226,2,FALSE)))</f>
        <v/>
      </c>
      <c r="C105" s="11">
        <v>36</v>
      </c>
      <c r="D105" s="90" t="str">
        <f>IF('Input Data'!I106="","",'Input Data'!I106)</f>
        <v>DIZON, SHANELLE LIM</v>
      </c>
      <c r="E105" s="41"/>
      <c r="F105" s="41"/>
      <c r="G105" s="41"/>
      <c r="H105" s="41"/>
      <c r="I105" s="41"/>
      <c r="J105" s="41"/>
      <c r="K105" s="41"/>
      <c r="L105" s="106" t="str">
        <f t="shared" si="5"/>
        <v/>
      </c>
      <c r="M105" s="87"/>
      <c r="N105" s="87"/>
      <c r="O105" s="41"/>
      <c r="P105" s="615"/>
      <c r="Q105" s="624" t="str">
        <f t="shared" si="6"/>
        <v/>
      </c>
      <c r="R105" s="627" t="str">
        <f t="shared" si="9"/>
        <v/>
      </c>
      <c r="S105" s="630" t="str">
        <f t="shared" si="7"/>
        <v/>
      </c>
      <c r="T105" s="619" t="str">
        <f t="shared" si="8"/>
        <v/>
      </c>
    </row>
    <row r="106" spans="2:20" ht="17.100000000000001" customHeight="1">
      <c r="B106" s="10" t="str">
        <f>IF(D106="","",IF(VLOOKUP(D106,'Input Data'!I107:J227,2,FALSE)="","",VLOOKUP(D106,'Input Data'!I107:J227,2,FALSE)))</f>
        <v/>
      </c>
      <c r="C106" s="11">
        <v>37</v>
      </c>
      <c r="D106" s="90" t="str">
        <f>IF('Input Data'!I107="","",'Input Data'!I107)</f>
        <v>FRANCISCO, LORIE CHUA</v>
      </c>
      <c r="E106" s="41"/>
      <c r="F106" s="41"/>
      <c r="G106" s="41"/>
      <c r="H106" s="41"/>
      <c r="I106" s="41"/>
      <c r="J106" s="41"/>
      <c r="K106" s="41"/>
      <c r="L106" s="106" t="str">
        <f t="shared" si="5"/>
        <v/>
      </c>
      <c r="M106" s="87"/>
      <c r="N106" s="87"/>
      <c r="O106" s="41"/>
      <c r="P106" s="615"/>
      <c r="Q106" s="624" t="str">
        <f t="shared" si="6"/>
        <v/>
      </c>
      <c r="R106" s="627" t="str">
        <f t="shared" si="9"/>
        <v/>
      </c>
      <c r="S106" s="630" t="str">
        <f t="shared" si="7"/>
        <v/>
      </c>
      <c r="T106" s="619" t="str">
        <f t="shared" si="8"/>
        <v/>
      </c>
    </row>
    <row r="107" spans="2:20" ht="17.100000000000001" customHeight="1">
      <c r="B107" s="10" t="str">
        <f>IF(D107="","",IF(VLOOKUP(D107,'Input Data'!I108:J228,2,FALSE)="","",VLOOKUP(D107,'Input Data'!I108:J228,2,FALSE)))</f>
        <v/>
      </c>
      <c r="C107" s="11">
        <v>38</v>
      </c>
      <c r="D107" s="90" t="str">
        <f>IF('Input Data'!I108="","",'Input Data'!I108)</f>
        <v>ORTEGA, JANELLE SY</v>
      </c>
      <c r="E107" s="41"/>
      <c r="F107" s="41"/>
      <c r="G107" s="41"/>
      <c r="H107" s="41"/>
      <c r="I107" s="41"/>
      <c r="J107" s="41"/>
      <c r="K107" s="41"/>
      <c r="L107" s="106" t="str">
        <f t="shared" si="5"/>
        <v/>
      </c>
      <c r="M107" s="87"/>
      <c r="N107" s="87"/>
      <c r="O107" s="41"/>
      <c r="P107" s="615"/>
      <c r="Q107" s="624" t="str">
        <f t="shared" si="6"/>
        <v/>
      </c>
      <c r="R107" s="627" t="str">
        <f t="shared" si="9"/>
        <v/>
      </c>
      <c r="S107" s="630" t="str">
        <f t="shared" si="7"/>
        <v/>
      </c>
      <c r="T107" s="619" t="str">
        <f t="shared" si="8"/>
        <v/>
      </c>
    </row>
    <row r="108" spans="2:20" ht="17.100000000000001" customHeight="1">
      <c r="B108" s="10" t="str">
        <f>IF(D108="","",IF(VLOOKUP(D108,'Input Data'!I109:J229,2,FALSE)="","",VLOOKUP(D108,'Input Data'!I109:J229,2,FALSE)))</f>
        <v/>
      </c>
      <c r="C108" s="11">
        <v>39</v>
      </c>
      <c r="D108" s="90" t="str">
        <f>IF('Input Data'!I109="","",'Input Data'!I109)</f>
        <v>CHAVEZ, FAYE GO</v>
      </c>
      <c r="E108" s="41"/>
      <c r="F108" s="41"/>
      <c r="G108" s="41"/>
      <c r="H108" s="41"/>
      <c r="I108" s="41"/>
      <c r="J108" s="41"/>
      <c r="K108" s="41"/>
      <c r="L108" s="106" t="str">
        <f t="shared" si="5"/>
        <v/>
      </c>
      <c r="M108" s="87"/>
      <c r="N108" s="87"/>
      <c r="O108" s="41"/>
      <c r="P108" s="615"/>
      <c r="Q108" s="624" t="str">
        <f t="shared" si="6"/>
        <v/>
      </c>
      <c r="R108" s="627" t="str">
        <f t="shared" si="9"/>
        <v/>
      </c>
      <c r="S108" s="630" t="str">
        <f t="shared" si="7"/>
        <v/>
      </c>
      <c r="T108" s="619" t="str">
        <f t="shared" si="8"/>
        <v/>
      </c>
    </row>
    <row r="109" spans="2:20" ht="17.100000000000001" customHeight="1">
      <c r="B109" s="10" t="str">
        <f>IF(D109="","",IF(VLOOKUP(D109,'Input Data'!I110:J230,2,FALSE)="","",VLOOKUP(D109,'Input Data'!I110:J230,2,FALSE)))</f>
        <v/>
      </c>
      <c r="C109" s="11">
        <v>40</v>
      </c>
      <c r="D109" s="90" t="str">
        <f>IF('Input Data'!I110="","",'Input Data'!I110)</f>
        <v>LIM, ROWENA TAN</v>
      </c>
      <c r="E109" s="41"/>
      <c r="F109" s="41"/>
      <c r="G109" s="41"/>
      <c r="H109" s="41"/>
      <c r="I109" s="41"/>
      <c r="J109" s="41"/>
      <c r="K109" s="41"/>
      <c r="L109" s="106" t="str">
        <f t="shared" si="5"/>
        <v/>
      </c>
      <c r="M109" s="87"/>
      <c r="N109" s="87"/>
      <c r="O109" s="41"/>
      <c r="P109" s="615"/>
      <c r="Q109" s="624" t="str">
        <f t="shared" si="6"/>
        <v/>
      </c>
      <c r="R109" s="627" t="str">
        <f t="shared" si="9"/>
        <v/>
      </c>
      <c r="S109" s="630" t="str">
        <f t="shared" si="7"/>
        <v/>
      </c>
      <c r="T109" s="619" t="str">
        <f t="shared" si="8"/>
        <v/>
      </c>
    </row>
    <row r="110" spans="2:20" ht="17.100000000000001" customHeight="1">
      <c r="B110" s="10" t="str">
        <f>IF(D110="","",IF(VLOOKUP(D110,'Input Data'!I111:J231,2,FALSE)="","",VLOOKUP(D110,'Input Data'!I111:J231,2,FALSE)))</f>
        <v/>
      </c>
      <c r="C110" s="11">
        <v>41</v>
      </c>
      <c r="D110" s="90" t="str">
        <f>IF('Input Data'!I111="","",'Input Data'!I111)</f>
        <v>CHUA, KRISTA ONG</v>
      </c>
      <c r="E110" s="41"/>
      <c r="F110" s="41"/>
      <c r="G110" s="41"/>
      <c r="H110" s="41"/>
      <c r="I110" s="41"/>
      <c r="J110" s="41"/>
      <c r="K110" s="41"/>
      <c r="L110" s="106" t="str">
        <f t="shared" si="5"/>
        <v/>
      </c>
      <c r="M110" s="87"/>
      <c r="N110" s="87"/>
      <c r="O110" s="41"/>
      <c r="P110" s="615"/>
      <c r="Q110" s="624" t="str">
        <f t="shared" si="6"/>
        <v/>
      </c>
      <c r="R110" s="627" t="str">
        <f t="shared" si="9"/>
        <v/>
      </c>
      <c r="S110" s="630" t="str">
        <f t="shared" si="7"/>
        <v/>
      </c>
      <c r="T110" s="619" t="str">
        <f t="shared" si="8"/>
        <v/>
      </c>
    </row>
    <row r="111" spans="2:20" ht="17.100000000000001" customHeight="1">
      <c r="B111" s="10" t="str">
        <f>IF(D111="","",IF(VLOOKUP(D111,'Input Data'!I112:J232,2,FALSE)="","",VLOOKUP(D111,'Input Data'!I112:J232,2,FALSE)))</f>
        <v/>
      </c>
      <c r="C111" s="11">
        <v>42</v>
      </c>
      <c r="D111" s="90" t="str">
        <f>IF('Input Data'!I112="","",'Input Data'!I112)</f>
        <v>SY, MICHELLE UY</v>
      </c>
      <c r="E111" s="41"/>
      <c r="F111" s="41"/>
      <c r="G111" s="41"/>
      <c r="H111" s="41"/>
      <c r="I111" s="41"/>
      <c r="J111" s="41"/>
      <c r="K111" s="41"/>
      <c r="L111" s="106" t="str">
        <f t="shared" si="5"/>
        <v/>
      </c>
      <c r="M111" s="87"/>
      <c r="N111" s="87"/>
      <c r="O111" s="41"/>
      <c r="P111" s="615"/>
      <c r="Q111" s="624" t="str">
        <f t="shared" si="6"/>
        <v/>
      </c>
      <c r="R111" s="627" t="str">
        <f t="shared" si="9"/>
        <v/>
      </c>
      <c r="S111" s="630" t="str">
        <f t="shared" si="7"/>
        <v/>
      </c>
      <c r="T111" s="619" t="str">
        <f t="shared" si="8"/>
        <v/>
      </c>
    </row>
    <row r="112" spans="2:20" ht="17.100000000000001" customHeight="1">
      <c r="B112" s="10" t="str">
        <f>IF(D112="","",IF(VLOOKUP(D112,'Input Data'!I113:J233,2,FALSE)="","",VLOOKUP(D112,'Input Data'!I113:J233,2,FALSE)))</f>
        <v/>
      </c>
      <c r="C112" s="11">
        <v>43</v>
      </c>
      <c r="D112" s="90" t="str">
        <f>IF('Input Data'!I113="","",'Input Data'!I113)</f>
        <v>GO, CLARIBEL CO</v>
      </c>
      <c r="E112" s="41"/>
      <c r="F112" s="41"/>
      <c r="G112" s="41"/>
      <c r="H112" s="41"/>
      <c r="I112" s="41"/>
      <c r="J112" s="41"/>
      <c r="K112" s="41"/>
      <c r="L112" s="106" t="str">
        <f t="shared" si="5"/>
        <v/>
      </c>
      <c r="M112" s="87"/>
      <c r="N112" s="87"/>
      <c r="O112" s="41"/>
      <c r="P112" s="615"/>
      <c r="Q112" s="624" t="str">
        <f t="shared" si="6"/>
        <v/>
      </c>
      <c r="R112" s="627" t="str">
        <f t="shared" si="9"/>
        <v/>
      </c>
      <c r="S112" s="630" t="str">
        <f t="shared" si="7"/>
        <v/>
      </c>
      <c r="T112" s="619" t="str">
        <f t="shared" si="8"/>
        <v/>
      </c>
    </row>
    <row r="113" spans="2:20" ht="17.100000000000001" customHeight="1">
      <c r="B113" s="10" t="str">
        <f>IF(D113="","",IF(VLOOKUP(D113,'Input Data'!I114:J234,2,FALSE)="","",VLOOKUP(D113,'Input Data'!I114:J234,2,FALSE)))</f>
        <v/>
      </c>
      <c r="C113" s="11">
        <v>44</v>
      </c>
      <c r="D113" s="90" t="str">
        <f>IF('Input Data'!I114="","",'Input Data'!I114)</f>
        <v>TAN, DAISY DY</v>
      </c>
      <c r="E113" s="41"/>
      <c r="F113" s="41"/>
      <c r="G113" s="41"/>
      <c r="H113" s="41"/>
      <c r="I113" s="41"/>
      <c r="J113" s="41"/>
      <c r="K113" s="41"/>
      <c r="L113" s="106" t="str">
        <f t="shared" si="5"/>
        <v/>
      </c>
      <c r="M113" s="87"/>
      <c r="N113" s="87"/>
      <c r="O113" s="41"/>
      <c r="P113" s="615"/>
      <c r="Q113" s="624" t="str">
        <f t="shared" si="6"/>
        <v/>
      </c>
      <c r="R113" s="627" t="str">
        <f t="shared" si="9"/>
        <v/>
      </c>
      <c r="S113" s="630" t="str">
        <f t="shared" si="7"/>
        <v/>
      </c>
      <c r="T113" s="619" t="str">
        <f t="shared" si="8"/>
        <v/>
      </c>
    </row>
    <row r="114" spans="2:20" ht="17.100000000000001" customHeight="1">
      <c r="B114" s="10" t="str">
        <f>IF(D114="","",IF(VLOOKUP(D114,'Input Data'!I115:J235,2,FALSE)="","",VLOOKUP(D114,'Input Data'!I115:J235,2,FALSE)))</f>
        <v/>
      </c>
      <c r="C114" s="11">
        <v>45</v>
      </c>
      <c r="D114" s="90" t="str">
        <f>IF('Input Data'!I115="","",'Input Data'!I115)</f>
        <v>ONG, PRECIOUS TIU</v>
      </c>
      <c r="E114" s="41"/>
      <c r="F114" s="41"/>
      <c r="G114" s="41"/>
      <c r="H114" s="41"/>
      <c r="I114" s="41"/>
      <c r="J114" s="41"/>
      <c r="K114" s="41"/>
      <c r="L114" s="106" t="str">
        <f t="shared" si="5"/>
        <v/>
      </c>
      <c r="M114" s="87"/>
      <c r="N114" s="87"/>
      <c r="O114" s="41"/>
      <c r="P114" s="615"/>
      <c r="Q114" s="624" t="str">
        <f t="shared" si="6"/>
        <v/>
      </c>
      <c r="R114" s="627" t="str">
        <f t="shared" si="9"/>
        <v/>
      </c>
      <c r="S114" s="630" t="str">
        <f t="shared" si="7"/>
        <v/>
      </c>
      <c r="T114" s="619" t="str">
        <f t="shared" si="8"/>
        <v/>
      </c>
    </row>
    <row r="115" spans="2:20" ht="17.100000000000001" customHeight="1">
      <c r="B115" s="10" t="str">
        <f>IF(D115="","",IF(VLOOKUP(D115,'Input Data'!I116:J236,2,FALSE)="","",VLOOKUP(D115,'Input Data'!I116:J236,2,FALSE)))</f>
        <v/>
      </c>
      <c r="C115" s="11">
        <v>46</v>
      </c>
      <c r="D115" s="90" t="str">
        <f>IF('Input Data'!I116="","",'Input Data'!I116)</f>
        <v>UY, PHOEBE YUMUL</v>
      </c>
      <c r="E115" s="41"/>
      <c r="F115" s="41"/>
      <c r="G115" s="41"/>
      <c r="H115" s="41"/>
      <c r="I115" s="41"/>
      <c r="J115" s="41"/>
      <c r="K115" s="41"/>
      <c r="L115" s="106" t="str">
        <f t="shared" si="5"/>
        <v/>
      </c>
      <c r="M115" s="87"/>
      <c r="N115" s="87"/>
      <c r="O115" s="41"/>
      <c r="P115" s="615"/>
      <c r="Q115" s="624" t="str">
        <f t="shared" si="6"/>
        <v/>
      </c>
      <c r="R115" s="627" t="str">
        <f t="shared" si="9"/>
        <v/>
      </c>
      <c r="S115" s="630" t="str">
        <f t="shared" si="7"/>
        <v/>
      </c>
      <c r="T115" s="619" t="str">
        <f t="shared" si="8"/>
        <v/>
      </c>
    </row>
    <row r="116" spans="2:20" ht="17.100000000000001" customHeight="1">
      <c r="B116" s="10" t="str">
        <f>IF(D116="","",IF(VLOOKUP(D116,'Input Data'!I117:J237,2,FALSE)="","",VLOOKUP(D116,'Input Data'!I117:J237,2,FALSE)))</f>
        <v/>
      </c>
      <c r="C116" s="11">
        <v>47</v>
      </c>
      <c r="D116" s="90" t="str">
        <f>IF('Input Data'!I117="","",'Input Data'!I117)</f>
        <v>CO, JANINE MENDOZA</v>
      </c>
      <c r="E116" s="41"/>
      <c r="F116" s="41"/>
      <c r="G116" s="41"/>
      <c r="H116" s="41"/>
      <c r="I116" s="41"/>
      <c r="J116" s="41"/>
      <c r="K116" s="41"/>
      <c r="L116" s="106" t="str">
        <f t="shared" si="5"/>
        <v/>
      </c>
      <c r="M116" s="87"/>
      <c r="N116" s="87"/>
      <c r="O116" s="41"/>
      <c r="P116" s="615"/>
      <c r="Q116" s="624" t="str">
        <f t="shared" si="6"/>
        <v/>
      </c>
      <c r="R116" s="627" t="str">
        <f t="shared" si="9"/>
        <v/>
      </c>
      <c r="S116" s="630" t="str">
        <f t="shared" si="7"/>
        <v/>
      </c>
      <c r="T116" s="619" t="str">
        <f t="shared" si="8"/>
        <v/>
      </c>
    </row>
    <row r="117" spans="2:20" ht="17.100000000000001" customHeight="1">
      <c r="B117" s="10" t="str">
        <f>IF(D117="","",IF(VLOOKUP(D117,'Input Data'!I118:J238,2,FALSE)="","",VLOOKUP(D117,'Input Data'!I118:J238,2,FALSE)))</f>
        <v/>
      </c>
      <c r="C117" s="11">
        <v>48</v>
      </c>
      <c r="D117" s="90" t="str">
        <f>IF('Input Data'!I118="","",'Input Data'!I118)</f>
        <v>DY, MARIEL LOPEZ</v>
      </c>
      <c r="E117" s="41"/>
      <c r="F117" s="41"/>
      <c r="G117" s="41"/>
      <c r="H117" s="41"/>
      <c r="I117" s="41"/>
      <c r="J117" s="41"/>
      <c r="K117" s="41"/>
      <c r="L117" s="106" t="str">
        <f t="shared" si="5"/>
        <v/>
      </c>
      <c r="M117" s="87"/>
      <c r="N117" s="87"/>
      <c r="O117" s="41"/>
      <c r="P117" s="615"/>
      <c r="Q117" s="624" t="str">
        <f t="shared" si="6"/>
        <v/>
      </c>
      <c r="R117" s="627" t="str">
        <f t="shared" si="9"/>
        <v/>
      </c>
      <c r="S117" s="630" t="str">
        <f t="shared" si="7"/>
        <v/>
      </c>
      <c r="T117" s="619" t="str">
        <f t="shared" si="8"/>
        <v/>
      </c>
    </row>
    <row r="118" spans="2:20" ht="17.100000000000001" customHeight="1">
      <c r="B118" s="10" t="str">
        <f>IF(D118="","",IF(VLOOKUP(D118,'Input Data'!I119:J239,2,FALSE)="","",VLOOKUP(D118,'Input Data'!I119:J239,2,FALSE)))</f>
        <v/>
      </c>
      <c r="C118" s="11">
        <v>49</v>
      </c>
      <c r="D118" s="90" t="str">
        <f>IF('Input Data'!I119="","",'Input Data'!I119)</f>
        <v>TIU, SHARLENE PONCE</v>
      </c>
      <c r="E118" s="41"/>
      <c r="F118" s="41"/>
      <c r="G118" s="41"/>
      <c r="H118" s="41"/>
      <c r="I118" s="41"/>
      <c r="J118" s="41"/>
      <c r="K118" s="41"/>
      <c r="L118" s="106" t="str">
        <f t="shared" si="5"/>
        <v/>
      </c>
      <c r="M118" s="87"/>
      <c r="N118" s="87"/>
      <c r="O118" s="41"/>
      <c r="P118" s="615"/>
      <c r="Q118" s="624" t="str">
        <f t="shared" si="6"/>
        <v/>
      </c>
      <c r="R118" s="627" t="str">
        <f t="shared" si="9"/>
        <v/>
      </c>
      <c r="S118" s="630" t="str">
        <f t="shared" si="7"/>
        <v/>
      </c>
      <c r="T118" s="619" t="str">
        <f t="shared" si="8"/>
        <v/>
      </c>
    </row>
    <row r="119" spans="2:20" ht="17.100000000000001" customHeight="1" thickBot="1">
      <c r="B119" s="10" t="str">
        <f>IF(D119="","",IF(VLOOKUP(D119,'Input Data'!I120:J240,2,FALSE)="","",VLOOKUP(D119,'Input Data'!I120:J240,2,FALSE)))</f>
        <v/>
      </c>
      <c r="C119" s="11">
        <v>50</v>
      </c>
      <c r="D119" s="90" t="str">
        <f>IF('Input Data'!I120="","",'Input Data'!I120)</f>
        <v>YUMUL, GLAIZA RIVERA</v>
      </c>
      <c r="E119" s="41"/>
      <c r="F119" s="41"/>
      <c r="G119" s="41"/>
      <c r="H119" s="41"/>
      <c r="I119" s="41"/>
      <c r="J119" s="41"/>
      <c r="K119" s="41"/>
      <c r="L119" s="106" t="str">
        <f t="shared" si="5"/>
        <v/>
      </c>
      <c r="M119" s="87"/>
      <c r="N119" s="87"/>
      <c r="O119" s="41"/>
      <c r="P119" s="615"/>
      <c r="Q119" s="626" t="str">
        <f t="shared" si="6"/>
        <v/>
      </c>
      <c r="R119" s="629" t="str">
        <f t="shared" si="9"/>
        <v/>
      </c>
      <c r="S119" s="631" t="str">
        <f t="shared" si="7"/>
        <v/>
      </c>
      <c r="T119" s="619" t="str">
        <f t="shared" si="8"/>
        <v/>
      </c>
    </row>
    <row r="120" spans="2:20" ht="17.100000000000001" customHeight="1">
      <c r="B120" s="10" t="str">
        <f>IF(D120="","",IF(VLOOKUP(D120,'Input Data'!I121:J241,2,FALSE)="","",VLOOKUP(D120,'Input Data'!I121:J241,2,FALSE)))</f>
        <v/>
      </c>
      <c r="C120" s="11">
        <v>51</v>
      </c>
      <c r="D120" s="90" t="str">
        <f>IF('Input Data'!I121="","",'Input Data'!I121)</f>
        <v/>
      </c>
      <c r="E120" s="41"/>
      <c r="F120" s="41"/>
      <c r="G120" s="41"/>
      <c r="H120" s="41"/>
      <c r="I120" s="41"/>
      <c r="J120" s="41"/>
      <c r="K120" s="41"/>
      <c r="L120" s="106" t="str">
        <f t="shared" si="5"/>
        <v/>
      </c>
      <c r="M120" s="87"/>
      <c r="N120" s="87"/>
      <c r="O120" s="41"/>
      <c r="P120" s="41"/>
      <c r="Q120" s="621" t="str">
        <f t="shared" si="6"/>
        <v/>
      </c>
      <c r="R120" s="622" t="str">
        <f t="shared" si="9"/>
        <v/>
      </c>
      <c r="S120" s="623" t="str">
        <f t="shared" si="7"/>
        <v/>
      </c>
      <c r="T120" s="12" t="str">
        <f t="shared" si="8"/>
        <v/>
      </c>
    </row>
    <row r="121" spans="2:20" ht="17.100000000000001" customHeight="1">
      <c r="B121" s="10" t="str">
        <f>IF(D121="","",IF(VLOOKUP(D121,'Input Data'!I122:J242,2,FALSE)="","",VLOOKUP(D121,'Input Data'!I122:J242,2,FALSE)))</f>
        <v/>
      </c>
      <c r="C121" s="11">
        <v>52</v>
      </c>
      <c r="D121" s="90" t="str">
        <f>IF('Input Data'!I122="","",'Input Data'!I122)</f>
        <v/>
      </c>
      <c r="E121" s="41"/>
      <c r="F121" s="41"/>
      <c r="G121" s="41"/>
      <c r="H121" s="41"/>
      <c r="I121" s="41"/>
      <c r="J121" s="41"/>
      <c r="K121" s="41"/>
      <c r="L121" s="106" t="str">
        <f t="shared" si="5"/>
        <v/>
      </c>
      <c r="M121" s="87"/>
      <c r="N121" s="87"/>
      <c r="O121" s="41"/>
      <c r="P121" s="41"/>
      <c r="Q121" s="42" t="str">
        <f t="shared" si="6"/>
        <v/>
      </c>
      <c r="R121" s="43" t="str">
        <f t="shared" si="9"/>
        <v/>
      </c>
      <c r="S121" s="44" t="str">
        <f t="shared" si="7"/>
        <v/>
      </c>
      <c r="T121" s="12" t="str">
        <f t="shared" si="8"/>
        <v/>
      </c>
    </row>
    <row r="122" spans="2:20" ht="17.100000000000001" customHeight="1">
      <c r="B122" s="10" t="str">
        <f>IF(D122="","",IF(VLOOKUP(D122,'Input Data'!I123:J243,2,FALSE)="","",VLOOKUP(D122,'Input Data'!I123:J243,2,FALSE)))</f>
        <v/>
      </c>
      <c r="C122" s="11">
        <v>53</v>
      </c>
      <c r="D122" s="90" t="str">
        <f>IF('Input Data'!I123="","",'Input Data'!I123)</f>
        <v/>
      </c>
      <c r="E122" s="41"/>
      <c r="F122" s="41"/>
      <c r="G122" s="41"/>
      <c r="H122" s="41"/>
      <c r="I122" s="41"/>
      <c r="J122" s="41"/>
      <c r="K122" s="41"/>
      <c r="L122" s="106" t="str">
        <f t="shared" si="5"/>
        <v/>
      </c>
      <c r="M122" s="87"/>
      <c r="N122" s="87"/>
      <c r="O122" s="41"/>
      <c r="P122" s="41"/>
      <c r="Q122" s="42" t="str">
        <f t="shared" si="6"/>
        <v/>
      </c>
      <c r="R122" s="43" t="str">
        <f t="shared" si="9"/>
        <v/>
      </c>
      <c r="S122" s="44" t="str">
        <f t="shared" si="7"/>
        <v/>
      </c>
      <c r="T122" s="12" t="str">
        <f t="shared" si="8"/>
        <v/>
      </c>
    </row>
    <row r="123" spans="2:20" ht="17.100000000000001" customHeight="1">
      <c r="B123" s="10" t="str">
        <f>IF(D123="","",IF(VLOOKUP(D123,'Input Data'!I124:J244,2,FALSE)="","",VLOOKUP(D123,'Input Data'!I124:J244,2,FALSE)))</f>
        <v/>
      </c>
      <c r="C123" s="11">
        <v>54</v>
      </c>
      <c r="D123" s="90" t="str">
        <f>IF('Input Data'!I124="","",'Input Data'!I124)</f>
        <v/>
      </c>
      <c r="E123" s="41"/>
      <c r="F123" s="41"/>
      <c r="G123" s="41"/>
      <c r="H123" s="41"/>
      <c r="I123" s="41"/>
      <c r="J123" s="41"/>
      <c r="K123" s="41"/>
      <c r="L123" s="106" t="str">
        <f t="shared" si="5"/>
        <v/>
      </c>
      <c r="M123" s="87"/>
      <c r="N123" s="87"/>
      <c r="O123" s="41"/>
      <c r="P123" s="41"/>
      <c r="Q123" s="42" t="str">
        <f t="shared" si="6"/>
        <v/>
      </c>
      <c r="R123" s="43" t="str">
        <f t="shared" si="9"/>
        <v/>
      </c>
      <c r="S123" s="44" t="str">
        <f t="shared" si="7"/>
        <v/>
      </c>
      <c r="T123" s="12" t="str">
        <f t="shared" si="8"/>
        <v/>
      </c>
    </row>
    <row r="124" spans="2:20" ht="17.100000000000001" customHeight="1">
      <c r="B124" s="10" t="str">
        <f>IF(D124="","",IF(VLOOKUP(D124,'Input Data'!I125:J245,2,FALSE)="","",VLOOKUP(D124,'Input Data'!I125:J245,2,FALSE)))</f>
        <v/>
      </c>
      <c r="C124" s="11">
        <v>55</v>
      </c>
      <c r="D124" s="90" t="str">
        <f>IF('Input Data'!I125="","",'Input Data'!I125)</f>
        <v/>
      </c>
      <c r="E124" s="41"/>
      <c r="F124" s="41"/>
      <c r="G124" s="41"/>
      <c r="H124" s="41"/>
      <c r="I124" s="41"/>
      <c r="J124" s="41"/>
      <c r="K124" s="41"/>
      <c r="L124" s="106" t="str">
        <f t="shared" si="5"/>
        <v/>
      </c>
      <c r="M124" s="87"/>
      <c r="N124" s="87"/>
      <c r="O124" s="41"/>
      <c r="P124" s="41"/>
      <c r="Q124" s="42" t="str">
        <f t="shared" si="6"/>
        <v/>
      </c>
      <c r="R124" s="43" t="str">
        <f t="shared" si="9"/>
        <v/>
      </c>
      <c r="S124" s="44" t="str">
        <f t="shared" si="7"/>
        <v/>
      </c>
      <c r="T124" s="12" t="str">
        <f t="shared" si="8"/>
        <v/>
      </c>
    </row>
    <row r="125" spans="2:20" ht="17.100000000000001" customHeight="1">
      <c r="B125" s="10" t="str">
        <f>IF(D125="","",IF(VLOOKUP(D125,'Input Data'!I126:J246,2,FALSE)="","",VLOOKUP(D125,'Input Data'!I126:J246,2,FALSE)))</f>
        <v/>
      </c>
      <c r="C125" s="11">
        <v>56</v>
      </c>
      <c r="D125" s="90" t="str">
        <f>IF('Input Data'!I126="","",'Input Data'!I126)</f>
        <v/>
      </c>
      <c r="E125" s="41"/>
      <c r="F125" s="41"/>
      <c r="G125" s="41"/>
      <c r="H125" s="41"/>
      <c r="I125" s="41"/>
      <c r="J125" s="41"/>
      <c r="K125" s="41"/>
      <c r="L125" s="106" t="str">
        <f t="shared" si="5"/>
        <v/>
      </c>
      <c r="M125" s="87"/>
      <c r="N125" s="87"/>
      <c r="O125" s="41"/>
      <c r="P125" s="41"/>
      <c r="Q125" s="42" t="str">
        <f t="shared" si="6"/>
        <v/>
      </c>
      <c r="R125" s="43" t="str">
        <f t="shared" si="9"/>
        <v/>
      </c>
      <c r="S125" s="44" t="str">
        <f t="shared" si="7"/>
        <v/>
      </c>
      <c r="T125" s="12" t="str">
        <f t="shared" si="8"/>
        <v/>
      </c>
    </row>
    <row r="126" spans="2:20" ht="17.100000000000001" customHeight="1">
      <c r="B126" s="10" t="str">
        <f>IF(D126="","",IF(VLOOKUP(D126,'Input Data'!I127:J247,2,FALSE)="","",VLOOKUP(D126,'Input Data'!I127:J247,2,FALSE)))</f>
        <v/>
      </c>
      <c r="C126" s="11">
        <v>57</v>
      </c>
      <c r="D126" s="90" t="str">
        <f>IF('Input Data'!I127="","",'Input Data'!I127)</f>
        <v/>
      </c>
      <c r="E126" s="41"/>
      <c r="F126" s="41"/>
      <c r="G126" s="41"/>
      <c r="H126" s="41"/>
      <c r="I126" s="41"/>
      <c r="J126" s="41"/>
      <c r="K126" s="41"/>
      <c r="L126" s="106" t="str">
        <f t="shared" si="5"/>
        <v/>
      </c>
      <c r="M126" s="87"/>
      <c r="N126" s="87"/>
      <c r="O126" s="41"/>
      <c r="P126" s="41"/>
      <c r="Q126" s="42" t="str">
        <f t="shared" si="6"/>
        <v/>
      </c>
      <c r="R126" s="43" t="str">
        <f t="shared" si="9"/>
        <v/>
      </c>
      <c r="S126" s="44" t="str">
        <f t="shared" si="7"/>
        <v/>
      </c>
      <c r="T126" s="12" t="str">
        <f t="shared" si="8"/>
        <v/>
      </c>
    </row>
    <row r="127" spans="2:20" ht="17.100000000000001" customHeight="1">
      <c r="B127" s="10" t="str">
        <f>IF(D127="","",IF(VLOOKUP(D127,'Input Data'!I128:J248,2,FALSE)="","",VLOOKUP(D127,'Input Data'!I128:J248,2,FALSE)))</f>
        <v/>
      </c>
      <c r="C127" s="11">
        <v>58</v>
      </c>
      <c r="D127" s="90" t="str">
        <f>IF('Input Data'!I128="","",'Input Data'!I128)</f>
        <v/>
      </c>
      <c r="E127" s="41"/>
      <c r="F127" s="41"/>
      <c r="G127" s="41"/>
      <c r="H127" s="41"/>
      <c r="I127" s="41"/>
      <c r="J127" s="41"/>
      <c r="K127" s="41"/>
      <c r="L127" s="106" t="str">
        <f t="shared" si="5"/>
        <v/>
      </c>
      <c r="M127" s="87"/>
      <c r="N127" s="87"/>
      <c r="O127" s="41"/>
      <c r="P127" s="41"/>
      <c r="Q127" s="42" t="str">
        <f t="shared" si="6"/>
        <v/>
      </c>
      <c r="R127" s="43" t="str">
        <f t="shared" si="9"/>
        <v/>
      </c>
      <c r="S127" s="44" t="str">
        <f t="shared" si="7"/>
        <v/>
      </c>
      <c r="T127" s="12" t="str">
        <f t="shared" si="8"/>
        <v/>
      </c>
    </row>
    <row r="128" spans="2:20" ht="17.100000000000001" customHeight="1">
      <c r="B128" s="10" t="str">
        <f>IF(D128="","",IF(VLOOKUP(D128,'Input Data'!I129:J249,2,FALSE)="","",VLOOKUP(D128,'Input Data'!I129:J249,2,FALSE)))</f>
        <v/>
      </c>
      <c r="C128" s="11">
        <v>59</v>
      </c>
      <c r="D128" s="90" t="str">
        <f>IF('Input Data'!I129="","",'Input Data'!I129)</f>
        <v/>
      </c>
      <c r="E128" s="41"/>
      <c r="F128" s="41"/>
      <c r="G128" s="41"/>
      <c r="H128" s="41"/>
      <c r="I128" s="41"/>
      <c r="J128" s="41"/>
      <c r="K128" s="41"/>
      <c r="L128" s="106" t="str">
        <f t="shared" si="5"/>
        <v/>
      </c>
      <c r="M128" s="87"/>
      <c r="N128" s="87"/>
      <c r="O128" s="41"/>
      <c r="P128" s="41"/>
      <c r="Q128" s="42" t="str">
        <f t="shared" si="6"/>
        <v/>
      </c>
      <c r="R128" s="43" t="str">
        <f t="shared" si="9"/>
        <v/>
      </c>
      <c r="S128" s="44" t="str">
        <f t="shared" si="7"/>
        <v/>
      </c>
      <c r="T128" s="12" t="str">
        <f t="shared" si="8"/>
        <v/>
      </c>
    </row>
    <row r="129" spans="2:20" ht="17.100000000000001" customHeight="1">
      <c r="B129" s="10" t="str">
        <f>IF(D129="","",IF(VLOOKUP(D129,'Input Data'!I130:J250,2,FALSE)="","",VLOOKUP(D129,'Input Data'!I130:J250,2,FALSE)))</f>
        <v/>
      </c>
      <c r="C129" s="11">
        <v>60</v>
      </c>
      <c r="D129" s="90" t="str">
        <f>IF('Input Data'!I130="","",'Input Data'!I130)</f>
        <v/>
      </c>
      <c r="E129" s="41"/>
      <c r="F129" s="41"/>
      <c r="G129" s="41"/>
      <c r="H129" s="41"/>
      <c r="I129" s="41"/>
      <c r="J129" s="41"/>
      <c r="K129" s="41"/>
      <c r="L129" s="106" t="str">
        <f t="shared" si="5"/>
        <v/>
      </c>
      <c r="M129" s="87"/>
      <c r="N129" s="87"/>
      <c r="O129" s="41"/>
      <c r="P129" s="41"/>
      <c r="Q129" s="42" t="str">
        <f t="shared" si="6"/>
        <v/>
      </c>
      <c r="R129" s="43" t="str">
        <f t="shared" si="9"/>
        <v/>
      </c>
      <c r="S129" s="44" t="str">
        <f t="shared" si="7"/>
        <v/>
      </c>
      <c r="T129" s="12" t="str">
        <f t="shared" si="8"/>
        <v/>
      </c>
    </row>
    <row r="130" spans="2:20" ht="17.100000000000001" customHeight="1">
      <c r="C130" s="14"/>
      <c r="L130" s="108" t="str">
        <f t="shared" si="5"/>
        <v/>
      </c>
    </row>
    <row r="131" spans="2:20" ht="17.100000000000001" customHeight="1">
      <c r="C131" s="14"/>
      <c r="D131" s="15" t="str">
        <f>IF(TERM1!D131="","",TERM1!D131)</f>
        <v>PREPARED BY:</v>
      </c>
      <c r="E131" s="15"/>
      <c r="F131" s="15"/>
      <c r="G131" s="17"/>
      <c r="H131" s="17"/>
      <c r="I131" s="99" t="str">
        <f>IF(TERM1!I131="","",TERM1!I131)</f>
        <v>NOTED BY:</v>
      </c>
      <c r="J131" s="15"/>
      <c r="R131" s="15" t="str">
        <f>IF(TERM1!R131="","",TERM1!R131)</f>
        <v>APPROVED BY:</v>
      </c>
      <c r="S131" s="15"/>
      <c r="T131" s="15"/>
    </row>
    <row r="132" spans="2:20" ht="17.100000000000001" customHeight="1">
      <c r="D132" s="15"/>
      <c r="E132" s="15"/>
      <c r="F132" s="15"/>
      <c r="G132" s="15"/>
      <c r="H132" s="15"/>
      <c r="Q132" s="15"/>
      <c r="R132" s="15"/>
      <c r="S132" s="15"/>
      <c r="T132" s="15"/>
    </row>
    <row r="133" spans="2:20" ht="17.100000000000001" customHeight="1">
      <c r="D133" s="15"/>
      <c r="E133" s="15"/>
      <c r="F133" s="15"/>
      <c r="G133" s="15"/>
      <c r="H133" s="15"/>
      <c r="Q133" s="15"/>
      <c r="R133" s="15"/>
      <c r="S133" s="15"/>
      <c r="T133" s="15"/>
    </row>
    <row r="134" spans="2:20" ht="17.100000000000001" customHeight="1">
      <c r="D134" s="676" t="str">
        <f>IF(TERM1!D134="","",TERM1!D134)</f>
        <v/>
      </c>
      <c r="E134" s="676"/>
      <c r="F134" s="15"/>
      <c r="G134" s="97"/>
      <c r="H134" s="97"/>
      <c r="I134" s="676" t="str">
        <f>IF(TERM1!I134="","",TERM1!I134)</f>
        <v>JUAN G. DELA CRUZ</v>
      </c>
      <c r="J134" s="676"/>
      <c r="K134" s="676"/>
      <c r="L134" s="97"/>
      <c r="M134" s="81"/>
      <c r="N134" s="81"/>
      <c r="O134" s="81"/>
      <c r="P134" s="81"/>
      <c r="Q134" s="676" t="str">
        <f>IF(TERM1!Q134="","",TERM1!Q134)</f>
        <v>LAILANI N. TORRES</v>
      </c>
      <c r="R134" s="676"/>
      <c r="S134" s="676"/>
      <c r="T134" s="676"/>
    </row>
    <row r="135" spans="2:20" ht="17.100000000000001" customHeight="1">
      <c r="D135" s="683" t="str">
        <f>IF(TERM1!D135="","",TERM1!D135)</f>
        <v>GRADE 10 ADVISER</v>
      </c>
      <c r="E135" s="683"/>
      <c r="F135" s="15"/>
      <c r="G135" s="98"/>
      <c r="H135" s="98"/>
      <c r="I135" s="683" t="str">
        <f>IF(TERM1!I135="","",TERM1!I135)</f>
        <v>SUBJECT GROUP HEAD</v>
      </c>
      <c r="J135" s="683"/>
      <c r="K135" s="683"/>
      <c r="L135" s="98"/>
      <c r="M135" s="82"/>
      <c r="N135" s="82"/>
      <c r="O135" s="82"/>
      <c r="P135" s="82"/>
      <c r="Q135" s="683" t="str">
        <f>IF(TERM1!Q135="","",TERM1!Q135)</f>
        <v>PRINCIPAL I</v>
      </c>
      <c r="R135" s="683"/>
      <c r="S135" s="683"/>
      <c r="T135" s="683"/>
    </row>
    <row r="136" spans="2:20" ht="17.100000000000001" customHeight="1">
      <c r="D136" s="15"/>
      <c r="E136" s="15"/>
      <c r="F136" s="15"/>
      <c r="G136" s="15"/>
      <c r="H136" s="15"/>
      <c r="I136" s="15"/>
      <c r="J136" s="15"/>
      <c r="K136" s="15"/>
      <c r="L136" s="15"/>
      <c r="M136" s="15"/>
      <c r="N136" s="15"/>
      <c r="O136" s="15"/>
      <c r="P136" s="15"/>
      <c r="Q136" s="15"/>
      <c r="R136" s="15"/>
      <c r="S136" s="15"/>
      <c r="T136" s="15"/>
    </row>
    <row r="137" spans="2:20" ht="17.100000000000001" hidden="1" customHeight="1"/>
    <row r="138" spans="2:20" hidden="1">
      <c r="D138" s="1" t="s">
        <v>2127</v>
      </c>
    </row>
    <row r="139" spans="2:20" ht="15.75" hidden="1" customHeight="1"/>
    <row r="140" spans="2:20" ht="20.100000000000001" hidden="1" customHeight="1"/>
    <row r="141" spans="2:20" ht="20.100000000000001" hidden="1" customHeight="1"/>
    <row r="142" spans="2:20" ht="20.100000000000001" hidden="1" customHeight="1"/>
    <row r="143" spans="2:20" ht="20.100000000000001" hidden="1" customHeight="1"/>
    <row r="144" spans="2:20" ht="20.100000000000001" hidden="1" customHeight="1"/>
    <row r="145" spans="4:19" ht="20.85" hidden="1" customHeight="1"/>
    <row r="146" spans="4:19" ht="30.4" hidden="1" customHeight="1"/>
    <row r="147" spans="4:19" hidden="1"/>
    <row r="149" spans="4:19" ht="31.5">
      <c r="E149" s="609" t="str">
        <f>IF(TERM1!E149="","",TERM1!E149)</f>
        <v>FILIPINO</v>
      </c>
      <c r="F149" s="609" t="str">
        <f>IF(TERM1!F149="","",TERM1!F149)</f>
        <v>ENGLISH</v>
      </c>
      <c r="G149" s="609" t="str">
        <f>IF(TERM1!G149="","",TERM1!G149)</f>
        <v>MATHEMATICS</v>
      </c>
      <c r="H149" s="609" t="str">
        <f>IF(TERM1!H149="","",TERM1!H149)</f>
        <v>SCIENCE</v>
      </c>
      <c r="I149" s="609" t="str">
        <f>IF(TERM1!I149="","",TERM1!I149)</f>
        <v>AP</v>
      </c>
      <c r="J149" s="609" t="str">
        <f>IF(TERM1!J149="","",TERM1!J149)</f>
        <v>VALUES EDUCATION</v>
      </c>
      <c r="K149" s="609" t="str">
        <f>IF(TERM1!K149="","",TERM1!K149)</f>
        <v>TLE</v>
      </c>
      <c r="L149" s="88" t="s">
        <v>170</v>
      </c>
      <c r="M149" s="612" t="s">
        <v>1980</v>
      </c>
      <c r="O149" s="1" t="s">
        <v>2188</v>
      </c>
      <c r="P149" s="1" t="s">
        <v>2189</v>
      </c>
      <c r="Q149" s="649" t="s">
        <v>2190</v>
      </c>
      <c r="R149" s="681" t="s">
        <v>2189</v>
      </c>
      <c r="S149" s="682"/>
    </row>
    <row r="150" spans="4:19" ht="18.75">
      <c r="D150" s="646" t="s">
        <v>2182</v>
      </c>
      <c r="E150" s="651">
        <f>IFERROR(AVERAGE(E9:E129),"")</f>
        <v>89.75</v>
      </c>
      <c r="F150" s="651">
        <f t="shared" ref="F150:L150" si="10">IFERROR(AVERAGE(F9:F129),"")</f>
        <v>85</v>
      </c>
      <c r="G150" s="651">
        <f t="shared" si="10"/>
        <v>94.25</v>
      </c>
      <c r="H150" s="651">
        <f t="shared" si="10"/>
        <v>94</v>
      </c>
      <c r="I150" s="651">
        <f t="shared" si="10"/>
        <v>92</v>
      </c>
      <c r="J150" s="651">
        <f t="shared" si="10"/>
        <v>89.75</v>
      </c>
      <c r="K150" s="651">
        <f t="shared" si="10"/>
        <v>89.75</v>
      </c>
      <c r="L150" s="651">
        <f t="shared" si="10"/>
        <v>88.25</v>
      </c>
      <c r="M150" s="651">
        <f>IFERROR(AVERAGE(R9:R129),"")</f>
        <v>90.25</v>
      </c>
      <c r="O150" s="1" t="s">
        <v>323</v>
      </c>
      <c r="P150" s="1">
        <v>90</v>
      </c>
      <c r="Q150" s="649" t="s">
        <v>323</v>
      </c>
      <c r="R150" s="649">
        <v>90</v>
      </c>
      <c r="S150" s="649">
        <v>100</v>
      </c>
    </row>
    <row r="151" spans="4:19" ht="18.75">
      <c r="D151" s="646" t="s">
        <v>2183</v>
      </c>
      <c r="E151" s="652">
        <f>IF(OR($R$150="", $S$150=""), "", COUNTIFS(E$9:E$129, "&gt;=" &amp; $R$150, E$9:E$129, "&lt;=" &amp; $S$150))</f>
        <v>2</v>
      </c>
      <c r="F151" s="652">
        <f t="shared" ref="F151:L151" si="11">IF(OR($R$150="", $S$150=""), "", COUNTIFS(F$9:F$129, "&gt;=" &amp; $R$150, F$9:F$129, "&lt;=" &amp; $S$150))</f>
        <v>1</v>
      </c>
      <c r="G151" s="652">
        <f t="shared" si="11"/>
        <v>3</v>
      </c>
      <c r="H151" s="652">
        <f t="shared" si="11"/>
        <v>3</v>
      </c>
      <c r="I151" s="652">
        <f t="shared" si="11"/>
        <v>2</v>
      </c>
      <c r="J151" s="652">
        <f t="shared" si="11"/>
        <v>2</v>
      </c>
      <c r="K151" s="652">
        <f t="shared" si="11"/>
        <v>2</v>
      </c>
      <c r="L151" s="652">
        <f t="shared" si="11"/>
        <v>2</v>
      </c>
      <c r="M151" s="652">
        <f>IF(OR($R$150="", $S$150=""), "", COUNTIFS(R$9:R$129, "&gt;=" &amp; $R$150, R$9:R$129, "&lt;=" &amp; $S$150))</f>
        <v>3</v>
      </c>
      <c r="O151" s="1" t="s">
        <v>324</v>
      </c>
      <c r="P151" s="1">
        <v>80</v>
      </c>
      <c r="Q151" s="649" t="s">
        <v>324</v>
      </c>
      <c r="R151" s="649">
        <v>80</v>
      </c>
      <c r="S151" s="649">
        <v>89</v>
      </c>
    </row>
    <row r="152" spans="4:19" ht="18.75">
      <c r="D152" s="646" t="s">
        <v>2184</v>
      </c>
      <c r="E152" s="652">
        <f>IF(OR($R$151="", $S$151=""), "", COUNTIFS(E$9:E$129, "&gt;=" &amp; $R$151, E$9:E$129, "&lt;=" &amp; $S$151))</f>
        <v>2</v>
      </c>
      <c r="F152" s="652">
        <f t="shared" ref="F152:K152" si="12">IF(OR($R$151="", $S$151=""), "", COUNTIFS(F$9:F$129, "&gt;=" &amp; $R$151, F$9:F$129, "&lt;=" &amp; $S$151))</f>
        <v>2</v>
      </c>
      <c r="G152" s="652">
        <f>IF(OR($R$151="", $S$151=""), "", COUNTIFS(G$9:G$129, "&gt;=" &amp; $R$151, G$9:G$129, "&lt;=" &amp; $S$151))</f>
        <v>1</v>
      </c>
      <c r="H152" s="652">
        <f t="shared" si="12"/>
        <v>1</v>
      </c>
      <c r="I152" s="652">
        <f t="shared" si="12"/>
        <v>2</v>
      </c>
      <c r="J152" s="652">
        <f t="shared" si="12"/>
        <v>2</v>
      </c>
      <c r="K152" s="652">
        <f t="shared" si="12"/>
        <v>2</v>
      </c>
      <c r="L152" s="652">
        <f>IF(OR($R$151="", $S$151=""), "", COUNTIFS(L$9:L$129, "&gt;=" &amp; $R$151, L$9:L$129, "&lt;=" &amp; $S$151))</f>
        <v>1</v>
      </c>
      <c r="M152" s="652">
        <f>IF(OR($R$151="", $S$151=""), "", COUNTIFS(R$9:R$129, "&gt;=" &amp; $R$151, R$9:R$129, "&lt;=" &amp; $S$151))</f>
        <v>1</v>
      </c>
      <c r="O152" s="1" t="s">
        <v>325</v>
      </c>
      <c r="P152" s="1">
        <v>75</v>
      </c>
      <c r="Q152" s="649" t="s">
        <v>325</v>
      </c>
      <c r="R152" s="649">
        <v>75</v>
      </c>
      <c r="S152" s="649">
        <v>79</v>
      </c>
    </row>
    <row r="153" spans="4:19" ht="18.75">
      <c r="D153" s="646" t="s">
        <v>2185</v>
      </c>
      <c r="E153" s="652">
        <f>IF(OR($R$152="", $S$152=""), "", COUNTIFS(E$9:E$129, "&gt;=" &amp; $R$152, E$9:E$129, "&lt;=" &amp; $S$152))</f>
        <v>0</v>
      </c>
      <c r="F153" s="652">
        <f t="shared" ref="F153:L153" si="13">IF(OR($R$152="", $S$152=""), "", COUNTIFS(F$9:F$129, "&gt;=" &amp; $R$152, F$9:F$129, "&lt;=" &amp; $S$152))</f>
        <v>1</v>
      </c>
      <c r="G153" s="652">
        <f t="shared" si="13"/>
        <v>0</v>
      </c>
      <c r="H153" s="652">
        <f t="shared" si="13"/>
        <v>0</v>
      </c>
      <c r="I153" s="652">
        <f t="shared" si="13"/>
        <v>0</v>
      </c>
      <c r="J153" s="652">
        <f t="shared" si="13"/>
        <v>0</v>
      </c>
      <c r="K153" s="652">
        <f t="shared" si="13"/>
        <v>0</v>
      </c>
      <c r="L153" s="652">
        <f t="shared" si="13"/>
        <v>1</v>
      </c>
      <c r="M153" s="652">
        <f>IF(OR($R$152="", $S$152=""), "", COUNTIFS(R$9:R$129, "&gt;=" &amp; $R$152, R$9:R$129, "&lt;=" &amp; $S$152))</f>
        <v>0</v>
      </c>
      <c r="O153" s="1" t="s">
        <v>326</v>
      </c>
      <c r="P153" s="1">
        <v>65</v>
      </c>
      <c r="Q153" s="649" t="s">
        <v>326</v>
      </c>
      <c r="R153" s="649">
        <v>65</v>
      </c>
      <c r="S153" s="649">
        <v>74</v>
      </c>
    </row>
    <row r="154" spans="4:19" ht="18.75">
      <c r="D154" s="646" t="s">
        <v>2186</v>
      </c>
      <c r="E154" s="652">
        <f>IF(OR($R$153="", $S$153=""), "", COUNTIFS(E$9:E$129, "&gt;=" &amp; $R$153, E$9:E$129, "&lt;=" &amp; $S$153))</f>
        <v>0</v>
      </c>
      <c r="F154" s="652">
        <f t="shared" ref="F154:L154" si="14">IF(OR($R$153="", $S$153=""), "", COUNTIFS(F$9:F$129, "&gt;=" &amp; $R$153, F$9:F$129, "&lt;=" &amp; $S$153))</f>
        <v>0</v>
      </c>
      <c r="G154" s="652">
        <f t="shared" si="14"/>
        <v>0</v>
      </c>
      <c r="H154" s="652">
        <f t="shared" si="14"/>
        <v>0</v>
      </c>
      <c r="I154" s="652">
        <f t="shared" si="14"/>
        <v>0</v>
      </c>
      <c r="J154" s="652">
        <f t="shared" si="14"/>
        <v>0</v>
      </c>
      <c r="K154" s="652">
        <f t="shared" si="14"/>
        <v>0</v>
      </c>
      <c r="L154" s="652">
        <f t="shared" si="14"/>
        <v>0</v>
      </c>
      <c r="M154" s="652">
        <f>IF(OR($R$153="", $S$153=""), "", COUNTIFS(R$9:R$129, "&gt;=" &amp; $R$153, R$9:R$129, "&lt;=" &amp; $S$153))</f>
        <v>0</v>
      </c>
      <c r="O154" s="1" t="s">
        <v>327</v>
      </c>
      <c r="P154" s="1">
        <v>0</v>
      </c>
      <c r="Q154" s="649" t="s">
        <v>327</v>
      </c>
      <c r="R154" s="649">
        <v>0</v>
      </c>
      <c r="S154" s="649">
        <v>64</v>
      </c>
    </row>
    <row r="155" spans="4:19" ht="18.75">
      <c r="D155" s="646" t="s">
        <v>2187</v>
      </c>
      <c r="E155" s="652">
        <f>IF(OR($R$154="", $S$154=""), "", COUNTIFS(E$9:E$129, "&gt;=" &amp; $R$154, E$9:E$129, "&lt;=" &amp; $S$154))</f>
        <v>0</v>
      </c>
      <c r="F155" s="652">
        <f t="shared" ref="F155:L155" si="15">IF(OR($R$154="", $S$154=""), "", COUNTIFS(F$9:F$129, "&gt;=" &amp; $R$154, F$9:F$129, "&lt;=" &amp; $S$154))</f>
        <v>0</v>
      </c>
      <c r="G155" s="652">
        <f t="shared" si="15"/>
        <v>0</v>
      </c>
      <c r="H155" s="652">
        <f t="shared" si="15"/>
        <v>0</v>
      </c>
      <c r="I155" s="652">
        <f t="shared" si="15"/>
        <v>0</v>
      </c>
      <c r="J155" s="652">
        <f t="shared" si="15"/>
        <v>0</v>
      </c>
      <c r="K155" s="652">
        <f t="shared" si="15"/>
        <v>0</v>
      </c>
      <c r="L155" s="652">
        <f t="shared" si="15"/>
        <v>0</v>
      </c>
      <c r="M155" s="652">
        <f>IF(OR($R$154="", $S$154=""), "", COUNTIFS(R$9:R$129, "&gt;=" &amp; $R$154, R$9:R$129, "&lt;=" &amp; $S$154))</f>
        <v>0</v>
      </c>
    </row>
    <row r="157" spans="4:19">
      <c r="D157" s="646" t="s">
        <v>2191</v>
      </c>
      <c r="E157" s="649">
        <f>SUM(E151:E155)</f>
        <v>4</v>
      </c>
      <c r="F157" s="649">
        <f t="shared" ref="F157:M157" si="16">SUM(F151:F155)</f>
        <v>4</v>
      </c>
      <c r="G157" s="649">
        <f t="shared" si="16"/>
        <v>4</v>
      </c>
      <c r="H157" s="649">
        <f t="shared" si="16"/>
        <v>4</v>
      </c>
      <c r="I157" s="649">
        <f t="shared" si="16"/>
        <v>4</v>
      </c>
      <c r="J157" s="649">
        <f t="shared" si="16"/>
        <v>4</v>
      </c>
      <c r="K157" s="649">
        <f t="shared" si="16"/>
        <v>4</v>
      </c>
      <c r="L157" s="649">
        <f t="shared" si="16"/>
        <v>4</v>
      </c>
      <c r="M157" s="649">
        <f t="shared" si="16"/>
        <v>4</v>
      </c>
    </row>
  </sheetData>
  <sheetProtection algorithmName="SHA-512" hashValue="u7FD7oZ0gfNppb2NcPT9+s1WPqbA2VmLFq8VS3w0k+Y/BVoiMGwcCSOxK8bR6dt+K4AP5s7rV1tXx1RKF2KCuA==" saltValue="O1YToHEjTwSAk48Yeo9qRw==" spinCount="100000" sheet="1" objects="1" scenarios="1" formatRows="0" sort="0" autoFilter="0"/>
  <mergeCells count="14">
    <mergeCell ref="C3:T3"/>
    <mergeCell ref="G4:H4"/>
    <mergeCell ref="J4:K4"/>
    <mergeCell ref="M4:N4"/>
    <mergeCell ref="E5:H5"/>
    <mergeCell ref="J5:K5"/>
    <mergeCell ref="M5:N5"/>
    <mergeCell ref="R149:S149"/>
    <mergeCell ref="I134:K134"/>
    <mergeCell ref="I135:K135"/>
    <mergeCell ref="D134:E134"/>
    <mergeCell ref="Q134:T134"/>
    <mergeCell ref="D135:E135"/>
    <mergeCell ref="Q135:T135"/>
  </mergeCells>
  <phoneticPr fontId="44" type="noConversion"/>
  <printOptions horizontalCentered="1"/>
  <pageMargins left="0.23622047244094491" right="0.23622047244094491" top="0.39370078740157483" bottom="0.39370078740157483" header="0.31496062992125984" footer="0.31496062992125984"/>
  <pageSetup paperSize="14" scale="56" fitToHeight="0" orientation="landscape" horizontalDpi="360" verticalDpi="36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8A285-A70F-4877-AA34-C69BBFBD4B04}">
  <sheetPr codeName="Sheet7">
    <pageSetUpPr fitToPage="1"/>
  </sheetPr>
  <dimension ref="A1:V157"/>
  <sheetViews>
    <sheetView zoomScale="70" zoomScaleNormal="70" workbookViewId="0">
      <pane xSplit="1" ySplit="7" topLeftCell="B120" activePane="bottomRight" state="frozen"/>
      <selection activeCell="M21" sqref="M21"/>
      <selection pane="topRight" activeCell="M21" sqref="M21"/>
      <selection pane="bottomLeft" activeCell="M21" sqref="M21"/>
      <selection pane="bottomRight" activeCell="K17" sqref="K17"/>
    </sheetView>
  </sheetViews>
  <sheetFormatPr defaultColWidth="9" defaultRowHeight="15"/>
  <cols>
    <col min="1" max="1" width="21.5703125" style="506" customWidth="1"/>
    <col min="2" max="2" width="3" style="1" customWidth="1"/>
    <col min="3" max="3" width="4.28515625" style="1" customWidth="1"/>
    <col min="4" max="4" width="50.5703125" style="1" customWidth="1"/>
    <col min="5" max="11" width="17.5703125" style="1" customWidth="1"/>
    <col min="12" max="12" width="19.140625" style="1" customWidth="1"/>
    <col min="13" max="14" width="14.5703125" style="1" customWidth="1"/>
    <col min="15" max="16" width="17.5703125" style="1" hidden="1" customWidth="1"/>
    <col min="17" max="18" width="12.5703125" style="1" customWidth="1"/>
    <col min="19" max="19" width="9.140625" style="1" customWidth="1"/>
    <col min="20" max="20" width="25.140625" style="1" customWidth="1"/>
    <col min="21" max="21" width="5" style="1" customWidth="1"/>
    <col min="22" max="22" width="48.7109375" style="1" customWidth="1"/>
    <col min="23" max="24" width="9" style="1" customWidth="1"/>
    <col min="25" max="39" width="9" style="1"/>
    <col min="40" max="47" width="0" style="1" hidden="1" customWidth="1"/>
    <col min="48" max="16384" width="9" style="1"/>
  </cols>
  <sheetData>
    <row r="1" spans="2:22" s="506" customFormat="1" ht="45.4" customHeight="1"/>
    <row r="2" spans="2:22" ht="3" customHeight="1"/>
    <row r="3" spans="2:22" ht="39.75" customHeight="1">
      <c r="C3" s="675" t="s">
        <v>2134</v>
      </c>
      <c r="D3" s="675"/>
      <c r="E3" s="675"/>
      <c r="F3" s="675"/>
      <c r="G3" s="675"/>
      <c r="H3" s="675"/>
      <c r="I3" s="675"/>
      <c r="J3" s="675"/>
      <c r="K3" s="675"/>
      <c r="L3" s="675"/>
      <c r="M3" s="675"/>
      <c r="N3" s="675"/>
      <c r="O3" s="675"/>
      <c r="P3" s="675"/>
      <c r="Q3" s="675"/>
      <c r="R3" s="675"/>
      <c r="S3" s="675"/>
      <c r="T3" s="675"/>
    </row>
    <row r="4" spans="2:22" ht="20.100000000000001" customHeight="1">
      <c r="D4" s="2" t="s">
        <v>4</v>
      </c>
      <c r="E4" s="86" t="str">
        <f>IF('Input Data'!E4="", "", 'Input Data'!E4)</f>
        <v>IV-A CALABARZON</v>
      </c>
      <c r="F4" s="2" t="s">
        <v>0</v>
      </c>
      <c r="G4" s="679" t="str">
        <f>IF('Input Data'!E2="", "", 'Input Data'!E2)</f>
        <v>IMUS CITY</v>
      </c>
      <c r="H4" s="679"/>
      <c r="I4" s="93" t="s">
        <v>3</v>
      </c>
      <c r="J4" s="678">
        <f>IF('Input Data'!I3="","",'Input Data'!I3)</f>
        <v>10</v>
      </c>
      <c r="K4" s="678"/>
      <c r="L4" s="2" t="s">
        <v>5</v>
      </c>
      <c r="M4" s="678" t="str">
        <f>IF('Input Data'!I4="","",'Input Data'!I4)</f>
        <v>PEARL</v>
      </c>
      <c r="N4" s="678"/>
      <c r="O4" s="85"/>
      <c r="P4" s="85"/>
      <c r="Q4" s="2"/>
      <c r="R4" s="85"/>
      <c r="V4" s="94"/>
    </row>
    <row r="5" spans="2:22" ht="20.100000000000001" customHeight="1">
      <c r="D5" s="2" t="s">
        <v>6</v>
      </c>
      <c r="E5" s="680" t="str">
        <f>IF('Input Data'!E5="", "", 'Input Data'!E5)</f>
        <v>GEN. TOMAS MASCARDO NATIONAL HIGH SCHOOL</v>
      </c>
      <c r="F5" s="680"/>
      <c r="G5" s="680"/>
      <c r="H5" s="680"/>
      <c r="I5" s="93" t="s">
        <v>7</v>
      </c>
      <c r="J5" s="678">
        <f>IF('Input Data'!E6="", "", 'Input Data'!E6)</f>
        <v>307821</v>
      </c>
      <c r="K5" s="678"/>
      <c r="L5" s="2" t="s">
        <v>1</v>
      </c>
      <c r="M5" s="678" t="str">
        <f>IF('Input Data'!I2="","",'Input Data'!I2)</f>
        <v>2026-2027</v>
      </c>
      <c r="N5" s="678"/>
      <c r="O5" s="85"/>
      <c r="P5" s="85"/>
      <c r="Q5" s="2"/>
      <c r="R5" s="85"/>
      <c r="V5" s="94"/>
    </row>
    <row r="6" spans="2:22" ht="12.4" customHeight="1">
      <c r="V6" s="94"/>
    </row>
    <row r="7" spans="2:22" ht="42.75" customHeight="1">
      <c r="C7" s="3"/>
      <c r="D7" s="1174" t="s">
        <v>140</v>
      </c>
      <c r="E7" s="609" t="str">
        <f>IF(TERM1!E7="","",TERM1!E7)</f>
        <v>FILIPINO</v>
      </c>
      <c r="F7" s="609" t="str">
        <f>IF(TERM1!F7="","",TERM1!F7)</f>
        <v>ENGLISH</v>
      </c>
      <c r="G7" s="609" t="str">
        <f>IF(TERM1!G7="","",TERM1!G7)</f>
        <v>MATHEMATICS</v>
      </c>
      <c r="H7" s="609" t="str">
        <f>IF(TERM1!H7="","",TERM1!H7)</f>
        <v>SCIENCE</v>
      </c>
      <c r="I7" s="609" t="str">
        <f>IF(TERM1!I7="","",TERM1!I7)</f>
        <v>AP</v>
      </c>
      <c r="J7" s="609" t="str">
        <f>IF(TERM1!J7="","",TERM1!J7)</f>
        <v>VALUES EDUCATION</v>
      </c>
      <c r="K7" s="609" t="str">
        <f>IF(TERM1!K7="","",TERM1!K7)</f>
        <v>TLE</v>
      </c>
      <c r="L7" s="88" t="s">
        <v>170</v>
      </c>
      <c r="M7" s="89" t="s">
        <v>171</v>
      </c>
      <c r="N7" s="89" t="s">
        <v>172</v>
      </c>
      <c r="O7" s="95" t="str">
        <f>IF(TERM1!O7="","",TERM1!O7)</f>
        <v/>
      </c>
      <c r="P7" s="95" t="str">
        <f>IF(TERM1!P7="","",TERM1!P7)</f>
        <v/>
      </c>
      <c r="Q7" s="610" t="s">
        <v>1979</v>
      </c>
      <c r="R7" s="612" t="s">
        <v>1980</v>
      </c>
      <c r="S7" s="5" t="s">
        <v>142</v>
      </c>
      <c r="T7" s="6" t="s">
        <v>143</v>
      </c>
      <c r="V7" s="94"/>
    </row>
    <row r="8" spans="2:22" ht="16.899999999999999" customHeight="1">
      <c r="C8" s="7"/>
      <c r="D8" s="8" t="s">
        <v>9</v>
      </c>
      <c r="E8" s="9"/>
      <c r="F8" s="9"/>
      <c r="G8" s="9"/>
      <c r="H8" s="9"/>
      <c r="I8" s="9"/>
      <c r="J8" s="9"/>
      <c r="K8" s="9"/>
      <c r="L8" s="9"/>
      <c r="M8" s="9"/>
      <c r="N8" s="9"/>
      <c r="O8" s="9" t="s">
        <v>176</v>
      </c>
      <c r="P8" s="9" t="s">
        <v>176</v>
      </c>
      <c r="Q8" s="7"/>
      <c r="R8" s="7"/>
      <c r="S8" s="7"/>
      <c r="T8" s="7"/>
      <c r="V8" s="94"/>
    </row>
    <row r="9" spans="2:22" ht="17.100000000000001" customHeight="1">
      <c r="B9" s="10">
        <f>IF(D9="","",IF(VLOOKUP(D9,'Input Data'!I10:J130,2,FALSE)="","",VLOOKUP(D9,'Input Data'!I10:J130,2,FALSE)))</f>
        <v>123456789</v>
      </c>
      <c r="C9" s="11">
        <v>1</v>
      </c>
      <c r="D9" s="90" t="str">
        <f>IF('Input Data'!I10="","",'Input Data'!I10)</f>
        <v>DELA CRUZ, JUAN SANTOS</v>
      </c>
      <c r="E9" s="41">
        <v>90</v>
      </c>
      <c r="F9" s="41">
        <v>85</v>
      </c>
      <c r="G9" s="41">
        <v>90</v>
      </c>
      <c r="H9" s="41">
        <v>99</v>
      </c>
      <c r="I9" s="41">
        <v>100</v>
      </c>
      <c r="J9" s="41">
        <v>100</v>
      </c>
      <c r="K9" s="41">
        <v>100</v>
      </c>
      <c r="L9" s="106">
        <f>IF(M9="","",ROUND(AVERAGE(M9:N9),0))</f>
        <v>100</v>
      </c>
      <c r="M9" s="87">
        <v>100</v>
      </c>
      <c r="N9" s="87">
        <v>100</v>
      </c>
      <c r="O9" s="41"/>
      <c r="P9" s="41"/>
      <c r="Q9" s="611">
        <f>IF(COUNT(E9:L9)&lt;8,"",AVERAGE(E9:L9,O9:P9))</f>
        <v>95.5</v>
      </c>
      <c r="R9" s="43">
        <f>IF(Q9="", "", ROUND(Q9, 0))</f>
        <v>96</v>
      </c>
      <c r="S9" s="44">
        <f>IF(Q9="","",RANK(Q9,$Q$9:$Q$129,0))</f>
        <v>1</v>
      </c>
      <c r="T9" s="12" t="str">
        <f>IF(R9="","",IF(R9&gt;=90,"ACADEMIC EXCELLENCE",""))</f>
        <v>ACADEMIC EXCELLENCE</v>
      </c>
      <c r="V9" s="94"/>
    </row>
    <row r="10" spans="2:22" ht="17.100000000000001" customHeight="1">
      <c r="B10" s="10">
        <f>IF(D10="","",IF(VLOOKUP(D10,'Input Data'!I11:J131,2,FALSE)="","",VLOOKUP(D10,'Input Data'!I11:J131,2,FALSE)))</f>
        <v>987654321</v>
      </c>
      <c r="C10" s="11">
        <v>2</v>
      </c>
      <c r="D10" s="90" t="str">
        <f>IF('Input Data'!I11="","",'Input Data'!I11)</f>
        <v>REYES, MARK VILLANUEVA</v>
      </c>
      <c r="E10" s="41">
        <v>70</v>
      </c>
      <c r="F10" s="41">
        <v>76</v>
      </c>
      <c r="G10" s="41">
        <v>98</v>
      </c>
      <c r="H10" s="41">
        <v>99</v>
      </c>
      <c r="I10" s="41">
        <v>89</v>
      </c>
      <c r="J10" s="41">
        <v>89</v>
      </c>
      <c r="K10" s="41">
        <v>89</v>
      </c>
      <c r="L10" s="106">
        <f t="shared" ref="L10:L73" si="0">IF(M10="","",ROUND(AVERAGE(M10:N10),0))</f>
        <v>89</v>
      </c>
      <c r="M10" s="87">
        <v>89</v>
      </c>
      <c r="N10" s="87">
        <v>89</v>
      </c>
      <c r="O10" s="41"/>
      <c r="P10" s="41"/>
      <c r="Q10" s="611">
        <f t="shared" ref="Q10:Q73" si="1">IF(COUNT(E10:L10)&lt;8,"",AVERAGE(E10:L10,O10:P10))</f>
        <v>87.375</v>
      </c>
      <c r="R10" s="43">
        <f>IF(Q10="", "", ROUND(Q10, 0))</f>
        <v>87</v>
      </c>
      <c r="S10" s="44">
        <f t="shared" ref="S10:S73" si="2">IF(Q10="","",RANK(Q10,$Q$9:$Q$129,0))</f>
        <v>3</v>
      </c>
      <c r="T10" s="12" t="str">
        <f t="shared" ref="T10:T73" si="3">IF(R10="","",IF(R10&gt;=90,"ACADEMIC EXCELLENCE",""))</f>
        <v/>
      </c>
      <c r="V10" s="94"/>
    </row>
    <row r="11" spans="2:22" ht="17.100000000000001" customHeight="1">
      <c r="B11" s="10">
        <f>IF(D11="","",IF(VLOOKUP(D11,'Input Data'!I12:J132,2,FALSE)="","",VLOOKUP(D11,'Input Data'!I12:J132,2,FALSE)))</f>
        <v>2222222222</v>
      </c>
      <c r="C11" s="11">
        <v>3</v>
      </c>
      <c r="D11" s="90" t="str">
        <f>IF('Input Data'!I12="","",'Input Data'!I12)</f>
        <v>SANTOS, CARLO MENDOZA</v>
      </c>
      <c r="E11" s="41">
        <v>75</v>
      </c>
      <c r="F11" s="41">
        <v>75</v>
      </c>
      <c r="G11" s="41">
        <v>75</v>
      </c>
      <c r="H11" s="41">
        <v>75</v>
      </c>
      <c r="I11" s="41">
        <v>75</v>
      </c>
      <c r="J11" s="41">
        <v>75</v>
      </c>
      <c r="K11" s="41">
        <v>75</v>
      </c>
      <c r="L11" s="106">
        <f t="shared" si="0"/>
        <v>78</v>
      </c>
      <c r="M11" s="87">
        <v>80</v>
      </c>
      <c r="N11" s="87">
        <v>75</v>
      </c>
      <c r="O11" s="41"/>
      <c r="P11" s="41"/>
      <c r="Q11" s="611">
        <f t="shared" si="1"/>
        <v>75.375</v>
      </c>
      <c r="R11" s="43">
        <f t="shared" ref="R11:R74" si="4">IF(Q11="", "", ROUND(Q11, 0))</f>
        <v>75</v>
      </c>
      <c r="S11" s="44">
        <f t="shared" si="2"/>
        <v>4</v>
      </c>
      <c r="T11" s="12" t="str">
        <f t="shared" si="3"/>
        <v/>
      </c>
      <c r="V11" s="94"/>
    </row>
    <row r="12" spans="2:22" ht="17.100000000000001" customHeight="1">
      <c r="B12" s="10" t="str">
        <f>IF(D12="","",IF(VLOOKUP(D12,'Input Data'!I13:J133,2,FALSE)="","",VLOOKUP(D12,'Input Data'!I13:J133,2,FALSE)))</f>
        <v/>
      </c>
      <c r="C12" s="11">
        <v>4</v>
      </c>
      <c r="D12" s="90" t="str">
        <f>IF('Input Data'!I13="","",'Input Data'!I13)</f>
        <v>MENDOZA, GABRIEL LOPEZ</v>
      </c>
      <c r="E12" s="41"/>
      <c r="F12" s="41"/>
      <c r="G12" s="41"/>
      <c r="H12" s="41"/>
      <c r="I12" s="41"/>
      <c r="J12" s="41"/>
      <c r="K12" s="41"/>
      <c r="L12" s="106" t="str">
        <f t="shared" si="0"/>
        <v/>
      </c>
      <c r="M12" s="87"/>
      <c r="N12" s="87"/>
      <c r="O12" s="41"/>
      <c r="P12" s="41"/>
      <c r="Q12" s="611" t="str">
        <f t="shared" si="1"/>
        <v/>
      </c>
      <c r="R12" s="43" t="str">
        <f t="shared" si="4"/>
        <v/>
      </c>
      <c r="S12" s="44" t="str">
        <f t="shared" si="2"/>
        <v/>
      </c>
      <c r="T12" s="12" t="str">
        <f t="shared" si="3"/>
        <v/>
      </c>
      <c r="V12" s="94"/>
    </row>
    <row r="13" spans="2:22" ht="17.100000000000001" customHeight="1">
      <c r="B13" s="10" t="str">
        <f>IF(D13="","",IF(VLOOKUP(D13,'Input Data'!I14:J134,2,FALSE)="","",VLOOKUP(D13,'Input Data'!I14:J134,2,FALSE)))</f>
        <v/>
      </c>
      <c r="C13" s="11">
        <v>5</v>
      </c>
      <c r="D13" s="90" t="str">
        <f>IF('Input Data'!I14="","",'Input Data'!I14)</f>
        <v>VILLANUEVA, ADRIAN TORRES</v>
      </c>
      <c r="E13" s="41"/>
      <c r="F13" s="41"/>
      <c r="G13" s="41"/>
      <c r="H13" s="41"/>
      <c r="I13" s="41"/>
      <c r="J13" s="41"/>
      <c r="K13" s="41"/>
      <c r="L13" s="106" t="str">
        <f t="shared" si="0"/>
        <v/>
      </c>
      <c r="M13" s="87"/>
      <c r="N13" s="87"/>
      <c r="O13" s="41"/>
      <c r="P13" s="41"/>
      <c r="Q13" s="611" t="str">
        <f t="shared" si="1"/>
        <v/>
      </c>
      <c r="R13" s="43" t="str">
        <f t="shared" si="4"/>
        <v/>
      </c>
      <c r="S13" s="44" t="str">
        <f t="shared" si="2"/>
        <v/>
      </c>
      <c r="T13" s="12" t="str">
        <f t="shared" si="3"/>
        <v/>
      </c>
      <c r="V13" s="94"/>
    </row>
    <row r="14" spans="2:22" ht="17.100000000000001" customHeight="1">
      <c r="B14" s="10" t="str">
        <f>IF(D14="","",IF(VLOOKUP(D14,'Input Data'!I15:J135,2,FALSE)="","",VLOOKUP(D14,'Input Data'!I15:J135,2,FALSE)))</f>
        <v/>
      </c>
      <c r="C14" s="11">
        <v>6</v>
      </c>
      <c r="D14" s="90" t="str">
        <f>IF('Input Data'!I15="","",'Input Data'!I15)</f>
        <v>LOPEZ, JOSHUA RAMOS</v>
      </c>
      <c r="E14" s="41"/>
      <c r="F14" s="41"/>
      <c r="G14" s="41"/>
      <c r="H14" s="41"/>
      <c r="I14" s="41"/>
      <c r="J14" s="41"/>
      <c r="K14" s="41"/>
      <c r="L14" s="106" t="str">
        <f t="shared" si="0"/>
        <v/>
      </c>
      <c r="M14" s="87"/>
      <c r="N14" s="87"/>
      <c r="O14" s="41"/>
      <c r="P14" s="41"/>
      <c r="Q14" s="611" t="str">
        <f t="shared" si="1"/>
        <v/>
      </c>
      <c r="R14" s="43" t="str">
        <f t="shared" si="4"/>
        <v/>
      </c>
      <c r="S14" s="44" t="str">
        <f t="shared" si="2"/>
        <v/>
      </c>
      <c r="T14" s="12" t="str">
        <f t="shared" si="3"/>
        <v/>
      </c>
      <c r="V14" s="94"/>
    </row>
    <row r="15" spans="2:22" ht="17.100000000000001" customHeight="1">
      <c r="B15" s="10" t="str">
        <f>IF(D15="","",IF(VLOOKUP(D15,'Input Data'!I16:J136,2,FALSE)="","",VLOOKUP(D15,'Input Data'!I16:J136,2,FALSE)))</f>
        <v/>
      </c>
      <c r="C15" s="11">
        <v>7</v>
      </c>
      <c r="D15" s="90" t="str">
        <f>IF('Input Data'!I16="","",'Input Data'!I16)</f>
        <v>TORRES, DANIEL BAUTISTA</v>
      </c>
      <c r="E15" s="41"/>
      <c r="F15" s="41"/>
      <c r="G15" s="41"/>
      <c r="H15" s="41"/>
      <c r="I15" s="41"/>
      <c r="J15" s="41"/>
      <c r="K15" s="41"/>
      <c r="L15" s="106" t="str">
        <f t="shared" si="0"/>
        <v/>
      </c>
      <c r="M15" s="87"/>
      <c r="N15" s="87"/>
      <c r="O15" s="41"/>
      <c r="P15" s="41"/>
      <c r="Q15" s="611" t="str">
        <f t="shared" si="1"/>
        <v/>
      </c>
      <c r="R15" s="43" t="str">
        <f t="shared" si="4"/>
        <v/>
      </c>
      <c r="S15" s="44" t="str">
        <f t="shared" si="2"/>
        <v/>
      </c>
      <c r="T15" s="12" t="str">
        <f t="shared" si="3"/>
        <v/>
      </c>
      <c r="V15" s="94"/>
    </row>
    <row r="16" spans="2:22" ht="17.100000000000001" customHeight="1">
      <c r="B16" s="10">
        <f>IF(D16="","",IF(VLOOKUP(D16,'Input Data'!I17:J137,2,FALSE)="","",VLOOKUP(D16,'Input Data'!I17:J137,2,FALSE)))</f>
        <v>1111111111</v>
      </c>
      <c r="C16" s="11">
        <v>8</v>
      </c>
      <c r="D16" s="90" t="str">
        <f>IF('Input Data'!I17="","",'Input Data'!I17)</f>
        <v>RAMOS, CHRISTIAN GARCIA</v>
      </c>
      <c r="E16" s="41">
        <v>95</v>
      </c>
      <c r="F16" s="41">
        <v>95</v>
      </c>
      <c r="G16" s="41">
        <v>95</v>
      </c>
      <c r="H16" s="41">
        <v>95</v>
      </c>
      <c r="I16" s="41">
        <v>95</v>
      </c>
      <c r="J16" s="41">
        <v>95</v>
      </c>
      <c r="K16" s="41">
        <v>95</v>
      </c>
      <c r="L16" s="106">
        <f t="shared" si="0"/>
        <v>85</v>
      </c>
      <c r="M16" s="87">
        <v>80</v>
      </c>
      <c r="N16" s="87">
        <v>90</v>
      </c>
      <c r="O16" s="41"/>
      <c r="P16" s="41"/>
      <c r="Q16" s="611">
        <f t="shared" si="1"/>
        <v>93.75</v>
      </c>
      <c r="R16" s="43">
        <f t="shared" si="4"/>
        <v>94</v>
      </c>
      <c r="S16" s="44">
        <f t="shared" si="2"/>
        <v>2</v>
      </c>
      <c r="T16" s="12" t="str">
        <f t="shared" si="3"/>
        <v>ACADEMIC EXCELLENCE</v>
      </c>
      <c r="V16" s="94"/>
    </row>
    <row r="17" spans="2:22" ht="17.100000000000001" customHeight="1">
      <c r="B17" s="10" t="str">
        <f>IF(D17="","",IF(VLOOKUP(D17,'Input Data'!I18:J138,2,FALSE)="","",VLOOKUP(D17,'Input Data'!I18:J138,2,FALSE)))</f>
        <v/>
      </c>
      <c r="C17" s="11">
        <v>9</v>
      </c>
      <c r="D17" s="90" t="str">
        <f>IF('Input Data'!I18="","",'Input Data'!I18)</f>
        <v>BAUTISTA, KEVIN MORALES</v>
      </c>
      <c r="E17" s="41"/>
      <c r="F17" s="41"/>
      <c r="G17" s="41"/>
      <c r="H17" s="41"/>
      <c r="I17" s="41"/>
      <c r="J17" s="41"/>
      <c r="K17" s="41"/>
      <c r="L17" s="106" t="str">
        <f t="shared" si="0"/>
        <v/>
      </c>
      <c r="M17" s="87"/>
      <c r="N17" s="87"/>
      <c r="O17" s="41"/>
      <c r="P17" s="41"/>
      <c r="Q17" s="611" t="str">
        <f t="shared" si="1"/>
        <v/>
      </c>
      <c r="R17" s="43" t="str">
        <f t="shared" si="4"/>
        <v/>
      </c>
      <c r="S17" s="44" t="str">
        <f t="shared" si="2"/>
        <v/>
      </c>
      <c r="T17" s="12" t="str">
        <f t="shared" si="3"/>
        <v/>
      </c>
      <c r="V17" s="94"/>
    </row>
    <row r="18" spans="2:22" ht="17.100000000000001" customHeight="1">
      <c r="B18" s="10" t="str">
        <f>IF(D18="","",IF(VLOOKUP(D18,'Input Data'!I19:J139,2,FALSE)="","",VLOOKUP(D18,'Input Data'!I19:J139,2,FALSE)))</f>
        <v/>
      </c>
      <c r="C18" s="11">
        <v>10</v>
      </c>
      <c r="D18" s="90" t="str">
        <f>IF('Input Data'!I19="","",'Input Data'!I19)</f>
        <v>GARCIA, PAOLO FERNANDEZ</v>
      </c>
      <c r="E18" s="41"/>
      <c r="F18" s="41"/>
      <c r="G18" s="41"/>
      <c r="H18" s="41"/>
      <c r="I18" s="41"/>
      <c r="J18" s="41"/>
      <c r="K18" s="41"/>
      <c r="L18" s="106" t="str">
        <f t="shared" si="0"/>
        <v/>
      </c>
      <c r="M18" s="87"/>
      <c r="N18" s="87"/>
      <c r="O18" s="41"/>
      <c r="P18" s="41"/>
      <c r="Q18" s="611" t="str">
        <f t="shared" si="1"/>
        <v/>
      </c>
      <c r="R18" s="43" t="str">
        <f t="shared" si="4"/>
        <v/>
      </c>
      <c r="S18" s="44" t="str">
        <f t="shared" si="2"/>
        <v/>
      </c>
      <c r="T18" s="12" t="str">
        <f t="shared" si="3"/>
        <v/>
      </c>
      <c r="V18" s="94"/>
    </row>
    <row r="19" spans="2:22" ht="17.100000000000001" customHeight="1">
      <c r="B19" s="10" t="str">
        <f>IF(D19="","",IF(VLOOKUP(D19,'Input Data'!I20:J140,2,FALSE)="","",VLOOKUP(D19,'Input Data'!I20:J140,2,FALSE)))</f>
        <v/>
      </c>
      <c r="C19" s="11">
        <v>11</v>
      </c>
      <c r="D19" s="90" t="str">
        <f>IF('Input Data'!I20="","",'Input Data'!I20)</f>
        <v>MORALES, ANGELO AQUINO</v>
      </c>
      <c r="E19" s="41"/>
      <c r="F19" s="41"/>
      <c r="G19" s="41"/>
      <c r="H19" s="41"/>
      <c r="I19" s="41"/>
      <c r="J19" s="41"/>
      <c r="K19" s="41"/>
      <c r="L19" s="106" t="str">
        <f t="shared" si="0"/>
        <v/>
      </c>
      <c r="M19" s="87"/>
      <c r="N19" s="87"/>
      <c r="O19" s="41"/>
      <c r="P19" s="41"/>
      <c r="Q19" s="611" t="str">
        <f t="shared" si="1"/>
        <v/>
      </c>
      <c r="R19" s="43" t="str">
        <f t="shared" si="4"/>
        <v/>
      </c>
      <c r="S19" s="44" t="str">
        <f t="shared" si="2"/>
        <v/>
      </c>
      <c r="T19" s="12" t="str">
        <f t="shared" si="3"/>
        <v/>
      </c>
      <c r="V19" s="94"/>
    </row>
    <row r="20" spans="2:22" ht="17.100000000000001" customHeight="1">
      <c r="B20" s="10" t="str">
        <f>IF(D20="","",IF(VLOOKUP(D20,'Input Data'!I21:J141,2,FALSE)="","",VLOOKUP(D20,'Input Data'!I21:J141,2,FALSE)))</f>
        <v/>
      </c>
      <c r="C20" s="11">
        <v>12</v>
      </c>
      <c r="D20" s="90" t="str">
        <f>IF('Input Data'!I21="","",'Input Data'!I21)</f>
        <v>FERNANDEZ, NATHANIEL SALAZAR</v>
      </c>
      <c r="E20" s="41"/>
      <c r="F20" s="41"/>
      <c r="G20" s="41"/>
      <c r="H20" s="41"/>
      <c r="I20" s="41"/>
      <c r="J20" s="41"/>
      <c r="K20" s="41"/>
      <c r="L20" s="106" t="str">
        <f t="shared" si="0"/>
        <v/>
      </c>
      <c r="M20" s="87"/>
      <c r="N20" s="87"/>
      <c r="O20" s="41"/>
      <c r="P20" s="41"/>
      <c r="Q20" s="611" t="str">
        <f t="shared" si="1"/>
        <v/>
      </c>
      <c r="R20" s="43" t="str">
        <f t="shared" si="4"/>
        <v/>
      </c>
      <c r="S20" s="44" t="str">
        <f t="shared" si="2"/>
        <v/>
      </c>
      <c r="T20" s="12" t="str">
        <f t="shared" si="3"/>
        <v/>
      </c>
      <c r="V20" s="94"/>
    </row>
    <row r="21" spans="2:22" ht="17.100000000000001" customHeight="1">
      <c r="B21" s="10" t="str">
        <f>IF(D21="","",IF(VLOOKUP(D21,'Input Data'!I22:J142,2,FALSE)="","",VLOOKUP(D21,'Input Data'!I22:J142,2,FALSE)))</f>
        <v/>
      </c>
      <c r="C21" s="11">
        <v>13</v>
      </c>
      <c r="D21" s="90" t="str">
        <f>IF('Input Data'!I22="","",'Input Data'!I22)</f>
        <v>AQUINO, FRANCIS GUTIERREZ</v>
      </c>
      <c r="E21" s="41"/>
      <c r="F21" s="41"/>
      <c r="G21" s="41"/>
      <c r="H21" s="41"/>
      <c r="I21" s="41"/>
      <c r="J21" s="41"/>
      <c r="K21" s="41"/>
      <c r="L21" s="106" t="str">
        <f t="shared" si="0"/>
        <v/>
      </c>
      <c r="M21" s="87"/>
      <c r="N21" s="87"/>
      <c r="O21" s="41"/>
      <c r="P21" s="41"/>
      <c r="Q21" s="611" t="str">
        <f t="shared" si="1"/>
        <v/>
      </c>
      <c r="R21" s="43" t="str">
        <f t="shared" si="4"/>
        <v/>
      </c>
      <c r="S21" s="44" t="str">
        <f t="shared" si="2"/>
        <v/>
      </c>
      <c r="T21" s="12" t="str">
        <f t="shared" si="3"/>
        <v/>
      </c>
      <c r="V21" s="94"/>
    </row>
    <row r="22" spans="2:22" ht="17.100000000000001" customHeight="1">
      <c r="B22" s="10" t="str">
        <f>IF(D22="","",IF(VLOOKUP(D22,'Input Data'!I23:J143,2,FALSE)="","",VLOOKUP(D22,'Input Data'!I23:J143,2,FALSE)))</f>
        <v/>
      </c>
      <c r="C22" s="11">
        <v>14</v>
      </c>
      <c r="D22" s="90" t="str">
        <f>IF('Input Data'!I23="","",'Input Data'!I23)</f>
        <v>SALAZAR, DOMINIC PONCE</v>
      </c>
      <c r="E22" s="41"/>
      <c r="F22" s="41"/>
      <c r="G22" s="41"/>
      <c r="H22" s="41"/>
      <c r="I22" s="41"/>
      <c r="J22" s="41"/>
      <c r="K22" s="41"/>
      <c r="L22" s="106" t="str">
        <f t="shared" si="0"/>
        <v/>
      </c>
      <c r="M22" s="87"/>
      <c r="N22" s="87"/>
      <c r="O22" s="41"/>
      <c r="P22" s="41"/>
      <c r="Q22" s="611" t="str">
        <f t="shared" si="1"/>
        <v/>
      </c>
      <c r="R22" s="43" t="str">
        <f t="shared" si="4"/>
        <v/>
      </c>
      <c r="S22" s="44" t="str">
        <f t="shared" si="2"/>
        <v/>
      </c>
      <c r="T22" s="12" t="str">
        <f t="shared" si="3"/>
        <v/>
      </c>
      <c r="V22" s="94"/>
    </row>
    <row r="23" spans="2:22" ht="17.100000000000001" customHeight="1">
      <c r="B23" s="10" t="str">
        <f>IF(D23="","",IF(VLOOKUP(D23,'Input Data'!I24:J144,2,FALSE)="","",VLOOKUP(D23,'Input Data'!I24:J144,2,FALSE)))</f>
        <v/>
      </c>
      <c r="C23" s="11">
        <v>15</v>
      </c>
      <c r="D23" s="90" t="str">
        <f>IF('Input Data'!I24="","",'Input Data'!I24)</f>
        <v>GUTIERREZ, EMMANUEL RIVERA</v>
      </c>
      <c r="E23" s="41"/>
      <c r="F23" s="41"/>
      <c r="G23" s="41"/>
      <c r="H23" s="41"/>
      <c r="I23" s="41"/>
      <c r="J23" s="41"/>
      <c r="K23" s="41"/>
      <c r="L23" s="106" t="str">
        <f t="shared" si="0"/>
        <v/>
      </c>
      <c r="M23" s="87"/>
      <c r="N23" s="87"/>
      <c r="O23" s="41"/>
      <c r="P23" s="41"/>
      <c r="Q23" s="611" t="str">
        <f t="shared" si="1"/>
        <v/>
      </c>
      <c r="R23" s="43" t="str">
        <f t="shared" si="4"/>
        <v/>
      </c>
      <c r="S23" s="44" t="str">
        <f t="shared" si="2"/>
        <v/>
      </c>
      <c r="T23" s="12" t="str">
        <f t="shared" si="3"/>
        <v/>
      </c>
    </row>
    <row r="24" spans="2:22" ht="17.100000000000001" customHeight="1">
      <c r="B24" s="10" t="str">
        <f>IF(D24="","",IF(VLOOKUP(D24,'Input Data'!I25:J145,2,FALSE)="","",VLOOKUP(D24,'Input Data'!I25:J145,2,FALSE)))</f>
        <v/>
      </c>
      <c r="C24" s="11">
        <v>16</v>
      </c>
      <c r="D24" s="90" t="str">
        <f>IF('Input Data'!I25="","",'Input Data'!I25)</f>
        <v>PONCE, PATRICK CRUZ</v>
      </c>
      <c r="E24" s="41"/>
      <c r="F24" s="41"/>
      <c r="G24" s="41"/>
      <c r="H24" s="41"/>
      <c r="I24" s="41"/>
      <c r="J24" s="41"/>
      <c r="K24" s="41"/>
      <c r="L24" s="106" t="str">
        <f t="shared" si="0"/>
        <v/>
      </c>
      <c r="M24" s="87"/>
      <c r="N24" s="87"/>
      <c r="O24" s="41"/>
      <c r="P24" s="41"/>
      <c r="Q24" s="611" t="str">
        <f t="shared" si="1"/>
        <v/>
      </c>
      <c r="R24" s="43" t="str">
        <f t="shared" si="4"/>
        <v/>
      </c>
      <c r="S24" s="44" t="str">
        <f t="shared" si="2"/>
        <v/>
      </c>
      <c r="T24" s="12" t="str">
        <f t="shared" si="3"/>
        <v/>
      </c>
    </row>
    <row r="25" spans="2:22" ht="17.100000000000001" customHeight="1">
      <c r="B25" s="10" t="str">
        <f>IF(D25="","",IF(VLOOKUP(D25,'Input Data'!I26:J146,2,FALSE)="","",VLOOKUP(D25,'Input Data'!I26:J146,2,FALSE)))</f>
        <v/>
      </c>
      <c r="C25" s="11">
        <v>17</v>
      </c>
      <c r="D25" s="90" t="str">
        <f>IF('Input Data'!I26="","",'Input Data'!I26)</f>
        <v>RIVERA, JOSEPH RAMIREZ</v>
      </c>
      <c r="E25" s="41"/>
      <c r="F25" s="41"/>
      <c r="G25" s="41"/>
      <c r="H25" s="41"/>
      <c r="I25" s="41"/>
      <c r="J25" s="41"/>
      <c r="K25" s="41"/>
      <c r="L25" s="106" t="str">
        <f t="shared" si="0"/>
        <v/>
      </c>
      <c r="M25" s="87"/>
      <c r="N25" s="87"/>
      <c r="O25" s="41"/>
      <c r="P25" s="41"/>
      <c r="Q25" s="611" t="str">
        <f t="shared" si="1"/>
        <v/>
      </c>
      <c r="R25" s="43" t="str">
        <f t="shared" si="4"/>
        <v/>
      </c>
      <c r="S25" s="44" t="str">
        <f t="shared" si="2"/>
        <v/>
      </c>
      <c r="T25" s="12" t="str">
        <f t="shared" si="3"/>
        <v/>
      </c>
    </row>
    <row r="26" spans="2:22" ht="17.100000000000001" customHeight="1">
      <c r="B26" s="10" t="str">
        <f>IF(D26="","",IF(VLOOKUP(D26,'Input Data'!I27:J147,2,FALSE)="","",VLOOKUP(D26,'Input Data'!I27:J147,2,FALSE)))</f>
        <v/>
      </c>
      <c r="C26" s="11">
        <v>18</v>
      </c>
      <c r="D26" s="90" t="str">
        <f>IF('Input Data'!I27="","",'Input Data'!I27)</f>
        <v>CRUZ, BRYAN CASTILLO</v>
      </c>
      <c r="E26" s="41"/>
      <c r="F26" s="41"/>
      <c r="G26" s="41"/>
      <c r="H26" s="41"/>
      <c r="I26" s="41"/>
      <c r="J26" s="41"/>
      <c r="K26" s="41"/>
      <c r="L26" s="106" t="str">
        <f t="shared" si="0"/>
        <v/>
      </c>
      <c r="M26" s="87"/>
      <c r="N26" s="87"/>
      <c r="O26" s="41"/>
      <c r="P26" s="41"/>
      <c r="Q26" s="611" t="str">
        <f t="shared" si="1"/>
        <v/>
      </c>
      <c r="R26" s="43" t="str">
        <f t="shared" si="4"/>
        <v/>
      </c>
      <c r="S26" s="44" t="str">
        <f t="shared" si="2"/>
        <v/>
      </c>
      <c r="T26" s="12" t="str">
        <f t="shared" si="3"/>
        <v/>
      </c>
    </row>
    <row r="27" spans="2:22" ht="17.100000000000001" customHeight="1">
      <c r="B27" s="10" t="str">
        <f>IF(D27="","",IF(VLOOKUP(D27,'Input Data'!I28:J148,2,FALSE)="","",VLOOKUP(D27,'Input Data'!I28:J148,2,FALSE)))</f>
        <v/>
      </c>
      <c r="C27" s="11">
        <v>19</v>
      </c>
      <c r="D27" s="90" t="str">
        <f>IF('Input Data'!I28="","",'Input Data'!I28)</f>
        <v>RAMIREZ, VINCENT HERRERA</v>
      </c>
      <c r="E27" s="41"/>
      <c r="F27" s="41"/>
      <c r="G27" s="41"/>
      <c r="H27" s="41"/>
      <c r="I27" s="41"/>
      <c r="J27" s="41"/>
      <c r="K27" s="41"/>
      <c r="L27" s="106" t="str">
        <f t="shared" si="0"/>
        <v/>
      </c>
      <c r="M27" s="87"/>
      <c r="N27" s="87"/>
      <c r="O27" s="41"/>
      <c r="P27" s="41"/>
      <c r="Q27" s="611" t="str">
        <f t="shared" si="1"/>
        <v/>
      </c>
      <c r="R27" s="43" t="str">
        <f t="shared" si="4"/>
        <v/>
      </c>
      <c r="S27" s="44" t="str">
        <f t="shared" si="2"/>
        <v/>
      </c>
      <c r="T27" s="12" t="str">
        <f t="shared" si="3"/>
        <v/>
      </c>
    </row>
    <row r="28" spans="2:22" ht="17.100000000000001" customHeight="1">
      <c r="B28" s="10" t="str">
        <f>IF(D28="","",IF(VLOOKUP(D28,'Input Data'!I29:J149,2,FALSE)="","",VLOOKUP(D28,'Input Data'!I29:J149,2,FALSE)))</f>
        <v/>
      </c>
      <c r="C28" s="11">
        <v>20</v>
      </c>
      <c r="D28" s="90" t="str">
        <f>IF('Input Data'!I29="","",'Input Data'!I29)</f>
        <v>CASTILLO, JUSTIN NAVARRO</v>
      </c>
      <c r="E28" s="41"/>
      <c r="F28" s="41"/>
      <c r="G28" s="41"/>
      <c r="H28" s="41"/>
      <c r="I28" s="41"/>
      <c r="J28" s="41"/>
      <c r="K28" s="41"/>
      <c r="L28" s="106" t="str">
        <f t="shared" si="0"/>
        <v/>
      </c>
      <c r="M28" s="87"/>
      <c r="N28" s="87"/>
      <c r="O28" s="41"/>
      <c r="P28" s="41"/>
      <c r="Q28" s="611" t="str">
        <f t="shared" si="1"/>
        <v/>
      </c>
      <c r="R28" s="43" t="str">
        <f t="shared" si="4"/>
        <v/>
      </c>
      <c r="S28" s="44" t="str">
        <f t="shared" si="2"/>
        <v/>
      </c>
      <c r="T28" s="12" t="str">
        <f t="shared" si="3"/>
        <v/>
      </c>
    </row>
    <row r="29" spans="2:22" ht="17.100000000000001" customHeight="1">
      <c r="B29" s="10" t="str">
        <f>IF(D29="","",IF(VLOOKUP(D29,'Input Data'!I30:J150,2,FALSE)="","",VLOOKUP(D29,'Input Data'!I30:J150,2,FALSE)))</f>
        <v/>
      </c>
      <c r="C29" s="11">
        <v>21</v>
      </c>
      <c r="D29" s="90" t="str">
        <f>IF('Input Data'!I30="","",'Input Data'!I30)</f>
        <v>HERRERA, ADRIANNE VERGARA</v>
      </c>
      <c r="E29" s="41"/>
      <c r="F29" s="41"/>
      <c r="G29" s="41"/>
      <c r="H29" s="41"/>
      <c r="I29" s="41"/>
      <c r="J29" s="41"/>
      <c r="K29" s="41"/>
      <c r="L29" s="106" t="str">
        <f t="shared" si="0"/>
        <v/>
      </c>
      <c r="M29" s="87"/>
      <c r="N29" s="87"/>
      <c r="O29" s="41"/>
      <c r="P29" s="41"/>
      <c r="Q29" s="611" t="str">
        <f t="shared" si="1"/>
        <v/>
      </c>
      <c r="R29" s="43" t="str">
        <f t="shared" si="4"/>
        <v/>
      </c>
      <c r="S29" s="44" t="str">
        <f t="shared" si="2"/>
        <v/>
      </c>
      <c r="T29" s="12" t="str">
        <f t="shared" si="3"/>
        <v/>
      </c>
    </row>
    <row r="30" spans="2:22" ht="17.100000000000001" customHeight="1">
      <c r="B30" s="10" t="str">
        <f>IF(D30="","",IF(VLOOKUP(D30,'Input Data'!I31:J151,2,FALSE)="","",VLOOKUP(D30,'Input Data'!I31:J151,2,FALSE)))</f>
        <v/>
      </c>
      <c r="C30" s="11">
        <v>22</v>
      </c>
      <c r="D30" s="90" t="str">
        <f>IF('Input Data'!I31="","",'Input Data'!I31)</f>
        <v>NAVARRO, LAWRENCE TORRES</v>
      </c>
      <c r="E30" s="41"/>
      <c r="F30" s="41"/>
      <c r="G30" s="41"/>
      <c r="H30" s="41"/>
      <c r="I30" s="41"/>
      <c r="J30" s="41"/>
      <c r="K30" s="41"/>
      <c r="L30" s="106" t="str">
        <f t="shared" si="0"/>
        <v/>
      </c>
      <c r="M30" s="87"/>
      <c r="N30" s="87"/>
      <c r="O30" s="41"/>
      <c r="P30" s="41"/>
      <c r="Q30" s="611" t="str">
        <f t="shared" si="1"/>
        <v/>
      </c>
      <c r="R30" s="43" t="str">
        <f t="shared" si="4"/>
        <v/>
      </c>
      <c r="S30" s="44" t="str">
        <f t="shared" si="2"/>
        <v/>
      </c>
      <c r="T30" s="12" t="str">
        <f t="shared" si="3"/>
        <v/>
      </c>
    </row>
    <row r="31" spans="2:22" ht="17.100000000000001" customHeight="1">
      <c r="B31" s="10" t="str">
        <f>IF(D31="","",IF(VLOOKUP(D31,'Input Data'!I32:J152,2,FALSE)="","",VLOOKUP(D31,'Input Data'!I32:J152,2,FALSE)))</f>
        <v/>
      </c>
      <c r="C31" s="11">
        <v>23</v>
      </c>
      <c r="D31" s="90" t="str">
        <f>IF('Input Data'!I32="","",'Input Data'!I32)</f>
        <v>VERGARA, MIGUEL DOMINGUEZ</v>
      </c>
      <c r="E31" s="41"/>
      <c r="F31" s="41"/>
      <c r="G31" s="41"/>
      <c r="H31" s="41"/>
      <c r="I31" s="41"/>
      <c r="J31" s="41"/>
      <c r="K31" s="41"/>
      <c r="L31" s="106" t="str">
        <f t="shared" si="0"/>
        <v/>
      </c>
      <c r="M31" s="87"/>
      <c r="N31" s="87"/>
      <c r="O31" s="41"/>
      <c r="P31" s="41"/>
      <c r="Q31" s="611" t="str">
        <f t="shared" si="1"/>
        <v/>
      </c>
      <c r="R31" s="43" t="str">
        <f t="shared" si="4"/>
        <v/>
      </c>
      <c r="S31" s="44" t="str">
        <f t="shared" si="2"/>
        <v/>
      </c>
      <c r="T31" s="12" t="str">
        <f t="shared" si="3"/>
        <v/>
      </c>
    </row>
    <row r="32" spans="2:22" ht="17.100000000000001" customHeight="1">
      <c r="B32" s="10" t="str">
        <f>IF(D32="","",IF(VLOOKUP(D32,'Input Data'!I33:J153,2,FALSE)="","",VLOOKUP(D32,'Input Data'!I33:J153,2,FALSE)))</f>
        <v/>
      </c>
      <c r="C32" s="11">
        <v>24</v>
      </c>
      <c r="D32" s="90" t="str">
        <f>IF('Input Data'!I33="","",'Input Data'!I33)</f>
        <v>DOMINGUEZ, ANTHONY ESPINOZA</v>
      </c>
      <c r="E32" s="41"/>
      <c r="F32" s="41"/>
      <c r="G32" s="41"/>
      <c r="H32" s="41"/>
      <c r="I32" s="41"/>
      <c r="J32" s="41"/>
      <c r="K32" s="41"/>
      <c r="L32" s="106" t="str">
        <f t="shared" si="0"/>
        <v/>
      </c>
      <c r="M32" s="87"/>
      <c r="N32" s="87"/>
      <c r="O32" s="41"/>
      <c r="P32" s="41"/>
      <c r="Q32" s="611" t="str">
        <f t="shared" si="1"/>
        <v/>
      </c>
      <c r="R32" s="43" t="str">
        <f t="shared" si="4"/>
        <v/>
      </c>
      <c r="S32" s="44" t="str">
        <f t="shared" si="2"/>
        <v/>
      </c>
      <c r="T32" s="12" t="str">
        <f t="shared" si="3"/>
        <v/>
      </c>
    </row>
    <row r="33" spans="2:20" ht="17.100000000000001" customHeight="1">
      <c r="B33" s="10" t="str">
        <f>IF(D33="","",IF(VLOOKUP(D33,'Input Data'!I34:J154,2,FALSE)="","",VLOOKUP(D33,'Input Data'!I34:J154,2,FALSE)))</f>
        <v/>
      </c>
      <c r="C33" s="11">
        <v>25</v>
      </c>
      <c r="D33" s="90" t="str">
        <f>IF('Input Data'!I34="","",'Input Data'!I34)</f>
        <v>ESPINOZA, ALVIN DEL ROSARIO</v>
      </c>
      <c r="E33" s="41"/>
      <c r="F33" s="41"/>
      <c r="G33" s="41"/>
      <c r="H33" s="41"/>
      <c r="I33" s="41"/>
      <c r="J33" s="41"/>
      <c r="K33" s="41"/>
      <c r="L33" s="106" t="str">
        <f t="shared" si="0"/>
        <v/>
      </c>
      <c r="M33" s="87"/>
      <c r="N33" s="87"/>
      <c r="O33" s="41"/>
      <c r="P33" s="41"/>
      <c r="Q33" s="611" t="str">
        <f t="shared" si="1"/>
        <v/>
      </c>
      <c r="R33" s="43" t="str">
        <f t="shared" si="4"/>
        <v/>
      </c>
      <c r="S33" s="44" t="str">
        <f t="shared" si="2"/>
        <v/>
      </c>
      <c r="T33" s="12" t="str">
        <f t="shared" si="3"/>
        <v/>
      </c>
    </row>
    <row r="34" spans="2:20" ht="17.100000000000001" customHeight="1">
      <c r="B34" s="10" t="str">
        <f>IF(D34="","",IF(VLOOKUP(D34,'Input Data'!I35:J155,2,FALSE)="","",VLOOKUP(D34,'Input Data'!I35:J155,2,FALSE)))</f>
        <v/>
      </c>
      <c r="C34" s="11">
        <v>26</v>
      </c>
      <c r="D34" s="90" t="str">
        <f>IF('Input Data'!I35="","",'Input Data'!I35)</f>
        <v>DEL ROSARIO, OLIVER EVANGELISTA</v>
      </c>
      <c r="E34" s="41"/>
      <c r="F34" s="41"/>
      <c r="G34" s="41"/>
      <c r="H34" s="41"/>
      <c r="I34" s="41"/>
      <c r="J34" s="41"/>
      <c r="K34" s="41"/>
      <c r="L34" s="106" t="str">
        <f t="shared" si="0"/>
        <v/>
      </c>
      <c r="M34" s="87"/>
      <c r="N34" s="87"/>
      <c r="O34" s="41"/>
      <c r="P34" s="41"/>
      <c r="Q34" s="611" t="str">
        <f t="shared" si="1"/>
        <v/>
      </c>
      <c r="R34" s="43" t="str">
        <f t="shared" si="4"/>
        <v/>
      </c>
      <c r="S34" s="44" t="str">
        <f t="shared" si="2"/>
        <v/>
      </c>
      <c r="T34" s="12" t="str">
        <f t="shared" si="3"/>
        <v/>
      </c>
    </row>
    <row r="35" spans="2:20" ht="17.100000000000001" customHeight="1">
      <c r="B35" s="10" t="str">
        <f>IF(D35="","",IF(VLOOKUP(D35,'Input Data'!I36:J156,2,FALSE)="","",VLOOKUP(D35,'Input Data'!I36:J156,2,FALSE)))</f>
        <v/>
      </c>
      <c r="C35" s="11">
        <v>27</v>
      </c>
      <c r="D35" s="90" t="str">
        <f>IF('Input Data'!I36="","",'Input Data'!I36)</f>
        <v>EVANGELISTA, NOEL MERCADO</v>
      </c>
      <c r="E35" s="41"/>
      <c r="F35" s="41"/>
      <c r="G35" s="41"/>
      <c r="H35" s="41"/>
      <c r="I35" s="41"/>
      <c r="J35" s="41"/>
      <c r="K35" s="41"/>
      <c r="L35" s="106" t="str">
        <f t="shared" si="0"/>
        <v/>
      </c>
      <c r="M35" s="87"/>
      <c r="N35" s="87"/>
      <c r="O35" s="41"/>
      <c r="P35" s="41"/>
      <c r="Q35" s="611" t="str">
        <f t="shared" si="1"/>
        <v/>
      </c>
      <c r="R35" s="43" t="str">
        <f t="shared" si="4"/>
        <v/>
      </c>
      <c r="S35" s="44" t="str">
        <f t="shared" si="2"/>
        <v/>
      </c>
      <c r="T35" s="12" t="str">
        <f t="shared" si="3"/>
        <v/>
      </c>
    </row>
    <row r="36" spans="2:20" ht="17.100000000000001" customHeight="1">
      <c r="B36" s="10" t="str">
        <f>IF(D36="","",IF(VLOOKUP(D36,'Input Data'!I37:J157,2,FALSE)="","",VLOOKUP(D36,'Input Data'!I37:J157,2,FALSE)))</f>
        <v/>
      </c>
      <c r="C36" s="11">
        <v>28</v>
      </c>
      <c r="D36" s="90" t="str">
        <f>IF('Input Data'!I37="","",'Input Data'!I37)</f>
        <v>MERCADO, CEDRIC PADILLA</v>
      </c>
      <c r="E36" s="41"/>
      <c r="F36" s="41"/>
      <c r="G36" s="41"/>
      <c r="H36" s="41"/>
      <c r="I36" s="41"/>
      <c r="J36" s="41"/>
      <c r="K36" s="41"/>
      <c r="L36" s="106" t="str">
        <f t="shared" si="0"/>
        <v/>
      </c>
      <c r="M36" s="87"/>
      <c r="N36" s="87"/>
      <c r="O36" s="41"/>
      <c r="P36" s="41"/>
      <c r="Q36" s="611" t="str">
        <f t="shared" si="1"/>
        <v/>
      </c>
      <c r="R36" s="43" t="str">
        <f t="shared" si="4"/>
        <v/>
      </c>
      <c r="S36" s="44" t="str">
        <f t="shared" si="2"/>
        <v/>
      </c>
      <c r="T36" s="12" t="str">
        <f t="shared" si="3"/>
        <v/>
      </c>
    </row>
    <row r="37" spans="2:20" ht="17.100000000000001" customHeight="1">
      <c r="B37" s="10" t="str">
        <f>IF(D37="","",IF(VLOOKUP(D37,'Input Data'!I38:J158,2,FALSE)="","",VLOOKUP(D37,'Input Data'!I38:J158,2,FALSE)))</f>
        <v/>
      </c>
      <c r="C37" s="11">
        <v>29</v>
      </c>
      <c r="D37" s="90" t="str">
        <f>IF('Input Data'!I38="","",'Input Data'!I38)</f>
        <v>PADILLA, ANDRE MANALO</v>
      </c>
      <c r="E37" s="41"/>
      <c r="F37" s="41"/>
      <c r="G37" s="41"/>
      <c r="H37" s="41"/>
      <c r="I37" s="41"/>
      <c r="J37" s="41"/>
      <c r="K37" s="41"/>
      <c r="L37" s="106" t="str">
        <f t="shared" si="0"/>
        <v/>
      </c>
      <c r="M37" s="87"/>
      <c r="N37" s="87"/>
      <c r="O37" s="41"/>
      <c r="P37" s="41"/>
      <c r="Q37" s="611" t="str">
        <f t="shared" si="1"/>
        <v/>
      </c>
      <c r="R37" s="43" t="str">
        <f t="shared" si="4"/>
        <v/>
      </c>
      <c r="S37" s="44" t="str">
        <f t="shared" si="2"/>
        <v/>
      </c>
      <c r="T37" s="12" t="str">
        <f t="shared" si="3"/>
        <v/>
      </c>
    </row>
    <row r="38" spans="2:20" ht="17.100000000000001" customHeight="1">
      <c r="B38" s="10" t="str">
        <f>IF(D38="","",IF(VLOOKUP(D38,'Input Data'!I39:J159,2,FALSE)="","",VLOOKUP(D38,'Input Data'!I39:J159,2,FALSE)))</f>
        <v/>
      </c>
      <c r="C38" s="11">
        <v>30</v>
      </c>
      <c r="D38" s="90" t="str">
        <f>IF('Input Data'!I39="","",'Input Data'!I39)</f>
        <v>MANALO, TRISTAN SORIANO</v>
      </c>
      <c r="E38" s="41"/>
      <c r="F38" s="41"/>
      <c r="G38" s="41"/>
      <c r="H38" s="41"/>
      <c r="I38" s="41"/>
      <c r="J38" s="41"/>
      <c r="K38" s="41"/>
      <c r="L38" s="106" t="str">
        <f t="shared" si="0"/>
        <v/>
      </c>
      <c r="M38" s="87"/>
      <c r="N38" s="87"/>
      <c r="O38" s="41"/>
      <c r="P38" s="41"/>
      <c r="Q38" s="611" t="str">
        <f t="shared" si="1"/>
        <v/>
      </c>
      <c r="R38" s="43" t="str">
        <f t="shared" si="4"/>
        <v/>
      </c>
      <c r="S38" s="44" t="str">
        <f t="shared" si="2"/>
        <v/>
      </c>
      <c r="T38" s="12" t="str">
        <f t="shared" si="3"/>
        <v/>
      </c>
    </row>
    <row r="39" spans="2:20" ht="17.100000000000001" customHeight="1">
      <c r="B39" s="10" t="str">
        <f>IF(D39="","",IF(VLOOKUP(D39,'Input Data'!I40:J160,2,FALSE)="","",VLOOKUP(D39,'Input Data'!I40:J160,2,FALSE)))</f>
        <v/>
      </c>
      <c r="C39" s="11">
        <v>31</v>
      </c>
      <c r="D39" s="90" t="str">
        <f>IF('Input Data'!I40="","",'Input Data'!I40)</f>
        <v>SORIANO, KYLE VILLAREAL</v>
      </c>
      <c r="E39" s="41"/>
      <c r="F39" s="41"/>
      <c r="G39" s="41"/>
      <c r="H39" s="41"/>
      <c r="I39" s="41"/>
      <c r="J39" s="41"/>
      <c r="K39" s="41"/>
      <c r="L39" s="106" t="str">
        <f t="shared" si="0"/>
        <v/>
      </c>
      <c r="M39" s="87"/>
      <c r="N39" s="87"/>
      <c r="O39" s="41"/>
      <c r="P39" s="41"/>
      <c r="Q39" s="611" t="str">
        <f t="shared" si="1"/>
        <v/>
      </c>
      <c r="R39" s="43" t="str">
        <f t="shared" si="4"/>
        <v/>
      </c>
      <c r="S39" s="44" t="str">
        <f t="shared" si="2"/>
        <v/>
      </c>
      <c r="T39" s="12" t="str">
        <f t="shared" si="3"/>
        <v/>
      </c>
    </row>
    <row r="40" spans="2:20" ht="17.100000000000001" customHeight="1">
      <c r="B40" s="10" t="str">
        <f>IF(D40="","",IF(VLOOKUP(D40,'Input Data'!I41:J161,2,FALSE)="","",VLOOKUP(D40,'Input Data'!I41:J161,2,FALSE)))</f>
        <v/>
      </c>
      <c r="C40" s="11">
        <v>32</v>
      </c>
      <c r="D40" s="90" t="str">
        <f>IF('Input Data'!I41="","",'Input Data'!I41)</f>
        <v>VILLAREAL, JONATHAN MARQUEZ</v>
      </c>
      <c r="E40" s="41"/>
      <c r="F40" s="41"/>
      <c r="G40" s="41"/>
      <c r="H40" s="41"/>
      <c r="I40" s="41"/>
      <c r="J40" s="41"/>
      <c r="K40" s="41"/>
      <c r="L40" s="106" t="str">
        <f t="shared" si="0"/>
        <v/>
      </c>
      <c r="M40" s="87"/>
      <c r="N40" s="87"/>
      <c r="O40" s="41"/>
      <c r="P40" s="41"/>
      <c r="Q40" s="611" t="str">
        <f t="shared" si="1"/>
        <v/>
      </c>
      <c r="R40" s="43" t="str">
        <f t="shared" si="4"/>
        <v/>
      </c>
      <c r="S40" s="44" t="str">
        <f t="shared" si="2"/>
        <v/>
      </c>
      <c r="T40" s="12" t="str">
        <f t="shared" si="3"/>
        <v/>
      </c>
    </row>
    <row r="41" spans="2:20" ht="17.100000000000001" customHeight="1">
      <c r="B41" s="10" t="str">
        <f>IF(D41="","",IF(VLOOKUP(D41,'Input Data'!I42:J162,2,FALSE)="","",VLOOKUP(D41,'Input Data'!I42:J162,2,FALSE)))</f>
        <v/>
      </c>
      <c r="C41" s="11">
        <v>33</v>
      </c>
      <c r="D41" s="90" t="str">
        <f>IF('Input Data'!I42="","",'Input Data'!I42)</f>
        <v>MARQUEZ, RICHARD EVANGELISTA</v>
      </c>
      <c r="E41" s="41"/>
      <c r="F41" s="41"/>
      <c r="G41" s="41"/>
      <c r="H41" s="41"/>
      <c r="I41" s="41"/>
      <c r="J41" s="41"/>
      <c r="K41" s="41"/>
      <c r="L41" s="106" t="str">
        <f t="shared" si="0"/>
        <v/>
      </c>
      <c r="M41" s="87"/>
      <c r="N41" s="87"/>
      <c r="O41" s="41"/>
      <c r="P41" s="41"/>
      <c r="Q41" s="611" t="str">
        <f t="shared" si="1"/>
        <v/>
      </c>
      <c r="R41" s="43" t="str">
        <f t="shared" si="4"/>
        <v/>
      </c>
      <c r="S41" s="44" t="str">
        <f t="shared" si="2"/>
        <v/>
      </c>
      <c r="T41" s="12" t="str">
        <f t="shared" si="3"/>
        <v/>
      </c>
    </row>
    <row r="42" spans="2:20" ht="17.100000000000001" customHeight="1">
      <c r="B42" s="10" t="str">
        <f>IF(D42="","",IF(VLOOKUP(D42,'Input Data'!I43:J163,2,FALSE)="","",VLOOKUP(D42,'Input Data'!I43:J163,2,FALSE)))</f>
        <v/>
      </c>
      <c r="C42" s="11">
        <v>34</v>
      </c>
      <c r="D42" s="90" t="str">
        <f>IF('Input Data'!I43="","",'Input Data'!I43)</f>
        <v>SANTIAGO, BRYAN DIZON</v>
      </c>
      <c r="E42" s="41"/>
      <c r="F42" s="41"/>
      <c r="G42" s="41"/>
      <c r="H42" s="41"/>
      <c r="I42" s="41"/>
      <c r="J42" s="41"/>
      <c r="K42" s="41"/>
      <c r="L42" s="106" t="str">
        <f t="shared" si="0"/>
        <v/>
      </c>
      <c r="M42" s="87"/>
      <c r="N42" s="87"/>
      <c r="O42" s="41"/>
      <c r="P42" s="41"/>
      <c r="Q42" s="611" t="str">
        <f t="shared" si="1"/>
        <v/>
      </c>
      <c r="R42" s="43" t="str">
        <f t="shared" si="4"/>
        <v/>
      </c>
      <c r="S42" s="44" t="str">
        <f t="shared" si="2"/>
        <v/>
      </c>
      <c r="T42" s="12" t="str">
        <f t="shared" si="3"/>
        <v/>
      </c>
    </row>
    <row r="43" spans="2:20" ht="17.100000000000001" customHeight="1">
      <c r="B43" s="10" t="str">
        <f>IF(D43="","",IF(VLOOKUP(D43,'Input Data'!I44:J164,2,FALSE)="","",VLOOKUP(D43,'Input Data'!I44:J164,2,FALSE)))</f>
        <v/>
      </c>
      <c r="C43" s="11">
        <v>35</v>
      </c>
      <c r="D43" s="90" t="str">
        <f>IF('Input Data'!I44="","",'Input Data'!I44)</f>
        <v>DE LEON, CARLO BAUTISTA</v>
      </c>
      <c r="E43" s="41"/>
      <c r="F43" s="41"/>
      <c r="G43" s="41"/>
      <c r="H43" s="41"/>
      <c r="I43" s="41"/>
      <c r="J43" s="41"/>
      <c r="K43" s="41"/>
      <c r="L43" s="106" t="str">
        <f t="shared" si="0"/>
        <v/>
      </c>
      <c r="M43" s="87"/>
      <c r="N43" s="87"/>
      <c r="O43" s="41"/>
      <c r="P43" s="41"/>
      <c r="Q43" s="611" t="str">
        <f t="shared" si="1"/>
        <v/>
      </c>
      <c r="R43" s="43" t="str">
        <f t="shared" si="4"/>
        <v/>
      </c>
      <c r="S43" s="44" t="str">
        <f t="shared" si="2"/>
        <v/>
      </c>
      <c r="T43" s="12" t="str">
        <f t="shared" si="3"/>
        <v/>
      </c>
    </row>
    <row r="44" spans="2:20" ht="17.100000000000001" customHeight="1">
      <c r="B44" s="10" t="str">
        <f>IF(D44="","",IF(VLOOKUP(D44,'Input Data'!I45:J165,2,FALSE)="","",VLOOKUP(D44,'Input Data'!I45:J165,2,FALSE)))</f>
        <v/>
      </c>
      <c r="C44" s="11">
        <v>36</v>
      </c>
      <c r="D44" s="90" t="str">
        <f>IF('Input Data'!I45="","",'Input Data'!I45)</f>
        <v>DIZON, MARK CRUZ</v>
      </c>
      <c r="E44" s="41"/>
      <c r="F44" s="41"/>
      <c r="G44" s="41"/>
      <c r="H44" s="41"/>
      <c r="I44" s="41"/>
      <c r="J44" s="41"/>
      <c r="K44" s="41"/>
      <c r="L44" s="106" t="str">
        <f t="shared" si="0"/>
        <v/>
      </c>
      <c r="M44" s="87"/>
      <c r="N44" s="87"/>
      <c r="O44" s="41"/>
      <c r="P44" s="41"/>
      <c r="Q44" s="611" t="str">
        <f t="shared" si="1"/>
        <v/>
      </c>
      <c r="R44" s="43" t="str">
        <f t="shared" si="4"/>
        <v/>
      </c>
      <c r="S44" s="44" t="str">
        <f t="shared" si="2"/>
        <v/>
      </c>
      <c r="T44" s="12" t="str">
        <f t="shared" si="3"/>
        <v/>
      </c>
    </row>
    <row r="45" spans="2:20" ht="17.100000000000001" customHeight="1">
      <c r="B45" s="10" t="str">
        <f>IF(D45="","",IF(VLOOKUP(D45,'Input Data'!I46:J166,2,FALSE)="","",VLOOKUP(D45,'Input Data'!I46:J166,2,FALSE)))</f>
        <v/>
      </c>
      <c r="C45" s="11">
        <v>37</v>
      </c>
      <c r="D45" s="90" t="str">
        <f>IF('Input Data'!I46="","",'Input Data'!I46)</f>
        <v>FRANCISCO, ADRIAN MORALES</v>
      </c>
      <c r="E45" s="41"/>
      <c r="F45" s="41"/>
      <c r="G45" s="41"/>
      <c r="H45" s="41"/>
      <c r="I45" s="41"/>
      <c r="J45" s="41"/>
      <c r="K45" s="41"/>
      <c r="L45" s="106" t="str">
        <f t="shared" si="0"/>
        <v/>
      </c>
      <c r="M45" s="87"/>
      <c r="N45" s="87"/>
      <c r="O45" s="41"/>
      <c r="P45" s="41"/>
      <c r="Q45" s="611" t="str">
        <f t="shared" si="1"/>
        <v/>
      </c>
      <c r="R45" s="43" t="str">
        <f t="shared" si="4"/>
        <v/>
      </c>
      <c r="S45" s="44" t="str">
        <f t="shared" si="2"/>
        <v/>
      </c>
      <c r="T45" s="12" t="str">
        <f t="shared" si="3"/>
        <v/>
      </c>
    </row>
    <row r="46" spans="2:20" ht="17.100000000000001" customHeight="1">
      <c r="B46" s="10" t="str">
        <f>IF(D46="","",IF(VLOOKUP(D46,'Input Data'!I47:J167,2,FALSE)="","",VLOOKUP(D46,'Input Data'!I47:J167,2,FALSE)))</f>
        <v/>
      </c>
      <c r="C46" s="11">
        <v>38</v>
      </c>
      <c r="D46" s="90" t="str">
        <f>IF('Input Data'!I47="","",'Input Data'!I47)</f>
        <v>ORTEGA, GABRIEL SANTOS</v>
      </c>
      <c r="E46" s="41"/>
      <c r="F46" s="41"/>
      <c r="G46" s="41"/>
      <c r="H46" s="41"/>
      <c r="I46" s="41"/>
      <c r="J46" s="41"/>
      <c r="K46" s="41"/>
      <c r="L46" s="106" t="str">
        <f t="shared" si="0"/>
        <v/>
      </c>
      <c r="M46" s="87"/>
      <c r="N46" s="87"/>
      <c r="O46" s="41"/>
      <c r="P46" s="41"/>
      <c r="Q46" s="611" t="str">
        <f t="shared" si="1"/>
        <v/>
      </c>
      <c r="R46" s="43" t="str">
        <f t="shared" si="4"/>
        <v/>
      </c>
      <c r="S46" s="44" t="str">
        <f t="shared" si="2"/>
        <v/>
      </c>
      <c r="T46" s="12" t="str">
        <f t="shared" si="3"/>
        <v/>
      </c>
    </row>
    <row r="47" spans="2:20" ht="17.100000000000001" customHeight="1">
      <c r="B47" s="10" t="str">
        <f>IF(D47="","",IF(VLOOKUP(D47,'Input Data'!I48:J168,2,FALSE)="","",VLOOKUP(D47,'Input Data'!I48:J168,2,FALSE)))</f>
        <v/>
      </c>
      <c r="C47" s="11">
        <v>39</v>
      </c>
      <c r="D47" s="90" t="str">
        <f>IF('Input Data'!I48="","",'Input Data'!I48)</f>
        <v>CHAVEZ, NATHAN VILLANUEVA</v>
      </c>
      <c r="E47" s="41"/>
      <c r="F47" s="41"/>
      <c r="G47" s="41"/>
      <c r="H47" s="41"/>
      <c r="I47" s="41"/>
      <c r="J47" s="41"/>
      <c r="K47" s="41"/>
      <c r="L47" s="106" t="str">
        <f t="shared" si="0"/>
        <v/>
      </c>
      <c r="M47" s="87"/>
      <c r="N47" s="87"/>
      <c r="O47" s="41"/>
      <c r="P47" s="41"/>
      <c r="Q47" s="611" t="str">
        <f t="shared" si="1"/>
        <v/>
      </c>
      <c r="R47" s="43" t="str">
        <f t="shared" si="4"/>
        <v/>
      </c>
      <c r="S47" s="44" t="str">
        <f t="shared" si="2"/>
        <v/>
      </c>
      <c r="T47" s="12" t="str">
        <f t="shared" si="3"/>
        <v/>
      </c>
    </row>
    <row r="48" spans="2:20" ht="17.100000000000001" customHeight="1">
      <c r="B48" s="10" t="str">
        <f>IF(D48="","",IF(VLOOKUP(D48,'Input Data'!I49:J169,2,FALSE)="","",VLOOKUP(D48,'Input Data'!I49:J169,2,FALSE)))</f>
        <v/>
      </c>
      <c r="C48" s="11">
        <v>40</v>
      </c>
      <c r="D48" s="90" t="str">
        <f>IF('Input Data'!I49="","",'Input Data'!I49)</f>
        <v>LIM, CHRISTIAN RAMOS</v>
      </c>
      <c r="E48" s="41"/>
      <c r="F48" s="41"/>
      <c r="G48" s="41"/>
      <c r="H48" s="41"/>
      <c r="I48" s="41"/>
      <c r="J48" s="41"/>
      <c r="K48" s="41"/>
      <c r="L48" s="106" t="str">
        <f t="shared" si="0"/>
        <v/>
      </c>
      <c r="M48" s="87"/>
      <c r="N48" s="87"/>
      <c r="O48" s="41"/>
      <c r="P48" s="41"/>
      <c r="Q48" s="611" t="str">
        <f t="shared" si="1"/>
        <v/>
      </c>
      <c r="R48" s="43" t="str">
        <f t="shared" si="4"/>
        <v/>
      </c>
      <c r="S48" s="44" t="str">
        <f t="shared" si="2"/>
        <v/>
      </c>
      <c r="T48" s="12" t="str">
        <f t="shared" si="3"/>
        <v/>
      </c>
    </row>
    <row r="49" spans="2:20" ht="17.100000000000001" customHeight="1">
      <c r="B49" s="10" t="str">
        <f>IF(D49="","",IF(VLOOKUP(D49,'Input Data'!I50:J170,2,FALSE)="","",VLOOKUP(D49,'Input Data'!I50:J170,2,FALSE)))</f>
        <v/>
      </c>
      <c r="C49" s="11">
        <v>41</v>
      </c>
      <c r="D49" s="90" t="str">
        <f>IF('Input Data'!I50="","",'Input Data'!I50)</f>
        <v>CHUA, PAOLO FERNANDEZ</v>
      </c>
      <c r="E49" s="41"/>
      <c r="F49" s="41"/>
      <c r="G49" s="41"/>
      <c r="H49" s="41"/>
      <c r="I49" s="41"/>
      <c r="J49" s="41"/>
      <c r="K49" s="41"/>
      <c r="L49" s="106" t="str">
        <f t="shared" si="0"/>
        <v/>
      </c>
      <c r="M49" s="87"/>
      <c r="N49" s="87"/>
      <c r="O49" s="41"/>
      <c r="P49" s="41"/>
      <c r="Q49" s="611" t="str">
        <f t="shared" si="1"/>
        <v/>
      </c>
      <c r="R49" s="43" t="str">
        <f t="shared" si="4"/>
        <v/>
      </c>
      <c r="S49" s="44" t="str">
        <f t="shared" si="2"/>
        <v/>
      </c>
      <c r="T49" s="12" t="str">
        <f t="shared" si="3"/>
        <v/>
      </c>
    </row>
    <row r="50" spans="2:20" ht="17.100000000000001" customHeight="1">
      <c r="B50" s="10" t="str">
        <f>IF(D50="","",IF(VLOOKUP(D50,'Input Data'!I51:J171,2,FALSE)="","",VLOOKUP(D50,'Input Data'!I51:J171,2,FALSE)))</f>
        <v/>
      </c>
      <c r="C50" s="11">
        <v>42</v>
      </c>
      <c r="D50" s="90" t="str">
        <f>IF('Input Data'!I51="","",'Input Data'!I51)</f>
        <v>SY, ANGELO GUTIERREZ</v>
      </c>
      <c r="E50" s="41"/>
      <c r="F50" s="41"/>
      <c r="G50" s="41"/>
      <c r="H50" s="41"/>
      <c r="I50" s="41"/>
      <c r="J50" s="41"/>
      <c r="K50" s="41"/>
      <c r="L50" s="106" t="str">
        <f t="shared" si="0"/>
        <v/>
      </c>
      <c r="M50" s="87"/>
      <c r="N50" s="87"/>
      <c r="O50" s="41"/>
      <c r="P50" s="41"/>
      <c r="Q50" s="611" t="str">
        <f t="shared" si="1"/>
        <v/>
      </c>
      <c r="R50" s="43" t="str">
        <f t="shared" si="4"/>
        <v/>
      </c>
      <c r="S50" s="44" t="str">
        <f t="shared" si="2"/>
        <v/>
      </c>
      <c r="T50" s="12" t="str">
        <f t="shared" si="3"/>
        <v/>
      </c>
    </row>
    <row r="51" spans="2:20" ht="17.100000000000001" customHeight="1">
      <c r="B51" s="10" t="str">
        <f>IF(D51="","",IF(VLOOKUP(D51,'Input Data'!I52:J172,2,FALSE)="","",VLOOKUP(D51,'Input Data'!I52:J172,2,FALSE)))</f>
        <v/>
      </c>
      <c r="C51" s="11">
        <v>43</v>
      </c>
      <c r="D51" s="90" t="str">
        <f>IF('Input Data'!I52="","",'Input Data'!I52)</f>
        <v>GO, DOMINIC NAVARRO</v>
      </c>
      <c r="E51" s="41"/>
      <c r="F51" s="41"/>
      <c r="G51" s="41"/>
      <c r="H51" s="41"/>
      <c r="I51" s="41"/>
      <c r="J51" s="41"/>
      <c r="K51" s="41"/>
      <c r="L51" s="106" t="str">
        <f t="shared" si="0"/>
        <v/>
      </c>
      <c r="M51" s="87"/>
      <c r="N51" s="87"/>
      <c r="O51" s="41"/>
      <c r="P51" s="41"/>
      <c r="Q51" s="611" t="str">
        <f t="shared" si="1"/>
        <v/>
      </c>
      <c r="R51" s="43" t="str">
        <f t="shared" si="4"/>
        <v/>
      </c>
      <c r="S51" s="44" t="str">
        <f t="shared" si="2"/>
        <v/>
      </c>
      <c r="T51" s="12" t="str">
        <f t="shared" si="3"/>
        <v/>
      </c>
    </row>
    <row r="52" spans="2:20" ht="17.100000000000001" customHeight="1">
      <c r="B52" s="10" t="str">
        <f>IF(D52="","",IF(VLOOKUP(D52,'Input Data'!I53:J173,2,FALSE)="","",VLOOKUP(D52,'Input Data'!I53:J173,2,FALSE)))</f>
        <v/>
      </c>
      <c r="C52" s="11">
        <v>44</v>
      </c>
      <c r="D52" s="90" t="str">
        <f>IF('Input Data'!I53="","",'Input Data'!I53)</f>
        <v>TAN, EMMANUEL CASTILLO</v>
      </c>
      <c r="E52" s="41"/>
      <c r="F52" s="41"/>
      <c r="G52" s="41"/>
      <c r="H52" s="41"/>
      <c r="I52" s="41"/>
      <c r="J52" s="41"/>
      <c r="K52" s="41"/>
      <c r="L52" s="106" t="str">
        <f t="shared" si="0"/>
        <v/>
      </c>
      <c r="M52" s="87"/>
      <c r="N52" s="87"/>
      <c r="O52" s="41"/>
      <c r="P52" s="41"/>
      <c r="Q52" s="611" t="str">
        <f t="shared" si="1"/>
        <v/>
      </c>
      <c r="R52" s="43" t="str">
        <f t="shared" si="4"/>
        <v/>
      </c>
      <c r="S52" s="44" t="str">
        <f t="shared" si="2"/>
        <v/>
      </c>
      <c r="T52" s="12" t="str">
        <f t="shared" si="3"/>
        <v/>
      </c>
    </row>
    <row r="53" spans="2:20" ht="17.100000000000001" customHeight="1">
      <c r="B53" s="10" t="str">
        <f>IF(D53="","",IF(VLOOKUP(D53,'Input Data'!I54:J174,2,FALSE)="","",VLOOKUP(D53,'Input Data'!I54:J174,2,FALSE)))</f>
        <v/>
      </c>
      <c r="C53" s="11">
        <v>45</v>
      </c>
      <c r="D53" s="90" t="str">
        <f>IF('Input Data'!I54="","",'Input Data'!I54)</f>
        <v>ONG, PATRICK HERRERA</v>
      </c>
      <c r="E53" s="41"/>
      <c r="F53" s="41"/>
      <c r="G53" s="41"/>
      <c r="H53" s="41"/>
      <c r="I53" s="41"/>
      <c r="J53" s="41"/>
      <c r="K53" s="41"/>
      <c r="L53" s="106" t="str">
        <f t="shared" si="0"/>
        <v/>
      </c>
      <c r="M53" s="87"/>
      <c r="N53" s="87"/>
      <c r="O53" s="41"/>
      <c r="P53" s="41"/>
      <c r="Q53" s="611" t="str">
        <f t="shared" si="1"/>
        <v/>
      </c>
      <c r="R53" s="43" t="str">
        <f t="shared" si="4"/>
        <v/>
      </c>
      <c r="S53" s="44" t="str">
        <f t="shared" si="2"/>
        <v/>
      </c>
      <c r="T53" s="12" t="str">
        <f t="shared" si="3"/>
        <v/>
      </c>
    </row>
    <row r="54" spans="2:20" ht="17.100000000000001" customHeight="1">
      <c r="B54" s="10" t="str">
        <f>IF(D54="","",IF(VLOOKUP(D54,'Input Data'!I55:J175,2,FALSE)="","",VLOOKUP(D54,'Input Data'!I55:J175,2,FALSE)))</f>
        <v/>
      </c>
      <c r="C54" s="11">
        <v>46</v>
      </c>
      <c r="D54" s="90" t="str">
        <f>IF('Input Data'!I55="","",'Input Data'!I55)</f>
        <v>UY, JOSEPH SALAZAR</v>
      </c>
      <c r="E54" s="41"/>
      <c r="F54" s="41"/>
      <c r="G54" s="41"/>
      <c r="H54" s="41"/>
      <c r="I54" s="41"/>
      <c r="J54" s="41"/>
      <c r="K54" s="41"/>
      <c r="L54" s="106" t="str">
        <f t="shared" si="0"/>
        <v/>
      </c>
      <c r="M54" s="87"/>
      <c r="N54" s="87"/>
      <c r="O54" s="41"/>
      <c r="P54" s="41"/>
      <c r="Q54" s="611" t="str">
        <f t="shared" si="1"/>
        <v/>
      </c>
      <c r="R54" s="43" t="str">
        <f t="shared" si="4"/>
        <v/>
      </c>
      <c r="S54" s="44" t="str">
        <f t="shared" si="2"/>
        <v/>
      </c>
      <c r="T54" s="12" t="str">
        <f t="shared" si="3"/>
        <v/>
      </c>
    </row>
    <row r="55" spans="2:20" ht="17.100000000000001" customHeight="1">
      <c r="B55" s="10" t="str">
        <f>IF(D55="","",IF(VLOOKUP(D55,'Input Data'!I56:J176,2,FALSE)="","",VLOOKUP(D55,'Input Data'!I56:J176,2,FALSE)))</f>
        <v/>
      </c>
      <c r="C55" s="11">
        <v>47</v>
      </c>
      <c r="D55" s="90" t="str">
        <f>IF('Input Data'!I56="","",'Input Data'!I56)</f>
        <v>CO, LAWRENCE RIVERA</v>
      </c>
      <c r="E55" s="41"/>
      <c r="F55" s="41"/>
      <c r="G55" s="41"/>
      <c r="H55" s="41"/>
      <c r="I55" s="41"/>
      <c r="J55" s="41"/>
      <c r="K55" s="41"/>
      <c r="L55" s="106" t="str">
        <f t="shared" si="0"/>
        <v/>
      </c>
      <c r="M55" s="87"/>
      <c r="N55" s="87"/>
      <c r="O55" s="41"/>
      <c r="P55" s="41"/>
      <c r="Q55" s="611" t="str">
        <f t="shared" si="1"/>
        <v/>
      </c>
      <c r="R55" s="43" t="str">
        <f t="shared" si="4"/>
        <v/>
      </c>
      <c r="S55" s="44" t="str">
        <f t="shared" si="2"/>
        <v/>
      </c>
      <c r="T55" s="12" t="str">
        <f t="shared" si="3"/>
        <v/>
      </c>
    </row>
    <row r="56" spans="2:20" ht="17.100000000000001" customHeight="1">
      <c r="B56" s="10" t="str">
        <f>IF(D56="","",IF(VLOOKUP(D56,'Input Data'!I57:J177,2,FALSE)="","",VLOOKUP(D56,'Input Data'!I57:J177,2,FALSE)))</f>
        <v/>
      </c>
      <c r="C56" s="11">
        <v>48</v>
      </c>
      <c r="D56" s="90" t="str">
        <f>IF('Input Data'!I57="","",'Input Data'!I57)</f>
        <v>DY, VINCENT MENDOZA</v>
      </c>
      <c r="E56" s="41"/>
      <c r="F56" s="41"/>
      <c r="G56" s="41"/>
      <c r="H56" s="41"/>
      <c r="I56" s="41"/>
      <c r="J56" s="41"/>
      <c r="K56" s="41"/>
      <c r="L56" s="106" t="str">
        <f t="shared" si="0"/>
        <v/>
      </c>
      <c r="M56" s="87"/>
      <c r="N56" s="87"/>
      <c r="O56" s="41"/>
      <c r="P56" s="41"/>
      <c r="Q56" s="611" t="str">
        <f t="shared" si="1"/>
        <v/>
      </c>
      <c r="R56" s="43" t="str">
        <f t="shared" si="4"/>
        <v/>
      </c>
      <c r="S56" s="44" t="str">
        <f t="shared" si="2"/>
        <v/>
      </c>
      <c r="T56" s="12" t="str">
        <f t="shared" si="3"/>
        <v/>
      </c>
    </row>
    <row r="57" spans="2:20" ht="17.100000000000001" customHeight="1">
      <c r="B57" s="10" t="str">
        <f>IF(D57="","",IF(VLOOKUP(D57,'Input Data'!I58:J178,2,FALSE)="","",VLOOKUP(D57,'Input Data'!I58:J178,2,FALSE)))</f>
        <v/>
      </c>
      <c r="C57" s="11">
        <v>49</v>
      </c>
      <c r="D57" s="90" t="str">
        <f>IF('Input Data'!I58="","",'Input Data'!I58)</f>
        <v>TIU, JUSTIN LOPEZ</v>
      </c>
      <c r="E57" s="41"/>
      <c r="F57" s="41"/>
      <c r="G57" s="41"/>
      <c r="H57" s="41"/>
      <c r="I57" s="41"/>
      <c r="J57" s="41"/>
      <c r="K57" s="41"/>
      <c r="L57" s="106" t="str">
        <f t="shared" si="0"/>
        <v/>
      </c>
      <c r="M57" s="87"/>
      <c r="N57" s="87"/>
      <c r="O57" s="41"/>
      <c r="P57" s="41"/>
      <c r="Q57" s="611" t="str">
        <f t="shared" si="1"/>
        <v/>
      </c>
      <c r="R57" s="43" t="str">
        <f t="shared" si="4"/>
        <v/>
      </c>
      <c r="S57" s="44" t="str">
        <f t="shared" si="2"/>
        <v/>
      </c>
      <c r="T57" s="12" t="str">
        <f t="shared" si="3"/>
        <v/>
      </c>
    </row>
    <row r="58" spans="2:20" ht="17.100000000000001" customHeight="1">
      <c r="B58" s="10" t="str">
        <f>IF(D58="","",IF(VLOOKUP(D58,'Input Data'!I59:J179,2,FALSE)="","",VLOOKUP(D58,'Input Data'!I59:J179,2,FALSE)))</f>
        <v/>
      </c>
      <c r="C58" s="11">
        <v>50</v>
      </c>
      <c r="D58" s="90" t="str">
        <f>IF('Input Data'!I59="","",'Input Data'!I59)</f>
        <v>YUMUL, FRANCIS PONCE</v>
      </c>
      <c r="E58" s="41"/>
      <c r="F58" s="41"/>
      <c r="G58" s="41"/>
      <c r="H58" s="41"/>
      <c r="I58" s="41"/>
      <c r="J58" s="41"/>
      <c r="K58" s="41"/>
      <c r="L58" s="106" t="str">
        <f t="shared" si="0"/>
        <v/>
      </c>
      <c r="M58" s="87"/>
      <c r="N58" s="87"/>
      <c r="O58" s="41"/>
      <c r="P58" s="41"/>
      <c r="Q58" s="611" t="str">
        <f t="shared" si="1"/>
        <v/>
      </c>
      <c r="R58" s="43" t="str">
        <f t="shared" si="4"/>
        <v/>
      </c>
      <c r="S58" s="44" t="str">
        <f t="shared" si="2"/>
        <v/>
      </c>
      <c r="T58" s="12" t="str">
        <f t="shared" si="3"/>
        <v/>
      </c>
    </row>
    <row r="59" spans="2:20" ht="17.100000000000001" customHeight="1">
      <c r="B59" s="10" t="str">
        <f>IF(D59="","",IF(VLOOKUP(D59,'Input Data'!I60:J180,2,FALSE)="","",VLOOKUP(D59,'Input Data'!I60:J180,2,FALSE)))</f>
        <v/>
      </c>
      <c r="C59" s="11">
        <v>51</v>
      </c>
      <c r="D59" s="90" t="str">
        <f>IF('Input Data'!I60="","",'Input Data'!I60)</f>
        <v/>
      </c>
      <c r="E59" s="41"/>
      <c r="F59" s="41"/>
      <c r="G59" s="41"/>
      <c r="H59" s="41"/>
      <c r="I59" s="41"/>
      <c r="J59" s="41"/>
      <c r="K59" s="41"/>
      <c r="L59" s="106" t="str">
        <f t="shared" si="0"/>
        <v/>
      </c>
      <c r="M59" s="87"/>
      <c r="N59" s="87"/>
      <c r="O59" s="41"/>
      <c r="P59" s="41"/>
      <c r="Q59" s="611" t="str">
        <f t="shared" si="1"/>
        <v/>
      </c>
      <c r="R59" s="43" t="str">
        <f t="shared" si="4"/>
        <v/>
      </c>
      <c r="S59" s="44" t="str">
        <f t="shared" si="2"/>
        <v/>
      </c>
      <c r="T59" s="12" t="str">
        <f t="shared" si="3"/>
        <v/>
      </c>
    </row>
    <row r="60" spans="2:20" ht="17.100000000000001" customHeight="1">
      <c r="B60" s="10" t="str">
        <f>IF(D60="","",IF(VLOOKUP(D60,'Input Data'!I61:J181,2,FALSE)="","",VLOOKUP(D60,'Input Data'!I61:J181,2,FALSE)))</f>
        <v/>
      </c>
      <c r="C60" s="11">
        <v>52</v>
      </c>
      <c r="D60" s="90" t="str">
        <f>IF('Input Data'!I61="","",'Input Data'!I61)</f>
        <v/>
      </c>
      <c r="E60" s="41"/>
      <c r="F60" s="41"/>
      <c r="G60" s="41"/>
      <c r="H60" s="41"/>
      <c r="I60" s="41"/>
      <c r="J60" s="41"/>
      <c r="K60" s="41"/>
      <c r="L60" s="106" t="str">
        <f t="shared" si="0"/>
        <v/>
      </c>
      <c r="M60" s="87"/>
      <c r="N60" s="87"/>
      <c r="O60" s="41"/>
      <c r="P60" s="41"/>
      <c r="Q60" s="611" t="str">
        <f t="shared" si="1"/>
        <v/>
      </c>
      <c r="R60" s="43" t="str">
        <f t="shared" si="4"/>
        <v/>
      </c>
      <c r="S60" s="44" t="str">
        <f t="shared" si="2"/>
        <v/>
      </c>
      <c r="T60" s="12" t="str">
        <f t="shared" si="3"/>
        <v/>
      </c>
    </row>
    <row r="61" spans="2:20" ht="17.100000000000001" customHeight="1">
      <c r="B61" s="10" t="str">
        <f>IF(D61="","",IF(VLOOKUP(D61,'Input Data'!I62:J182,2,FALSE)="","",VLOOKUP(D61,'Input Data'!I62:J182,2,FALSE)))</f>
        <v/>
      </c>
      <c r="C61" s="11">
        <v>53</v>
      </c>
      <c r="D61" s="90" t="str">
        <f>IF('Input Data'!I62="","",'Input Data'!I62)</f>
        <v/>
      </c>
      <c r="E61" s="41"/>
      <c r="F61" s="41"/>
      <c r="G61" s="41"/>
      <c r="H61" s="41"/>
      <c r="I61" s="41"/>
      <c r="J61" s="41"/>
      <c r="K61" s="41"/>
      <c r="L61" s="106" t="str">
        <f t="shared" si="0"/>
        <v/>
      </c>
      <c r="M61" s="87"/>
      <c r="N61" s="87"/>
      <c r="O61" s="41"/>
      <c r="P61" s="41"/>
      <c r="Q61" s="611" t="str">
        <f t="shared" si="1"/>
        <v/>
      </c>
      <c r="R61" s="43" t="str">
        <f t="shared" si="4"/>
        <v/>
      </c>
      <c r="S61" s="44" t="str">
        <f t="shared" si="2"/>
        <v/>
      </c>
      <c r="T61" s="12" t="str">
        <f t="shared" si="3"/>
        <v/>
      </c>
    </row>
    <row r="62" spans="2:20" ht="17.100000000000001" customHeight="1">
      <c r="B62" s="10" t="str">
        <f>IF(D62="","",IF(VLOOKUP(D62,'Input Data'!I63:J183,2,FALSE)="","",VLOOKUP(D62,'Input Data'!I63:J183,2,FALSE)))</f>
        <v/>
      </c>
      <c r="C62" s="11">
        <v>54</v>
      </c>
      <c r="D62" s="90" t="str">
        <f>IF('Input Data'!I63="","",'Input Data'!I63)</f>
        <v/>
      </c>
      <c r="E62" s="41"/>
      <c r="F62" s="41"/>
      <c r="G62" s="41"/>
      <c r="H62" s="41"/>
      <c r="I62" s="41"/>
      <c r="J62" s="41"/>
      <c r="K62" s="41"/>
      <c r="L62" s="106" t="str">
        <f t="shared" si="0"/>
        <v/>
      </c>
      <c r="M62" s="87"/>
      <c r="N62" s="87"/>
      <c r="O62" s="41"/>
      <c r="P62" s="41"/>
      <c r="Q62" s="611" t="str">
        <f t="shared" si="1"/>
        <v/>
      </c>
      <c r="R62" s="43" t="str">
        <f t="shared" si="4"/>
        <v/>
      </c>
      <c r="S62" s="44" t="str">
        <f t="shared" si="2"/>
        <v/>
      </c>
      <c r="T62" s="12" t="str">
        <f t="shared" si="3"/>
        <v/>
      </c>
    </row>
    <row r="63" spans="2:20" ht="17.100000000000001" customHeight="1">
      <c r="B63" s="10" t="str">
        <f>IF(D63="","",IF(VLOOKUP(D63,'Input Data'!I64:J184,2,FALSE)="","",VLOOKUP(D63,'Input Data'!I64:J184,2,FALSE)))</f>
        <v/>
      </c>
      <c r="C63" s="11">
        <v>55</v>
      </c>
      <c r="D63" s="90" t="str">
        <f>IF('Input Data'!I64="","",'Input Data'!I64)</f>
        <v/>
      </c>
      <c r="E63" s="41"/>
      <c r="F63" s="41"/>
      <c r="G63" s="41"/>
      <c r="H63" s="41"/>
      <c r="I63" s="41"/>
      <c r="J63" s="41"/>
      <c r="K63" s="41"/>
      <c r="L63" s="106" t="str">
        <f t="shared" si="0"/>
        <v/>
      </c>
      <c r="M63" s="87"/>
      <c r="N63" s="87"/>
      <c r="O63" s="41"/>
      <c r="P63" s="41"/>
      <c r="Q63" s="611" t="str">
        <f t="shared" si="1"/>
        <v/>
      </c>
      <c r="R63" s="43" t="str">
        <f t="shared" si="4"/>
        <v/>
      </c>
      <c r="S63" s="44" t="str">
        <f t="shared" si="2"/>
        <v/>
      </c>
      <c r="T63" s="12" t="str">
        <f t="shared" si="3"/>
        <v/>
      </c>
    </row>
    <row r="64" spans="2:20" ht="17.100000000000001" customHeight="1">
      <c r="B64" s="10" t="str">
        <f>IF(D64="","",IF(VLOOKUP(D64,'Input Data'!I65:J185,2,FALSE)="","",VLOOKUP(D64,'Input Data'!I65:J185,2,FALSE)))</f>
        <v/>
      </c>
      <c r="C64" s="11">
        <v>56</v>
      </c>
      <c r="D64" s="90" t="str">
        <f>IF('Input Data'!I65="","",'Input Data'!I65)</f>
        <v/>
      </c>
      <c r="E64" s="41"/>
      <c r="F64" s="41"/>
      <c r="G64" s="41"/>
      <c r="H64" s="41"/>
      <c r="I64" s="41"/>
      <c r="J64" s="41"/>
      <c r="K64" s="41"/>
      <c r="L64" s="106" t="str">
        <f t="shared" si="0"/>
        <v/>
      </c>
      <c r="M64" s="87"/>
      <c r="N64" s="87"/>
      <c r="O64" s="41"/>
      <c r="P64" s="41"/>
      <c r="Q64" s="611" t="str">
        <f t="shared" si="1"/>
        <v/>
      </c>
      <c r="R64" s="43" t="str">
        <f t="shared" si="4"/>
        <v/>
      </c>
      <c r="S64" s="44" t="str">
        <f t="shared" si="2"/>
        <v/>
      </c>
      <c r="T64" s="12" t="str">
        <f t="shared" si="3"/>
        <v/>
      </c>
    </row>
    <row r="65" spans="2:20" ht="17.100000000000001" customHeight="1">
      <c r="B65" s="10" t="str">
        <f>IF(D65="","",IF(VLOOKUP(D65,'Input Data'!I66:J186,2,FALSE)="","",VLOOKUP(D65,'Input Data'!I66:J186,2,FALSE)))</f>
        <v/>
      </c>
      <c r="C65" s="11">
        <v>57</v>
      </c>
      <c r="D65" s="90" t="str">
        <f>IF('Input Data'!I66="","",'Input Data'!I66)</f>
        <v/>
      </c>
      <c r="E65" s="41"/>
      <c r="F65" s="41"/>
      <c r="G65" s="41"/>
      <c r="H65" s="41"/>
      <c r="I65" s="41"/>
      <c r="J65" s="41"/>
      <c r="K65" s="41"/>
      <c r="L65" s="106" t="str">
        <f t="shared" si="0"/>
        <v/>
      </c>
      <c r="M65" s="87"/>
      <c r="N65" s="87"/>
      <c r="O65" s="41"/>
      <c r="P65" s="41"/>
      <c r="Q65" s="611" t="str">
        <f t="shared" si="1"/>
        <v/>
      </c>
      <c r="R65" s="43" t="str">
        <f t="shared" si="4"/>
        <v/>
      </c>
      <c r="S65" s="44" t="str">
        <f t="shared" si="2"/>
        <v/>
      </c>
      <c r="T65" s="12" t="str">
        <f t="shared" si="3"/>
        <v/>
      </c>
    </row>
    <row r="66" spans="2:20" ht="17.100000000000001" customHeight="1">
      <c r="B66" s="10" t="str">
        <f>IF(D66="","",IF(VLOOKUP(D66,'Input Data'!I67:J187,2,FALSE)="","",VLOOKUP(D66,'Input Data'!I67:J187,2,FALSE)))</f>
        <v/>
      </c>
      <c r="C66" s="11">
        <v>58</v>
      </c>
      <c r="D66" s="90" t="str">
        <f>IF('Input Data'!I67="","",'Input Data'!I67)</f>
        <v/>
      </c>
      <c r="E66" s="41"/>
      <c r="F66" s="41"/>
      <c r="G66" s="41"/>
      <c r="H66" s="41"/>
      <c r="I66" s="41"/>
      <c r="J66" s="41"/>
      <c r="K66" s="41"/>
      <c r="L66" s="106" t="str">
        <f t="shared" si="0"/>
        <v/>
      </c>
      <c r="M66" s="87"/>
      <c r="N66" s="87"/>
      <c r="O66" s="41"/>
      <c r="P66" s="41"/>
      <c r="Q66" s="611" t="str">
        <f t="shared" si="1"/>
        <v/>
      </c>
      <c r="R66" s="43" t="str">
        <f t="shared" si="4"/>
        <v/>
      </c>
      <c r="S66" s="44" t="str">
        <f t="shared" si="2"/>
        <v/>
      </c>
      <c r="T66" s="12" t="str">
        <f t="shared" si="3"/>
        <v/>
      </c>
    </row>
    <row r="67" spans="2:20" ht="17.100000000000001" customHeight="1">
      <c r="B67" s="10" t="str">
        <f>IF(D67="","",IF(VLOOKUP(D67,'Input Data'!I68:J188,2,FALSE)="","",VLOOKUP(D67,'Input Data'!I68:J188,2,FALSE)))</f>
        <v/>
      </c>
      <c r="C67" s="11">
        <v>59</v>
      </c>
      <c r="D67" s="90" t="str">
        <f>IF('Input Data'!I68="","",'Input Data'!I68)</f>
        <v/>
      </c>
      <c r="E67" s="41"/>
      <c r="F67" s="41"/>
      <c r="G67" s="41"/>
      <c r="H67" s="41"/>
      <c r="I67" s="41"/>
      <c r="J67" s="41"/>
      <c r="K67" s="41"/>
      <c r="L67" s="106" t="str">
        <f t="shared" si="0"/>
        <v/>
      </c>
      <c r="M67" s="87"/>
      <c r="N67" s="87"/>
      <c r="O67" s="41"/>
      <c r="P67" s="41"/>
      <c r="Q67" s="611" t="str">
        <f t="shared" si="1"/>
        <v/>
      </c>
      <c r="R67" s="43" t="str">
        <f t="shared" si="4"/>
        <v/>
      </c>
      <c r="S67" s="44" t="str">
        <f t="shared" si="2"/>
        <v/>
      </c>
      <c r="T67" s="12" t="str">
        <f t="shared" si="3"/>
        <v/>
      </c>
    </row>
    <row r="68" spans="2:20" ht="17.100000000000001" customHeight="1">
      <c r="B68" s="10" t="str">
        <f>IF(D68="","",IF(VLOOKUP(D68,'Input Data'!I69:J189,2,FALSE)="","",VLOOKUP(D68,'Input Data'!I69:J189,2,FALSE)))</f>
        <v/>
      </c>
      <c r="C68" s="11">
        <v>60</v>
      </c>
      <c r="D68" s="90" t="str">
        <f>IF('Input Data'!I69="","",'Input Data'!I69)</f>
        <v/>
      </c>
      <c r="E68" s="41"/>
      <c r="F68" s="41"/>
      <c r="G68" s="41"/>
      <c r="H68" s="41"/>
      <c r="I68" s="41"/>
      <c r="J68" s="41"/>
      <c r="K68" s="41"/>
      <c r="L68" s="106" t="str">
        <f t="shared" si="0"/>
        <v/>
      </c>
      <c r="M68" s="87"/>
      <c r="N68" s="87"/>
      <c r="O68" s="41"/>
      <c r="P68" s="41"/>
      <c r="Q68" s="611" t="str">
        <f t="shared" si="1"/>
        <v/>
      </c>
      <c r="R68" s="43" t="str">
        <f t="shared" si="4"/>
        <v/>
      </c>
      <c r="S68" s="44" t="str">
        <f t="shared" si="2"/>
        <v/>
      </c>
      <c r="T68" s="12" t="str">
        <f t="shared" si="3"/>
        <v/>
      </c>
    </row>
    <row r="69" spans="2:20" ht="17.100000000000001" customHeight="1">
      <c r="B69" s="10" t="e">
        <f>IF(D69="","",IF(VLOOKUP(D69,'Input Data'!I70:J190,2,FALSE)="","",VLOOKUP(D69,'Input Data'!I70:J190,2,FALSE)))</f>
        <v>#N/A</v>
      </c>
      <c r="C69" s="92"/>
      <c r="D69" s="91" t="s">
        <v>79</v>
      </c>
      <c r="E69" s="45"/>
      <c r="F69" s="45"/>
      <c r="G69" s="45"/>
      <c r="H69" s="45"/>
      <c r="I69" s="45"/>
      <c r="J69" s="45"/>
      <c r="K69" s="45"/>
      <c r="L69" s="107" t="str">
        <f t="shared" si="0"/>
        <v/>
      </c>
      <c r="M69" s="45"/>
      <c r="N69" s="45"/>
      <c r="O69" s="45"/>
      <c r="P69" s="45"/>
      <c r="Q69" s="46" t="str">
        <f t="shared" si="1"/>
        <v/>
      </c>
      <c r="R69" s="45" t="str">
        <f t="shared" si="4"/>
        <v/>
      </c>
      <c r="S69" s="45" t="str">
        <f t="shared" si="2"/>
        <v/>
      </c>
      <c r="T69" s="13" t="str">
        <f t="shared" si="3"/>
        <v/>
      </c>
    </row>
    <row r="70" spans="2:20" ht="17.100000000000001" customHeight="1">
      <c r="B70" s="10" t="str">
        <f>IF(D70="","",IF(VLOOKUP(D70,'Input Data'!I71:J191,2,FALSE)="","",VLOOKUP(D70,'Input Data'!I71:J191,2,FALSE)))</f>
        <v/>
      </c>
      <c r="C70" s="11">
        <v>1</v>
      </c>
      <c r="D70" s="90" t="str">
        <f>IF('Input Data'!I71="","",'Input Data'!I71)</f>
        <v>CRUZ, MARIA SANTOS</v>
      </c>
      <c r="E70" s="41"/>
      <c r="F70" s="41"/>
      <c r="G70" s="41"/>
      <c r="H70" s="41"/>
      <c r="I70" s="41"/>
      <c r="J70" s="41"/>
      <c r="K70" s="41"/>
      <c r="L70" s="106" t="str">
        <f t="shared" si="0"/>
        <v/>
      </c>
      <c r="M70" s="87"/>
      <c r="N70" s="87"/>
      <c r="O70" s="41"/>
      <c r="P70" s="41"/>
      <c r="Q70" s="611" t="str">
        <f t="shared" si="1"/>
        <v/>
      </c>
      <c r="R70" s="43" t="str">
        <f t="shared" si="4"/>
        <v/>
      </c>
      <c r="S70" s="44" t="str">
        <f t="shared" si="2"/>
        <v/>
      </c>
      <c r="T70" s="12" t="str">
        <f t="shared" si="3"/>
        <v/>
      </c>
    </row>
    <row r="71" spans="2:20" ht="17.100000000000001" customHeight="1">
      <c r="B71" s="10" t="str">
        <f>IF(D71="","",IF(VLOOKUP(D71,'Input Data'!I72:J192,2,FALSE)="","",VLOOKUP(D71,'Input Data'!I72:J192,2,FALSE)))</f>
        <v/>
      </c>
      <c r="C71" s="11">
        <v>2</v>
      </c>
      <c r="D71" s="90" t="str">
        <f>IF('Input Data'!I72="","",'Input Data'!I72)</f>
        <v>REYES, ANGELA VILLANUEVA</v>
      </c>
      <c r="E71" s="41"/>
      <c r="F71" s="41"/>
      <c r="G71" s="41"/>
      <c r="H71" s="41"/>
      <c r="I71" s="41"/>
      <c r="J71" s="41"/>
      <c r="K71" s="41"/>
      <c r="L71" s="106" t="str">
        <f t="shared" si="0"/>
        <v/>
      </c>
      <c r="M71" s="87"/>
      <c r="N71" s="87"/>
      <c r="O71" s="41"/>
      <c r="P71" s="41"/>
      <c r="Q71" s="611" t="str">
        <f t="shared" si="1"/>
        <v/>
      </c>
      <c r="R71" s="43" t="str">
        <f t="shared" si="4"/>
        <v/>
      </c>
      <c r="S71" s="44" t="str">
        <f t="shared" si="2"/>
        <v/>
      </c>
      <c r="T71" s="12" t="str">
        <f t="shared" si="3"/>
        <v/>
      </c>
    </row>
    <row r="72" spans="2:20" ht="17.100000000000001" customHeight="1">
      <c r="B72" s="10" t="str">
        <f>IF(D72="","",IF(VLOOKUP(D72,'Input Data'!I73:J193,2,FALSE)="","",VLOOKUP(D72,'Input Data'!I73:J193,2,FALSE)))</f>
        <v/>
      </c>
      <c r="C72" s="11">
        <v>3</v>
      </c>
      <c r="D72" s="90" t="str">
        <f>IF('Input Data'!I73="","",'Input Data'!I73)</f>
        <v>SANTOS, KRISTINE MENDOZA</v>
      </c>
      <c r="E72" s="41"/>
      <c r="F72" s="41"/>
      <c r="G72" s="41"/>
      <c r="H72" s="41"/>
      <c r="I72" s="41"/>
      <c r="J72" s="41"/>
      <c r="K72" s="41"/>
      <c r="L72" s="106" t="str">
        <f t="shared" si="0"/>
        <v/>
      </c>
      <c r="M72" s="87"/>
      <c r="N72" s="87"/>
      <c r="O72" s="41"/>
      <c r="P72" s="41"/>
      <c r="Q72" s="611" t="str">
        <f t="shared" si="1"/>
        <v/>
      </c>
      <c r="R72" s="43" t="str">
        <f t="shared" si="4"/>
        <v/>
      </c>
      <c r="S72" s="44" t="str">
        <f t="shared" si="2"/>
        <v/>
      </c>
      <c r="T72" s="12" t="str">
        <f t="shared" si="3"/>
        <v/>
      </c>
    </row>
    <row r="73" spans="2:20" ht="17.100000000000001" customHeight="1">
      <c r="B73" s="10" t="str">
        <f>IF(D73="","",IF(VLOOKUP(D73,'Input Data'!I74:J194,2,FALSE)="","",VLOOKUP(D73,'Input Data'!I74:J194,2,FALSE)))</f>
        <v/>
      </c>
      <c r="C73" s="11">
        <v>4</v>
      </c>
      <c r="D73" s="90" t="str">
        <f>IF('Input Data'!I74="","",'Input Data'!I74)</f>
        <v>MENDOZA, SOPHIA LOPEZ</v>
      </c>
      <c r="E73" s="41"/>
      <c r="F73" s="41"/>
      <c r="G73" s="41"/>
      <c r="H73" s="41"/>
      <c r="I73" s="41"/>
      <c r="J73" s="41"/>
      <c r="K73" s="41"/>
      <c r="L73" s="106" t="str">
        <f t="shared" si="0"/>
        <v/>
      </c>
      <c r="M73" s="87"/>
      <c r="N73" s="87"/>
      <c r="O73" s="41"/>
      <c r="P73" s="41"/>
      <c r="Q73" s="611" t="str">
        <f t="shared" si="1"/>
        <v/>
      </c>
      <c r="R73" s="43" t="str">
        <f t="shared" si="4"/>
        <v/>
      </c>
      <c r="S73" s="44" t="str">
        <f t="shared" si="2"/>
        <v/>
      </c>
      <c r="T73" s="12" t="str">
        <f t="shared" si="3"/>
        <v/>
      </c>
    </row>
    <row r="74" spans="2:20" ht="17.100000000000001" customHeight="1">
      <c r="B74" s="10" t="str">
        <f>IF(D74="","",IF(VLOOKUP(D74,'Input Data'!I75:J195,2,FALSE)="","",VLOOKUP(D74,'Input Data'!I75:J195,2,FALSE)))</f>
        <v/>
      </c>
      <c r="C74" s="11">
        <v>5</v>
      </c>
      <c r="D74" s="90" t="str">
        <f>IF('Input Data'!I75="","",'Input Data'!I75)</f>
        <v>VILLANUEVA, CAMILLE RAMOS</v>
      </c>
      <c r="E74" s="41"/>
      <c r="F74" s="41"/>
      <c r="G74" s="41"/>
      <c r="H74" s="41"/>
      <c r="I74" s="41"/>
      <c r="J74" s="41"/>
      <c r="K74" s="41"/>
      <c r="L74" s="106" t="str">
        <f t="shared" ref="L74:L129" si="5">IF(M74="","",ROUND(AVERAGE(M74:N74),0))</f>
        <v/>
      </c>
      <c r="M74" s="87"/>
      <c r="N74" s="87"/>
      <c r="O74" s="41"/>
      <c r="P74" s="41"/>
      <c r="Q74" s="611" t="str">
        <f t="shared" ref="Q74:Q129" si="6">IF(COUNT(E74:L74)&lt;8,"",AVERAGE(E74:L74,O74:P74))</f>
        <v/>
      </c>
      <c r="R74" s="43" t="str">
        <f t="shared" si="4"/>
        <v/>
      </c>
      <c r="S74" s="44" t="str">
        <f t="shared" ref="S74:S129" si="7">IF(Q74="","",RANK(Q74,$Q$9:$Q$129,0))</f>
        <v/>
      </c>
      <c r="T74" s="12" t="str">
        <f t="shared" ref="T74:T129" si="8">IF(R74="","",IF(R74&gt;=90,"ACADEMIC EXCELLENCE",""))</f>
        <v/>
      </c>
    </row>
    <row r="75" spans="2:20" ht="17.100000000000001" customHeight="1">
      <c r="B75" s="10" t="str">
        <f>IF(D75="","",IF(VLOOKUP(D75,'Input Data'!I76:J196,2,FALSE)="","",VLOOKUP(D75,'Input Data'!I76:J196,2,FALSE)))</f>
        <v/>
      </c>
      <c r="C75" s="11">
        <v>6</v>
      </c>
      <c r="D75" s="90" t="str">
        <f>IF('Input Data'!I76="","",'Input Data'!I76)</f>
        <v>LOPEZ, CLARISSE BAUTISTA</v>
      </c>
      <c r="E75" s="41"/>
      <c r="F75" s="41"/>
      <c r="G75" s="41"/>
      <c r="H75" s="41"/>
      <c r="I75" s="41"/>
      <c r="J75" s="41"/>
      <c r="K75" s="41"/>
      <c r="L75" s="106" t="str">
        <f t="shared" si="5"/>
        <v/>
      </c>
      <c r="M75" s="87"/>
      <c r="N75" s="87"/>
      <c r="O75" s="41"/>
      <c r="P75" s="41"/>
      <c r="Q75" s="611" t="str">
        <f t="shared" si="6"/>
        <v/>
      </c>
      <c r="R75" s="43" t="str">
        <f t="shared" ref="R75:R129" si="9">IF(Q75="", "", ROUND(Q75, 0))</f>
        <v/>
      </c>
      <c r="S75" s="44" t="str">
        <f t="shared" si="7"/>
        <v/>
      </c>
      <c r="T75" s="12" t="str">
        <f t="shared" si="8"/>
        <v/>
      </c>
    </row>
    <row r="76" spans="2:20" ht="17.100000000000001" customHeight="1">
      <c r="B76" s="10" t="str">
        <f>IF(D76="","",IF(VLOOKUP(D76,'Input Data'!I77:J197,2,FALSE)="","",VLOOKUP(D76,'Input Data'!I77:J197,2,FALSE)))</f>
        <v/>
      </c>
      <c r="C76" s="11">
        <v>7</v>
      </c>
      <c r="D76" s="90" t="str">
        <f>IF('Input Data'!I77="","",'Input Data'!I77)</f>
        <v>TORRES, HANNAH GARCIA</v>
      </c>
      <c r="E76" s="41"/>
      <c r="F76" s="41"/>
      <c r="G76" s="41"/>
      <c r="H76" s="41"/>
      <c r="I76" s="41"/>
      <c r="J76" s="41"/>
      <c r="K76" s="41"/>
      <c r="L76" s="106" t="str">
        <f t="shared" si="5"/>
        <v/>
      </c>
      <c r="M76" s="87"/>
      <c r="N76" s="87"/>
      <c r="O76" s="41"/>
      <c r="P76" s="41"/>
      <c r="Q76" s="611" t="str">
        <f t="shared" si="6"/>
        <v/>
      </c>
      <c r="R76" s="43" t="str">
        <f t="shared" si="9"/>
        <v/>
      </c>
      <c r="S76" s="44" t="str">
        <f t="shared" si="7"/>
        <v/>
      </c>
      <c r="T76" s="12" t="str">
        <f t="shared" si="8"/>
        <v/>
      </c>
    </row>
    <row r="77" spans="2:20" ht="17.100000000000001" customHeight="1">
      <c r="B77" s="10" t="str">
        <f>IF(D77="","",IF(VLOOKUP(D77,'Input Data'!I78:J198,2,FALSE)="","",VLOOKUP(D77,'Input Data'!I78:J198,2,FALSE)))</f>
        <v/>
      </c>
      <c r="C77" s="11">
        <v>8</v>
      </c>
      <c r="D77" s="90" t="str">
        <f>IF('Input Data'!I78="","",'Input Data'!I78)</f>
        <v>RAMOS, ALYSSA MORALES</v>
      </c>
      <c r="E77" s="41"/>
      <c r="F77" s="41"/>
      <c r="G77" s="41"/>
      <c r="H77" s="41"/>
      <c r="I77" s="41"/>
      <c r="J77" s="41"/>
      <c r="K77" s="41"/>
      <c r="L77" s="106" t="str">
        <f t="shared" si="5"/>
        <v/>
      </c>
      <c r="M77" s="87"/>
      <c r="N77" s="87"/>
      <c r="O77" s="41"/>
      <c r="P77" s="41"/>
      <c r="Q77" s="611" t="str">
        <f t="shared" si="6"/>
        <v/>
      </c>
      <c r="R77" s="43" t="str">
        <f t="shared" si="9"/>
        <v/>
      </c>
      <c r="S77" s="44" t="str">
        <f t="shared" si="7"/>
        <v/>
      </c>
      <c r="T77" s="12" t="str">
        <f t="shared" si="8"/>
        <v/>
      </c>
    </row>
    <row r="78" spans="2:20" ht="17.100000000000001" customHeight="1">
      <c r="B78" s="10" t="str">
        <f>IF(D78="","",IF(VLOOKUP(D78,'Input Data'!I79:J199,2,FALSE)="","",VLOOKUP(D78,'Input Data'!I79:J199,2,FALSE)))</f>
        <v/>
      </c>
      <c r="C78" s="11">
        <v>9</v>
      </c>
      <c r="D78" s="90" t="str">
        <f>IF('Input Data'!I79="","",'Input Data'!I79)</f>
        <v>BAUTISTA, JESSICA FERNANDEZ</v>
      </c>
      <c r="E78" s="41"/>
      <c r="F78" s="41"/>
      <c r="G78" s="41"/>
      <c r="H78" s="41"/>
      <c r="I78" s="41"/>
      <c r="J78" s="41"/>
      <c r="K78" s="41"/>
      <c r="L78" s="106" t="str">
        <f t="shared" si="5"/>
        <v/>
      </c>
      <c r="M78" s="87"/>
      <c r="N78" s="87"/>
      <c r="O78" s="41"/>
      <c r="P78" s="41"/>
      <c r="Q78" s="611" t="str">
        <f t="shared" si="6"/>
        <v/>
      </c>
      <c r="R78" s="43" t="str">
        <f t="shared" si="9"/>
        <v/>
      </c>
      <c r="S78" s="44" t="str">
        <f t="shared" si="7"/>
        <v/>
      </c>
      <c r="T78" s="12" t="str">
        <f t="shared" si="8"/>
        <v/>
      </c>
    </row>
    <row r="79" spans="2:20" ht="17.100000000000001" customHeight="1">
      <c r="B79" s="10" t="str">
        <f>IF(D79="","",IF(VLOOKUP(D79,'Input Data'!I80:J200,2,FALSE)="","",VLOOKUP(D79,'Input Data'!I80:J200,2,FALSE)))</f>
        <v/>
      </c>
      <c r="C79" s="11">
        <v>10</v>
      </c>
      <c r="D79" s="90" t="str">
        <f>IF('Input Data'!I80="","",'Input Data'!I80)</f>
        <v>GARCIA, TRISHA AQUINO</v>
      </c>
      <c r="E79" s="41"/>
      <c r="F79" s="41"/>
      <c r="G79" s="41"/>
      <c r="H79" s="41"/>
      <c r="I79" s="41"/>
      <c r="J79" s="41"/>
      <c r="K79" s="41"/>
      <c r="L79" s="106" t="str">
        <f t="shared" si="5"/>
        <v/>
      </c>
      <c r="M79" s="87"/>
      <c r="N79" s="87"/>
      <c r="O79" s="41"/>
      <c r="P79" s="41"/>
      <c r="Q79" s="611" t="str">
        <f t="shared" si="6"/>
        <v/>
      </c>
      <c r="R79" s="43" t="str">
        <f t="shared" si="9"/>
        <v/>
      </c>
      <c r="S79" s="44" t="str">
        <f t="shared" si="7"/>
        <v/>
      </c>
      <c r="T79" s="12" t="str">
        <f t="shared" si="8"/>
        <v/>
      </c>
    </row>
    <row r="80" spans="2:20" ht="17.100000000000001" customHeight="1">
      <c r="B80" s="10" t="str">
        <f>IF(D80="","",IF(VLOOKUP(D80,'Input Data'!I81:J201,2,FALSE)="","",VLOOKUP(D80,'Input Data'!I81:J201,2,FALSE)))</f>
        <v/>
      </c>
      <c r="C80" s="11">
        <v>11</v>
      </c>
      <c r="D80" s="90" t="str">
        <f>IF('Input Data'!I81="","",'Input Data'!I81)</f>
        <v>MORALES, ERIKA SALAZAR</v>
      </c>
      <c r="E80" s="41"/>
      <c r="F80" s="41"/>
      <c r="G80" s="41"/>
      <c r="H80" s="41"/>
      <c r="I80" s="41"/>
      <c r="J80" s="41"/>
      <c r="K80" s="41"/>
      <c r="L80" s="106" t="str">
        <f t="shared" si="5"/>
        <v/>
      </c>
      <c r="M80" s="87"/>
      <c r="N80" s="87"/>
      <c r="O80" s="41"/>
      <c r="P80" s="41"/>
      <c r="Q80" s="611" t="str">
        <f t="shared" si="6"/>
        <v/>
      </c>
      <c r="R80" s="43" t="str">
        <f t="shared" si="9"/>
        <v/>
      </c>
      <c r="S80" s="44" t="str">
        <f t="shared" si="7"/>
        <v/>
      </c>
      <c r="T80" s="12" t="str">
        <f t="shared" si="8"/>
        <v/>
      </c>
    </row>
    <row r="81" spans="2:20" ht="17.100000000000001" customHeight="1">
      <c r="B81" s="10" t="str">
        <f>IF(D81="","",IF(VLOOKUP(D81,'Input Data'!I82:J202,2,FALSE)="","",VLOOKUP(D81,'Input Data'!I82:J202,2,FALSE)))</f>
        <v/>
      </c>
      <c r="C81" s="11">
        <v>12</v>
      </c>
      <c r="D81" s="90" t="str">
        <f>IF('Input Data'!I82="","",'Input Data'!I82)</f>
        <v>FERNANDEZ, JASMINE GUTIERREZ</v>
      </c>
      <c r="E81" s="41"/>
      <c r="F81" s="41"/>
      <c r="G81" s="41"/>
      <c r="H81" s="41"/>
      <c r="I81" s="41"/>
      <c r="J81" s="41"/>
      <c r="K81" s="41"/>
      <c r="L81" s="106" t="str">
        <f t="shared" si="5"/>
        <v/>
      </c>
      <c r="M81" s="87"/>
      <c r="N81" s="87"/>
      <c r="O81" s="41"/>
      <c r="P81" s="41"/>
      <c r="Q81" s="611" t="str">
        <f t="shared" si="6"/>
        <v/>
      </c>
      <c r="R81" s="43" t="str">
        <f t="shared" si="9"/>
        <v/>
      </c>
      <c r="S81" s="44" t="str">
        <f t="shared" si="7"/>
        <v/>
      </c>
      <c r="T81" s="12" t="str">
        <f t="shared" si="8"/>
        <v/>
      </c>
    </row>
    <row r="82" spans="2:20" ht="17.100000000000001" customHeight="1">
      <c r="B82" s="10" t="str">
        <f>IF(D82="","",IF(VLOOKUP(D82,'Input Data'!I83:J203,2,FALSE)="","",VLOOKUP(D82,'Input Data'!I83:J203,2,FALSE)))</f>
        <v/>
      </c>
      <c r="C82" s="11">
        <v>13</v>
      </c>
      <c r="D82" s="90" t="str">
        <f>IF('Input Data'!I83="","",'Input Data'!I83)</f>
        <v>AQUINO, NICOLE PONCE</v>
      </c>
      <c r="E82" s="41"/>
      <c r="F82" s="41"/>
      <c r="G82" s="41"/>
      <c r="H82" s="41"/>
      <c r="I82" s="41"/>
      <c r="J82" s="41"/>
      <c r="K82" s="41"/>
      <c r="L82" s="106" t="str">
        <f t="shared" si="5"/>
        <v/>
      </c>
      <c r="M82" s="87"/>
      <c r="N82" s="87"/>
      <c r="O82" s="41"/>
      <c r="P82" s="41"/>
      <c r="Q82" s="611" t="str">
        <f t="shared" si="6"/>
        <v/>
      </c>
      <c r="R82" s="43" t="str">
        <f t="shared" si="9"/>
        <v/>
      </c>
      <c r="S82" s="44" t="str">
        <f t="shared" si="7"/>
        <v/>
      </c>
      <c r="T82" s="12" t="str">
        <f t="shared" si="8"/>
        <v/>
      </c>
    </row>
    <row r="83" spans="2:20" ht="17.100000000000001" customHeight="1">
      <c r="B83" s="10" t="str">
        <f>IF(D83="","",IF(VLOOKUP(D83,'Input Data'!I84:J204,2,FALSE)="","",VLOOKUP(D83,'Input Data'!I84:J204,2,FALSE)))</f>
        <v/>
      </c>
      <c r="C83" s="11">
        <v>14</v>
      </c>
      <c r="D83" s="90" t="str">
        <f>IF('Input Data'!I84="","",'Input Data'!I84)</f>
        <v>SALAZAR, DANICA RIVERA</v>
      </c>
      <c r="E83" s="41"/>
      <c r="F83" s="41"/>
      <c r="G83" s="41"/>
      <c r="H83" s="41"/>
      <c r="I83" s="41"/>
      <c r="J83" s="41"/>
      <c r="K83" s="41"/>
      <c r="L83" s="106" t="str">
        <f t="shared" si="5"/>
        <v/>
      </c>
      <c r="M83" s="87"/>
      <c r="N83" s="87"/>
      <c r="O83" s="41"/>
      <c r="P83" s="41"/>
      <c r="Q83" s="611" t="str">
        <f t="shared" si="6"/>
        <v/>
      </c>
      <c r="R83" s="43" t="str">
        <f t="shared" si="9"/>
        <v/>
      </c>
      <c r="S83" s="44" t="str">
        <f t="shared" si="7"/>
        <v/>
      </c>
      <c r="T83" s="12" t="str">
        <f t="shared" si="8"/>
        <v/>
      </c>
    </row>
    <row r="84" spans="2:20" ht="17.100000000000001" customHeight="1">
      <c r="B84" s="10" t="str">
        <f>IF(D84="","",IF(VLOOKUP(D84,'Input Data'!I85:J205,2,FALSE)="","",VLOOKUP(D84,'Input Data'!I85:J205,2,FALSE)))</f>
        <v/>
      </c>
      <c r="C84" s="11">
        <v>15</v>
      </c>
      <c r="D84" s="90" t="str">
        <f>IF('Input Data'!I85="","",'Input Data'!I85)</f>
        <v>GUTIERREZ, PATRICIA CRUZ</v>
      </c>
      <c r="E84" s="41"/>
      <c r="F84" s="41"/>
      <c r="G84" s="41"/>
      <c r="H84" s="41"/>
      <c r="I84" s="41"/>
      <c r="J84" s="41"/>
      <c r="K84" s="41"/>
      <c r="L84" s="106" t="str">
        <f t="shared" si="5"/>
        <v/>
      </c>
      <c r="M84" s="87"/>
      <c r="N84" s="87"/>
      <c r="O84" s="41"/>
      <c r="P84" s="41"/>
      <c r="Q84" s="611" t="str">
        <f t="shared" si="6"/>
        <v/>
      </c>
      <c r="R84" s="43" t="str">
        <f t="shared" si="9"/>
        <v/>
      </c>
      <c r="S84" s="44" t="str">
        <f t="shared" si="7"/>
        <v/>
      </c>
      <c r="T84" s="12" t="str">
        <f t="shared" si="8"/>
        <v/>
      </c>
    </row>
    <row r="85" spans="2:20" ht="17.100000000000001" customHeight="1">
      <c r="B85" s="10" t="str">
        <f>IF(D85="","",IF(VLOOKUP(D85,'Input Data'!I86:J206,2,FALSE)="","",VLOOKUP(D85,'Input Data'!I86:J206,2,FALSE)))</f>
        <v/>
      </c>
      <c r="C85" s="11">
        <v>16</v>
      </c>
      <c r="D85" s="90" t="str">
        <f>IF('Input Data'!I86="","",'Input Data'!I86)</f>
        <v>PONCE, KATRINA RAMIREZ</v>
      </c>
      <c r="E85" s="41"/>
      <c r="F85" s="41"/>
      <c r="G85" s="41"/>
      <c r="H85" s="41"/>
      <c r="I85" s="41"/>
      <c r="J85" s="41"/>
      <c r="K85" s="41"/>
      <c r="L85" s="106" t="str">
        <f t="shared" si="5"/>
        <v/>
      </c>
      <c r="M85" s="87"/>
      <c r="N85" s="87"/>
      <c r="O85" s="41"/>
      <c r="P85" s="41"/>
      <c r="Q85" s="611" t="str">
        <f t="shared" si="6"/>
        <v/>
      </c>
      <c r="R85" s="43" t="str">
        <f t="shared" si="9"/>
        <v/>
      </c>
      <c r="S85" s="44" t="str">
        <f t="shared" si="7"/>
        <v/>
      </c>
      <c r="T85" s="12" t="str">
        <f t="shared" si="8"/>
        <v/>
      </c>
    </row>
    <row r="86" spans="2:20" ht="17.100000000000001" customHeight="1">
      <c r="B86" s="10" t="str">
        <f>IF(D86="","",IF(VLOOKUP(D86,'Input Data'!I87:J207,2,FALSE)="","",VLOOKUP(D86,'Input Data'!I87:J207,2,FALSE)))</f>
        <v/>
      </c>
      <c r="C86" s="11">
        <v>17</v>
      </c>
      <c r="D86" s="90" t="str">
        <f>IF('Input Data'!I87="","",'Input Data'!I87)</f>
        <v>RIVERA, BIANCA CASTILLO</v>
      </c>
      <c r="E86" s="41"/>
      <c r="F86" s="41"/>
      <c r="G86" s="41"/>
      <c r="H86" s="41"/>
      <c r="I86" s="41"/>
      <c r="J86" s="41"/>
      <c r="K86" s="41"/>
      <c r="L86" s="106" t="str">
        <f t="shared" si="5"/>
        <v/>
      </c>
      <c r="M86" s="87"/>
      <c r="N86" s="87"/>
      <c r="O86" s="41"/>
      <c r="P86" s="41"/>
      <c r="Q86" s="611" t="str">
        <f t="shared" si="6"/>
        <v/>
      </c>
      <c r="R86" s="43" t="str">
        <f t="shared" si="9"/>
        <v/>
      </c>
      <c r="S86" s="44" t="str">
        <f t="shared" si="7"/>
        <v/>
      </c>
      <c r="T86" s="12" t="str">
        <f t="shared" si="8"/>
        <v/>
      </c>
    </row>
    <row r="87" spans="2:20" ht="17.100000000000001" customHeight="1">
      <c r="B87" s="10" t="str">
        <f>IF(D87="","",IF(VLOOKUP(D87,'Input Data'!I88:J208,2,FALSE)="","",VLOOKUP(D87,'Input Data'!I88:J208,2,FALSE)))</f>
        <v/>
      </c>
      <c r="C87" s="11">
        <v>18</v>
      </c>
      <c r="D87" s="90" t="str">
        <f>IF('Input Data'!I88="","",'Input Data'!I88)</f>
        <v>CRUZ, ANDREA HERRERA</v>
      </c>
      <c r="E87" s="41"/>
      <c r="F87" s="41"/>
      <c r="G87" s="41"/>
      <c r="H87" s="41"/>
      <c r="I87" s="41"/>
      <c r="J87" s="41"/>
      <c r="K87" s="41"/>
      <c r="L87" s="106" t="str">
        <f t="shared" si="5"/>
        <v/>
      </c>
      <c r="M87" s="87"/>
      <c r="N87" s="87"/>
      <c r="O87" s="41"/>
      <c r="P87" s="41"/>
      <c r="Q87" s="611" t="str">
        <f t="shared" si="6"/>
        <v/>
      </c>
      <c r="R87" s="43" t="str">
        <f t="shared" si="9"/>
        <v/>
      </c>
      <c r="S87" s="44" t="str">
        <f t="shared" si="7"/>
        <v/>
      </c>
      <c r="T87" s="12" t="str">
        <f t="shared" si="8"/>
        <v/>
      </c>
    </row>
    <row r="88" spans="2:20" ht="17.100000000000001" customHeight="1">
      <c r="B88" s="10" t="str">
        <f>IF(D88="","",IF(VLOOKUP(D88,'Input Data'!I89:J209,2,FALSE)="","",VLOOKUP(D88,'Input Data'!I89:J209,2,FALSE)))</f>
        <v/>
      </c>
      <c r="C88" s="11">
        <v>19</v>
      </c>
      <c r="D88" s="90" t="str">
        <f>IF('Input Data'!I89="","",'Input Data'!I89)</f>
        <v>RAMIREZ, SHAIRA NAVARRO</v>
      </c>
      <c r="E88" s="41"/>
      <c r="F88" s="41"/>
      <c r="G88" s="41"/>
      <c r="H88" s="41"/>
      <c r="I88" s="41"/>
      <c r="J88" s="41"/>
      <c r="K88" s="41"/>
      <c r="L88" s="106" t="str">
        <f t="shared" si="5"/>
        <v/>
      </c>
      <c r="M88" s="87"/>
      <c r="N88" s="87"/>
      <c r="O88" s="41"/>
      <c r="P88" s="41"/>
      <c r="Q88" s="611" t="str">
        <f t="shared" si="6"/>
        <v/>
      </c>
      <c r="R88" s="43" t="str">
        <f t="shared" si="9"/>
        <v/>
      </c>
      <c r="S88" s="44" t="str">
        <f t="shared" si="7"/>
        <v/>
      </c>
      <c r="T88" s="12" t="str">
        <f t="shared" si="8"/>
        <v/>
      </c>
    </row>
    <row r="89" spans="2:20" ht="17.100000000000001" customHeight="1">
      <c r="B89" s="10" t="str">
        <f>IF(D89="","",IF(VLOOKUP(D89,'Input Data'!I90:J210,2,FALSE)="","",VLOOKUP(D89,'Input Data'!I90:J210,2,FALSE)))</f>
        <v/>
      </c>
      <c r="C89" s="11">
        <v>20</v>
      </c>
      <c r="D89" s="90" t="str">
        <f>IF('Input Data'!I90="","",'Input Data'!I90)</f>
        <v>CASTILLO, DENISE VERGARA</v>
      </c>
      <c r="E89" s="41"/>
      <c r="F89" s="41"/>
      <c r="G89" s="41"/>
      <c r="H89" s="41"/>
      <c r="I89" s="41"/>
      <c r="J89" s="41"/>
      <c r="K89" s="41"/>
      <c r="L89" s="106" t="str">
        <f t="shared" si="5"/>
        <v/>
      </c>
      <c r="M89" s="87"/>
      <c r="N89" s="87"/>
      <c r="O89" s="41"/>
      <c r="P89" s="41"/>
      <c r="Q89" s="611" t="str">
        <f t="shared" si="6"/>
        <v/>
      </c>
      <c r="R89" s="43" t="str">
        <f t="shared" si="9"/>
        <v/>
      </c>
      <c r="S89" s="44" t="str">
        <f t="shared" si="7"/>
        <v/>
      </c>
      <c r="T89" s="12" t="str">
        <f t="shared" si="8"/>
        <v/>
      </c>
    </row>
    <row r="90" spans="2:20" ht="17.100000000000001" customHeight="1">
      <c r="B90" s="10" t="str">
        <f>IF(D90="","",IF(VLOOKUP(D90,'Input Data'!I91:J211,2,FALSE)="","",VLOOKUP(D90,'Input Data'!I91:J211,2,FALSE)))</f>
        <v/>
      </c>
      <c r="C90" s="11">
        <v>21</v>
      </c>
      <c r="D90" s="90" t="str">
        <f>IF('Input Data'!I91="","",'Input Data'!I91)</f>
        <v>HERRERA, MIKAELA DOMINGUEZ</v>
      </c>
      <c r="E90" s="41"/>
      <c r="F90" s="41"/>
      <c r="G90" s="41"/>
      <c r="H90" s="41"/>
      <c r="I90" s="41"/>
      <c r="J90" s="41"/>
      <c r="K90" s="41"/>
      <c r="L90" s="106" t="str">
        <f t="shared" si="5"/>
        <v/>
      </c>
      <c r="M90" s="87"/>
      <c r="N90" s="87"/>
      <c r="O90" s="41"/>
      <c r="P90" s="41"/>
      <c r="Q90" s="611" t="str">
        <f t="shared" si="6"/>
        <v/>
      </c>
      <c r="R90" s="43" t="str">
        <f t="shared" si="9"/>
        <v/>
      </c>
      <c r="S90" s="44" t="str">
        <f t="shared" si="7"/>
        <v/>
      </c>
      <c r="T90" s="12" t="str">
        <f t="shared" si="8"/>
        <v/>
      </c>
    </row>
    <row r="91" spans="2:20" ht="17.100000000000001" customHeight="1">
      <c r="B91" s="10" t="str">
        <f>IF(D91="","",IF(VLOOKUP(D91,'Input Data'!I92:J212,2,FALSE)="","",VLOOKUP(D91,'Input Data'!I92:J212,2,FALSE)))</f>
        <v/>
      </c>
      <c r="C91" s="11">
        <v>22</v>
      </c>
      <c r="D91" s="90" t="str">
        <f>IF('Input Data'!I92="","",'Input Data'!I92)</f>
        <v>NAVARRO, JOANNA ESPINOZA</v>
      </c>
      <c r="E91" s="41"/>
      <c r="F91" s="41"/>
      <c r="G91" s="41"/>
      <c r="H91" s="41"/>
      <c r="I91" s="41"/>
      <c r="J91" s="41"/>
      <c r="K91" s="41"/>
      <c r="L91" s="106" t="str">
        <f t="shared" si="5"/>
        <v/>
      </c>
      <c r="M91" s="87"/>
      <c r="N91" s="87"/>
      <c r="O91" s="41"/>
      <c r="P91" s="41"/>
      <c r="Q91" s="611" t="str">
        <f t="shared" si="6"/>
        <v/>
      </c>
      <c r="R91" s="43" t="str">
        <f t="shared" si="9"/>
        <v/>
      </c>
      <c r="S91" s="44" t="str">
        <f t="shared" si="7"/>
        <v/>
      </c>
      <c r="T91" s="12" t="str">
        <f t="shared" si="8"/>
        <v/>
      </c>
    </row>
    <row r="92" spans="2:20" ht="17.100000000000001" customHeight="1">
      <c r="B92" s="10" t="str">
        <f>IF(D92="","",IF(VLOOKUP(D92,'Input Data'!I93:J213,2,FALSE)="","",VLOOKUP(D92,'Input Data'!I93:J213,2,FALSE)))</f>
        <v/>
      </c>
      <c r="C92" s="11">
        <v>23</v>
      </c>
      <c r="D92" s="90" t="str">
        <f>IF('Input Data'!I93="","",'Input Data'!I93)</f>
        <v>VERGARA, ANGELICA DEL ROSARIO</v>
      </c>
      <c r="E92" s="41"/>
      <c r="F92" s="41"/>
      <c r="G92" s="41"/>
      <c r="H92" s="41"/>
      <c r="I92" s="41"/>
      <c r="J92" s="41"/>
      <c r="K92" s="41"/>
      <c r="L92" s="106" t="str">
        <f t="shared" si="5"/>
        <v/>
      </c>
      <c r="M92" s="87"/>
      <c r="N92" s="87"/>
      <c r="O92" s="41"/>
      <c r="P92" s="41"/>
      <c r="Q92" s="611" t="str">
        <f t="shared" si="6"/>
        <v/>
      </c>
      <c r="R92" s="43" t="str">
        <f t="shared" si="9"/>
        <v/>
      </c>
      <c r="S92" s="44" t="str">
        <f t="shared" si="7"/>
        <v/>
      </c>
      <c r="T92" s="12" t="str">
        <f t="shared" si="8"/>
        <v/>
      </c>
    </row>
    <row r="93" spans="2:20" ht="17.100000000000001" customHeight="1">
      <c r="B93" s="10" t="str">
        <f>IF(D93="","",IF(VLOOKUP(D93,'Input Data'!I94:J214,2,FALSE)="","",VLOOKUP(D93,'Input Data'!I94:J214,2,FALSE)))</f>
        <v/>
      </c>
      <c r="C93" s="11">
        <v>24</v>
      </c>
      <c r="D93" s="90" t="str">
        <f>IF('Input Data'!I94="","",'Input Data'!I94)</f>
        <v>DOMINGUEZ, BEATRICE EVANGELISTA</v>
      </c>
      <c r="E93" s="41"/>
      <c r="F93" s="41"/>
      <c r="G93" s="41"/>
      <c r="H93" s="41"/>
      <c r="I93" s="41"/>
      <c r="J93" s="41"/>
      <c r="K93" s="41"/>
      <c r="L93" s="106" t="str">
        <f t="shared" si="5"/>
        <v/>
      </c>
      <c r="M93" s="87"/>
      <c r="N93" s="87"/>
      <c r="O93" s="41"/>
      <c r="P93" s="41"/>
      <c r="Q93" s="611" t="str">
        <f t="shared" si="6"/>
        <v/>
      </c>
      <c r="R93" s="43" t="str">
        <f t="shared" si="9"/>
        <v/>
      </c>
      <c r="S93" s="44" t="str">
        <f t="shared" si="7"/>
        <v/>
      </c>
      <c r="T93" s="12" t="str">
        <f t="shared" si="8"/>
        <v/>
      </c>
    </row>
    <row r="94" spans="2:20" ht="17.100000000000001" customHeight="1">
      <c r="B94" s="10" t="str">
        <f>IF(D94="","",IF(VLOOKUP(D94,'Input Data'!I95:J215,2,FALSE)="","",VLOOKUP(D94,'Input Data'!I95:J215,2,FALSE)))</f>
        <v/>
      </c>
      <c r="C94" s="11">
        <v>25</v>
      </c>
      <c r="D94" s="90" t="str">
        <f>IF('Input Data'!I95="","",'Input Data'!I95)</f>
        <v>ESPINOZA, CAMILLE MERCADO</v>
      </c>
      <c r="E94" s="41"/>
      <c r="F94" s="41"/>
      <c r="G94" s="41"/>
      <c r="H94" s="41"/>
      <c r="I94" s="41"/>
      <c r="J94" s="41"/>
      <c r="K94" s="41"/>
      <c r="L94" s="106" t="str">
        <f t="shared" si="5"/>
        <v/>
      </c>
      <c r="M94" s="87"/>
      <c r="N94" s="87"/>
      <c r="O94" s="41"/>
      <c r="P94" s="41"/>
      <c r="Q94" s="611" t="str">
        <f t="shared" si="6"/>
        <v/>
      </c>
      <c r="R94" s="43" t="str">
        <f t="shared" si="9"/>
        <v/>
      </c>
      <c r="S94" s="44" t="str">
        <f t="shared" si="7"/>
        <v/>
      </c>
      <c r="T94" s="12" t="str">
        <f t="shared" si="8"/>
        <v/>
      </c>
    </row>
    <row r="95" spans="2:20" ht="17.100000000000001" customHeight="1">
      <c r="B95" s="10" t="str">
        <f>IF(D95="","",IF(VLOOKUP(D95,'Input Data'!I96:J216,2,FALSE)="","",VLOOKUP(D95,'Input Data'!I96:J216,2,FALSE)))</f>
        <v/>
      </c>
      <c r="C95" s="11">
        <v>26</v>
      </c>
      <c r="D95" s="90" t="str">
        <f>IF('Input Data'!I96="","",'Input Data'!I96)</f>
        <v>DEL ROSARIO, LIANNE PADILLA</v>
      </c>
      <c r="E95" s="41"/>
      <c r="F95" s="41"/>
      <c r="G95" s="41"/>
      <c r="H95" s="41"/>
      <c r="I95" s="41"/>
      <c r="J95" s="41"/>
      <c r="K95" s="41"/>
      <c r="L95" s="106" t="str">
        <f t="shared" si="5"/>
        <v/>
      </c>
      <c r="M95" s="87"/>
      <c r="N95" s="87"/>
      <c r="O95" s="41"/>
      <c r="P95" s="41"/>
      <c r="Q95" s="611" t="str">
        <f t="shared" si="6"/>
        <v/>
      </c>
      <c r="R95" s="43" t="str">
        <f t="shared" si="9"/>
        <v/>
      </c>
      <c r="S95" s="44" t="str">
        <f t="shared" si="7"/>
        <v/>
      </c>
      <c r="T95" s="12" t="str">
        <f t="shared" si="8"/>
        <v/>
      </c>
    </row>
    <row r="96" spans="2:20" ht="17.100000000000001" customHeight="1">
      <c r="B96" s="10" t="str">
        <f>IF(D96="","",IF(VLOOKUP(D96,'Input Data'!I97:J217,2,FALSE)="","",VLOOKUP(D96,'Input Data'!I97:J217,2,FALSE)))</f>
        <v/>
      </c>
      <c r="C96" s="11">
        <v>27</v>
      </c>
      <c r="D96" s="90" t="str">
        <f>IF('Input Data'!I97="","",'Input Data'!I97)</f>
        <v>EVANGELISTA, CELINE MANALO</v>
      </c>
      <c r="E96" s="41"/>
      <c r="F96" s="41"/>
      <c r="G96" s="41"/>
      <c r="H96" s="41"/>
      <c r="I96" s="41"/>
      <c r="J96" s="41"/>
      <c r="K96" s="41"/>
      <c r="L96" s="106" t="str">
        <f t="shared" si="5"/>
        <v/>
      </c>
      <c r="M96" s="87"/>
      <c r="N96" s="87"/>
      <c r="O96" s="41"/>
      <c r="P96" s="41"/>
      <c r="Q96" s="611" t="str">
        <f t="shared" si="6"/>
        <v/>
      </c>
      <c r="R96" s="43" t="str">
        <f t="shared" si="9"/>
        <v/>
      </c>
      <c r="S96" s="44" t="str">
        <f t="shared" si="7"/>
        <v/>
      </c>
      <c r="T96" s="12" t="str">
        <f t="shared" si="8"/>
        <v/>
      </c>
    </row>
    <row r="97" spans="2:20" ht="17.100000000000001" customHeight="1">
      <c r="B97" s="10" t="str">
        <f>IF(D97="","",IF(VLOOKUP(D97,'Input Data'!I98:J218,2,FALSE)="","",VLOOKUP(D97,'Input Data'!I98:J218,2,FALSE)))</f>
        <v/>
      </c>
      <c r="C97" s="11">
        <v>28</v>
      </c>
      <c r="D97" s="90" t="str">
        <f>IF('Input Data'!I98="","",'Input Data'!I98)</f>
        <v>MERCADO, MAE SORIANO</v>
      </c>
      <c r="E97" s="41"/>
      <c r="F97" s="41"/>
      <c r="G97" s="41"/>
      <c r="H97" s="41"/>
      <c r="I97" s="41"/>
      <c r="J97" s="41"/>
      <c r="K97" s="41"/>
      <c r="L97" s="106" t="str">
        <f t="shared" si="5"/>
        <v/>
      </c>
      <c r="M97" s="87"/>
      <c r="N97" s="87"/>
      <c r="O97" s="41"/>
      <c r="P97" s="41"/>
      <c r="Q97" s="611" t="str">
        <f t="shared" si="6"/>
        <v/>
      </c>
      <c r="R97" s="43" t="str">
        <f t="shared" si="9"/>
        <v/>
      </c>
      <c r="S97" s="44" t="str">
        <f t="shared" si="7"/>
        <v/>
      </c>
      <c r="T97" s="12" t="str">
        <f t="shared" si="8"/>
        <v/>
      </c>
    </row>
    <row r="98" spans="2:20" ht="17.100000000000001" customHeight="1">
      <c r="B98" s="10" t="str">
        <f>IF(D98="","",IF(VLOOKUP(D98,'Input Data'!I99:J219,2,FALSE)="","",VLOOKUP(D98,'Input Data'!I99:J219,2,FALSE)))</f>
        <v/>
      </c>
      <c r="C98" s="11">
        <v>29</v>
      </c>
      <c r="D98" s="90" t="str">
        <f>IF('Input Data'!I99="","",'Input Data'!I99)</f>
        <v>PADILLA, RICA VILLAREAL</v>
      </c>
      <c r="E98" s="41"/>
      <c r="F98" s="41"/>
      <c r="G98" s="41"/>
      <c r="H98" s="41"/>
      <c r="I98" s="41"/>
      <c r="J98" s="41"/>
      <c r="K98" s="41"/>
      <c r="L98" s="106" t="str">
        <f t="shared" si="5"/>
        <v/>
      </c>
      <c r="M98" s="87"/>
      <c r="N98" s="87"/>
      <c r="O98" s="41"/>
      <c r="P98" s="41"/>
      <c r="Q98" s="611" t="str">
        <f t="shared" si="6"/>
        <v/>
      </c>
      <c r="R98" s="43" t="str">
        <f t="shared" si="9"/>
        <v/>
      </c>
      <c r="S98" s="44" t="str">
        <f t="shared" si="7"/>
        <v/>
      </c>
      <c r="T98" s="12" t="str">
        <f t="shared" si="8"/>
        <v/>
      </c>
    </row>
    <row r="99" spans="2:20" ht="17.100000000000001" customHeight="1">
      <c r="B99" s="10" t="str">
        <f>IF(D99="","",IF(VLOOKUP(D99,'Input Data'!I100:J220,2,FALSE)="","",VLOOKUP(D99,'Input Data'!I100:J220,2,FALSE)))</f>
        <v/>
      </c>
      <c r="C99" s="11">
        <v>30</v>
      </c>
      <c r="D99" s="90" t="str">
        <f>IF('Input Data'!I100="","",'Input Data'!I100)</f>
        <v>MANALO, ELAINE MARQUEZ</v>
      </c>
      <c r="E99" s="41"/>
      <c r="F99" s="41"/>
      <c r="G99" s="41"/>
      <c r="H99" s="41"/>
      <c r="I99" s="41"/>
      <c r="J99" s="41"/>
      <c r="K99" s="41"/>
      <c r="L99" s="106" t="str">
        <f t="shared" si="5"/>
        <v/>
      </c>
      <c r="M99" s="87"/>
      <c r="N99" s="87"/>
      <c r="O99" s="41"/>
      <c r="P99" s="41"/>
      <c r="Q99" s="611" t="str">
        <f t="shared" si="6"/>
        <v/>
      </c>
      <c r="R99" s="43" t="str">
        <f t="shared" si="9"/>
        <v/>
      </c>
      <c r="S99" s="44" t="str">
        <f t="shared" si="7"/>
        <v/>
      </c>
      <c r="T99" s="12" t="str">
        <f t="shared" si="8"/>
        <v/>
      </c>
    </row>
    <row r="100" spans="2:20" ht="17.100000000000001" customHeight="1">
      <c r="B100" s="10" t="str">
        <f>IF(D100="","",IF(VLOOKUP(D100,'Input Data'!I101:J221,2,FALSE)="","",VLOOKUP(D100,'Input Data'!I101:J221,2,FALSE)))</f>
        <v/>
      </c>
      <c r="C100" s="11">
        <v>31</v>
      </c>
      <c r="D100" s="90" t="str">
        <f>IF('Input Data'!I101="","",'Input Data'!I101)</f>
        <v>SORIANO, SOFIA DIZON</v>
      </c>
      <c r="E100" s="41"/>
      <c r="F100" s="41"/>
      <c r="G100" s="41"/>
      <c r="H100" s="41"/>
      <c r="I100" s="41"/>
      <c r="J100" s="41"/>
      <c r="K100" s="41"/>
      <c r="L100" s="106" t="str">
        <f t="shared" si="5"/>
        <v/>
      </c>
      <c r="M100" s="87"/>
      <c r="N100" s="87"/>
      <c r="O100" s="41"/>
      <c r="P100" s="41"/>
      <c r="Q100" s="611" t="str">
        <f t="shared" si="6"/>
        <v/>
      </c>
      <c r="R100" s="43" t="str">
        <f t="shared" si="9"/>
        <v/>
      </c>
      <c r="S100" s="44" t="str">
        <f t="shared" si="7"/>
        <v/>
      </c>
      <c r="T100" s="12" t="str">
        <f t="shared" si="8"/>
        <v/>
      </c>
    </row>
    <row r="101" spans="2:20" ht="17.100000000000001" customHeight="1">
      <c r="B101" s="10" t="str">
        <f>IF(D101="","",IF(VLOOKUP(D101,'Input Data'!I102:J222,2,FALSE)="","",VLOOKUP(D101,'Input Data'!I102:J222,2,FALSE)))</f>
        <v/>
      </c>
      <c r="C101" s="11">
        <v>32</v>
      </c>
      <c r="D101" s="90" t="str">
        <f>IF('Input Data'!I102="","",'Input Data'!I102)</f>
        <v>VILLAREAL, MARGAUX DE LEON</v>
      </c>
      <c r="E101" s="41"/>
      <c r="F101" s="41"/>
      <c r="G101" s="41"/>
      <c r="H101" s="41"/>
      <c r="I101" s="41"/>
      <c r="J101" s="41"/>
      <c r="K101" s="41"/>
      <c r="L101" s="106" t="str">
        <f t="shared" si="5"/>
        <v/>
      </c>
      <c r="M101" s="87"/>
      <c r="N101" s="87"/>
      <c r="O101" s="41"/>
      <c r="P101" s="41"/>
      <c r="Q101" s="611" t="str">
        <f t="shared" si="6"/>
        <v/>
      </c>
      <c r="R101" s="43" t="str">
        <f t="shared" si="9"/>
        <v/>
      </c>
      <c r="S101" s="44" t="str">
        <f t="shared" si="7"/>
        <v/>
      </c>
      <c r="T101" s="12" t="str">
        <f t="shared" si="8"/>
        <v/>
      </c>
    </row>
    <row r="102" spans="2:20" ht="17.100000000000001" customHeight="1">
      <c r="B102" s="10" t="str">
        <f>IF(D102="","",IF(VLOOKUP(D102,'Input Data'!I103:J223,2,FALSE)="","",VLOOKUP(D102,'Input Data'!I103:J223,2,FALSE)))</f>
        <v/>
      </c>
      <c r="C102" s="11">
        <v>33</v>
      </c>
      <c r="D102" s="90" t="str">
        <f>IF('Input Data'!I103="","",'Input Data'!I103)</f>
        <v>MARQUEZ, ROXANNE FRANCISCO</v>
      </c>
      <c r="E102" s="41"/>
      <c r="F102" s="41"/>
      <c r="G102" s="41"/>
      <c r="H102" s="41"/>
      <c r="I102" s="41"/>
      <c r="J102" s="41"/>
      <c r="K102" s="41"/>
      <c r="L102" s="106" t="str">
        <f t="shared" si="5"/>
        <v/>
      </c>
      <c r="M102" s="87"/>
      <c r="N102" s="87"/>
      <c r="O102" s="41"/>
      <c r="P102" s="41"/>
      <c r="Q102" s="611" t="str">
        <f t="shared" si="6"/>
        <v/>
      </c>
      <c r="R102" s="43" t="str">
        <f t="shared" si="9"/>
        <v/>
      </c>
      <c r="S102" s="44" t="str">
        <f t="shared" si="7"/>
        <v/>
      </c>
      <c r="T102" s="12" t="str">
        <f t="shared" si="8"/>
        <v/>
      </c>
    </row>
    <row r="103" spans="2:20" ht="17.100000000000001" customHeight="1">
      <c r="B103" s="10" t="str">
        <f>IF(D103="","",IF(VLOOKUP(D103,'Input Data'!I104:J224,2,FALSE)="","",VLOOKUP(D103,'Input Data'!I104:J224,2,FALSE)))</f>
        <v/>
      </c>
      <c r="C103" s="11">
        <v>34</v>
      </c>
      <c r="D103" s="90" t="str">
        <f>IF('Input Data'!I104="","",'Input Data'!I104)</f>
        <v>SANTIAGO, KRIZIA ORTEGA</v>
      </c>
      <c r="E103" s="41"/>
      <c r="F103" s="41"/>
      <c r="G103" s="41"/>
      <c r="H103" s="41"/>
      <c r="I103" s="41"/>
      <c r="J103" s="41"/>
      <c r="K103" s="41"/>
      <c r="L103" s="106" t="str">
        <f t="shared" si="5"/>
        <v/>
      </c>
      <c r="M103" s="87"/>
      <c r="N103" s="87"/>
      <c r="O103" s="41"/>
      <c r="P103" s="41"/>
      <c r="Q103" s="611" t="str">
        <f t="shared" si="6"/>
        <v/>
      </c>
      <c r="R103" s="43" t="str">
        <f t="shared" si="9"/>
        <v/>
      </c>
      <c r="S103" s="44" t="str">
        <f t="shared" si="7"/>
        <v/>
      </c>
      <c r="T103" s="12" t="str">
        <f t="shared" si="8"/>
        <v/>
      </c>
    </row>
    <row r="104" spans="2:20" ht="17.100000000000001" customHeight="1">
      <c r="B104" s="10" t="str">
        <f>IF(D104="","",IF(VLOOKUP(D104,'Input Data'!I105:J225,2,FALSE)="","",VLOOKUP(D104,'Input Data'!I105:J225,2,FALSE)))</f>
        <v/>
      </c>
      <c r="C104" s="11">
        <v>35</v>
      </c>
      <c r="D104" s="90" t="str">
        <f>IF('Input Data'!I105="","",'Input Data'!I105)</f>
        <v>DE LEON, HANNAH CHAVEZ</v>
      </c>
      <c r="E104" s="41"/>
      <c r="F104" s="41"/>
      <c r="G104" s="41"/>
      <c r="H104" s="41"/>
      <c r="I104" s="41"/>
      <c r="J104" s="41"/>
      <c r="K104" s="41"/>
      <c r="L104" s="106" t="str">
        <f t="shared" si="5"/>
        <v/>
      </c>
      <c r="M104" s="87"/>
      <c r="N104" s="87"/>
      <c r="O104" s="41"/>
      <c r="P104" s="41"/>
      <c r="Q104" s="611" t="str">
        <f t="shared" si="6"/>
        <v/>
      </c>
      <c r="R104" s="43" t="str">
        <f t="shared" si="9"/>
        <v/>
      </c>
      <c r="S104" s="44" t="str">
        <f t="shared" si="7"/>
        <v/>
      </c>
      <c r="T104" s="12" t="str">
        <f t="shared" si="8"/>
        <v/>
      </c>
    </row>
    <row r="105" spans="2:20" ht="17.100000000000001" customHeight="1">
      <c r="B105" s="10" t="str">
        <f>IF(D105="","",IF(VLOOKUP(D105,'Input Data'!I106:J226,2,FALSE)="","",VLOOKUP(D105,'Input Data'!I106:J226,2,FALSE)))</f>
        <v/>
      </c>
      <c r="C105" s="11">
        <v>36</v>
      </c>
      <c r="D105" s="90" t="str">
        <f>IF('Input Data'!I106="","",'Input Data'!I106)</f>
        <v>DIZON, SHANELLE LIM</v>
      </c>
      <c r="E105" s="41"/>
      <c r="F105" s="41"/>
      <c r="G105" s="41"/>
      <c r="H105" s="41"/>
      <c r="I105" s="41"/>
      <c r="J105" s="41"/>
      <c r="K105" s="41"/>
      <c r="L105" s="106" t="str">
        <f t="shared" si="5"/>
        <v/>
      </c>
      <c r="M105" s="87"/>
      <c r="N105" s="87"/>
      <c r="O105" s="41"/>
      <c r="P105" s="41"/>
      <c r="Q105" s="611" t="str">
        <f t="shared" si="6"/>
        <v/>
      </c>
      <c r="R105" s="43" t="str">
        <f t="shared" si="9"/>
        <v/>
      </c>
      <c r="S105" s="44" t="str">
        <f t="shared" si="7"/>
        <v/>
      </c>
      <c r="T105" s="12" t="str">
        <f t="shared" si="8"/>
        <v/>
      </c>
    </row>
    <row r="106" spans="2:20" ht="17.100000000000001" customHeight="1">
      <c r="B106" s="10" t="str">
        <f>IF(D106="","",IF(VLOOKUP(D106,'Input Data'!I107:J227,2,FALSE)="","",VLOOKUP(D106,'Input Data'!I107:J227,2,FALSE)))</f>
        <v/>
      </c>
      <c r="C106" s="11">
        <v>37</v>
      </c>
      <c r="D106" s="90" t="str">
        <f>IF('Input Data'!I107="","",'Input Data'!I107)</f>
        <v>FRANCISCO, LORIE CHUA</v>
      </c>
      <c r="E106" s="41"/>
      <c r="F106" s="41"/>
      <c r="G106" s="41"/>
      <c r="H106" s="41"/>
      <c r="I106" s="41"/>
      <c r="J106" s="41"/>
      <c r="K106" s="41"/>
      <c r="L106" s="106" t="str">
        <f t="shared" si="5"/>
        <v/>
      </c>
      <c r="M106" s="87"/>
      <c r="N106" s="87"/>
      <c r="O106" s="41"/>
      <c r="P106" s="41"/>
      <c r="Q106" s="611" t="str">
        <f t="shared" si="6"/>
        <v/>
      </c>
      <c r="R106" s="43" t="str">
        <f t="shared" si="9"/>
        <v/>
      </c>
      <c r="S106" s="44" t="str">
        <f t="shared" si="7"/>
        <v/>
      </c>
      <c r="T106" s="12" t="str">
        <f t="shared" si="8"/>
        <v/>
      </c>
    </row>
    <row r="107" spans="2:20" ht="17.100000000000001" customHeight="1">
      <c r="B107" s="10" t="str">
        <f>IF(D107="","",IF(VLOOKUP(D107,'Input Data'!I108:J228,2,FALSE)="","",VLOOKUP(D107,'Input Data'!I108:J228,2,FALSE)))</f>
        <v/>
      </c>
      <c r="C107" s="11">
        <v>38</v>
      </c>
      <c r="D107" s="90" t="str">
        <f>IF('Input Data'!I108="","",'Input Data'!I108)</f>
        <v>ORTEGA, JANELLE SY</v>
      </c>
      <c r="E107" s="41"/>
      <c r="F107" s="41"/>
      <c r="G107" s="41"/>
      <c r="H107" s="41"/>
      <c r="I107" s="41"/>
      <c r="J107" s="41"/>
      <c r="K107" s="41"/>
      <c r="L107" s="106" t="str">
        <f t="shared" si="5"/>
        <v/>
      </c>
      <c r="M107" s="87"/>
      <c r="N107" s="87"/>
      <c r="O107" s="41"/>
      <c r="P107" s="41"/>
      <c r="Q107" s="611" t="str">
        <f t="shared" si="6"/>
        <v/>
      </c>
      <c r="R107" s="43" t="str">
        <f t="shared" si="9"/>
        <v/>
      </c>
      <c r="S107" s="44" t="str">
        <f t="shared" si="7"/>
        <v/>
      </c>
      <c r="T107" s="12" t="str">
        <f t="shared" si="8"/>
        <v/>
      </c>
    </row>
    <row r="108" spans="2:20" ht="17.100000000000001" customHeight="1">
      <c r="B108" s="10" t="str">
        <f>IF(D108="","",IF(VLOOKUP(D108,'Input Data'!I109:J229,2,FALSE)="","",VLOOKUP(D108,'Input Data'!I109:J229,2,FALSE)))</f>
        <v/>
      </c>
      <c r="C108" s="11">
        <v>39</v>
      </c>
      <c r="D108" s="90" t="str">
        <f>IF('Input Data'!I109="","",'Input Data'!I109)</f>
        <v>CHAVEZ, FAYE GO</v>
      </c>
      <c r="E108" s="41"/>
      <c r="F108" s="41"/>
      <c r="G108" s="41"/>
      <c r="H108" s="41"/>
      <c r="I108" s="41"/>
      <c r="J108" s="41"/>
      <c r="K108" s="41"/>
      <c r="L108" s="106" t="str">
        <f t="shared" si="5"/>
        <v/>
      </c>
      <c r="M108" s="87"/>
      <c r="N108" s="87"/>
      <c r="O108" s="41"/>
      <c r="P108" s="41"/>
      <c r="Q108" s="611" t="str">
        <f t="shared" si="6"/>
        <v/>
      </c>
      <c r="R108" s="43" t="str">
        <f t="shared" si="9"/>
        <v/>
      </c>
      <c r="S108" s="44" t="str">
        <f t="shared" si="7"/>
        <v/>
      </c>
      <c r="T108" s="12" t="str">
        <f t="shared" si="8"/>
        <v/>
      </c>
    </row>
    <row r="109" spans="2:20" ht="17.100000000000001" customHeight="1">
      <c r="B109" s="10" t="str">
        <f>IF(D109="","",IF(VLOOKUP(D109,'Input Data'!I110:J230,2,FALSE)="","",VLOOKUP(D109,'Input Data'!I110:J230,2,FALSE)))</f>
        <v/>
      </c>
      <c r="C109" s="11">
        <v>40</v>
      </c>
      <c r="D109" s="90" t="str">
        <f>IF('Input Data'!I110="","",'Input Data'!I110)</f>
        <v>LIM, ROWENA TAN</v>
      </c>
      <c r="E109" s="41"/>
      <c r="F109" s="41"/>
      <c r="G109" s="41"/>
      <c r="H109" s="41"/>
      <c r="I109" s="41"/>
      <c r="J109" s="41"/>
      <c r="K109" s="41"/>
      <c r="L109" s="106" t="str">
        <f t="shared" si="5"/>
        <v/>
      </c>
      <c r="M109" s="87"/>
      <c r="N109" s="87"/>
      <c r="O109" s="41"/>
      <c r="P109" s="41"/>
      <c r="Q109" s="611" t="str">
        <f t="shared" si="6"/>
        <v/>
      </c>
      <c r="R109" s="43" t="str">
        <f t="shared" si="9"/>
        <v/>
      </c>
      <c r="S109" s="44" t="str">
        <f t="shared" si="7"/>
        <v/>
      </c>
      <c r="T109" s="12" t="str">
        <f t="shared" si="8"/>
        <v/>
      </c>
    </row>
    <row r="110" spans="2:20" ht="17.100000000000001" customHeight="1">
      <c r="B110" s="10" t="str">
        <f>IF(D110="","",IF(VLOOKUP(D110,'Input Data'!I111:J231,2,FALSE)="","",VLOOKUP(D110,'Input Data'!I111:J231,2,FALSE)))</f>
        <v/>
      </c>
      <c r="C110" s="11">
        <v>41</v>
      </c>
      <c r="D110" s="90" t="str">
        <f>IF('Input Data'!I111="","",'Input Data'!I111)</f>
        <v>CHUA, KRISTA ONG</v>
      </c>
      <c r="E110" s="41"/>
      <c r="F110" s="41"/>
      <c r="G110" s="41"/>
      <c r="H110" s="41"/>
      <c r="I110" s="41"/>
      <c r="J110" s="41"/>
      <c r="K110" s="41"/>
      <c r="L110" s="106" t="str">
        <f t="shared" si="5"/>
        <v/>
      </c>
      <c r="M110" s="87"/>
      <c r="N110" s="87"/>
      <c r="O110" s="41"/>
      <c r="P110" s="41"/>
      <c r="Q110" s="611" t="str">
        <f t="shared" si="6"/>
        <v/>
      </c>
      <c r="R110" s="43" t="str">
        <f t="shared" si="9"/>
        <v/>
      </c>
      <c r="S110" s="44" t="str">
        <f t="shared" si="7"/>
        <v/>
      </c>
      <c r="T110" s="12" t="str">
        <f t="shared" si="8"/>
        <v/>
      </c>
    </row>
    <row r="111" spans="2:20" ht="17.100000000000001" customHeight="1">
      <c r="B111" s="10" t="str">
        <f>IF(D111="","",IF(VLOOKUP(D111,'Input Data'!I112:J232,2,FALSE)="","",VLOOKUP(D111,'Input Data'!I112:J232,2,FALSE)))</f>
        <v/>
      </c>
      <c r="C111" s="11">
        <v>42</v>
      </c>
      <c r="D111" s="90" t="str">
        <f>IF('Input Data'!I112="","",'Input Data'!I112)</f>
        <v>SY, MICHELLE UY</v>
      </c>
      <c r="E111" s="41"/>
      <c r="F111" s="41"/>
      <c r="G111" s="41"/>
      <c r="H111" s="41"/>
      <c r="I111" s="41"/>
      <c r="J111" s="41"/>
      <c r="K111" s="41"/>
      <c r="L111" s="106" t="str">
        <f t="shared" si="5"/>
        <v/>
      </c>
      <c r="M111" s="87"/>
      <c r="N111" s="87"/>
      <c r="O111" s="41"/>
      <c r="P111" s="41"/>
      <c r="Q111" s="611" t="str">
        <f t="shared" si="6"/>
        <v/>
      </c>
      <c r="R111" s="43" t="str">
        <f t="shared" si="9"/>
        <v/>
      </c>
      <c r="S111" s="44" t="str">
        <f t="shared" si="7"/>
        <v/>
      </c>
      <c r="T111" s="12" t="str">
        <f t="shared" si="8"/>
        <v/>
      </c>
    </row>
    <row r="112" spans="2:20" ht="17.100000000000001" customHeight="1">
      <c r="B112" s="10" t="str">
        <f>IF(D112="","",IF(VLOOKUP(D112,'Input Data'!I113:J233,2,FALSE)="","",VLOOKUP(D112,'Input Data'!I113:J233,2,FALSE)))</f>
        <v/>
      </c>
      <c r="C112" s="11">
        <v>43</v>
      </c>
      <c r="D112" s="90" t="str">
        <f>IF('Input Data'!I113="","",'Input Data'!I113)</f>
        <v>GO, CLARIBEL CO</v>
      </c>
      <c r="E112" s="41"/>
      <c r="F112" s="41"/>
      <c r="G112" s="41"/>
      <c r="H112" s="41"/>
      <c r="I112" s="41"/>
      <c r="J112" s="41"/>
      <c r="K112" s="41"/>
      <c r="L112" s="106" t="str">
        <f t="shared" si="5"/>
        <v/>
      </c>
      <c r="M112" s="87"/>
      <c r="N112" s="87"/>
      <c r="O112" s="41"/>
      <c r="P112" s="41"/>
      <c r="Q112" s="611" t="str">
        <f t="shared" si="6"/>
        <v/>
      </c>
      <c r="R112" s="43" t="str">
        <f t="shared" si="9"/>
        <v/>
      </c>
      <c r="S112" s="44" t="str">
        <f t="shared" si="7"/>
        <v/>
      </c>
      <c r="T112" s="12" t="str">
        <f t="shared" si="8"/>
        <v/>
      </c>
    </row>
    <row r="113" spans="2:20" ht="17.100000000000001" customHeight="1">
      <c r="B113" s="10" t="str">
        <f>IF(D113="","",IF(VLOOKUP(D113,'Input Data'!I114:J234,2,FALSE)="","",VLOOKUP(D113,'Input Data'!I114:J234,2,FALSE)))</f>
        <v/>
      </c>
      <c r="C113" s="11">
        <v>44</v>
      </c>
      <c r="D113" s="90" t="str">
        <f>IF('Input Data'!I114="","",'Input Data'!I114)</f>
        <v>TAN, DAISY DY</v>
      </c>
      <c r="E113" s="41"/>
      <c r="F113" s="41"/>
      <c r="G113" s="41"/>
      <c r="H113" s="41"/>
      <c r="I113" s="41"/>
      <c r="J113" s="41"/>
      <c r="K113" s="41"/>
      <c r="L113" s="106" t="str">
        <f t="shared" si="5"/>
        <v/>
      </c>
      <c r="M113" s="87"/>
      <c r="N113" s="87"/>
      <c r="O113" s="41"/>
      <c r="P113" s="41"/>
      <c r="Q113" s="611" t="str">
        <f t="shared" si="6"/>
        <v/>
      </c>
      <c r="R113" s="43" t="str">
        <f t="shared" si="9"/>
        <v/>
      </c>
      <c r="S113" s="44" t="str">
        <f t="shared" si="7"/>
        <v/>
      </c>
      <c r="T113" s="12" t="str">
        <f t="shared" si="8"/>
        <v/>
      </c>
    </row>
    <row r="114" spans="2:20" ht="17.100000000000001" customHeight="1">
      <c r="B114" s="10" t="str">
        <f>IF(D114="","",IF(VLOOKUP(D114,'Input Data'!I115:J235,2,FALSE)="","",VLOOKUP(D114,'Input Data'!I115:J235,2,FALSE)))</f>
        <v/>
      </c>
      <c r="C114" s="11">
        <v>45</v>
      </c>
      <c r="D114" s="90" t="str">
        <f>IF('Input Data'!I115="","",'Input Data'!I115)</f>
        <v>ONG, PRECIOUS TIU</v>
      </c>
      <c r="E114" s="41"/>
      <c r="F114" s="41"/>
      <c r="G114" s="41"/>
      <c r="H114" s="41"/>
      <c r="I114" s="41"/>
      <c r="J114" s="41"/>
      <c r="K114" s="41"/>
      <c r="L114" s="106" t="str">
        <f t="shared" si="5"/>
        <v/>
      </c>
      <c r="M114" s="87"/>
      <c r="N114" s="87"/>
      <c r="O114" s="41"/>
      <c r="P114" s="41"/>
      <c r="Q114" s="611" t="str">
        <f t="shared" si="6"/>
        <v/>
      </c>
      <c r="R114" s="43" t="str">
        <f t="shared" si="9"/>
        <v/>
      </c>
      <c r="S114" s="44" t="str">
        <f t="shared" si="7"/>
        <v/>
      </c>
      <c r="T114" s="12" t="str">
        <f t="shared" si="8"/>
        <v/>
      </c>
    </row>
    <row r="115" spans="2:20" ht="17.100000000000001" customHeight="1">
      <c r="B115" s="10" t="str">
        <f>IF(D115="","",IF(VLOOKUP(D115,'Input Data'!I116:J236,2,FALSE)="","",VLOOKUP(D115,'Input Data'!I116:J236,2,FALSE)))</f>
        <v/>
      </c>
      <c r="C115" s="11">
        <v>46</v>
      </c>
      <c r="D115" s="90" t="str">
        <f>IF('Input Data'!I116="","",'Input Data'!I116)</f>
        <v>UY, PHOEBE YUMUL</v>
      </c>
      <c r="E115" s="41"/>
      <c r="F115" s="41"/>
      <c r="G115" s="41"/>
      <c r="H115" s="41"/>
      <c r="I115" s="41"/>
      <c r="J115" s="41"/>
      <c r="K115" s="41"/>
      <c r="L115" s="106" t="str">
        <f t="shared" si="5"/>
        <v/>
      </c>
      <c r="M115" s="87"/>
      <c r="N115" s="87"/>
      <c r="O115" s="41"/>
      <c r="P115" s="41"/>
      <c r="Q115" s="611" t="str">
        <f t="shared" si="6"/>
        <v/>
      </c>
      <c r="R115" s="43" t="str">
        <f t="shared" si="9"/>
        <v/>
      </c>
      <c r="S115" s="44" t="str">
        <f t="shared" si="7"/>
        <v/>
      </c>
      <c r="T115" s="12" t="str">
        <f t="shared" si="8"/>
        <v/>
      </c>
    </row>
    <row r="116" spans="2:20" ht="17.100000000000001" customHeight="1">
      <c r="B116" s="10" t="str">
        <f>IF(D116="","",IF(VLOOKUP(D116,'Input Data'!I117:J237,2,FALSE)="","",VLOOKUP(D116,'Input Data'!I117:J237,2,FALSE)))</f>
        <v/>
      </c>
      <c r="C116" s="11">
        <v>47</v>
      </c>
      <c r="D116" s="90" t="str">
        <f>IF('Input Data'!I117="","",'Input Data'!I117)</f>
        <v>CO, JANINE MENDOZA</v>
      </c>
      <c r="E116" s="41"/>
      <c r="F116" s="41"/>
      <c r="G116" s="41"/>
      <c r="H116" s="41"/>
      <c r="I116" s="41"/>
      <c r="J116" s="41"/>
      <c r="K116" s="41"/>
      <c r="L116" s="106" t="str">
        <f t="shared" si="5"/>
        <v/>
      </c>
      <c r="M116" s="87"/>
      <c r="N116" s="87"/>
      <c r="O116" s="41"/>
      <c r="P116" s="41"/>
      <c r="Q116" s="611" t="str">
        <f t="shared" si="6"/>
        <v/>
      </c>
      <c r="R116" s="43" t="str">
        <f t="shared" si="9"/>
        <v/>
      </c>
      <c r="S116" s="44" t="str">
        <f t="shared" si="7"/>
        <v/>
      </c>
      <c r="T116" s="12" t="str">
        <f t="shared" si="8"/>
        <v/>
      </c>
    </row>
    <row r="117" spans="2:20" ht="17.100000000000001" customHeight="1">
      <c r="B117" s="10" t="str">
        <f>IF(D117="","",IF(VLOOKUP(D117,'Input Data'!I118:J238,2,FALSE)="","",VLOOKUP(D117,'Input Data'!I118:J238,2,FALSE)))</f>
        <v/>
      </c>
      <c r="C117" s="11">
        <v>48</v>
      </c>
      <c r="D117" s="90" t="str">
        <f>IF('Input Data'!I118="","",'Input Data'!I118)</f>
        <v>DY, MARIEL LOPEZ</v>
      </c>
      <c r="E117" s="41"/>
      <c r="F117" s="41"/>
      <c r="G117" s="41"/>
      <c r="H117" s="41"/>
      <c r="I117" s="41"/>
      <c r="J117" s="41"/>
      <c r="K117" s="41"/>
      <c r="L117" s="106" t="str">
        <f t="shared" si="5"/>
        <v/>
      </c>
      <c r="M117" s="87"/>
      <c r="N117" s="87"/>
      <c r="O117" s="41"/>
      <c r="P117" s="41"/>
      <c r="Q117" s="611" t="str">
        <f t="shared" si="6"/>
        <v/>
      </c>
      <c r="R117" s="43" t="str">
        <f t="shared" si="9"/>
        <v/>
      </c>
      <c r="S117" s="44" t="str">
        <f t="shared" si="7"/>
        <v/>
      </c>
      <c r="T117" s="12" t="str">
        <f t="shared" si="8"/>
        <v/>
      </c>
    </row>
    <row r="118" spans="2:20" ht="17.100000000000001" customHeight="1">
      <c r="B118" s="10" t="str">
        <f>IF(D118="","",IF(VLOOKUP(D118,'Input Data'!I119:J239,2,FALSE)="","",VLOOKUP(D118,'Input Data'!I119:J239,2,FALSE)))</f>
        <v/>
      </c>
      <c r="C118" s="11">
        <v>49</v>
      </c>
      <c r="D118" s="90" t="str">
        <f>IF('Input Data'!I119="","",'Input Data'!I119)</f>
        <v>TIU, SHARLENE PONCE</v>
      </c>
      <c r="E118" s="41"/>
      <c r="F118" s="41"/>
      <c r="G118" s="41"/>
      <c r="H118" s="41"/>
      <c r="I118" s="41"/>
      <c r="J118" s="41"/>
      <c r="K118" s="41"/>
      <c r="L118" s="106" t="str">
        <f t="shared" si="5"/>
        <v/>
      </c>
      <c r="M118" s="87"/>
      <c r="N118" s="87"/>
      <c r="O118" s="41"/>
      <c r="P118" s="41"/>
      <c r="Q118" s="611" t="str">
        <f t="shared" si="6"/>
        <v/>
      </c>
      <c r="R118" s="43" t="str">
        <f t="shared" si="9"/>
        <v/>
      </c>
      <c r="S118" s="44" t="str">
        <f t="shared" si="7"/>
        <v/>
      </c>
      <c r="T118" s="12" t="str">
        <f t="shared" si="8"/>
        <v/>
      </c>
    </row>
    <row r="119" spans="2:20" ht="17.100000000000001" customHeight="1">
      <c r="B119" s="10" t="str">
        <f>IF(D119="","",IF(VLOOKUP(D119,'Input Data'!I120:J240,2,FALSE)="","",VLOOKUP(D119,'Input Data'!I120:J240,2,FALSE)))</f>
        <v/>
      </c>
      <c r="C119" s="11">
        <v>50</v>
      </c>
      <c r="D119" s="90" t="str">
        <f>IF('Input Data'!I120="","",'Input Data'!I120)</f>
        <v>YUMUL, GLAIZA RIVERA</v>
      </c>
      <c r="E119" s="41"/>
      <c r="F119" s="41"/>
      <c r="G119" s="41"/>
      <c r="H119" s="41"/>
      <c r="I119" s="41"/>
      <c r="J119" s="41"/>
      <c r="K119" s="41"/>
      <c r="L119" s="106" t="str">
        <f t="shared" si="5"/>
        <v/>
      </c>
      <c r="M119" s="87"/>
      <c r="N119" s="87"/>
      <c r="O119" s="41"/>
      <c r="P119" s="41"/>
      <c r="Q119" s="611" t="str">
        <f t="shared" si="6"/>
        <v/>
      </c>
      <c r="R119" s="43" t="str">
        <f t="shared" si="9"/>
        <v/>
      </c>
      <c r="S119" s="44" t="str">
        <f t="shared" si="7"/>
        <v/>
      </c>
      <c r="T119" s="12" t="str">
        <f t="shared" si="8"/>
        <v/>
      </c>
    </row>
    <row r="120" spans="2:20" ht="17.100000000000001" customHeight="1">
      <c r="B120" s="10" t="str">
        <f>IF(D120="","",IF(VLOOKUP(D120,'Input Data'!I121:J241,2,FALSE)="","",VLOOKUP(D120,'Input Data'!I121:J241,2,FALSE)))</f>
        <v/>
      </c>
      <c r="C120" s="11">
        <v>51</v>
      </c>
      <c r="D120" s="90" t="str">
        <f>IF('Input Data'!I121="","",'Input Data'!I121)</f>
        <v/>
      </c>
      <c r="E120" s="41"/>
      <c r="F120" s="41"/>
      <c r="G120" s="41"/>
      <c r="H120" s="41"/>
      <c r="I120" s="41"/>
      <c r="J120" s="41"/>
      <c r="K120" s="41"/>
      <c r="L120" s="106" t="str">
        <f t="shared" si="5"/>
        <v/>
      </c>
      <c r="M120" s="87"/>
      <c r="N120" s="87"/>
      <c r="O120" s="41"/>
      <c r="P120" s="41"/>
      <c r="Q120" s="611" t="str">
        <f t="shared" si="6"/>
        <v/>
      </c>
      <c r="R120" s="43" t="str">
        <f t="shared" si="9"/>
        <v/>
      </c>
      <c r="S120" s="44" t="str">
        <f t="shared" si="7"/>
        <v/>
      </c>
      <c r="T120" s="12" t="str">
        <f t="shared" si="8"/>
        <v/>
      </c>
    </row>
    <row r="121" spans="2:20" ht="17.100000000000001" customHeight="1">
      <c r="B121" s="10" t="str">
        <f>IF(D121="","",IF(VLOOKUP(D121,'Input Data'!I122:J242,2,FALSE)="","",VLOOKUP(D121,'Input Data'!I122:J242,2,FALSE)))</f>
        <v/>
      </c>
      <c r="C121" s="11">
        <v>52</v>
      </c>
      <c r="D121" s="90" t="str">
        <f>IF('Input Data'!I122="","",'Input Data'!I122)</f>
        <v/>
      </c>
      <c r="E121" s="41"/>
      <c r="F121" s="41"/>
      <c r="G121" s="41"/>
      <c r="H121" s="41"/>
      <c r="I121" s="41"/>
      <c r="J121" s="41"/>
      <c r="K121" s="41"/>
      <c r="L121" s="106" t="str">
        <f t="shared" si="5"/>
        <v/>
      </c>
      <c r="M121" s="87"/>
      <c r="N121" s="87"/>
      <c r="O121" s="41"/>
      <c r="P121" s="41"/>
      <c r="Q121" s="611" t="str">
        <f t="shared" si="6"/>
        <v/>
      </c>
      <c r="R121" s="43" t="str">
        <f t="shared" si="9"/>
        <v/>
      </c>
      <c r="S121" s="44" t="str">
        <f t="shared" si="7"/>
        <v/>
      </c>
      <c r="T121" s="12" t="str">
        <f t="shared" si="8"/>
        <v/>
      </c>
    </row>
    <row r="122" spans="2:20" ht="17.100000000000001" customHeight="1">
      <c r="B122" s="10" t="str">
        <f>IF(D122="","",IF(VLOOKUP(D122,'Input Data'!I123:J243,2,FALSE)="","",VLOOKUP(D122,'Input Data'!I123:J243,2,FALSE)))</f>
        <v/>
      </c>
      <c r="C122" s="11">
        <v>53</v>
      </c>
      <c r="D122" s="90" t="str">
        <f>IF('Input Data'!I123="","",'Input Data'!I123)</f>
        <v/>
      </c>
      <c r="E122" s="41"/>
      <c r="F122" s="41"/>
      <c r="G122" s="41"/>
      <c r="H122" s="41"/>
      <c r="I122" s="41"/>
      <c r="J122" s="41"/>
      <c r="K122" s="41"/>
      <c r="L122" s="106" t="str">
        <f t="shared" si="5"/>
        <v/>
      </c>
      <c r="M122" s="87"/>
      <c r="N122" s="87"/>
      <c r="O122" s="41"/>
      <c r="P122" s="41"/>
      <c r="Q122" s="611" t="str">
        <f t="shared" si="6"/>
        <v/>
      </c>
      <c r="R122" s="43" t="str">
        <f t="shared" si="9"/>
        <v/>
      </c>
      <c r="S122" s="44" t="str">
        <f t="shared" si="7"/>
        <v/>
      </c>
      <c r="T122" s="12" t="str">
        <f t="shared" si="8"/>
        <v/>
      </c>
    </row>
    <row r="123" spans="2:20" ht="17.100000000000001" customHeight="1">
      <c r="B123" s="10" t="str">
        <f>IF(D123="","",IF(VLOOKUP(D123,'Input Data'!I124:J244,2,FALSE)="","",VLOOKUP(D123,'Input Data'!I124:J244,2,FALSE)))</f>
        <v/>
      </c>
      <c r="C123" s="11">
        <v>54</v>
      </c>
      <c r="D123" s="90" t="str">
        <f>IF('Input Data'!I124="","",'Input Data'!I124)</f>
        <v/>
      </c>
      <c r="E123" s="41"/>
      <c r="F123" s="41"/>
      <c r="G123" s="41"/>
      <c r="H123" s="41"/>
      <c r="I123" s="41"/>
      <c r="J123" s="41"/>
      <c r="K123" s="41"/>
      <c r="L123" s="106" t="str">
        <f t="shared" si="5"/>
        <v/>
      </c>
      <c r="M123" s="87"/>
      <c r="N123" s="87"/>
      <c r="O123" s="41"/>
      <c r="P123" s="41"/>
      <c r="Q123" s="611" t="str">
        <f t="shared" si="6"/>
        <v/>
      </c>
      <c r="R123" s="43" t="str">
        <f t="shared" si="9"/>
        <v/>
      </c>
      <c r="S123" s="44" t="str">
        <f t="shared" si="7"/>
        <v/>
      </c>
      <c r="T123" s="12" t="str">
        <f t="shared" si="8"/>
        <v/>
      </c>
    </row>
    <row r="124" spans="2:20" ht="17.100000000000001" customHeight="1">
      <c r="B124" s="10" t="str">
        <f>IF(D124="","",IF(VLOOKUP(D124,'Input Data'!I125:J245,2,FALSE)="","",VLOOKUP(D124,'Input Data'!I125:J245,2,FALSE)))</f>
        <v/>
      </c>
      <c r="C124" s="11">
        <v>55</v>
      </c>
      <c r="D124" s="90" t="str">
        <f>IF('Input Data'!I125="","",'Input Data'!I125)</f>
        <v/>
      </c>
      <c r="E124" s="41"/>
      <c r="F124" s="41"/>
      <c r="G124" s="41"/>
      <c r="H124" s="41"/>
      <c r="I124" s="41"/>
      <c r="J124" s="41"/>
      <c r="K124" s="41"/>
      <c r="L124" s="106" t="str">
        <f t="shared" si="5"/>
        <v/>
      </c>
      <c r="M124" s="87"/>
      <c r="N124" s="87"/>
      <c r="O124" s="41"/>
      <c r="P124" s="41"/>
      <c r="Q124" s="611" t="str">
        <f t="shared" si="6"/>
        <v/>
      </c>
      <c r="R124" s="43" t="str">
        <f t="shared" si="9"/>
        <v/>
      </c>
      <c r="S124" s="44" t="str">
        <f t="shared" si="7"/>
        <v/>
      </c>
      <c r="T124" s="12" t="str">
        <f t="shared" si="8"/>
        <v/>
      </c>
    </row>
    <row r="125" spans="2:20" ht="17.100000000000001" customHeight="1">
      <c r="B125" s="10" t="str">
        <f>IF(D125="","",IF(VLOOKUP(D125,'Input Data'!I126:J246,2,FALSE)="","",VLOOKUP(D125,'Input Data'!I126:J246,2,FALSE)))</f>
        <v/>
      </c>
      <c r="C125" s="11">
        <v>56</v>
      </c>
      <c r="D125" s="90" t="str">
        <f>IF('Input Data'!I126="","",'Input Data'!I126)</f>
        <v/>
      </c>
      <c r="E125" s="41"/>
      <c r="F125" s="41"/>
      <c r="G125" s="41"/>
      <c r="H125" s="41"/>
      <c r="I125" s="41"/>
      <c r="J125" s="41"/>
      <c r="K125" s="41"/>
      <c r="L125" s="106" t="str">
        <f t="shared" si="5"/>
        <v/>
      </c>
      <c r="M125" s="87"/>
      <c r="N125" s="87"/>
      <c r="O125" s="41"/>
      <c r="P125" s="41"/>
      <c r="Q125" s="611" t="str">
        <f t="shared" si="6"/>
        <v/>
      </c>
      <c r="R125" s="43" t="str">
        <f t="shared" si="9"/>
        <v/>
      </c>
      <c r="S125" s="44" t="str">
        <f t="shared" si="7"/>
        <v/>
      </c>
      <c r="T125" s="12" t="str">
        <f t="shared" si="8"/>
        <v/>
      </c>
    </row>
    <row r="126" spans="2:20" ht="17.100000000000001" customHeight="1">
      <c r="B126" s="10" t="str">
        <f>IF(D126="","",IF(VLOOKUP(D126,'Input Data'!I127:J247,2,FALSE)="","",VLOOKUP(D126,'Input Data'!I127:J247,2,FALSE)))</f>
        <v/>
      </c>
      <c r="C126" s="11">
        <v>57</v>
      </c>
      <c r="D126" s="90" t="str">
        <f>IF('Input Data'!I127="","",'Input Data'!I127)</f>
        <v/>
      </c>
      <c r="E126" s="41"/>
      <c r="F126" s="41"/>
      <c r="G126" s="41"/>
      <c r="H126" s="41"/>
      <c r="I126" s="41"/>
      <c r="J126" s="41"/>
      <c r="K126" s="41"/>
      <c r="L126" s="106" t="str">
        <f t="shared" si="5"/>
        <v/>
      </c>
      <c r="M126" s="87"/>
      <c r="N126" s="87"/>
      <c r="O126" s="41"/>
      <c r="P126" s="41"/>
      <c r="Q126" s="611" t="str">
        <f t="shared" si="6"/>
        <v/>
      </c>
      <c r="R126" s="43" t="str">
        <f t="shared" si="9"/>
        <v/>
      </c>
      <c r="S126" s="44" t="str">
        <f t="shared" si="7"/>
        <v/>
      </c>
      <c r="T126" s="12" t="str">
        <f t="shared" si="8"/>
        <v/>
      </c>
    </row>
    <row r="127" spans="2:20" ht="17.100000000000001" customHeight="1">
      <c r="B127" s="10" t="str">
        <f>IF(D127="","",IF(VLOOKUP(D127,'Input Data'!I128:J248,2,FALSE)="","",VLOOKUP(D127,'Input Data'!I128:J248,2,FALSE)))</f>
        <v/>
      </c>
      <c r="C127" s="11">
        <v>58</v>
      </c>
      <c r="D127" s="90" t="str">
        <f>IF('Input Data'!I128="","",'Input Data'!I128)</f>
        <v/>
      </c>
      <c r="E127" s="41"/>
      <c r="F127" s="41"/>
      <c r="G127" s="41"/>
      <c r="H127" s="41"/>
      <c r="I127" s="41"/>
      <c r="J127" s="41"/>
      <c r="K127" s="41"/>
      <c r="L127" s="106" t="str">
        <f t="shared" si="5"/>
        <v/>
      </c>
      <c r="M127" s="87"/>
      <c r="N127" s="87"/>
      <c r="O127" s="41"/>
      <c r="P127" s="41"/>
      <c r="Q127" s="611" t="str">
        <f t="shared" si="6"/>
        <v/>
      </c>
      <c r="R127" s="43" t="str">
        <f t="shared" si="9"/>
        <v/>
      </c>
      <c r="S127" s="44" t="str">
        <f t="shared" si="7"/>
        <v/>
      </c>
      <c r="T127" s="12" t="str">
        <f t="shared" si="8"/>
        <v/>
      </c>
    </row>
    <row r="128" spans="2:20" ht="17.100000000000001" customHeight="1">
      <c r="B128" s="10" t="str">
        <f>IF(D128="","",IF(VLOOKUP(D128,'Input Data'!I129:J249,2,FALSE)="","",VLOOKUP(D128,'Input Data'!I129:J249,2,FALSE)))</f>
        <v/>
      </c>
      <c r="C128" s="11">
        <v>59</v>
      </c>
      <c r="D128" s="90" t="str">
        <f>IF('Input Data'!I129="","",'Input Data'!I129)</f>
        <v/>
      </c>
      <c r="E128" s="41"/>
      <c r="F128" s="41"/>
      <c r="G128" s="41"/>
      <c r="H128" s="41"/>
      <c r="I128" s="41"/>
      <c r="J128" s="41"/>
      <c r="K128" s="41"/>
      <c r="L128" s="106" t="str">
        <f t="shared" si="5"/>
        <v/>
      </c>
      <c r="M128" s="87"/>
      <c r="N128" s="87"/>
      <c r="O128" s="41"/>
      <c r="P128" s="41"/>
      <c r="Q128" s="611" t="str">
        <f t="shared" si="6"/>
        <v/>
      </c>
      <c r="R128" s="43" t="str">
        <f t="shared" si="9"/>
        <v/>
      </c>
      <c r="S128" s="44" t="str">
        <f t="shared" si="7"/>
        <v/>
      </c>
      <c r="T128" s="12" t="str">
        <f t="shared" si="8"/>
        <v/>
      </c>
    </row>
    <row r="129" spans="2:20" ht="17.100000000000001" customHeight="1">
      <c r="B129" s="10" t="str">
        <f>IF(D129="","",IF(VLOOKUP(D129,'Input Data'!I130:J250,2,FALSE)="","",VLOOKUP(D129,'Input Data'!I130:J250,2,FALSE)))</f>
        <v/>
      </c>
      <c r="C129" s="11">
        <v>60</v>
      </c>
      <c r="D129" s="90" t="str">
        <f>IF('Input Data'!I130="","",'Input Data'!I130)</f>
        <v/>
      </c>
      <c r="E129" s="41"/>
      <c r="F129" s="41"/>
      <c r="G129" s="41"/>
      <c r="H129" s="41"/>
      <c r="I129" s="41"/>
      <c r="J129" s="41"/>
      <c r="K129" s="41"/>
      <c r="L129" s="106" t="str">
        <f t="shared" si="5"/>
        <v/>
      </c>
      <c r="M129" s="87"/>
      <c r="N129" s="87"/>
      <c r="O129" s="41"/>
      <c r="P129" s="41"/>
      <c r="Q129" s="611" t="str">
        <f t="shared" si="6"/>
        <v/>
      </c>
      <c r="R129" s="43" t="str">
        <f t="shared" si="9"/>
        <v/>
      </c>
      <c r="S129" s="44" t="str">
        <f t="shared" si="7"/>
        <v/>
      </c>
      <c r="T129" s="12" t="str">
        <f t="shared" si="8"/>
        <v/>
      </c>
    </row>
    <row r="130" spans="2:20" ht="17.100000000000001" customHeight="1">
      <c r="C130" s="14"/>
    </row>
    <row r="131" spans="2:20" ht="17.100000000000001" customHeight="1">
      <c r="C131" s="14"/>
      <c r="D131" s="15" t="str">
        <f>IF(TERM1!D131="","",TERM1!D131)</f>
        <v>PREPARED BY:</v>
      </c>
      <c r="E131" s="15"/>
      <c r="F131" s="15"/>
      <c r="G131" s="17"/>
      <c r="H131" s="17"/>
      <c r="I131" s="99" t="str">
        <f>IF(TERM1!I131="","",TERM1!I131)</f>
        <v>NOTED BY:</v>
      </c>
      <c r="J131" s="15"/>
      <c r="R131" s="15" t="str">
        <f>IF(TERM1!R131="","",TERM1!R131)</f>
        <v>APPROVED BY:</v>
      </c>
      <c r="S131" s="15"/>
      <c r="T131" s="15"/>
    </row>
    <row r="132" spans="2:20" ht="17.100000000000001" customHeight="1">
      <c r="D132" s="15"/>
      <c r="E132" s="15"/>
      <c r="F132" s="15"/>
      <c r="G132" s="15"/>
      <c r="H132" s="15"/>
      <c r="Q132" s="15"/>
      <c r="R132" s="15"/>
      <c r="S132" s="15"/>
      <c r="T132" s="15"/>
    </row>
    <row r="133" spans="2:20" ht="17.100000000000001" customHeight="1">
      <c r="D133" s="15"/>
      <c r="E133" s="15"/>
      <c r="F133" s="15"/>
      <c r="G133" s="15"/>
      <c r="H133" s="15"/>
      <c r="Q133" s="15"/>
      <c r="R133" s="15"/>
      <c r="S133" s="15"/>
      <c r="T133" s="15"/>
    </row>
    <row r="134" spans="2:20" ht="17.100000000000001" customHeight="1">
      <c r="D134" s="676" t="str">
        <f>IF(TERM1!D134="","",TERM1!D134)</f>
        <v/>
      </c>
      <c r="E134" s="676"/>
      <c r="F134" s="15"/>
      <c r="G134" s="97"/>
      <c r="H134" s="97"/>
      <c r="I134" s="676" t="str">
        <f>IF(TERM1!I134="","",TERM1!I134)</f>
        <v>JUAN G. DELA CRUZ</v>
      </c>
      <c r="J134" s="676"/>
      <c r="K134" s="676"/>
      <c r="L134" s="97"/>
      <c r="M134" s="81"/>
      <c r="N134" s="81"/>
      <c r="O134" s="81"/>
      <c r="P134" s="81"/>
      <c r="Q134" s="676" t="str">
        <f>IF(TERM1!Q134="","",TERM1!Q134)</f>
        <v>LAILANI N. TORRES</v>
      </c>
      <c r="R134" s="676"/>
      <c r="S134" s="676"/>
      <c r="T134" s="676"/>
    </row>
    <row r="135" spans="2:20" ht="17.100000000000001" customHeight="1">
      <c r="D135" s="683" t="str">
        <f>IF(TERM1!D135="","",TERM1!D135)</f>
        <v>GRADE 10 ADVISER</v>
      </c>
      <c r="E135" s="683"/>
      <c r="F135" s="15"/>
      <c r="G135" s="98"/>
      <c r="H135" s="98"/>
      <c r="I135" s="683" t="str">
        <f>IF(TERM1!I135="","",TERM1!I135)</f>
        <v>SUBJECT GROUP HEAD</v>
      </c>
      <c r="J135" s="683"/>
      <c r="K135" s="683"/>
      <c r="L135" s="98"/>
      <c r="M135" s="82"/>
      <c r="N135" s="82"/>
      <c r="O135" s="82"/>
      <c r="P135" s="82"/>
      <c r="Q135" s="683" t="str">
        <f>IF(TERM1!Q135="","",TERM1!Q135)</f>
        <v>PRINCIPAL I</v>
      </c>
      <c r="R135" s="683"/>
      <c r="S135" s="683"/>
      <c r="T135" s="683"/>
    </row>
    <row r="136" spans="2:20" ht="17.100000000000001" customHeight="1">
      <c r="D136" s="15"/>
      <c r="E136" s="15"/>
      <c r="F136" s="15"/>
      <c r="G136" s="15"/>
      <c r="H136" s="15"/>
      <c r="I136" s="15"/>
      <c r="J136" s="15"/>
      <c r="K136" s="15"/>
      <c r="L136" s="15"/>
      <c r="M136" s="15"/>
      <c r="N136" s="15"/>
      <c r="O136" s="15"/>
      <c r="P136" s="15"/>
      <c r="Q136" s="15"/>
      <c r="R136" s="15"/>
      <c r="S136" s="15"/>
      <c r="T136" s="15"/>
    </row>
    <row r="137" spans="2:20" ht="17.100000000000001" hidden="1" customHeight="1"/>
    <row r="138" spans="2:20" hidden="1"/>
    <row r="139" spans="2:20" ht="15.75" hidden="1" customHeight="1"/>
    <row r="140" spans="2:20" ht="20.100000000000001" hidden="1" customHeight="1"/>
    <row r="141" spans="2:20" ht="20.100000000000001" hidden="1" customHeight="1"/>
    <row r="142" spans="2:20" ht="20.100000000000001" hidden="1" customHeight="1"/>
    <row r="143" spans="2:20" ht="20.100000000000001" hidden="1" customHeight="1"/>
    <row r="144" spans="2:20" ht="20.100000000000001" hidden="1" customHeight="1"/>
    <row r="145" spans="4:19" ht="20.85" hidden="1" customHeight="1"/>
    <row r="146" spans="4:19" ht="30.4" hidden="1" customHeight="1"/>
    <row r="149" spans="4:19" ht="31.5">
      <c r="E149" s="643" t="str">
        <f>IF(TERM1!E149="","",TERM1!E149)</f>
        <v>FILIPINO</v>
      </c>
      <c r="F149" s="643" t="str">
        <f>IF(TERM1!F149="","",TERM1!F149)</f>
        <v>ENGLISH</v>
      </c>
      <c r="G149" s="643" t="str">
        <f>IF(TERM1!G149="","",TERM1!G149)</f>
        <v>MATHEMATICS</v>
      </c>
      <c r="H149" s="643" t="str">
        <f>IF(TERM1!H149="","",TERM1!H149)</f>
        <v>SCIENCE</v>
      </c>
      <c r="I149" s="643" t="str">
        <f>IF(TERM1!I149="","",TERM1!I149)</f>
        <v>AP</v>
      </c>
      <c r="J149" s="643" t="str">
        <f>IF(TERM1!J149="","",TERM1!J149)</f>
        <v>VALUES EDUCATION</v>
      </c>
      <c r="K149" s="643" t="str">
        <f>IF(TERM1!K149="","",TERM1!K149)</f>
        <v>TLE</v>
      </c>
      <c r="L149" s="88" t="s">
        <v>170</v>
      </c>
      <c r="M149" s="612" t="s">
        <v>1980</v>
      </c>
      <c r="O149" s="1" t="s">
        <v>2190</v>
      </c>
      <c r="P149" s="1" t="s">
        <v>2189</v>
      </c>
      <c r="Q149" s="649" t="s">
        <v>2190</v>
      </c>
      <c r="R149" s="681" t="s">
        <v>2189</v>
      </c>
      <c r="S149" s="682"/>
    </row>
    <row r="150" spans="4:19" ht="18.75">
      <c r="D150" s="646" t="s">
        <v>2182</v>
      </c>
      <c r="E150" s="651">
        <f>IFERROR(AVERAGE(E9:E129),"")</f>
        <v>82.5</v>
      </c>
      <c r="F150" s="651">
        <f t="shared" ref="F150:L150" si="10">IFERROR(AVERAGE(F9:F129),"")</f>
        <v>82.75</v>
      </c>
      <c r="G150" s="651">
        <f t="shared" si="10"/>
        <v>89.5</v>
      </c>
      <c r="H150" s="651">
        <f t="shared" si="10"/>
        <v>92</v>
      </c>
      <c r="I150" s="651">
        <f t="shared" si="10"/>
        <v>89.75</v>
      </c>
      <c r="J150" s="651">
        <f t="shared" si="10"/>
        <v>89.75</v>
      </c>
      <c r="K150" s="651">
        <f t="shared" si="10"/>
        <v>89.75</v>
      </c>
      <c r="L150" s="651">
        <f t="shared" si="10"/>
        <v>88</v>
      </c>
      <c r="M150" s="651">
        <f>IFERROR(AVERAGE(R9:R129),"")</f>
        <v>88</v>
      </c>
      <c r="N150" s="647"/>
      <c r="O150" s="1" t="s">
        <v>323</v>
      </c>
      <c r="P150" s="1">
        <v>90</v>
      </c>
      <c r="Q150" s="649" t="s">
        <v>323</v>
      </c>
      <c r="R150" s="649">
        <v>90</v>
      </c>
      <c r="S150" s="649">
        <v>100</v>
      </c>
    </row>
    <row r="151" spans="4:19" ht="18.75">
      <c r="D151" s="646" t="s">
        <v>2183</v>
      </c>
      <c r="E151" s="651">
        <f>IF(OR($R$150="", $S$150=""), "", COUNTIFS(E$9:E$129, "&gt;=" &amp; $R$150, E$9:E$129, "&lt;=" &amp; $S$150))</f>
        <v>2</v>
      </c>
      <c r="F151" s="651">
        <f t="shared" ref="F151:L151" si="11">IF(OR($R$150="", $S$150=""), "", COUNTIFS(F$9:F$129, "&gt;=" &amp; $R$150, F$9:F$129, "&lt;=" &amp; $S$150))</f>
        <v>1</v>
      </c>
      <c r="G151" s="651">
        <f t="shared" si="11"/>
        <v>3</v>
      </c>
      <c r="H151" s="651">
        <f t="shared" si="11"/>
        <v>3</v>
      </c>
      <c r="I151" s="651">
        <f t="shared" si="11"/>
        <v>2</v>
      </c>
      <c r="J151" s="651">
        <f t="shared" si="11"/>
        <v>2</v>
      </c>
      <c r="K151" s="651">
        <f t="shared" si="11"/>
        <v>2</v>
      </c>
      <c r="L151" s="651">
        <f t="shared" si="11"/>
        <v>1</v>
      </c>
      <c r="M151" s="651">
        <f>IF(OR($R$150="", $S$150=""), "", COUNTIFS(R$9:R$129, "&gt;=" &amp; $R$150, R$9:R$129, "&lt;=" &amp; $S$150))</f>
        <v>2</v>
      </c>
      <c r="N151" s="647"/>
      <c r="O151" s="1" t="s">
        <v>324</v>
      </c>
      <c r="P151" s="1">
        <v>80</v>
      </c>
      <c r="Q151" s="649" t="s">
        <v>324</v>
      </c>
      <c r="R151" s="649">
        <v>80</v>
      </c>
      <c r="S151" s="649">
        <v>89</v>
      </c>
    </row>
    <row r="152" spans="4:19" ht="18.75">
      <c r="D152" s="646" t="s">
        <v>2184</v>
      </c>
      <c r="E152" s="651">
        <f>IF(OR($R$151="", $S$151=""), "", COUNTIFS(E$9:E$129, "&gt;=" &amp; $R$151, E$9:E$129, "&lt;=" &amp; $S$151))</f>
        <v>0</v>
      </c>
      <c r="F152" s="651">
        <f t="shared" ref="F152:L152" si="12">IF(OR($R$151="", $S$151=""), "", COUNTIFS(F$9:F$129, "&gt;=" &amp; $R$151, F$9:F$129, "&lt;=" &amp; $S$151))</f>
        <v>1</v>
      </c>
      <c r="G152" s="651">
        <f t="shared" si="12"/>
        <v>0</v>
      </c>
      <c r="H152" s="651">
        <f t="shared" si="12"/>
        <v>0</v>
      </c>
      <c r="I152" s="651">
        <f t="shared" si="12"/>
        <v>1</v>
      </c>
      <c r="J152" s="651">
        <f t="shared" si="12"/>
        <v>1</v>
      </c>
      <c r="K152" s="651">
        <f t="shared" si="12"/>
        <v>1</v>
      </c>
      <c r="L152" s="651">
        <f t="shared" si="12"/>
        <v>2</v>
      </c>
      <c r="M152" s="651">
        <f>IF(OR($R$151="", $S$151=""), "", COUNTIFS(R$9:R$129, "&gt;=" &amp; $R$151, R$9:R$129, "&lt;=" &amp; $S$151))</f>
        <v>1</v>
      </c>
      <c r="N152" s="647"/>
      <c r="O152" s="1" t="s">
        <v>325</v>
      </c>
      <c r="P152" s="1">
        <v>75</v>
      </c>
      <c r="Q152" s="649" t="s">
        <v>325</v>
      </c>
      <c r="R152" s="649">
        <v>75</v>
      </c>
      <c r="S152" s="649">
        <v>79</v>
      </c>
    </row>
    <row r="153" spans="4:19" ht="18.75">
      <c r="D153" s="646" t="s">
        <v>2185</v>
      </c>
      <c r="E153" s="651">
        <f>IF(OR($R$152="", $S$152=""), "", COUNTIFS(E$9:E$129, "&gt;=" &amp; $R$152, E$9:E$129, "&lt;=" &amp; $S$152))</f>
        <v>1</v>
      </c>
      <c r="F153" s="651">
        <f t="shared" ref="F153:L153" si="13">IF(OR($R$152="", $S$152=""), "", COUNTIFS(F$9:F$129, "&gt;=" &amp; $R$152, F$9:F$129, "&lt;=" &amp; $S$152))</f>
        <v>2</v>
      </c>
      <c r="G153" s="651">
        <f t="shared" si="13"/>
        <v>1</v>
      </c>
      <c r="H153" s="651">
        <f t="shared" si="13"/>
        <v>1</v>
      </c>
      <c r="I153" s="651">
        <f t="shared" si="13"/>
        <v>1</v>
      </c>
      <c r="J153" s="651">
        <f t="shared" si="13"/>
        <v>1</v>
      </c>
      <c r="K153" s="651">
        <f t="shared" si="13"/>
        <v>1</v>
      </c>
      <c r="L153" s="651">
        <f t="shared" si="13"/>
        <v>1</v>
      </c>
      <c r="M153" s="651">
        <f>IF(OR($R$152="", $S$152=""), "", COUNTIFS(R$9:R$129, "&gt;=" &amp; $R$152, R$9:R$129, "&lt;=" &amp; $S$152))</f>
        <v>1</v>
      </c>
      <c r="N153" s="647"/>
      <c r="O153" s="1" t="s">
        <v>326</v>
      </c>
      <c r="P153" s="1">
        <v>65</v>
      </c>
      <c r="Q153" s="649" t="s">
        <v>326</v>
      </c>
      <c r="R153" s="649">
        <v>65</v>
      </c>
      <c r="S153" s="649">
        <v>74</v>
      </c>
    </row>
    <row r="154" spans="4:19" ht="18.75">
      <c r="D154" s="646" t="s">
        <v>2186</v>
      </c>
      <c r="E154" s="651">
        <f>IF(OR($R$153="", $S$153=""), "", COUNTIFS(E$9:E$129, "&gt;=" &amp; $R$153, E$9:E$129, "&lt;=" &amp; $S$153))</f>
        <v>1</v>
      </c>
      <c r="F154" s="651">
        <f t="shared" ref="F154:L154" si="14">IF(OR($R$153="", $S$153=""), "", COUNTIFS(F$9:F$129, "&gt;=" &amp; $R$153, F$9:F$129, "&lt;=" &amp; $S$153))</f>
        <v>0</v>
      </c>
      <c r="G154" s="651">
        <f t="shared" si="14"/>
        <v>0</v>
      </c>
      <c r="H154" s="651">
        <f t="shared" si="14"/>
        <v>0</v>
      </c>
      <c r="I154" s="651">
        <f t="shared" si="14"/>
        <v>0</v>
      </c>
      <c r="J154" s="651">
        <f t="shared" si="14"/>
        <v>0</v>
      </c>
      <c r="K154" s="651">
        <f t="shared" si="14"/>
        <v>0</v>
      </c>
      <c r="L154" s="651">
        <f t="shared" si="14"/>
        <v>0</v>
      </c>
      <c r="M154" s="651">
        <f>IF(OR($R$153="", $S$153=""), "", COUNTIFS(R$9:R$129, "&gt;=" &amp; $R$153, R$9:R$129, "&lt;=" &amp; $S$153))</f>
        <v>0</v>
      </c>
      <c r="N154" s="647"/>
      <c r="O154" s="1" t="s">
        <v>327</v>
      </c>
      <c r="P154" s="1">
        <v>0</v>
      </c>
      <c r="Q154" s="649" t="s">
        <v>327</v>
      </c>
      <c r="R154" s="649">
        <v>0</v>
      </c>
      <c r="S154" s="649">
        <v>64</v>
      </c>
    </row>
    <row r="155" spans="4:19" ht="18.75">
      <c r="D155" s="646" t="s">
        <v>2187</v>
      </c>
      <c r="E155" s="651">
        <f>IF(OR($R$154="", $S$154=""), "", COUNTIFS(E$9:E$129, "&gt;=" &amp; $R$154, E$9:E$129, "&lt;=" &amp; $S$154))</f>
        <v>0</v>
      </c>
      <c r="F155" s="651">
        <f t="shared" ref="F155:L155" si="15">IF(OR($R$154="", $S$154=""), "", COUNTIFS(F$9:F$129, "&gt;=" &amp; $R$154, F$9:F$129, "&lt;=" &amp; $S$154))</f>
        <v>0</v>
      </c>
      <c r="G155" s="651">
        <f t="shared" si="15"/>
        <v>0</v>
      </c>
      <c r="H155" s="651">
        <f t="shared" si="15"/>
        <v>0</v>
      </c>
      <c r="I155" s="651">
        <f t="shared" si="15"/>
        <v>0</v>
      </c>
      <c r="J155" s="651">
        <f t="shared" si="15"/>
        <v>0</v>
      </c>
      <c r="K155" s="651">
        <f t="shared" si="15"/>
        <v>0</v>
      </c>
      <c r="L155" s="651">
        <f t="shared" si="15"/>
        <v>0</v>
      </c>
      <c r="M155" s="651">
        <f>IF(OR($R$154="", $S$154=""), "", COUNTIFS(R$9:R$129, "&gt;=" &amp; $R$154, R$9:R$129, "&lt;=" &amp; $S$154))</f>
        <v>0</v>
      </c>
      <c r="N155" s="647"/>
    </row>
    <row r="156" spans="4:19" ht="18.75">
      <c r="D156" s="646"/>
      <c r="E156" s="647"/>
      <c r="F156" s="647"/>
      <c r="G156" s="647"/>
      <c r="H156" s="647"/>
      <c r="I156" s="647"/>
      <c r="J156" s="647"/>
      <c r="K156" s="647"/>
      <c r="L156" s="647"/>
      <c r="M156" s="647"/>
      <c r="N156" s="647"/>
    </row>
    <row r="157" spans="4:19" ht="18.75">
      <c r="D157" s="646" t="s">
        <v>2191</v>
      </c>
      <c r="E157" s="651">
        <f>SUM(E151:E155)</f>
        <v>4</v>
      </c>
      <c r="F157" s="651">
        <f t="shared" ref="F157:M157" si="16">SUM(F151:F155)</f>
        <v>4</v>
      </c>
      <c r="G157" s="651">
        <f t="shared" si="16"/>
        <v>4</v>
      </c>
      <c r="H157" s="651">
        <f t="shared" si="16"/>
        <v>4</v>
      </c>
      <c r="I157" s="651">
        <f t="shared" si="16"/>
        <v>4</v>
      </c>
      <c r="J157" s="651">
        <f t="shared" si="16"/>
        <v>4</v>
      </c>
      <c r="K157" s="651">
        <f t="shared" si="16"/>
        <v>4</v>
      </c>
      <c r="L157" s="651">
        <f t="shared" si="16"/>
        <v>4</v>
      </c>
      <c r="M157" s="651">
        <f t="shared" si="16"/>
        <v>4</v>
      </c>
      <c r="N157" s="647"/>
    </row>
  </sheetData>
  <sheetProtection algorithmName="SHA-512" hashValue="tf68qme7wPWGDZxrr/mC+awKu4yuD5PQSbGxXeL3M8/p5EyPmmis6up3K2YIoCQty83V1JlStqcyba7kiFhnZQ==" saltValue="YPnpRnXgrkjLfv0KGQ1LZA==" spinCount="100000" sheet="1" objects="1" scenarios="1" formatRows="0" sort="0" autoFilter="0"/>
  <mergeCells count="14">
    <mergeCell ref="C3:T3"/>
    <mergeCell ref="G4:H4"/>
    <mergeCell ref="J4:K4"/>
    <mergeCell ref="M4:N4"/>
    <mergeCell ref="E5:H5"/>
    <mergeCell ref="J5:K5"/>
    <mergeCell ref="M5:N5"/>
    <mergeCell ref="R149:S149"/>
    <mergeCell ref="D134:E134"/>
    <mergeCell ref="I134:K134"/>
    <mergeCell ref="Q134:T134"/>
    <mergeCell ref="D135:E135"/>
    <mergeCell ref="I135:K135"/>
    <mergeCell ref="Q135:T135"/>
  </mergeCells>
  <phoneticPr fontId="44" type="noConversion"/>
  <printOptions horizontalCentered="1"/>
  <pageMargins left="0.23622047244094491" right="0.23622047244094491" top="0.39370078740157483" bottom="0.39370078740157483" header="0.31496062992125984" footer="0.31496062992125984"/>
  <pageSetup paperSize="14" scale="55" fitToHeight="0" orientation="landscape" horizontalDpi="360" verticalDpi="36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1F458-985F-4C10-82BF-325770377660}">
  <sheetPr codeName="Sheet9">
    <pageSetUpPr fitToPage="1"/>
  </sheetPr>
  <dimension ref="A1:DE132"/>
  <sheetViews>
    <sheetView showGridLines="0" zoomScale="70" zoomScaleNormal="70" workbookViewId="0">
      <pane xSplit="1" ySplit="10" topLeftCell="B11" activePane="bottomRight" state="frozen"/>
      <selection pane="topRight" activeCell="B1" sqref="B1"/>
      <selection pane="bottomLeft" activeCell="A11" sqref="A11"/>
      <selection pane="bottomRight" activeCell="R22" sqref="R22"/>
    </sheetView>
  </sheetViews>
  <sheetFormatPr defaultColWidth="9.140625" defaultRowHeight="12.75"/>
  <cols>
    <col min="1" max="1" width="20.5703125" style="528" customWidth="1"/>
    <col min="2" max="2" width="3.140625" style="50" customWidth="1"/>
    <col min="3" max="3" width="3.85546875" style="50" customWidth="1"/>
    <col min="4" max="4" width="40.5703125" style="50" customWidth="1"/>
    <col min="5" max="5" width="4.140625" style="50" customWidth="1"/>
    <col min="6" max="6" width="4" style="50" customWidth="1"/>
    <col min="7" max="7" width="3.7109375" style="50" customWidth="1"/>
    <col min="8" max="10" width="5.5703125" style="50" customWidth="1"/>
    <col min="11" max="11" width="8.5703125" style="50" customWidth="1"/>
    <col min="12" max="14" width="5.5703125" style="50" customWidth="1"/>
    <col min="15" max="15" width="8.5703125" style="50" customWidth="1"/>
    <col min="16" max="18" width="5.5703125" style="50" customWidth="1"/>
    <col min="19" max="19" width="8.5703125" style="50" customWidth="1"/>
    <col min="20" max="22" width="5.5703125" style="50" customWidth="1"/>
    <col min="23" max="23" width="8.5703125" style="50" customWidth="1"/>
    <col min="24" max="26" width="5.5703125" style="50" customWidth="1"/>
    <col min="27" max="27" width="8.5703125" style="50" customWidth="1"/>
    <col min="28" max="30" width="5.5703125" style="50" customWidth="1"/>
    <col min="31" max="31" width="8.5703125" style="50" customWidth="1"/>
    <col min="32" max="34" width="5.5703125" style="50" customWidth="1"/>
    <col min="35" max="35" width="8.5703125" style="50" customWidth="1"/>
    <col min="36" max="38" width="5.5703125" style="50" customWidth="1"/>
    <col min="39" max="39" width="8.5703125" style="50" customWidth="1"/>
    <col min="40" max="42" width="5.5703125" style="50" hidden="1" customWidth="1"/>
    <col min="43" max="43" width="8.5703125" style="50" hidden="1" customWidth="1"/>
    <col min="44" max="46" width="5.5703125" style="50" hidden="1" customWidth="1"/>
    <col min="47" max="47" width="8.5703125" style="50" hidden="1" customWidth="1"/>
    <col min="48" max="48" width="13.7109375" style="50" customWidth="1"/>
    <col min="49" max="49" width="10.7109375" style="50" customWidth="1"/>
    <col min="50" max="50" width="9" style="50" customWidth="1"/>
    <col min="51" max="51" width="18.42578125" style="50" customWidth="1"/>
    <col min="52" max="52" width="25.140625" style="50" customWidth="1"/>
    <col min="53" max="16384" width="9.140625" style="50"/>
  </cols>
  <sheetData>
    <row r="1" spans="1:109" ht="7.5" customHeight="1"/>
    <row r="2" spans="1:109" ht="41.25" customHeight="1">
      <c r="C2" s="724" t="s">
        <v>160</v>
      </c>
      <c r="D2" s="724"/>
      <c r="E2" s="724"/>
      <c r="F2" s="724"/>
      <c r="G2" s="724"/>
      <c r="H2" s="724"/>
      <c r="I2" s="724"/>
      <c r="J2" s="724"/>
      <c r="K2" s="724"/>
      <c r="L2" s="724"/>
      <c r="M2" s="724"/>
      <c r="N2" s="724"/>
      <c r="O2" s="724"/>
      <c r="P2" s="724"/>
      <c r="Q2" s="724"/>
      <c r="R2" s="724"/>
      <c r="S2" s="724"/>
      <c r="T2" s="724"/>
      <c r="U2" s="724"/>
      <c r="V2" s="724"/>
      <c r="W2" s="724"/>
      <c r="X2" s="724"/>
      <c r="Y2" s="724"/>
      <c r="Z2" s="724"/>
      <c r="AA2" s="724"/>
      <c r="AB2" s="724"/>
      <c r="AC2" s="724"/>
      <c r="AD2" s="724"/>
      <c r="AE2" s="724"/>
      <c r="AF2" s="724"/>
      <c r="AG2" s="724"/>
      <c r="AH2" s="724"/>
      <c r="AI2" s="724"/>
      <c r="AJ2" s="724"/>
      <c r="AK2" s="724"/>
      <c r="AL2" s="724"/>
      <c r="AM2" s="724"/>
      <c r="AN2" s="724"/>
      <c r="AO2" s="724"/>
      <c r="AP2" s="724"/>
      <c r="AQ2" s="724"/>
      <c r="AR2" s="724"/>
      <c r="AS2" s="724"/>
      <c r="AT2" s="724"/>
      <c r="AU2" s="724"/>
      <c r="AV2" s="724"/>
      <c r="AW2" s="724"/>
      <c r="AX2" s="724"/>
      <c r="AY2" s="724"/>
      <c r="AZ2" s="724"/>
    </row>
    <row r="3" spans="1:109" ht="14.25">
      <c r="H3" s="51"/>
      <c r="I3" s="51"/>
      <c r="J3" s="51"/>
      <c r="K3" s="51"/>
      <c r="L3" s="51"/>
      <c r="M3" s="51"/>
      <c r="N3" s="51"/>
      <c r="O3" s="51"/>
      <c r="P3" s="51"/>
      <c r="Q3" s="51"/>
      <c r="R3" s="51"/>
      <c r="S3" s="51"/>
      <c r="T3" s="52"/>
      <c r="U3" s="52"/>
      <c r="V3" s="51"/>
      <c r="W3" s="51"/>
      <c r="X3" s="51"/>
      <c r="Y3" s="51"/>
      <c r="Z3" s="51"/>
      <c r="AA3" s="51"/>
      <c r="AB3" s="51"/>
      <c r="AC3" s="51"/>
      <c r="AD3" s="51"/>
      <c r="AE3" s="51"/>
      <c r="AF3" s="51"/>
      <c r="AG3" s="51"/>
      <c r="AH3" s="51"/>
      <c r="AI3" s="51"/>
      <c r="AJ3" s="51"/>
      <c r="AK3" s="51"/>
      <c r="AL3" s="51"/>
      <c r="AM3" s="51"/>
      <c r="AN3" s="51"/>
      <c r="AO3" s="51"/>
      <c r="AP3" s="51"/>
      <c r="AQ3" s="51"/>
      <c r="AR3" s="51"/>
      <c r="AS3" s="51"/>
      <c r="AT3" s="51"/>
      <c r="AU3" s="51"/>
      <c r="AY3" s="101"/>
    </row>
    <row r="4" spans="1:109" ht="20.25" customHeight="1">
      <c r="E4" s="721" t="s">
        <v>4</v>
      </c>
      <c r="F4" s="721"/>
      <c r="G4" s="721"/>
      <c r="H4" s="722"/>
      <c r="I4" s="725" t="str">
        <f>IF('Input Data'!E4="", "", 'Input Data'!E4)</f>
        <v>IV-A CALABARZON</v>
      </c>
      <c r="J4" s="726"/>
      <c r="K4" s="726"/>
      <c r="L4" s="727"/>
      <c r="M4" s="103"/>
      <c r="N4" s="103"/>
      <c r="O4" s="103"/>
      <c r="P4" s="103"/>
      <c r="Q4" s="103"/>
      <c r="S4" s="723" t="s">
        <v>0</v>
      </c>
      <c r="T4" s="723"/>
      <c r="U4" s="723"/>
      <c r="V4" s="723"/>
      <c r="W4" s="694" t="str">
        <f>IF('Input Data'!E2="", "", 'Input Data'!E2)</f>
        <v>IMUS CITY</v>
      </c>
      <c r="X4" s="694"/>
      <c r="Y4" s="694"/>
      <c r="Z4" s="694"/>
      <c r="AA4" s="694"/>
      <c r="AB4" s="100"/>
      <c r="AC4" s="100"/>
      <c r="AD4" s="696" t="s">
        <v>5</v>
      </c>
      <c r="AE4" s="696"/>
      <c r="AF4" s="696"/>
      <c r="AG4" s="699" t="str">
        <f>IF('Input Data'!I4="","",'Input Data'!I4)</f>
        <v>PEARL</v>
      </c>
      <c r="AH4" s="700"/>
      <c r="AI4" s="700"/>
      <c r="AJ4" s="700"/>
      <c r="AK4" s="701"/>
      <c r="AL4" s="100"/>
      <c r="AM4" s="100"/>
      <c r="AN4" s="100"/>
      <c r="AO4" s="100"/>
      <c r="AP4" s="100"/>
      <c r="AQ4" s="100"/>
      <c r="AR4" s="100"/>
      <c r="AS4" s="100"/>
      <c r="AT4" s="100"/>
      <c r="AU4" s="100"/>
      <c r="AV4" s="102"/>
      <c r="AW4" s="102"/>
      <c r="AX4" s="79"/>
      <c r="AY4" s="79"/>
      <c r="AZ4" s="79"/>
      <c r="BA4" s="79"/>
      <c r="BB4" s="79"/>
      <c r="BC4" s="79"/>
      <c r="BD4" s="79"/>
    </row>
    <row r="5" spans="1:109" ht="3" customHeight="1">
      <c r="E5" s="53"/>
      <c r="F5" s="54"/>
      <c r="H5" s="51"/>
      <c r="I5" s="104"/>
      <c r="J5" s="103"/>
      <c r="K5" s="103"/>
      <c r="L5" s="104"/>
      <c r="M5" s="104"/>
      <c r="N5" s="104"/>
      <c r="O5" s="105"/>
      <c r="P5" s="105"/>
      <c r="Q5" s="105"/>
      <c r="S5" s="720"/>
      <c r="T5" s="720"/>
      <c r="U5" s="720"/>
      <c r="V5" s="720"/>
      <c r="W5" s="103"/>
      <c r="X5" s="103"/>
      <c r="Y5" s="103"/>
      <c r="Z5" s="103"/>
      <c r="AA5" s="103"/>
      <c r="AD5" s="697"/>
      <c r="AE5" s="697"/>
      <c r="AF5" s="697"/>
      <c r="AG5" s="103"/>
      <c r="AH5" s="103"/>
      <c r="AI5" s="103"/>
      <c r="AJ5" s="103"/>
      <c r="AK5" s="103"/>
      <c r="AV5" s="102"/>
      <c r="AW5" s="102"/>
    </row>
    <row r="6" spans="1:109" ht="20.25" customHeight="1">
      <c r="C6" s="51"/>
      <c r="D6" s="721" t="s">
        <v>6</v>
      </c>
      <c r="E6" s="721"/>
      <c r="F6" s="721"/>
      <c r="G6" s="721"/>
      <c r="H6" s="722"/>
      <c r="I6" s="695" t="str">
        <f>IF('Input Data'!E5="", "", 'Input Data'!E5)</f>
        <v>GEN. TOMAS MASCARDO NATIONAL HIGH SCHOOL</v>
      </c>
      <c r="J6" s="695"/>
      <c r="K6" s="695"/>
      <c r="L6" s="695"/>
      <c r="M6" s="695"/>
      <c r="N6" s="695"/>
      <c r="O6" s="695"/>
      <c r="P6" s="695"/>
      <c r="Q6" s="695"/>
      <c r="R6" s="695"/>
      <c r="S6" s="723" t="s">
        <v>7</v>
      </c>
      <c r="T6" s="723"/>
      <c r="U6" s="723"/>
      <c r="V6" s="723"/>
      <c r="W6" s="695">
        <f>IF('Input Data'!E6="", "", 'Input Data'!E6)</f>
        <v>307821</v>
      </c>
      <c r="X6" s="695"/>
      <c r="Y6" s="695"/>
      <c r="Z6" s="695"/>
      <c r="AA6" s="695"/>
      <c r="AB6" s="79"/>
      <c r="AC6" s="79"/>
      <c r="AD6" s="698" t="s">
        <v>1</v>
      </c>
      <c r="AE6" s="698"/>
      <c r="AF6" s="698"/>
      <c r="AG6" s="695" t="str">
        <f>IF('Input Data'!I2="","",'Input Data'!I2)</f>
        <v>2026-2027</v>
      </c>
      <c r="AH6" s="695"/>
      <c r="AI6" s="695"/>
      <c r="AJ6" s="695"/>
      <c r="AK6" s="695"/>
      <c r="AL6" s="79"/>
      <c r="AM6" s="79"/>
      <c r="AN6" s="79"/>
      <c r="AO6" s="79"/>
      <c r="AP6" s="79"/>
      <c r="AQ6" s="79"/>
      <c r="AR6" s="79"/>
      <c r="AS6" s="79"/>
      <c r="AT6" s="79"/>
      <c r="AU6" s="79"/>
      <c r="AV6" s="102"/>
      <c r="AW6" s="102"/>
      <c r="AX6" s="80"/>
      <c r="AY6" s="80"/>
      <c r="AZ6" s="80"/>
      <c r="BA6" s="80"/>
      <c r="BB6" s="80"/>
      <c r="BC6" s="80"/>
      <c r="BD6" s="80"/>
    </row>
    <row r="7" spans="1:109" ht="8.1" customHeight="1" thickBot="1">
      <c r="C7" s="51"/>
      <c r="D7" s="51"/>
      <c r="E7" s="51"/>
      <c r="F7" s="51"/>
      <c r="G7" s="51"/>
      <c r="H7" s="51"/>
      <c r="I7" s="51"/>
      <c r="J7" s="51"/>
      <c r="K7" s="51"/>
      <c r="L7" s="51"/>
      <c r="M7" s="51"/>
      <c r="N7" s="51"/>
      <c r="O7" s="55"/>
      <c r="P7" s="55"/>
      <c r="Q7" s="55"/>
      <c r="R7" s="55"/>
      <c r="S7" s="55"/>
      <c r="T7" s="56"/>
      <c r="U7" s="56"/>
      <c r="V7" s="56"/>
      <c r="W7" s="56"/>
      <c r="X7" s="56"/>
      <c r="Y7" s="56"/>
      <c r="Z7" s="56"/>
      <c r="AA7" s="56"/>
      <c r="AB7" s="56"/>
      <c r="AC7" s="56"/>
      <c r="AD7" s="56"/>
      <c r="AE7" s="56"/>
      <c r="AF7" s="56"/>
      <c r="AG7" s="56"/>
      <c r="AH7" s="56"/>
      <c r="AI7" s="56"/>
      <c r="AJ7" s="56"/>
      <c r="AK7" s="56"/>
      <c r="AL7" s="56"/>
      <c r="AM7" s="56"/>
      <c r="AN7" s="56"/>
      <c r="AO7" s="56"/>
      <c r="AP7" s="56"/>
      <c r="AQ7" s="56"/>
      <c r="AR7" s="56"/>
      <c r="AS7" s="56"/>
      <c r="AT7" s="56"/>
      <c r="AU7" s="56"/>
    </row>
    <row r="8" spans="1:109" s="57" customFormat="1" ht="32.85" customHeight="1" thickBot="1">
      <c r="A8" s="528"/>
      <c r="B8" s="50"/>
      <c r="C8" s="747" t="str">
        <f>IF(TERM1!D134="","","ADVISER:    "&amp;TERM1!D134)</f>
        <v/>
      </c>
      <c r="D8" s="748"/>
      <c r="E8" s="748"/>
      <c r="F8" s="748"/>
      <c r="G8" s="749"/>
      <c r="H8" s="750" t="str">
        <f>IF(TERM1!E7="","",TERM1!E7)</f>
        <v>FILIPINO</v>
      </c>
      <c r="I8" s="751"/>
      <c r="J8" s="751"/>
      <c r="K8" s="752"/>
      <c r="L8" s="753" t="str">
        <f>IF(TERM1!F7="","",TERM1!F7)</f>
        <v>ENGLISH</v>
      </c>
      <c r="M8" s="754"/>
      <c r="N8" s="754"/>
      <c r="O8" s="755"/>
      <c r="P8" s="702" t="str">
        <f>IF(TERM1!G7="","",TERM1!G7)</f>
        <v>MATHEMATICS</v>
      </c>
      <c r="Q8" s="703"/>
      <c r="R8" s="703"/>
      <c r="S8" s="704"/>
      <c r="T8" s="702" t="str">
        <f>IF(TERM1!H7="","",TERM1!H7)</f>
        <v>SCIENCE</v>
      </c>
      <c r="U8" s="703"/>
      <c r="V8" s="703"/>
      <c r="W8" s="704"/>
      <c r="X8" s="702" t="str">
        <f>IF(TERM1!I7="","",TERM1!I7)</f>
        <v>AP</v>
      </c>
      <c r="Y8" s="703"/>
      <c r="Z8" s="703"/>
      <c r="AA8" s="704"/>
      <c r="AB8" s="702" t="str">
        <f>IF(TERM1!J7="","",TERM1!J7)</f>
        <v>VALUES EDUCATION</v>
      </c>
      <c r="AC8" s="703"/>
      <c r="AD8" s="703"/>
      <c r="AE8" s="704"/>
      <c r="AF8" s="702" t="str">
        <f>IF(TERM1!K7="","",TERM1!K7)</f>
        <v>TLE</v>
      </c>
      <c r="AG8" s="703"/>
      <c r="AH8" s="703"/>
      <c r="AI8" s="704"/>
      <c r="AJ8" s="702" t="str">
        <f>IF(TERM1!L7="","",TERM1!L7)</f>
        <v>MAPEH</v>
      </c>
      <c r="AK8" s="703"/>
      <c r="AL8" s="703"/>
      <c r="AM8" s="704"/>
      <c r="AN8" s="687" t="str">
        <f>IF(TERM1!O7="","",TERM1!O7)</f>
        <v/>
      </c>
      <c r="AO8" s="688"/>
      <c r="AP8" s="688"/>
      <c r="AQ8" s="689"/>
      <c r="AR8" s="687" t="str">
        <f>IF(TERM1!P7="","",TERM1!P7)</f>
        <v/>
      </c>
      <c r="AS8" s="688"/>
      <c r="AT8" s="688"/>
      <c r="AU8" s="689"/>
      <c r="AV8" s="739" t="s">
        <v>163</v>
      </c>
      <c r="AW8" s="742" t="s">
        <v>141</v>
      </c>
      <c r="AX8" s="744" t="s">
        <v>142</v>
      </c>
      <c r="AY8" s="684" t="s">
        <v>173</v>
      </c>
      <c r="AZ8" s="728" t="s">
        <v>143</v>
      </c>
      <c r="BA8" s="50"/>
      <c r="BB8" s="50"/>
      <c r="BC8" s="50"/>
      <c r="BD8" s="50"/>
      <c r="BE8" s="50"/>
      <c r="BF8" s="50"/>
      <c r="BG8" s="50"/>
      <c r="BH8" s="50"/>
      <c r="BI8" s="50"/>
      <c r="BJ8" s="50"/>
      <c r="BK8" s="50"/>
      <c r="BL8" s="50"/>
      <c r="BM8" s="50"/>
      <c r="BN8" s="50"/>
      <c r="BO8" s="50"/>
      <c r="BP8" s="50"/>
      <c r="BQ8" s="50"/>
      <c r="BR8" s="50"/>
      <c r="BS8" s="50"/>
      <c r="BT8" s="50"/>
      <c r="BU8" s="50"/>
      <c r="BV8" s="50"/>
      <c r="BW8" s="50"/>
      <c r="BX8" s="50"/>
      <c r="BY8" s="50"/>
      <c r="BZ8" s="50"/>
      <c r="CA8" s="50"/>
      <c r="CB8" s="50"/>
      <c r="CC8" s="50"/>
      <c r="CD8" s="50"/>
      <c r="CE8" s="50"/>
      <c r="CF8" s="50"/>
      <c r="CG8" s="50"/>
      <c r="CH8" s="50"/>
      <c r="CI8" s="50"/>
      <c r="CJ8" s="50"/>
      <c r="CK8" s="50"/>
      <c r="CL8" s="50"/>
      <c r="CM8" s="50"/>
      <c r="CN8" s="50"/>
      <c r="CO8" s="50"/>
      <c r="CP8" s="50"/>
      <c r="CQ8" s="50"/>
      <c r="CR8" s="50"/>
      <c r="CS8" s="50"/>
      <c r="CT8" s="50"/>
      <c r="CU8" s="50"/>
      <c r="CV8" s="50"/>
      <c r="CW8" s="50"/>
      <c r="CX8" s="50"/>
      <c r="CY8" s="50"/>
      <c r="CZ8" s="50"/>
      <c r="DA8" s="50"/>
      <c r="DB8" s="50"/>
      <c r="DC8" s="50"/>
      <c r="DD8" s="50"/>
      <c r="DE8" s="50"/>
    </row>
    <row r="9" spans="1:109" s="57" customFormat="1" ht="17.25" customHeight="1" thickBot="1">
      <c r="A9" s="528"/>
      <c r="B9" s="50"/>
      <c r="C9" s="731" t="s">
        <v>161</v>
      </c>
      <c r="D9" s="732"/>
      <c r="E9" s="732"/>
      <c r="F9" s="732"/>
      <c r="G9" s="733"/>
      <c r="H9" s="690" t="s">
        <v>164</v>
      </c>
      <c r="I9" s="691"/>
      <c r="J9" s="691"/>
      <c r="K9" s="692" t="s">
        <v>141</v>
      </c>
      <c r="L9" s="691" t="s">
        <v>164</v>
      </c>
      <c r="M9" s="691"/>
      <c r="N9" s="691"/>
      <c r="O9" s="737" t="s">
        <v>141</v>
      </c>
      <c r="P9" s="690" t="s">
        <v>164</v>
      </c>
      <c r="Q9" s="691"/>
      <c r="R9" s="691"/>
      <c r="S9" s="692" t="s">
        <v>141</v>
      </c>
      <c r="T9" s="691" t="s">
        <v>164</v>
      </c>
      <c r="U9" s="691"/>
      <c r="V9" s="691"/>
      <c r="W9" s="737" t="s">
        <v>141</v>
      </c>
      <c r="X9" s="690" t="s">
        <v>164</v>
      </c>
      <c r="Y9" s="691"/>
      <c r="Z9" s="691"/>
      <c r="AA9" s="692" t="s">
        <v>141</v>
      </c>
      <c r="AB9" s="690" t="s">
        <v>164</v>
      </c>
      <c r="AC9" s="691"/>
      <c r="AD9" s="691"/>
      <c r="AE9" s="692" t="s">
        <v>141</v>
      </c>
      <c r="AF9" s="690" t="s">
        <v>164</v>
      </c>
      <c r="AG9" s="691"/>
      <c r="AH9" s="691"/>
      <c r="AI9" s="692" t="s">
        <v>141</v>
      </c>
      <c r="AJ9" s="690" t="s">
        <v>164</v>
      </c>
      <c r="AK9" s="691"/>
      <c r="AL9" s="691"/>
      <c r="AM9" s="692" t="s">
        <v>141</v>
      </c>
      <c r="AN9" s="690" t="s">
        <v>164</v>
      </c>
      <c r="AO9" s="691"/>
      <c r="AP9" s="691"/>
      <c r="AQ9" s="692" t="s">
        <v>141</v>
      </c>
      <c r="AR9" s="690" t="s">
        <v>164</v>
      </c>
      <c r="AS9" s="691"/>
      <c r="AT9" s="691"/>
      <c r="AU9" s="692" t="s">
        <v>141</v>
      </c>
      <c r="AV9" s="740"/>
      <c r="AW9" s="743"/>
      <c r="AX9" s="745"/>
      <c r="AY9" s="685"/>
      <c r="AZ9" s="729"/>
      <c r="BA9" s="50"/>
      <c r="BB9" s="50"/>
      <c r="BC9" s="50"/>
      <c r="BD9" s="50"/>
      <c r="BE9" s="50"/>
      <c r="BF9" s="50"/>
      <c r="BG9" s="50"/>
      <c r="BH9" s="50"/>
      <c r="BI9" s="50"/>
      <c r="BJ9" s="50"/>
      <c r="BK9" s="50"/>
      <c r="BL9" s="50"/>
      <c r="BM9" s="50"/>
      <c r="BN9" s="50"/>
      <c r="BO9" s="50"/>
      <c r="BP9" s="50"/>
      <c r="BQ9" s="50"/>
      <c r="BR9" s="50"/>
      <c r="BS9" s="50"/>
      <c r="BT9" s="50"/>
      <c r="BU9" s="50"/>
      <c r="BV9" s="50"/>
      <c r="BW9" s="50"/>
      <c r="BX9" s="50"/>
      <c r="BY9" s="50"/>
      <c r="BZ9" s="50"/>
      <c r="CA9" s="50"/>
      <c r="CB9" s="50"/>
      <c r="CC9" s="50"/>
      <c r="CD9" s="50"/>
      <c r="CE9" s="50"/>
      <c r="CF9" s="50"/>
      <c r="CG9" s="50"/>
      <c r="CH9" s="50"/>
      <c r="CI9" s="50"/>
      <c r="CJ9" s="50"/>
      <c r="CK9" s="50"/>
      <c r="CL9" s="50"/>
      <c r="CM9" s="50"/>
      <c r="CN9" s="50"/>
      <c r="CO9" s="50"/>
      <c r="CP9" s="50"/>
      <c r="CQ9" s="50"/>
      <c r="CR9" s="50"/>
      <c r="CS9" s="50"/>
      <c r="CT9" s="50"/>
      <c r="CU9" s="50"/>
      <c r="CV9" s="50"/>
      <c r="CW9" s="50"/>
      <c r="CX9" s="50"/>
      <c r="CY9" s="50"/>
      <c r="CZ9" s="50"/>
      <c r="DA9" s="50"/>
      <c r="DB9" s="50"/>
      <c r="DC9" s="50"/>
      <c r="DD9" s="50"/>
      <c r="DE9" s="50"/>
    </row>
    <row r="10" spans="1:109" s="57" customFormat="1" ht="15.75" customHeight="1" thickBot="1">
      <c r="A10" s="528"/>
      <c r="B10" s="50"/>
      <c r="C10" s="734"/>
      <c r="D10" s="735"/>
      <c r="E10" s="735"/>
      <c r="F10" s="735"/>
      <c r="G10" s="736"/>
      <c r="H10" s="173">
        <v>1</v>
      </c>
      <c r="I10" s="174">
        <v>2</v>
      </c>
      <c r="J10" s="174">
        <v>3</v>
      </c>
      <c r="K10" s="693"/>
      <c r="L10" s="175">
        <v>1</v>
      </c>
      <c r="M10" s="174">
        <v>2</v>
      </c>
      <c r="N10" s="174">
        <v>3</v>
      </c>
      <c r="O10" s="738"/>
      <c r="P10" s="173">
        <v>1</v>
      </c>
      <c r="Q10" s="174">
        <v>2</v>
      </c>
      <c r="R10" s="174">
        <v>3</v>
      </c>
      <c r="S10" s="693"/>
      <c r="T10" s="175">
        <v>1</v>
      </c>
      <c r="U10" s="174">
        <v>2</v>
      </c>
      <c r="V10" s="174">
        <v>3</v>
      </c>
      <c r="W10" s="738"/>
      <c r="X10" s="173">
        <v>1</v>
      </c>
      <c r="Y10" s="174">
        <v>2</v>
      </c>
      <c r="Z10" s="174">
        <v>3</v>
      </c>
      <c r="AA10" s="693"/>
      <c r="AB10" s="173">
        <v>1</v>
      </c>
      <c r="AC10" s="174">
        <v>2</v>
      </c>
      <c r="AD10" s="174">
        <v>3</v>
      </c>
      <c r="AE10" s="693"/>
      <c r="AF10" s="173">
        <v>1</v>
      </c>
      <c r="AG10" s="174">
        <v>2</v>
      </c>
      <c r="AH10" s="174">
        <v>3</v>
      </c>
      <c r="AI10" s="693"/>
      <c r="AJ10" s="173">
        <v>1</v>
      </c>
      <c r="AK10" s="174">
        <v>2</v>
      </c>
      <c r="AL10" s="174">
        <v>3</v>
      </c>
      <c r="AM10" s="693"/>
      <c r="AN10" s="173">
        <v>1</v>
      </c>
      <c r="AO10" s="174">
        <v>2</v>
      </c>
      <c r="AP10" s="174">
        <v>3</v>
      </c>
      <c r="AQ10" s="693"/>
      <c r="AR10" s="173">
        <v>1</v>
      </c>
      <c r="AS10" s="174">
        <v>2</v>
      </c>
      <c r="AT10" s="174">
        <v>3</v>
      </c>
      <c r="AU10" s="693"/>
      <c r="AV10" s="741"/>
      <c r="AW10" s="743"/>
      <c r="AX10" s="746"/>
      <c r="AY10" s="686"/>
      <c r="AZ10" s="730"/>
      <c r="BA10" s="50"/>
      <c r="BB10" s="50"/>
      <c r="BC10" s="50"/>
      <c r="BD10" s="50"/>
      <c r="BE10" s="50"/>
      <c r="BF10" s="50"/>
      <c r="BG10" s="50"/>
      <c r="BH10" s="50"/>
      <c r="BI10" s="50"/>
      <c r="BJ10" s="50"/>
      <c r="BK10" s="50"/>
      <c r="BL10" s="50"/>
      <c r="BM10" s="50"/>
      <c r="BN10" s="50"/>
      <c r="BO10" s="50"/>
      <c r="BP10" s="50"/>
      <c r="BQ10" s="50"/>
      <c r="BR10" s="50"/>
      <c r="BS10" s="50"/>
      <c r="BT10" s="50"/>
      <c r="BU10" s="50"/>
      <c r="BV10" s="50"/>
      <c r="BW10" s="50"/>
      <c r="BX10" s="50"/>
      <c r="BY10" s="50"/>
      <c r="BZ10" s="50"/>
      <c r="CA10" s="50"/>
      <c r="CB10" s="50"/>
      <c r="CC10" s="50"/>
      <c r="CD10" s="50"/>
      <c r="CE10" s="50"/>
      <c r="CF10" s="50"/>
      <c r="CG10" s="50"/>
      <c r="CH10" s="50"/>
      <c r="CI10" s="50"/>
      <c r="CJ10" s="50"/>
      <c r="CK10" s="50"/>
      <c r="CL10" s="50"/>
      <c r="CM10" s="50"/>
      <c r="CN10" s="50"/>
      <c r="CO10" s="50"/>
      <c r="CP10" s="50"/>
      <c r="CQ10" s="50"/>
      <c r="CR10" s="50"/>
      <c r="CS10" s="50"/>
      <c r="CT10" s="50"/>
      <c r="CU10" s="50"/>
      <c r="CV10" s="50"/>
      <c r="CW10" s="50"/>
      <c r="CX10" s="50"/>
      <c r="CY10" s="50"/>
      <c r="CZ10" s="50"/>
      <c r="DA10" s="50"/>
      <c r="DB10" s="50"/>
      <c r="DC10" s="50"/>
      <c r="DD10" s="50"/>
      <c r="DE10" s="50"/>
    </row>
    <row r="11" spans="1:109" s="57" customFormat="1" ht="16.5" thickBot="1">
      <c r="A11" s="528"/>
      <c r="B11" s="50"/>
      <c r="C11" s="58"/>
      <c r="D11" s="59" t="s">
        <v>9</v>
      </c>
      <c r="E11" s="60"/>
      <c r="F11" s="60"/>
      <c r="G11" s="61"/>
      <c r="H11" s="62"/>
      <c r="I11" s="63"/>
      <c r="J11" s="63"/>
      <c r="K11" s="64"/>
      <c r="L11" s="65"/>
      <c r="M11" s="63"/>
      <c r="N11" s="63"/>
      <c r="O11" s="66"/>
      <c r="P11" s="62"/>
      <c r="Q11" s="63"/>
      <c r="R11" s="63"/>
      <c r="S11" s="64"/>
      <c r="T11" s="65"/>
      <c r="U11" s="63"/>
      <c r="V11" s="63"/>
      <c r="W11" s="66"/>
      <c r="X11" s="62"/>
      <c r="Y11" s="63"/>
      <c r="Z11" s="63"/>
      <c r="AA11" s="64"/>
      <c r="AB11" s="62"/>
      <c r="AC11" s="63"/>
      <c r="AD11" s="63"/>
      <c r="AE11" s="64"/>
      <c r="AF11" s="62"/>
      <c r="AG11" s="63"/>
      <c r="AH11" s="63"/>
      <c r="AI11" s="64"/>
      <c r="AJ11" s="62"/>
      <c r="AK11" s="63"/>
      <c r="AL11" s="63"/>
      <c r="AM11" s="64"/>
      <c r="AN11" s="62"/>
      <c r="AO11" s="63"/>
      <c r="AP11" s="63"/>
      <c r="AQ11" s="64"/>
      <c r="AR11" s="62"/>
      <c r="AS11" s="63"/>
      <c r="AT11" s="63"/>
      <c r="AU11" s="64"/>
      <c r="AV11" s="67"/>
      <c r="AW11" s="68"/>
      <c r="AX11" s="69"/>
      <c r="AY11" s="109"/>
      <c r="AZ11" s="116"/>
      <c r="BA11" s="50"/>
      <c r="BB11" s="50"/>
      <c r="BC11" s="50"/>
      <c r="BD11" s="50"/>
      <c r="BE11" s="50"/>
      <c r="BF11" s="50"/>
      <c r="BG11" s="50"/>
      <c r="BH11" s="50"/>
      <c r="BI11" s="50"/>
      <c r="BJ11" s="50"/>
      <c r="BK11" s="50"/>
      <c r="BL11" s="50"/>
      <c r="BM11" s="50"/>
      <c r="BN11" s="50"/>
      <c r="BO11" s="50"/>
      <c r="BP11" s="50"/>
      <c r="BQ11" s="50"/>
      <c r="BR11" s="50"/>
      <c r="BS11" s="50"/>
      <c r="BT11" s="50"/>
      <c r="BU11" s="50"/>
      <c r="BV11" s="50"/>
      <c r="BW11" s="50"/>
      <c r="BX11" s="50"/>
      <c r="BY11" s="50"/>
      <c r="BZ11" s="50"/>
      <c r="CA11" s="50"/>
      <c r="CB11" s="50"/>
      <c r="CC11" s="50"/>
      <c r="CD11" s="50"/>
      <c r="CE11" s="50"/>
      <c r="CF11" s="50"/>
      <c r="CG11" s="50"/>
      <c r="CH11" s="50"/>
      <c r="CI11" s="50"/>
      <c r="CJ11" s="50"/>
      <c r="CK11" s="50"/>
      <c r="CL11" s="50"/>
      <c r="CM11" s="50"/>
      <c r="CN11" s="50"/>
      <c r="CO11" s="50"/>
      <c r="CP11" s="50"/>
      <c r="CQ11" s="50"/>
      <c r="CR11" s="50"/>
      <c r="CS11" s="50"/>
      <c r="CT11" s="50"/>
      <c r="CU11" s="50"/>
      <c r="CV11" s="50"/>
      <c r="CW11" s="50"/>
      <c r="CX11" s="50"/>
      <c r="CY11" s="50"/>
      <c r="CZ11" s="50"/>
      <c r="DA11" s="50"/>
      <c r="DB11" s="50"/>
      <c r="DC11" s="50"/>
      <c r="DD11" s="50"/>
      <c r="DE11" s="50"/>
    </row>
    <row r="12" spans="1:109" s="57" customFormat="1" ht="18" customHeight="1">
      <c r="A12" s="528"/>
      <c r="B12" s="50"/>
      <c r="C12" s="70">
        <v>1</v>
      </c>
      <c r="D12" s="717" t="str">
        <f>IF('Input Data'!I10="","",'Input Data'!I10)</f>
        <v>DELA CRUZ, JUAN SANTOS</v>
      </c>
      <c r="E12" s="718"/>
      <c r="F12" s="718"/>
      <c r="G12" s="719"/>
      <c r="H12" s="117">
        <f>IF(TERM1!E9="","",TERM1!E9)</f>
        <v>100</v>
      </c>
      <c r="I12" s="118">
        <f>IF(TERM2!E9="","",TERM2!E9)</f>
        <v>100</v>
      </c>
      <c r="J12" s="118">
        <f>IF(TERM3!E9="","",TERM3!E9)</f>
        <v>90</v>
      </c>
      <c r="K12" s="126">
        <f>IF(OR(H12="",I12="",J12=""),"",IF(ISERROR(ROUND(AVERAGE(H12,I12,J12),0)),"",ROUND(AVERAGE(H12,I12,J12),0)))</f>
        <v>97</v>
      </c>
      <c r="L12" s="117">
        <f>IF(TERM1!F9="","",TERM1!F9)</f>
        <v>85</v>
      </c>
      <c r="M12" s="118">
        <f>IF(TERM2!F9="","",TERM2!F9)</f>
        <v>85</v>
      </c>
      <c r="N12" s="118">
        <f>IF(TERM3!F9="","",TERM3!F9)</f>
        <v>85</v>
      </c>
      <c r="O12" s="119">
        <f>IF(OR(L12="",M12="",N12=""),"",IF(ISERROR(ROUND(AVERAGE(L12,M12,N12),0)),"",ROUND(AVERAGE(L12,M12,N12),0)))</f>
        <v>85</v>
      </c>
      <c r="P12" s="117">
        <f>IF(TERM1!G9="","",TERM1!G9)</f>
        <v>100</v>
      </c>
      <c r="Q12" s="118">
        <f>IF(TERM2!G9="","",TERM2!G9)</f>
        <v>100</v>
      </c>
      <c r="R12" s="118">
        <f>IF(TERM3!G9="","",TERM3!G9)</f>
        <v>90</v>
      </c>
      <c r="S12" s="119">
        <f>IF(OR(P12="",Q12="",R12=""),"",IF(ISERROR(ROUND(AVERAGE(P12,Q12,R12),0)),"",ROUND(AVERAGE(P12,Q12,R12),0)))</f>
        <v>97</v>
      </c>
      <c r="T12" s="117">
        <f>IF(TERM1!H9="","",TERM1!H9)</f>
        <v>89</v>
      </c>
      <c r="U12" s="118">
        <f>IF(TERM2!H9="","",TERM2!H9)</f>
        <v>98</v>
      </c>
      <c r="V12" s="118">
        <f>IF(TERM3!H9="","",TERM3!H9)</f>
        <v>99</v>
      </c>
      <c r="W12" s="119">
        <f>IF(OR(T12="",U12="",V12=""),"",IF(ISERROR(ROUND(AVERAGE(T12,U12,V12),0)),"",ROUND(AVERAGE(T12,U12,V12),0)))</f>
        <v>95</v>
      </c>
      <c r="X12" s="117">
        <f>IF(TERM1!I9="","",TERM1!I9)</f>
        <v>99</v>
      </c>
      <c r="Y12" s="118">
        <f>IF(TERM2!I9="","",TERM2!I9)</f>
        <v>100</v>
      </c>
      <c r="Z12" s="118">
        <f>IF(TERM3!I9="","",TERM3!I9)</f>
        <v>100</v>
      </c>
      <c r="AA12" s="119">
        <f>IF(OR(X12="",Y12="",Z12=""),"",IF(ISERROR(ROUND(AVERAGE(X12,Y12,Z12),0)),"",ROUND(AVERAGE(X12,Y12,Z12),0)))</f>
        <v>100</v>
      </c>
      <c r="AB12" s="117">
        <f>IF(TERM1!J9="","",TERM1!J9)</f>
        <v>100</v>
      </c>
      <c r="AC12" s="118">
        <f>IF(TERM2!J9="","",TERM2!J9)</f>
        <v>100</v>
      </c>
      <c r="AD12" s="118">
        <f>IF(TERM3!J9="","",TERM3!J9)</f>
        <v>100</v>
      </c>
      <c r="AE12" s="119">
        <f>IF(OR(AB12="",AC12="",AD12=""),"",IF(ISERROR(ROUND(AVERAGE(AB12,AC12,AD12),0)),"",ROUND(AVERAGE(AB12,AC12,AD12),0)))</f>
        <v>100</v>
      </c>
      <c r="AF12" s="117">
        <f>IF(TERM1!K9="","",TERM1!K9)</f>
        <v>100</v>
      </c>
      <c r="AG12" s="118">
        <f>IF(TERM2!K9="","",TERM2!K9)</f>
        <v>100</v>
      </c>
      <c r="AH12" s="118">
        <f>IF(TERM3!K9="","",TERM3!K9)</f>
        <v>100</v>
      </c>
      <c r="AI12" s="119">
        <f>IF(OR(AF12="",AG12="",AH12=""),"",IF(ISERROR(ROUND(AVERAGE(AF12,AG12,AH12),0)),"",ROUND(AVERAGE(AF12,AG12,AH12),0)))</f>
        <v>100</v>
      </c>
      <c r="AJ12" s="117">
        <f>IF(TERM1!L9="","",TERM1!L9)</f>
        <v>87</v>
      </c>
      <c r="AK12" s="118">
        <f>IF(TERM2!L9="","",TERM2!L9)</f>
        <v>88</v>
      </c>
      <c r="AL12" s="118">
        <f>IF(TERM3!L9="","",TERM3!L9)</f>
        <v>100</v>
      </c>
      <c r="AM12" s="119">
        <f>IF(OR(AJ12="",AK12="",AL12=""),"",IF(ISERROR(ROUND(AVERAGE(AJ12,AK12,AL12),0)),"",ROUND(AVERAGE(AJ12,AK12,AL12),0)))</f>
        <v>92</v>
      </c>
      <c r="AN12" s="117" t="str">
        <f>IF(TERM1!O9="","",TERM1!O9)</f>
        <v/>
      </c>
      <c r="AO12" s="118" t="str">
        <f>IF(TERM2!O9="","",TERM2!O9)</f>
        <v/>
      </c>
      <c r="AP12" s="118" t="str">
        <f>IF(TERM3!O9="","",TERM3!O9)</f>
        <v/>
      </c>
      <c r="AQ12" s="119" t="str">
        <f>IF(OR(AN12="",AO12="",AP12=""),"",IF(ISERROR(ROUND(AVERAGE(AN12,AO12,AP12),0)),"",ROUND(AVERAGE(AN12,AO12,AP12),0)))</f>
        <v/>
      </c>
      <c r="AR12" s="117" t="str">
        <f>IF(TERM1!P9="","",TERM1!P9)</f>
        <v/>
      </c>
      <c r="AS12" s="118" t="str">
        <f>IF(TERM2!P9="","",TERM2!P9)</f>
        <v/>
      </c>
      <c r="AT12" s="118" t="str">
        <f>IF(TERM3!P9="","",TERM3!P9)</f>
        <v/>
      </c>
      <c r="AU12" s="119" t="str">
        <f>IF(OR(AR12="",AS12="",AT12=""),"",IF(ISERROR(ROUND(AVERAGE(AR12,AS12,AT12),0)),"",ROUND(AVERAGE(AR12,AS12,AT12),0)))</f>
        <v/>
      </c>
      <c r="AV12" s="120">
        <f>IF(COUNT(K12,O12,S12,W12,AA12,AE12,AI12,AM12)&lt;8,"",AVERAGE(K12,O12,S12,W12,AA12,AE12,AI12,AM12,AQ12,AU12))</f>
        <v>95.75</v>
      </c>
      <c r="AW12" s="121">
        <f>IF(ISERROR(ROUND(AV12,0)),"",ROUND(AV12,0))</f>
        <v>96</v>
      </c>
      <c r="AX12" s="122">
        <f>IF(AV12="","",RANK(AV12,$AV$12:$AV$132,0))</f>
        <v>1</v>
      </c>
      <c r="AY12" s="110" t="str">
        <f>IF(AW12="","",IF(AW12&lt;=64,"EMERGING",IF(AW12&lt;=74,"DEVELOPING",IF(AW12&lt;=79,"CONNECTING",IF(AW12&lt;=89,"BENCHMARKING",IF(AW12&lt;=100,"ADVANCING"))))))</f>
        <v>ADVANCING</v>
      </c>
      <c r="AZ12" s="71" t="str">
        <f>IF(AW12="","",IF(AW12&gt;=90,"ACADEMIC EXCELLENCE",""))</f>
        <v>ACADEMIC EXCELLENCE</v>
      </c>
      <c r="BA12" s="50"/>
      <c r="BB12" s="50"/>
      <c r="BC12" s="50"/>
      <c r="BD12" s="50"/>
      <c r="BE12" s="50"/>
      <c r="BF12" s="50"/>
      <c r="BG12" s="50"/>
      <c r="BH12" s="50"/>
      <c r="BI12" s="50"/>
      <c r="BJ12" s="50"/>
      <c r="BK12" s="50"/>
      <c r="BL12" s="50"/>
      <c r="BM12" s="50"/>
      <c r="BN12" s="50"/>
      <c r="BO12" s="50"/>
      <c r="BP12" s="50"/>
      <c r="BQ12" s="50"/>
      <c r="BR12" s="50"/>
      <c r="BS12" s="50"/>
      <c r="BT12" s="50"/>
      <c r="BU12" s="50"/>
      <c r="BV12" s="50"/>
      <c r="BW12" s="50"/>
      <c r="BX12" s="50"/>
      <c r="BY12" s="50"/>
      <c r="BZ12" s="50"/>
      <c r="CA12" s="50"/>
      <c r="CB12" s="50"/>
      <c r="CC12" s="50"/>
      <c r="CD12" s="50"/>
      <c r="CE12" s="50"/>
      <c r="CF12" s="50"/>
      <c r="CG12" s="50"/>
      <c r="CH12" s="50"/>
      <c r="CI12" s="50"/>
      <c r="CJ12" s="50"/>
      <c r="CK12" s="50"/>
      <c r="CL12" s="50"/>
      <c r="CM12" s="50"/>
      <c r="CN12" s="50"/>
      <c r="CO12" s="50"/>
      <c r="CP12" s="50"/>
      <c r="CQ12" s="50"/>
      <c r="CR12" s="50"/>
      <c r="CS12" s="50"/>
      <c r="CT12" s="50"/>
      <c r="CU12" s="50"/>
      <c r="CV12" s="50"/>
      <c r="CW12" s="50"/>
      <c r="CX12" s="50"/>
      <c r="CY12" s="50"/>
      <c r="CZ12" s="50"/>
      <c r="DA12" s="50"/>
      <c r="DB12" s="50"/>
      <c r="DC12" s="50"/>
      <c r="DD12" s="50"/>
      <c r="DE12" s="50"/>
    </row>
    <row r="13" spans="1:109" s="57" customFormat="1" ht="18" customHeight="1">
      <c r="A13" s="528"/>
      <c r="B13" s="50"/>
      <c r="C13" s="70">
        <v>2</v>
      </c>
      <c r="D13" s="708" t="str">
        <f>IF('Input Data'!I11="","",'Input Data'!I11)</f>
        <v>REYES, MARK VILLANUEVA</v>
      </c>
      <c r="E13" s="709"/>
      <c r="F13" s="709"/>
      <c r="G13" s="710"/>
      <c r="H13" s="123">
        <f>IF(TERM1!E10="","",TERM1!E10)</f>
        <v>100</v>
      </c>
      <c r="I13" s="124">
        <f>IF(TERM2!E10="","",TERM2!E10)</f>
        <v>80</v>
      </c>
      <c r="J13" s="125">
        <f>IF(TERM3!E10="","",TERM3!E10)</f>
        <v>70</v>
      </c>
      <c r="K13" s="126">
        <f t="shared" ref="K13:K76" si="0">IF(OR(H13="",I13="",J13=""),"",IF(ISERROR(ROUND(AVERAGE(H13,I13,J13),0)),"",ROUND(AVERAGE(H13,I13,J13),0)))</f>
        <v>83</v>
      </c>
      <c r="L13" s="127">
        <f>IF(TERM1!F10="","",TERM1!F10)</f>
        <v>76</v>
      </c>
      <c r="M13" s="128">
        <f>IF(TERM2!F10="","",TERM2!F10)</f>
        <v>76</v>
      </c>
      <c r="N13" s="128">
        <f>IF(TERM3!F10="","",TERM3!F10)</f>
        <v>76</v>
      </c>
      <c r="O13" s="129">
        <f t="shared" ref="O13:O76" si="1">IF(OR(L13="",M13="",N13=""),"",IF(ISERROR(ROUND(AVERAGE(L13,M13,N13),0)),"",ROUND(AVERAGE(L13,M13,N13),0)))</f>
        <v>76</v>
      </c>
      <c r="P13" s="130">
        <f>IF(TERM1!G10="","",TERM1!G10)</f>
        <v>98</v>
      </c>
      <c r="Q13" s="128">
        <f>IF(TERM2!G10="","",TERM2!G10)</f>
        <v>98</v>
      </c>
      <c r="R13" s="128">
        <f>IF(TERM3!G10="","",TERM3!G10)</f>
        <v>98</v>
      </c>
      <c r="S13" s="126">
        <f t="shared" ref="S13:S76" si="2">IF(OR(P13="",Q13="",R13=""),"",IF(ISERROR(ROUND(AVERAGE(P13,Q13,R13),0)),"",ROUND(AVERAGE(P13,Q13,R13),0)))</f>
        <v>98</v>
      </c>
      <c r="T13" s="127">
        <f>IF(TERM1!H10="","",TERM1!H10)</f>
        <v>99</v>
      </c>
      <c r="U13" s="128">
        <f>IF(TERM2!H10="","",TERM2!H10)</f>
        <v>99</v>
      </c>
      <c r="V13" s="125">
        <f>IF(TERM3!H10="","",TERM3!H10)</f>
        <v>99</v>
      </c>
      <c r="W13" s="129">
        <f t="shared" ref="W13:W76" si="3">IF(OR(T13="",U13="",V13=""),"",IF(ISERROR(ROUND(AVERAGE(T13,U13,V13),0)),"",ROUND(AVERAGE(T13,U13,V13),0)))</f>
        <v>99</v>
      </c>
      <c r="X13" s="130">
        <f>IF(TERM1!I10="","",TERM1!I10)</f>
        <v>89</v>
      </c>
      <c r="Y13" s="128">
        <f>IF(TERM2!I10="","",TERM2!I10)</f>
        <v>89</v>
      </c>
      <c r="Z13" s="128">
        <f>IF(TERM3!I10="","",TERM3!I10)</f>
        <v>89</v>
      </c>
      <c r="AA13" s="126">
        <f t="shared" ref="AA13:AA71" si="4">IF(OR(X13="",Y13="",Z13=""),"",IF(ISERROR(ROUND(AVERAGE(X13,Y13,Z13),0)),"",ROUND(AVERAGE(X13,Y13,Z13),0)))</f>
        <v>89</v>
      </c>
      <c r="AB13" s="130">
        <f>IF(TERM1!J10="","",TERM1!J10)</f>
        <v>80</v>
      </c>
      <c r="AC13" s="128">
        <f>IF(TERM2!J10="","",TERM2!J10)</f>
        <v>80</v>
      </c>
      <c r="AD13" s="128">
        <f>IF(TERM3!J10="","",TERM3!J10)</f>
        <v>89</v>
      </c>
      <c r="AE13" s="126">
        <f t="shared" ref="AE13:AE71" si="5">IF(OR(AB13="",AC13="",AD13=""),"",IF(ISERROR(ROUND(AVERAGE(AB13,AC13,AD13),0)),"",ROUND(AVERAGE(AB13,AC13,AD13),0)))</f>
        <v>83</v>
      </c>
      <c r="AF13" s="130">
        <f>IF(TERM1!K10="","",TERM1!K10)</f>
        <v>90</v>
      </c>
      <c r="AG13" s="128">
        <f>IF(TERM2!K10="","",TERM2!K10)</f>
        <v>80</v>
      </c>
      <c r="AH13" s="128">
        <f>IF(TERM3!K10="","",TERM3!K10)</f>
        <v>89</v>
      </c>
      <c r="AI13" s="126">
        <f>IF(OR(AF13="",AG13="",AH13=""),"",IF(ISERROR(ROUND(AVERAGE(AF13,AG13,AH13),0)),"",ROUND(AVERAGE(AF13,AG13,AH13),0)))</f>
        <v>86</v>
      </c>
      <c r="AJ13" s="130">
        <f>IF(TERM1!L10="","",TERM1!L10)</f>
        <v>95</v>
      </c>
      <c r="AK13" s="128">
        <f>IF(TERM2!L10="","",TERM2!L10)</f>
        <v>78</v>
      </c>
      <c r="AL13" s="128">
        <f>IF(TERM3!L10="","",TERM3!L10)</f>
        <v>89</v>
      </c>
      <c r="AM13" s="126">
        <f t="shared" ref="AM13:AM71" si="6">IF(OR(AJ13="",AK13="",AL13=""),"",IF(ISERROR(ROUND(AVERAGE(AJ13,AK13,AL13),0)),"",ROUND(AVERAGE(AJ13,AK13,AL13),0)))</f>
        <v>87</v>
      </c>
      <c r="AN13" s="130" t="str">
        <f>IF(TERM1!O10="","",TERM1!O10)</f>
        <v/>
      </c>
      <c r="AO13" s="128" t="str">
        <f>IF(TERM2!O10="","",TERM2!O10)</f>
        <v/>
      </c>
      <c r="AP13" s="128" t="str">
        <f>IF(TERM3!O10="","",TERM3!O10)</f>
        <v/>
      </c>
      <c r="AQ13" s="126" t="str">
        <f t="shared" ref="AQ13:AQ71" si="7">IF(OR(AN13="",AO13="",AP13=""),"",IF(ISERROR(ROUND(AVERAGE(AN13,AO13,AP13),0)),"",ROUND(AVERAGE(AN13,AO13,AP13),0)))</f>
        <v/>
      </c>
      <c r="AR13" s="130" t="str">
        <f>IF(TERM1!P10="","",TERM1!P10)</f>
        <v/>
      </c>
      <c r="AS13" s="128" t="str">
        <f>IF(TERM2!P10="","",TERM2!P10)</f>
        <v/>
      </c>
      <c r="AT13" s="128" t="str">
        <f>IF(TERM3!P10="","",TERM3!P10)</f>
        <v/>
      </c>
      <c r="AU13" s="126" t="str">
        <f t="shared" ref="AU13:AU76" si="8">IF(OR(AR13="",AS13="",AT13=""),"",IF(ISERROR(ROUND(AVERAGE(AR13,AS13,AT13),0)),"",ROUND(AVERAGE(AR13,AS13,AT13),0)))</f>
        <v/>
      </c>
      <c r="AV13" s="131">
        <f t="shared" ref="AV13:AV76" si="9">IF(COUNT(K13,O13,S13,W13,AA13,AE13,AI13,AM13)&lt;8,"",AVERAGE(K13,O13,S13,W13,AA13,AE13,AI13,AM13,AQ13,AU13))</f>
        <v>87.625</v>
      </c>
      <c r="AW13" s="132">
        <f t="shared" ref="AW13:AW76" si="10">IF(ISERROR(ROUND(AV13,0)),"",ROUND(AV13,0))</f>
        <v>88</v>
      </c>
      <c r="AX13" s="133">
        <f t="shared" ref="AX13:AX76" si="11">IF(AV13="","",RANK(AV13,$AV$12:$AV$132,0))</f>
        <v>3</v>
      </c>
      <c r="AY13" s="111" t="str">
        <f t="shared" ref="AY13:AY76" si="12">IF(AW13="","",IF(AW13&lt;=64,"EMERGING",IF(AW13&lt;=74,"DEVELOPING",IF(AW13&lt;=79,"CONNECTING",IF(AW13&lt;=89,"BENCHMARKING",IF(AW13&lt;=100,"ADVANCING"))))))</f>
        <v>BENCHMARKING</v>
      </c>
      <c r="AZ13" s="72" t="str">
        <f t="shared" ref="AZ13:AZ76" si="13">IF(AW13="","",IF(AW13&gt;=90,"ACADEMIC EXCELLENCE",""))</f>
        <v/>
      </c>
      <c r="BA13" s="50"/>
      <c r="BB13" s="50"/>
      <c r="BC13" s="50"/>
      <c r="BD13" s="50"/>
      <c r="BE13" s="50"/>
      <c r="BF13" s="50"/>
      <c r="BG13" s="50"/>
      <c r="BH13" s="50"/>
      <c r="BI13" s="50"/>
      <c r="BJ13" s="50"/>
      <c r="BK13" s="50"/>
      <c r="BL13" s="50"/>
      <c r="BM13" s="50"/>
      <c r="BN13" s="50"/>
      <c r="BO13" s="50"/>
      <c r="BP13" s="50"/>
      <c r="BQ13" s="50"/>
      <c r="BR13" s="50"/>
      <c r="BS13" s="50"/>
      <c r="BT13" s="50"/>
      <c r="BU13" s="50"/>
      <c r="BV13" s="50"/>
      <c r="BW13" s="50"/>
      <c r="BX13" s="50"/>
      <c r="BY13" s="50"/>
      <c r="BZ13" s="50"/>
      <c r="CA13" s="50"/>
      <c r="CB13" s="50"/>
      <c r="CC13" s="50"/>
      <c r="CD13" s="50"/>
      <c r="CE13" s="50"/>
      <c r="CF13" s="50"/>
      <c r="CG13" s="50"/>
      <c r="CH13" s="50"/>
      <c r="CI13" s="50"/>
      <c r="CJ13" s="50"/>
      <c r="CK13" s="50"/>
      <c r="CL13" s="50"/>
      <c r="CM13" s="50"/>
      <c r="CN13" s="50"/>
      <c r="CO13" s="50"/>
      <c r="CP13" s="50"/>
      <c r="CQ13" s="50"/>
      <c r="CR13" s="50"/>
      <c r="CS13" s="50"/>
      <c r="CT13" s="50"/>
      <c r="CU13" s="50"/>
      <c r="CV13" s="50"/>
      <c r="CW13" s="50"/>
      <c r="CX13" s="50"/>
      <c r="CY13" s="50"/>
      <c r="CZ13" s="50"/>
      <c r="DA13" s="50"/>
      <c r="DB13" s="50"/>
      <c r="DC13" s="50"/>
      <c r="DD13" s="50"/>
      <c r="DE13" s="50"/>
    </row>
    <row r="14" spans="1:109" s="57" customFormat="1" ht="18" customHeight="1">
      <c r="A14" s="528"/>
      <c r="B14" s="50"/>
      <c r="C14" s="70">
        <v>3</v>
      </c>
      <c r="D14" s="708" t="str">
        <f>IF('Input Data'!I12="","",'Input Data'!I12)</f>
        <v>SANTOS, CARLO MENDOZA</v>
      </c>
      <c r="E14" s="709"/>
      <c r="F14" s="709"/>
      <c r="G14" s="710"/>
      <c r="H14" s="123">
        <f>IF(TERM1!E11="","",TERM1!E11)</f>
        <v>78</v>
      </c>
      <c r="I14" s="124">
        <f>IF(TERM2!E11="","",TERM2!E11)</f>
        <v>89</v>
      </c>
      <c r="J14" s="125">
        <f>IF(TERM3!E11="","",TERM3!E11)</f>
        <v>75</v>
      </c>
      <c r="K14" s="126">
        <f t="shared" si="0"/>
        <v>81</v>
      </c>
      <c r="L14" s="127">
        <f>IF(TERM1!F11="","",TERM1!F11)</f>
        <v>90</v>
      </c>
      <c r="M14" s="128">
        <f>IF(TERM2!F11="","",TERM2!F11)</f>
        <v>89</v>
      </c>
      <c r="N14" s="128">
        <f>IF(TERM3!F11="","",TERM3!F11)</f>
        <v>75</v>
      </c>
      <c r="O14" s="129">
        <f t="shared" si="1"/>
        <v>85</v>
      </c>
      <c r="P14" s="130">
        <f>IF(TERM1!G11="","",TERM1!G11)</f>
        <v>90</v>
      </c>
      <c r="Q14" s="128">
        <f>IF(TERM2!G11="","",TERM2!G11)</f>
        <v>89</v>
      </c>
      <c r="R14" s="128">
        <f>IF(TERM3!G11="","",TERM3!G11)</f>
        <v>75</v>
      </c>
      <c r="S14" s="126">
        <f t="shared" si="2"/>
        <v>85</v>
      </c>
      <c r="T14" s="127">
        <f>IF(TERM1!H11="","",TERM1!H11)</f>
        <v>90</v>
      </c>
      <c r="U14" s="128">
        <f>IF(TERM2!H11="","",TERM2!H11)</f>
        <v>89</v>
      </c>
      <c r="V14" s="125">
        <f>IF(TERM3!H11="","",TERM3!H11)</f>
        <v>75</v>
      </c>
      <c r="W14" s="129">
        <f t="shared" si="3"/>
        <v>85</v>
      </c>
      <c r="X14" s="130">
        <f>IF(TERM1!I11="","",TERM1!I11)</f>
        <v>90</v>
      </c>
      <c r="Y14" s="128">
        <f>IF(TERM2!I11="","",TERM2!I11)</f>
        <v>89</v>
      </c>
      <c r="Z14" s="128">
        <f>IF(TERM3!I11="","",TERM3!I11)</f>
        <v>75</v>
      </c>
      <c r="AA14" s="126">
        <f t="shared" si="4"/>
        <v>85</v>
      </c>
      <c r="AB14" s="130">
        <f>IF(TERM1!J11="","",TERM1!J11)</f>
        <v>90</v>
      </c>
      <c r="AC14" s="128">
        <f>IF(TERM2!J11="","",TERM2!J11)</f>
        <v>89</v>
      </c>
      <c r="AD14" s="128">
        <f>IF(TERM3!J11="","",TERM3!J11)</f>
        <v>75</v>
      </c>
      <c r="AE14" s="126">
        <f t="shared" si="5"/>
        <v>85</v>
      </c>
      <c r="AF14" s="130">
        <f>IF(TERM1!K11="","",TERM1!K11)</f>
        <v>78</v>
      </c>
      <c r="AG14" s="128">
        <f>IF(TERM2!K11="","",TERM2!K11)</f>
        <v>89</v>
      </c>
      <c r="AH14" s="128">
        <f>IF(TERM3!K11="","",TERM3!K11)</f>
        <v>75</v>
      </c>
      <c r="AI14" s="126">
        <f t="shared" ref="AI14:AI71" si="14">IF(OR(AF14="",AG14="",AH14=""),"",IF(ISERROR(ROUND(AVERAGE(AF14,AG14,AH14),0)),"",ROUND(AVERAGE(AF14,AG14,AH14),0)))</f>
        <v>81</v>
      </c>
      <c r="AJ14" s="130">
        <f>IF(TERM1!L11="","",TERM1!L11)</f>
        <v>84</v>
      </c>
      <c r="AK14" s="128">
        <f>IF(TERM2!L11="","",TERM2!L11)</f>
        <v>94</v>
      </c>
      <c r="AL14" s="128">
        <f>IF(TERM3!L11="","",TERM3!L11)</f>
        <v>78</v>
      </c>
      <c r="AM14" s="126">
        <f t="shared" si="6"/>
        <v>85</v>
      </c>
      <c r="AN14" s="130" t="str">
        <f>IF(TERM1!O11="","",TERM1!O11)</f>
        <v/>
      </c>
      <c r="AO14" s="128" t="str">
        <f>IF(TERM2!O11="","",TERM2!O11)</f>
        <v/>
      </c>
      <c r="AP14" s="128" t="str">
        <f>IF(TERM3!O11="","",TERM3!O11)</f>
        <v/>
      </c>
      <c r="AQ14" s="126" t="str">
        <f t="shared" si="7"/>
        <v/>
      </c>
      <c r="AR14" s="130" t="str">
        <f>IF(TERM1!P11="","",TERM1!P11)</f>
        <v/>
      </c>
      <c r="AS14" s="128" t="str">
        <f>IF(TERM2!P11="","",TERM2!P11)</f>
        <v/>
      </c>
      <c r="AT14" s="128" t="str">
        <f>IF(TERM3!P11="","",TERM3!P11)</f>
        <v/>
      </c>
      <c r="AU14" s="126" t="str">
        <f t="shared" si="8"/>
        <v/>
      </c>
      <c r="AV14" s="131">
        <f t="shared" si="9"/>
        <v>84</v>
      </c>
      <c r="AW14" s="132">
        <f t="shared" si="10"/>
        <v>84</v>
      </c>
      <c r="AX14" s="133">
        <f t="shared" si="11"/>
        <v>4</v>
      </c>
      <c r="AY14" s="111" t="str">
        <f t="shared" si="12"/>
        <v>BENCHMARKING</v>
      </c>
      <c r="AZ14" s="72" t="str">
        <f t="shared" si="13"/>
        <v/>
      </c>
      <c r="BA14" s="50"/>
      <c r="BB14" s="50"/>
      <c r="BC14" s="50"/>
      <c r="BD14" s="50"/>
      <c r="BE14" s="50"/>
      <c r="BF14" s="50"/>
      <c r="BG14" s="50"/>
      <c r="BH14" s="50"/>
      <c r="BI14" s="50"/>
      <c r="BJ14" s="50"/>
      <c r="BK14" s="50"/>
      <c r="BL14" s="50"/>
      <c r="BM14" s="50"/>
      <c r="BN14" s="50"/>
      <c r="BO14" s="50"/>
      <c r="BP14" s="50"/>
      <c r="BQ14" s="50"/>
      <c r="BR14" s="50"/>
      <c r="BS14" s="50"/>
      <c r="BT14" s="50"/>
      <c r="BU14" s="50"/>
      <c r="BV14" s="50"/>
      <c r="BW14" s="50"/>
      <c r="BX14" s="50"/>
      <c r="BY14" s="50"/>
      <c r="BZ14" s="50"/>
      <c r="CA14" s="50"/>
      <c r="CB14" s="50"/>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50"/>
    </row>
    <row r="15" spans="1:109" s="57" customFormat="1" ht="18" customHeight="1">
      <c r="A15" s="528"/>
      <c r="B15" s="50"/>
      <c r="C15" s="70">
        <v>4</v>
      </c>
      <c r="D15" s="708" t="str">
        <f>IF('Input Data'!I13="","",'Input Data'!I13)</f>
        <v>MENDOZA, GABRIEL LOPEZ</v>
      </c>
      <c r="E15" s="709"/>
      <c r="F15" s="709"/>
      <c r="G15" s="710"/>
      <c r="H15" s="123" t="str">
        <f>IF(TERM1!E12="","",TERM1!E12)</f>
        <v/>
      </c>
      <c r="I15" s="124" t="str">
        <f>IF(TERM2!E12="","",TERM2!E12)</f>
        <v/>
      </c>
      <c r="J15" s="125" t="str">
        <f>IF(TERM3!E12="","",TERM3!E12)</f>
        <v/>
      </c>
      <c r="K15" s="126" t="str">
        <f t="shared" si="0"/>
        <v/>
      </c>
      <c r="L15" s="127" t="str">
        <f>IF(TERM1!F12="","",TERM1!F12)</f>
        <v/>
      </c>
      <c r="M15" s="128" t="str">
        <f>IF(TERM2!F12="","",TERM2!F12)</f>
        <v/>
      </c>
      <c r="N15" s="128" t="str">
        <f>IF(TERM3!F12="","",TERM3!F12)</f>
        <v/>
      </c>
      <c r="O15" s="129" t="str">
        <f t="shared" si="1"/>
        <v/>
      </c>
      <c r="P15" s="130" t="str">
        <f>IF(TERM1!G12="","",TERM1!G12)</f>
        <v/>
      </c>
      <c r="Q15" s="128" t="str">
        <f>IF(TERM2!G12="","",TERM2!G12)</f>
        <v/>
      </c>
      <c r="R15" s="128" t="str">
        <f>IF(TERM3!G12="","",TERM3!G12)</f>
        <v/>
      </c>
      <c r="S15" s="126" t="str">
        <f t="shared" si="2"/>
        <v/>
      </c>
      <c r="T15" s="127" t="str">
        <f>IF(TERM1!H12="","",TERM1!H12)</f>
        <v/>
      </c>
      <c r="U15" s="128" t="str">
        <f>IF(TERM2!H12="","",TERM2!H12)</f>
        <v/>
      </c>
      <c r="V15" s="125" t="str">
        <f>IF(TERM3!H12="","",TERM3!H12)</f>
        <v/>
      </c>
      <c r="W15" s="129" t="str">
        <f t="shared" si="3"/>
        <v/>
      </c>
      <c r="X15" s="130" t="str">
        <f>IF(TERM1!I12="","",TERM1!I12)</f>
        <v/>
      </c>
      <c r="Y15" s="128" t="str">
        <f>IF(TERM2!I12="","",TERM2!I12)</f>
        <v/>
      </c>
      <c r="Z15" s="128" t="str">
        <f>IF(TERM3!I12="","",TERM3!I12)</f>
        <v/>
      </c>
      <c r="AA15" s="126" t="str">
        <f t="shared" si="4"/>
        <v/>
      </c>
      <c r="AB15" s="130" t="str">
        <f>IF(TERM1!J12="","",TERM1!J12)</f>
        <v/>
      </c>
      <c r="AC15" s="128" t="str">
        <f>IF(TERM2!J12="","",TERM2!J12)</f>
        <v/>
      </c>
      <c r="AD15" s="128" t="str">
        <f>IF(TERM3!J12="","",TERM3!J12)</f>
        <v/>
      </c>
      <c r="AE15" s="126" t="str">
        <f t="shared" si="5"/>
        <v/>
      </c>
      <c r="AF15" s="130" t="str">
        <f>IF(TERM1!K12="","",TERM1!K12)</f>
        <v/>
      </c>
      <c r="AG15" s="128" t="str">
        <f>IF(TERM2!K12="","",TERM2!K12)</f>
        <v/>
      </c>
      <c r="AH15" s="128" t="str">
        <f>IF(TERM3!K12="","",TERM3!K12)</f>
        <v/>
      </c>
      <c r="AI15" s="126" t="str">
        <f t="shared" si="14"/>
        <v/>
      </c>
      <c r="AJ15" s="130" t="str">
        <f>IF(TERM1!L12="","",TERM1!L12)</f>
        <v/>
      </c>
      <c r="AK15" s="128" t="str">
        <f>IF(TERM2!L12="","",TERM2!L12)</f>
        <v/>
      </c>
      <c r="AL15" s="128" t="str">
        <f>IF(TERM3!L12="","",TERM3!L12)</f>
        <v/>
      </c>
      <c r="AM15" s="126" t="str">
        <f t="shared" si="6"/>
        <v/>
      </c>
      <c r="AN15" s="130" t="str">
        <f>IF(TERM1!O12="","",TERM1!O12)</f>
        <v/>
      </c>
      <c r="AO15" s="128" t="str">
        <f>IF(TERM2!O12="","",TERM2!O12)</f>
        <v/>
      </c>
      <c r="AP15" s="128" t="str">
        <f>IF(TERM3!O12="","",TERM3!O12)</f>
        <v/>
      </c>
      <c r="AQ15" s="126" t="str">
        <f t="shared" si="7"/>
        <v/>
      </c>
      <c r="AR15" s="130" t="str">
        <f>IF(TERM1!P12="","",TERM1!P12)</f>
        <v/>
      </c>
      <c r="AS15" s="128" t="str">
        <f>IF(TERM2!P12="","",TERM2!P12)</f>
        <v/>
      </c>
      <c r="AT15" s="128" t="str">
        <f>IF(TERM3!P12="","",TERM3!P12)</f>
        <v/>
      </c>
      <c r="AU15" s="126" t="str">
        <f t="shared" si="8"/>
        <v/>
      </c>
      <c r="AV15" s="131" t="str">
        <f t="shared" si="9"/>
        <v/>
      </c>
      <c r="AW15" s="132" t="str">
        <f t="shared" si="10"/>
        <v/>
      </c>
      <c r="AX15" s="133" t="str">
        <f t="shared" si="11"/>
        <v/>
      </c>
      <c r="AY15" s="111" t="str">
        <f t="shared" si="12"/>
        <v/>
      </c>
      <c r="AZ15" s="72" t="str">
        <f t="shared" si="13"/>
        <v/>
      </c>
      <c r="BA15" s="50"/>
      <c r="BB15" s="50"/>
      <c r="BC15" s="50"/>
      <c r="BD15" s="50"/>
      <c r="BE15" s="50"/>
      <c r="BF15" s="50"/>
      <c r="BG15" s="50"/>
      <c r="BH15" s="50"/>
      <c r="BI15" s="50"/>
      <c r="BJ15" s="50"/>
      <c r="BK15" s="50"/>
      <c r="BL15" s="50"/>
      <c r="BM15" s="50"/>
      <c r="BN15" s="50"/>
      <c r="BO15" s="50"/>
      <c r="BP15" s="50"/>
      <c r="BQ15" s="50"/>
      <c r="BR15" s="50"/>
      <c r="BS15" s="50"/>
      <c r="BT15" s="50"/>
      <c r="BU15" s="50"/>
      <c r="BV15" s="50"/>
      <c r="BW15" s="50"/>
      <c r="BX15" s="50"/>
      <c r="BY15" s="50"/>
      <c r="BZ15" s="50"/>
      <c r="CA15" s="50"/>
      <c r="CB15" s="50"/>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50"/>
    </row>
    <row r="16" spans="1:109" s="57" customFormat="1" ht="18" customHeight="1">
      <c r="A16" s="528"/>
      <c r="B16" s="50"/>
      <c r="C16" s="70">
        <v>5</v>
      </c>
      <c r="D16" s="708" t="str">
        <f>IF('Input Data'!I14="","",'Input Data'!I14)</f>
        <v>VILLANUEVA, ADRIAN TORRES</v>
      </c>
      <c r="E16" s="709"/>
      <c r="F16" s="709"/>
      <c r="G16" s="710"/>
      <c r="H16" s="123" t="str">
        <f>IF(TERM1!E13="","",TERM1!E13)</f>
        <v/>
      </c>
      <c r="I16" s="124" t="str">
        <f>IF(TERM2!E13="","",TERM2!E13)</f>
        <v/>
      </c>
      <c r="J16" s="125" t="str">
        <f>IF(TERM3!E13="","",TERM3!E13)</f>
        <v/>
      </c>
      <c r="K16" s="126" t="str">
        <f t="shared" si="0"/>
        <v/>
      </c>
      <c r="L16" s="127" t="str">
        <f>IF(TERM1!F13="","",TERM1!F13)</f>
        <v/>
      </c>
      <c r="M16" s="128" t="str">
        <f>IF(TERM2!F13="","",TERM2!F13)</f>
        <v/>
      </c>
      <c r="N16" s="128" t="str">
        <f>IF(TERM3!F13="","",TERM3!F13)</f>
        <v/>
      </c>
      <c r="O16" s="129" t="str">
        <f t="shared" si="1"/>
        <v/>
      </c>
      <c r="P16" s="130" t="str">
        <f>IF(TERM1!G13="","",TERM1!G13)</f>
        <v/>
      </c>
      <c r="Q16" s="128" t="str">
        <f>IF(TERM2!G13="","",TERM2!G13)</f>
        <v/>
      </c>
      <c r="R16" s="128" t="str">
        <f>IF(TERM3!G13="","",TERM3!G13)</f>
        <v/>
      </c>
      <c r="S16" s="126" t="str">
        <f t="shared" si="2"/>
        <v/>
      </c>
      <c r="T16" s="127" t="str">
        <f>IF(TERM1!H13="","",TERM1!H13)</f>
        <v/>
      </c>
      <c r="U16" s="128" t="str">
        <f>IF(TERM2!H13="","",TERM2!H13)</f>
        <v/>
      </c>
      <c r="V16" s="125" t="str">
        <f>IF(TERM3!H13="","",TERM3!H13)</f>
        <v/>
      </c>
      <c r="W16" s="129" t="str">
        <f t="shared" si="3"/>
        <v/>
      </c>
      <c r="X16" s="130" t="str">
        <f>IF(TERM1!I13="","",TERM1!I13)</f>
        <v/>
      </c>
      <c r="Y16" s="128" t="str">
        <f>IF(TERM2!I13="","",TERM2!I13)</f>
        <v/>
      </c>
      <c r="Z16" s="128" t="str">
        <f>IF(TERM3!I13="","",TERM3!I13)</f>
        <v/>
      </c>
      <c r="AA16" s="126" t="str">
        <f t="shared" si="4"/>
        <v/>
      </c>
      <c r="AB16" s="130" t="str">
        <f>IF(TERM1!J13="","",TERM1!J13)</f>
        <v/>
      </c>
      <c r="AC16" s="128" t="str">
        <f>IF(TERM2!J13="","",TERM2!J13)</f>
        <v/>
      </c>
      <c r="AD16" s="128" t="str">
        <f>IF(TERM3!J13="","",TERM3!J13)</f>
        <v/>
      </c>
      <c r="AE16" s="126" t="str">
        <f t="shared" si="5"/>
        <v/>
      </c>
      <c r="AF16" s="130" t="str">
        <f>IF(TERM1!K13="","",TERM1!K13)</f>
        <v/>
      </c>
      <c r="AG16" s="128" t="str">
        <f>IF(TERM2!K13="","",TERM2!K13)</f>
        <v/>
      </c>
      <c r="AH16" s="128" t="str">
        <f>IF(TERM3!K13="","",TERM3!K13)</f>
        <v/>
      </c>
      <c r="AI16" s="126" t="str">
        <f t="shared" si="14"/>
        <v/>
      </c>
      <c r="AJ16" s="130" t="str">
        <f>IF(TERM1!L13="","",TERM1!L13)</f>
        <v/>
      </c>
      <c r="AK16" s="128" t="str">
        <f>IF(TERM2!L13="","",TERM2!L13)</f>
        <v/>
      </c>
      <c r="AL16" s="128" t="str">
        <f>IF(TERM3!L13="","",TERM3!L13)</f>
        <v/>
      </c>
      <c r="AM16" s="126" t="str">
        <f t="shared" si="6"/>
        <v/>
      </c>
      <c r="AN16" s="130" t="str">
        <f>IF(TERM1!O13="","",TERM1!O13)</f>
        <v/>
      </c>
      <c r="AO16" s="128" t="str">
        <f>IF(TERM2!O13="","",TERM2!O13)</f>
        <v/>
      </c>
      <c r="AP16" s="128" t="str">
        <f>IF(TERM3!O13="","",TERM3!O13)</f>
        <v/>
      </c>
      <c r="AQ16" s="126" t="str">
        <f t="shared" si="7"/>
        <v/>
      </c>
      <c r="AR16" s="130" t="str">
        <f>IF(TERM1!P13="","",TERM1!P13)</f>
        <v/>
      </c>
      <c r="AS16" s="128" t="str">
        <f>IF(TERM2!P13="","",TERM2!P13)</f>
        <v/>
      </c>
      <c r="AT16" s="128" t="str">
        <f>IF(TERM3!P13="","",TERM3!P13)</f>
        <v/>
      </c>
      <c r="AU16" s="126" t="str">
        <f t="shared" si="8"/>
        <v/>
      </c>
      <c r="AV16" s="131" t="str">
        <f t="shared" si="9"/>
        <v/>
      </c>
      <c r="AW16" s="132" t="str">
        <f t="shared" si="10"/>
        <v/>
      </c>
      <c r="AX16" s="133" t="str">
        <f t="shared" si="11"/>
        <v/>
      </c>
      <c r="AY16" s="111" t="str">
        <f t="shared" si="12"/>
        <v/>
      </c>
      <c r="AZ16" s="72" t="str">
        <f t="shared" si="13"/>
        <v/>
      </c>
      <c r="BA16" s="50"/>
      <c r="BB16" s="50"/>
      <c r="BC16" s="50"/>
      <c r="BD16" s="50"/>
      <c r="BE16" s="50"/>
      <c r="BF16" s="50"/>
      <c r="BG16" s="50"/>
      <c r="BH16" s="50"/>
      <c r="BI16" s="50"/>
      <c r="BJ16" s="50"/>
      <c r="BK16" s="50"/>
      <c r="BL16" s="50"/>
      <c r="BM16" s="50"/>
      <c r="BN16" s="50"/>
      <c r="BO16" s="50"/>
      <c r="BP16" s="50"/>
      <c r="BQ16" s="50"/>
      <c r="BR16" s="50"/>
      <c r="BS16" s="50"/>
      <c r="BT16" s="50"/>
      <c r="BU16" s="50"/>
      <c r="BV16" s="50"/>
      <c r="BW16" s="50"/>
      <c r="BX16" s="50"/>
      <c r="BY16" s="50"/>
      <c r="BZ16" s="50"/>
      <c r="CA16" s="50"/>
      <c r="CB16" s="50"/>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50"/>
    </row>
    <row r="17" spans="1:109" s="57" customFormat="1" ht="18" customHeight="1">
      <c r="A17" s="528"/>
      <c r="B17" s="50"/>
      <c r="C17" s="70">
        <v>6</v>
      </c>
      <c r="D17" s="708" t="str">
        <f>IF('Input Data'!I15="","",'Input Data'!I15)</f>
        <v>LOPEZ, JOSHUA RAMOS</v>
      </c>
      <c r="E17" s="709"/>
      <c r="F17" s="709"/>
      <c r="G17" s="710"/>
      <c r="H17" s="123" t="str">
        <f>IF(TERM1!E14="","",TERM1!E14)</f>
        <v/>
      </c>
      <c r="I17" s="124" t="str">
        <f>IF(TERM2!E14="","",TERM2!E14)</f>
        <v/>
      </c>
      <c r="J17" s="125" t="str">
        <f>IF(TERM3!E14="","",TERM3!E14)</f>
        <v/>
      </c>
      <c r="K17" s="126" t="str">
        <f t="shared" si="0"/>
        <v/>
      </c>
      <c r="L17" s="127" t="str">
        <f>IF(TERM1!F14="","",TERM1!F14)</f>
        <v/>
      </c>
      <c r="M17" s="128" t="str">
        <f>IF(TERM2!F14="","",TERM2!F14)</f>
        <v/>
      </c>
      <c r="N17" s="128" t="str">
        <f>IF(TERM3!F14="","",TERM3!F14)</f>
        <v/>
      </c>
      <c r="O17" s="129" t="str">
        <f t="shared" si="1"/>
        <v/>
      </c>
      <c r="P17" s="130" t="str">
        <f>IF(TERM1!G14="","",TERM1!G14)</f>
        <v/>
      </c>
      <c r="Q17" s="128" t="str">
        <f>IF(TERM2!G14="","",TERM2!G14)</f>
        <v/>
      </c>
      <c r="R17" s="128" t="str">
        <f>IF(TERM3!G14="","",TERM3!G14)</f>
        <v/>
      </c>
      <c r="S17" s="126" t="str">
        <f t="shared" si="2"/>
        <v/>
      </c>
      <c r="T17" s="127" t="str">
        <f>IF(TERM1!H14="","",TERM1!H14)</f>
        <v/>
      </c>
      <c r="U17" s="128" t="str">
        <f>IF(TERM2!H14="","",TERM2!H14)</f>
        <v/>
      </c>
      <c r="V17" s="125" t="str">
        <f>IF(TERM3!H14="","",TERM3!H14)</f>
        <v/>
      </c>
      <c r="W17" s="129" t="str">
        <f t="shared" si="3"/>
        <v/>
      </c>
      <c r="X17" s="130" t="str">
        <f>IF(TERM1!I14="","",TERM1!I14)</f>
        <v/>
      </c>
      <c r="Y17" s="128" t="str">
        <f>IF(TERM2!I14="","",TERM2!I14)</f>
        <v/>
      </c>
      <c r="Z17" s="128" t="str">
        <f>IF(TERM3!I14="","",TERM3!I14)</f>
        <v/>
      </c>
      <c r="AA17" s="126" t="str">
        <f t="shared" si="4"/>
        <v/>
      </c>
      <c r="AB17" s="130" t="str">
        <f>IF(TERM1!J14="","",TERM1!J14)</f>
        <v/>
      </c>
      <c r="AC17" s="128" t="str">
        <f>IF(TERM2!J14="","",TERM2!J14)</f>
        <v/>
      </c>
      <c r="AD17" s="128" t="str">
        <f>IF(TERM3!J14="","",TERM3!J14)</f>
        <v/>
      </c>
      <c r="AE17" s="126" t="str">
        <f t="shared" si="5"/>
        <v/>
      </c>
      <c r="AF17" s="130" t="str">
        <f>IF(TERM1!K14="","",TERM1!K14)</f>
        <v/>
      </c>
      <c r="AG17" s="128" t="str">
        <f>IF(TERM2!K14="","",TERM2!K14)</f>
        <v/>
      </c>
      <c r="AH17" s="128" t="str">
        <f>IF(TERM3!K14="","",TERM3!K14)</f>
        <v/>
      </c>
      <c r="AI17" s="126" t="str">
        <f t="shared" si="14"/>
        <v/>
      </c>
      <c r="AJ17" s="130" t="str">
        <f>IF(TERM1!L14="","",TERM1!L14)</f>
        <v/>
      </c>
      <c r="AK17" s="128" t="str">
        <f>IF(TERM2!L14="","",TERM2!L14)</f>
        <v/>
      </c>
      <c r="AL17" s="128" t="str">
        <f>IF(TERM3!L14="","",TERM3!L14)</f>
        <v/>
      </c>
      <c r="AM17" s="126" t="str">
        <f t="shared" si="6"/>
        <v/>
      </c>
      <c r="AN17" s="130" t="str">
        <f>IF(TERM1!O14="","",TERM1!O14)</f>
        <v/>
      </c>
      <c r="AO17" s="128" t="str">
        <f>IF(TERM2!O14="","",TERM2!O14)</f>
        <v/>
      </c>
      <c r="AP17" s="128" t="str">
        <f>IF(TERM3!O14="","",TERM3!O14)</f>
        <v/>
      </c>
      <c r="AQ17" s="126" t="str">
        <f t="shared" si="7"/>
        <v/>
      </c>
      <c r="AR17" s="130" t="str">
        <f>IF(TERM1!P14="","",TERM1!P14)</f>
        <v/>
      </c>
      <c r="AS17" s="128" t="str">
        <f>IF(TERM2!P14="","",TERM2!P14)</f>
        <v/>
      </c>
      <c r="AT17" s="128" t="str">
        <f>IF(TERM3!P14="","",TERM3!P14)</f>
        <v/>
      </c>
      <c r="AU17" s="126" t="str">
        <f t="shared" si="8"/>
        <v/>
      </c>
      <c r="AV17" s="131" t="str">
        <f t="shared" si="9"/>
        <v/>
      </c>
      <c r="AW17" s="132" t="str">
        <f t="shared" si="10"/>
        <v/>
      </c>
      <c r="AX17" s="133" t="str">
        <f t="shared" si="11"/>
        <v/>
      </c>
      <c r="AY17" s="111" t="str">
        <f t="shared" si="12"/>
        <v/>
      </c>
      <c r="AZ17" s="72" t="str">
        <f t="shared" si="13"/>
        <v/>
      </c>
      <c r="BA17" s="50"/>
      <c r="BB17" s="50"/>
      <c r="BC17" s="50"/>
      <c r="BD17" s="50"/>
      <c r="BE17" s="50"/>
      <c r="BF17" s="50"/>
      <c r="BG17" s="50"/>
      <c r="BH17" s="50"/>
      <c r="BI17" s="50"/>
      <c r="BJ17" s="50"/>
      <c r="BK17" s="50"/>
      <c r="BL17" s="50"/>
      <c r="BM17" s="50"/>
      <c r="BN17" s="50"/>
      <c r="BO17" s="50"/>
      <c r="BP17" s="50"/>
      <c r="BQ17" s="50"/>
      <c r="BR17" s="50"/>
      <c r="BS17" s="50"/>
      <c r="BT17" s="50"/>
      <c r="BU17" s="50"/>
      <c r="BV17" s="50"/>
      <c r="BW17" s="50"/>
      <c r="BX17" s="50"/>
      <c r="BY17" s="50"/>
      <c r="BZ17" s="50"/>
      <c r="CA17" s="50"/>
      <c r="CB17" s="50"/>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50"/>
    </row>
    <row r="18" spans="1:109" s="57" customFormat="1" ht="18" customHeight="1">
      <c r="A18" s="528"/>
      <c r="B18" s="50"/>
      <c r="C18" s="70">
        <v>7</v>
      </c>
      <c r="D18" s="708" t="str">
        <f>IF('Input Data'!I16="","",'Input Data'!I16)</f>
        <v>TORRES, DANIEL BAUTISTA</v>
      </c>
      <c r="E18" s="709"/>
      <c r="F18" s="709"/>
      <c r="G18" s="710"/>
      <c r="H18" s="123" t="str">
        <f>IF(TERM1!E15="","",TERM1!E15)</f>
        <v/>
      </c>
      <c r="I18" s="124" t="str">
        <f>IF(TERM2!E15="","",TERM2!E15)</f>
        <v/>
      </c>
      <c r="J18" s="125" t="str">
        <f>IF(TERM3!E15="","",TERM3!E15)</f>
        <v/>
      </c>
      <c r="K18" s="126" t="str">
        <f t="shared" si="0"/>
        <v/>
      </c>
      <c r="L18" s="127" t="str">
        <f>IF(TERM1!F15="","",TERM1!F15)</f>
        <v/>
      </c>
      <c r="M18" s="128" t="str">
        <f>IF(TERM2!F15="","",TERM2!F15)</f>
        <v/>
      </c>
      <c r="N18" s="128" t="str">
        <f>IF(TERM3!F15="","",TERM3!F15)</f>
        <v/>
      </c>
      <c r="O18" s="129" t="str">
        <f t="shared" si="1"/>
        <v/>
      </c>
      <c r="P18" s="130" t="str">
        <f>IF(TERM1!G15="","",TERM1!G15)</f>
        <v/>
      </c>
      <c r="Q18" s="128" t="str">
        <f>IF(TERM2!G15="","",TERM2!G15)</f>
        <v/>
      </c>
      <c r="R18" s="128" t="str">
        <f>IF(TERM3!G15="","",TERM3!G15)</f>
        <v/>
      </c>
      <c r="S18" s="126" t="str">
        <f t="shared" si="2"/>
        <v/>
      </c>
      <c r="T18" s="127" t="str">
        <f>IF(TERM1!H15="","",TERM1!H15)</f>
        <v/>
      </c>
      <c r="U18" s="128" t="str">
        <f>IF(TERM2!H15="","",TERM2!H15)</f>
        <v/>
      </c>
      <c r="V18" s="125" t="str">
        <f>IF(TERM3!H15="","",TERM3!H15)</f>
        <v/>
      </c>
      <c r="W18" s="129" t="str">
        <f t="shared" si="3"/>
        <v/>
      </c>
      <c r="X18" s="130" t="str">
        <f>IF(TERM1!I15="","",TERM1!I15)</f>
        <v/>
      </c>
      <c r="Y18" s="128" t="str">
        <f>IF(TERM2!I15="","",TERM2!I15)</f>
        <v/>
      </c>
      <c r="Z18" s="128" t="str">
        <f>IF(TERM3!I15="","",TERM3!I15)</f>
        <v/>
      </c>
      <c r="AA18" s="126" t="str">
        <f t="shared" si="4"/>
        <v/>
      </c>
      <c r="AB18" s="130" t="str">
        <f>IF(TERM1!J15="","",TERM1!J15)</f>
        <v/>
      </c>
      <c r="AC18" s="128" t="str">
        <f>IF(TERM2!J15="","",TERM2!J15)</f>
        <v/>
      </c>
      <c r="AD18" s="128" t="str">
        <f>IF(TERM3!J15="","",TERM3!J15)</f>
        <v/>
      </c>
      <c r="AE18" s="126" t="str">
        <f t="shared" si="5"/>
        <v/>
      </c>
      <c r="AF18" s="130" t="str">
        <f>IF(TERM1!K15="","",TERM1!K15)</f>
        <v/>
      </c>
      <c r="AG18" s="128" t="str">
        <f>IF(TERM2!K15="","",TERM2!K15)</f>
        <v/>
      </c>
      <c r="AH18" s="128" t="str">
        <f>IF(TERM3!K15="","",TERM3!K15)</f>
        <v/>
      </c>
      <c r="AI18" s="126" t="str">
        <f t="shared" si="14"/>
        <v/>
      </c>
      <c r="AJ18" s="130" t="str">
        <f>IF(TERM1!L15="","",TERM1!L15)</f>
        <v/>
      </c>
      <c r="AK18" s="128" t="str">
        <f>IF(TERM2!L15="","",TERM2!L15)</f>
        <v/>
      </c>
      <c r="AL18" s="128" t="str">
        <f>IF(TERM3!L15="","",TERM3!L15)</f>
        <v/>
      </c>
      <c r="AM18" s="126" t="str">
        <f t="shared" si="6"/>
        <v/>
      </c>
      <c r="AN18" s="130" t="str">
        <f>IF(TERM1!O15="","",TERM1!O15)</f>
        <v/>
      </c>
      <c r="AO18" s="128" t="str">
        <f>IF(TERM2!O15="","",TERM2!O15)</f>
        <v/>
      </c>
      <c r="AP18" s="128" t="str">
        <f>IF(TERM3!O15="","",TERM3!O15)</f>
        <v/>
      </c>
      <c r="AQ18" s="126" t="str">
        <f t="shared" si="7"/>
        <v/>
      </c>
      <c r="AR18" s="130" t="str">
        <f>IF(TERM1!P15="","",TERM1!P15)</f>
        <v/>
      </c>
      <c r="AS18" s="128" t="str">
        <f>IF(TERM2!P15="","",TERM2!P15)</f>
        <v/>
      </c>
      <c r="AT18" s="128" t="str">
        <f>IF(TERM3!P15="","",TERM3!P15)</f>
        <v/>
      </c>
      <c r="AU18" s="126" t="str">
        <f t="shared" si="8"/>
        <v/>
      </c>
      <c r="AV18" s="131" t="str">
        <f t="shared" si="9"/>
        <v/>
      </c>
      <c r="AW18" s="132" t="str">
        <f t="shared" si="10"/>
        <v/>
      </c>
      <c r="AX18" s="133" t="str">
        <f t="shared" si="11"/>
        <v/>
      </c>
      <c r="AY18" s="111" t="str">
        <f t="shared" si="12"/>
        <v/>
      </c>
      <c r="AZ18" s="72" t="str">
        <f t="shared" si="13"/>
        <v/>
      </c>
      <c r="BA18" s="50"/>
      <c r="BB18" s="50"/>
      <c r="BC18" s="50"/>
      <c r="BD18" s="50"/>
      <c r="BE18" s="50"/>
      <c r="BF18" s="50"/>
      <c r="BG18" s="50"/>
      <c r="BH18" s="50"/>
      <c r="BI18" s="50"/>
      <c r="BJ18" s="50"/>
      <c r="BK18" s="50"/>
      <c r="BL18" s="50"/>
      <c r="BM18" s="50"/>
      <c r="BN18" s="50"/>
      <c r="BO18" s="50"/>
      <c r="BP18" s="50"/>
      <c r="BQ18" s="50"/>
      <c r="BR18" s="50"/>
      <c r="BS18" s="50"/>
      <c r="BT18" s="50"/>
      <c r="BU18" s="50"/>
      <c r="BV18" s="50"/>
      <c r="BW18" s="50"/>
      <c r="BX18" s="50"/>
      <c r="BY18" s="50"/>
      <c r="BZ18" s="50"/>
      <c r="CA18" s="50"/>
      <c r="CB18" s="50"/>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50"/>
    </row>
    <row r="19" spans="1:109" s="57" customFormat="1" ht="18" customHeight="1">
      <c r="A19" s="528"/>
      <c r="B19" s="50"/>
      <c r="C19" s="70">
        <v>8</v>
      </c>
      <c r="D19" s="708" t="str">
        <f>IF('Input Data'!I17="","",'Input Data'!I17)</f>
        <v>RAMOS, CHRISTIAN GARCIA</v>
      </c>
      <c r="E19" s="709"/>
      <c r="F19" s="709"/>
      <c r="G19" s="710"/>
      <c r="H19" s="123">
        <f>IF(TERM1!E16="","",TERM1!E16)</f>
        <v>80</v>
      </c>
      <c r="I19" s="124">
        <f>IF(TERM2!E16="","",TERM2!E16)</f>
        <v>90</v>
      </c>
      <c r="J19" s="125">
        <f>IF(TERM3!E16="","",TERM3!E16)</f>
        <v>95</v>
      </c>
      <c r="K19" s="126">
        <f t="shared" si="0"/>
        <v>88</v>
      </c>
      <c r="L19" s="127">
        <f>IF(TERM1!F16="","",TERM1!F16)</f>
        <v>80</v>
      </c>
      <c r="M19" s="128">
        <f>IF(TERM2!F16="","",TERM2!F16)</f>
        <v>90</v>
      </c>
      <c r="N19" s="128">
        <f>IF(TERM3!F16="","",TERM3!F16)</f>
        <v>95</v>
      </c>
      <c r="O19" s="129">
        <f t="shared" si="1"/>
        <v>88</v>
      </c>
      <c r="P19" s="130">
        <f>IF(TERM1!G16="","",TERM1!G16)</f>
        <v>80</v>
      </c>
      <c r="Q19" s="128">
        <f>IF(TERM2!G16="","",TERM2!G16)</f>
        <v>90</v>
      </c>
      <c r="R19" s="128">
        <f>IF(TERM3!G16="","",TERM3!G16)</f>
        <v>95</v>
      </c>
      <c r="S19" s="126">
        <f t="shared" si="2"/>
        <v>88</v>
      </c>
      <c r="T19" s="127">
        <f>IF(TERM1!H16="","",TERM1!H16)</f>
        <v>80</v>
      </c>
      <c r="U19" s="128">
        <f>IF(TERM2!H16="","",TERM2!H16)</f>
        <v>90</v>
      </c>
      <c r="V19" s="125">
        <f>IF(TERM3!H16="","",TERM3!H16)</f>
        <v>95</v>
      </c>
      <c r="W19" s="129">
        <f t="shared" si="3"/>
        <v>88</v>
      </c>
      <c r="X19" s="130">
        <f>IF(TERM1!I16="","",TERM1!I16)</f>
        <v>80</v>
      </c>
      <c r="Y19" s="128">
        <f>IF(TERM2!I16="","",TERM2!I16)</f>
        <v>90</v>
      </c>
      <c r="Z19" s="128">
        <f>IF(TERM3!I16="","",TERM3!I16)</f>
        <v>95</v>
      </c>
      <c r="AA19" s="126">
        <f t="shared" si="4"/>
        <v>88</v>
      </c>
      <c r="AB19" s="130">
        <f>IF(TERM1!J16="","",TERM1!J16)</f>
        <v>80</v>
      </c>
      <c r="AC19" s="128">
        <f>IF(TERM2!J16="","",TERM2!J16)</f>
        <v>90</v>
      </c>
      <c r="AD19" s="128">
        <f>IF(TERM3!J16="","",TERM3!J16)</f>
        <v>95</v>
      </c>
      <c r="AE19" s="126">
        <f t="shared" si="5"/>
        <v>88</v>
      </c>
      <c r="AF19" s="130">
        <f>IF(TERM1!K16="","",TERM1!K16)</f>
        <v>80</v>
      </c>
      <c r="AG19" s="128">
        <f>IF(TERM2!K16="","",TERM2!K16)</f>
        <v>90</v>
      </c>
      <c r="AH19" s="128">
        <f>IF(TERM3!K16="","",TERM3!K16)</f>
        <v>95</v>
      </c>
      <c r="AI19" s="126">
        <f t="shared" si="14"/>
        <v>88</v>
      </c>
      <c r="AJ19" s="130">
        <f>IF(TERM1!L16="","",TERM1!L16)</f>
        <v>85</v>
      </c>
      <c r="AK19" s="128">
        <f>IF(TERM2!L16="","",TERM2!L16)</f>
        <v>93</v>
      </c>
      <c r="AL19" s="128">
        <f>IF(TERM3!L16="","",TERM3!L16)</f>
        <v>85</v>
      </c>
      <c r="AM19" s="126">
        <f t="shared" si="6"/>
        <v>88</v>
      </c>
      <c r="AN19" s="130" t="str">
        <f>IF(TERM1!O16="","",TERM1!O16)</f>
        <v/>
      </c>
      <c r="AO19" s="128" t="str">
        <f>IF(TERM2!O16="","",TERM2!O16)</f>
        <v/>
      </c>
      <c r="AP19" s="128" t="str">
        <f>IF(TERM3!O16="","",TERM3!O16)</f>
        <v/>
      </c>
      <c r="AQ19" s="126" t="str">
        <f t="shared" si="7"/>
        <v/>
      </c>
      <c r="AR19" s="130" t="str">
        <f>IF(TERM1!P16="","",TERM1!P16)</f>
        <v/>
      </c>
      <c r="AS19" s="128" t="str">
        <f>IF(TERM2!P16="","",TERM2!P16)</f>
        <v/>
      </c>
      <c r="AT19" s="128" t="str">
        <f>IF(TERM3!P16="","",TERM3!P16)</f>
        <v/>
      </c>
      <c r="AU19" s="126" t="str">
        <f t="shared" si="8"/>
        <v/>
      </c>
      <c r="AV19" s="131">
        <f t="shared" si="9"/>
        <v>88</v>
      </c>
      <c r="AW19" s="132">
        <f t="shared" si="10"/>
        <v>88</v>
      </c>
      <c r="AX19" s="133">
        <f t="shared" si="11"/>
        <v>2</v>
      </c>
      <c r="AY19" s="111" t="str">
        <f t="shared" si="12"/>
        <v>BENCHMARKING</v>
      </c>
      <c r="AZ19" s="72" t="str">
        <f t="shared" si="13"/>
        <v/>
      </c>
      <c r="BA19" s="50"/>
      <c r="BB19" s="50"/>
      <c r="BC19" s="50"/>
      <c r="BD19" s="50"/>
      <c r="BE19" s="50"/>
      <c r="BF19" s="50"/>
      <c r="BG19" s="50"/>
      <c r="BH19" s="50"/>
      <c r="BI19" s="50"/>
      <c r="BJ19" s="50"/>
      <c r="BK19" s="50"/>
      <c r="BL19" s="50"/>
      <c r="BM19" s="50"/>
      <c r="BN19" s="50"/>
      <c r="BO19" s="50"/>
      <c r="BP19" s="50"/>
      <c r="BQ19" s="50"/>
      <c r="BR19" s="50"/>
      <c r="BS19" s="50"/>
      <c r="BT19" s="50"/>
      <c r="BU19" s="50"/>
      <c r="BV19" s="50"/>
      <c r="BW19" s="50"/>
      <c r="BX19" s="50"/>
      <c r="BY19" s="50"/>
      <c r="BZ19" s="50"/>
      <c r="CA19" s="50"/>
      <c r="CB19" s="50"/>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50"/>
    </row>
    <row r="20" spans="1:109" s="57" customFormat="1" ht="18" customHeight="1">
      <c r="A20" s="528"/>
      <c r="B20" s="50"/>
      <c r="C20" s="70">
        <v>9</v>
      </c>
      <c r="D20" s="708" t="str">
        <f>IF('Input Data'!I18="","",'Input Data'!I18)</f>
        <v>BAUTISTA, KEVIN MORALES</v>
      </c>
      <c r="E20" s="709"/>
      <c r="F20" s="709"/>
      <c r="G20" s="710"/>
      <c r="H20" s="123" t="str">
        <f>IF(TERM1!E17="","",TERM1!E17)</f>
        <v/>
      </c>
      <c r="I20" s="124" t="str">
        <f>IF(TERM2!E17="","",TERM2!E17)</f>
        <v/>
      </c>
      <c r="J20" s="125" t="str">
        <f>IF(TERM3!E17="","",TERM3!E17)</f>
        <v/>
      </c>
      <c r="K20" s="126" t="str">
        <f t="shared" si="0"/>
        <v/>
      </c>
      <c r="L20" s="127" t="str">
        <f>IF(TERM1!F17="","",TERM1!F17)</f>
        <v/>
      </c>
      <c r="M20" s="128" t="str">
        <f>IF(TERM2!F17="","",TERM2!F17)</f>
        <v/>
      </c>
      <c r="N20" s="128" t="str">
        <f>IF(TERM3!F17="","",TERM3!F17)</f>
        <v/>
      </c>
      <c r="O20" s="129" t="str">
        <f t="shared" si="1"/>
        <v/>
      </c>
      <c r="P20" s="130" t="str">
        <f>IF(TERM1!G17="","",TERM1!G17)</f>
        <v/>
      </c>
      <c r="Q20" s="128" t="str">
        <f>IF(TERM2!G17="","",TERM2!G17)</f>
        <v/>
      </c>
      <c r="R20" s="128" t="str">
        <f>IF(TERM3!G17="","",TERM3!G17)</f>
        <v/>
      </c>
      <c r="S20" s="126" t="str">
        <f t="shared" si="2"/>
        <v/>
      </c>
      <c r="T20" s="127" t="str">
        <f>IF(TERM1!H17="","",TERM1!H17)</f>
        <v/>
      </c>
      <c r="U20" s="128" t="str">
        <f>IF(TERM2!H17="","",TERM2!H17)</f>
        <v/>
      </c>
      <c r="V20" s="125" t="str">
        <f>IF(TERM3!H17="","",TERM3!H17)</f>
        <v/>
      </c>
      <c r="W20" s="129" t="str">
        <f t="shared" si="3"/>
        <v/>
      </c>
      <c r="X20" s="130" t="str">
        <f>IF(TERM1!I17="","",TERM1!I17)</f>
        <v/>
      </c>
      <c r="Y20" s="128" t="str">
        <f>IF(TERM2!I17="","",TERM2!I17)</f>
        <v/>
      </c>
      <c r="Z20" s="128" t="str">
        <f>IF(TERM3!I17="","",TERM3!I17)</f>
        <v/>
      </c>
      <c r="AA20" s="126" t="str">
        <f t="shared" si="4"/>
        <v/>
      </c>
      <c r="AB20" s="130" t="str">
        <f>IF(TERM1!J17="","",TERM1!J17)</f>
        <v/>
      </c>
      <c r="AC20" s="128" t="str">
        <f>IF(TERM2!J17="","",TERM2!J17)</f>
        <v/>
      </c>
      <c r="AD20" s="128" t="str">
        <f>IF(TERM3!J17="","",TERM3!J17)</f>
        <v/>
      </c>
      <c r="AE20" s="126" t="str">
        <f t="shared" si="5"/>
        <v/>
      </c>
      <c r="AF20" s="130" t="str">
        <f>IF(TERM1!K17="","",TERM1!K17)</f>
        <v/>
      </c>
      <c r="AG20" s="128" t="str">
        <f>IF(TERM2!K17="","",TERM2!K17)</f>
        <v/>
      </c>
      <c r="AH20" s="128" t="str">
        <f>IF(TERM3!K17="","",TERM3!K17)</f>
        <v/>
      </c>
      <c r="AI20" s="126" t="str">
        <f t="shared" si="14"/>
        <v/>
      </c>
      <c r="AJ20" s="130" t="str">
        <f>IF(TERM1!L17="","",TERM1!L17)</f>
        <v/>
      </c>
      <c r="AK20" s="128" t="str">
        <f>IF(TERM2!L17="","",TERM2!L17)</f>
        <v/>
      </c>
      <c r="AL20" s="128" t="str">
        <f>IF(TERM3!L17="","",TERM3!L17)</f>
        <v/>
      </c>
      <c r="AM20" s="126" t="str">
        <f t="shared" si="6"/>
        <v/>
      </c>
      <c r="AN20" s="130" t="str">
        <f>IF(TERM1!O17="","",TERM1!O17)</f>
        <v/>
      </c>
      <c r="AO20" s="128" t="str">
        <f>IF(TERM2!O17="","",TERM2!O17)</f>
        <v/>
      </c>
      <c r="AP20" s="128" t="str">
        <f>IF(TERM3!O17="","",TERM3!O17)</f>
        <v/>
      </c>
      <c r="AQ20" s="126" t="str">
        <f t="shared" si="7"/>
        <v/>
      </c>
      <c r="AR20" s="130" t="str">
        <f>IF(TERM1!P17="","",TERM1!P17)</f>
        <v/>
      </c>
      <c r="AS20" s="128" t="str">
        <f>IF(TERM2!P17="","",TERM2!P17)</f>
        <v/>
      </c>
      <c r="AT20" s="128" t="str">
        <f>IF(TERM3!P17="","",TERM3!P17)</f>
        <v/>
      </c>
      <c r="AU20" s="126" t="str">
        <f t="shared" si="8"/>
        <v/>
      </c>
      <c r="AV20" s="131" t="str">
        <f t="shared" si="9"/>
        <v/>
      </c>
      <c r="AW20" s="132" t="str">
        <f t="shared" si="10"/>
        <v/>
      </c>
      <c r="AX20" s="133" t="str">
        <f t="shared" si="11"/>
        <v/>
      </c>
      <c r="AY20" s="111" t="str">
        <f t="shared" si="12"/>
        <v/>
      </c>
      <c r="AZ20" s="72" t="str">
        <f t="shared" si="13"/>
        <v/>
      </c>
      <c r="BA20" s="50"/>
      <c r="BB20" s="50"/>
      <c r="BC20" s="50"/>
      <c r="BD20" s="50"/>
      <c r="BE20" s="50"/>
      <c r="BF20" s="50"/>
      <c r="BG20" s="50"/>
      <c r="BH20" s="50"/>
      <c r="BI20" s="50"/>
      <c r="BJ20" s="50"/>
      <c r="BK20" s="50"/>
      <c r="BL20" s="50"/>
      <c r="BM20" s="50"/>
      <c r="BN20" s="50"/>
      <c r="BO20" s="50"/>
      <c r="BP20" s="50"/>
      <c r="BQ20" s="50"/>
      <c r="BR20" s="50"/>
      <c r="BS20" s="50"/>
      <c r="BT20" s="50"/>
      <c r="BU20" s="50"/>
      <c r="BV20" s="50"/>
      <c r="BW20" s="50"/>
      <c r="BX20" s="50"/>
      <c r="BY20" s="50"/>
      <c r="BZ20" s="50"/>
      <c r="CA20" s="50"/>
      <c r="CB20" s="50"/>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50"/>
    </row>
    <row r="21" spans="1:109" s="57" customFormat="1" ht="18" customHeight="1">
      <c r="A21" s="528"/>
      <c r="B21" s="50"/>
      <c r="C21" s="70">
        <v>10</v>
      </c>
      <c r="D21" s="708" t="str">
        <f>IF('Input Data'!I19="","",'Input Data'!I19)</f>
        <v>GARCIA, PAOLO FERNANDEZ</v>
      </c>
      <c r="E21" s="709"/>
      <c r="F21" s="709"/>
      <c r="G21" s="710"/>
      <c r="H21" s="123" t="str">
        <f>IF(TERM1!E18="","",TERM1!E18)</f>
        <v/>
      </c>
      <c r="I21" s="124" t="str">
        <f>IF(TERM2!E18="","",TERM2!E18)</f>
        <v/>
      </c>
      <c r="J21" s="125" t="str">
        <f>IF(TERM3!E18="","",TERM3!E18)</f>
        <v/>
      </c>
      <c r="K21" s="126" t="str">
        <f t="shared" si="0"/>
        <v/>
      </c>
      <c r="L21" s="127" t="str">
        <f>IF(TERM1!F18="","",TERM1!F18)</f>
        <v/>
      </c>
      <c r="M21" s="128" t="str">
        <f>IF(TERM2!F18="","",TERM2!F18)</f>
        <v/>
      </c>
      <c r="N21" s="128" t="str">
        <f>IF(TERM3!F18="","",TERM3!F18)</f>
        <v/>
      </c>
      <c r="O21" s="129" t="str">
        <f t="shared" si="1"/>
        <v/>
      </c>
      <c r="P21" s="130" t="str">
        <f>IF(TERM1!G18="","",TERM1!G18)</f>
        <v/>
      </c>
      <c r="Q21" s="128" t="str">
        <f>IF(TERM2!G18="","",TERM2!G18)</f>
        <v/>
      </c>
      <c r="R21" s="128" t="str">
        <f>IF(TERM3!G18="","",TERM3!G18)</f>
        <v/>
      </c>
      <c r="S21" s="126" t="str">
        <f t="shared" si="2"/>
        <v/>
      </c>
      <c r="T21" s="127" t="str">
        <f>IF(TERM1!H18="","",TERM1!H18)</f>
        <v/>
      </c>
      <c r="U21" s="128" t="str">
        <f>IF(TERM2!H18="","",TERM2!H18)</f>
        <v/>
      </c>
      <c r="V21" s="125" t="str">
        <f>IF(TERM3!H18="","",TERM3!H18)</f>
        <v/>
      </c>
      <c r="W21" s="129" t="str">
        <f t="shared" si="3"/>
        <v/>
      </c>
      <c r="X21" s="130" t="str">
        <f>IF(TERM1!I18="","",TERM1!I18)</f>
        <v/>
      </c>
      <c r="Y21" s="128" t="str">
        <f>IF(TERM2!I18="","",TERM2!I18)</f>
        <v/>
      </c>
      <c r="Z21" s="128" t="str">
        <f>IF(TERM3!I18="","",TERM3!I18)</f>
        <v/>
      </c>
      <c r="AA21" s="126" t="str">
        <f t="shared" si="4"/>
        <v/>
      </c>
      <c r="AB21" s="130" t="str">
        <f>IF(TERM1!J18="","",TERM1!J18)</f>
        <v/>
      </c>
      <c r="AC21" s="128" t="str">
        <f>IF(TERM2!J18="","",TERM2!J18)</f>
        <v/>
      </c>
      <c r="AD21" s="128" t="str">
        <f>IF(TERM3!J18="","",TERM3!J18)</f>
        <v/>
      </c>
      <c r="AE21" s="126" t="str">
        <f t="shared" si="5"/>
        <v/>
      </c>
      <c r="AF21" s="130" t="str">
        <f>IF(TERM1!K18="","",TERM1!K18)</f>
        <v/>
      </c>
      <c r="AG21" s="128" t="str">
        <f>IF(TERM2!K18="","",TERM2!K18)</f>
        <v/>
      </c>
      <c r="AH21" s="128" t="str">
        <f>IF(TERM3!K18="","",TERM3!K18)</f>
        <v/>
      </c>
      <c r="AI21" s="126" t="str">
        <f t="shared" si="14"/>
        <v/>
      </c>
      <c r="AJ21" s="130" t="str">
        <f>IF(TERM1!L18="","",TERM1!L18)</f>
        <v/>
      </c>
      <c r="AK21" s="128" t="str">
        <f>IF(TERM2!L18="","",TERM2!L18)</f>
        <v/>
      </c>
      <c r="AL21" s="128" t="str">
        <f>IF(TERM3!L18="","",TERM3!L18)</f>
        <v/>
      </c>
      <c r="AM21" s="126" t="str">
        <f t="shared" si="6"/>
        <v/>
      </c>
      <c r="AN21" s="130" t="str">
        <f>IF(TERM1!O18="","",TERM1!O18)</f>
        <v/>
      </c>
      <c r="AO21" s="128" t="str">
        <f>IF(TERM2!O18="","",TERM2!O18)</f>
        <v/>
      </c>
      <c r="AP21" s="128" t="str">
        <f>IF(TERM3!O18="","",TERM3!O18)</f>
        <v/>
      </c>
      <c r="AQ21" s="126" t="str">
        <f t="shared" si="7"/>
        <v/>
      </c>
      <c r="AR21" s="130" t="str">
        <f>IF(TERM1!P18="","",TERM1!P18)</f>
        <v/>
      </c>
      <c r="AS21" s="128" t="str">
        <f>IF(TERM2!P18="","",TERM2!P18)</f>
        <v/>
      </c>
      <c r="AT21" s="128" t="str">
        <f>IF(TERM3!P18="","",TERM3!P18)</f>
        <v/>
      </c>
      <c r="AU21" s="126" t="str">
        <f t="shared" si="8"/>
        <v/>
      </c>
      <c r="AV21" s="131" t="str">
        <f t="shared" si="9"/>
        <v/>
      </c>
      <c r="AW21" s="132" t="str">
        <f t="shared" si="10"/>
        <v/>
      </c>
      <c r="AX21" s="133" t="str">
        <f t="shared" si="11"/>
        <v/>
      </c>
      <c r="AY21" s="111" t="str">
        <f t="shared" si="12"/>
        <v/>
      </c>
      <c r="AZ21" s="72" t="str">
        <f t="shared" si="13"/>
        <v/>
      </c>
      <c r="BA21" s="50"/>
      <c r="BB21" s="50"/>
      <c r="BC21" s="50"/>
      <c r="BD21" s="50"/>
      <c r="BE21" s="50"/>
      <c r="BF21" s="50"/>
      <c r="BG21" s="50"/>
      <c r="BH21" s="50"/>
      <c r="BI21" s="50"/>
      <c r="BJ21" s="50"/>
      <c r="BK21" s="50"/>
      <c r="BL21" s="50"/>
      <c r="BM21" s="50"/>
      <c r="BN21" s="50"/>
      <c r="BO21" s="50"/>
      <c r="BP21" s="50"/>
      <c r="BQ21" s="50"/>
      <c r="BR21" s="50"/>
      <c r="BS21" s="50"/>
      <c r="BT21" s="50"/>
      <c r="BU21" s="50"/>
      <c r="BV21" s="50"/>
      <c r="BW21" s="50"/>
      <c r="BX21" s="50"/>
      <c r="BY21" s="50"/>
      <c r="BZ21" s="50"/>
      <c r="CA21" s="50"/>
      <c r="CB21" s="50"/>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50"/>
    </row>
    <row r="22" spans="1:109" s="57" customFormat="1" ht="18" customHeight="1">
      <c r="A22" s="528"/>
      <c r="B22" s="50"/>
      <c r="C22" s="70">
        <v>11</v>
      </c>
      <c r="D22" s="708" t="str">
        <f>IF('Input Data'!I20="","",'Input Data'!I20)</f>
        <v>MORALES, ANGELO AQUINO</v>
      </c>
      <c r="E22" s="709"/>
      <c r="F22" s="709"/>
      <c r="G22" s="710"/>
      <c r="H22" s="123" t="str">
        <f>IF(TERM1!E19="","",TERM1!E19)</f>
        <v/>
      </c>
      <c r="I22" s="124" t="str">
        <f>IF(TERM2!E19="","",TERM2!E19)</f>
        <v/>
      </c>
      <c r="J22" s="125" t="str">
        <f>IF(TERM3!E19="","",TERM3!E19)</f>
        <v/>
      </c>
      <c r="K22" s="126" t="str">
        <f t="shared" si="0"/>
        <v/>
      </c>
      <c r="L22" s="127" t="str">
        <f>IF(TERM1!F19="","",TERM1!F19)</f>
        <v/>
      </c>
      <c r="M22" s="128" t="str">
        <f>IF(TERM2!F19="","",TERM2!F19)</f>
        <v/>
      </c>
      <c r="N22" s="128" t="str">
        <f>IF(TERM3!F19="","",TERM3!F19)</f>
        <v/>
      </c>
      <c r="O22" s="129" t="str">
        <f t="shared" si="1"/>
        <v/>
      </c>
      <c r="P22" s="130" t="str">
        <f>IF(TERM1!G19="","",TERM1!G19)</f>
        <v/>
      </c>
      <c r="Q22" s="128" t="str">
        <f>IF(TERM2!G19="","",TERM2!G19)</f>
        <v/>
      </c>
      <c r="R22" s="128" t="str">
        <f>IF(TERM3!G19="","",TERM3!G19)</f>
        <v/>
      </c>
      <c r="S22" s="126" t="str">
        <f t="shared" si="2"/>
        <v/>
      </c>
      <c r="T22" s="127" t="str">
        <f>IF(TERM1!H19="","",TERM1!H19)</f>
        <v/>
      </c>
      <c r="U22" s="128" t="str">
        <f>IF(TERM2!H19="","",TERM2!H19)</f>
        <v/>
      </c>
      <c r="V22" s="125" t="str">
        <f>IF(TERM3!H19="","",TERM3!H19)</f>
        <v/>
      </c>
      <c r="W22" s="129" t="str">
        <f t="shared" si="3"/>
        <v/>
      </c>
      <c r="X22" s="130" t="str">
        <f>IF(TERM1!I19="","",TERM1!I19)</f>
        <v/>
      </c>
      <c r="Y22" s="128" t="str">
        <f>IF(TERM2!I19="","",TERM2!I19)</f>
        <v/>
      </c>
      <c r="Z22" s="128" t="str">
        <f>IF(TERM3!I19="","",TERM3!I19)</f>
        <v/>
      </c>
      <c r="AA22" s="126" t="str">
        <f t="shared" si="4"/>
        <v/>
      </c>
      <c r="AB22" s="130" t="str">
        <f>IF(TERM1!J19="","",TERM1!J19)</f>
        <v/>
      </c>
      <c r="AC22" s="128" t="str">
        <f>IF(TERM2!J19="","",TERM2!J19)</f>
        <v/>
      </c>
      <c r="AD22" s="128" t="str">
        <f>IF(TERM3!J19="","",TERM3!J19)</f>
        <v/>
      </c>
      <c r="AE22" s="126" t="str">
        <f t="shared" si="5"/>
        <v/>
      </c>
      <c r="AF22" s="130" t="str">
        <f>IF(TERM1!K19="","",TERM1!K19)</f>
        <v/>
      </c>
      <c r="AG22" s="128" t="str">
        <f>IF(TERM2!K19="","",TERM2!K19)</f>
        <v/>
      </c>
      <c r="AH22" s="128" t="str">
        <f>IF(TERM3!K19="","",TERM3!K19)</f>
        <v/>
      </c>
      <c r="AI22" s="126" t="str">
        <f t="shared" si="14"/>
        <v/>
      </c>
      <c r="AJ22" s="130" t="str">
        <f>IF(TERM1!L19="","",TERM1!L19)</f>
        <v/>
      </c>
      <c r="AK22" s="128" t="str">
        <f>IF(TERM2!L19="","",TERM2!L19)</f>
        <v/>
      </c>
      <c r="AL22" s="128" t="str">
        <f>IF(TERM3!L19="","",TERM3!L19)</f>
        <v/>
      </c>
      <c r="AM22" s="126" t="str">
        <f t="shared" si="6"/>
        <v/>
      </c>
      <c r="AN22" s="130" t="str">
        <f>IF(TERM1!O19="","",TERM1!O19)</f>
        <v/>
      </c>
      <c r="AO22" s="128" t="str">
        <f>IF(TERM2!O19="","",TERM2!O19)</f>
        <v/>
      </c>
      <c r="AP22" s="128" t="str">
        <f>IF(TERM3!O19="","",TERM3!O19)</f>
        <v/>
      </c>
      <c r="AQ22" s="126" t="str">
        <f t="shared" si="7"/>
        <v/>
      </c>
      <c r="AR22" s="130" t="str">
        <f>IF(TERM1!P19="","",TERM1!P19)</f>
        <v/>
      </c>
      <c r="AS22" s="128" t="str">
        <f>IF(TERM2!P19="","",TERM2!P19)</f>
        <v/>
      </c>
      <c r="AT22" s="128" t="str">
        <f>IF(TERM3!P19="","",TERM3!P19)</f>
        <v/>
      </c>
      <c r="AU22" s="126" t="str">
        <f t="shared" si="8"/>
        <v/>
      </c>
      <c r="AV22" s="131" t="str">
        <f t="shared" si="9"/>
        <v/>
      </c>
      <c r="AW22" s="132" t="str">
        <f t="shared" si="10"/>
        <v/>
      </c>
      <c r="AX22" s="133" t="str">
        <f t="shared" si="11"/>
        <v/>
      </c>
      <c r="AY22" s="111" t="str">
        <f t="shared" si="12"/>
        <v/>
      </c>
      <c r="AZ22" s="72" t="str">
        <f t="shared" si="13"/>
        <v/>
      </c>
      <c r="BA22" s="50"/>
      <c r="BB22" s="50"/>
      <c r="BC22" s="50"/>
      <c r="BD22" s="50"/>
      <c r="BE22" s="50"/>
      <c r="BF22" s="50"/>
      <c r="BG22" s="50"/>
      <c r="BH22" s="50"/>
      <c r="BI22" s="50"/>
      <c r="BJ22" s="50"/>
      <c r="BK22" s="50"/>
      <c r="BL22" s="50"/>
      <c r="BM22" s="50"/>
      <c r="BN22" s="50"/>
      <c r="BO22" s="50"/>
      <c r="BP22" s="50"/>
      <c r="BQ22" s="50"/>
      <c r="BR22" s="50"/>
      <c r="BS22" s="50"/>
      <c r="BT22" s="50"/>
      <c r="BU22" s="50"/>
      <c r="BV22" s="50"/>
      <c r="BW22" s="50"/>
      <c r="BX22" s="50"/>
      <c r="BY22" s="50"/>
      <c r="BZ22" s="50"/>
      <c r="CA22" s="50"/>
      <c r="CB22" s="50"/>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50"/>
    </row>
    <row r="23" spans="1:109" s="57" customFormat="1" ht="18" customHeight="1">
      <c r="A23" s="528"/>
      <c r="B23" s="50"/>
      <c r="C23" s="70">
        <v>12</v>
      </c>
      <c r="D23" s="708" t="str">
        <f>IF('Input Data'!I21="","",'Input Data'!I21)</f>
        <v>FERNANDEZ, NATHANIEL SALAZAR</v>
      </c>
      <c r="E23" s="709"/>
      <c r="F23" s="709"/>
      <c r="G23" s="710"/>
      <c r="H23" s="123" t="str">
        <f>IF(TERM1!E20="","",TERM1!E20)</f>
        <v/>
      </c>
      <c r="I23" s="124" t="str">
        <f>IF(TERM2!E20="","",TERM2!E20)</f>
        <v/>
      </c>
      <c r="J23" s="125" t="str">
        <f>IF(TERM3!E20="","",TERM3!E20)</f>
        <v/>
      </c>
      <c r="K23" s="126" t="str">
        <f t="shared" si="0"/>
        <v/>
      </c>
      <c r="L23" s="127" t="str">
        <f>IF(TERM1!F20="","",TERM1!F20)</f>
        <v/>
      </c>
      <c r="M23" s="128" t="str">
        <f>IF(TERM2!F20="","",TERM2!F20)</f>
        <v/>
      </c>
      <c r="N23" s="128" t="str">
        <f>IF(TERM3!F20="","",TERM3!F20)</f>
        <v/>
      </c>
      <c r="O23" s="129" t="str">
        <f t="shared" si="1"/>
        <v/>
      </c>
      <c r="P23" s="130" t="str">
        <f>IF(TERM1!G20="","",TERM1!G20)</f>
        <v/>
      </c>
      <c r="Q23" s="128" t="str">
        <f>IF(TERM2!G20="","",TERM2!G20)</f>
        <v/>
      </c>
      <c r="R23" s="128" t="str">
        <f>IF(TERM3!G20="","",TERM3!G20)</f>
        <v/>
      </c>
      <c r="S23" s="126" t="str">
        <f t="shared" si="2"/>
        <v/>
      </c>
      <c r="T23" s="127" t="str">
        <f>IF(TERM1!H20="","",TERM1!H20)</f>
        <v/>
      </c>
      <c r="U23" s="128" t="str">
        <f>IF(TERM2!H20="","",TERM2!H20)</f>
        <v/>
      </c>
      <c r="V23" s="125" t="str">
        <f>IF(TERM3!H20="","",TERM3!H20)</f>
        <v/>
      </c>
      <c r="W23" s="129" t="str">
        <f t="shared" si="3"/>
        <v/>
      </c>
      <c r="X23" s="130" t="str">
        <f>IF(TERM1!I20="","",TERM1!I20)</f>
        <v/>
      </c>
      <c r="Y23" s="128" t="str">
        <f>IF(TERM2!I20="","",TERM2!I20)</f>
        <v/>
      </c>
      <c r="Z23" s="128" t="str">
        <f>IF(TERM3!I20="","",TERM3!I20)</f>
        <v/>
      </c>
      <c r="AA23" s="126" t="str">
        <f t="shared" si="4"/>
        <v/>
      </c>
      <c r="AB23" s="130" t="str">
        <f>IF(TERM1!J20="","",TERM1!J20)</f>
        <v/>
      </c>
      <c r="AC23" s="128" t="str">
        <f>IF(TERM2!J20="","",TERM2!J20)</f>
        <v/>
      </c>
      <c r="AD23" s="128" t="str">
        <f>IF(TERM3!J20="","",TERM3!J20)</f>
        <v/>
      </c>
      <c r="AE23" s="126" t="str">
        <f t="shared" si="5"/>
        <v/>
      </c>
      <c r="AF23" s="130" t="str">
        <f>IF(TERM1!K20="","",TERM1!K20)</f>
        <v/>
      </c>
      <c r="AG23" s="128" t="str">
        <f>IF(TERM2!K20="","",TERM2!K20)</f>
        <v/>
      </c>
      <c r="AH23" s="128" t="str">
        <f>IF(TERM3!K20="","",TERM3!K20)</f>
        <v/>
      </c>
      <c r="AI23" s="126" t="str">
        <f t="shared" si="14"/>
        <v/>
      </c>
      <c r="AJ23" s="130" t="str">
        <f>IF(TERM1!L20="","",TERM1!L20)</f>
        <v/>
      </c>
      <c r="AK23" s="128" t="str">
        <f>IF(TERM2!L20="","",TERM2!L20)</f>
        <v/>
      </c>
      <c r="AL23" s="128" t="str">
        <f>IF(TERM3!L20="","",TERM3!L20)</f>
        <v/>
      </c>
      <c r="AM23" s="126" t="str">
        <f t="shared" si="6"/>
        <v/>
      </c>
      <c r="AN23" s="130" t="str">
        <f>IF(TERM1!O20="","",TERM1!O20)</f>
        <v/>
      </c>
      <c r="AO23" s="128" t="str">
        <f>IF(TERM2!O20="","",TERM2!O20)</f>
        <v/>
      </c>
      <c r="AP23" s="128" t="str">
        <f>IF(TERM3!O20="","",TERM3!O20)</f>
        <v/>
      </c>
      <c r="AQ23" s="126" t="str">
        <f t="shared" si="7"/>
        <v/>
      </c>
      <c r="AR23" s="130" t="str">
        <f>IF(TERM1!P20="","",TERM1!P20)</f>
        <v/>
      </c>
      <c r="AS23" s="128" t="str">
        <f>IF(TERM2!P20="","",TERM2!P20)</f>
        <v/>
      </c>
      <c r="AT23" s="128" t="str">
        <f>IF(TERM3!P20="","",TERM3!P20)</f>
        <v/>
      </c>
      <c r="AU23" s="126" t="str">
        <f t="shared" si="8"/>
        <v/>
      </c>
      <c r="AV23" s="131" t="str">
        <f t="shared" si="9"/>
        <v/>
      </c>
      <c r="AW23" s="132" t="str">
        <f t="shared" si="10"/>
        <v/>
      </c>
      <c r="AX23" s="133" t="str">
        <f t="shared" si="11"/>
        <v/>
      </c>
      <c r="AY23" s="111" t="str">
        <f t="shared" si="12"/>
        <v/>
      </c>
      <c r="AZ23" s="72" t="str">
        <f t="shared" si="13"/>
        <v/>
      </c>
      <c r="BA23" s="50"/>
      <c r="BB23" s="50"/>
      <c r="BC23" s="50"/>
      <c r="BD23" s="50"/>
      <c r="BE23" s="50"/>
      <c r="BF23" s="50"/>
      <c r="BG23" s="50"/>
      <c r="BH23" s="50"/>
      <c r="BI23" s="50"/>
      <c r="BJ23" s="50"/>
      <c r="BK23" s="50"/>
      <c r="BL23" s="50"/>
      <c r="BM23" s="50"/>
      <c r="BN23" s="50"/>
      <c r="BO23" s="50"/>
      <c r="BP23" s="50"/>
      <c r="BQ23" s="50"/>
      <c r="BR23" s="50"/>
      <c r="BS23" s="50"/>
      <c r="BT23" s="50"/>
      <c r="BU23" s="50"/>
      <c r="BV23" s="50"/>
      <c r="BW23" s="50"/>
      <c r="BX23" s="50"/>
      <c r="BY23" s="50"/>
      <c r="BZ23" s="50"/>
      <c r="CA23" s="50"/>
      <c r="CB23" s="50"/>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50"/>
    </row>
    <row r="24" spans="1:109" s="57" customFormat="1" ht="18" customHeight="1">
      <c r="A24" s="528"/>
      <c r="B24" s="50"/>
      <c r="C24" s="70">
        <v>13</v>
      </c>
      <c r="D24" s="708" t="str">
        <f>IF('Input Data'!I22="","",'Input Data'!I22)</f>
        <v>AQUINO, FRANCIS GUTIERREZ</v>
      </c>
      <c r="E24" s="709"/>
      <c r="F24" s="709"/>
      <c r="G24" s="710"/>
      <c r="H24" s="123" t="str">
        <f>IF(TERM1!E21="","",TERM1!E21)</f>
        <v/>
      </c>
      <c r="I24" s="124" t="str">
        <f>IF(TERM2!E21="","",TERM2!E21)</f>
        <v/>
      </c>
      <c r="J24" s="125" t="str">
        <f>IF(TERM3!E21="","",TERM3!E21)</f>
        <v/>
      </c>
      <c r="K24" s="126" t="str">
        <f t="shared" si="0"/>
        <v/>
      </c>
      <c r="L24" s="127" t="str">
        <f>IF(TERM1!F21="","",TERM1!F21)</f>
        <v/>
      </c>
      <c r="M24" s="128" t="str">
        <f>IF(TERM2!F21="","",TERM2!F21)</f>
        <v/>
      </c>
      <c r="N24" s="128" t="str">
        <f>IF(TERM3!F21="","",TERM3!F21)</f>
        <v/>
      </c>
      <c r="O24" s="129" t="str">
        <f t="shared" si="1"/>
        <v/>
      </c>
      <c r="P24" s="130" t="str">
        <f>IF(TERM1!G21="","",TERM1!G21)</f>
        <v/>
      </c>
      <c r="Q24" s="128" t="str">
        <f>IF(TERM2!G21="","",TERM2!G21)</f>
        <v/>
      </c>
      <c r="R24" s="128" t="str">
        <f>IF(TERM3!G21="","",TERM3!G21)</f>
        <v/>
      </c>
      <c r="S24" s="126" t="str">
        <f t="shared" si="2"/>
        <v/>
      </c>
      <c r="T24" s="127" t="str">
        <f>IF(TERM1!H21="","",TERM1!H21)</f>
        <v/>
      </c>
      <c r="U24" s="128" t="str">
        <f>IF(TERM2!H21="","",TERM2!H21)</f>
        <v/>
      </c>
      <c r="V24" s="125" t="str">
        <f>IF(TERM3!H21="","",TERM3!H21)</f>
        <v/>
      </c>
      <c r="W24" s="129" t="str">
        <f t="shared" si="3"/>
        <v/>
      </c>
      <c r="X24" s="130" t="str">
        <f>IF(TERM1!I21="","",TERM1!I21)</f>
        <v/>
      </c>
      <c r="Y24" s="128" t="str">
        <f>IF(TERM2!I21="","",TERM2!I21)</f>
        <v/>
      </c>
      <c r="Z24" s="128" t="str">
        <f>IF(TERM3!I21="","",TERM3!I21)</f>
        <v/>
      </c>
      <c r="AA24" s="126" t="str">
        <f t="shared" si="4"/>
        <v/>
      </c>
      <c r="AB24" s="130" t="str">
        <f>IF(TERM1!J21="","",TERM1!J21)</f>
        <v/>
      </c>
      <c r="AC24" s="128" t="str">
        <f>IF(TERM2!J21="","",TERM2!J21)</f>
        <v/>
      </c>
      <c r="AD24" s="128" t="str">
        <f>IF(TERM3!J21="","",TERM3!J21)</f>
        <v/>
      </c>
      <c r="AE24" s="126" t="str">
        <f t="shared" si="5"/>
        <v/>
      </c>
      <c r="AF24" s="130" t="str">
        <f>IF(TERM1!K21="","",TERM1!K21)</f>
        <v/>
      </c>
      <c r="AG24" s="128" t="str">
        <f>IF(TERM2!K21="","",TERM2!K21)</f>
        <v/>
      </c>
      <c r="AH24" s="128" t="str">
        <f>IF(TERM3!K21="","",TERM3!K21)</f>
        <v/>
      </c>
      <c r="AI24" s="126" t="str">
        <f t="shared" si="14"/>
        <v/>
      </c>
      <c r="AJ24" s="130" t="str">
        <f>IF(TERM1!L21="","",TERM1!L21)</f>
        <v/>
      </c>
      <c r="AK24" s="128" t="str">
        <f>IF(TERM2!L21="","",TERM2!L21)</f>
        <v/>
      </c>
      <c r="AL24" s="128" t="str">
        <f>IF(TERM3!L21="","",TERM3!L21)</f>
        <v/>
      </c>
      <c r="AM24" s="126" t="str">
        <f t="shared" si="6"/>
        <v/>
      </c>
      <c r="AN24" s="130" t="str">
        <f>IF(TERM1!O21="","",TERM1!O21)</f>
        <v/>
      </c>
      <c r="AO24" s="128" t="str">
        <f>IF(TERM2!O21="","",TERM2!O21)</f>
        <v/>
      </c>
      <c r="AP24" s="128" t="str">
        <f>IF(TERM3!O21="","",TERM3!O21)</f>
        <v/>
      </c>
      <c r="AQ24" s="126" t="str">
        <f t="shared" si="7"/>
        <v/>
      </c>
      <c r="AR24" s="130" t="str">
        <f>IF(TERM1!P21="","",TERM1!P21)</f>
        <v/>
      </c>
      <c r="AS24" s="128" t="str">
        <f>IF(TERM2!P21="","",TERM2!P21)</f>
        <v/>
      </c>
      <c r="AT24" s="128" t="str">
        <f>IF(TERM3!P21="","",TERM3!P21)</f>
        <v/>
      </c>
      <c r="AU24" s="126" t="str">
        <f t="shared" si="8"/>
        <v/>
      </c>
      <c r="AV24" s="131" t="str">
        <f t="shared" si="9"/>
        <v/>
      </c>
      <c r="AW24" s="132" t="str">
        <f t="shared" si="10"/>
        <v/>
      </c>
      <c r="AX24" s="133" t="str">
        <f t="shared" si="11"/>
        <v/>
      </c>
      <c r="AY24" s="111" t="str">
        <f t="shared" si="12"/>
        <v/>
      </c>
      <c r="AZ24" s="72" t="str">
        <f t="shared" si="13"/>
        <v/>
      </c>
      <c r="BA24" s="50"/>
      <c r="BB24" s="50"/>
      <c r="BC24" s="50"/>
      <c r="BD24" s="50"/>
      <c r="BE24" s="50"/>
      <c r="BF24" s="50"/>
      <c r="BG24" s="50"/>
      <c r="BH24" s="50"/>
      <c r="BI24" s="50"/>
      <c r="BJ24" s="50"/>
      <c r="BK24" s="50"/>
      <c r="BL24" s="50"/>
      <c r="BM24" s="50"/>
      <c r="BN24" s="50"/>
      <c r="BO24" s="50"/>
      <c r="BP24" s="50"/>
      <c r="BQ24" s="50"/>
      <c r="BR24" s="50"/>
      <c r="BS24" s="50"/>
      <c r="BT24" s="50"/>
      <c r="BU24" s="50"/>
      <c r="BV24" s="50"/>
      <c r="BW24" s="50"/>
      <c r="BX24" s="50"/>
      <c r="BY24" s="50"/>
      <c r="BZ24" s="50"/>
      <c r="CA24" s="50"/>
      <c r="CB24" s="50"/>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50"/>
    </row>
    <row r="25" spans="1:109" s="57" customFormat="1" ht="18" customHeight="1">
      <c r="A25" s="528"/>
      <c r="B25" s="50"/>
      <c r="C25" s="70">
        <v>14</v>
      </c>
      <c r="D25" s="708" t="str">
        <f>IF('Input Data'!I23="","",'Input Data'!I23)</f>
        <v>SALAZAR, DOMINIC PONCE</v>
      </c>
      <c r="E25" s="709"/>
      <c r="F25" s="709"/>
      <c r="G25" s="710"/>
      <c r="H25" s="123" t="str">
        <f>IF(TERM1!E22="","",TERM1!E22)</f>
        <v/>
      </c>
      <c r="I25" s="124" t="str">
        <f>IF(TERM2!E22="","",TERM2!E22)</f>
        <v/>
      </c>
      <c r="J25" s="125" t="str">
        <f>IF(TERM3!E22="","",TERM3!E22)</f>
        <v/>
      </c>
      <c r="K25" s="126" t="str">
        <f t="shared" si="0"/>
        <v/>
      </c>
      <c r="L25" s="127" t="str">
        <f>IF(TERM1!F22="","",TERM1!F22)</f>
        <v/>
      </c>
      <c r="M25" s="128" t="str">
        <f>IF(TERM2!F22="","",TERM2!F22)</f>
        <v/>
      </c>
      <c r="N25" s="128" t="str">
        <f>IF(TERM3!F22="","",TERM3!F22)</f>
        <v/>
      </c>
      <c r="O25" s="129" t="str">
        <f t="shared" si="1"/>
        <v/>
      </c>
      <c r="P25" s="130" t="str">
        <f>IF(TERM1!G22="","",TERM1!G22)</f>
        <v/>
      </c>
      <c r="Q25" s="128" t="str">
        <f>IF(TERM2!G22="","",TERM2!G22)</f>
        <v/>
      </c>
      <c r="R25" s="128" t="str">
        <f>IF(TERM3!G22="","",TERM3!G22)</f>
        <v/>
      </c>
      <c r="S25" s="126" t="str">
        <f t="shared" si="2"/>
        <v/>
      </c>
      <c r="T25" s="127" t="str">
        <f>IF(TERM1!H22="","",TERM1!H22)</f>
        <v/>
      </c>
      <c r="U25" s="128" t="str">
        <f>IF(TERM2!H22="","",TERM2!H22)</f>
        <v/>
      </c>
      <c r="V25" s="125" t="str">
        <f>IF(TERM3!H22="","",TERM3!H22)</f>
        <v/>
      </c>
      <c r="W25" s="129" t="str">
        <f t="shared" si="3"/>
        <v/>
      </c>
      <c r="X25" s="130" t="str">
        <f>IF(TERM1!I22="","",TERM1!I22)</f>
        <v/>
      </c>
      <c r="Y25" s="128" t="str">
        <f>IF(TERM2!I22="","",TERM2!I22)</f>
        <v/>
      </c>
      <c r="Z25" s="128" t="str">
        <f>IF(TERM3!I22="","",TERM3!I22)</f>
        <v/>
      </c>
      <c r="AA25" s="126" t="str">
        <f t="shared" si="4"/>
        <v/>
      </c>
      <c r="AB25" s="130" t="str">
        <f>IF(TERM1!J22="","",TERM1!J22)</f>
        <v/>
      </c>
      <c r="AC25" s="128" t="str">
        <f>IF(TERM2!J22="","",TERM2!J22)</f>
        <v/>
      </c>
      <c r="AD25" s="128" t="str">
        <f>IF(TERM3!J22="","",TERM3!J22)</f>
        <v/>
      </c>
      <c r="AE25" s="126" t="str">
        <f t="shared" si="5"/>
        <v/>
      </c>
      <c r="AF25" s="130" t="str">
        <f>IF(TERM1!K22="","",TERM1!K22)</f>
        <v/>
      </c>
      <c r="AG25" s="128" t="str">
        <f>IF(TERM2!K22="","",TERM2!K22)</f>
        <v/>
      </c>
      <c r="AH25" s="128" t="str">
        <f>IF(TERM3!K22="","",TERM3!K22)</f>
        <v/>
      </c>
      <c r="AI25" s="126" t="str">
        <f t="shared" si="14"/>
        <v/>
      </c>
      <c r="AJ25" s="130" t="str">
        <f>IF(TERM1!L22="","",TERM1!L22)</f>
        <v/>
      </c>
      <c r="AK25" s="128" t="str">
        <f>IF(TERM2!L22="","",TERM2!L22)</f>
        <v/>
      </c>
      <c r="AL25" s="128" t="str">
        <f>IF(TERM3!L22="","",TERM3!L22)</f>
        <v/>
      </c>
      <c r="AM25" s="126" t="str">
        <f t="shared" si="6"/>
        <v/>
      </c>
      <c r="AN25" s="130" t="str">
        <f>IF(TERM1!O22="","",TERM1!O22)</f>
        <v/>
      </c>
      <c r="AO25" s="128" t="str">
        <f>IF(TERM2!O22="","",TERM2!O22)</f>
        <v/>
      </c>
      <c r="AP25" s="128" t="str">
        <f>IF(TERM3!O22="","",TERM3!O22)</f>
        <v/>
      </c>
      <c r="AQ25" s="126" t="str">
        <f t="shared" si="7"/>
        <v/>
      </c>
      <c r="AR25" s="130" t="str">
        <f>IF(TERM1!P22="","",TERM1!P22)</f>
        <v/>
      </c>
      <c r="AS25" s="128" t="str">
        <f>IF(TERM2!P22="","",TERM2!P22)</f>
        <v/>
      </c>
      <c r="AT25" s="128" t="str">
        <f>IF(TERM3!P22="","",TERM3!P22)</f>
        <v/>
      </c>
      <c r="AU25" s="126" t="str">
        <f t="shared" si="8"/>
        <v/>
      </c>
      <c r="AV25" s="131" t="str">
        <f t="shared" si="9"/>
        <v/>
      </c>
      <c r="AW25" s="132" t="str">
        <f t="shared" si="10"/>
        <v/>
      </c>
      <c r="AX25" s="133" t="str">
        <f t="shared" si="11"/>
        <v/>
      </c>
      <c r="AY25" s="111" t="str">
        <f t="shared" si="12"/>
        <v/>
      </c>
      <c r="AZ25" s="72" t="str">
        <f t="shared" si="13"/>
        <v/>
      </c>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0"/>
      <c r="CA25" s="50"/>
      <c r="CB25" s="50"/>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50"/>
    </row>
    <row r="26" spans="1:109" s="57" customFormat="1" ht="18" customHeight="1">
      <c r="A26" s="528"/>
      <c r="B26" s="50"/>
      <c r="C26" s="70">
        <v>15</v>
      </c>
      <c r="D26" s="708" t="str">
        <f>IF('Input Data'!I24="","",'Input Data'!I24)</f>
        <v>GUTIERREZ, EMMANUEL RIVERA</v>
      </c>
      <c r="E26" s="709"/>
      <c r="F26" s="709"/>
      <c r="G26" s="710"/>
      <c r="H26" s="123" t="str">
        <f>IF(TERM1!E23="","",TERM1!E23)</f>
        <v/>
      </c>
      <c r="I26" s="124" t="str">
        <f>IF(TERM2!E23="","",TERM2!E23)</f>
        <v/>
      </c>
      <c r="J26" s="125" t="str">
        <f>IF(TERM3!E23="","",TERM3!E23)</f>
        <v/>
      </c>
      <c r="K26" s="126" t="str">
        <f t="shared" si="0"/>
        <v/>
      </c>
      <c r="L26" s="127" t="str">
        <f>IF(TERM1!F23="","",TERM1!F23)</f>
        <v/>
      </c>
      <c r="M26" s="128" t="str">
        <f>IF(TERM2!F23="","",TERM2!F23)</f>
        <v/>
      </c>
      <c r="N26" s="128" t="str">
        <f>IF(TERM3!F23="","",TERM3!F23)</f>
        <v/>
      </c>
      <c r="O26" s="129" t="str">
        <f t="shared" si="1"/>
        <v/>
      </c>
      <c r="P26" s="130" t="str">
        <f>IF(TERM1!G23="","",TERM1!G23)</f>
        <v/>
      </c>
      <c r="Q26" s="128" t="str">
        <f>IF(TERM2!G23="","",TERM2!G23)</f>
        <v/>
      </c>
      <c r="R26" s="128" t="str">
        <f>IF(TERM3!G23="","",TERM3!G23)</f>
        <v/>
      </c>
      <c r="S26" s="126" t="str">
        <f t="shared" si="2"/>
        <v/>
      </c>
      <c r="T26" s="127" t="str">
        <f>IF(TERM1!H23="","",TERM1!H23)</f>
        <v/>
      </c>
      <c r="U26" s="128" t="str">
        <f>IF(TERM2!H23="","",TERM2!H23)</f>
        <v/>
      </c>
      <c r="V26" s="125" t="str">
        <f>IF(TERM3!H23="","",TERM3!H23)</f>
        <v/>
      </c>
      <c r="W26" s="129" t="str">
        <f t="shared" si="3"/>
        <v/>
      </c>
      <c r="X26" s="130" t="str">
        <f>IF(TERM1!I23="","",TERM1!I23)</f>
        <v/>
      </c>
      <c r="Y26" s="128" t="str">
        <f>IF(TERM2!I23="","",TERM2!I23)</f>
        <v/>
      </c>
      <c r="Z26" s="128" t="str">
        <f>IF(TERM3!I23="","",TERM3!I23)</f>
        <v/>
      </c>
      <c r="AA26" s="126" t="str">
        <f t="shared" si="4"/>
        <v/>
      </c>
      <c r="AB26" s="130" t="str">
        <f>IF(TERM1!J23="","",TERM1!J23)</f>
        <v/>
      </c>
      <c r="AC26" s="128" t="str">
        <f>IF(TERM2!J23="","",TERM2!J23)</f>
        <v/>
      </c>
      <c r="AD26" s="128" t="str">
        <f>IF(TERM3!J23="","",TERM3!J23)</f>
        <v/>
      </c>
      <c r="AE26" s="126" t="str">
        <f t="shared" si="5"/>
        <v/>
      </c>
      <c r="AF26" s="130" t="str">
        <f>IF(TERM1!K23="","",TERM1!K23)</f>
        <v/>
      </c>
      <c r="AG26" s="128" t="str">
        <f>IF(TERM2!K23="","",TERM2!K23)</f>
        <v/>
      </c>
      <c r="AH26" s="128" t="str">
        <f>IF(TERM3!K23="","",TERM3!K23)</f>
        <v/>
      </c>
      <c r="AI26" s="126" t="str">
        <f t="shared" si="14"/>
        <v/>
      </c>
      <c r="AJ26" s="130" t="str">
        <f>IF(TERM1!L23="","",TERM1!L23)</f>
        <v/>
      </c>
      <c r="AK26" s="128" t="str">
        <f>IF(TERM2!L23="","",TERM2!L23)</f>
        <v/>
      </c>
      <c r="AL26" s="128" t="str">
        <f>IF(TERM3!L23="","",TERM3!L23)</f>
        <v/>
      </c>
      <c r="AM26" s="126" t="str">
        <f t="shared" si="6"/>
        <v/>
      </c>
      <c r="AN26" s="130" t="str">
        <f>IF(TERM1!O23="","",TERM1!O23)</f>
        <v/>
      </c>
      <c r="AO26" s="128" t="str">
        <f>IF(TERM2!O23="","",TERM2!O23)</f>
        <v/>
      </c>
      <c r="AP26" s="128" t="str">
        <f>IF(TERM3!O23="","",TERM3!O23)</f>
        <v/>
      </c>
      <c r="AQ26" s="126" t="str">
        <f t="shared" si="7"/>
        <v/>
      </c>
      <c r="AR26" s="130" t="str">
        <f>IF(TERM1!P23="","",TERM1!P23)</f>
        <v/>
      </c>
      <c r="AS26" s="128" t="str">
        <f>IF(TERM2!P23="","",TERM2!P23)</f>
        <v/>
      </c>
      <c r="AT26" s="128" t="str">
        <f>IF(TERM3!P23="","",TERM3!P23)</f>
        <v/>
      </c>
      <c r="AU26" s="126" t="str">
        <f t="shared" si="8"/>
        <v/>
      </c>
      <c r="AV26" s="131" t="str">
        <f t="shared" si="9"/>
        <v/>
      </c>
      <c r="AW26" s="132" t="str">
        <f t="shared" si="10"/>
        <v/>
      </c>
      <c r="AX26" s="133" t="str">
        <f t="shared" si="11"/>
        <v/>
      </c>
      <c r="AY26" s="111" t="str">
        <f t="shared" si="12"/>
        <v/>
      </c>
      <c r="AZ26" s="72" t="str">
        <f t="shared" si="13"/>
        <v/>
      </c>
      <c r="BA26" s="50"/>
      <c r="BB26" s="50"/>
      <c r="BC26" s="50"/>
      <c r="BD26" s="50"/>
      <c r="BE26" s="50"/>
      <c r="BF26" s="50"/>
      <c r="BG26" s="50"/>
      <c r="BH26" s="50"/>
      <c r="BI26" s="50"/>
      <c r="BJ26" s="50"/>
      <c r="BK26" s="50"/>
      <c r="BL26" s="50"/>
      <c r="BM26" s="50"/>
      <c r="BN26" s="50"/>
      <c r="BO26" s="50"/>
      <c r="BP26" s="50"/>
      <c r="BQ26" s="50"/>
      <c r="BR26" s="50"/>
      <c r="BS26" s="50"/>
      <c r="BT26" s="50"/>
      <c r="BU26" s="50"/>
      <c r="BV26" s="50"/>
      <c r="BW26" s="50"/>
      <c r="BX26" s="50"/>
      <c r="BY26" s="50"/>
      <c r="BZ26" s="50"/>
      <c r="CA26" s="50"/>
      <c r="CB26" s="50"/>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50"/>
    </row>
    <row r="27" spans="1:109" s="57" customFormat="1" ht="18" customHeight="1">
      <c r="A27" s="528"/>
      <c r="B27" s="50"/>
      <c r="C27" s="70">
        <v>16</v>
      </c>
      <c r="D27" s="708" t="str">
        <f>IF('Input Data'!I25="","",'Input Data'!I25)</f>
        <v>PONCE, PATRICK CRUZ</v>
      </c>
      <c r="E27" s="709"/>
      <c r="F27" s="709"/>
      <c r="G27" s="710"/>
      <c r="H27" s="123" t="str">
        <f>IF(TERM1!E24="","",TERM1!E24)</f>
        <v/>
      </c>
      <c r="I27" s="124" t="str">
        <f>IF(TERM2!E24="","",TERM2!E24)</f>
        <v/>
      </c>
      <c r="J27" s="125" t="str">
        <f>IF(TERM3!E24="","",TERM3!E24)</f>
        <v/>
      </c>
      <c r="K27" s="126" t="str">
        <f t="shared" si="0"/>
        <v/>
      </c>
      <c r="L27" s="127" t="str">
        <f>IF(TERM1!F24="","",TERM1!F24)</f>
        <v/>
      </c>
      <c r="M27" s="128" t="str">
        <f>IF(TERM2!F24="","",TERM2!F24)</f>
        <v/>
      </c>
      <c r="N27" s="128" t="str">
        <f>IF(TERM3!F24="","",TERM3!F24)</f>
        <v/>
      </c>
      <c r="O27" s="129" t="str">
        <f t="shared" si="1"/>
        <v/>
      </c>
      <c r="P27" s="130" t="str">
        <f>IF(TERM1!G24="","",TERM1!G24)</f>
        <v/>
      </c>
      <c r="Q27" s="128" t="str">
        <f>IF(TERM2!G24="","",TERM2!G24)</f>
        <v/>
      </c>
      <c r="R27" s="128" t="str">
        <f>IF(TERM3!G24="","",TERM3!G24)</f>
        <v/>
      </c>
      <c r="S27" s="126" t="str">
        <f t="shared" si="2"/>
        <v/>
      </c>
      <c r="T27" s="127" t="str">
        <f>IF(TERM1!H24="","",TERM1!H24)</f>
        <v/>
      </c>
      <c r="U27" s="128" t="str">
        <f>IF(TERM2!H24="","",TERM2!H24)</f>
        <v/>
      </c>
      <c r="V27" s="125" t="str">
        <f>IF(TERM3!H24="","",TERM3!H24)</f>
        <v/>
      </c>
      <c r="W27" s="129" t="str">
        <f t="shared" si="3"/>
        <v/>
      </c>
      <c r="X27" s="130" t="str">
        <f>IF(TERM1!I24="","",TERM1!I24)</f>
        <v/>
      </c>
      <c r="Y27" s="128" t="str">
        <f>IF(TERM2!I24="","",TERM2!I24)</f>
        <v/>
      </c>
      <c r="Z27" s="128" t="str">
        <f>IF(TERM3!I24="","",TERM3!I24)</f>
        <v/>
      </c>
      <c r="AA27" s="126" t="str">
        <f t="shared" si="4"/>
        <v/>
      </c>
      <c r="AB27" s="130" t="str">
        <f>IF(TERM1!J24="","",TERM1!J24)</f>
        <v/>
      </c>
      <c r="AC27" s="128" t="str">
        <f>IF(TERM2!J24="","",TERM2!J24)</f>
        <v/>
      </c>
      <c r="AD27" s="128" t="str">
        <f>IF(TERM3!J24="","",TERM3!J24)</f>
        <v/>
      </c>
      <c r="AE27" s="126" t="str">
        <f t="shared" si="5"/>
        <v/>
      </c>
      <c r="AF27" s="130" t="str">
        <f>IF(TERM1!K24="","",TERM1!K24)</f>
        <v/>
      </c>
      <c r="AG27" s="128" t="str">
        <f>IF(TERM2!K24="","",TERM2!K24)</f>
        <v/>
      </c>
      <c r="AH27" s="128" t="str">
        <f>IF(TERM3!K24="","",TERM3!K24)</f>
        <v/>
      </c>
      <c r="AI27" s="126" t="str">
        <f t="shared" si="14"/>
        <v/>
      </c>
      <c r="AJ27" s="130" t="str">
        <f>IF(TERM1!L24="","",TERM1!L24)</f>
        <v/>
      </c>
      <c r="AK27" s="128" t="str">
        <f>IF(TERM2!L24="","",TERM2!L24)</f>
        <v/>
      </c>
      <c r="AL27" s="128" t="str">
        <f>IF(TERM3!L24="","",TERM3!L24)</f>
        <v/>
      </c>
      <c r="AM27" s="126" t="str">
        <f t="shared" si="6"/>
        <v/>
      </c>
      <c r="AN27" s="130" t="str">
        <f>IF(TERM1!O24="","",TERM1!O24)</f>
        <v/>
      </c>
      <c r="AO27" s="128" t="str">
        <f>IF(TERM2!O24="","",TERM2!O24)</f>
        <v/>
      </c>
      <c r="AP27" s="128" t="str">
        <f>IF(TERM3!O24="","",TERM3!O24)</f>
        <v/>
      </c>
      <c r="AQ27" s="126" t="str">
        <f t="shared" si="7"/>
        <v/>
      </c>
      <c r="AR27" s="130" t="str">
        <f>IF(TERM1!P24="","",TERM1!P24)</f>
        <v/>
      </c>
      <c r="AS27" s="128" t="str">
        <f>IF(TERM2!P24="","",TERM2!P24)</f>
        <v/>
      </c>
      <c r="AT27" s="128" t="str">
        <f>IF(TERM3!P24="","",TERM3!P24)</f>
        <v/>
      </c>
      <c r="AU27" s="126" t="str">
        <f t="shared" si="8"/>
        <v/>
      </c>
      <c r="AV27" s="131" t="str">
        <f t="shared" si="9"/>
        <v/>
      </c>
      <c r="AW27" s="132" t="str">
        <f t="shared" si="10"/>
        <v/>
      </c>
      <c r="AX27" s="133" t="str">
        <f t="shared" si="11"/>
        <v/>
      </c>
      <c r="AY27" s="111" t="str">
        <f t="shared" si="12"/>
        <v/>
      </c>
      <c r="AZ27" s="72" t="str">
        <f t="shared" si="13"/>
        <v/>
      </c>
      <c r="BA27" s="50"/>
      <c r="BB27" s="50"/>
      <c r="BC27" s="50"/>
      <c r="BD27" s="50"/>
      <c r="BE27" s="50"/>
      <c r="BF27" s="50"/>
      <c r="BG27" s="50"/>
      <c r="BH27" s="50"/>
      <c r="BI27" s="50"/>
      <c r="BJ27" s="50"/>
      <c r="BK27" s="50"/>
      <c r="BL27" s="50"/>
      <c r="BM27" s="50"/>
      <c r="BN27" s="50"/>
      <c r="BO27" s="50"/>
      <c r="BP27" s="50"/>
      <c r="BQ27" s="50"/>
      <c r="BR27" s="50"/>
      <c r="BS27" s="50"/>
      <c r="BT27" s="50"/>
      <c r="BU27" s="50"/>
      <c r="BV27" s="50"/>
      <c r="BW27" s="50"/>
      <c r="BX27" s="50"/>
      <c r="BY27" s="50"/>
      <c r="BZ27" s="50"/>
      <c r="CA27" s="50"/>
      <c r="CB27" s="50"/>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50"/>
    </row>
    <row r="28" spans="1:109" s="57" customFormat="1" ht="18" customHeight="1">
      <c r="A28" s="528"/>
      <c r="B28" s="50"/>
      <c r="C28" s="70">
        <v>17</v>
      </c>
      <c r="D28" s="708" t="str">
        <f>IF('Input Data'!I26="","",'Input Data'!I26)</f>
        <v>RIVERA, JOSEPH RAMIREZ</v>
      </c>
      <c r="E28" s="709"/>
      <c r="F28" s="709"/>
      <c r="G28" s="710"/>
      <c r="H28" s="123" t="str">
        <f>IF(TERM1!E25="","",TERM1!E25)</f>
        <v/>
      </c>
      <c r="I28" s="124" t="str">
        <f>IF(TERM2!E25="","",TERM2!E25)</f>
        <v/>
      </c>
      <c r="J28" s="125" t="str">
        <f>IF(TERM3!E25="","",TERM3!E25)</f>
        <v/>
      </c>
      <c r="K28" s="126" t="str">
        <f t="shared" si="0"/>
        <v/>
      </c>
      <c r="L28" s="127" t="str">
        <f>IF(TERM1!F25="","",TERM1!F25)</f>
        <v/>
      </c>
      <c r="M28" s="128" t="str">
        <f>IF(TERM2!F25="","",TERM2!F25)</f>
        <v/>
      </c>
      <c r="N28" s="128" t="str">
        <f>IF(TERM3!F25="","",TERM3!F25)</f>
        <v/>
      </c>
      <c r="O28" s="129" t="str">
        <f t="shared" si="1"/>
        <v/>
      </c>
      <c r="P28" s="130" t="str">
        <f>IF(TERM1!G25="","",TERM1!G25)</f>
        <v/>
      </c>
      <c r="Q28" s="128" t="str">
        <f>IF(TERM2!G25="","",TERM2!G25)</f>
        <v/>
      </c>
      <c r="R28" s="128" t="str">
        <f>IF(TERM3!G25="","",TERM3!G25)</f>
        <v/>
      </c>
      <c r="S28" s="126" t="str">
        <f t="shared" si="2"/>
        <v/>
      </c>
      <c r="T28" s="127" t="str">
        <f>IF(TERM1!H25="","",TERM1!H25)</f>
        <v/>
      </c>
      <c r="U28" s="128" t="str">
        <f>IF(TERM2!H25="","",TERM2!H25)</f>
        <v/>
      </c>
      <c r="V28" s="125" t="str">
        <f>IF(TERM3!H25="","",TERM3!H25)</f>
        <v/>
      </c>
      <c r="W28" s="129" t="str">
        <f t="shared" si="3"/>
        <v/>
      </c>
      <c r="X28" s="130" t="str">
        <f>IF(TERM1!I25="","",TERM1!I25)</f>
        <v/>
      </c>
      <c r="Y28" s="128" t="str">
        <f>IF(TERM2!I25="","",TERM2!I25)</f>
        <v/>
      </c>
      <c r="Z28" s="128" t="str">
        <f>IF(TERM3!I25="","",TERM3!I25)</f>
        <v/>
      </c>
      <c r="AA28" s="126" t="str">
        <f t="shared" si="4"/>
        <v/>
      </c>
      <c r="AB28" s="130" t="str">
        <f>IF(TERM1!J25="","",TERM1!J25)</f>
        <v/>
      </c>
      <c r="AC28" s="128" t="str">
        <f>IF(TERM2!J25="","",TERM2!J25)</f>
        <v/>
      </c>
      <c r="AD28" s="128" t="str">
        <f>IF(TERM3!J25="","",TERM3!J25)</f>
        <v/>
      </c>
      <c r="AE28" s="126" t="str">
        <f t="shared" si="5"/>
        <v/>
      </c>
      <c r="AF28" s="130" t="str">
        <f>IF(TERM1!K25="","",TERM1!K25)</f>
        <v/>
      </c>
      <c r="AG28" s="128" t="str">
        <f>IF(TERM2!K25="","",TERM2!K25)</f>
        <v/>
      </c>
      <c r="AH28" s="128" t="str">
        <f>IF(TERM3!K25="","",TERM3!K25)</f>
        <v/>
      </c>
      <c r="AI28" s="126" t="str">
        <f t="shared" si="14"/>
        <v/>
      </c>
      <c r="AJ28" s="130" t="str">
        <f>IF(TERM1!L25="","",TERM1!L25)</f>
        <v/>
      </c>
      <c r="AK28" s="128" t="str">
        <f>IF(TERM2!L25="","",TERM2!L25)</f>
        <v/>
      </c>
      <c r="AL28" s="128" t="str">
        <f>IF(TERM3!L25="","",TERM3!L25)</f>
        <v/>
      </c>
      <c r="AM28" s="126" t="str">
        <f t="shared" si="6"/>
        <v/>
      </c>
      <c r="AN28" s="130" t="str">
        <f>IF(TERM1!O25="","",TERM1!O25)</f>
        <v/>
      </c>
      <c r="AO28" s="128" t="str">
        <f>IF(TERM2!O25="","",TERM2!O25)</f>
        <v/>
      </c>
      <c r="AP28" s="128" t="str">
        <f>IF(TERM3!O25="","",TERM3!O25)</f>
        <v/>
      </c>
      <c r="AQ28" s="126" t="str">
        <f t="shared" si="7"/>
        <v/>
      </c>
      <c r="AR28" s="130" t="str">
        <f>IF(TERM1!P25="","",TERM1!P25)</f>
        <v/>
      </c>
      <c r="AS28" s="128" t="str">
        <f>IF(TERM2!P25="","",TERM2!P25)</f>
        <v/>
      </c>
      <c r="AT28" s="128" t="str">
        <f>IF(TERM3!P25="","",TERM3!P25)</f>
        <v/>
      </c>
      <c r="AU28" s="126" t="str">
        <f t="shared" si="8"/>
        <v/>
      </c>
      <c r="AV28" s="131" t="str">
        <f t="shared" si="9"/>
        <v/>
      </c>
      <c r="AW28" s="132" t="str">
        <f t="shared" si="10"/>
        <v/>
      </c>
      <c r="AX28" s="133" t="str">
        <f t="shared" si="11"/>
        <v/>
      </c>
      <c r="AY28" s="111" t="str">
        <f t="shared" si="12"/>
        <v/>
      </c>
      <c r="AZ28" s="72" t="str">
        <f t="shared" si="13"/>
        <v/>
      </c>
      <c r="BA28" s="50"/>
      <c r="BB28" s="50"/>
      <c r="BC28" s="50"/>
      <c r="BD28" s="50"/>
      <c r="BE28" s="50"/>
      <c r="BF28" s="50"/>
      <c r="BG28" s="50"/>
      <c r="BH28" s="50"/>
      <c r="BI28" s="50"/>
      <c r="BJ28" s="50"/>
      <c r="BK28" s="50"/>
      <c r="BL28" s="50"/>
      <c r="BM28" s="50"/>
      <c r="BN28" s="50"/>
      <c r="BO28" s="50"/>
      <c r="BP28" s="50"/>
      <c r="BQ28" s="50"/>
      <c r="BR28" s="50"/>
      <c r="BS28" s="50"/>
      <c r="BT28" s="50"/>
      <c r="BU28" s="50"/>
      <c r="BV28" s="50"/>
      <c r="BW28" s="50"/>
      <c r="BX28" s="50"/>
      <c r="BY28" s="50"/>
      <c r="BZ28" s="50"/>
      <c r="CA28" s="50"/>
      <c r="CB28" s="50"/>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50"/>
    </row>
    <row r="29" spans="1:109" s="57" customFormat="1" ht="18" customHeight="1">
      <c r="A29" s="528"/>
      <c r="B29" s="50"/>
      <c r="C29" s="70">
        <v>18</v>
      </c>
      <c r="D29" s="708" t="str">
        <f>IF('Input Data'!I27="","",'Input Data'!I27)</f>
        <v>CRUZ, BRYAN CASTILLO</v>
      </c>
      <c r="E29" s="709"/>
      <c r="F29" s="709"/>
      <c r="G29" s="710"/>
      <c r="H29" s="123" t="str">
        <f>IF(TERM1!E26="","",TERM1!E26)</f>
        <v/>
      </c>
      <c r="I29" s="124" t="str">
        <f>IF(TERM2!E26="","",TERM2!E26)</f>
        <v/>
      </c>
      <c r="J29" s="125" t="str">
        <f>IF(TERM3!E26="","",TERM3!E26)</f>
        <v/>
      </c>
      <c r="K29" s="126" t="str">
        <f t="shared" si="0"/>
        <v/>
      </c>
      <c r="L29" s="127" t="str">
        <f>IF(TERM1!F26="","",TERM1!F26)</f>
        <v/>
      </c>
      <c r="M29" s="128" t="str">
        <f>IF(TERM2!F26="","",TERM2!F26)</f>
        <v/>
      </c>
      <c r="N29" s="128" t="str">
        <f>IF(TERM3!F26="","",TERM3!F26)</f>
        <v/>
      </c>
      <c r="O29" s="129" t="str">
        <f t="shared" si="1"/>
        <v/>
      </c>
      <c r="P29" s="130" t="str">
        <f>IF(TERM1!G26="","",TERM1!G26)</f>
        <v/>
      </c>
      <c r="Q29" s="128" t="str">
        <f>IF(TERM2!G26="","",TERM2!G26)</f>
        <v/>
      </c>
      <c r="R29" s="128" t="str">
        <f>IF(TERM3!G26="","",TERM3!G26)</f>
        <v/>
      </c>
      <c r="S29" s="126" t="str">
        <f t="shared" si="2"/>
        <v/>
      </c>
      <c r="T29" s="127" t="str">
        <f>IF(TERM1!H26="","",TERM1!H26)</f>
        <v/>
      </c>
      <c r="U29" s="128" t="str">
        <f>IF(TERM2!H26="","",TERM2!H26)</f>
        <v/>
      </c>
      <c r="V29" s="125" t="str">
        <f>IF(TERM3!H26="","",TERM3!H26)</f>
        <v/>
      </c>
      <c r="W29" s="129" t="str">
        <f t="shared" si="3"/>
        <v/>
      </c>
      <c r="X29" s="130" t="str">
        <f>IF(TERM1!I26="","",TERM1!I26)</f>
        <v/>
      </c>
      <c r="Y29" s="128" t="str">
        <f>IF(TERM2!I26="","",TERM2!I26)</f>
        <v/>
      </c>
      <c r="Z29" s="128" t="str">
        <f>IF(TERM3!I26="","",TERM3!I26)</f>
        <v/>
      </c>
      <c r="AA29" s="126" t="str">
        <f t="shared" si="4"/>
        <v/>
      </c>
      <c r="AB29" s="130" t="str">
        <f>IF(TERM1!J26="","",TERM1!J26)</f>
        <v/>
      </c>
      <c r="AC29" s="128" t="str">
        <f>IF(TERM2!J26="","",TERM2!J26)</f>
        <v/>
      </c>
      <c r="AD29" s="128" t="str">
        <f>IF(TERM3!J26="","",TERM3!J26)</f>
        <v/>
      </c>
      <c r="AE29" s="126" t="str">
        <f t="shared" si="5"/>
        <v/>
      </c>
      <c r="AF29" s="130" t="str">
        <f>IF(TERM1!K26="","",TERM1!K26)</f>
        <v/>
      </c>
      <c r="AG29" s="128" t="str">
        <f>IF(TERM2!K26="","",TERM2!K26)</f>
        <v/>
      </c>
      <c r="AH29" s="128" t="str">
        <f>IF(TERM3!K26="","",TERM3!K26)</f>
        <v/>
      </c>
      <c r="AI29" s="126" t="str">
        <f t="shared" si="14"/>
        <v/>
      </c>
      <c r="AJ29" s="130" t="str">
        <f>IF(TERM1!L26="","",TERM1!L26)</f>
        <v/>
      </c>
      <c r="AK29" s="128" t="str">
        <f>IF(TERM2!L26="","",TERM2!L26)</f>
        <v/>
      </c>
      <c r="AL29" s="128" t="str">
        <f>IF(TERM3!L26="","",TERM3!L26)</f>
        <v/>
      </c>
      <c r="AM29" s="126" t="str">
        <f t="shared" si="6"/>
        <v/>
      </c>
      <c r="AN29" s="130" t="str">
        <f>IF(TERM1!O26="","",TERM1!O26)</f>
        <v/>
      </c>
      <c r="AO29" s="128" t="str">
        <f>IF(TERM2!O26="","",TERM2!O26)</f>
        <v/>
      </c>
      <c r="AP29" s="128" t="str">
        <f>IF(TERM3!O26="","",TERM3!O26)</f>
        <v/>
      </c>
      <c r="AQ29" s="126" t="str">
        <f t="shared" si="7"/>
        <v/>
      </c>
      <c r="AR29" s="130" t="str">
        <f>IF(TERM1!P26="","",TERM1!P26)</f>
        <v/>
      </c>
      <c r="AS29" s="128" t="str">
        <f>IF(TERM2!P26="","",TERM2!P26)</f>
        <v/>
      </c>
      <c r="AT29" s="128" t="str">
        <f>IF(TERM3!P26="","",TERM3!P26)</f>
        <v/>
      </c>
      <c r="AU29" s="126" t="str">
        <f t="shared" si="8"/>
        <v/>
      </c>
      <c r="AV29" s="131" t="str">
        <f t="shared" si="9"/>
        <v/>
      </c>
      <c r="AW29" s="132" t="str">
        <f t="shared" si="10"/>
        <v/>
      </c>
      <c r="AX29" s="133" t="str">
        <f t="shared" si="11"/>
        <v/>
      </c>
      <c r="AY29" s="111" t="str">
        <f t="shared" si="12"/>
        <v/>
      </c>
      <c r="AZ29" s="72" t="str">
        <f t="shared" si="13"/>
        <v/>
      </c>
      <c r="BA29" s="50"/>
      <c r="BB29" s="50"/>
      <c r="BC29" s="50"/>
      <c r="BD29" s="50"/>
      <c r="BE29" s="50"/>
      <c r="BF29" s="50"/>
      <c r="BG29" s="50"/>
      <c r="BH29" s="50"/>
      <c r="BI29" s="50"/>
      <c r="BJ29" s="50"/>
      <c r="BK29" s="50"/>
      <c r="BL29" s="50"/>
      <c r="BM29" s="50"/>
      <c r="BN29" s="50"/>
      <c r="BO29" s="50"/>
      <c r="BP29" s="50"/>
      <c r="BQ29" s="50"/>
      <c r="BR29" s="50"/>
      <c r="BS29" s="50"/>
      <c r="BT29" s="50"/>
      <c r="BU29" s="50"/>
      <c r="BV29" s="50"/>
      <c r="BW29" s="50"/>
      <c r="BX29" s="50"/>
      <c r="BY29" s="50"/>
      <c r="BZ29" s="50"/>
      <c r="CA29" s="50"/>
      <c r="CB29" s="50"/>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50"/>
    </row>
    <row r="30" spans="1:109" s="57" customFormat="1" ht="18" customHeight="1">
      <c r="A30" s="528"/>
      <c r="B30" s="50"/>
      <c r="C30" s="70">
        <v>19</v>
      </c>
      <c r="D30" s="708" t="str">
        <f>IF('Input Data'!I28="","",'Input Data'!I28)</f>
        <v>RAMIREZ, VINCENT HERRERA</v>
      </c>
      <c r="E30" s="709"/>
      <c r="F30" s="709"/>
      <c r="G30" s="710"/>
      <c r="H30" s="123" t="str">
        <f>IF(TERM1!E27="","",TERM1!E27)</f>
        <v/>
      </c>
      <c r="I30" s="124" t="str">
        <f>IF(TERM2!E27="","",TERM2!E27)</f>
        <v/>
      </c>
      <c r="J30" s="125" t="str">
        <f>IF(TERM3!E27="","",TERM3!E27)</f>
        <v/>
      </c>
      <c r="K30" s="126" t="str">
        <f t="shared" si="0"/>
        <v/>
      </c>
      <c r="L30" s="127" t="str">
        <f>IF(TERM1!F27="","",TERM1!F27)</f>
        <v/>
      </c>
      <c r="M30" s="128" t="str">
        <f>IF(TERM2!F27="","",TERM2!F27)</f>
        <v/>
      </c>
      <c r="N30" s="128" t="str">
        <f>IF(TERM3!F27="","",TERM3!F27)</f>
        <v/>
      </c>
      <c r="O30" s="129" t="str">
        <f t="shared" si="1"/>
        <v/>
      </c>
      <c r="P30" s="130" t="str">
        <f>IF(TERM1!G27="","",TERM1!G27)</f>
        <v/>
      </c>
      <c r="Q30" s="128" t="str">
        <f>IF(TERM2!G27="","",TERM2!G27)</f>
        <v/>
      </c>
      <c r="R30" s="128" t="str">
        <f>IF(TERM3!G27="","",TERM3!G27)</f>
        <v/>
      </c>
      <c r="S30" s="126" t="str">
        <f t="shared" si="2"/>
        <v/>
      </c>
      <c r="T30" s="127" t="str">
        <f>IF(TERM1!H27="","",TERM1!H27)</f>
        <v/>
      </c>
      <c r="U30" s="128" t="str">
        <f>IF(TERM2!H27="","",TERM2!H27)</f>
        <v/>
      </c>
      <c r="V30" s="125" t="str">
        <f>IF(TERM3!H27="","",TERM3!H27)</f>
        <v/>
      </c>
      <c r="W30" s="129" t="str">
        <f t="shared" si="3"/>
        <v/>
      </c>
      <c r="X30" s="130" t="str">
        <f>IF(TERM1!I27="","",TERM1!I27)</f>
        <v/>
      </c>
      <c r="Y30" s="128" t="str">
        <f>IF(TERM2!I27="","",TERM2!I27)</f>
        <v/>
      </c>
      <c r="Z30" s="128" t="str">
        <f>IF(TERM3!I27="","",TERM3!I27)</f>
        <v/>
      </c>
      <c r="AA30" s="126" t="str">
        <f t="shared" si="4"/>
        <v/>
      </c>
      <c r="AB30" s="130" t="str">
        <f>IF(TERM1!J27="","",TERM1!J27)</f>
        <v/>
      </c>
      <c r="AC30" s="128" t="str">
        <f>IF(TERM2!J27="","",TERM2!J27)</f>
        <v/>
      </c>
      <c r="AD30" s="128" t="str">
        <f>IF(TERM3!J27="","",TERM3!J27)</f>
        <v/>
      </c>
      <c r="AE30" s="126" t="str">
        <f t="shared" si="5"/>
        <v/>
      </c>
      <c r="AF30" s="130" t="str">
        <f>IF(TERM1!K27="","",TERM1!K27)</f>
        <v/>
      </c>
      <c r="AG30" s="128" t="str">
        <f>IF(TERM2!K27="","",TERM2!K27)</f>
        <v/>
      </c>
      <c r="AH30" s="128" t="str">
        <f>IF(TERM3!K27="","",TERM3!K27)</f>
        <v/>
      </c>
      <c r="AI30" s="126" t="str">
        <f t="shared" si="14"/>
        <v/>
      </c>
      <c r="AJ30" s="130" t="str">
        <f>IF(TERM1!L27="","",TERM1!L27)</f>
        <v/>
      </c>
      <c r="AK30" s="128" t="str">
        <f>IF(TERM2!L27="","",TERM2!L27)</f>
        <v/>
      </c>
      <c r="AL30" s="128" t="str">
        <f>IF(TERM3!L27="","",TERM3!L27)</f>
        <v/>
      </c>
      <c r="AM30" s="126" t="str">
        <f t="shared" si="6"/>
        <v/>
      </c>
      <c r="AN30" s="130" t="str">
        <f>IF(TERM1!O27="","",TERM1!O27)</f>
        <v/>
      </c>
      <c r="AO30" s="128" t="str">
        <f>IF(TERM2!O27="","",TERM2!O27)</f>
        <v/>
      </c>
      <c r="AP30" s="128" t="str">
        <f>IF(TERM3!O27="","",TERM3!O27)</f>
        <v/>
      </c>
      <c r="AQ30" s="126" t="str">
        <f t="shared" si="7"/>
        <v/>
      </c>
      <c r="AR30" s="130" t="str">
        <f>IF(TERM1!P27="","",TERM1!P27)</f>
        <v/>
      </c>
      <c r="AS30" s="128" t="str">
        <f>IF(TERM2!P27="","",TERM2!P27)</f>
        <v/>
      </c>
      <c r="AT30" s="128" t="str">
        <f>IF(TERM3!P27="","",TERM3!P27)</f>
        <v/>
      </c>
      <c r="AU30" s="126" t="str">
        <f t="shared" si="8"/>
        <v/>
      </c>
      <c r="AV30" s="131" t="str">
        <f t="shared" si="9"/>
        <v/>
      </c>
      <c r="AW30" s="132" t="str">
        <f t="shared" si="10"/>
        <v/>
      </c>
      <c r="AX30" s="133" t="str">
        <f t="shared" si="11"/>
        <v/>
      </c>
      <c r="AY30" s="111" t="str">
        <f t="shared" si="12"/>
        <v/>
      </c>
      <c r="AZ30" s="72" t="str">
        <f t="shared" si="13"/>
        <v/>
      </c>
      <c r="BA30" s="50"/>
      <c r="BB30" s="50"/>
      <c r="BC30" s="50"/>
      <c r="BD30" s="50"/>
      <c r="BE30" s="50"/>
      <c r="BF30" s="50"/>
      <c r="BG30" s="50"/>
      <c r="BH30" s="50"/>
      <c r="BI30" s="50"/>
      <c r="BJ30" s="50"/>
      <c r="BK30" s="50"/>
      <c r="BL30" s="50"/>
      <c r="BM30" s="50"/>
      <c r="BN30" s="50"/>
      <c r="BO30" s="50"/>
      <c r="BP30" s="50"/>
      <c r="BQ30" s="50"/>
      <c r="BR30" s="50"/>
      <c r="BS30" s="50"/>
      <c r="BT30" s="50"/>
      <c r="BU30" s="50"/>
      <c r="BV30" s="50"/>
      <c r="BW30" s="50"/>
      <c r="BX30" s="50"/>
      <c r="BY30" s="50"/>
      <c r="BZ30" s="50"/>
      <c r="CA30" s="50"/>
      <c r="CB30" s="50"/>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50"/>
    </row>
    <row r="31" spans="1:109" s="57" customFormat="1" ht="18" customHeight="1">
      <c r="A31" s="528"/>
      <c r="B31" s="50"/>
      <c r="C31" s="70">
        <v>20</v>
      </c>
      <c r="D31" s="708" t="str">
        <f>IF('Input Data'!I29="","",'Input Data'!I29)</f>
        <v>CASTILLO, JUSTIN NAVARRO</v>
      </c>
      <c r="E31" s="709"/>
      <c r="F31" s="709"/>
      <c r="G31" s="710"/>
      <c r="H31" s="123" t="str">
        <f>IF(TERM1!E28="","",TERM1!E28)</f>
        <v/>
      </c>
      <c r="I31" s="124" t="str">
        <f>IF(TERM2!E28="","",TERM2!E28)</f>
        <v/>
      </c>
      <c r="J31" s="125" t="str">
        <f>IF(TERM3!E28="","",TERM3!E28)</f>
        <v/>
      </c>
      <c r="K31" s="126" t="str">
        <f t="shared" si="0"/>
        <v/>
      </c>
      <c r="L31" s="127" t="str">
        <f>IF(TERM1!F28="","",TERM1!F28)</f>
        <v/>
      </c>
      <c r="M31" s="128" t="str">
        <f>IF(TERM2!F28="","",TERM2!F28)</f>
        <v/>
      </c>
      <c r="N31" s="128" t="str">
        <f>IF(TERM3!F28="","",TERM3!F28)</f>
        <v/>
      </c>
      <c r="O31" s="129" t="str">
        <f t="shared" si="1"/>
        <v/>
      </c>
      <c r="P31" s="130" t="str">
        <f>IF(TERM1!G28="","",TERM1!G28)</f>
        <v/>
      </c>
      <c r="Q31" s="128" t="str">
        <f>IF(TERM2!G28="","",TERM2!G28)</f>
        <v/>
      </c>
      <c r="R31" s="128" t="str">
        <f>IF(TERM3!G28="","",TERM3!G28)</f>
        <v/>
      </c>
      <c r="S31" s="126" t="str">
        <f t="shared" si="2"/>
        <v/>
      </c>
      <c r="T31" s="127" t="str">
        <f>IF(TERM1!H28="","",TERM1!H28)</f>
        <v/>
      </c>
      <c r="U31" s="128" t="str">
        <f>IF(TERM2!H28="","",TERM2!H28)</f>
        <v/>
      </c>
      <c r="V31" s="125" t="str">
        <f>IF(TERM3!H28="","",TERM3!H28)</f>
        <v/>
      </c>
      <c r="W31" s="129" t="str">
        <f t="shared" si="3"/>
        <v/>
      </c>
      <c r="X31" s="130" t="str">
        <f>IF(TERM1!I28="","",TERM1!I28)</f>
        <v/>
      </c>
      <c r="Y31" s="128" t="str">
        <f>IF(TERM2!I28="","",TERM2!I28)</f>
        <v/>
      </c>
      <c r="Z31" s="128" t="str">
        <f>IF(TERM3!I28="","",TERM3!I28)</f>
        <v/>
      </c>
      <c r="AA31" s="126" t="str">
        <f t="shared" si="4"/>
        <v/>
      </c>
      <c r="AB31" s="130" t="str">
        <f>IF(TERM1!J28="","",TERM1!J28)</f>
        <v/>
      </c>
      <c r="AC31" s="128" t="str">
        <f>IF(TERM2!J28="","",TERM2!J28)</f>
        <v/>
      </c>
      <c r="AD31" s="128" t="str">
        <f>IF(TERM3!J28="","",TERM3!J28)</f>
        <v/>
      </c>
      <c r="AE31" s="126" t="str">
        <f t="shared" si="5"/>
        <v/>
      </c>
      <c r="AF31" s="130" t="str">
        <f>IF(TERM1!K28="","",TERM1!K28)</f>
        <v/>
      </c>
      <c r="AG31" s="128" t="str">
        <f>IF(TERM2!K28="","",TERM2!K28)</f>
        <v/>
      </c>
      <c r="AH31" s="128" t="str">
        <f>IF(TERM3!K28="","",TERM3!K28)</f>
        <v/>
      </c>
      <c r="AI31" s="126" t="str">
        <f t="shared" si="14"/>
        <v/>
      </c>
      <c r="AJ31" s="130" t="str">
        <f>IF(TERM1!L28="","",TERM1!L28)</f>
        <v/>
      </c>
      <c r="AK31" s="128" t="str">
        <f>IF(TERM2!L28="","",TERM2!L28)</f>
        <v/>
      </c>
      <c r="AL31" s="128" t="str">
        <f>IF(TERM3!L28="","",TERM3!L28)</f>
        <v/>
      </c>
      <c r="AM31" s="126" t="str">
        <f t="shared" si="6"/>
        <v/>
      </c>
      <c r="AN31" s="130" t="str">
        <f>IF(TERM1!O28="","",TERM1!O28)</f>
        <v/>
      </c>
      <c r="AO31" s="128" t="str">
        <f>IF(TERM2!O28="","",TERM2!O28)</f>
        <v/>
      </c>
      <c r="AP31" s="128" t="str">
        <f>IF(TERM3!O28="","",TERM3!O28)</f>
        <v/>
      </c>
      <c r="AQ31" s="126" t="str">
        <f t="shared" si="7"/>
        <v/>
      </c>
      <c r="AR31" s="130" t="str">
        <f>IF(TERM1!P28="","",TERM1!P28)</f>
        <v/>
      </c>
      <c r="AS31" s="128" t="str">
        <f>IF(TERM2!P28="","",TERM2!P28)</f>
        <v/>
      </c>
      <c r="AT31" s="128" t="str">
        <f>IF(TERM3!P28="","",TERM3!P28)</f>
        <v/>
      </c>
      <c r="AU31" s="126" t="str">
        <f t="shared" si="8"/>
        <v/>
      </c>
      <c r="AV31" s="131" t="str">
        <f t="shared" si="9"/>
        <v/>
      </c>
      <c r="AW31" s="132" t="str">
        <f t="shared" si="10"/>
        <v/>
      </c>
      <c r="AX31" s="133" t="str">
        <f t="shared" si="11"/>
        <v/>
      </c>
      <c r="AY31" s="111" t="str">
        <f t="shared" si="12"/>
        <v/>
      </c>
      <c r="AZ31" s="72" t="str">
        <f t="shared" si="13"/>
        <v/>
      </c>
      <c r="BA31" s="50"/>
      <c r="BB31" s="50"/>
      <c r="BC31" s="50"/>
      <c r="BD31" s="50"/>
      <c r="BE31" s="50"/>
      <c r="BF31" s="50"/>
      <c r="BG31" s="50"/>
      <c r="BH31" s="50"/>
      <c r="BI31" s="50"/>
      <c r="BJ31" s="50"/>
      <c r="BK31" s="50"/>
      <c r="BL31" s="50"/>
      <c r="BM31" s="50"/>
      <c r="BN31" s="50"/>
      <c r="BO31" s="50"/>
      <c r="BP31" s="50"/>
      <c r="BQ31" s="50"/>
      <c r="BR31" s="50"/>
      <c r="BS31" s="50"/>
      <c r="BT31" s="50"/>
      <c r="BU31" s="50"/>
      <c r="BV31" s="50"/>
      <c r="BW31" s="50"/>
      <c r="BX31" s="50"/>
      <c r="BY31" s="50"/>
      <c r="BZ31" s="50"/>
      <c r="CA31" s="50"/>
      <c r="CB31" s="50"/>
      <c r="CC31" s="50"/>
      <c r="CD31" s="50"/>
      <c r="CE31" s="50"/>
      <c r="CF31" s="50"/>
      <c r="CG31" s="50"/>
      <c r="CH31" s="50"/>
      <c r="CI31" s="50"/>
      <c r="CJ31" s="50"/>
      <c r="CK31" s="50"/>
      <c r="CL31" s="50"/>
      <c r="CM31" s="50"/>
      <c r="CN31" s="50"/>
      <c r="CO31" s="50"/>
      <c r="CP31" s="50"/>
      <c r="CQ31" s="50"/>
      <c r="CR31" s="50"/>
      <c r="CS31" s="50"/>
      <c r="CT31" s="50"/>
      <c r="CU31" s="50"/>
      <c r="CV31" s="50"/>
      <c r="CW31" s="50"/>
      <c r="CX31" s="50"/>
      <c r="CY31" s="50"/>
      <c r="CZ31" s="50"/>
      <c r="DA31" s="50"/>
      <c r="DB31" s="50"/>
      <c r="DC31" s="50"/>
      <c r="DD31" s="50"/>
      <c r="DE31" s="50"/>
    </row>
    <row r="32" spans="1:109" s="57" customFormat="1" ht="18" customHeight="1">
      <c r="A32" s="528"/>
      <c r="B32" s="50"/>
      <c r="C32" s="70">
        <v>21</v>
      </c>
      <c r="D32" s="708" t="str">
        <f>IF('Input Data'!I30="","",'Input Data'!I30)</f>
        <v>HERRERA, ADRIANNE VERGARA</v>
      </c>
      <c r="E32" s="709"/>
      <c r="F32" s="709"/>
      <c r="G32" s="710"/>
      <c r="H32" s="123" t="str">
        <f>IF(TERM1!E29="","",TERM1!E29)</f>
        <v/>
      </c>
      <c r="I32" s="124" t="str">
        <f>IF(TERM2!E29="","",TERM2!E29)</f>
        <v/>
      </c>
      <c r="J32" s="125" t="str">
        <f>IF(TERM3!E29="","",TERM3!E29)</f>
        <v/>
      </c>
      <c r="K32" s="126" t="str">
        <f t="shared" si="0"/>
        <v/>
      </c>
      <c r="L32" s="127" t="str">
        <f>IF(TERM1!F29="","",TERM1!F29)</f>
        <v/>
      </c>
      <c r="M32" s="128" t="str">
        <f>IF(TERM2!F29="","",TERM2!F29)</f>
        <v/>
      </c>
      <c r="N32" s="128" t="str">
        <f>IF(TERM3!F29="","",TERM3!F29)</f>
        <v/>
      </c>
      <c r="O32" s="129" t="str">
        <f t="shared" si="1"/>
        <v/>
      </c>
      <c r="P32" s="130" t="str">
        <f>IF(TERM1!G29="","",TERM1!G29)</f>
        <v/>
      </c>
      <c r="Q32" s="128" t="str">
        <f>IF(TERM2!G29="","",TERM2!G29)</f>
        <v/>
      </c>
      <c r="R32" s="128" t="str">
        <f>IF(TERM3!G29="","",TERM3!G29)</f>
        <v/>
      </c>
      <c r="S32" s="126" t="str">
        <f t="shared" si="2"/>
        <v/>
      </c>
      <c r="T32" s="127" t="str">
        <f>IF(TERM1!H29="","",TERM1!H29)</f>
        <v/>
      </c>
      <c r="U32" s="128" t="str">
        <f>IF(TERM2!H29="","",TERM2!H29)</f>
        <v/>
      </c>
      <c r="V32" s="125" t="str">
        <f>IF(TERM3!H29="","",TERM3!H29)</f>
        <v/>
      </c>
      <c r="W32" s="129" t="str">
        <f t="shared" si="3"/>
        <v/>
      </c>
      <c r="X32" s="130" t="str">
        <f>IF(TERM1!I29="","",TERM1!I29)</f>
        <v/>
      </c>
      <c r="Y32" s="128" t="str">
        <f>IF(TERM2!I29="","",TERM2!I29)</f>
        <v/>
      </c>
      <c r="Z32" s="128" t="str">
        <f>IF(TERM3!I29="","",TERM3!I29)</f>
        <v/>
      </c>
      <c r="AA32" s="126" t="str">
        <f t="shared" si="4"/>
        <v/>
      </c>
      <c r="AB32" s="130" t="str">
        <f>IF(TERM1!J29="","",TERM1!J29)</f>
        <v/>
      </c>
      <c r="AC32" s="128" t="str">
        <f>IF(TERM2!J29="","",TERM2!J29)</f>
        <v/>
      </c>
      <c r="AD32" s="128" t="str">
        <f>IF(TERM3!J29="","",TERM3!J29)</f>
        <v/>
      </c>
      <c r="AE32" s="126" t="str">
        <f t="shared" si="5"/>
        <v/>
      </c>
      <c r="AF32" s="130" t="str">
        <f>IF(TERM1!K29="","",TERM1!K29)</f>
        <v/>
      </c>
      <c r="AG32" s="128" t="str">
        <f>IF(TERM2!K29="","",TERM2!K29)</f>
        <v/>
      </c>
      <c r="AH32" s="128" t="str">
        <f>IF(TERM3!K29="","",TERM3!K29)</f>
        <v/>
      </c>
      <c r="AI32" s="126" t="str">
        <f t="shared" si="14"/>
        <v/>
      </c>
      <c r="AJ32" s="130" t="str">
        <f>IF(TERM1!L29="","",TERM1!L29)</f>
        <v/>
      </c>
      <c r="AK32" s="128" t="str">
        <f>IF(TERM2!L29="","",TERM2!L29)</f>
        <v/>
      </c>
      <c r="AL32" s="128" t="str">
        <f>IF(TERM3!L29="","",TERM3!L29)</f>
        <v/>
      </c>
      <c r="AM32" s="126" t="str">
        <f t="shared" si="6"/>
        <v/>
      </c>
      <c r="AN32" s="130" t="str">
        <f>IF(TERM1!O29="","",TERM1!O29)</f>
        <v/>
      </c>
      <c r="AO32" s="128" t="str">
        <f>IF(TERM2!O29="","",TERM2!O29)</f>
        <v/>
      </c>
      <c r="AP32" s="128" t="str">
        <f>IF(TERM3!O29="","",TERM3!O29)</f>
        <v/>
      </c>
      <c r="AQ32" s="126" t="str">
        <f t="shared" si="7"/>
        <v/>
      </c>
      <c r="AR32" s="130" t="str">
        <f>IF(TERM1!P29="","",TERM1!P29)</f>
        <v/>
      </c>
      <c r="AS32" s="128" t="str">
        <f>IF(TERM2!P29="","",TERM2!P29)</f>
        <v/>
      </c>
      <c r="AT32" s="128" t="str">
        <f>IF(TERM3!P29="","",TERM3!P29)</f>
        <v/>
      </c>
      <c r="AU32" s="126" t="str">
        <f t="shared" si="8"/>
        <v/>
      </c>
      <c r="AV32" s="131" t="str">
        <f t="shared" si="9"/>
        <v/>
      </c>
      <c r="AW32" s="132" t="str">
        <f t="shared" si="10"/>
        <v/>
      </c>
      <c r="AX32" s="133" t="str">
        <f t="shared" si="11"/>
        <v/>
      </c>
      <c r="AY32" s="111" t="str">
        <f t="shared" si="12"/>
        <v/>
      </c>
      <c r="AZ32" s="72" t="str">
        <f t="shared" si="13"/>
        <v/>
      </c>
      <c r="BA32" s="50"/>
      <c r="BB32" s="50"/>
      <c r="BC32" s="50"/>
      <c r="BD32" s="50"/>
      <c r="BE32" s="50"/>
      <c r="BF32" s="50"/>
      <c r="BG32" s="50"/>
      <c r="BH32" s="50"/>
      <c r="BI32" s="50"/>
      <c r="BJ32" s="50"/>
      <c r="BK32" s="50"/>
      <c r="BL32" s="50"/>
      <c r="BM32" s="50"/>
      <c r="BN32" s="50"/>
      <c r="BO32" s="50"/>
      <c r="BP32" s="50"/>
      <c r="BQ32" s="50"/>
      <c r="BR32" s="50"/>
      <c r="BS32" s="50"/>
      <c r="BT32" s="50"/>
      <c r="BU32" s="50"/>
      <c r="BV32" s="50"/>
      <c r="BW32" s="50"/>
      <c r="BX32" s="50"/>
      <c r="BY32" s="50"/>
      <c r="BZ32" s="50"/>
      <c r="CA32" s="50"/>
      <c r="CB32" s="50"/>
      <c r="CC32" s="50"/>
      <c r="CD32" s="50"/>
      <c r="CE32" s="50"/>
      <c r="CF32" s="50"/>
      <c r="CG32" s="50"/>
      <c r="CH32" s="50"/>
      <c r="CI32" s="50"/>
      <c r="CJ32" s="50"/>
      <c r="CK32" s="50"/>
      <c r="CL32" s="50"/>
      <c r="CM32" s="50"/>
      <c r="CN32" s="50"/>
      <c r="CO32" s="50"/>
      <c r="CP32" s="50"/>
      <c r="CQ32" s="50"/>
      <c r="CR32" s="50"/>
      <c r="CS32" s="50"/>
      <c r="CT32" s="50"/>
      <c r="CU32" s="50"/>
      <c r="CV32" s="50"/>
      <c r="CW32" s="50"/>
      <c r="CX32" s="50"/>
      <c r="CY32" s="50"/>
      <c r="CZ32" s="50"/>
      <c r="DA32" s="50"/>
      <c r="DB32" s="50"/>
      <c r="DC32" s="50"/>
      <c r="DD32" s="50"/>
      <c r="DE32" s="50"/>
    </row>
    <row r="33" spans="1:109" ht="18" customHeight="1">
      <c r="C33" s="70">
        <v>22</v>
      </c>
      <c r="D33" s="708" t="str">
        <f>IF('Input Data'!I31="","",'Input Data'!I31)</f>
        <v>NAVARRO, LAWRENCE TORRES</v>
      </c>
      <c r="E33" s="709"/>
      <c r="F33" s="709"/>
      <c r="G33" s="710"/>
      <c r="H33" s="123" t="str">
        <f>IF(TERM1!E30="","",TERM1!E30)</f>
        <v/>
      </c>
      <c r="I33" s="124" t="str">
        <f>IF(TERM2!E30="","",TERM2!E30)</f>
        <v/>
      </c>
      <c r="J33" s="125" t="str">
        <f>IF(TERM3!E30="","",TERM3!E30)</f>
        <v/>
      </c>
      <c r="K33" s="126" t="str">
        <f t="shared" si="0"/>
        <v/>
      </c>
      <c r="L33" s="127" t="str">
        <f>IF(TERM1!F30="","",TERM1!F30)</f>
        <v/>
      </c>
      <c r="M33" s="128" t="str">
        <f>IF(TERM2!F30="","",TERM2!F30)</f>
        <v/>
      </c>
      <c r="N33" s="128" t="str">
        <f>IF(TERM3!F30="","",TERM3!F30)</f>
        <v/>
      </c>
      <c r="O33" s="129" t="str">
        <f t="shared" si="1"/>
        <v/>
      </c>
      <c r="P33" s="130" t="str">
        <f>IF(TERM1!G30="","",TERM1!G30)</f>
        <v/>
      </c>
      <c r="Q33" s="128" t="str">
        <f>IF(TERM2!G30="","",TERM2!G30)</f>
        <v/>
      </c>
      <c r="R33" s="128" t="str">
        <f>IF(TERM3!G30="","",TERM3!G30)</f>
        <v/>
      </c>
      <c r="S33" s="126" t="str">
        <f t="shared" si="2"/>
        <v/>
      </c>
      <c r="T33" s="127" t="str">
        <f>IF(TERM1!H30="","",TERM1!H30)</f>
        <v/>
      </c>
      <c r="U33" s="128" t="str">
        <f>IF(TERM2!H30="","",TERM2!H30)</f>
        <v/>
      </c>
      <c r="V33" s="125" t="str">
        <f>IF(TERM3!H30="","",TERM3!H30)</f>
        <v/>
      </c>
      <c r="W33" s="129" t="str">
        <f t="shared" si="3"/>
        <v/>
      </c>
      <c r="X33" s="130" t="str">
        <f>IF(TERM1!I30="","",TERM1!I30)</f>
        <v/>
      </c>
      <c r="Y33" s="128" t="str">
        <f>IF(TERM2!I30="","",TERM2!I30)</f>
        <v/>
      </c>
      <c r="Z33" s="128" t="str">
        <f>IF(TERM3!I30="","",TERM3!I30)</f>
        <v/>
      </c>
      <c r="AA33" s="126" t="str">
        <f t="shared" si="4"/>
        <v/>
      </c>
      <c r="AB33" s="130" t="str">
        <f>IF(TERM1!J30="","",TERM1!J30)</f>
        <v/>
      </c>
      <c r="AC33" s="128" t="str">
        <f>IF(TERM2!J30="","",TERM2!J30)</f>
        <v/>
      </c>
      <c r="AD33" s="128" t="str">
        <f>IF(TERM3!J30="","",TERM3!J30)</f>
        <v/>
      </c>
      <c r="AE33" s="126" t="str">
        <f t="shared" si="5"/>
        <v/>
      </c>
      <c r="AF33" s="130" t="str">
        <f>IF(TERM1!K30="","",TERM1!K30)</f>
        <v/>
      </c>
      <c r="AG33" s="128" t="str">
        <f>IF(TERM2!K30="","",TERM2!K30)</f>
        <v/>
      </c>
      <c r="AH33" s="128" t="str">
        <f>IF(TERM3!K30="","",TERM3!K30)</f>
        <v/>
      </c>
      <c r="AI33" s="126" t="str">
        <f t="shared" si="14"/>
        <v/>
      </c>
      <c r="AJ33" s="130" t="str">
        <f>IF(TERM1!L30="","",TERM1!L30)</f>
        <v/>
      </c>
      <c r="AK33" s="128" t="str">
        <f>IF(TERM2!L30="","",TERM2!L30)</f>
        <v/>
      </c>
      <c r="AL33" s="128" t="str">
        <f>IF(TERM3!L30="","",TERM3!L30)</f>
        <v/>
      </c>
      <c r="AM33" s="126" t="str">
        <f t="shared" si="6"/>
        <v/>
      </c>
      <c r="AN33" s="130" t="str">
        <f>IF(TERM1!O30="","",TERM1!O30)</f>
        <v/>
      </c>
      <c r="AO33" s="128" t="str">
        <f>IF(TERM2!O30="","",TERM2!O30)</f>
        <v/>
      </c>
      <c r="AP33" s="128" t="str">
        <f>IF(TERM3!O30="","",TERM3!O30)</f>
        <v/>
      </c>
      <c r="AQ33" s="126" t="str">
        <f t="shared" si="7"/>
        <v/>
      </c>
      <c r="AR33" s="130" t="str">
        <f>IF(TERM1!P30="","",TERM1!P30)</f>
        <v/>
      </c>
      <c r="AS33" s="128" t="str">
        <f>IF(TERM2!P30="","",TERM2!P30)</f>
        <v/>
      </c>
      <c r="AT33" s="128" t="str">
        <f>IF(TERM3!P30="","",TERM3!P30)</f>
        <v/>
      </c>
      <c r="AU33" s="126" t="str">
        <f t="shared" si="8"/>
        <v/>
      </c>
      <c r="AV33" s="131" t="str">
        <f t="shared" si="9"/>
        <v/>
      </c>
      <c r="AW33" s="132" t="str">
        <f t="shared" si="10"/>
        <v/>
      </c>
      <c r="AX33" s="133" t="str">
        <f t="shared" si="11"/>
        <v/>
      </c>
      <c r="AY33" s="111" t="str">
        <f t="shared" si="12"/>
        <v/>
      </c>
      <c r="AZ33" s="72" t="str">
        <f t="shared" si="13"/>
        <v/>
      </c>
    </row>
    <row r="34" spans="1:109" s="57" customFormat="1" ht="18" customHeight="1">
      <c r="A34" s="528"/>
      <c r="B34" s="50"/>
      <c r="C34" s="70">
        <v>23</v>
      </c>
      <c r="D34" s="708" t="str">
        <f>IF('Input Data'!I32="","",'Input Data'!I32)</f>
        <v>VERGARA, MIGUEL DOMINGUEZ</v>
      </c>
      <c r="E34" s="709"/>
      <c r="F34" s="709"/>
      <c r="G34" s="710"/>
      <c r="H34" s="123" t="str">
        <f>IF(TERM1!E31="","",TERM1!E31)</f>
        <v/>
      </c>
      <c r="I34" s="124" t="str">
        <f>IF(TERM2!E31="","",TERM2!E31)</f>
        <v/>
      </c>
      <c r="J34" s="125" t="str">
        <f>IF(TERM3!E31="","",TERM3!E31)</f>
        <v/>
      </c>
      <c r="K34" s="126" t="str">
        <f t="shared" si="0"/>
        <v/>
      </c>
      <c r="L34" s="127" t="str">
        <f>IF(TERM1!F31="","",TERM1!F31)</f>
        <v/>
      </c>
      <c r="M34" s="128" t="str">
        <f>IF(TERM2!F31="","",TERM2!F31)</f>
        <v/>
      </c>
      <c r="N34" s="128" t="str">
        <f>IF(TERM3!F31="","",TERM3!F31)</f>
        <v/>
      </c>
      <c r="O34" s="129" t="str">
        <f t="shared" si="1"/>
        <v/>
      </c>
      <c r="P34" s="130" t="str">
        <f>IF(TERM1!G31="","",TERM1!G31)</f>
        <v/>
      </c>
      <c r="Q34" s="128" t="str">
        <f>IF(TERM2!G31="","",TERM2!G31)</f>
        <v/>
      </c>
      <c r="R34" s="128" t="str">
        <f>IF(TERM3!G31="","",TERM3!G31)</f>
        <v/>
      </c>
      <c r="S34" s="126" t="str">
        <f t="shared" si="2"/>
        <v/>
      </c>
      <c r="T34" s="127" t="str">
        <f>IF(TERM1!H31="","",TERM1!H31)</f>
        <v/>
      </c>
      <c r="U34" s="128" t="str">
        <f>IF(TERM2!H31="","",TERM2!H31)</f>
        <v/>
      </c>
      <c r="V34" s="125" t="str">
        <f>IF(TERM3!H31="","",TERM3!H31)</f>
        <v/>
      </c>
      <c r="W34" s="129" t="str">
        <f t="shared" si="3"/>
        <v/>
      </c>
      <c r="X34" s="130" t="str">
        <f>IF(TERM1!I31="","",TERM1!I31)</f>
        <v/>
      </c>
      <c r="Y34" s="128" t="str">
        <f>IF(TERM2!I31="","",TERM2!I31)</f>
        <v/>
      </c>
      <c r="Z34" s="128" t="str">
        <f>IF(TERM3!I31="","",TERM3!I31)</f>
        <v/>
      </c>
      <c r="AA34" s="126" t="str">
        <f t="shared" si="4"/>
        <v/>
      </c>
      <c r="AB34" s="130" t="str">
        <f>IF(TERM1!J31="","",TERM1!J31)</f>
        <v/>
      </c>
      <c r="AC34" s="128" t="str">
        <f>IF(TERM2!J31="","",TERM2!J31)</f>
        <v/>
      </c>
      <c r="AD34" s="128" t="str">
        <f>IF(TERM3!J31="","",TERM3!J31)</f>
        <v/>
      </c>
      <c r="AE34" s="126" t="str">
        <f t="shared" si="5"/>
        <v/>
      </c>
      <c r="AF34" s="130" t="str">
        <f>IF(TERM1!K31="","",TERM1!K31)</f>
        <v/>
      </c>
      <c r="AG34" s="128" t="str">
        <f>IF(TERM2!K31="","",TERM2!K31)</f>
        <v/>
      </c>
      <c r="AH34" s="128" t="str">
        <f>IF(TERM3!K31="","",TERM3!K31)</f>
        <v/>
      </c>
      <c r="AI34" s="126" t="str">
        <f t="shared" si="14"/>
        <v/>
      </c>
      <c r="AJ34" s="130" t="str">
        <f>IF(TERM1!L31="","",TERM1!L31)</f>
        <v/>
      </c>
      <c r="AK34" s="128" t="str">
        <f>IF(TERM2!L31="","",TERM2!L31)</f>
        <v/>
      </c>
      <c r="AL34" s="128" t="str">
        <f>IF(TERM3!L31="","",TERM3!L31)</f>
        <v/>
      </c>
      <c r="AM34" s="126" t="str">
        <f t="shared" si="6"/>
        <v/>
      </c>
      <c r="AN34" s="130" t="str">
        <f>IF(TERM1!O31="","",TERM1!O31)</f>
        <v/>
      </c>
      <c r="AO34" s="128" t="str">
        <f>IF(TERM2!O31="","",TERM2!O31)</f>
        <v/>
      </c>
      <c r="AP34" s="128" t="str">
        <f>IF(TERM3!O31="","",TERM3!O31)</f>
        <v/>
      </c>
      <c r="AQ34" s="126" t="str">
        <f t="shared" si="7"/>
        <v/>
      </c>
      <c r="AR34" s="130" t="str">
        <f>IF(TERM1!P31="","",TERM1!P31)</f>
        <v/>
      </c>
      <c r="AS34" s="128" t="str">
        <f>IF(TERM2!P31="","",TERM2!P31)</f>
        <v/>
      </c>
      <c r="AT34" s="128" t="str">
        <f>IF(TERM3!P31="","",TERM3!P31)</f>
        <v/>
      </c>
      <c r="AU34" s="126" t="str">
        <f t="shared" si="8"/>
        <v/>
      </c>
      <c r="AV34" s="131" t="str">
        <f t="shared" si="9"/>
        <v/>
      </c>
      <c r="AW34" s="132" t="str">
        <f t="shared" si="10"/>
        <v/>
      </c>
      <c r="AX34" s="133" t="str">
        <f t="shared" si="11"/>
        <v/>
      </c>
      <c r="AY34" s="111" t="str">
        <f t="shared" si="12"/>
        <v/>
      </c>
      <c r="AZ34" s="72" t="str">
        <f t="shared" si="13"/>
        <v/>
      </c>
      <c r="BA34" s="50"/>
      <c r="BB34" s="50"/>
      <c r="BC34" s="50"/>
      <c r="BD34" s="50"/>
      <c r="BE34" s="50"/>
      <c r="BF34" s="50"/>
      <c r="BG34" s="50"/>
      <c r="BH34" s="50"/>
      <c r="BI34" s="50"/>
      <c r="BJ34" s="50"/>
      <c r="BK34" s="50"/>
      <c r="BL34" s="50"/>
      <c r="BM34" s="50"/>
      <c r="BN34" s="50"/>
      <c r="BO34" s="50"/>
      <c r="BP34" s="50"/>
      <c r="BQ34" s="50"/>
      <c r="BR34" s="50"/>
      <c r="BS34" s="50"/>
      <c r="BT34" s="50"/>
      <c r="BU34" s="50"/>
      <c r="BV34" s="50"/>
      <c r="BW34" s="50"/>
      <c r="BX34" s="50"/>
      <c r="BY34" s="50"/>
      <c r="BZ34" s="50"/>
      <c r="CA34" s="50"/>
      <c r="CB34" s="50"/>
      <c r="CC34" s="50"/>
      <c r="CD34" s="50"/>
      <c r="CE34" s="50"/>
      <c r="CF34" s="50"/>
      <c r="CG34" s="50"/>
      <c r="CH34" s="50"/>
      <c r="CI34" s="50"/>
      <c r="CJ34" s="50"/>
      <c r="CK34" s="50"/>
      <c r="CL34" s="50"/>
      <c r="CM34" s="50"/>
      <c r="CN34" s="50"/>
      <c r="CO34" s="50"/>
      <c r="CP34" s="50"/>
      <c r="CQ34" s="50"/>
      <c r="CR34" s="50"/>
      <c r="CS34" s="50"/>
      <c r="CT34" s="50"/>
      <c r="CU34" s="50"/>
      <c r="CV34" s="50"/>
      <c r="CW34" s="50"/>
      <c r="CX34" s="50"/>
      <c r="CY34" s="50"/>
      <c r="CZ34" s="50"/>
      <c r="DA34" s="50"/>
      <c r="DB34" s="50"/>
      <c r="DC34" s="50"/>
      <c r="DD34" s="50"/>
      <c r="DE34" s="50"/>
    </row>
    <row r="35" spans="1:109" s="57" customFormat="1" ht="18" customHeight="1">
      <c r="A35" s="528"/>
      <c r="B35" s="50"/>
      <c r="C35" s="70">
        <v>24</v>
      </c>
      <c r="D35" s="708" t="str">
        <f>IF('Input Data'!I33="","",'Input Data'!I33)</f>
        <v>DOMINGUEZ, ANTHONY ESPINOZA</v>
      </c>
      <c r="E35" s="709"/>
      <c r="F35" s="709"/>
      <c r="G35" s="710"/>
      <c r="H35" s="123" t="str">
        <f>IF(TERM1!E32="","",TERM1!E32)</f>
        <v/>
      </c>
      <c r="I35" s="124" t="str">
        <f>IF(TERM2!E32="","",TERM2!E32)</f>
        <v/>
      </c>
      <c r="J35" s="125" t="str">
        <f>IF(TERM3!E32="","",TERM3!E32)</f>
        <v/>
      </c>
      <c r="K35" s="126" t="str">
        <f t="shared" si="0"/>
        <v/>
      </c>
      <c r="L35" s="127" t="str">
        <f>IF(TERM1!F32="","",TERM1!F32)</f>
        <v/>
      </c>
      <c r="M35" s="128" t="str">
        <f>IF(TERM2!F32="","",TERM2!F32)</f>
        <v/>
      </c>
      <c r="N35" s="128" t="str">
        <f>IF(TERM3!F32="","",TERM3!F32)</f>
        <v/>
      </c>
      <c r="O35" s="129" t="str">
        <f t="shared" si="1"/>
        <v/>
      </c>
      <c r="P35" s="130" t="str">
        <f>IF(TERM1!G32="","",TERM1!G32)</f>
        <v/>
      </c>
      <c r="Q35" s="128" t="str">
        <f>IF(TERM2!G32="","",TERM2!G32)</f>
        <v/>
      </c>
      <c r="R35" s="128" t="str">
        <f>IF(TERM3!G32="","",TERM3!G32)</f>
        <v/>
      </c>
      <c r="S35" s="126" t="str">
        <f t="shared" si="2"/>
        <v/>
      </c>
      <c r="T35" s="127" t="str">
        <f>IF(TERM1!H32="","",TERM1!H32)</f>
        <v/>
      </c>
      <c r="U35" s="128" t="str">
        <f>IF(TERM2!H32="","",TERM2!H32)</f>
        <v/>
      </c>
      <c r="V35" s="125" t="str">
        <f>IF(TERM3!H32="","",TERM3!H32)</f>
        <v/>
      </c>
      <c r="W35" s="129" t="str">
        <f t="shared" si="3"/>
        <v/>
      </c>
      <c r="X35" s="130" t="str">
        <f>IF(TERM1!I32="","",TERM1!I32)</f>
        <v/>
      </c>
      <c r="Y35" s="128" t="str">
        <f>IF(TERM2!I32="","",TERM2!I32)</f>
        <v/>
      </c>
      <c r="Z35" s="128" t="str">
        <f>IF(TERM3!I32="","",TERM3!I32)</f>
        <v/>
      </c>
      <c r="AA35" s="126" t="str">
        <f t="shared" si="4"/>
        <v/>
      </c>
      <c r="AB35" s="130" t="str">
        <f>IF(TERM1!J32="","",TERM1!J32)</f>
        <v/>
      </c>
      <c r="AC35" s="128" t="str">
        <f>IF(TERM2!J32="","",TERM2!J32)</f>
        <v/>
      </c>
      <c r="AD35" s="128" t="str">
        <f>IF(TERM3!J32="","",TERM3!J32)</f>
        <v/>
      </c>
      <c r="AE35" s="126" t="str">
        <f t="shared" si="5"/>
        <v/>
      </c>
      <c r="AF35" s="130" t="str">
        <f>IF(TERM1!K32="","",TERM1!K32)</f>
        <v/>
      </c>
      <c r="AG35" s="128" t="str">
        <f>IF(TERM2!K32="","",TERM2!K32)</f>
        <v/>
      </c>
      <c r="AH35" s="128" t="str">
        <f>IF(TERM3!K32="","",TERM3!K32)</f>
        <v/>
      </c>
      <c r="AI35" s="126" t="str">
        <f t="shared" si="14"/>
        <v/>
      </c>
      <c r="AJ35" s="130" t="str">
        <f>IF(TERM1!L32="","",TERM1!L32)</f>
        <v/>
      </c>
      <c r="AK35" s="128" t="str">
        <f>IF(TERM2!L32="","",TERM2!L32)</f>
        <v/>
      </c>
      <c r="AL35" s="128" t="str">
        <f>IF(TERM3!L32="","",TERM3!L32)</f>
        <v/>
      </c>
      <c r="AM35" s="126" t="str">
        <f t="shared" si="6"/>
        <v/>
      </c>
      <c r="AN35" s="130" t="str">
        <f>IF(TERM1!O32="","",TERM1!O32)</f>
        <v/>
      </c>
      <c r="AO35" s="128" t="str">
        <f>IF(TERM2!O32="","",TERM2!O32)</f>
        <v/>
      </c>
      <c r="AP35" s="128" t="str">
        <f>IF(TERM3!O32="","",TERM3!O32)</f>
        <v/>
      </c>
      <c r="AQ35" s="126" t="str">
        <f t="shared" si="7"/>
        <v/>
      </c>
      <c r="AR35" s="130" t="str">
        <f>IF(TERM1!P32="","",TERM1!P32)</f>
        <v/>
      </c>
      <c r="AS35" s="128" t="str">
        <f>IF(TERM2!P32="","",TERM2!P32)</f>
        <v/>
      </c>
      <c r="AT35" s="128" t="str">
        <f>IF(TERM3!P32="","",TERM3!P32)</f>
        <v/>
      </c>
      <c r="AU35" s="126" t="str">
        <f t="shared" si="8"/>
        <v/>
      </c>
      <c r="AV35" s="131" t="str">
        <f t="shared" si="9"/>
        <v/>
      </c>
      <c r="AW35" s="132" t="str">
        <f t="shared" si="10"/>
        <v/>
      </c>
      <c r="AX35" s="133" t="str">
        <f t="shared" si="11"/>
        <v/>
      </c>
      <c r="AY35" s="111" t="str">
        <f t="shared" si="12"/>
        <v/>
      </c>
      <c r="AZ35" s="72" t="str">
        <f t="shared" si="13"/>
        <v/>
      </c>
      <c r="BA35" s="50"/>
      <c r="BB35" s="50"/>
      <c r="BC35" s="50"/>
      <c r="BD35" s="50"/>
      <c r="BE35" s="50"/>
      <c r="BF35" s="50"/>
      <c r="BG35" s="50"/>
      <c r="BH35" s="50"/>
      <c r="BI35" s="50"/>
      <c r="BJ35" s="50"/>
      <c r="BK35" s="50"/>
      <c r="BL35" s="50"/>
      <c r="BM35" s="50"/>
      <c r="BN35" s="50"/>
      <c r="BO35" s="50"/>
      <c r="BP35" s="50"/>
      <c r="BQ35" s="50"/>
      <c r="BR35" s="50"/>
      <c r="BS35" s="50"/>
      <c r="BT35" s="50"/>
      <c r="BU35" s="50"/>
      <c r="BV35" s="50"/>
      <c r="BW35" s="50"/>
      <c r="BX35" s="50"/>
      <c r="BY35" s="50"/>
      <c r="BZ35" s="50"/>
      <c r="CA35" s="50"/>
      <c r="CB35" s="50"/>
      <c r="CC35" s="50"/>
      <c r="CD35" s="50"/>
      <c r="CE35" s="50"/>
      <c r="CF35" s="50"/>
      <c r="CG35" s="50"/>
      <c r="CH35" s="50"/>
      <c r="CI35" s="50"/>
      <c r="CJ35" s="50"/>
      <c r="CK35" s="50"/>
      <c r="CL35" s="50"/>
      <c r="CM35" s="50"/>
      <c r="CN35" s="50"/>
      <c r="CO35" s="50"/>
      <c r="CP35" s="50"/>
      <c r="CQ35" s="50"/>
      <c r="CR35" s="50"/>
      <c r="CS35" s="50"/>
      <c r="CT35" s="50"/>
      <c r="CU35" s="50"/>
      <c r="CV35" s="50"/>
      <c r="CW35" s="50"/>
      <c r="CX35" s="50"/>
      <c r="CY35" s="50"/>
      <c r="CZ35" s="50"/>
      <c r="DA35" s="50"/>
      <c r="DB35" s="50"/>
      <c r="DC35" s="50"/>
      <c r="DD35" s="50"/>
      <c r="DE35" s="50"/>
    </row>
    <row r="36" spans="1:109" s="57" customFormat="1" ht="18" customHeight="1">
      <c r="A36" s="528"/>
      <c r="B36" s="50"/>
      <c r="C36" s="70">
        <v>25</v>
      </c>
      <c r="D36" s="708" t="str">
        <f>IF('Input Data'!I34="","",'Input Data'!I34)</f>
        <v>ESPINOZA, ALVIN DEL ROSARIO</v>
      </c>
      <c r="E36" s="709"/>
      <c r="F36" s="709"/>
      <c r="G36" s="710"/>
      <c r="H36" s="123" t="str">
        <f>IF(TERM1!E33="","",TERM1!E33)</f>
        <v/>
      </c>
      <c r="I36" s="124" t="str">
        <f>IF(TERM2!E33="","",TERM2!E33)</f>
        <v/>
      </c>
      <c r="J36" s="125" t="str">
        <f>IF(TERM3!E33="","",TERM3!E33)</f>
        <v/>
      </c>
      <c r="K36" s="126" t="str">
        <f t="shared" si="0"/>
        <v/>
      </c>
      <c r="L36" s="127" t="str">
        <f>IF(TERM1!F33="","",TERM1!F33)</f>
        <v/>
      </c>
      <c r="M36" s="128" t="str">
        <f>IF(TERM2!F33="","",TERM2!F33)</f>
        <v/>
      </c>
      <c r="N36" s="128" t="str">
        <f>IF(TERM3!F33="","",TERM3!F33)</f>
        <v/>
      </c>
      <c r="O36" s="129" t="str">
        <f t="shared" si="1"/>
        <v/>
      </c>
      <c r="P36" s="130" t="str">
        <f>IF(TERM1!G33="","",TERM1!G33)</f>
        <v/>
      </c>
      <c r="Q36" s="128" t="str">
        <f>IF(TERM2!G33="","",TERM2!G33)</f>
        <v/>
      </c>
      <c r="R36" s="128" t="str">
        <f>IF(TERM3!G33="","",TERM3!G33)</f>
        <v/>
      </c>
      <c r="S36" s="126" t="str">
        <f t="shared" si="2"/>
        <v/>
      </c>
      <c r="T36" s="127" t="str">
        <f>IF(TERM1!H33="","",TERM1!H33)</f>
        <v/>
      </c>
      <c r="U36" s="128" t="str">
        <f>IF(TERM2!H33="","",TERM2!H33)</f>
        <v/>
      </c>
      <c r="V36" s="125" t="str">
        <f>IF(TERM3!H33="","",TERM3!H33)</f>
        <v/>
      </c>
      <c r="W36" s="129" t="str">
        <f t="shared" si="3"/>
        <v/>
      </c>
      <c r="X36" s="130" t="str">
        <f>IF(TERM1!I33="","",TERM1!I33)</f>
        <v/>
      </c>
      <c r="Y36" s="128" t="str">
        <f>IF(TERM2!I33="","",TERM2!I33)</f>
        <v/>
      </c>
      <c r="Z36" s="128" t="str">
        <f>IF(TERM3!I33="","",TERM3!I33)</f>
        <v/>
      </c>
      <c r="AA36" s="126" t="str">
        <f t="shared" si="4"/>
        <v/>
      </c>
      <c r="AB36" s="130" t="str">
        <f>IF(TERM1!J33="","",TERM1!J33)</f>
        <v/>
      </c>
      <c r="AC36" s="128" t="str">
        <f>IF(TERM2!J33="","",TERM2!J33)</f>
        <v/>
      </c>
      <c r="AD36" s="128" t="str">
        <f>IF(TERM3!J33="","",TERM3!J33)</f>
        <v/>
      </c>
      <c r="AE36" s="126" t="str">
        <f t="shared" si="5"/>
        <v/>
      </c>
      <c r="AF36" s="130" t="str">
        <f>IF(TERM1!K33="","",TERM1!K33)</f>
        <v/>
      </c>
      <c r="AG36" s="128" t="str">
        <f>IF(TERM2!K33="","",TERM2!K33)</f>
        <v/>
      </c>
      <c r="AH36" s="128" t="str">
        <f>IF(TERM3!K33="","",TERM3!K33)</f>
        <v/>
      </c>
      <c r="AI36" s="126" t="str">
        <f t="shared" si="14"/>
        <v/>
      </c>
      <c r="AJ36" s="130" t="str">
        <f>IF(TERM1!L33="","",TERM1!L33)</f>
        <v/>
      </c>
      <c r="AK36" s="128" t="str">
        <f>IF(TERM2!L33="","",TERM2!L33)</f>
        <v/>
      </c>
      <c r="AL36" s="128" t="str">
        <f>IF(TERM3!L33="","",TERM3!L33)</f>
        <v/>
      </c>
      <c r="AM36" s="126" t="str">
        <f t="shared" si="6"/>
        <v/>
      </c>
      <c r="AN36" s="130" t="str">
        <f>IF(TERM1!O33="","",TERM1!O33)</f>
        <v/>
      </c>
      <c r="AO36" s="128" t="str">
        <f>IF(TERM2!O33="","",TERM2!O33)</f>
        <v/>
      </c>
      <c r="AP36" s="128" t="str">
        <f>IF(TERM3!O33="","",TERM3!O33)</f>
        <v/>
      </c>
      <c r="AQ36" s="126" t="str">
        <f t="shared" si="7"/>
        <v/>
      </c>
      <c r="AR36" s="130" t="str">
        <f>IF(TERM1!P33="","",TERM1!P33)</f>
        <v/>
      </c>
      <c r="AS36" s="128" t="str">
        <f>IF(TERM2!P33="","",TERM2!P33)</f>
        <v/>
      </c>
      <c r="AT36" s="128" t="str">
        <f>IF(TERM3!P33="","",TERM3!P33)</f>
        <v/>
      </c>
      <c r="AU36" s="126" t="str">
        <f t="shared" si="8"/>
        <v/>
      </c>
      <c r="AV36" s="131" t="str">
        <f t="shared" si="9"/>
        <v/>
      </c>
      <c r="AW36" s="132" t="str">
        <f t="shared" si="10"/>
        <v/>
      </c>
      <c r="AX36" s="133" t="str">
        <f t="shared" si="11"/>
        <v/>
      </c>
      <c r="AY36" s="111" t="str">
        <f t="shared" si="12"/>
        <v/>
      </c>
      <c r="AZ36" s="72" t="str">
        <f t="shared" si="13"/>
        <v/>
      </c>
      <c r="BA36" s="50"/>
      <c r="BB36" s="50"/>
      <c r="BC36" s="50"/>
      <c r="BD36" s="50"/>
      <c r="BE36" s="50"/>
      <c r="BF36" s="50"/>
      <c r="BG36" s="50"/>
      <c r="BH36" s="50"/>
      <c r="BI36" s="50"/>
      <c r="BJ36" s="50"/>
      <c r="BK36" s="50"/>
      <c r="BL36" s="50"/>
      <c r="BM36" s="50"/>
      <c r="BN36" s="50"/>
      <c r="BO36" s="50"/>
      <c r="BP36" s="50"/>
      <c r="BQ36" s="50"/>
      <c r="BR36" s="50"/>
      <c r="BS36" s="50"/>
      <c r="BT36" s="50"/>
      <c r="BU36" s="50"/>
      <c r="BV36" s="50"/>
      <c r="BW36" s="50"/>
      <c r="BX36" s="50"/>
      <c r="BY36" s="50"/>
      <c r="BZ36" s="50"/>
      <c r="CA36" s="50"/>
      <c r="CB36" s="50"/>
      <c r="CC36" s="50"/>
      <c r="CD36" s="50"/>
      <c r="CE36" s="50"/>
      <c r="CF36" s="50"/>
      <c r="CG36" s="50"/>
      <c r="CH36" s="50"/>
      <c r="CI36" s="50"/>
      <c r="CJ36" s="50"/>
      <c r="CK36" s="50"/>
      <c r="CL36" s="50"/>
      <c r="CM36" s="50"/>
      <c r="CN36" s="50"/>
      <c r="CO36" s="50"/>
      <c r="CP36" s="50"/>
      <c r="CQ36" s="50"/>
      <c r="CR36" s="50"/>
      <c r="CS36" s="50"/>
      <c r="CT36" s="50"/>
      <c r="CU36" s="50"/>
      <c r="CV36" s="50"/>
      <c r="CW36" s="50"/>
      <c r="CX36" s="50"/>
      <c r="CY36" s="50"/>
      <c r="CZ36" s="50"/>
      <c r="DA36" s="50"/>
      <c r="DB36" s="50"/>
      <c r="DC36" s="50"/>
      <c r="DD36" s="50"/>
      <c r="DE36" s="50"/>
    </row>
    <row r="37" spans="1:109" s="57" customFormat="1" ht="18" customHeight="1">
      <c r="A37" s="528"/>
      <c r="B37" s="50"/>
      <c r="C37" s="70">
        <v>26</v>
      </c>
      <c r="D37" s="708" t="str">
        <f>IF('Input Data'!I35="","",'Input Data'!I35)</f>
        <v>DEL ROSARIO, OLIVER EVANGELISTA</v>
      </c>
      <c r="E37" s="709"/>
      <c r="F37" s="709"/>
      <c r="G37" s="710"/>
      <c r="H37" s="123" t="str">
        <f>IF(TERM1!E34="","",TERM1!E34)</f>
        <v/>
      </c>
      <c r="I37" s="124" t="str">
        <f>IF(TERM2!E34="","",TERM2!E34)</f>
        <v/>
      </c>
      <c r="J37" s="125" t="str">
        <f>IF(TERM3!E34="","",TERM3!E34)</f>
        <v/>
      </c>
      <c r="K37" s="126" t="str">
        <f t="shared" si="0"/>
        <v/>
      </c>
      <c r="L37" s="127" t="str">
        <f>IF(TERM1!F34="","",TERM1!F34)</f>
        <v/>
      </c>
      <c r="M37" s="128" t="str">
        <f>IF(TERM2!F34="","",TERM2!F34)</f>
        <v/>
      </c>
      <c r="N37" s="128" t="str">
        <f>IF(TERM3!F34="","",TERM3!F34)</f>
        <v/>
      </c>
      <c r="O37" s="129" t="str">
        <f t="shared" si="1"/>
        <v/>
      </c>
      <c r="P37" s="130" t="str">
        <f>IF(TERM1!G34="","",TERM1!G34)</f>
        <v/>
      </c>
      <c r="Q37" s="128" t="str">
        <f>IF(TERM2!G34="","",TERM2!G34)</f>
        <v/>
      </c>
      <c r="R37" s="128" t="str">
        <f>IF(TERM3!G34="","",TERM3!G34)</f>
        <v/>
      </c>
      <c r="S37" s="126" t="str">
        <f t="shared" si="2"/>
        <v/>
      </c>
      <c r="T37" s="127" t="str">
        <f>IF(TERM1!H34="","",TERM1!H34)</f>
        <v/>
      </c>
      <c r="U37" s="128" t="str">
        <f>IF(TERM2!H34="","",TERM2!H34)</f>
        <v/>
      </c>
      <c r="V37" s="125" t="str">
        <f>IF(TERM3!H34="","",TERM3!H34)</f>
        <v/>
      </c>
      <c r="W37" s="129" t="str">
        <f t="shared" si="3"/>
        <v/>
      </c>
      <c r="X37" s="130" t="str">
        <f>IF(TERM1!I34="","",TERM1!I34)</f>
        <v/>
      </c>
      <c r="Y37" s="128" t="str">
        <f>IF(TERM2!I34="","",TERM2!I34)</f>
        <v/>
      </c>
      <c r="Z37" s="128" t="str">
        <f>IF(TERM3!I34="","",TERM3!I34)</f>
        <v/>
      </c>
      <c r="AA37" s="126" t="str">
        <f t="shared" si="4"/>
        <v/>
      </c>
      <c r="AB37" s="130" t="str">
        <f>IF(TERM1!J34="","",TERM1!J34)</f>
        <v/>
      </c>
      <c r="AC37" s="128" t="str">
        <f>IF(TERM2!J34="","",TERM2!J34)</f>
        <v/>
      </c>
      <c r="AD37" s="128" t="str">
        <f>IF(TERM3!J34="","",TERM3!J34)</f>
        <v/>
      </c>
      <c r="AE37" s="126" t="str">
        <f t="shared" si="5"/>
        <v/>
      </c>
      <c r="AF37" s="130" t="str">
        <f>IF(TERM1!K34="","",TERM1!K34)</f>
        <v/>
      </c>
      <c r="AG37" s="128" t="str">
        <f>IF(TERM2!K34="","",TERM2!K34)</f>
        <v/>
      </c>
      <c r="AH37" s="128" t="str">
        <f>IF(TERM3!K34="","",TERM3!K34)</f>
        <v/>
      </c>
      <c r="AI37" s="126" t="str">
        <f t="shared" si="14"/>
        <v/>
      </c>
      <c r="AJ37" s="130" t="str">
        <f>IF(TERM1!L34="","",TERM1!L34)</f>
        <v/>
      </c>
      <c r="AK37" s="128" t="str">
        <f>IF(TERM2!L34="","",TERM2!L34)</f>
        <v/>
      </c>
      <c r="AL37" s="128" t="str">
        <f>IF(TERM3!L34="","",TERM3!L34)</f>
        <v/>
      </c>
      <c r="AM37" s="126" t="str">
        <f t="shared" si="6"/>
        <v/>
      </c>
      <c r="AN37" s="130" t="str">
        <f>IF(TERM1!O34="","",TERM1!O34)</f>
        <v/>
      </c>
      <c r="AO37" s="128" t="str">
        <f>IF(TERM2!O34="","",TERM2!O34)</f>
        <v/>
      </c>
      <c r="AP37" s="128" t="str">
        <f>IF(TERM3!O34="","",TERM3!O34)</f>
        <v/>
      </c>
      <c r="AQ37" s="126" t="str">
        <f t="shared" si="7"/>
        <v/>
      </c>
      <c r="AR37" s="130" t="str">
        <f>IF(TERM1!P34="","",TERM1!P34)</f>
        <v/>
      </c>
      <c r="AS37" s="128" t="str">
        <f>IF(TERM2!P34="","",TERM2!P34)</f>
        <v/>
      </c>
      <c r="AT37" s="128" t="str">
        <f>IF(TERM3!P34="","",TERM3!P34)</f>
        <v/>
      </c>
      <c r="AU37" s="126" t="str">
        <f t="shared" si="8"/>
        <v/>
      </c>
      <c r="AV37" s="131" t="str">
        <f t="shared" si="9"/>
        <v/>
      </c>
      <c r="AW37" s="132" t="str">
        <f t="shared" si="10"/>
        <v/>
      </c>
      <c r="AX37" s="133" t="str">
        <f t="shared" si="11"/>
        <v/>
      </c>
      <c r="AY37" s="111" t="str">
        <f t="shared" si="12"/>
        <v/>
      </c>
      <c r="AZ37" s="72" t="str">
        <f t="shared" si="13"/>
        <v/>
      </c>
      <c r="BA37" s="50"/>
      <c r="BB37" s="50"/>
      <c r="BC37" s="50"/>
      <c r="BD37" s="50"/>
      <c r="BE37" s="50"/>
      <c r="BF37" s="50"/>
      <c r="BG37" s="50"/>
      <c r="BH37" s="50"/>
      <c r="BI37" s="50"/>
      <c r="BJ37" s="50"/>
      <c r="BK37" s="50"/>
      <c r="BL37" s="50"/>
      <c r="BM37" s="50"/>
      <c r="BN37" s="50"/>
      <c r="BO37" s="50"/>
      <c r="BP37" s="50"/>
      <c r="BQ37" s="50"/>
      <c r="BR37" s="50"/>
      <c r="BS37" s="50"/>
      <c r="BT37" s="50"/>
      <c r="BU37" s="50"/>
      <c r="BV37" s="50"/>
      <c r="BW37" s="50"/>
      <c r="BX37" s="50"/>
      <c r="BY37" s="50"/>
      <c r="BZ37" s="50"/>
      <c r="CA37" s="50"/>
      <c r="CB37" s="50"/>
      <c r="CC37" s="50"/>
      <c r="CD37" s="50"/>
      <c r="CE37" s="50"/>
      <c r="CF37" s="50"/>
      <c r="CG37" s="50"/>
      <c r="CH37" s="50"/>
      <c r="CI37" s="50"/>
      <c r="CJ37" s="50"/>
      <c r="CK37" s="50"/>
      <c r="CL37" s="50"/>
      <c r="CM37" s="50"/>
      <c r="CN37" s="50"/>
      <c r="CO37" s="50"/>
      <c r="CP37" s="50"/>
      <c r="CQ37" s="50"/>
      <c r="CR37" s="50"/>
      <c r="CS37" s="50"/>
      <c r="CT37" s="50"/>
      <c r="CU37" s="50"/>
      <c r="CV37" s="50"/>
      <c r="CW37" s="50"/>
      <c r="CX37" s="50"/>
      <c r="CY37" s="50"/>
      <c r="CZ37" s="50"/>
      <c r="DA37" s="50"/>
      <c r="DB37" s="50"/>
      <c r="DC37" s="50"/>
      <c r="DD37" s="50"/>
      <c r="DE37" s="50"/>
    </row>
    <row r="38" spans="1:109" s="57" customFormat="1" ht="18" customHeight="1">
      <c r="A38" s="528"/>
      <c r="B38" s="50"/>
      <c r="C38" s="70">
        <v>27</v>
      </c>
      <c r="D38" s="708" t="str">
        <f>IF('Input Data'!I36="","",'Input Data'!I36)</f>
        <v>EVANGELISTA, NOEL MERCADO</v>
      </c>
      <c r="E38" s="709"/>
      <c r="F38" s="709"/>
      <c r="G38" s="710"/>
      <c r="H38" s="123" t="str">
        <f>IF(TERM1!E35="","",TERM1!E35)</f>
        <v/>
      </c>
      <c r="I38" s="124" t="str">
        <f>IF(TERM2!E35="","",TERM2!E35)</f>
        <v/>
      </c>
      <c r="J38" s="125" t="str">
        <f>IF(TERM3!E35="","",TERM3!E35)</f>
        <v/>
      </c>
      <c r="K38" s="126" t="str">
        <f t="shared" si="0"/>
        <v/>
      </c>
      <c r="L38" s="127" t="str">
        <f>IF(TERM1!F35="","",TERM1!F35)</f>
        <v/>
      </c>
      <c r="M38" s="128" t="str">
        <f>IF(TERM2!F35="","",TERM2!F35)</f>
        <v/>
      </c>
      <c r="N38" s="128" t="str">
        <f>IF(TERM3!F35="","",TERM3!F35)</f>
        <v/>
      </c>
      <c r="O38" s="129" t="str">
        <f t="shared" si="1"/>
        <v/>
      </c>
      <c r="P38" s="130" t="str">
        <f>IF(TERM1!G35="","",TERM1!G35)</f>
        <v/>
      </c>
      <c r="Q38" s="128" t="str">
        <f>IF(TERM2!G35="","",TERM2!G35)</f>
        <v/>
      </c>
      <c r="R38" s="128" t="str">
        <f>IF(TERM3!G35="","",TERM3!G35)</f>
        <v/>
      </c>
      <c r="S38" s="126" t="str">
        <f t="shared" si="2"/>
        <v/>
      </c>
      <c r="T38" s="127" t="str">
        <f>IF(TERM1!H35="","",TERM1!H35)</f>
        <v/>
      </c>
      <c r="U38" s="128" t="str">
        <f>IF(TERM2!H35="","",TERM2!H35)</f>
        <v/>
      </c>
      <c r="V38" s="125" t="str">
        <f>IF(TERM3!H35="","",TERM3!H35)</f>
        <v/>
      </c>
      <c r="W38" s="129" t="str">
        <f t="shared" si="3"/>
        <v/>
      </c>
      <c r="X38" s="130" t="str">
        <f>IF(TERM1!I35="","",TERM1!I35)</f>
        <v/>
      </c>
      <c r="Y38" s="128" t="str">
        <f>IF(TERM2!I35="","",TERM2!I35)</f>
        <v/>
      </c>
      <c r="Z38" s="128" t="str">
        <f>IF(TERM3!I35="","",TERM3!I35)</f>
        <v/>
      </c>
      <c r="AA38" s="126" t="str">
        <f t="shared" si="4"/>
        <v/>
      </c>
      <c r="AB38" s="130" t="str">
        <f>IF(TERM1!J35="","",TERM1!J35)</f>
        <v/>
      </c>
      <c r="AC38" s="128" t="str">
        <f>IF(TERM2!J35="","",TERM2!J35)</f>
        <v/>
      </c>
      <c r="AD38" s="128" t="str">
        <f>IF(TERM3!J35="","",TERM3!J35)</f>
        <v/>
      </c>
      <c r="AE38" s="126" t="str">
        <f t="shared" si="5"/>
        <v/>
      </c>
      <c r="AF38" s="130" t="str">
        <f>IF(TERM1!K35="","",TERM1!K35)</f>
        <v/>
      </c>
      <c r="AG38" s="128" t="str">
        <f>IF(TERM2!K35="","",TERM2!K35)</f>
        <v/>
      </c>
      <c r="AH38" s="128" t="str">
        <f>IF(TERM3!K35="","",TERM3!K35)</f>
        <v/>
      </c>
      <c r="AI38" s="126" t="str">
        <f t="shared" si="14"/>
        <v/>
      </c>
      <c r="AJ38" s="130" t="str">
        <f>IF(TERM1!L35="","",TERM1!L35)</f>
        <v/>
      </c>
      <c r="AK38" s="128" t="str">
        <f>IF(TERM2!L35="","",TERM2!L35)</f>
        <v/>
      </c>
      <c r="AL38" s="128" t="str">
        <f>IF(TERM3!L35="","",TERM3!L35)</f>
        <v/>
      </c>
      <c r="AM38" s="126" t="str">
        <f t="shared" si="6"/>
        <v/>
      </c>
      <c r="AN38" s="130" t="str">
        <f>IF(TERM1!O35="","",TERM1!O35)</f>
        <v/>
      </c>
      <c r="AO38" s="128" t="str">
        <f>IF(TERM2!O35="","",TERM2!O35)</f>
        <v/>
      </c>
      <c r="AP38" s="128" t="str">
        <f>IF(TERM3!O35="","",TERM3!O35)</f>
        <v/>
      </c>
      <c r="AQ38" s="126" t="str">
        <f t="shared" si="7"/>
        <v/>
      </c>
      <c r="AR38" s="130" t="str">
        <f>IF(TERM1!P35="","",TERM1!P35)</f>
        <v/>
      </c>
      <c r="AS38" s="128" t="str">
        <f>IF(TERM2!P35="","",TERM2!P35)</f>
        <v/>
      </c>
      <c r="AT38" s="128" t="str">
        <f>IF(TERM3!P35="","",TERM3!P35)</f>
        <v/>
      </c>
      <c r="AU38" s="126" t="str">
        <f t="shared" si="8"/>
        <v/>
      </c>
      <c r="AV38" s="131" t="str">
        <f t="shared" si="9"/>
        <v/>
      </c>
      <c r="AW38" s="132" t="str">
        <f t="shared" si="10"/>
        <v/>
      </c>
      <c r="AX38" s="133" t="str">
        <f t="shared" si="11"/>
        <v/>
      </c>
      <c r="AY38" s="111" t="str">
        <f t="shared" si="12"/>
        <v/>
      </c>
      <c r="AZ38" s="72" t="str">
        <f t="shared" si="13"/>
        <v/>
      </c>
      <c r="BA38" s="50"/>
      <c r="BB38" s="50"/>
      <c r="BC38" s="50"/>
      <c r="BD38" s="50"/>
      <c r="BE38" s="50"/>
      <c r="BF38" s="50"/>
      <c r="BG38" s="50"/>
      <c r="BH38" s="50"/>
      <c r="BI38" s="50"/>
      <c r="BJ38" s="50"/>
      <c r="BK38" s="50"/>
      <c r="BL38" s="50"/>
      <c r="BM38" s="50"/>
      <c r="BN38" s="50"/>
      <c r="BO38" s="50"/>
      <c r="BP38" s="50"/>
      <c r="BQ38" s="50"/>
      <c r="BR38" s="50"/>
      <c r="BS38" s="50"/>
      <c r="BT38" s="50"/>
      <c r="BU38" s="50"/>
      <c r="BV38" s="50"/>
      <c r="BW38" s="50"/>
      <c r="BX38" s="50"/>
      <c r="BY38" s="50"/>
      <c r="BZ38" s="50"/>
      <c r="CA38" s="50"/>
      <c r="CB38" s="50"/>
      <c r="CC38" s="50"/>
      <c r="CD38" s="50"/>
      <c r="CE38" s="50"/>
      <c r="CF38" s="50"/>
      <c r="CG38" s="50"/>
      <c r="CH38" s="50"/>
      <c r="CI38" s="50"/>
      <c r="CJ38" s="50"/>
      <c r="CK38" s="50"/>
      <c r="CL38" s="50"/>
      <c r="CM38" s="50"/>
      <c r="CN38" s="50"/>
      <c r="CO38" s="50"/>
      <c r="CP38" s="50"/>
      <c r="CQ38" s="50"/>
      <c r="CR38" s="50"/>
      <c r="CS38" s="50"/>
      <c r="CT38" s="50"/>
      <c r="CU38" s="50"/>
      <c r="CV38" s="50"/>
      <c r="CW38" s="50"/>
      <c r="CX38" s="50"/>
      <c r="CY38" s="50"/>
      <c r="CZ38" s="50"/>
      <c r="DA38" s="50"/>
      <c r="DB38" s="50"/>
      <c r="DC38" s="50"/>
      <c r="DD38" s="50"/>
      <c r="DE38" s="50"/>
    </row>
    <row r="39" spans="1:109" s="57" customFormat="1" ht="18" customHeight="1">
      <c r="A39" s="528"/>
      <c r="B39" s="50"/>
      <c r="C39" s="70">
        <v>28</v>
      </c>
      <c r="D39" s="708" t="str">
        <f>IF('Input Data'!I37="","",'Input Data'!I37)</f>
        <v>MERCADO, CEDRIC PADILLA</v>
      </c>
      <c r="E39" s="709"/>
      <c r="F39" s="709"/>
      <c r="G39" s="710"/>
      <c r="H39" s="123" t="str">
        <f>IF(TERM1!E36="","",TERM1!E36)</f>
        <v/>
      </c>
      <c r="I39" s="124" t="str">
        <f>IF(TERM2!E36="","",TERM2!E36)</f>
        <v/>
      </c>
      <c r="J39" s="125" t="str">
        <f>IF(TERM3!E36="","",TERM3!E36)</f>
        <v/>
      </c>
      <c r="K39" s="126" t="str">
        <f t="shared" si="0"/>
        <v/>
      </c>
      <c r="L39" s="127" t="str">
        <f>IF(TERM1!F36="","",TERM1!F36)</f>
        <v/>
      </c>
      <c r="M39" s="128" t="str">
        <f>IF(TERM2!F36="","",TERM2!F36)</f>
        <v/>
      </c>
      <c r="N39" s="128" t="str">
        <f>IF(TERM3!F36="","",TERM3!F36)</f>
        <v/>
      </c>
      <c r="O39" s="129" t="str">
        <f t="shared" si="1"/>
        <v/>
      </c>
      <c r="P39" s="130" t="str">
        <f>IF(TERM1!G36="","",TERM1!G36)</f>
        <v/>
      </c>
      <c r="Q39" s="128" t="str">
        <f>IF(TERM2!G36="","",TERM2!G36)</f>
        <v/>
      </c>
      <c r="R39" s="128" t="str">
        <f>IF(TERM3!G36="","",TERM3!G36)</f>
        <v/>
      </c>
      <c r="S39" s="126" t="str">
        <f t="shared" si="2"/>
        <v/>
      </c>
      <c r="T39" s="127" t="str">
        <f>IF(TERM1!H36="","",TERM1!H36)</f>
        <v/>
      </c>
      <c r="U39" s="128" t="str">
        <f>IF(TERM2!H36="","",TERM2!H36)</f>
        <v/>
      </c>
      <c r="V39" s="125" t="str">
        <f>IF(TERM3!H36="","",TERM3!H36)</f>
        <v/>
      </c>
      <c r="W39" s="129" t="str">
        <f t="shared" si="3"/>
        <v/>
      </c>
      <c r="X39" s="130" t="str">
        <f>IF(TERM1!I36="","",TERM1!I36)</f>
        <v/>
      </c>
      <c r="Y39" s="128" t="str">
        <f>IF(TERM2!I36="","",TERM2!I36)</f>
        <v/>
      </c>
      <c r="Z39" s="128" t="str">
        <f>IF(TERM3!I36="","",TERM3!I36)</f>
        <v/>
      </c>
      <c r="AA39" s="126" t="str">
        <f t="shared" si="4"/>
        <v/>
      </c>
      <c r="AB39" s="130" t="str">
        <f>IF(TERM1!J36="","",TERM1!J36)</f>
        <v/>
      </c>
      <c r="AC39" s="128" t="str">
        <f>IF(TERM2!J36="","",TERM2!J36)</f>
        <v/>
      </c>
      <c r="AD39" s="128" t="str">
        <f>IF(TERM3!J36="","",TERM3!J36)</f>
        <v/>
      </c>
      <c r="AE39" s="126" t="str">
        <f t="shared" si="5"/>
        <v/>
      </c>
      <c r="AF39" s="130" t="str">
        <f>IF(TERM1!K36="","",TERM1!K36)</f>
        <v/>
      </c>
      <c r="AG39" s="128" t="str">
        <f>IF(TERM2!K36="","",TERM2!K36)</f>
        <v/>
      </c>
      <c r="AH39" s="128" t="str">
        <f>IF(TERM3!K36="","",TERM3!K36)</f>
        <v/>
      </c>
      <c r="AI39" s="126" t="str">
        <f t="shared" si="14"/>
        <v/>
      </c>
      <c r="AJ39" s="130" t="str">
        <f>IF(TERM1!L36="","",TERM1!L36)</f>
        <v/>
      </c>
      <c r="AK39" s="128" t="str">
        <f>IF(TERM2!L36="","",TERM2!L36)</f>
        <v/>
      </c>
      <c r="AL39" s="128" t="str">
        <f>IF(TERM3!L36="","",TERM3!L36)</f>
        <v/>
      </c>
      <c r="AM39" s="126" t="str">
        <f t="shared" si="6"/>
        <v/>
      </c>
      <c r="AN39" s="130" t="str">
        <f>IF(TERM1!O36="","",TERM1!O36)</f>
        <v/>
      </c>
      <c r="AO39" s="128" t="str">
        <f>IF(TERM2!O36="","",TERM2!O36)</f>
        <v/>
      </c>
      <c r="AP39" s="128" t="str">
        <f>IF(TERM3!O36="","",TERM3!O36)</f>
        <v/>
      </c>
      <c r="AQ39" s="126" t="str">
        <f t="shared" si="7"/>
        <v/>
      </c>
      <c r="AR39" s="130" t="str">
        <f>IF(TERM1!P36="","",TERM1!P36)</f>
        <v/>
      </c>
      <c r="AS39" s="128" t="str">
        <f>IF(TERM2!P36="","",TERM2!P36)</f>
        <v/>
      </c>
      <c r="AT39" s="128" t="str">
        <f>IF(TERM3!P36="","",TERM3!P36)</f>
        <v/>
      </c>
      <c r="AU39" s="126" t="str">
        <f t="shared" si="8"/>
        <v/>
      </c>
      <c r="AV39" s="131" t="str">
        <f t="shared" si="9"/>
        <v/>
      </c>
      <c r="AW39" s="132" t="str">
        <f t="shared" si="10"/>
        <v/>
      </c>
      <c r="AX39" s="133" t="str">
        <f t="shared" si="11"/>
        <v/>
      </c>
      <c r="AY39" s="111" t="str">
        <f t="shared" si="12"/>
        <v/>
      </c>
      <c r="AZ39" s="72" t="str">
        <f t="shared" si="13"/>
        <v/>
      </c>
      <c r="BA39" s="50"/>
      <c r="BB39" s="50"/>
      <c r="BC39" s="50"/>
      <c r="BD39" s="50"/>
      <c r="BE39" s="50"/>
      <c r="BF39" s="50"/>
      <c r="BG39" s="50"/>
      <c r="BH39" s="50"/>
      <c r="BI39" s="50"/>
      <c r="BJ39" s="50"/>
      <c r="BK39" s="50"/>
      <c r="BL39" s="50"/>
      <c r="BM39" s="50"/>
      <c r="BN39" s="50"/>
      <c r="BO39" s="50"/>
      <c r="BP39" s="50"/>
      <c r="BQ39" s="50"/>
      <c r="BR39" s="50"/>
      <c r="BS39" s="50"/>
      <c r="BT39" s="50"/>
      <c r="BU39" s="50"/>
      <c r="BV39" s="50"/>
      <c r="BW39" s="50"/>
      <c r="BX39" s="50"/>
      <c r="BY39" s="50"/>
      <c r="BZ39" s="50"/>
      <c r="CA39" s="50"/>
      <c r="CB39" s="50"/>
      <c r="CC39" s="50"/>
      <c r="CD39" s="50"/>
      <c r="CE39" s="50"/>
      <c r="CF39" s="50"/>
      <c r="CG39" s="50"/>
      <c r="CH39" s="50"/>
      <c r="CI39" s="50"/>
      <c r="CJ39" s="50"/>
      <c r="CK39" s="50"/>
      <c r="CL39" s="50"/>
      <c r="CM39" s="50"/>
      <c r="CN39" s="50"/>
      <c r="CO39" s="50"/>
      <c r="CP39" s="50"/>
      <c r="CQ39" s="50"/>
      <c r="CR39" s="50"/>
      <c r="CS39" s="50"/>
      <c r="CT39" s="50"/>
      <c r="CU39" s="50"/>
      <c r="CV39" s="50"/>
      <c r="CW39" s="50"/>
      <c r="CX39" s="50"/>
      <c r="CY39" s="50"/>
      <c r="CZ39" s="50"/>
      <c r="DA39" s="50"/>
      <c r="DB39" s="50"/>
      <c r="DC39" s="50"/>
      <c r="DD39" s="50"/>
      <c r="DE39" s="50"/>
    </row>
    <row r="40" spans="1:109" s="57" customFormat="1" ht="18" customHeight="1">
      <c r="A40" s="528"/>
      <c r="B40" s="50"/>
      <c r="C40" s="70">
        <v>29</v>
      </c>
      <c r="D40" s="708" t="str">
        <f>IF('Input Data'!I38="","",'Input Data'!I38)</f>
        <v>PADILLA, ANDRE MANALO</v>
      </c>
      <c r="E40" s="709"/>
      <c r="F40" s="709"/>
      <c r="G40" s="710"/>
      <c r="H40" s="123" t="str">
        <f>IF(TERM1!E37="","",TERM1!E37)</f>
        <v/>
      </c>
      <c r="I40" s="124" t="str">
        <f>IF(TERM2!E37="","",TERM2!E37)</f>
        <v/>
      </c>
      <c r="J40" s="125" t="str">
        <f>IF(TERM3!E37="","",TERM3!E37)</f>
        <v/>
      </c>
      <c r="K40" s="126" t="str">
        <f t="shared" si="0"/>
        <v/>
      </c>
      <c r="L40" s="127" t="str">
        <f>IF(TERM1!F37="","",TERM1!F37)</f>
        <v/>
      </c>
      <c r="M40" s="128" t="str">
        <f>IF(TERM2!F37="","",TERM2!F37)</f>
        <v/>
      </c>
      <c r="N40" s="128" t="str">
        <f>IF(TERM3!F37="","",TERM3!F37)</f>
        <v/>
      </c>
      <c r="O40" s="129" t="str">
        <f t="shared" si="1"/>
        <v/>
      </c>
      <c r="P40" s="130" t="str">
        <f>IF(TERM1!G37="","",TERM1!G37)</f>
        <v/>
      </c>
      <c r="Q40" s="128" t="str">
        <f>IF(TERM2!G37="","",TERM2!G37)</f>
        <v/>
      </c>
      <c r="R40" s="128" t="str">
        <f>IF(TERM3!G37="","",TERM3!G37)</f>
        <v/>
      </c>
      <c r="S40" s="126" t="str">
        <f t="shared" si="2"/>
        <v/>
      </c>
      <c r="T40" s="127" t="str">
        <f>IF(TERM1!H37="","",TERM1!H37)</f>
        <v/>
      </c>
      <c r="U40" s="128" t="str">
        <f>IF(TERM2!H37="","",TERM2!H37)</f>
        <v/>
      </c>
      <c r="V40" s="125" t="str">
        <f>IF(TERM3!H37="","",TERM3!H37)</f>
        <v/>
      </c>
      <c r="W40" s="129" t="str">
        <f t="shared" si="3"/>
        <v/>
      </c>
      <c r="X40" s="130" t="str">
        <f>IF(TERM1!I37="","",TERM1!I37)</f>
        <v/>
      </c>
      <c r="Y40" s="128" t="str">
        <f>IF(TERM2!I37="","",TERM2!I37)</f>
        <v/>
      </c>
      <c r="Z40" s="128" t="str">
        <f>IF(TERM3!I37="","",TERM3!I37)</f>
        <v/>
      </c>
      <c r="AA40" s="126" t="str">
        <f t="shared" si="4"/>
        <v/>
      </c>
      <c r="AB40" s="130" t="str">
        <f>IF(TERM1!J37="","",TERM1!J37)</f>
        <v/>
      </c>
      <c r="AC40" s="128" t="str">
        <f>IF(TERM2!J37="","",TERM2!J37)</f>
        <v/>
      </c>
      <c r="AD40" s="128" t="str">
        <f>IF(TERM3!J37="","",TERM3!J37)</f>
        <v/>
      </c>
      <c r="AE40" s="126" t="str">
        <f t="shared" si="5"/>
        <v/>
      </c>
      <c r="AF40" s="130" t="str">
        <f>IF(TERM1!K37="","",TERM1!K37)</f>
        <v/>
      </c>
      <c r="AG40" s="128" t="str">
        <f>IF(TERM2!K37="","",TERM2!K37)</f>
        <v/>
      </c>
      <c r="AH40" s="128" t="str">
        <f>IF(TERM3!K37="","",TERM3!K37)</f>
        <v/>
      </c>
      <c r="AI40" s="126" t="str">
        <f t="shared" si="14"/>
        <v/>
      </c>
      <c r="AJ40" s="130" t="str">
        <f>IF(TERM1!L37="","",TERM1!L37)</f>
        <v/>
      </c>
      <c r="AK40" s="128" t="str">
        <f>IF(TERM2!L37="","",TERM2!L37)</f>
        <v/>
      </c>
      <c r="AL40" s="128" t="str">
        <f>IF(TERM3!L37="","",TERM3!L37)</f>
        <v/>
      </c>
      <c r="AM40" s="126" t="str">
        <f t="shared" si="6"/>
        <v/>
      </c>
      <c r="AN40" s="130" t="str">
        <f>IF(TERM1!O37="","",TERM1!O37)</f>
        <v/>
      </c>
      <c r="AO40" s="128" t="str">
        <f>IF(TERM2!O37="","",TERM2!O37)</f>
        <v/>
      </c>
      <c r="AP40" s="128" t="str">
        <f>IF(TERM3!O37="","",TERM3!O37)</f>
        <v/>
      </c>
      <c r="AQ40" s="126" t="str">
        <f t="shared" si="7"/>
        <v/>
      </c>
      <c r="AR40" s="130" t="str">
        <f>IF(TERM1!P37="","",TERM1!P37)</f>
        <v/>
      </c>
      <c r="AS40" s="128" t="str">
        <f>IF(TERM2!P37="","",TERM2!P37)</f>
        <v/>
      </c>
      <c r="AT40" s="128" t="str">
        <f>IF(TERM3!P37="","",TERM3!P37)</f>
        <v/>
      </c>
      <c r="AU40" s="126" t="str">
        <f t="shared" si="8"/>
        <v/>
      </c>
      <c r="AV40" s="131" t="str">
        <f t="shared" si="9"/>
        <v/>
      </c>
      <c r="AW40" s="132" t="str">
        <f t="shared" si="10"/>
        <v/>
      </c>
      <c r="AX40" s="133" t="str">
        <f t="shared" si="11"/>
        <v/>
      </c>
      <c r="AY40" s="111" t="str">
        <f t="shared" si="12"/>
        <v/>
      </c>
      <c r="AZ40" s="72" t="str">
        <f t="shared" si="13"/>
        <v/>
      </c>
      <c r="BA40" s="50"/>
      <c r="BB40" s="50"/>
      <c r="BC40" s="50"/>
      <c r="BD40" s="50"/>
      <c r="BE40" s="50"/>
      <c r="BF40" s="50"/>
      <c r="BG40" s="50"/>
      <c r="BH40" s="50"/>
      <c r="BI40" s="50"/>
      <c r="BJ40" s="50"/>
      <c r="BK40" s="50"/>
      <c r="BL40" s="50"/>
      <c r="BM40" s="50"/>
      <c r="BN40" s="50"/>
      <c r="BO40" s="50"/>
      <c r="BP40" s="50"/>
      <c r="BQ40" s="50"/>
      <c r="BR40" s="50"/>
      <c r="BS40" s="50"/>
      <c r="BT40" s="50"/>
      <c r="BU40" s="50"/>
      <c r="BV40" s="50"/>
      <c r="BW40" s="50"/>
      <c r="BX40" s="50"/>
      <c r="BY40" s="50"/>
      <c r="BZ40" s="50"/>
      <c r="CA40" s="50"/>
      <c r="CB40" s="50"/>
      <c r="CC40" s="50"/>
      <c r="CD40" s="50"/>
      <c r="CE40" s="50"/>
      <c r="CF40" s="50"/>
      <c r="CG40" s="50"/>
      <c r="CH40" s="50"/>
      <c r="CI40" s="50"/>
      <c r="CJ40" s="50"/>
      <c r="CK40" s="50"/>
      <c r="CL40" s="50"/>
      <c r="CM40" s="50"/>
      <c r="CN40" s="50"/>
      <c r="CO40" s="50"/>
      <c r="CP40" s="50"/>
      <c r="CQ40" s="50"/>
      <c r="CR40" s="50"/>
      <c r="CS40" s="50"/>
      <c r="CT40" s="50"/>
      <c r="CU40" s="50"/>
      <c r="CV40" s="50"/>
      <c r="CW40" s="50"/>
      <c r="CX40" s="50"/>
      <c r="CY40" s="50"/>
      <c r="CZ40" s="50"/>
      <c r="DA40" s="50"/>
      <c r="DB40" s="50"/>
      <c r="DC40" s="50"/>
      <c r="DD40" s="50"/>
      <c r="DE40" s="50"/>
    </row>
    <row r="41" spans="1:109" s="57" customFormat="1" ht="18" customHeight="1">
      <c r="A41" s="528"/>
      <c r="B41" s="50"/>
      <c r="C41" s="70">
        <v>30</v>
      </c>
      <c r="D41" s="708" t="str">
        <f>IF('Input Data'!I39="","",'Input Data'!I39)</f>
        <v>MANALO, TRISTAN SORIANO</v>
      </c>
      <c r="E41" s="709"/>
      <c r="F41" s="709"/>
      <c r="G41" s="710"/>
      <c r="H41" s="123" t="str">
        <f>IF(TERM1!E38="","",TERM1!E38)</f>
        <v/>
      </c>
      <c r="I41" s="124" t="str">
        <f>IF(TERM2!E38="","",TERM2!E38)</f>
        <v/>
      </c>
      <c r="J41" s="125" t="str">
        <f>IF(TERM3!E38="","",TERM3!E38)</f>
        <v/>
      </c>
      <c r="K41" s="126" t="str">
        <f t="shared" si="0"/>
        <v/>
      </c>
      <c r="L41" s="127" t="str">
        <f>IF(TERM1!F38="","",TERM1!F38)</f>
        <v/>
      </c>
      <c r="M41" s="128" t="str">
        <f>IF(TERM2!F38="","",TERM2!F38)</f>
        <v/>
      </c>
      <c r="N41" s="128" t="str">
        <f>IF(TERM3!F38="","",TERM3!F38)</f>
        <v/>
      </c>
      <c r="O41" s="129" t="str">
        <f t="shared" si="1"/>
        <v/>
      </c>
      <c r="P41" s="130" t="str">
        <f>IF(TERM1!G38="","",TERM1!G38)</f>
        <v/>
      </c>
      <c r="Q41" s="128" t="str">
        <f>IF(TERM2!G38="","",TERM2!G38)</f>
        <v/>
      </c>
      <c r="R41" s="128" t="str">
        <f>IF(TERM3!G38="","",TERM3!G38)</f>
        <v/>
      </c>
      <c r="S41" s="126" t="str">
        <f t="shared" si="2"/>
        <v/>
      </c>
      <c r="T41" s="127" t="str">
        <f>IF(TERM1!H38="","",TERM1!H38)</f>
        <v/>
      </c>
      <c r="U41" s="128" t="str">
        <f>IF(TERM2!H38="","",TERM2!H38)</f>
        <v/>
      </c>
      <c r="V41" s="125" t="str">
        <f>IF(TERM3!H38="","",TERM3!H38)</f>
        <v/>
      </c>
      <c r="W41" s="129" t="str">
        <f t="shared" si="3"/>
        <v/>
      </c>
      <c r="X41" s="130" t="str">
        <f>IF(TERM1!I38="","",TERM1!I38)</f>
        <v/>
      </c>
      <c r="Y41" s="128" t="str">
        <f>IF(TERM2!I38="","",TERM2!I38)</f>
        <v/>
      </c>
      <c r="Z41" s="128" t="str">
        <f>IF(TERM3!I38="","",TERM3!I38)</f>
        <v/>
      </c>
      <c r="AA41" s="126" t="str">
        <f t="shared" si="4"/>
        <v/>
      </c>
      <c r="AB41" s="130" t="str">
        <f>IF(TERM1!J38="","",TERM1!J38)</f>
        <v/>
      </c>
      <c r="AC41" s="128" t="str">
        <f>IF(TERM2!J38="","",TERM2!J38)</f>
        <v/>
      </c>
      <c r="AD41" s="128" t="str">
        <f>IF(TERM3!J38="","",TERM3!J38)</f>
        <v/>
      </c>
      <c r="AE41" s="126" t="str">
        <f t="shared" si="5"/>
        <v/>
      </c>
      <c r="AF41" s="130" t="str">
        <f>IF(TERM1!K38="","",TERM1!K38)</f>
        <v/>
      </c>
      <c r="AG41" s="128" t="str">
        <f>IF(TERM2!K38="","",TERM2!K38)</f>
        <v/>
      </c>
      <c r="AH41" s="128" t="str">
        <f>IF(TERM3!K38="","",TERM3!K38)</f>
        <v/>
      </c>
      <c r="AI41" s="126" t="str">
        <f t="shared" si="14"/>
        <v/>
      </c>
      <c r="AJ41" s="130" t="str">
        <f>IF(TERM1!L38="","",TERM1!L38)</f>
        <v/>
      </c>
      <c r="AK41" s="128" t="str">
        <f>IF(TERM2!L38="","",TERM2!L38)</f>
        <v/>
      </c>
      <c r="AL41" s="128" t="str">
        <f>IF(TERM3!L38="","",TERM3!L38)</f>
        <v/>
      </c>
      <c r="AM41" s="126" t="str">
        <f t="shared" si="6"/>
        <v/>
      </c>
      <c r="AN41" s="130" t="str">
        <f>IF(TERM1!O38="","",TERM1!O38)</f>
        <v/>
      </c>
      <c r="AO41" s="128" t="str">
        <f>IF(TERM2!O38="","",TERM2!O38)</f>
        <v/>
      </c>
      <c r="AP41" s="128" t="str">
        <f>IF(TERM3!O38="","",TERM3!O38)</f>
        <v/>
      </c>
      <c r="AQ41" s="126" t="str">
        <f t="shared" si="7"/>
        <v/>
      </c>
      <c r="AR41" s="130" t="str">
        <f>IF(TERM1!P38="","",TERM1!P38)</f>
        <v/>
      </c>
      <c r="AS41" s="128" t="str">
        <f>IF(TERM2!P38="","",TERM2!P38)</f>
        <v/>
      </c>
      <c r="AT41" s="128" t="str">
        <f>IF(TERM3!P38="","",TERM3!P38)</f>
        <v/>
      </c>
      <c r="AU41" s="126" t="str">
        <f t="shared" si="8"/>
        <v/>
      </c>
      <c r="AV41" s="131" t="str">
        <f t="shared" si="9"/>
        <v/>
      </c>
      <c r="AW41" s="132" t="str">
        <f t="shared" si="10"/>
        <v/>
      </c>
      <c r="AX41" s="133" t="str">
        <f t="shared" si="11"/>
        <v/>
      </c>
      <c r="AY41" s="111" t="str">
        <f t="shared" si="12"/>
        <v/>
      </c>
      <c r="AZ41" s="72" t="str">
        <f t="shared" si="13"/>
        <v/>
      </c>
      <c r="BA41" s="50"/>
      <c r="BB41" s="50"/>
      <c r="BC41" s="50"/>
      <c r="BD41" s="50"/>
      <c r="BE41" s="50"/>
      <c r="BF41" s="50"/>
      <c r="BG41" s="50"/>
      <c r="BH41" s="50"/>
      <c r="BI41" s="50"/>
      <c r="BJ41" s="50"/>
      <c r="BK41" s="50"/>
      <c r="BL41" s="50"/>
      <c r="BM41" s="50"/>
      <c r="BN41" s="50"/>
      <c r="BO41" s="50"/>
      <c r="BP41" s="50"/>
      <c r="BQ41" s="50"/>
      <c r="BR41" s="50"/>
      <c r="BS41" s="50"/>
      <c r="BT41" s="50"/>
      <c r="BU41" s="50"/>
      <c r="BV41" s="50"/>
      <c r="BW41" s="50"/>
      <c r="BX41" s="50"/>
      <c r="BY41" s="50"/>
      <c r="BZ41" s="50"/>
      <c r="CA41" s="50"/>
      <c r="CB41" s="50"/>
      <c r="CC41" s="50"/>
      <c r="CD41" s="50"/>
      <c r="CE41" s="50"/>
      <c r="CF41" s="50"/>
      <c r="CG41" s="50"/>
      <c r="CH41" s="50"/>
      <c r="CI41" s="50"/>
      <c r="CJ41" s="50"/>
      <c r="CK41" s="50"/>
      <c r="CL41" s="50"/>
      <c r="CM41" s="50"/>
      <c r="CN41" s="50"/>
      <c r="CO41" s="50"/>
      <c r="CP41" s="50"/>
      <c r="CQ41" s="50"/>
      <c r="CR41" s="50"/>
      <c r="CS41" s="50"/>
      <c r="CT41" s="50"/>
      <c r="CU41" s="50"/>
      <c r="CV41" s="50"/>
      <c r="CW41" s="50"/>
      <c r="CX41" s="50"/>
      <c r="CY41" s="50"/>
      <c r="CZ41" s="50"/>
      <c r="DA41" s="50"/>
      <c r="DB41" s="50"/>
      <c r="DC41" s="50"/>
      <c r="DD41" s="50"/>
      <c r="DE41" s="50"/>
    </row>
    <row r="42" spans="1:109" s="57" customFormat="1" ht="18" customHeight="1">
      <c r="A42" s="528"/>
      <c r="B42" s="50"/>
      <c r="C42" s="70">
        <v>31</v>
      </c>
      <c r="D42" s="708" t="str">
        <f>IF('Input Data'!I40="","",'Input Data'!I40)</f>
        <v>SORIANO, KYLE VILLAREAL</v>
      </c>
      <c r="E42" s="709"/>
      <c r="F42" s="709"/>
      <c r="G42" s="710"/>
      <c r="H42" s="123" t="str">
        <f>IF(TERM1!E39="","",TERM1!E39)</f>
        <v/>
      </c>
      <c r="I42" s="124" t="str">
        <f>IF(TERM2!E39="","",TERM2!E39)</f>
        <v/>
      </c>
      <c r="J42" s="125" t="str">
        <f>IF(TERM3!E39="","",TERM3!E39)</f>
        <v/>
      </c>
      <c r="K42" s="126" t="str">
        <f t="shared" si="0"/>
        <v/>
      </c>
      <c r="L42" s="127" t="str">
        <f>IF(TERM1!F39="","",TERM1!F39)</f>
        <v/>
      </c>
      <c r="M42" s="128" t="str">
        <f>IF(TERM2!F39="","",TERM2!F39)</f>
        <v/>
      </c>
      <c r="N42" s="128" t="str">
        <f>IF(TERM3!F39="","",TERM3!F39)</f>
        <v/>
      </c>
      <c r="O42" s="129" t="str">
        <f t="shared" si="1"/>
        <v/>
      </c>
      <c r="P42" s="130" t="str">
        <f>IF(TERM1!G39="","",TERM1!G39)</f>
        <v/>
      </c>
      <c r="Q42" s="128" t="str">
        <f>IF(TERM2!G39="","",TERM2!G39)</f>
        <v/>
      </c>
      <c r="R42" s="128" t="str">
        <f>IF(TERM3!G39="","",TERM3!G39)</f>
        <v/>
      </c>
      <c r="S42" s="126" t="str">
        <f t="shared" si="2"/>
        <v/>
      </c>
      <c r="T42" s="127" t="str">
        <f>IF(TERM1!H39="","",TERM1!H39)</f>
        <v/>
      </c>
      <c r="U42" s="128" t="str">
        <f>IF(TERM2!H39="","",TERM2!H39)</f>
        <v/>
      </c>
      <c r="V42" s="125" t="str">
        <f>IF(TERM3!H39="","",TERM3!H39)</f>
        <v/>
      </c>
      <c r="W42" s="129" t="str">
        <f t="shared" si="3"/>
        <v/>
      </c>
      <c r="X42" s="130" t="str">
        <f>IF(TERM1!I39="","",TERM1!I39)</f>
        <v/>
      </c>
      <c r="Y42" s="128" t="str">
        <f>IF(TERM2!I39="","",TERM2!I39)</f>
        <v/>
      </c>
      <c r="Z42" s="128" t="str">
        <f>IF(TERM3!I39="","",TERM3!I39)</f>
        <v/>
      </c>
      <c r="AA42" s="126" t="str">
        <f t="shared" si="4"/>
        <v/>
      </c>
      <c r="AB42" s="130" t="str">
        <f>IF(TERM1!J39="","",TERM1!J39)</f>
        <v/>
      </c>
      <c r="AC42" s="128" t="str">
        <f>IF(TERM2!J39="","",TERM2!J39)</f>
        <v/>
      </c>
      <c r="AD42" s="128" t="str">
        <f>IF(TERM3!J39="","",TERM3!J39)</f>
        <v/>
      </c>
      <c r="AE42" s="126" t="str">
        <f t="shared" si="5"/>
        <v/>
      </c>
      <c r="AF42" s="130" t="str">
        <f>IF(TERM1!K39="","",TERM1!K39)</f>
        <v/>
      </c>
      <c r="AG42" s="128" t="str">
        <f>IF(TERM2!K39="","",TERM2!K39)</f>
        <v/>
      </c>
      <c r="AH42" s="128" t="str">
        <f>IF(TERM3!K39="","",TERM3!K39)</f>
        <v/>
      </c>
      <c r="AI42" s="126" t="str">
        <f t="shared" si="14"/>
        <v/>
      </c>
      <c r="AJ42" s="130" t="str">
        <f>IF(TERM1!L39="","",TERM1!L39)</f>
        <v/>
      </c>
      <c r="AK42" s="128" t="str">
        <f>IF(TERM2!L39="","",TERM2!L39)</f>
        <v/>
      </c>
      <c r="AL42" s="128" t="str">
        <f>IF(TERM3!L39="","",TERM3!L39)</f>
        <v/>
      </c>
      <c r="AM42" s="126" t="str">
        <f t="shared" si="6"/>
        <v/>
      </c>
      <c r="AN42" s="130" t="str">
        <f>IF(TERM1!O39="","",TERM1!O39)</f>
        <v/>
      </c>
      <c r="AO42" s="128" t="str">
        <f>IF(TERM2!O39="","",TERM2!O39)</f>
        <v/>
      </c>
      <c r="AP42" s="128" t="str">
        <f>IF(TERM3!O39="","",TERM3!O39)</f>
        <v/>
      </c>
      <c r="AQ42" s="126" t="str">
        <f t="shared" si="7"/>
        <v/>
      </c>
      <c r="AR42" s="130" t="str">
        <f>IF(TERM1!P39="","",TERM1!P39)</f>
        <v/>
      </c>
      <c r="AS42" s="128" t="str">
        <f>IF(TERM2!P39="","",TERM2!P39)</f>
        <v/>
      </c>
      <c r="AT42" s="128" t="str">
        <f>IF(TERM3!P39="","",TERM3!P39)</f>
        <v/>
      </c>
      <c r="AU42" s="126" t="str">
        <f t="shared" si="8"/>
        <v/>
      </c>
      <c r="AV42" s="131" t="str">
        <f t="shared" si="9"/>
        <v/>
      </c>
      <c r="AW42" s="132" t="str">
        <f t="shared" si="10"/>
        <v/>
      </c>
      <c r="AX42" s="133" t="str">
        <f t="shared" si="11"/>
        <v/>
      </c>
      <c r="AY42" s="111" t="str">
        <f t="shared" si="12"/>
        <v/>
      </c>
      <c r="AZ42" s="72" t="str">
        <f t="shared" si="13"/>
        <v/>
      </c>
      <c r="BA42" s="50"/>
      <c r="BB42" s="50"/>
      <c r="BC42" s="50"/>
      <c r="BD42" s="50"/>
      <c r="BE42" s="50"/>
      <c r="BF42" s="50"/>
      <c r="BG42" s="50"/>
      <c r="BH42" s="50"/>
      <c r="BI42" s="50"/>
      <c r="BJ42" s="50"/>
      <c r="BK42" s="50"/>
      <c r="BL42" s="50"/>
      <c r="BM42" s="50"/>
      <c r="BN42" s="50"/>
      <c r="BO42" s="50"/>
      <c r="BP42" s="50"/>
      <c r="BQ42" s="50"/>
      <c r="BR42" s="50"/>
      <c r="BS42" s="50"/>
      <c r="BT42" s="50"/>
      <c r="BU42" s="50"/>
      <c r="BV42" s="50"/>
      <c r="BW42" s="50"/>
      <c r="BX42" s="50"/>
      <c r="BY42" s="50"/>
      <c r="BZ42" s="50"/>
      <c r="CA42" s="50"/>
      <c r="CB42" s="50"/>
      <c r="CC42" s="50"/>
      <c r="CD42" s="50"/>
      <c r="CE42" s="50"/>
      <c r="CF42" s="50"/>
      <c r="CG42" s="50"/>
      <c r="CH42" s="50"/>
      <c r="CI42" s="50"/>
      <c r="CJ42" s="50"/>
      <c r="CK42" s="50"/>
      <c r="CL42" s="50"/>
      <c r="CM42" s="50"/>
      <c r="CN42" s="50"/>
      <c r="CO42" s="50"/>
      <c r="CP42" s="50"/>
      <c r="CQ42" s="50"/>
      <c r="CR42" s="50"/>
      <c r="CS42" s="50"/>
      <c r="CT42" s="50"/>
      <c r="CU42" s="50"/>
      <c r="CV42" s="50"/>
      <c r="CW42" s="50"/>
      <c r="CX42" s="50"/>
      <c r="CY42" s="50"/>
      <c r="CZ42" s="50"/>
      <c r="DA42" s="50"/>
      <c r="DB42" s="50"/>
      <c r="DC42" s="50"/>
      <c r="DD42" s="50"/>
      <c r="DE42" s="50"/>
    </row>
    <row r="43" spans="1:109" s="57" customFormat="1" ht="18" customHeight="1">
      <c r="A43" s="528"/>
      <c r="B43" s="50"/>
      <c r="C43" s="70">
        <v>32</v>
      </c>
      <c r="D43" s="708" t="str">
        <f>IF('Input Data'!I41="","",'Input Data'!I41)</f>
        <v>VILLAREAL, JONATHAN MARQUEZ</v>
      </c>
      <c r="E43" s="709"/>
      <c r="F43" s="709"/>
      <c r="G43" s="710"/>
      <c r="H43" s="123" t="str">
        <f>IF(TERM1!E40="","",TERM1!E40)</f>
        <v/>
      </c>
      <c r="I43" s="124" t="str">
        <f>IF(TERM2!E40="","",TERM2!E40)</f>
        <v/>
      </c>
      <c r="J43" s="125" t="str">
        <f>IF(TERM3!E40="","",TERM3!E40)</f>
        <v/>
      </c>
      <c r="K43" s="126" t="str">
        <f t="shared" si="0"/>
        <v/>
      </c>
      <c r="L43" s="127" t="str">
        <f>IF(TERM1!F40="","",TERM1!F40)</f>
        <v/>
      </c>
      <c r="M43" s="128" t="str">
        <f>IF(TERM2!F40="","",TERM2!F40)</f>
        <v/>
      </c>
      <c r="N43" s="128" t="str">
        <f>IF(TERM3!F40="","",TERM3!F40)</f>
        <v/>
      </c>
      <c r="O43" s="129" t="str">
        <f t="shared" si="1"/>
        <v/>
      </c>
      <c r="P43" s="130" t="str">
        <f>IF(TERM1!G40="","",TERM1!G40)</f>
        <v/>
      </c>
      <c r="Q43" s="128" t="str">
        <f>IF(TERM2!G40="","",TERM2!G40)</f>
        <v/>
      </c>
      <c r="R43" s="128" t="str">
        <f>IF(TERM3!G40="","",TERM3!G40)</f>
        <v/>
      </c>
      <c r="S43" s="126" t="str">
        <f t="shared" si="2"/>
        <v/>
      </c>
      <c r="T43" s="127" t="str">
        <f>IF(TERM1!H40="","",TERM1!H40)</f>
        <v/>
      </c>
      <c r="U43" s="128" t="str">
        <f>IF(TERM2!H40="","",TERM2!H40)</f>
        <v/>
      </c>
      <c r="V43" s="125" t="str">
        <f>IF(TERM3!H40="","",TERM3!H40)</f>
        <v/>
      </c>
      <c r="W43" s="129" t="str">
        <f t="shared" si="3"/>
        <v/>
      </c>
      <c r="X43" s="130" t="str">
        <f>IF(TERM1!I40="","",TERM1!I40)</f>
        <v/>
      </c>
      <c r="Y43" s="128" t="str">
        <f>IF(TERM2!I40="","",TERM2!I40)</f>
        <v/>
      </c>
      <c r="Z43" s="128" t="str">
        <f>IF(TERM3!I40="","",TERM3!I40)</f>
        <v/>
      </c>
      <c r="AA43" s="126" t="str">
        <f t="shared" si="4"/>
        <v/>
      </c>
      <c r="AB43" s="130" t="str">
        <f>IF(TERM1!J40="","",TERM1!J40)</f>
        <v/>
      </c>
      <c r="AC43" s="128" t="str">
        <f>IF(TERM2!J40="","",TERM2!J40)</f>
        <v/>
      </c>
      <c r="AD43" s="128" t="str">
        <f>IF(TERM3!J40="","",TERM3!J40)</f>
        <v/>
      </c>
      <c r="AE43" s="126" t="str">
        <f t="shared" si="5"/>
        <v/>
      </c>
      <c r="AF43" s="130" t="str">
        <f>IF(TERM1!K40="","",TERM1!K40)</f>
        <v/>
      </c>
      <c r="AG43" s="128" t="str">
        <f>IF(TERM2!K40="","",TERM2!K40)</f>
        <v/>
      </c>
      <c r="AH43" s="128" t="str">
        <f>IF(TERM3!K40="","",TERM3!K40)</f>
        <v/>
      </c>
      <c r="AI43" s="126" t="str">
        <f t="shared" si="14"/>
        <v/>
      </c>
      <c r="AJ43" s="130" t="str">
        <f>IF(TERM1!L40="","",TERM1!L40)</f>
        <v/>
      </c>
      <c r="AK43" s="128" t="str">
        <f>IF(TERM2!L40="","",TERM2!L40)</f>
        <v/>
      </c>
      <c r="AL43" s="128" t="str">
        <f>IF(TERM3!L40="","",TERM3!L40)</f>
        <v/>
      </c>
      <c r="AM43" s="126" t="str">
        <f t="shared" si="6"/>
        <v/>
      </c>
      <c r="AN43" s="130" t="str">
        <f>IF(TERM1!O40="","",TERM1!O40)</f>
        <v/>
      </c>
      <c r="AO43" s="128" t="str">
        <f>IF(TERM2!O40="","",TERM2!O40)</f>
        <v/>
      </c>
      <c r="AP43" s="128" t="str">
        <f>IF(TERM3!O40="","",TERM3!O40)</f>
        <v/>
      </c>
      <c r="AQ43" s="126" t="str">
        <f t="shared" si="7"/>
        <v/>
      </c>
      <c r="AR43" s="130" t="str">
        <f>IF(TERM1!P40="","",TERM1!P40)</f>
        <v/>
      </c>
      <c r="AS43" s="128" t="str">
        <f>IF(TERM2!P40="","",TERM2!P40)</f>
        <v/>
      </c>
      <c r="AT43" s="128" t="str">
        <f>IF(TERM3!P40="","",TERM3!P40)</f>
        <v/>
      </c>
      <c r="AU43" s="126" t="str">
        <f t="shared" si="8"/>
        <v/>
      </c>
      <c r="AV43" s="131" t="str">
        <f t="shared" si="9"/>
        <v/>
      </c>
      <c r="AW43" s="132" t="str">
        <f t="shared" si="10"/>
        <v/>
      </c>
      <c r="AX43" s="133" t="str">
        <f t="shared" si="11"/>
        <v/>
      </c>
      <c r="AY43" s="111" t="str">
        <f t="shared" si="12"/>
        <v/>
      </c>
      <c r="AZ43" s="72" t="str">
        <f t="shared" si="13"/>
        <v/>
      </c>
      <c r="BA43" s="50"/>
      <c r="BB43" s="50"/>
      <c r="BC43" s="50"/>
      <c r="BD43" s="50"/>
      <c r="BE43" s="50"/>
      <c r="BF43" s="50"/>
      <c r="BG43" s="50"/>
      <c r="BH43" s="50"/>
      <c r="BI43" s="50"/>
      <c r="BJ43" s="50"/>
      <c r="BK43" s="50"/>
      <c r="BL43" s="50"/>
      <c r="BM43" s="50"/>
      <c r="BN43" s="50"/>
      <c r="BO43" s="50"/>
      <c r="BP43" s="50"/>
      <c r="BQ43" s="50"/>
      <c r="BR43" s="50"/>
      <c r="BS43" s="50"/>
      <c r="BT43" s="50"/>
      <c r="BU43" s="50"/>
      <c r="BV43" s="50"/>
      <c r="BW43" s="50"/>
      <c r="BX43" s="50"/>
      <c r="BY43" s="50"/>
      <c r="BZ43" s="50"/>
      <c r="CA43" s="50"/>
      <c r="CB43" s="50"/>
      <c r="CC43" s="50"/>
      <c r="CD43" s="50"/>
      <c r="CE43" s="50"/>
      <c r="CF43" s="50"/>
      <c r="CG43" s="50"/>
      <c r="CH43" s="50"/>
      <c r="CI43" s="50"/>
      <c r="CJ43" s="50"/>
      <c r="CK43" s="50"/>
      <c r="CL43" s="50"/>
      <c r="CM43" s="50"/>
      <c r="CN43" s="50"/>
      <c r="CO43" s="50"/>
      <c r="CP43" s="50"/>
      <c r="CQ43" s="50"/>
      <c r="CR43" s="50"/>
      <c r="CS43" s="50"/>
      <c r="CT43" s="50"/>
      <c r="CU43" s="50"/>
      <c r="CV43" s="50"/>
      <c r="CW43" s="50"/>
      <c r="CX43" s="50"/>
      <c r="CY43" s="50"/>
      <c r="CZ43" s="50"/>
      <c r="DA43" s="50"/>
      <c r="DB43" s="50"/>
      <c r="DC43" s="50"/>
      <c r="DD43" s="50"/>
      <c r="DE43" s="50"/>
    </row>
    <row r="44" spans="1:109" s="57" customFormat="1" ht="18" customHeight="1">
      <c r="A44" s="528"/>
      <c r="B44" s="50"/>
      <c r="C44" s="70">
        <v>33</v>
      </c>
      <c r="D44" s="708" t="str">
        <f>IF('Input Data'!I42="","",'Input Data'!I42)</f>
        <v>MARQUEZ, RICHARD EVANGELISTA</v>
      </c>
      <c r="E44" s="709"/>
      <c r="F44" s="709"/>
      <c r="G44" s="710"/>
      <c r="H44" s="123" t="str">
        <f>IF(TERM1!E41="","",TERM1!E41)</f>
        <v/>
      </c>
      <c r="I44" s="124" t="str">
        <f>IF(TERM2!E41="","",TERM2!E41)</f>
        <v/>
      </c>
      <c r="J44" s="125" t="str">
        <f>IF(TERM3!E41="","",TERM3!E41)</f>
        <v/>
      </c>
      <c r="K44" s="126" t="str">
        <f t="shared" si="0"/>
        <v/>
      </c>
      <c r="L44" s="127" t="str">
        <f>IF(TERM1!F41="","",TERM1!F41)</f>
        <v/>
      </c>
      <c r="M44" s="128" t="str">
        <f>IF(TERM2!F41="","",TERM2!F41)</f>
        <v/>
      </c>
      <c r="N44" s="128" t="str">
        <f>IF(TERM3!F41="","",TERM3!F41)</f>
        <v/>
      </c>
      <c r="O44" s="129" t="str">
        <f t="shared" si="1"/>
        <v/>
      </c>
      <c r="P44" s="130" t="str">
        <f>IF(TERM1!G41="","",TERM1!G41)</f>
        <v/>
      </c>
      <c r="Q44" s="128" t="str">
        <f>IF(TERM2!G41="","",TERM2!G41)</f>
        <v/>
      </c>
      <c r="R44" s="128" t="str">
        <f>IF(TERM3!G41="","",TERM3!G41)</f>
        <v/>
      </c>
      <c r="S44" s="126" t="str">
        <f t="shared" si="2"/>
        <v/>
      </c>
      <c r="T44" s="127" t="str">
        <f>IF(TERM1!H41="","",TERM1!H41)</f>
        <v/>
      </c>
      <c r="U44" s="128" t="str">
        <f>IF(TERM2!H41="","",TERM2!H41)</f>
        <v/>
      </c>
      <c r="V44" s="125" t="str">
        <f>IF(TERM3!H41="","",TERM3!H41)</f>
        <v/>
      </c>
      <c r="W44" s="129" t="str">
        <f t="shared" si="3"/>
        <v/>
      </c>
      <c r="X44" s="130" t="str">
        <f>IF(TERM1!I41="","",TERM1!I41)</f>
        <v/>
      </c>
      <c r="Y44" s="128" t="str">
        <f>IF(TERM2!I41="","",TERM2!I41)</f>
        <v/>
      </c>
      <c r="Z44" s="128" t="str">
        <f>IF(TERM3!I41="","",TERM3!I41)</f>
        <v/>
      </c>
      <c r="AA44" s="126" t="str">
        <f t="shared" si="4"/>
        <v/>
      </c>
      <c r="AB44" s="130" t="str">
        <f>IF(TERM1!J41="","",TERM1!J41)</f>
        <v/>
      </c>
      <c r="AC44" s="128" t="str">
        <f>IF(TERM2!J41="","",TERM2!J41)</f>
        <v/>
      </c>
      <c r="AD44" s="128" t="str">
        <f>IF(TERM3!J41="","",TERM3!J41)</f>
        <v/>
      </c>
      <c r="AE44" s="126" t="str">
        <f t="shared" si="5"/>
        <v/>
      </c>
      <c r="AF44" s="130" t="str">
        <f>IF(TERM1!K41="","",TERM1!K41)</f>
        <v/>
      </c>
      <c r="AG44" s="128" t="str">
        <f>IF(TERM2!K41="","",TERM2!K41)</f>
        <v/>
      </c>
      <c r="AH44" s="128" t="str">
        <f>IF(TERM3!K41="","",TERM3!K41)</f>
        <v/>
      </c>
      <c r="AI44" s="126" t="str">
        <f t="shared" si="14"/>
        <v/>
      </c>
      <c r="AJ44" s="130" t="str">
        <f>IF(TERM1!L41="","",TERM1!L41)</f>
        <v/>
      </c>
      <c r="AK44" s="128" t="str">
        <f>IF(TERM2!L41="","",TERM2!L41)</f>
        <v/>
      </c>
      <c r="AL44" s="128" t="str">
        <f>IF(TERM3!L41="","",TERM3!L41)</f>
        <v/>
      </c>
      <c r="AM44" s="126" t="str">
        <f t="shared" si="6"/>
        <v/>
      </c>
      <c r="AN44" s="130" t="str">
        <f>IF(TERM1!O41="","",TERM1!O41)</f>
        <v/>
      </c>
      <c r="AO44" s="128" t="str">
        <f>IF(TERM2!O41="","",TERM2!O41)</f>
        <v/>
      </c>
      <c r="AP44" s="128" t="str">
        <f>IF(TERM3!O41="","",TERM3!O41)</f>
        <v/>
      </c>
      <c r="AQ44" s="126" t="str">
        <f t="shared" si="7"/>
        <v/>
      </c>
      <c r="AR44" s="130" t="str">
        <f>IF(TERM1!P41="","",TERM1!P41)</f>
        <v/>
      </c>
      <c r="AS44" s="128" t="str">
        <f>IF(TERM2!P41="","",TERM2!P41)</f>
        <v/>
      </c>
      <c r="AT44" s="128" t="str">
        <f>IF(TERM3!P41="","",TERM3!P41)</f>
        <v/>
      </c>
      <c r="AU44" s="126" t="str">
        <f t="shared" si="8"/>
        <v/>
      </c>
      <c r="AV44" s="131" t="str">
        <f t="shared" si="9"/>
        <v/>
      </c>
      <c r="AW44" s="132" t="str">
        <f t="shared" si="10"/>
        <v/>
      </c>
      <c r="AX44" s="133" t="str">
        <f t="shared" si="11"/>
        <v/>
      </c>
      <c r="AY44" s="111" t="str">
        <f t="shared" si="12"/>
        <v/>
      </c>
      <c r="AZ44" s="72" t="str">
        <f t="shared" si="13"/>
        <v/>
      </c>
      <c r="BA44" s="50"/>
      <c r="BB44" s="50"/>
      <c r="BC44" s="50"/>
      <c r="BD44" s="50"/>
      <c r="BE44" s="50"/>
      <c r="BF44" s="50"/>
      <c r="BG44" s="50"/>
      <c r="BH44" s="50"/>
      <c r="BI44" s="50"/>
      <c r="BJ44" s="50"/>
      <c r="BK44" s="50"/>
      <c r="BL44" s="50"/>
      <c r="BM44" s="50"/>
      <c r="BN44" s="50"/>
      <c r="BO44" s="50"/>
      <c r="BP44" s="50"/>
      <c r="BQ44" s="50"/>
      <c r="BR44" s="50"/>
      <c r="BS44" s="50"/>
      <c r="BT44" s="50"/>
      <c r="BU44" s="50"/>
      <c r="BV44" s="50"/>
      <c r="BW44" s="50"/>
      <c r="BX44" s="50"/>
      <c r="BY44" s="50"/>
      <c r="BZ44" s="50"/>
      <c r="CA44" s="50"/>
      <c r="CB44" s="50"/>
      <c r="CC44" s="50"/>
      <c r="CD44" s="50"/>
      <c r="CE44" s="50"/>
      <c r="CF44" s="50"/>
      <c r="CG44" s="50"/>
      <c r="CH44" s="50"/>
      <c r="CI44" s="50"/>
      <c r="CJ44" s="50"/>
      <c r="CK44" s="50"/>
      <c r="CL44" s="50"/>
      <c r="CM44" s="50"/>
      <c r="CN44" s="50"/>
      <c r="CO44" s="50"/>
      <c r="CP44" s="50"/>
      <c r="CQ44" s="50"/>
      <c r="CR44" s="50"/>
      <c r="CS44" s="50"/>
      <c r="CT44" s="50"/>
      <c r="CU44" s="50"/>
      <c r="CV44" s="50"/>
      <c r="CW44" s="50"/>
      <c r="CX44" s="50"/>
      <c r="CY44" s="50"/>
      <c r="CZ44" s="50"/>
      <c r="DA44" s="50"/>
      <c r="DB44" s="50"/>
      <c r="DC44" s="50"/>
      <c r="DD44" s="50"/>
      <c r="DE44" s="50"/>
    </row>
    <row r="45" spans="1:109" s="57" customFormat="1" ht="18" customHeight="1">
      <c r="A45" s="528"/>
      <c r="B45" s="50"/>
      <c r="C45" s="70">
        <v>34</v>
      </c>
      <c r="D45" s="708" t="str">
        <f>IF('Input Data'!I43="","",'Input Data'!I43)</f>
        <v>SANTIAGO, BRYAN DIZON</v>
      </c>
      <c r="E45" s="709"/>
      <c r="F45" s="709"/>
      <c r="G45" s="710"/>
      <c r="H45" s="123" t="str">
        <f>IF(TERM1!E42="","",TERM1!E42)</f>
        <v/>
      </c>
      <c r="I45" s="124" t="str">
        <f>IF(TERM2!E42="","",TERM2!E42)</f>
        <v/>
      </c>
      <c r="J45" s="125" t="str">
        <f>IF(TERM3!E42="","",TERM3!E42)</f>
        <v/>
      </c>
      <c r="K45" s="126" t="str">
        <f t="shared" si="0"/>
        <v/>
      </c>
      <c r="L45" s="127" t="str">
        <f>IF(TERM1!F42="","",TERM1!F42)</f>
        <v/>
      </c>
      <c r="M45" s="128" t="str">
        <f>IF(TERM2!F42="","",TERM2!F42)</f>
        <v/>
      </c>
      <c r="N45" s="128" t="str">
        <f>IF(TERM3!F42="","",TERM3!F42)</f>
        <v/>
      </c>
      <c r="O45" s="129" t="str">
        <f t="shared" si="1"/>
        <v/>
      </c>
      <c r="P45" s="130" t="str">
        <f>IF(TERM1!G42="","",TERM1!G42)</f>
        <v/>
      </c>
      <c r="Q45" s="128" t="str">
        <f>IF(TERM2!G42="","",TERM2!G42)</f>
        <v/>
      </c>
      <c r="R45" s="128" t="str">
        <f>IF(TERM3!G42="","",TERM3!G42)</f>
        <v/>
      </c>
      <c r="S45" s="126" t="str">
        <f t="shared" si="2"/>
        <v/>
      </c>
      <c r="T45" s="127" t="str">
        <f>IF(TERM1!H42="","",TERM1!H42)</f>
        <v/>
      </c>
      <c r="U45" s="128" t="str">
        <f>IF(TERM2!H42="","",TERM2!H42)</f>
        <v/>
      </c>
      <c r="V45" s="125" t="str">
        <f>IF(TERM3!H42="","",TERM3!H42)</f>
        <v/>
      </c>
      <c r="W45" s="129" t="str">
        <f t="shared" si="3"/>
        <v/>
      </c>
      <c r="X45" s="130" t="str">
        <f>IF(TERM1!I42="","",TERM1!I42)</f>
        <v/>
      </c>
      <c r="Y45" s="128" t="str">
        <f>IF(TERM2!I42="","",TERM2!I42)</f>
        <v/>
      </c>
      <c r="Z45" s="128" t="str">
        <f>IF(TERM3!I42="","",TERM3!I42)</f>
        <v/>
      </c>
      <c r="AA45" s="126" t="str">
        <f t="shared" si="4"/>
        <v/>
      </c>
      <c r="AB45" s="130" t="str">
        <f>IF(TERM1!J42="","",TERM1!J42)</f>
        <v/>
      </c>
      <c r="AC45" s="128" t="str">
        <f>IF(TERM2!J42="","",TERM2!J42)</f>
        <v/>
      </c>
      <c r="AD45" s="128" t="str">
        <f>IF(TERM3!J42="","",TERM3!J42)</f>
        <v/>
      </c>
      <c r="AE45" s="126" t="str">
        <f t="shared" si="5"/>
        <v/>
      </c>
      <c r="AF45" s="130" t="str">
        <f>IF(TERM1!K42="","",TERM1!K42)</f>
        <v/>
      </c>
      <c r="AG45" s="128" t="str">
        <f>IF(TERM2!K42="","",TERM2!K42)</f>
        <v/>
      </c>
      <c r="AH45" s="128" t="str">
        <f>IF(TERM3!K42="","",TERM3!K42)</f>
        <v/>
      </c>
      <c r="AI45" s="126" t="str">
        <f t="shared" si="14"/>
        <v/>
      </c>
      <c r="AJ45" s="130" t="str">
        <f>IF(TERM1!L42="","",TERM1!L42)</f>
        <v/>
      </c>
      <c r="AK45" s="128" t="str">
        <f>IF(TERM2!L42="","",TERM2!L42)</f>
        <v/>
      </c>
      <c r="AL45" s="128" t="str">
        <f>IF(TERM3!L42="","",TERM3!L42)</f>
        <v/>
      </c>
      <c r="AM45" s="126" t="str">
        <f t="shared" si="6"/>
        <v/>
      </c>
      <c r="AN45" s="130" t="str">
        <f>IF(TERM1!O42="","",TERM1!O42)</f>
        <v/>
      </c>
      <c r="AO45" s="128" t="str">
        <f>IF(TERM2!O42="","",TERM2!O42)</f>
        <v/>
      </c>
      <c r="AP45" s="128" t="str">
        <f>IF(TERM3!O42="","",TERM3!O42)</f>
        <v/>
      </c>
      <c r="AQ45" s="126" t="str">
        <f t="shared" si="7"/>
        <v/>
      </c>
      <c r="AR45" s="130" t="str">
        <f>IF(TERM1!P42="","",TERM1!P42)</f>
        <v/>
      </c>
      <c r="AS45" s="128" t="str">
        <f>IF(TERM2!P42="","",TERM2!P42)</f>
        <v/>
      </c>
      <c r="AT45" s="128" t="str">
        <f>IF(TERM3!P42="","",TERM3!P42)</f>
        <v/>
      </c>
      <c r="AU45" s="126" t="str">
        <f t="shared" si="8"/>
        <v/>
      </c>
      <c r="AV45" s="131" t="str">
        <f t="shared" si="9"/>
        <v/>
      </c>
      <c r="AW45" s="132" t="str">
        <f t="shared" si="10"/>
        <v/>
      </c>
      <c r="AX45" s="133" t="str">
        <f t="shared" si="11"/>
        <v/>
      </c>
      <c r="AY45" s="111" t="str">
        <f t="shared" si="12"/>
        <v/>
      </c>
      <c r="AZ45" s="72" t="str">
        <f t="shared" si="13"/>
        <v/>
      </c>
      <c r="BA45" s="50"/>
      <c r="BB45" s="50"/>
      <c r="BC45" s="50"/>
      <c r="BD45" s="50"/>
      <c r="BE45" s="50"/>
      <c r="BF45" s="50"/>
      <c r="BG45" s="50"/>
      <c r="BH45" s="50"/>
      <c r="BI45" s="50"/>
      <c r="BJ45" s="50"/>
      <c r="BK45" s="50"/>
      <c r="BL45" s="50"/>
      <c r="BM45" s="50"/>
      <c r="BN45" s="50"/>
      <c r="BO45" s="50"/>
      <c r="BP45" s="50"/>
      <c r="BQ45" s="50"/>
      <c r="BR45" s="50"/>
      <c r="BS45" s="50"/>
      <c r="BT45" s="50"/>
      <c r="BU45" s="50"/>
      <c r="BV45" s="50"/>
      <c r="BW45" s="50"/>
      <c r="BX45" s="50"/>
      <c r="BY45" s="50"/>
      <c r="BZ45" s="50"/>
      <c r="CA45" s="50"/>
      <c r="CB45" s="50"/>
      <c r="CC45" s="50"/>
      <c r="CD45" s="50"/>
      <c r="CE45" s="50"/>
      <c r="CF45" s="50"/>
      <c r="CG45" s="50"/>
      <c r="CH45" s="50"/>
      <c r="CI45" s="50"/>
      <c r="CJ45" s="50"/>
      <c r="CK45" s="50"/>
      <c r="CL45" s="50"/>
      <c r="CM45" s="50"/>
      <c r="CN45" s="50"/>
      <c r="CO45" s="50"/>
      <c r="CP45" s="50"/>
      <c r="CQ45" s="50"/>
      <c r="CR45" s="50"/>
      <c r="CS45" s="50"/>
      <c r="CT45" s="50"/>
      <c r="CU45" s="50"/>
      <c r="CV45" s="50"/>
      <c r="CW45" s="50"/>
      <c r="CX45" s="50"/>
      <c r="CY45" s="50"/>
      <c r="CZ45" s="50"/>
      <c r="DA45" s="50"/>
      <c r="DB45" s="50"/>
      <c r="DC45" s="50"/>
      <c r="DD45" s="50"/>
      <c r="DE45" s="50"/>
    </row>
    <row r="46" spans="1:109" s="57" customFormat="1" ht="18" customHeight="1">
      <c r="A46" s="528"/>
      <c r="B46" s="50"/>
      <c r="C46" s="70">
        <v>35</v>
      </c>
      <c r="D46" s="708" t="str">
        <f>IF('Input Data'!I44="","",'Input Data'!I44)</f>
        <v>DE LEON, CARLO BAUTISTA</v>
      </c>
      <c r="E46" s="709"/>
      <c r="F46" s="709"/>
      <c r="G46" s="710"/>
      <c r="H46" s="123" t="str">
        <f>IF(TERM1!E43="","",TERM1!E43)</f>
        <v/>
      </c>
      <c r="I46" s="124" t="str">
        <f>IF(TERM2!E43="","",TERM2!E43)</f>
        <v/>
      </c>
      <c r="J46" s="125" t="str">
        <f>IF(TERM3!E43="","",TERM3!E43)</f>
        <v/>
      </c>
      <c r="K46" s="126" t="str">
        <f t="shared" si="0"/>
        <v/>
      </c>
      <c r="L46" s="127" t="str">
        <f>IF(TERM1!F43="","",TERM1!F43)</f>
        <v/>
      </c>
      <c r="M46" s="128" t="str">
        <f>IF(TERM2!F43="","",TERM2!F43)</f>
        <v/>
      </c>
      <c r="N46" s="128" t="str">
        <f>IF(TERM3!F43="","",TERM3!F43)</f>
        <v/>
      </c>
      <c r="O46" s="129" t="str">
        <f t="shared" si="1"/>
        <v/>
      </c>
      <c r="P46" s="130" t="str">
        <f>IF(TERM1!G43="","",TERM1!G43)</f>
        <v/>
      </c>
      <c r="Q46" s="128" t="str">
        <f>IF(TERM2!G43="","",TERM2!G43)</f>
        <v/>
      </c>
      <c r="R46" s="128" t="str">
        <f>IF(TERM3!G43="","",TERM3!G43)</f>
        <v/>
      </c>
      <c r="S46" s="126" t="str">
        <f t="shared" si="2"/>
        <v/>
      </c>
      <c r="T46" s="127" t="str">
        <f>IF(TERM1!H43="","",TERM1!H43)</f>
        <v/>
      </c>
      <c r="U46" s="128" t="str">
        <f>IF(TERM2!H43="","",TERM2!H43)</f>
        <v/>
      </c>
      <c r="V46" s="125" t="str">
        <f>IF(TERM3!H43="","",TERM3!H43)</f>
        <v/>
      </c>
      <c r="W46" s="129" t="str">
        <f t="shared" si="3"/>
        <v/>
      </c>
      <c r="X46" s="130" t="str">
        <f>IF(TERM1!I43="","",TERM1!I43)</f>
        <v/>
      </c>
      <c r="Y46" s="128" t="str">
        <f>IF(TERM2!I43="","",TERM2!I43)</f>
        <v/>
      </c>
      <c r="Z46" s="128" t="str">
        <f>IF(TERM3!I43="","",TERM3!I43)</f>
        <v/>
      </c>
      <c r="AA46" s="126" t="str">
        <f t="shared" si="4"/>
        <v/>
      </c>
      <c r="AB46" s="130" t="str">
        <f>IF(TERM1!J43="","",TERM1!J43)</f>
        <v/>
      </c>
      <c r="AC46" s="128" t="str">
        <f>IF(TERM2!J43="","",TERM2!J43)</f>
        <v/>
      </c>
      <c r="AD46" s="128" t="str">
        <f>IF(TERM3!J43="","",TERM3!J43)</f>
        <v/>
      </c>
      <c r="AE46" s="126" t="str">
        <f t="shared" si="5"/>
        <v/>
      </c>
      <c r="AF46" s="130" t="str">
        <f>IF(TERM1!K43="","",TERM1!K43)</f>
        <v/>
      </c>
      <c r="AG46" s="128" t="str">
        <f>IF(TERM2!K43="","",TERM2!K43)</f>
        <v/>
      </c>
      <c r="AH46" s="128" t="str">
        <f>IF(TERM3!K43="","",TERM3!K43)</f>
        <v/>
      </c>
      <c r="AI46" s="126" t="str">
        <f t="shared" si="14"/>
        <v/>
      </c>
      <c r="AJ46" s="130" t="str">
        <f>IF(TERM1!L43="","",TERM1!L43)</f>
        <v/>
      </c>
      <c r="AK46" s="128" t="str">
        <f>IF(TERM2!L43="","",TERM2!L43)</f>
        <v/>
      </c>
      <c r="AL46" s="128" t="str">
        <f>IF(TERM3!L43="","",TERM3!L43)</f>
        <v/>
      </c>
      <c r="AM46" s="126" t="str">
        <f t="shared" si="6"/>
        <v/>
      </c>
      <c r="AN46" s="130" t="str">
        <f>IF(TERM1!O43="","",TERM1!O43)</f>
        <v/>
      </c>
      <c r="AO46" s="128" t="str">
        <f>IF(TERM2!O43="","",TERM2!O43)</f>
        <v/>
      </c>
      <c r="AP46" s="128" t="str">
        <f>IF(TERM3!O43="","",TERM3!O43)</f>
        <v/>
      </c>
      <c r="AQ46" s="126" t="str">
        <f t="shared" si="7"/>
        <v/>
      </c>
      <c r="AR46" s="130" t="str">
        <f>IF(TERM1!P43="","",TERM1!P43)</f>
        <v/>
      </c>
      <c r="AS46" s="128" t="str">
        <f>IF(TERM2!P43="","",TERM2!P43)</f>
        <v/>
      </c>
      <c r="AT46" s="128" t="str">
        <f>IF(TERM3!P43="","",TERM3!P43)</f>
        <v/>
      </c>
      <c r="AU46" s="126" t="str">
        <f t="shared" si="8"/>
        <v/>
      </c>
      <c r="AV46" s="131" t="str">
        <f t="shared" si="9"/>
        <v/>
      </c>
      <c r="AW46" s="132" t="str">
        <f t="shared" si="10"/>
        <v/>
      </c>
      <c r="AX46" s="133" t="str">
        <f t="shared" si="11"/>
        <v/>
      </c>
      <c r="AY46" s="111" t="str">
        <f t="shared" si="12"/>
        <v/>
      </c>
      <c r="AZ46" s="72" t="str">
        <f t="shared" si="13"/>
        <v/>
      </c>
      <c r="BA46" s="50"/>
      <c r="BB46" s="50"/>
      <c r="BC46" s="50"/>
      <c r="BD46" s="50"/>
      <c r="BE46" s="50"/>
      <c r="BF46" s="50"/>
      <c r="BG46" s="50"/>
      <c r="BH46" s="50"/>
      <c r="BI46" s="50"/>
      <c r="BJ46" s="50"/>
      <c r="BK46" s="50"/>
      <c r="BL46" s="50"/>
      <c r="BM46" s="50"/>
      <c r="BN46" s="50"/>
      <c r="BO46" s="50"/>
      <c r="BP46" s="50"/>
      <c r="BQ46" s="50"/>
      <c r="BR46" s="50"/>
      <c r="BS46" s="50"/>
      <c r="BT46" s="50"/>
      <c r="BU46" s="50"/>
      <c r="BV46" s="50"/>
      <c r="BW46" s="50"/>
      <c r="BX46" s="50"/>
      <c r="BY46" s="50"/>
      <c r="BZ46" s="50"/>
      <c r="CA46" s="50"/>
      <c r="CB46" s="50"/>
      <c r="CC46" s="50"/>
      <c r="CD46" s="50"/>
      <c r="CE46" s="50"/>
      <c r="CF46" s="50"/>
      <c r="CG46" s="50"/>
      <c r="CH46" s="50"/>
      <c r="CI46" s="50"/>
      <c r="CJ46" s="50"/>
      <c r="CK46" s="50"/>
      <c r="CL46" s="50"/>
      <c r="CM46" s="50"/>
      <c r="CN46" s="50"/>
      <c r="CO46" s="50"/>
      <c r="CP46" s="50"/>
      <c r="CQ46" s="50"/>
      <c r="CR46" s="50"/>
      <c r="CS46" s="50"/>
      <c r="CT46" s="50"/>
      <c r="CU46" s="50"/>
      <c r="CV46" s="50"/>
      <c r="CW46" s="50"/>
      <c r="CX46" s="50"/>
      <c r="CY46" s="50"/>
      <c r="CZ46" s="50"/>
      <c r="DA46" s="50"/>
      <c r="DB46" s="50"/>
      <c r="DC46" s="50"/>
      <c r="DD46" s="50"/>
      <c r="DE46" s="50"/>
    </row>
    <row r="47" spans="1:109" s="57" customFormat="1" ht="18" customHeight="1">
      <c r="A47" s="528"/>
      <c r="B47" s="50"/>
      <c r="C47" s="70">
        <v>36</v>
      </c>
      <c r="D47" s="708" t="str">
        <f>IF('Input Data'!I45="","",'Input Data'!I45)</f>
        <v>DIZON, MARK CRUZ</v>
      </c>
      <c r="E47" s="709"/>
      <c r="F47" s="709"/>
      <c r="G47" s="710"/>
      <c r="H47" s="123" t="str">
        <f>IF(TERM1!E44="","",TERM1!E44)</f>
        <v/>
      </c>
      <c r="I47" s="124" t="str">
        <f>IF(TERM2!E44="","",TERM2!E44)</f>
        <v/>
      </c>
      <c r="J47" s="125" t="str">
        <f>IF(TERM3!E44="","",TERM3!E44)</f>
        <v/>
      </c>
      <c r="K47" s="126" t="str">
        <f t="shared" si="0"/>
        <v/>
      </c>
      <c r="L47" s="127" t="str">
        <f>IF(TERM1!F44="","",TERM1!F44)</f>
        <v/>
      </c>
      <c r="M47" s="128" t="str">
        <f>IF(TERM2!F44="","",TERM2!F44)</f>
        <v/>
      </c>
      <c r="N47" s="128" t="str">
        <f>IF(TERM3!F44="","",TERM3!F44)</f>
        <v/>
      </c>
      <c r="O47" s="129" t="str">
        <f t="shared" si="1"/>
        <v/>
      </c>
      <c r="P47" s="130" t="str">
        <f>IF(TERM1!G44="","",TERM1!G44)</f>
        <v/>
      </c>
      <c r="Q47" s="128" t="str">
        <f>IF(TERM2!G44="","",TERM2!G44)</f>
        <v/>
      </c>
      <c r="R47" s="128" t="str">
        <f>IF(TERM3!G44="","",TERM3!G44)</f>
        <v/>
      </c>
      <c r="S47" s="126" t="str">
        <f t="shared" si="2"/>
        <v/>
      </c>
      <c r="T47" s="127" t="str">
        <f>IF(TERM1!H44="","",TERM1!H44)</f>
        <v/>
      </c>
      <c r="U47" s="128" t="str">
        <f>IF(TERM2!H44="","",TERM2!H44)</f>
        <v/>
      </c>
      <c r="V47" s="125" t="str">
        <f>IF(TERM3!H44="","",TERM3!H44)</f>
        <v/>
      </c>
      <c r="W47" s="129" t="str">
        <f t="shared" si="3"/>
        <v/>
      </c>
      <c r="X47" s="130" t="str">
        <f>IF(TERM1!I44="","",TERM1!I44)</f>
        <v/>
      </c>
      <c r="Y47" s="128" t="str">
        <f>IF(TERM2!I44="","",TERM2!I44)</f>
        <v/>
      </c>
      <c r="Z47" s="128" t="str">
        <f>IF(TERM3!I44="","",TERM3!I44)</f>
        <v/>
      </c>
      <c r="AA47" s="126" t="str">
        <f t="shared" si="4"/>
        <v/>
      </c>
      <c r="AB47" s="130" t="str">
        <f>IF(TERM1!J44="","",TERM1!J44)</f>
        <v/>
      </c>
      <c r="AC47" s="128" t="str">
        <f>IF(TERM2!J44="","",TERM2!J44)</f>
        <v/>
      </c>
      <c r="AD47" s="128" t="str">
        <f>IF(TERM3!J44="","",TERM3!J44)</f>
        <v/>
      </c>
      <c r="AE47" s="126" t="str">
        <f t="shared" si="5"/>
        <v/>
      </c>
      <c r="AF47" s="130" t="str">
        <f>IF(TERM1!K44="","",TERM1!K44)</f>
        <v/>
      </c>
      <c r="AG47" s="128" t="str">
        <f>IF(TERM2!K44="","",TERM2!K44)</f>
        <v/>
      </c>
      <c r="AH47" s="128" t="str">
        <f>IF(TERM3!K44="","",TERM3!K44)</f>
        <v/>
      </c>
      <c r="AI47" s="126" t="str">
        <f t="shared" si="14"/>
        <v/>
      </c>
      <c r="AJ47" s="130" t="str">
        <f>IF(TERM1!L44="","",TERM1!L44)</f>
        <v/>
      </c>
      <c r="AK47" s="128" t="str">
        <f>IF(TERM2!L44="","",TERM2!L44)</f>
        <v/>
      </c>
      <c r="AL47" s="128" t="str">
        <f>IF(TERM3!L44="","",TERM3!L44)</f>
        <v/>
      </c>
      <c r="AM47" s="126" t="str">
        <f t="shared" si="6"/>
        <v/>
      </c>
      <c r="AN47" s="130" t="str">
        <f>IF(TERM1!O44="","",TERM1!O44)</f>
        <v/>
      </c>
      <c r="AO47" s="128" t="str">
        <f>IF(TERM2!O44="","",TERM2!O44)</f>
        <v/>
      </c>
      <c r="AP47" s="128" t="str">
        <f>IF(TERM3!O44="","",TERM3!O44)</f>
        <v/>
      </c>
      <c r="AQ47" s="126" t="str">
        <f t="shared" si="7"/>
        <v/>
      </c>
      <c r="AR47" s="130" t="str">
        <f>IF(TERM1!P44="","",TERM1!P44)</f>
        <v/>
      </c>
      <c r="AS47" s="128" t="str">
        <f>IF(TERM2!P44="","",TERM2!P44)</f>
        <v/>
      </c>
      <c r="AT47" s="128" t="str">
        <f>IF(TERM3!P44="","",TERM3!P44)</f>
        <v/>
      </c>
      <c r="AU47" s="126" t="str">
        <f t="shared" si="8"/>
        <v/>
      </c>
      <c r="AV47" s="131" t="str">
        <f t="shared" si="9"/>
        <v/>
      </c>
      <c r="AW47" s="132" t="str">
        <f t="shared" si="10"/>
        <v/>
      </c>
      <c r="AX47" s="133" t="str">
        <f t="shared" si="11"/>
        <v/>
      </c>
      <c r="AY47" s="111" t="str">
        <f t="shared" si="12"/>
        <v/>
      </c>
      <c r="AZ47" s="72" t="str">
        <f t="shared" si="13"/>
        <v/>
      </c>
      <c r="BA47" s="50"/>
      <c r="BB47" s="50"/>
      <c r="BC47" s="50"/>
      <c r="BD47" s="50"/>
      <c r="BE47" s="50"/>
      <c r="BF47" s="50"/>
      <c r="BG47" s="50"/>
      <c r="BH47" s="50"/>
      <c r="BI47" s="50"/>
      <c r="BJ47" s="50"/>
      <c r="BK47" s="50"/>
      <c r="BL47" s="50"/>
      <c r="BM47" s="50"/>
      <c r="BN47" s="50"/>
      <c r="BO47" s="50"/>
      <c r="BP47" s="50"/>
      <c r="BQ47" s="50"/>
      <c r="BR47" s="50"/>
      <c r="BS47" s="50"/>
      <c r="BT47" s="50"/>
      <c r="BU47" s="50"/>
      <c r="BV47" s="50"/>
      <c r="BW47" s="50"/>
      <c r="BX47" s="50"/>
      <c r="BY47" s="50"/>
      <c r="BZ47" s="50"/>
      <c r="CA47" s="50"/>
      <c r="CB47" s="50"/>
      <c r="CC47" s="50"/>
      <c r="CD47" s="50"/>
      <c r="CE47" s="50"/>
      <c r="CF47" s="50"/>
      <c r="CG47" s="50"/>
      <c r="CH47" s="50"/>
      <c r="CI47" s="50"/>
      <c r="CJ47" s="50"/>
      <c r="CK47" s="50"/>
      <c r="CL47" s="50"/>
      <c r="CM47" s="50"/>
      <c r="CN47" s="50"/>
      <c r="CO47" s="50"/>
      <c r="CP47" s="50"/>
      <c r="CQ47" s="50"/>
      <c r="CR47" s="50"/>
      <c r="CS47" s="50"/>
      <c r="CT47" s="50"/>
      <c r="CU47" s="50"/>
      <c r="CV47" s="50"/>
      <c r="CW47" s="50"/>
      <c r="CX47" s="50"/>
      <c r="CY47" s="50"/>
      <c r="CZ47" s="50"/>
      <c r="DA47" s="50"/>
      <c r="DB47" s="50"/>
      <c r="DC47" s="50"/>
      <c r="DD47" s="50"/>
      <c r="DE47" s="50"/>
    </row>
    <row r="48" spans="1:109" s="57" customFormat="1" ht="18" customHeight="1">
      <c r="A48" s="528"/>
      <c r="B48" s="50"/>
      <c r="C48" s="70">
        <v>37</v>
      </c>
      <c r="D48" s="708" t="str">
        <f>IF('Input Data'!I46="","",'Input Data'!I46)</f>
        <v>FRANCISCO, ADRIAN MORALES</v>
      </c>
      <c r="E48" s="709"/>
      <c r="F48" s="709"/>
      <c r="G48" s="710"/>
      <c r="H48" s="123" t="str">
        <f>IF(TERM1!E45="","",TERM1!E45)</f>
        <v/>
      </c>
      <c r="I48" s="124" t="str">
        <f>IF(TERM2!E45="","",TERM2!E45)</f>
        <v/>
      </c>
      <c r="J48" s="125" t="str">
        <f>IF(TERM3!E45="","",TERM3!E45)</f>
        <v/>
      </c>
      <c r="K48" s="126" t="str">
        <f t="shared" si="0"/>
        <v/>
      </c>
      <c r="L48" s="127" t="str">
        <f>IF(TERM1!F45="","",TERM1!F45)</f>
        <v/>
      </c>
      <c r="M48" s="128" t="str">
        <f>IF(TERM2!F45="","",TERM2!F45)</f>
        <v/>
      </c>
      <c r="N48" s="128" t="str">
        <f>IF(TERM3!F45="","",TERM3!F45)</f>
        <v/>
      </c>
      <c r="O48" s="129" t="str">
        <f t="shared" si="1"/>
        <v/>
      </c>
      <c r="P48" s="130" t="str">
        <f>IF(TERM1!G45="","",TERM1!G45)</f>
        <v/>
      </c>
      <c r="Q48" s="128" t="str">
        <f>IF(TERM2!G45="","",TERM2!G45)</f>
        <v/>
      </c>
      <c r="R48" s="128" t="str">
        <f>IF(TERM3!G45="","",TERM3!G45)</f>
        <v/>
      </c>
      <c r="S48" s="126" t="str">
        <f t="shared" si="2"/>
        <v/>
      </c>
      <c r="T48" s="127" t="str">
        <f>IF(TERM1!H45="","",TERM1!H45)</f>
        <v/>
      </c>
      <c r="U48" s="128" t="str">
        <f>IF(TERM2!H45="","",TERM2!H45)</f>
        <v/>
      </c>
      <c r="V48" s="125" t="str">
        <f>IF(TERM3!H45="","",TERM3!H45)</f>
        <v/>
      </c>
      <c r="W48" s="129" t="str">
        <f t="shared" si="3"/>
        <v/>
      </c>
      <c r="X48" s="130" t="str">
        <f>IF(TERM1!I45="","",TERM1!I45)</f>
        <v/>
      </c>
      <c r="Y48" s="128" t="str">
        <f>IF(TERM2!I45="","",TERM2!I45)</f>
        <v/>
      </c>
      <c r="Z48" s="128" t="str">
        <f>IF(TERM3!I45="","",TERM3!I45)</f>
        <v/>
      </c>
      <c r="AA48" s="126" t="str">
        <f t="shared" si="4"/>
        <v/>
      </c>
      <c r="AB48" s="130" t="str">
        <f>IF(TERM1!J45="","",TERM1!J45)</f>
        <v/>
      </c>
      <c r="AC48" s="128" t="str">
        <f>IF(TERM2!J45="","",TERM2!J45)</f>
        <v/>
      </c>
      <c r="AD48" s="128" t="str">
        <f>IF(TERM3!J45="","",TERM3!J45)</f>
        <v/>
      </c>
      <c r="AE48" s="126" t="str">
        <f t="shared" si="5"/>
        <v/>
      </c>
      <c r="AF48" s="130" t="str">
        <f>IF(TERM1!K45="","",TERM1!K45)</f>
        <v/>
      </c>
      <c r="AG48" s="128" t="str">
        <f>IF(TERM2!K45="","",TERM2!K45)</f>
        <v/>
      </c>
      <c r="AH48" s="128" t="str">
        <f>IF(TERM3!K45="","",TERM3!K45)</f>
        <v/>
      </c>
      <c r="AI48" s="126" t="str">
        <f t="shared" si="14"/>
        <v/>
      </c>
      <c r="AJ48" s="130" t="str">
        <f>IF(TERM1!L45="","",TERM1!L45)</f>
        <v/>
      </c>
      <c r="AK48" s="128" t="str">
        <f>IF(TERM2!L45="","",TERM2!L45)</f>
        <v/>
      </c>
      <c r="AL48" s="128" t="str">
        <f>IF(TERM3!L45="","",TERM3!L45)</f>
        <v/>
      </c>
      <c r="AM48" s="126" t="str">
        <f t="shared" si="6"/>
        <v/>
      </c>
      <c r="AN48" s="130" t="str">
        <f>IF(TERM1!O45="","",TERM1!O45)</f>
        <v/>
      </c>
      <c r="AO48" s="128" t="str">
        <f>IF(TERM2!O45="","",TERM2!O45)</f>
        <v/>
      </c>
      <c r="AP48" s="128" t="str">
        <f>IF(TERM3!O45="","",TERM3!O45)</f>
        <v/>
      </c>
      <c r="AQ48" s="126" t="str">
        <f t="shared" si="7"/>
        <v/>
      </c>
      <c r="AR48" s="130" t="str">
        <f>IF(TERM1!P45="","",TERM1!P45)</f>
        <v/>
      </c>
      <c r="AS48" s="128" t="str">
        <f>IF(TERM2!P45="","",TERM2!P45)</f>
        <v/>
      </c>
      <c r="AT48" s="128" t="str">
        <f>IF(TERM3!P45="","",TERM3!P45)</f>
        <v/>
      </c>
      <c r="AU48" s="126" t="str">
        <f t="shared" si="8"/>
        <v/>
      </c>
      <c r="AV48" s="131" t="str">
        <f t="shared" si="9"/>
        <v/>
      </c>
      <c r="AW48" s="132" t="str">
        <f t="shared" si="10"/>
        <v/>
      </c>
      <c r="AX48" s="133" t="str">
        <f t="shared" si="11"/>
        <v/>
      </c>
      <c r="AY48" s="111" t="str">
        <f t="shared" si="12"/>
        <v/>
      </c>
      <c r="AZ48" s="72" t="str">
        <f t="shared" si="13"/>
        <v/>
      </c>
      <c r="BA48" s="50"/>
      <c r="BB48" s="50"/>
      <c r="BC48" s="50"/>
      <c r="BD48" s="50"/>
      <c r="BE48" s="50"/>
      <c r="BF48" s="50"/>
      <c r="BG48" s="50"/>
      <c r="BH48" s="50"/>
      <c r="BI48" s="50"/>
      <c r="BJ48" s="50"/>
      <c r="BK48" s="50"/>
      <c r="BL48" s="50"/>
      <c r="BM48" s="50"/>
      <c r="BN48" s="50"/>
      <c r="BO48" s="50"/>
      <c r="BP48" s="50"/>
      <c r="BQ48" s="50"/>
      <c r="BR48" s="50"/>
      <c r="BS48" s="50"/>
      <c r="BT48" s="50"/>
      <c r="BU48" s="50"/>
      <c r="BV48" s="50"/>
      <c r="BW48" s="50"/>
      <c r="BX48" s="50"/>
      <c r="BY48" s="50"/>
      <c r="BZ48" s="50"/>
      <c r="CA48" s="50"/>
      <c r="CB48" s="50"/>
      <c r="CC48" s="50"/>
      <c r="CD48" s="50"/>
      <c r="CE48" s="50"/>
      <c r="CF48" s="50"/>
      <c r="CG48" s="50"/>
      <c r="CH48" s="50"/>
      <c r="CI48" s="50"/>
      <c r="CJ48" s="50"/>
      <c r="CK48" s="50"/>
      <c r="CL48" s="50"/>
      <c r="CM48" s="50"/>
      <c r="CN48" s="50"/>
      <c r="CO48" s="50"/>
      <c r="CP48" s="50"/>
      <c r="CQ48" s="50"/>
      <c r="CR48" s="50"/>
      <c r="CS48" s="50"/>
      <c r="CT48" s="50"/>
      <c r="CU48" s="50"/>
      <c r="CV48" s="50"/>
      <c r="CW48" s="50"/>
      <c r="CX48" s="50"/>
      <c r="CY48" s="50"/>
      <c r="CZ48" s="50"/>
      <c r="DA48" s="50"/>
      <c r="DB48" s="50"/>
      <c r="DC48" s="50"/>
      <c r="DD48" s="50"/>
      <c r="DE48" s="50"/>
    </row>
    <row r="49" spans="1:109" s="57" customFormat="1" ht="18" customHeight="1">
      <c r="A49" s="528"/>
      <c r="B49" s="50"/>
      <c r="C49" s="70">
        <v>38</v>
      </c>
      <c r="D49" s="708" t="str">
        <f>IF('Input Data'!I47="","",'Input Data'!I47)</f>
        <v>ORTEGA, GABRIEL SANTOS</v>
      </c>
      <c r="E49" s="709"/>
      <c r="F49" s="709"/>
      <c r="G49" s="710"/>
      <c r="H49" s="123" t="str">
        <f>IF(TERM1!E46="","",TERM1!E46)</f>
        <v/>
      </c>
      <c r="I49" s="124" t="str">
        <f>IF(TERM2!E46="","",TERM2!E46)</f>
        <v/>
      </c>
      <c r="J49" s="125" t="str">
        <f>IF(TERM3!E46="","",TERM3!E46)</f>
        <v/>
      </c>
      <c r="K49" s="126" t="str">
        <f t="shared" si="0"/>
        <v/>
      </c>
      <c r="L49" s="127" t="str">
        <f>IF(TERM1!F46="","",TERM1!F46)</f>
        <v/>
      </c>
      <c r="M49" s="128" t="str">
        <f>IF(TERM2!F46="","",TERM2!F46)</f>
        <v/>
      </c>
      <c r="N49" s="128" t="str">
        <f>IF(TERM3!F46="","",TERM3!F46)</f>
        <v/>
      </c>
      <c r="O49" s="129" t="str">
        <f t="shared" si="1"/>
        <v/>
      </c>
      <c r="P49" s="130" t="str">
        <f>IF(TERM1!G46="","",TERM1!G46)</f>
        <v/>
      </c>
      <c r="Q49" s="128" t="str">
        <f>IF(TERM2!G46="","",TERM2!G46)</f>
        <v/>
      </c>
      <c r="R49" s="128" t="str">
        <f>IF(TERM3!G46="","",TERM3!G46)</f>
        <v/>
      </c>
      <c r="S49" s="126" t="str">
        <f t="shared" si="2"/>
        <v/>
      </c>
      <c r="T49" s="127" t="str">
        <f>IF(TERM1!H46="","",TERM1!H46)</f>
        <v/>
      </c>
      <c r="U49" s="128" t="str">
        <f>IF(TERM2!H46="","",TERM2!H46)</f>
        <v/>
      </c>
      <c r="V49" s="125" t="str">
        <f>IF(TERM3!H46="","",TERM3!H46)</f>
        <v/>
      </c>
      <c r="W49" s="129" t="str">
        <f t="shared" si="3"/>
        <v/>
      </c>
      <c r="X49" s="130" t="str">
        <f>IF(TERM1!I46="","",TERM1!I46)</f>
        <v/>
      </c>
      <c r="Y49" s="128" t="str">
        <f>IF(TERM2!I46="","",TERM2!I46)</f>
        <v/>
      </c>
      <c r="Z49" s="128" t="str">
        <f>IF(TERM3!I46="","",TERM3!I46)</f>
        <v/>
      </c>
      <c r="AA49" s="126" t="str">
        <f t="shared" si="4"/>
        <v/>
      </c>
      <c r="AB49" s="130" t="str">
        <f>IF(TERM1!J46="","",TERM1!J46)</f>
        <v/>
      </c>
      <c r="AC49" s="128" t="str">
        <f>IF(TERM2!J46="","",TERM2!J46)</f>
        <v/>
      </c>
      <c r="AD49" s="128" t="str">
        <f>IF(TERM3!J46="","",TERM3!J46)</f>
        <v/>
      </c>
      <c r="AE49" s="126" t="str">
        <f t="shared" si="5"/>
        <v/>
      </c>
      <c r="AF49" s="130" t="str">
        <f>IF(TERM1!K46="","",TERM1!K46)</f>
        <v/>
      </c>
      <c r="AG49" s="128" t="str">
        <f>IF(TERM2!K46="","",TERM2!K46)</f>
        <v/>
      </c>
      <c r="AH49" s="128" t="str">
        <f>IF(TERM3!K46="","",TERM3!K46)</f>
        <v/>
      </c>
      <c r="AI49" s="126" t="str">
        <f t="shared" si="14"/>
        <v/>
      </c>
      <c r="AJ49" s="130" t="str">
        <f>IF(TERM1!L46="","",TERM1!L46)</f>
        <v/>
      </c>
      <c r="AK49" s="128" t="str">
        <f>IF(TERM2!L46="","",TERM2!L46)</f>
        <v/>
      </c>
      <c r="AL49" s="128" t="str">
        <f>IF(TERM3!L46="","",TERM3!L46)</f>
        <v/>
      </c>
      <c r="AM49" s="126" t="str">
        <f t="shared" si="6"/>
        <v/>
      </c>
      <c r="AN49" s="130" t="str">
        <f>IF(TERM1!O46="","",TERM1!O46)</f>
        <v/>
      </c>
      <c r="AO49" s="128" t="str">
        <f>IF(TERM2!O46="","",TERM2!O46)</f>
        <v/>
      </c>
      <c r="AP49" s="128" t="str">
        <f>IF(TERM3!O46="","",TERM3!O46)</f>
        <v/>
      </c>
      <c r="AQ49" s="126" t="str">
        <f t="shared" si="7"/>
        <v/>
      </c>
      <c r="AR49" s="130" t="str">
        <f>IF(TERM1!P46="","",TERM1!P46)</f>
        <v/>
      </c>
      <c r="AS49" s="128" t="str">
        <f>IF(TERM2!P46="","",TERM2!P46)</f>
        <v/>
      </c>
      <c r="AT49" s="128" t="str">
        <f>IF(TERM3!P46="","",TERM3!P46)</f>
        <v/>
      </c>
      <c r="AU49" s="126" t="str">
        <f t="shared" si="8"/>
        <v/>
      </c>
      <c r="AV49" s="131" t="str">
        <f t="shared" si="9"/>
        <v/>
      </c>
      <c r="AW49" s="132" t="str">
        <f t="shared" si="10"/>
        <v/>
      </c>
      <c r="AX49" s="133" t="str">
        <f t="shared" si="11"/>
        <v/>
      </c>
      <c r="AY49" s="111" t="str">
        <f t="shared" si="12"/>
        <v/>
      </c>
      <c r="AZ49" s="72" t="str">
        <f t="shared" si="13"/>
        <v/>
      </c>
      <c r="BA49" s="50"/>
      <c r="BB49" s="50"/>
      <c r="BC49" s="50"/>
      <c r="BD49" s="50"/>
      <c r="BE49" s="50"/>
      <c r="BF49" s="50"/>
      <c r="BG49" s="50"/>
      <c r="BH49" s="50"/>
      <c r="BI49" s="50"/>
      <c r="BJ49" s="50"/>
      <c r="BK49" s="50"/>
      <c r="BL49" s="50"/>
      <c r="BM49" s="50"/>
      <c r="BN49" s="50"/>
      <c r="BO49" s="50"/>
      <c r="BP49" s="50"/>
      <c r="BQ49" s="50"/>
      <c r="BR49" s="50"/>
      <c r="BS49" s="50"/>
      <c r="BT49" s="50"/>
      <c r="BU49" s="50"/>
      <c r="BV49" s="50"/>
      <c r="BW49" s="50"/>
      <c r="BX49" s="50"/>
      <c r="BY49" s="50"/>
      <c r="BZ49" s="50"/>
      <c r="CA49" s="50"/>
      <c r="CB49" s="50"/>
      <c r="CC49" s="50"/>
      <c r="CD49" s="50"/>
      <c r="CE49" s="50"/>
      <c r="CF49" s="50"/>
      <c r="CG49" s="50"/>
      <c r="CH49" s="50"/>
      <c r="CI49" s="50"/>
      <c r="CJ49" s="50"/>
      <c r="CK49" s="50"/>
      <c r="CL49" s="50"/>
      <c r="CM49" s="50"/>
      <c r="CN49" s="50"/>
      <c r="CO49" s="50"/>
      <c r="CP49" s="50"/>
      <c r="CQ49" s="50"/>
      <c r="CR49" s="50"/>
      <c r="CS49" s="50"/>
      <c r="CT49" s="50"/>
      <c r="CU49" s="50"/>
      <c r="CV49" s="50"/>
      <c r="CW49" s="50"/>
      <c r="CX49" s="50"/>
      <c r="CY49" s="50"/>
      <c r="CZ49" s="50"/>
      <c r="DA49" s="50"/>
      <c r="DB49" s="50"/>
      <c r="DC49" s="50"/>
      <c r="DD49" s="50"/>
      <c r="DE49" s="50"/>
    </row>
    <row r="50" spans="1:109" s="57" customFormat="1" ht="18" customHeight="1">
      <c r="A50" s="528"/>
      <c r="B50" s="50"/>
      <c r="C50" s="70">
        <v>39</v>
      </c>
      <c r="D50" s="708" t="str">
        <f>IF('Input Data'!I48="","",'Input Data'!I48)</f>
        <v>CHAVEZ, NATHAN VILLANUEVA</v>
      </c>
      <c r="E50" s="709"/>
      <c r="F50" s="709"/>
      <c r="G50" s="710"/>
      <c r="H50" s="123" t="str">
        <f>IF(TERM1!E47="","",TERM1!E47)</f>
        <v/>
      </c>
      <c r="I50" s="124" t="str">
        <f>IF(TERM2!E47="","",TERM2!E47)</f>
        <v/>
      </c>
      <c r="J50" s="125" t="str">
        <f>IF(TERM3!E47="","",TERM3!E47)</f>
        <v/>
      </c>
      <c r="K50" s="126" t="str">
        <f t="shared" si="0"/>
        <v/>
      </c>
      <c r="L50" s="127" t="str">
        <f>IF(TERM1!F47="","",TERM1!F47)</f>
        <v/>
      </c>
      <c r="M50" s="128" t="str">
        <f>IF(TERM2!F47="","",TERM2!F47)</f>
        <v/>
      </c>
      <c r="N50" s="128" t="str">
        <f>IF(TERM3!F47="","",TERM3!F47)</f>
        <v/>
      </c>
      <c r="O50" s="129" t="str">
        <f t="shared" si="1"/>
        <v/>
      </c>
      <c r="P50" s="130" t="str">
        <f>IF(TERM1!G47="","",TERM1!G47)</f>
        <v/>
      </c>
      <c r="Q50" s="128" t="str">
        <f>IF(TERM2!G47="","",TERM2!G47)</f>
        <v/>
      </c>
      <c r="R50" s="128" t="str">
        <f>IF(TERM3!G47="","",TERM3!G47)</f>
        <v/>
      </c>
      <c r="S50" s="126" t="str">
        <f t="shared" si="2"/>
        <v/>
      </c>
      <c r="T50" s="127" t="str">
        <f>IF(TERM1!H47="","",TERM1!H47)</f>
        <v/>
      </c>
      <c r="U50" s="128" t="str">
        <f>IF(TERM2!H47="","",TERM2!H47)</f>
        <v/>
      </c>
      <c r="V50" s="125" t="str">
        <f>IF(TERM3!H47="","",TERM3!H47)</f>
        <v/>
      </c>
      <c r="W50" s="129" t="str">
        <f t="shared" si="3"/>
        <v/>
      </c>
      <c r="X50" s="130" t="str">
        <f>IF(TERM1!I47="","",TERM1!I47)</f>
        <v/>
      </c>
      <c r="Y50" s="128" t="str">
        <f>IF(TERM2!I47="","",TERM2!I47)</f>
        <v/>
      </c>
      <c r="Z50" s="128" t="str">
        <f>IF(TERM3!I47="","",TERM3!I47)</f>
        <v/>
      </c>
      <c r="AA50" s="126" t="str">
        <f t="shared" si="4"/>
        <v/>
      </c>
      <c r="AB50" s="130" t="str">
        <f>IF(TERM1!J47="","",TERM1!J47)</f>
        <v/>
      </c>
      <c r="AC50" s="128" t="str">
        <f>IF(TERM2!J47="","",TERM2!J47)</f>
        <v/>
      </c>
      <c r="AD50" s="128" t="str">
        <f>IF(TERM3!J47="","",TERM3!J47)</f>
        <v/>
      </c>
      <c r="AE50" s="126" t="str">
        <f t="shared" si="5"/>
        <v/>
      </c>
      <c r="AF50" s="130" t="str">
        <f>IF(TERM1!K47="","",TERM1!K47)</f>
        <v/>
      </c>
      <c r="AG50" s="128" t="str">
        <f>IF(TERM2!K47="","",TERM2!K47)</f>
        <v/>
      </c>
      <c r="AH50" s="128" t="str">
        <f>IF(TERM3!K47="","",TERM3!K47)</f>
        <v/>
      </c>
      <c r="AI50" s="126" t="str">
        <f t="shared" si="14"/>
        <v/>
      </c>
      <c r="AJ50" s="130" t="str">
        <f>IF(TERM1!L47="","",TERM1!L47)</f>
        <v/>
      </c>
      <c r="AK50" s="128" t="str">
        <f>IF(TERM2!L47="","",TERM2!L47)</f>
        <v/>
      </c>
      <c r="AL50" s="128" t="str">
        <f>IF(TERM3!L47="","",TERM3!L47)</f>
        <v/>
      </c>
      <c r="AM50" s="126" t="str">
        <f t="shared" si="6"/>
        <v/>
      </c>
      <c r="AN50" s="130" t="str">
        <f>IF(TERM1!O47="","",TERM1!O47)</f>
        <v/>
      </c>
      <c r="AO50" s="128" t="str">
        <f>IF(TERM2!O47="","",TERM2!O47)</f>
        <v/>
      </c>
      <c r="AP50" s="128" t="str">
        <f>IF(TERM3!O47="","",TERM3!O47)</f>
        <v/>
      </c>
      <c r="AQ50" s="126" t="str">
        <f t="shared" si="7"/>
        <v/>
      </c>
      <c r="AR50" s="130" t="str">
        <f>IF(TERM1!P47="","",TERM1!P47)</f>
        <v/>
      </c>
      <c r="AS50" s="128" t="str">
        <f>IF(TERM2!P47="","",TERM2!P47)</f>
        <v/>
      </c>
      <c r="AT50" s="128" t="str">
        <f>IF(TERM3!P47="","",TERM3!P47)</f>
        <v/>
      </c>
      <c r="AU50" s="126" t="str">
        <f t="shared" si="8"/>
        <v/>
      </c>
      <c r="AV50" s="131" t="str">
        <f t="shared" si="9"/>
        <v/>
      </c>
      <c r="AW50" s="132" t="str">
        <f t="shared" si="10"/>
        <v/>
      </c>
      <c r="AX50" s="133" t="str">
        <f t="shared" si="11"/>
        <v/>
      </c>
      <c r="AY50" s="111" t="str">
        <f t="shared" si="12"/>
        <v/>
      </c>
      <c r="AZ50" s="72" t="str">
        <f t="shared" si="13"/>
        <v/>
      </c>
      <c r="BA50" s="50"/>
      <c r="BB50" s="50"/>
      <c r="BC50" s="50"/>
      <c r="BD50" s="50"/>
      <c r="BE50" s="50"/>
      <c r="BF50" s="50"/>
      <c r="BG50" s="50"/>
      <c r="BH50" s="50"/>
      <c r="BI50" s="50"/>
      <c r="BJ50" s="50"/>
      <c r="BK50" s="50"/>
      <c r="BL50" s="50"/>
      <c r="BM50" s="50"/>
      <c r="BN50" s="50"/>
      <c r="BO50" s="50"/>
      <c r="BP50" s="50"/>
      <c r="BQ50" s="50"/>
      <c r="BR50" s="50"/>
      <c r="BS50" s="50"/>
      <c r="BT50" s="50"/>
      <c r="BU50" s="50"/>
      <c r="BV50" s="50"/>
      <c r="BW50" s="50"/>
      <c r="BX50" s="50"/>
      <c r="BY50" s="50"/>
      <c r="BZ50" s="50"/>
      <c r="CA50" s="50"/>
      <c r="CB50" s="50"/>
      <c r="CC50" s="50"/>
      <c r="CD50" s="50"/>
      <c r="CE50" s="50"/>
      <c r="CF50" s="50"/>
      <c r="CG50" s="50"/>
      <c r="CH50" s="50"/>
      <c r="CI50" s="50"/>
      <c r="CJ50" s="50"/>
      <c r="CK50" s="50"/>
      <c r="CL50" s="50"/>
      <c r="CM50" s="50"/>
      <c r="CN50" s="50"/>
      <c r="CO50" s="50"/>
      <c r="CP50" s="50"/>
      <c r="CQ50" s="50"/>
      <c r="CR50" s="50"/>
      <c r="CS50" s="50"/>
      <c r="CT50" s="50"/>
      <c r="CU50" s="50"/>
      <c r="CV50" s="50"/>
      <c r="CW50" s="50"/>
      <c r="CX50" s="50"/>
      <c r="CY50" s="50"/>
      <c r="CZ50" s="50"/>
      <c r="DA50" s="50"/>
      <c r="DB50" s="50"/>
      <c r="DC50" s="50"/>
      <c r="DD50" s="50"/>
      <c r="DE50" s="50"/>
    </row>
    <row r="51" spans="1:109" s="57" customFormat="1" ht="18" customHeight="1">
      <c r="A51" s="528"/>
      <c r="B51" s="50"/>
      <c r="C51" s="70">
        <v>40</v>
      </c>
      <c r="D51" s="708" t="str">
        <f>IF('Input Data'!I49="","",'Input Data'!I49)</f>
        <v>LIM, CHRISTIAN RAMOS</v>
      </c>
      <c r="E51" s="709"/>
      <c r="F51" s="709"/>
      <c r="G51" s="710"/>
      <c r="H51" s="123" t="str">
        <f>IF(TERM1!E48="","",TERM1!E48)</f>
        <v/>
      </c>
      <c r="I51" s="124" t="str">
        <f>IF(TERM2!E48="","",TERM2!E48)</f>
        <v/>
      </c>
      <c r="J51" s="125" t="str">
        <f>IF(TERM3!E48="","",TERM3!E48)</f>
        <v/>
      </c>
      <c r="K51" s="126" t="str">
        <f t="shared" si="0"/>
        <v/>
      </c>
      <c r="L51" s="127" t="str">
        <f>IF(TERM1!F48="","",TERM1!F48)</f>
        <v/>
      </c>
      <c r="M51" s="128" t="str">
        <f>IF(TERM2!F48="","",TERM2!F48)</f>
        <v/>
      </c>
      <c r="N51" s="128" t="str">
        <f>IF(TERM3!F48="","",TERM3!F48)</f>
        <v/>
      </c>
      <c r="O51" s="129" t="str">
        <f t="shared" si="1"/>
        <v/>
      </c>
      <c r="P51" s="130" t="str">
        <f>IF(TERM1!G48="","",TERM1!G48)</f>
        <v/>
      </c>
      <c r="Q51" s="128" t="str">
        <f>IF(TERM2!G48="","",TERM2!G48)</f>
        <v/>
      </c>
      <c r="R51" s="128" t="str">
        <f>IF(TERM3!G48="","",TERM3!G48)</f>
        <v/>
      </c>
      <c r="S51" s="126" t="str">
        <f t="shared" si="2"/>
        <v/>
      </c>
      <c r="T51" s="127" t="str">
        <f>IF(TERM1!H48="","",TERM1!H48)</f>
        <v/>
      </c>
      <c r="U51" s="128" t="str">
        <f>IF(TERM2!H48="","",TERM2!H48)</f>
        <v/>
      </c>
      <c r="V51" s="125" t="str">
        <f>IF(TERM3!H48="","",TERM3!H48)</f>
        <v/>
      </c>
      <c r="W51" s="129" t="str">
        <f t="shared" si="3"/>
        <v/>
      </c>
      <c r="X51" s="130" t="str">
        <f>IF(TERM1!I48="","",TERM1!I48)</f>
        <v/>
      </c>
      <c r="Y51" s="128" t="str">
        <f>IF(TERM2!I48="","",TERM2!I48)</f>
        <v/>
      </c>
      <c r="Z51" s="128" t="str">
        <f>IF(TERM3!I48="","",TERM3!I48)</f>
        <v/>
      </c>
      <c r="AA51" s="126" t="str">
        <f t="shared" si="4"/>
        <v/>
      </c>
      <c r="AB51" s="130" t="str">
        <f>IF(TERM1!J48="","",TERM1!J48)</f>
        <v/>
      </c>
      <c r="AC51" s="128" t="str">
        <f>IF(TERM2!J48="","",TERM2!J48)</f>
        <v/>
      </c>
      <c r="AD51" s="128" t="str">
        <f>IF(TERM3!J48="","",TERM3!J48)</f>
        <v/>
      </c>
      <c r="AE51" s="126" t="str">
        <f t="shared" si="5"/>
        <v/>
      </c>
      <c r="AF51" s="130" t="str">
        <f>IF(TERM1!K48="","",TERM1!K48)</f>
        <v/>
      </c>
      <c r="AG51" s="128" t="str">
        <f>IF(TERM2!K48="","",TERM2!K48)</f>
        <v/>
      </c>
      <c r="AH51" s="128" t="str">
        <f>IF(TERM3!K48="","",TERM3!K48)</f>
        <v/>
      </c>
      <c r="AI51" s="126" t="str">
        <f t="shared" si="14"/>
        <v/>
      </c>
      <c r="AJ51" s="130" t="str">
        <f>IF(TERM1!L48="","",TERM1!L48)</f>
        <v/>
      </c>
      <c r="AK51" s="128" t="str">
        <f>IF(TERM2!L48="","",TERM2!L48)</f>
        <v/>
      </c>
      <c r="AL51" s="128" t="str">
        <f>IF(TERM3!L48="","",TERM3!L48)</f>
        <v/>
      </c>
      <c r="AM51" s="126" t="str">
        <f t="shared" si="6"/>
        <v/>
      </c>
      <c r="AN51" s="130" t="str">
        <f>IF(TERM1!O48="","",TERM1!O48)</f>
        <v/>
      </c>
      <c r="AO51" s="128" t="str">
        <f>IF(TERM2!O48="","",TERM2!O48)</f>
        <v/>
      </c>
      <c r="AP51" s="128" t="str">
        <f>IF(TERM3!O48="","",TERM3!O48)</f>
        <v/>
      </c>
      <c r="AQ51" s="126" t="str">
        <f t="shared" si="7"/>
        <v/>
      </c>
      <c r="AR51" s="130" t="str">
        <f>IF(TERM1!P48="","",TERM1!P48)</f>
        <v/>
      </c>
      <c r="AS51" s="128" t="str">
        <f>IF(TERM2!P48="","",TERM2!P48)</f>
        <v/>
      </c>
      <c r="AT51" s="128" t="str">
        <f>IF(TERM3!P48="","",TERM3!P48)</f>
        <v/>
      </c>
      <c r="AU51" s="126" t="str">
        <f t="shared" si="8"/>
        <v/>
      </c>
      <c r="AV51" s="131" t="str">
        <f t="shared" si="9"/>
        <v/>
      </c>
      <c r="AW51" s="132" t="str">
        <f t="shared" si="10"/>
        <v/>
      </c>
      <c r="AX51" s="133" t="str">
        <f t="shared" si="11"/>
        <v/>
      </c>
      <c r="AY51" s="111" t="str">
        <f t="shared" si="12"/>
        <v/>
      </c>
      <c r="AZ51" s="72" t="str">
        <f t="shared" si="13"/>
        <v/>
      </c>
      <c r="BA51" s="50"/>
      <c r="BB51" s="50"/>
      <c r="BC51" s="50"/>
      <c r="BD51" s="50"/>
      <c r="BE51" s="50"/>
      <c r="BF51" s="50"/>
      <c r="BG51" s="50"/>
      <c r="BH51" s="50"/>
      <c r="BI51" s="50"/>
      <c r="BJ51" s="50"/>
      <c r="BK51" s="50"/>
      <c r="BL51" s="50"/>
      <c r="BM51" s="50"/>
      <c r="BN51" s="50"/>
      <c r="BO51" s="50"/>
      <c r="BP51" s="50"/>
      <c r="BQ51" s="50"/>
      <c r="BR51" s="50"/>
      <c r="BS51" s="50"/>
      <c r="BT51" s="50"/>
      <c r="BU51" s="50"/>
      <c r="BV51" s="50"/>
      <c r="BW51" s="50"/>
      <c r="BX51" s="50"/>
      <c r="BY51" s="50"/>
      <c r="BZ51" s="50"/>
      <c r="CA51" s="50"/>
      <c r="CB51" s="50"/>
      <c r="CC51" s="50"/>
      <c r="CD51" s="50"/>
      <c r="CE51" s="50"/>
      <c r="CF51" s="50"/>
      <c r="CG51" s="50"/>
      <c r="CH51" s="50"/>
      <c r="CI51" s="50"/>
      <c r="CJ51" s="50"/>
      <c r="CK51" s="50"/>
      <c r="CL51" s="50"/>
      <c r="CM51" s="50"/>
      <c r="CN51" s="50"/>
      <c r="CO51" s="50"/>
      <c r="CP51" s="50"/>
      <c r="CQ51" s="50"/>
      <c r="CR51" s="50"/>
      <c r="CS51" s="50"/>
      <c r="CT51" s="50"/>
      <c r="CU51" s="50"/>
      <c r="CV51" s="50"/>
      <c r="CW51" s="50"/>
      <c r="CX51" s="50"/>
      <c r="CY51" s="50"/>
      <c r="CZ51" s="50"/>
      <c r="DA51" s="50"/>
      <c r="DB51" s="50"/>
      <c r="DC51" s="50"/>
      <c r="DD51" s="50"/>
      <c r="DE51" s="50"/>
    </row>
    <row r="52" spans="1:109" s="57" customFormat="1" ht="18" customHeight="1">
      <c r="A52" s="528"/>
      <c r="B52" s="50"/>
      <c r="C52" s="70">
        <v>41</v>
      </c>
      <c r="D52" s="708" t="str">
        <f>IF('Input Data'!I50="","",'Input Data'!I50)</f>
        <v>CHUA, PAOLO FERNANDEZ</v>
      </c>
      <c r="E52" s="709"/>
      <c r="F52" s="709"/>
      <c r="G52" s="710"/>
      <c r="H52" s="123" t="str">
        <f>IF(TERM1!E49="","",TERM1!E49)</f>
        <v/>
      </c>
      <c r="I52" s="124" t="str">
        <f>IF(TERM2!E49="","",TERM2!E49)</f>
        <v/>
      </c>
      <c r="J52" s="125" t="str">
        <f>IF(TERM3!E49="","",TERM3!E49)</f>
        <v/>
      </c>
      <c r="K52" s="126" t="str">
        <f t="shared" si="0"/>
        <v/>
      </c>
      <c r="L52" s="127" t="str">
        <f>IF(TERM1!F49="","",TERM1!F49)</f>
        <v/>
      </c>
      <c r="M52" s="128" t="str">
        <f>IF(TERM2!F49="","",TERM2!F49)</f>
        <v/>
      </c>
      <c r="N52" s="128" t="str">
        <f>IF(TERM3!F49="","",TERM3!F49)</f>
        <v/>
      </c>
      <c r="O52" s="129" t="str">
        <f t="shared" si="1"/>
        <v/>
      </c>
      <c r="P52" s="130" t="str">
        <f>IF(TERM1!G49="","",TERM1!G49)</f>
        <v/>
      </c>
      <c r="Q52" s="128" t="str">
        <f>IF(TERM2!G49="","",TERM2!G49)</f>
        <v/>
      </c>
      <c r="R52" s="128" t="str">
        <f>IF(TERM3!G49="","",TERM3!G49)</f>
        <v/>
      </c>
      <c r="S52" s="126" t="str">
        <f t="shared" si="2"/>
        <v/>
      </c>
      <c r="T52" s="127" t="str">
        <f>IF(TERM1!H49="","",TERM1!H49)</f>
        <v/>
      </c>
      <c r="U52" s="128" t="str">
        <f>IF(TERM2!H49="","",TERM2!H49)</f>
        <v/>
      </c>
      <c r="V52" s="125" t="str">
        <f>IF(TERM3!H49="","",TERM3!H49)</f>
        <v/>
      </c>
      <c r="W52" s="129" t="str">
        <f t="shared" si="3"/>
        <v/>
      </c>
      <c r="X52" s="130" t="str">
        <f>IF(TERM1!I49="","",TERM1!I49)</f>
        <v/>
      </c>
      <c r="Y52" s="128" t="str">
        <f>IF(TERM2!I49="","",TERM2!I49)</f>
        <v/>
      </c>
      <c r="Z52" s="128" t="str">
        <f>IF(TERM3!I49="","",TERM3!I49)</f>
        <v/>
      </c>
      <c r="AA52" s="126" t="str">
        <f t="shared" si="4"/>
        <v/>
      </c>
      <c r="AB52" s="130" t="str">
        <f>IF(TERM1!J49="","",TERM1!J49)</f>
        <v/>
      </c>
      <c r="AC52" s="128" t="str">
        <f>IF(TERM2!J49="","",TERM2!J49)</f>
        <v/>
      </c>
      <c r="AD52" s="128" t="str">
        <f>IF(TERM3!J49="","",TERM3!J49)</f>
        <v/>
      </c>
      <c r="AE52" s="126" t="str">
        <f t="shared" si="5"/>
        <v/>
      </c>
      <c r="AF52" s="130" t="str">
        <f>IF(TERM1!K49="","",TERM1!K49)</f>
        <v/>
      </c>
      <c r="AG52" s="128" t="str">
        <f>IF(TERM2!K49="","",TERM2!K49)</f>
        <v/>
      </c>
      <c r="AH52" s="128" t="str">
        <f>IF(TERM3!K49="","",TERM3!K49)</f>
        <v/>
      </c>
      <c r="AI52" s="126" t="str">
        <f t="shared" si="14"/>
        <v/>
      </c>
      <c r="AJ52" s="130" t="str">
        <f>IF(TERM1!L49="","",TERM1!L49)</f>
        <v/>
      </c>
      <c r="AK52" s="128" t="str">
        <f>IF(TERM2!L49="","",TERM2!L49)</f>
        <v/>
      </c>
      <c r="AL52" s="128" t="str">
        <f>IF(TERM3!L49="","",TERM3!L49)</f>
        <v/>
      </c>
      <c r="AM52" s="126" t="str">
        <f t="shared" si="6"/>
        <v/>
      </c>
      <c r="AN52" s="130" t="str">
        <f>IF(TERM1!O49="","",TERM1!O49)</f>
        <v/>
      </c>
      <c r="AO52" s="128" t="str">
        <f>IF(TERM2!O49="","",TERM2!O49)</f>
        <v/>
      </c>
      <c r="AP52" s="128" t="str">
        <f>IF(TERM3!O49="","",TERM3!O49)</f>
        <v/>
      </c>
      <c r="AQ52" s="126" t="str">
        <f t="shared" si="7"/>
        <v/>
      </c>
      <c r="AR52" s="130" t="str">
        <f>IF(TERM1!P49="","",TERM1!P49)</f>
        <v/>
      </c>
      <c r="AS52" s="128" t="str">
        <f>IF(TERM2!P49="","",TERM2!P49)</f>
        <v/>
      </c>
      <c r="AT52" s="128" t="str">
        <f>IF(TERM3!P49="","",TERM3!P49)</f>
        <v/>
      </c>
      <c r="AU52" s="126" t="str">
        <f t="shared" si="8"/>
        <v/>
      </c>
      <c r="AV52" s="131" t="str">
        <f t="shared" si="9"/>
        <v/>
      </c>
      <c r="AW52" s="132" t="str">
        <f t="shared" si="10"/>
        <v/>
      </c>
      <c r="AX52" s="133" t="str">
        <f t="shared" si="11"/>
        <v/>
      </c>
      <c r="AY52" s="111" t="str">
        <f t="shared" si="12"/>
        <v/>
      </c>
      <c r="AZ52" s="72" t="str">
        <f t="shared" si="13"/>
        <v/>
      </c>
      <c r="BA52" s="50"/>
      <c r="BB52" s="50"/>
      <c r="BC52" s="50"/>
      <c r="BD52" s="50"/>
      <c r="BE52" s="50"/>
      <c r="BF52" s="50"/>
      <c r="BG52" s="50"/>
      <c r="BH52" s="50"/>
      <c r="BI52" s="50"/>
      <c r="BJ52" s="50"/>
      <c r="BK52" s="50"/>
      <c r="BL52" s="50"/>
      <c r="BM52" s="50"/>
      <c r="BN52" s="50"/>
      <c r="BO52" s="50"/>
      <c r="BP52" s="50"/>
      <c r="BQ52" s="50"/>
      <c r="BR52" s="50"/>
      <c r="BS52" s="50"/>
      <c r="BT52" s="50"/>
      <c r="BU52" s="50"/>
      <c r="BV52" s="50"/>
      <c r="BW52" s="50"/>
      <c r="BX52" s="50"/>
      <c r="BY52" s="50"/>
      <c r="BZ52" s="50"/>
      <c r="CA52" s="50"/>
      <c r="CB52" s="50"/>
      <c r="CC52" s="50"/>
      <c r="CD52" s="50"/>
      <c r="CE52" s="50"/>
      <c r="CF52" s="50"/>
      <c r="CG52" s="50"/>
      <c r="CH52" s="50"/>
      <c r="CI52" s="50"/>
      <c r="CJ52" s="50"/>
      <c r="CK52" s="50"/>
      <c r="CL52" s="50"/>
      <c r="CM52" s="50"/>
      <c r="CN52" s="50"/>
      <c r="CO52" s="50"/>
      <c r="CP52" s="50"/>
      <c r="CQ52" s="50"/>
      <c r="CR52" s="50"/>
      <c r="CS52" s="50"/>
      <c r="CT52" s="50"/>
      <c r="CU52" s="50"/>
      <c r="CV52" s="50"/>
      <c r="CW52" s="50"/>
      <c r="CX52" s="50"/>
      <c r="CY52" s="50"/>
      <c r="CZ52" s="50"/>
      <c r="DA52" s="50"/>
      <c r="DB52" s="50"/>
      <c r="DC52" s="50"/>
      <c r="DD52" s="50"/>
      <c r="DE52" s="50"/>
    </row>
    <row r="53" spans="1:109" s="57" customFormat="1" ht="18" customHeight="1">
      <c r="A53" s="528"/>
      <c r="B53" s="50"/>
      <c r="C53" s="70">
        <v>42</v>
      </c>
      <c r="D53" s="708" t="str">
        <f>IF('Input Data'!I51="","",'Input Data'!I51)</f>
        <v>SY, ANGELO GUTIERREZ</v>
      </c>
      <c r="E53" s="709"/>
      <c r="F53" s="709"/>
      <c r="G53" s="710"/>
      <c r="H53" s="123" t="str">
        <f>IF(TERM1!E50="","",TERM1!E50)</f>
        <v/>
      </c>
      <c r="I53" s="124" t="str">
        <f>IF(TERM2!E50="","",TERM2!E50)</f>
        <v/>
      </c>
      <c r="J53" s="125" t="str">
        <f>IF(TERM3!E50="","",TERM3!E50)</f>
        <v/>
      </c>
      <c r="K53" s="126" t="str">
        <f t="shared" si="0"/>
        <v/>
      </c>
      <c r="L53" s="127" t="str">
        <f>IF(TERM1!F50="","",TERM1!F50)</f>
        <v/>
      </c>
      <c r="M53" s="128" t="str">
        <f>IF(TERM2!F50="","",TERM2!F50)</f>
        <v/>
      </c>
      <c r="N53" s="128" t="str">
        <f>IF(TERM3!F50="","",TERM3!F50)</f>
        <v/>
      </c>
      <c r="O53" s="129" t="str">
        <f t="shared" si="1"/>
        <v/>
      </c>
      <c r="P53" s="130" t="str">
        <f>IF(TERM1!G50="","",TERM1!G50)</f>
        <v/>
      </c>
      <c r="Q53" s="128" t="str">
        <f>IF(TERM2!G50="","",TERM2!G50)</f>
        <v/>
      </c>
      <c r="R53" s="128" t="str">
        <f>IF(TERM3!G50="","",TERM3!G50)</f>
        <v/>
      </c>
      <c r="S53" s="126" t="str">
        <f t="shared" si="2"/>
        <v/>
      </c>
      <c r="T53" s="127" t="str">
        <f>IF(TERM1!H50="","",TERM1!H50)</f>
        <v/>
      </c>
      <c r="U53" s="128" t="str">
        <f>IF(TERM2!H50="","",TERM2!H50)</f>
        <v/>
      </c>
      <c r="V53" s="125" t="str">
        <f>IF(TERM3!H50="","",TERM3!H50)</f>
        <v/>
      </c>
      <c r="W53" s="129" t="str">
        <f t="shared" si="3"/>
        <v/>
      </c>
      <c r="X53" s="130" t="str">
        <f>IF(TERM1!I50="","",TERM1!I50)</f>
        <v/>
      </c>
      <c r="Y53" s="128" t="str">
        <f>IF(TERM2!I50="","",TERM2!I50)</f>
        <v/>
      </c>
      <c r="Z53" s="128" t="str">
        <f>IF(TERM3!I50="","",TERM3!I50)</f>
        <v/>
      </c>
      <c r="AA53" s="126" t="str">
        <f t="shared" si="4"/>
        <v/>
      </c>
      <c r="AB53" s="130" t="str">
        <f>IF(TERM1!J50="","",TERM1!J50)</f>
        <v/>
      </c>
      <c r="AC53" s="128" t="str">
        <f>IF(TERM2!J50="","",TERM2!J50)</f>
        <v/>
      </c>
      <c r="AD53" s="128" t="str">
        <f>IF(TERM3!J50="","",TERM3!J50)</f>
        <v/>
      </c>
      <c r="AE53" s="126" t="str">
        <f t="shared" si="5"/>
        <v/>
      </c>
      <c r="AF53" s="130" t="str">
        <f>IF(TERM1!K50="","",TERM1!K50)</f>
        <v/>
      </c>
      <c r="AG53" s="128" t="str">
        <f>IF(TERM2!K50="","",TERM2!K50)</f>
        <v/>
      </c>
      <c r="AH53" s="128" t="str">
        <f>IF(TERM3!K50="","",TERM3!K50)</f>
        <v/>
      </c>
      <c r="AI53" s="126" t="str">
        <f t="shared" si="14"/>
        <v/>
      </c>
      <c r="AJ53" s="130" t="str">
        <f>IF(TERM1!L50="","",TERM1!L50)</f>
        <v/>
      </c>
      <c r="AK53" s="128" t="str">
        <f>IF(TERM2!L50="","",TERM2!L50)</f>
        <v/>
      </c>
      <c r="AL53" s="128" t="str">
        <f>IF(TERM3!L50="","",TERM3!L50)</f>
        <v/>
      </c>
      <c r="AM53" s="126" t="str">
        <f t="shared" si="6"/>
        <v/>
      </c>
      <c r="AN53" s="130" t="str">
        <f>IF(TERM1!O50="","",TERM1!O50)</f>
        <v/>
      </c>
      <c r="AO53" s="128" t="str">
        <f>IF(TERM2!O50="","",TERM2!O50)</f>
        <v/>
      </c>
      <c r="AP53" s="128" t="str">
        <f>IF(TERM3!O50="","",TERM3!O50)</f>
        <v/>
      </c>
      <c r="AQ53" s="126" t="str">
        <f t="shared" si="7"/>
        <v/>
      </c>
      <c r="AR53" s="130" t="str">
        <f>IF(TERM1!P50="","",TERM1!P50)</f>
        <v/>
      </c>
      <c r="AS53" s="128" t="str">
        <f>IF(TERM2!P50="","",TERM2!P50)</f>
        <v/>
      </c>
      <c r="AT53" s="128" t="str">
        <f>IF(TERM3!P50="","",TERM3!P50)</f>
        <v/>
      </c>
      <c r="AU53" s="126" t="str">
        <f t="shared" si="8"/>
        <v/>
      </c>
      <c r="AV53" s="131" t="str">
        <f t="shared" si="9"/>
        <v/>
      </c>
      <c r="AW53" s="132" t="str">
        <f t="shared" si="10"/>
        <v/>
      </c>
      <c r="AX53" s="133" t="str">
        <f t="shared" si="11"/>
        <v/>
      </c>
      <c r="AY53" s="111" t="str">
        <f t="shared" si="12"/>
        <v/>
      </c>
      <c r="AZ53" s="72" t="str">
        <f t="shared" si="13"/>
        <v/>
      </c>
      <c r="BA53" s="50"/>
      <c r="BB53" s="50"/>
      <c r="BC53" s="50"/>
      <c r="BD53" s="50"/>
      <c r="BE53" s="50"/>
      <c r="BF53" s="50"/>
      <c r="BG53" s="50"/>
      <c r="BH53" s="50"/>
      <c r="BI53" s="50"/>
      <c r="BJ53" s="50"/>
      <c r="BK53" s="50"/>
      <c r="BL53" s="50"/>
      <c r="BM53" s="50"/>
      <c r="BN53" s="50"/>
      <c r="BO53" s="50"/>
      <c r="BP53" s="50"/>
      <c r="BQ53" s="50"/>
      <c r="BR53" s="50"/>
      <c r="BS53" s="50"/>
      <c r="BT53" s="50"/>
      <c r="BU53" s="50"/>
      <c r="BV53" s="50"/>
      <c r="BW53" s="50"/>
      <c r="BX53" s="50"/>
      <c r="BY53" s="50"/>
      <c r="BZ53" s="50"/>
      <c r="CA53" s="50"/>
      <c r="CB53" s="50"/>
      <c r="CC53" s="50"/>
      <c r="CD53" s="50"/>
      <c r="CE53" s="50"/>
      <c r="CF53" s="50"/>
      <c r="CG53" s="50"/>
      <c r="CH53" s="50"/>
      <c r="CI53" s="50"/>
      <c r="CJ53" s="50"/>
      <c r="CK53" s="50"/>
      <c r="CL53" s="50"/>
      <c r="CM53" s="50"/>
      <c r="CN53" s="50"/>
      <c r="CO53" s="50"/>
      <c r="CP53" s="50"/>
      <c r="CQ53" s="50"/>
      <c r="CR53" s="50"/>
      <c r="CS53" s="50"/>
      <c r="CT53" s="50"/>
      <c r="CU53" s="50"/>
      <c r="CV53" s="50"/>
      <c r="CW53" s="50"/>
      <c r="CX53" s="50"/>
      <c r="CY53" s="50"/>
      <c r="CZ53" s="50"/>
      <c r="DA53" s="50"/>
      <c r="DB53" s="50"/>
      <c r="DC53" s="50"/>
      <c r="DD53" s="50"/>
      <c r="DE53" s="50"/>
    </row>
    <row r="54" spans="1:109" s="57" customFormat="1" ht="18" customHeight="1">
      <c r="A54" s="528"/>
      <c r="B54" s="50"/>
      <c r="C54" s="70">
        <v>43</v>
      </c>
      <c r="D54" s="708" t="str">
        <f>IF('Input Data'!I52="","",'Input Data'!I52)</f>
        <v>GO, DOMINIC NAVARRO</v>
      </c>
      <c r="E54" s="709"/>
      <c r="F54" s="709"/>
      <c r="G54" s="710"/>
      <c r="H54" s="123" t="str">
        <f>IF(TERM1!E51="","",TERM1!E51)</f>
        <v/>
      </c>
      <c r="I54" s="124" t="str">
        <f>IF(TERM2!E51="","",TERM2!E51)</f>
        <v/>
      </c>
      <c r="J54" s="125" t="str">
        <f>IF(TERM3!E51="","",TERM3!E51)</f>
        <v/>
      </c>
      <c r="K54" s="126" t="str">
        <f t="shared" si="0"/>
        <v/>
      </c>
      <c r="L54" s="127" t="str">
        <f>IF(TERM1!F51="","",TERM1!F51)</f>
        <v/>
      </c>
      <c r="M54" s="128" t="str">
        <f>IF(TERM2!F51="","",TERM2!F51)</f>
        <v/>
      </c>
      <c r="N54" s="128" t="str">
        <f>IF(TERM3!F51="","",TERM3!F51)</f>
        <v/>
      </c>
      <c r="O54" s="129" t="str">
        <f t="shared" si="1"/>
        <v/>
      </c>
      <c r="P54" s="130" t="str">
        <f>IF(TERM1!G51="","",TERM1!G51)</f>
        <v/>
      </c>
      <c r="Q54" s="128" t="str">
        <f>IF(TERM2!G51="","",TERM2!G51)</f>
        <v/>
      </c>
      <c r="R54" s="128" t="str">
        <f>IF(TERM3!G51="","",TERM3!G51)</f>
        <v/>
      </c>
      <c r="S54" s="126" t="str">
        <f t="shared" si="2"/>
        <v/>
      </c>
      <c r="T54" s="127" t="str">
        <f>IF(TERM1!H51="","",TERM1!H51)</f>
        <v/>
      </c>
      <c r="U54" s="128" t="str">
        <f>IF(TERM2!H51="","",TERM2!H51)</f>
        <v/>
      </c>
      <c r="V54" s="125" t="str">
        <f>IF(TERM3!H51="","",TERM3!H51)</f>
        <v/>
      </c>
      <c r="W54" s="129" t="str">
        <f t="shared" si="3"/>
        <v/>
      </c>
      <c r="X54" s="130" t="str">
        <f>IF(TERM1!I51="","",TERM1!I51)</f>
        <v/>
      </c>
      <c r="Y54" s="128" t="str">
        <f>IF(TERM2!I51="","",TERM2!I51)</f>
        <v/>
      </c>
      <c r="Z54" s="128" t="str">
        <f>IF(TERM3!I51="","",TERM3!I51)</f>
        <v/>
      </c>
      <c r="AA54" s="126" t="str">
        <f t="shared" si="4"/>
        <v/>
      </c>
      <c r="AB54" s="130" t="str">
        <f>IF(TERM1!J51="","",TERM1!J51)</f>
        <v/>
      </c>
      <c r="AC54" s="128" t="str">
        <f>IF(TERM2!J51="","",TERM2!J51)</f>
        <v/>
      </c>
      <c r="AD54" s="128" t="str">
        <f>IF(TERM3!J51="","",TERM3!J51)</f>
        <v/>
      </c>
      <c r="AE54" s="126" t="str">
        <f t="shared" si="5"/>
        <v/>
      </c>
      <c r="AF54" s="130" t="str">
        <f>IF(TERM1!K51="","",TERM1!K51)</f>
        <v/>
      </c>
      <c r="AG54" s="128" t="str">
        <f>IF(TERM2!K51="","",TERM2!K51)</f>
        <v/>
      </c>
      <c r="AH54" s="128" t="str">
        <f>IF(TERM3!K51="","",TERM3!K51)</f>
        <v/>
      </c>
      <c r="AI54" s="126" t="str">
        <f t="shared" si="14"/>
        <v/>
      </c>
      <c r="AJ54" s="130" t="str">
        <f>IF(TERM1!L51="","",TERM1!L51)</f>
        <v/>
      </c>
      <c r="AK54" s="128" t="str">
        <f>IF(TERM2!L51="","",TERM2!L51)</f>
        <v/>
      </c>
      <c r="AL54" s="128" t="str">
        <f>IF(TERM3!L51="","",TERM3!L51)</f>
        <v/>
      </c>
      <c r="AM54" s="126" t="str">
        <f t="shared" si="6"/>
        <v/>
      </c>
      <c r="AN54" s="130" t="str">
        <f>IF(TERM1!O51="","",TERM1!O51)</f>
        <v/>
      </c>
      <c r="AO54" s="128" t="str">
        <f>IF(TERM2!O51="","",TERM2!O51)</f>
        <v/>
      </c>
      <c r="AP54" s="128" t="str">
        <f>IF(TERM3!O51="","",TERM3!O51)</f>
        <v/>
      </c>
      <c r="AQ54" s="126" t="str">
        <f t="shared" si="7"/>
        <v/>
      </c>
      <c r="AR54" s="130" t="str">
        <f>IF(TERM1!P51="","",TERM1!P51)</f>
        <v/>
      </c>
      <c r="AS54" s="128" t="str">
        <f>IF(TERM2!P51="","",TERM2!P51)</f>
        <v/>
      </c>
      <c r="AT54" s="128" t="str">
        <f>IF(TERM3!P51="","",TERM3!P51)</f>
        <v/>
      </c>
      <c r="AU54" s="126" t="str">
        <f t="shared" si="8"/>
        <v/>
      </c>
      <c r="AV54" s="131" t="str">
        <f t="shared" si="9"/>
        <v/>
      </c>
      <c r="AW54" s="132" t="str">
        <f t="shared" si="10"/>
        <v/>
      </c>
      <c r="AX54" s="133" t="str">
        <f t="shared" si="11"/>
        <v/>
      </c>
      <c r="AY54" s="111" t="str">
        <f t="shared" si="12"/>
        <v/>
      </c>
      <c r="AZ54" s="72" t="str">
        <f t="shared" si="13"/>
        <v/>
      </c>
      <c r="BA54" s="50"/>
      <c r="BB54" s="50"/>
      <c r="BC54" s="50"/>
      <c r="BD54" s="50"/>
      <c r="BE54" s="50"/>
      <c r="BF54" s="50"/>
      <c r="BG54" s="50"/>
      <c r="BH54" s="50"/>
      <c r="BI54" s="50"/>
      <c r="BJ54" s="50"/>
      <c r="BK54" s="50"/>
      <c r="BL54" s="50"/>
      <c r="BM54" s="50"/>
      <c r="BN54" s="50"/>
      <c r="BO54" s="50"/>
      <c r="BP54" s="50"/>
      <c r="BQ54" s="50"/>
      <c r="BR54" s="50"/>
      <c r="BS54" s="50"/>
      <c r="BT54" s="50"/>
      <c r="BU54" s="50"/>
      <c r="BV54" s="50"/>
      <c r="BW54" s="50"/>
      <c r="BX54" s="50"/>
      <c r="BY54" s="50"/>
      <c r="BZ54" s="50"/>
      <c r="CA54" s="50"/>
      <c r="CB54" s="50"/>
      <c r="CC54" s="50"/>
      <c r="CD54" s="50"/>
      <c r="CE54" s="50"/>
      <c r="CF54" s="50"/>
      <c r="CG54" s="50"/>
      <c r="CH54" s="50"/>
      <c r="CI54" s="50"/>
      <c r="CJ54" s="50"/>
      <c r="CK54" s="50"/>
      <c r="CL54" s="50"/>
      <c r="CM54" s="50"/>
      <c r="CN54" s="50"/>
      <c r="CO54" s="50"/>
      <c r="CP54" s="50"/>
      <c r="CQ54" s="50"/>
      <c r="CR54" s="50"/>
      <c r="CS54" s="50"/>
      <c r="CT54" s="50"/>
      <c r="CU54" s="50"/>
      <c r="CV54" s="50"/>
      <c r="CW54" s="50"/>
      <c r="CX54" s="50"/>
      <c r="CY54" s="50"/>
      <c r="CZ54" s="50"/>
      <c r="DA54" s="50"/>
      <c r="DB54" s="50"/>
      <c r="DC54" s="50"/>
      <c r="DD54" s="50"/>
      <c r="DE54" s="50"/>
    </row>
    <row r="55" spans="1:109" s="57" customFormat="1" ht="18" customHeight="1">
      <c r="A55" s="528"/>
      <c r="B55" s="50"/>
      <c r="C55" s="70">
        <v>44</v>
      </c>
      <c r="D55" s="708" t="str">
        <f>IF('Input Data'!I53="","",'Input Data'!I53)</f>
        <v>TAN, EMMANUEL CASTILLO</v>
      </c>
      <c r="E55" s="709"/>
      <c r="F55" s="709"/>
      <c r="G55" s="710"/>
      <c r="H55" s="123" t="str">
        <f>IF(TERM1!E52="","",TERM1!E52)</f>
        <v/>
      </c>
      <c r="I55" s="124" t="str">
        <f>IF(TERM2!E52="","",TERM2!E52)</f>
        <v/>
      </c>
      <c r="J55" s="125" t="str">
        <f>IF(TERM3!E52="","",TERM3!E52)</f>
        <v/>
      </c>
      <c r="K55" s="126" t="str">
        <f t="shared" si="0"/>
        <v/>
      </c>
      <c r="L55" s="127" t="str">
        <f>IF(TERM1!F52="","",TERM1!F52)</f>
        <v/>
      </c>
      <c r="M55" s="128" t="str">
        <f>IF(TERM2!F52="","",TERM2!F52)</f>
        <v/>
      </c>
      <c r="N55" s="128" t="str">
        <f>IF(TERM3!F52="","",TERM3!F52)</f>
        <v/>
      </c>
      <c r="O55" s="129" t="str">
        <f t="shared" si="1"/>
        <v/>
      </c>
      <c r="P55" s="130" t="str">
        <f>IF(TERM1!G52="","",TERM1!G52)</f>
        <v/>
      </c>
      <c r="Q55" s="128" t="str">
        <f>IF(TERM2!G52="","",TERM2!G52)</f>
        <v/>
      </c>
      <c r="R55" s="128" t="str">
        <f>IF(TERM3!G52="","",TERM3!G52)</f>
        <v/>
      </c>
      <c r="S55" s="126" t="str">
        <f t="shared" si="2"/>
        <v/>
      </c>
      <c r="T55" s="127" t="str">
        <f>IF(TERM1!H52="","",TERM1!H52)</f>
        <v/>
      </c>
      <c r="U55" s="128" t="str">
        <f>IF(TERM2!H52="","",TERM2!H52)</f>
        <v/>
      </c>
      <c r="V55" s="125" t="str">
        <f>IF(TERM3!H52="","",TERM3!H52)</f>
        <v/>
      </c>
      <c r="W55" s="129" t="str">
        <f t="shared" si="3"/>
        <v/>
      </c>
      <c r="X55" s="130" t="str">
        <f>IF(TERM1!I52="","",TERM1!I52)</f>
        <v/>
      </c>
      <c r="Y55" s="128" t="str">
        <f>IF(TERM2!I52="","",TERM2!I52)</f>
        <v/>
      </c>
      <c r="Z55" s="128" t="str">
        <f>IF(TERM3!I52="","",TERM3!I52)</f>
        <v/>
      </c>
      <c r="AA55" s="126" t="str">
        <f t="shared" si="4"/>
        <v/>
      </c>
      <c r="AB55" s="130" t="str">
        <f>IF(TERM1!J52="","",TERM1!J52)</f>
        <v/>
      </c>
      <c r="AC55" s="128" t="str">
        <f>IF(TERM2!J52="","",TERM2!J52)</f>
        <v/>
      </c>
      <c r="AD55" s="128" t="str">
        <f>IF(TERM3!J52="","",TERM3!J52)</f>
        <v/>
      </c>
      <c r="AE55" s="126" t="str">
        <f t="shared" si="5"/>
        <v/>
      </c>
      <c r="AF55" s="130" t="str">
        <f>IF(TERM1!K52="","",TERM1!K52)</f>
        <v/>
      </c>
      <c r="AG55" s="128" t="str">
        <f>IF(TERM2!K52="","",TERM2!K52)</f>
        <v/>
      </c>
      <c r="AH55" s="128" t="str">
        <f>IF(TERM3!K52="","",TERM3!K52)</f>
        <v/>
      </c>
      <c r="AI55" s="126" t="str">
        <f t="shared" si="14"/>
        <v/>
      </c>
      <c r="AJ55" s="130" t="str">
        <f>IF(TERM1!L52="","",TERM1!L52)</f>
        <v/>
      </c>
      <c r="AK55" s="128" t="str">
        <f>IF(TERM2!L52="","",TERM2!L52)</f>
        <v/>
      </c>
      <c r="AL55" s="128" t="str">
        <f>IF(TERM3!L52="","",TERM3!L52)</f>
        <v/>
      </c>
      <c r="AM55" s="126" t="str">
        <f t="shared" si="6"/>
        <v/>
      </c>
      <c r="AN55" s="130" t="str">
        <f>IF(TERM1!O52="","",TERM1!O52)</f>
        <v/>
      </c>
      <c r="AO55" s="128" t="str">
        <f>IF(TERM2!O52="","",TERM2!O52)</f>
        <v/>
      </c>
      <c r="AP55" s="128" t="str">
        <f>IF(TERM3!O52="","",TERM3!O52)</f>
        <v/>
      </c>
      <c r="AQ55" s="126" t="str">
        <f t="shared" si="7"/>
        <v/>
      </c>
      <c r="AR55" s="130" t="str">
        <f>IF(TERM1!P52="","",TERM1!P52)</f>
        <v/>
      </c>
      <c r="AS55" s="128" t="str">
        <f>IF(TERM2!P52="","",TERM2!P52)</f>
        <v/>
      </c>
      <c r="AT55" s="128" t="str">
        <f>IF(TERM3!P52="","",TERM3!P52)</f>
        <v/>
      </c>
      <c r="AU55" s="126" t="str">
        <f t="shared" si="8"/>
        <v/>
      </c>
      <c r="AV55" s="131" t="str">
        <f t="shared" si="9"/>
        <v/>
      </c>
      <c r="AW55" s="132" t="str">
        <f t="shared" si="10"/>
        <v/>
      </c>
      <c r="AX55" s="133" t="str">
        <f t="shared" si="11"/>
        <v/>
      </c>
      <c r="AY55" s="111" t="str">
        <f t="shared" si="12"/>
        <v/>
      </c>
      <c r="AZ55" s="72" t="str">
        <f t="shared" si="13"/>
        <v/>
      </c>
      <c r="BA55" s="50"/>
      <c r="BB55" s="50"/>
      <c r="BC55" s="50"/>
      <c r="BD55" s="50"/>
      <c r="BE55" s="50"/>
      <c r="BF55" s="50"/>
      <c r="BG55" s="50"/>
      <c r="BH55" s="50"/>
      <c r="BI55" s="50"/>
      <c r="BJ55" s="50"/>
      <c r="BK55" s="50"/>
      <c r="BL55" s="50"/>
      <c r="BM55" s="50"/>
      <c r="BN55" s="50"/>
      <c r="BO55" s="50"/>
      <c r="BP55" s="50"/>
      <c r="BQ55" s="50"/>
      <c r="BR55" s="50"/>
      <c r="BS55" s="50"/>
      <c r="BT55" s="50"/>
      <c r="BU55" s="50"/>
      <c r="BV55" s="50"/>
      <c r="BW55" s="50"/>
      <c r="BX55" s="50"/>
      <c r="BY55" s="50"/>
      <c r="BZ55" s="50"/>
      <c r="CA55" s="50"/>
      <c r="CB55" s="50"/>
      <c r="CC55" s="50"/>
      <c r="CD55" s="50"/>
      <c r="CE55" s="50"/>
      <c r="CF55" s="50"/>
      <c r="CG55" s="50"/>
      <c r="CH55" s="50"/>
      <c r="CI55" s="50"/>
      <c r="CJ55" s="50"/>
      <c r="CK55" s="50"/>
      <c r="CL55" s="50"/>
      <c r="CM55" s="50"/>
      <c r="CN55" s="50"/>
      <c r="CO55" s="50"/>
      <c r="CP55" s="50"/>
      <c r="CQ55" s="50"/>
      <c r="CR55" s="50"/>
      <c r="CS55" s="50"/>
      <c r="CT55" s="50"/>
      <c r="CU55" s="50"/>
      <c r="CV55" s="50"/>
      <c r="CW55" s="50"/>
      <c r="CX55" s="50"/>
      <c r="CY55" s="50"/>
      <c r="CZ55" s="50"/>
      <c r="DA55" s="50"/>
      <c r="DB55" s="50"/>
      <c r="DC55" s="50"/>
      <c r="DD55" s="50"/>
      <c r="DE55" s="50"/>
    </row>
    <row r="56" spans="1:109" s="57" customFormat="1" ht="18" customHeight="1">
      <c r="A56" s="528"/>
      <c r="B56" s="50"/>
      <c r="C56" s="70">
        <v>45</v>
      </c>
      <c r="D56" s="708" t="str">
        <f>IF('Input Data'!I54="","",'Input Data'!I54)</f>
        <v>ONG, PATRICK HERRERA</v>
      </c>
      <c r="E56" s="709"/>
      <c r="F56" s="709"/>
      <c r="G56" s="710"/>
      <c r="H56" s="123" t="str">
        <f>IF(TERM1!E53="","",TERM1!E53)</f>
        <v/>
      </c>
      <c r="I56" s="124" t="str">
        <f>IF(TERM2!E53="","",TERM2!E53)</f>
        <v/>
      </c>
      <c r="J56" s="125" t="str">
        <f>IF(TERM3!E53="","",TERM3!E53)</f>
        <v/>
      </c>
      <c r="K56" s="126" t="str">
        <f t="shared" si="0"/>
        <v/>
      </c>
      <c r="L56" s="127" t="str">
        <f>IF(TERM1!F53="","",TERM1!F53)</f>
        <v/>
      </c>
      <c r="M56" s="128" t="str">
        <f>IF(TERM2!F53="","",TERM2!F53)</f>
        <v/>
      </c>
      <c r="N56" s="128" t="str">
        <f>IF(TERM3!F53="","",TERM3!F53)</f>
        <v/>
      </c>
      <c r="O56" s="129" t="str">
        <f t="shared" si="1"/>
        <v/>
      </c>
      <c r="P56" s="130" t="str">
        <f>IF(TERM1!G53="","",TERM1!G53)</f>
        <v/>
      </c>
      <c r="Q56" s="128" t="str">
        <f>IF(TERM2!G53="","",TERM2!G53)</f>
        <v/>
      </c>
      <c r="R56" s="128" t="str">
        <f>IF(TERM3!G53="","",TERM3!G53)</f>
        <v/>
      </c>
      <c r="S56" s="126" t="str">
        <f t="shared" si="2"/>
        <v/>
      </c>
      <c r="T56" s="127" t="str">
        <f>IF(TERM1!H53="","",TERM1!H53)</f>
        <v/>
      </c>
      <c r="U56" s="128" t="str">
        <f>IF(TERM2!H53="","",TERM2!H53)</f>
        <v/>
      </c>
      <c r="V56" s="125" t="str">
        <f>IF(TERM3!H53="","",TERM3!H53)</f>
        <v/>
      </c>
      <c r="W56" s="129" t="str">
        <f t="shared" si="3"/>
        <v/>
      </c>
      <c r="X56" s="130" t="str">
        <f>IF(TERM1!I53="","",TERM1!I53)</f>
        <v/>
      </c>
      <c r="Y56" s="128" t="str">
        <f>IF(TERM2!I53="","",TERM2!I53)</f>
        <v/>
      </c>
      <c r="Z56" s="128" t="str">
        <f>IF(TERM3!I53="","",TERM3!I53)</f>
        <v/>
      </c>
      <c r="AA56" s="126" t="str">
        <f t="shared" si="4"/>
        <v/>
      </c>
      <c r="AB56" s="130" t="str">
        <f>IF(TERM1!J53="","",TERM1!J53)</f>
        <v/>
      </c>
      <c r="AC56" s="128" t="str">
        <f>IF(TERM2!J53="","",TERM2!J53)</f>
        <v/>
      </c>
      <c r="AD56" s="128" t="str">
        <f>IF(TERM3!J53="","",TERM3!J53)</f>
        <v/>
      </c>
      <c r="AE56" s="126" t="str">
        <f t="shared" si="5"/>
        <v/>
      </c>
      <c r="AF56" s="130" t="str">
        <f>IF(TERM1!K53="","",TERM1!K53)</f>
        <v/>
      </c>
      <c r="AG56" s="128" t="str">
        <f>IF(TERM2!K53="","",TERM2!K53)</f>
        <v/>
      </c>
      <c r="AH56" s="128" t="str">
        <f>IF(TERM3!K53="","",TERM3!K53)</f>
        <v/>
      </c>
      <c r="AI56" s="126" t="str">
        <f t="shared" si="14"/>
        <v/>
      </c>
      <c r="AJ56" s="130" t="str">
        <f>IF(TERM1!L53="","",TERM1!L53)</f>
        <v/>
      </c>
      <c r="AK56" s="128" t="str">
        <f>IF(TERM2!L53="","",TERM2!L53)</f>
        <v/>
      </c>
      <c r="AL56" s="128" t="str">
        <f>IF(TERM3!L53="","",TERM3!L53)</f>
        <v/>
      </c>
      <c r="AM56" s="126" t="str">
        <f t="shared" si="6"/>
        <v/>
      </c>
      <c r="AN56" s="130" t="str">
        <f>IF(TERM1!O53="","",TERM1!O53)</f>
        <v/>
      </c>
      <c r="AO56" s="128" t="str">
        <f>IF(TERM2!O53="","",TERM2!O53)</f>
        <v/>
      </c>
      <c r="AP56" s="128" t="str">
        <f>IF(TERM3!O53="","",TERM3!O53)</f>
        <v/>
      </c>
      <c r="AQ56" s="126" t="str">
        <f t="shared" si="7"/>
        <v/>
      </c>
      <c r="AR56" s="130" t="str">
        <f>IF(TERM1!P53="","",TERM1!P53)</f>
        <v/>
      </c>
      <c r="AS56" s="128" t="str">
        <f>IF(TERM2!P53="","",TERM2!P53)</f>
        <v/>
      </c>
      <c r="AT56" s="128" t="str">
        <f>IF(TERM3!P53="","",TERM3!P53)</f>
        <v/>
      </c>
      <c r="AU56" s="126" t="str">
        <f t="shared" si="8"/>
        <v/>
      </c>
      <c r="AV56" s="131" t="str">
        <f t="shared" si="9"/>
        <v/>
      </c>
      <c r="AW56" s="132" t="str">
        <f t="shared" si="10"/>
        <v/>
      </c>
      <c r="AX56" s="133" t="str">
        <f t="shared" si="11"/>
        <v/>
      </c>
      <c r="AY56" s="111" t="str">
        <f t="shared" si="12"/>
        <v/>
      </c>
      <c r="AZ56" s="72" t="str">
        <f t="shared" si="13"/>
        <v/>
      </c>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row>
    <row r="57" spans="1:109" s="57" customFormat="1" ht="18" customHeight="1">
      <c r="A57" s="528"/>
      <c r="B57" s="50"/>
      <c r="C57" s="70">
        <v>46</v>
      </c>
      <c r="D57" s="708" t="str">
        <f>IF('Input Data'!I55="","",'Input Data'!I55)</f>
        <v>UY, JOSEPH SALAZAR</v>
      </c>
      <c r="E57" s="709"/>
      <c r="F57" s="709"/>
      <c r="G57" s="710"/>
      <c r="H57" s="123" t="str">
        <f>IF(TERM1!E54="","",TERM1!E54)</f>
        <v/>
      </c>
      <c r="I57" s="124" t="str">
        <f>IF(TERM2!E54="","",TERM2!E54)</f>
        <v/>
      </c>
      <c r="J57" s="125" t="str">
        <f>IF(TERM3!E54="","",TERM3!E54)</f>
        <v/>
      </c>
      <c r="K57" s="126" t="str">
        <f t="shared" si="0"/>
        <v/>
      </c>
      <c r="L57" s="127" t="str">
        <f>IF(TERM1!F54="","",TERM1!F54)</f>
        <v/>
      </c>
      <c r="M57" s="128" t="str">
        <f>IF(TERM2!F54="","",TERM2!F54)</f>
        <v/>
      </c>
      <c r="N57" s="128" t="str">
        <f>IF(TERM3!F54="","",TERM3!F54)</f>
        <v/>
      </c>
      <c r="O57" s="129" t="str">
        <f t="shared" si="1"/>
        <v/>
      </c>
      <c r="P57" s="130" t="str">
        <f>IF(TERM1!G54="","",TERM1!G54)</f>
        <v/>
      </c>
      <c r="Q57" s="128" t="str">
        <f>IF(TERM2!G54="","",TERM2!G54)</f>
        <v/>
      </c>
      <c r="R57" s="128" t="str">
        <f>IF(TERM3!G54="","",TERM3!G54)</f>
        <v/>
      </c>
      <c r="S57" s="126" t="str">
        <f t="shared" si="2"/>
        <v/>
      </c>
      <c r="T57" s="127" t="str">
        <f>IF(TERM1!H54="","",TERM1!H54)</f>
        <v/>
      </c>
      <c r="U57" s="128" t="str">
        <f>IF(TERM2!H54="","",TERM2!H54)</f>
        <v/>
      </c>
      <c r="V57" s="125" t="str">
        <f>IF(TERM3!H54="","",TERM3!H54)</f>
        <v/>
      </c>
      <c r="W57" s="129" t="str">
        <f t="shared" si="3"/>
        <v/>
      </c>
      <c r="X57" s="130" t="str">
        <f>IF(TERM1!I54="","",TERM1!I54)</f>
        <v/>
      </c>
      <c r="Y57" s="128" t="str">
        <f>IF(TERM2!I54="","",TERM2!I54)</f>
        <v/>
      </c>
      <c r="Z57" s="128" t="str">
        <f>IF(TERM3!I54="","",TERM3!I54)</f>
        <v/>
      </c>
      <c r="AA57" s="126" t="str">
        <f t="shared" si="4"/>
        <v/>
      </c>
      <c r="AB57" s="130" t="str">
        <f>IF(TERM1!J54="","",TERM1!J54)</f>
        <v/>
      </c>
      <c r="AC57" s="128" t="str">
        <f>IF(TERM2!J54="","",TERM2!J54)</f>
        <v/>
      </c>
      <c r="AD57" s="128" t="str">
        <f>IF(TERM3!J54="","",TERM3!J54)</f>
        <v/>
      </c>
      <c r="AE57" s="126" t="str">
        <f t="shared" si="5"/>
        <v/>
      </c>
      <c r="AF57" s="130" t="str">
        <f>IF(TERM1!K54="","",TERM1!K54)</f>
        <v/>
      </c>
      <c r="AG57" s="128" t="str">
        <f>IF(TERM2!K54="","",TERM2!K54)</f>
        <v/>
      </c>
      <c r="AH57" s="128" t="str">
        <f>IF(TERM3!K54="","",TERM3!K54)</f>
        <v/>
      </c>
      <c r="AI57" s="126" t="str">
        <f t="shared" si="14"/>
        <v/>
      </c>
      <c r="AJ57" s="130" t="str">
        <f>IF(TERM1!L54="","",TERM1!L54)</f>
        <v/>
      </c>
      <c r="AK57" s="128" t="str">
        <f>IF(TERM2!L54="","",TERM2!L54)</f>
        <v/>
      </c>
      <c r="AL57" s="128" t="str">
        <f>IF(TERM3!L54="","",TERM3!L54)</f>
        <v/>
      </c>
      <c r="AM57" s="126" t="str">
        <f t="shared" si="6"/>
        <v/>
      </c>
      <c r="AN57" s="130" t="str">
        <f>IF(TERM1!O54="","",TERM1!O54)</f>
        <v/>
      </c>
      <c r="AO57" s="128" t="str">
        <f>IF(TERM2!O54="","",TERM2!O54)</f>
        <v/>
      </c>
      <c r="AP57" s="128" t="str">
        <f>IF(TERM3!O54="","",TERM3!O54)</f>
        <v/>
      </c>
      <c r="AQ57" s="126" t="str">
        <f t="shared" si="7"/>
        <v/>
      </c>
      <c r="AR57" s="130" t="str">
        <f>IF(TERM1!P54="","",TERM1!P54)</f>
        <v/>
      </c>
      <c r="AS57" s="128" t="str">
        <f>IF(TERM2!P54="","",TERM2!P54)</f>
        <v/>
      </c>
      <c r="AT57" s="128" t="str">
        <f>IF(TERM3!P54="","",TERM3!P54)</f>
        <v/>
      </c>
      <c r="AU57" s="126" t="str">
        <f t="shared" si="8"/>
        <v/>
      </c>
      <c r="AV57" s="131" t="str">
        <f t="shared" si="9"/>
        <v/>
      </c>
      <c r="AW57" s="132" t="str">
        <f t="shared" si="10"/>
        <v/>
      </c>
      <c r="AX57" s="133" t="str">
        <f t="shared" si="11"/>
        <v/>
      </c>
      <c r="AY57" s="111" t="str">
        <f t="shared" si="12"/>
        <v/>
      </c>
      <c r="AZ57" s="72" t="str">
        <f t="shared" si="13"/>
        <v/>
      </c>
      <c r="BA57" s="50"/>
      <c r="BB57" s="50"/>
      <c r="BC57" s="50"/>
      <c r="BD57" s="50"/>
      <c r="BE57" s="50"/>
      <c r="BF57" s="50"/>
      <c r="BG57" s="50"/>
      <c r="BH57" s="50"/>
      <c r="BI57" s="50"/>
      <c r="BJ57" s="50"/>
      <c r="BK57" s="50"/>
      <c r="BL57" s="50"/>
      <c r="BM57" s="50"/>
      <c r="BN57" s="50"/>
      <c r="BO57" s="50"/>
      <c r="BP57" s="50"/>
      <c r="BQ57" s="50"/>
      <c r="BR57" s="50"/>
      <c r="BS57" s="50"/>
      <c r="BT57" s="50"/>
      <c r="BU57" s="50"/>
      <c r="BV57" s="50"/>
      <c r="BW57" s="50"/>
      <c r="BX57" s="50"/>
      <c r="BY57" s="50"/>
      <c r="BZ57" s="50"/>
      <c r="CA57" s="50"/>
      <c r="CB57" s="50"/>
      <c r="CC57" s="50"/>
      <c r="CD57" s="50"/>
      <c r="CE57" s="50"/>
      <c r="CF57" s="50"/>
      <c r="CG57" s="50"/>
      <c r="CH57" s="50"/>
      <c r="CI57" s="50"/>
      <c r="CJ57" s="50"/>
      <c r="CK57" s="50"/>
      <c r="CL57" s="50"/>
      <c r="CM57" s="50"/>
      <c r="CN57" s="50"/>
      <c r="CO57" s="50"/>
      <c r="CP57" s="50"/>
      <c r="CQ57" s="50"/>
      <c r="CR57" s="50"/>
      <c r="CS57" s="50"/>
      <c r="CT57" s="50"/>
      <c r="CU57" s="50"/>
      <c r="CV57" s="50"/>
      <c r="CW57" s="50"/>
      <c r="CX57" s="50"/>
      <c r="CY57" s="50"/>
      <c r="CZ57" s="50"/>
      <c r="DA57" s="50"/>
      <c r="DB57" s="50"/>
      <c r="DC57" s="50"/>
      <c r="DD57" s="50"/>
      <c r="DE57" s="50"/>
    </row>
    <row r="58" spans="1:109" s="57" customFormat="1" ht="18" customHeight="1">
      <c r="A58" s="528"/>
      <c r="B58" s="50"/>
      <c r="C58" s="70">
        <v>47</v>
      </c>
      <c r="D58" s="708" t="str">
        <f>IF('Input Data'!I56="","",'Input Data'!I56)</f>
        <v>CO, LAWRENCE RIVERA</v>
      </c>
      <c r="E58" s="709"/>
      <c r="F58" s="709"/>
      <c r="G58" s="710"/>
      <c r="H58" s="123" t="str">
        <f>IF(TERM1!E55="","",TERM1!E55)</f>
        <v/>
      </c>
      <c r="I58" s="124" t="str">
        <f>IF(TERM2!E55="","",TERM2!E55)</f>
        <v/>
      </c>
      <c r="J58" s="125" t="str">
        <f>IF(TERM3!E55="","",TERM3!E55)</f>
        <v/>
      </c>
      <c r="K58" s="126" t="str">
        <f t="shared" si="0"/>
        <v/>
      </c>
      <c r="L58" s="127" t="str">
        <f>IF(TERM1!F55="","",TERM1!F55)</f>
        <v/>
      </c>
      <c r="M58" s="128" t="str">
        <f>IF(TERM2!F55="","",TERM2!F55)</f>
        <v/>
      </c>
      <c r="N58" s="128" t="str">
        <f>IF(TERM3!F55="","",TERM3!F55)</f>
        <v/>
      </c>
      <c r="O58" s="129" t="str">
        <f t="shared" si="1"/>
        <v/>
      </c>
      <c r="P58" s="130" t="str">
        <f>IF(TERM1!G55="","",TERM1!G55)</f>
        <v/>
      </c>
      <c r="Q58" s="128" t="str">
        <f>IF(TERM2!G55="","",TERM2!G55)</f>
        <v/>
      </c>
      <c r="R58" s="128" t="str">
        <f>IF(TERM3!G55="","",TERM3!G55)</f>
        <v/>
      </c>
      <c r="S58" s="126" t="str">
        <f t="shared" si="2"/>
        <v/>
      </c>
      <c r="T58" s="127" t="str">
        <f>IF(TERM1!H55="","",TERM1!H55)</f>
        <v/>
      </c>
      <c r="U58" s="128" t="str">
        <f>IF(TERM2!H55="","",TERM2!H55)</f>
        <v/>
      </c>
      <c r="V58" s="125" t="str">
        <f>IF(TERM3!H55="","",TERM3!H55)</f>
        <v/>
      </c>
      <c r="W58" s="129" t="str">
        <f t="shared" si="3"/>
        <v/>
      </c>
      <c r="X58" s="130" t="str">
        <f>IF(TERM1!I55="","",TERM1!I55)</f>
        <v/>
      </c>
      <c r="Y58" s="128" t="str">
        <f>IF(TERM2!I55="","",TERM2!I55)</f>
        <v/>
      </c>
      <c r="Z58" s="128" t="str">
        <f>IF(TERM3!I55="","",TERM3!I55)</f>
        <v/>
      </c>
      <c r="AA58" s="126" t="str">
        <f t="shared" si="4"/>
        <v/>
      </c>
      <c r="AB58" s="130" t="str">
        <f>IF(TERM1!J55="","",TERM1!J55)</f>
        <v/>
      </c>
      <c r="AC58" s="128" t="str">
        <f>IF(TERM2!J55="","",TERM2!J55)</f>
        <v/>
      </c>
      <c r="AD58" s="128" t="str">
        <f>IF(TERM3!J55="","",TERM3!J55)</f>
        <v/>
      </c>
      <c r="AE58" s="126" t="str">
        <f t="shared" si="5"/>
        <v/>
      </c>
      <c r="AF58" s="130" t="str">
        <f>IF(TERM1!K55="","",TERM1!K55)</f>
        <v/>
      </c>
      <c r="AG58" s="128" t="str">
        <f>IF(TERM2!K55="","",TERM2!K55)</f>
        <v/>
      </c>
      <c r="AH58" s="128" t="str">
        <f>IF(TERM3!K55="","",TERM3!K55)</f>
        <v/>
      </c>
      <c r="AI58" s="126" t="str">
        <f t="shared" si="14"/>
        <v/>
      </c>
      <c r="AJ58" s="130" t="str">
        <f>IF(TERM1!L55="","",TERM1!L55)</f>
        <v/>
      </c>
      <c r="AK58" s="128" t="str">
        <f>IF(TERM2!L55="","",TERM2!L55)</f>
        <v/>
      </c>
      <c r="AL58" s="128" t="str">
        <f>IF(TERM3!L55="","",TERM3!L55)</f>
        <v/>
      </c>
      <c r="AM58" s="126" t="str">
        <f t="shared" si="6"/>
        <v/>
      </c>
      <c r="AN58" s="130" t="str">
        <f>IF(TERM1!O55="","",TERM1!O55)</f>
        <v/>
      </c>
      <c r="AO58" s="128" t="str">
        <f>IF(TERM2!O55="","",TERM2!O55)</f>
        <v/>
      </c>
      <c r="AP58" s="128" t="str">
        <f>IF(TERM3!O55="","",TERM3!O55)</f>
        <v/>
      </c>
      <c r="AQ58" s="126" t="str">
        <f t="shared" si="7"/>
        <v/>
      </c>
      <c r="AR58" s="130" t="str">
        <f>IF(TERM1!P55="","",TERM1!P55)</f>
        <v/>
      </c>
      <c r="AS58" s="128" t="str">
        <f>IF(TERM2!P55="","",TERM2!P55)</f>
        <v/>
      </c>
      <c r="AT58" s="128" t="str">
        <f>IF(TERM3!P55="","",TERM3!P55)</f>
        <v/>
      </c>
      <c r="AU58" s="126" t="str">
        <f t="shared" si="8"/>
        <v/>
      </c>
      <c r="AV58" s="131" t="str">
        <f t="shared" si="9"/>
        <v/>
      </c>
      <c r="AW58" s="132" t="str">
        <f t="shared" si="10"/>
        <v/>
      </c>
      <c r="AX58" s="133" t="str">
        <f t="shared" si="11"/>
        <v/>
      </c>
      <c r="AY58" s="111" t="str">
        <f t="shared" si="12"/>
        <v/>
      </c>
      <c r="AZ58" s="72" t="str">
        <f t="shared" si="13"/>
        <v/>
      </c>
      <c r="BA58" s="50"/>
      <c r="BB58" s="50"/>
      <c r="BC58" s="50"/>
      <c r="BD58" s="50"/>
      <c r="BE58" s="50"/>
      <c r="BF58" s="50"/>
      <c r="BG58" s="50"/>
      <c r="BH58" s="50"/>
      <c r="BI58" s="50"/>
      <c r="BJ58" s="50"/>
      <c r="BK58" s="50"/>
      <c r="BL58" s="50"/>
      <c r="BM58" s="50"/>
      <c r="BN58" s="50"/>
      <c r="BO58" s="50"/>
      <c r="BP58" s="50"/>
      <c r="BQ58" s="50"/>
      <c r="BR58" s="50"/>
      <c r="BS58" s="50"/>
      <c r="BT58" s="50"/>
      <c r="BU58" s="50"/>
      <c r="BV58" s="50"/>
      <c r="BW58" s="50"/>
      <c r="BX58" s="50"/>
      <c r="BY58" s="50"/>
      <c r="BZ58" s="50"/>
      <c r="CA58" s="50"/>
      <c r="CB58" s="50"/>
      <c r="CC58" s="50"/>
      <c r="CD58" s="50"/>
      <c r="CE58" s="50"/>
      <c r="CF58" s="50"/>
      <c r="CG58" s="50"/>
      <c r="CH58" s="50"/>
      <c r="CI58" s="50"/>
      <c r="CJ58" s="50"/>
      <c r="CK58" s="50"/>
      <c r="CL58" s="50"/>
      <c r="CM58" s="50"/>
      <c r="CN58" s="50"/>
      <c r="CO58" s="50"/>
      <c r="CP58" s="50"/>
      <c r="CQ58" s="50"/>
      <c r="CR58" s="50"/>
      <c r="CS58" s="50"/>
      <c r="CT58" s="50"/>
      <c r="CU58" s="50"/>
      <c r="CV58" s="50"/>
      <c r="CW58" s="50"/>
      <c r="CX58" s="50"/>
      <c r="CY58" s="50"/>
      <c r="CZ58" s="50"/>
      <c r="DA58" s="50"/>
      <c r="DB58" s="50"/>
      <c r="DC58" s="50"/>
      <c r="DD58" s="50"/>
      <c r="DE58" s="50"/>
    </row>
    <row r="59" spans="1:109" s="57" customFormat="1" ht="18" customHeight="1">
      <c r="A59" s="528"/>
      <c r="B59" s="50"/>
      <c r="C59" s="70">
        <v>48</v>
      </c>
      <c r="D59" s="708" t="str">
        <f>IF('Input Data'!I57="","",'Input Data'!I57)</f>
        <v>DY, VINCENT MENDOZA</v>
      </c>
      <c r="E59" s="709"/>
      <c r="F59" s="709"/>
      <c r="G59" s="710"/>
      <c r="H59" s="123" t="str">
        <f>IF(TERM1!E56="","",TERM1!E56)</f>
        <v/>
      </c>
      <c r="I59" s="124" t="str">
        <f>IF(TERM2!E56="","",TERM2!E56)</f>
        <v/>
      </c>
      <c r="J59" s="125" t="str">
        <f>IF(TERM3!E56="","",TERM3!E56)</f>
        <v/>
      </c>
      <c r="K59" s="126" t="str">
        <f t="shared" si="0"/>
        <v/>
      </c>
      <c r="L59" s="127" t="str">
        <f>IF(TERM1!F56="","",TERM1!F56)</f>
        <v/>
      </c>
      <c r="M59" s="128" t="str">
        <f>IF(TERM2!F56="","",TERM2!F56)</f>
        <v/>
      </c>
      <c r="N59" s="128" t="str">
        <f>IF(TERM3!F56="","",TERM3!F56)</f>
        <v/>
      </c>
      <c r="O59" s="129" t="str">
        <f t="shared" si="1"/>
        <v/>
      </c>
      <c r="P59" s="130" t="str">
        <f>IF(TERM1!G56="","",TERM1!G56)</f>
        <v/>
      </c>
      <c r="Q59" s="128" t="str">
        <f>IF(TERM2!G56="","",TERM2!G56)</f>
        <v/>
      </c>
      <c r="R59" s="128" t="str">
        <f>IF(TERM3!G56="","",TERM3!G56)</f>
        <v/>
      </c>
      <c r="S59" s="126" t="str">
        <f t="shared" si="2"/>
        <v/>
      </c>
      <c r="T59" s="127" t="str">
        <f>IF(TERM1!H56="","",TERM1!H56)</f>
        <v/>
      </c>
      <c r="U59" s="128" t="str">
        <f>IF(TERM2!H56="","",TERM2!H56)</f>
        <v/>
      </c>
      <c r="V59" s="125" t="str">
        <f>IF(TERM3!H56="","",TERM3!H56)</f>
        <v/>
      </c>
      <c r="W59" s="129" t="str">
        <f t="shared" si="3"/>
        <v/>
      </c>
      <c r="X59" s="130" t="str">
        <f>IF(TERM1!I56="","",TERM1!I56)</f>
        <v/>
      </c>
      <c r="Y59" s="128" t="str">
        <f>IF(TERM2!I56="","",TERM2!I56)</f>
        <v/>
      </c>
      <c r="Z59" s="128" t="str">
        <f>IF(TERM3!I56="","",TERM3!I56)</f>
        <v/>
      </c>
      <c r="AA59" s="126" t="str">
        <f t="shared" si="4"/>
        <v/>
      </c>
      <c r="AB59" s="130" t="str">
        <f>IF(TERM1!J56="","",TERM1!J56)</f>
        <v/>
      </c>
      <c r="AC59" s="128" t="str">
        <f>IF(TERM2!J56="","",TERM2!J56)</f>
        <v/>
      </c>
      <c r="AD59" s="128" t="str">
        <f>IF(TERM3!J56="","",TERM3!J56)</f>
        <v/>
      </c>
      <c r="AE59" s="126" t="str">
        <f t="shared" si="5"/>
        <v/>
      </c>
      <c r="AF59" s="130" t="str">
        <f>IF(TERM1!K56="","",TERM1!K56)</f>
        <v/>
      </c>
      <c r="AG59" s="128" t="str">
        <f>IF(TERM2!K56="","",TERM2!K56)</f>
        <v/>
      </c>
      <c r="AH59" s="128" t="str">
        <f>IF(TERM3!K56="","",TERM3!K56)</f>
        <v/>
      </c>
      <c r="AI59" s="126" t="str">
        <f t="shared" si="14"/>
        <v/>
      </c>
      <c r="AJ59" s="130" t="str">
        <f>IF(TERM1!L56="","",TERM1!L56)</f>
        <v/>
      </c>
      <c r="AK59" s="128" t="str">
        <f>IF(TERM2!L56="","",TERM2!L56)</f>
        <v/>
      </c>
      <c r="AL59" s="128" t="str">
        <f>IF(TERM3!L56="","",TERM3!L56)</f>
        <v/>
      </c>
      <c r="AM59" s="126" t="str">
        <f t="shared" si="6"/>
        <v/>
      </c>
      <c r="AN59" s="130" t="str">
        <f>IF(TERM1!O56="","",TERM1!O56)</f>
        <v/>
      </c>
      <c r="AO59" s="128" t="str">
        <f>IF(TERM2!O56="","",TERM2!O56)</f>
        <v/>
      </c>
      <c r="AP59" s="128" t="str">
        <f>IF(TERM3!O56="","",TERM3!O56)</f>
        <v/>
      </c>
      <c r="AQ59" s="126" t="str">
        <f t="shared" si="7"/>
        <v/>
      </c>
      <c r="AR59" s="130" t="str">
        <f>IF(TERM1!P56="","",TERM1!P56)</f>
        <v/>
      </c>
      <c r="AS59" s="128" t="str">
        <f>IF(TERM2!P56="","",TERM2!P56)</f>
        <v/>
      </c>
      <c r="AT59" s="128" t="str">
        <f>IF(TERM3!P56="","",TERM3!P56)</f>
        <v/>
      </c>
      <c r="AU59" s="126" t="str">
        <f t="shared" si="8"/>
        <v/>
      </c>
      <c r="AV59" s="131" t="str">
        <f t="shared" si="9"/>
        <v/>
      </c>
      <c r="AW59" s="132" t="str">
        <f t="shared" si="10"/>
        <v/>
      </c>
      <c r="AX59" s="133" t="str">
        <f t="shared" si="11"/>
        <v/>
      </c>
      <c r="AY59" s="111" t="str">
        <f t="shared" si="12"/>
        <v/>
      </c>
      <c r="AZ59" s="72" t="str">
        <f t="shared" si="13"/>
        <v/>
      </c>
      <c r="BA59" s="50"/>
      <c r="BB59" s="50"/>
      <c r="BC59" s="50"/>
      <c r="BD59" s="50"/>
      <c r="BE59" s="50"/>
      <c r="BF59" s="50"/>
      <c r="BG59" s="50"/>
      <c r="BH59" s="50"/>
      <c r="BI59" s="50"/>
      <c r="BJ59" s="50"/>
      <c r="BK59" s="50"/>
      <c r="BL59" s="50"/>
      <c r="BM59" s="50"/>
      <c r="BN59" s="50"/>
      <c r="BO59" s="50"/>
      <c r="BP59" s="50"/>
      <c r="BQ59" s="50"/>
      <c r="BR59" s="50"/>
      <c r="BS59" s="50"/>
      <c r="BT59" s="50"/>
      <c r="BU59" s="50"/>
      <c r="BV59" s="50"/>
      <c r="BW59" s="50"/>
      <c r="BX59" s="50"/>
      <c r="BY59" s="50"/>
      <c r="BZ59" s="50"/>
      <c r="CA59" s="50"/>
      <c r="CB59" s="50"/>
      <c r="CC59" s="50"/>
      <c r="CD59" s="50"/>
      <c r="CE59" s="50"/>
      <c r="CF59" s="50"/>
      <c r="CG59" s="50"/>
      <c r="CH59" s="50"/>
      <c r="CI59" s="50"/>
      <c r="CJ59" s="50"/>
      <c r="CK59" s="50"/>
      <c r="CL59" s="50"/>
      <c r="CM59" s="50"/>
      <c r="CN59" s="50"/>
      <c r="CO59" s="50"/>
      <c r="CP59" s="50"/>
      <c r="CQ59" s="50"/>
      <c r="CR59" s="50"/>
      <c r="CS59" s="50"/>
      <c r="CT59" s="50"/>
      <c r="CU59" s="50"/>
      <c r="CV59" s="50"/>
      <c r="CW59" s="50"/>
      <c r="CX59" s="50"/>
      <c r="CY59" s="50"/>
      <c r="CZ59" s="50"/>
      <c r="DA59" s="50"/>
      <c r="DB59" s="50"/>
      <c r="DC59" s="50"/>
      <c r="DD59" s="50"/>
      <c r="DE59" s="50"/>
    </row>
    <row r="60" spans="1:109" s="57" customFormat="1" ht="18" customHeight="1">
      <c r="A60" s="528"/>
      <c r="B60" s="50"/>
      <c r="C60" s="70">
        <v>49</v>
      </c>
      <c r="D60" s="708" t="str">
        <f>IF('Input Data'!I58="","",'Input Data'!I58)</f>
        <v>TIU, JUSTIN LOPEZ</v>
      </c>
      <c r="E60" s="709"/>
      <c r="F60" s="709"/>
      <c r="G60" s="710"/>
      <c r="H60" s="123" t="str">
        <f>IF(TERM1!E57="","",TERM1!E57)</f>
        <v/>
      </c>
      <c r="I60" s="124" t="str">
        <f>IF(TERM2!E57="","",TERM2!E57)</f>
        <v/>
      </c>
      <c r="J60" s="125" t="str">
        <f>IF(TERM3!E57="","",TERM3!E57)</f>
        <v/>
      </c>
      <c r="K60" s="126" t="str">
        <f t="shared" si="0"/>
        <v/>
      </c>
      <c r="L60" s="127" t="str">
        <f>IF(TERM1!F57="","",TERM1!F57)</f>
        <v/>
      </c>
      <c r="M60" s="128" t="str">
        <f>IF(TERM2!F57="","",TERM2!F57)</f>
        <v/>
      </c>
      <c r="N60" s="128" t="str">
        <f>IF(TERM3!F57="","",TERM3!F57)</f>
        <v/>
      </c>
      <c r="O60" s="129" t="str">
        <f t="shared" si="1"/>
        <v/>
      </c>
      <c r="P60" s="130" t="str">
        <f>IF(TERM1!G57="","",TERM1!G57)</f>
        <v/>
      </c>
      <c r="Q60" s="128" t="str">
        <f>IF(TERM2!G57="","",TERM2!G57)</f>
        <v/>
      </c>
      <c r="R60" s="128" t="str">
        <f>IF(TERM3!G57="","",TERM3!G57)</f>
        <v/>
      </c>
      <c r="S60" s="126" t="str">
        <f t="shared" si="2"/>
        <v/>
      </c>
      <c r="T60" s="127" t="str">
        <f>IF(TERM1!H57="","",TERM1!H57)</f>
        <v/>
      </c>
      <c r="U60" s="128" t="str">
        <f>IF(TERM2!H57="","",TERM2!H57)</f>
        <v/>
      </c>
      <c r="V60" s="125" t="str">
        <f>IF(TERM3!H57="","",TERM3!H57)</f>
        <v/>
      </c>
      <c r="W60" s="129" t="str">
        <f t="shared" si="3"/>
        <v/>
      </c>
      <c r="X60" s="130" t="str">
        <f>IF(TERM1!I57="","",TERM1!I57)</f>
        <v/>
      </c>
      <c r="Y60" s="128" t="str">
        <f>IF(TERM2!I57="","",TERM2!I57)</f>
        <v/>
      </c>
      <c r="Z60" s="128" t="str">
        <f>IF(TERM3!I57="","",TERM3!I57)</f>
        <v/>
      </c>
      <c r="AA60" s="126" t="str">
        <f t="shared" si="4"/>
        <v/>
      </c>
      <c r="AB60" s="130" t="str">
        <f>IF(TERM1!J57="","",TERM1!J57)</f>
        <v/>
      </c>
      <c r="AC60" s="128" t="str">
        <f>IF(TERM2!J57="","",TERM2!J57)</f>
        <v/>
      </c>
      <c r="AD60" s="128" t="str">
        <f>IF(TERM3!J57="","",TERM3!J57)</f>
        <v/>
      </c>
      <c r="AE60" s="126" t="str">
        <f t="shared" si="5"/>
        <v/>
      </c>
      <c r="AF60" s="130" t="str">
        <f>IF(TERM1!K57="","",TERM1!K57)</f>
        <v/>
      </c>
      <c r="AG60" s="128" t="str">
        <f>IF(TERM2!K57="","",TERM2!K57)</f>
        <v/>
      </c>
      <c r="AH60" s="128" t="str">
        <f>IF(TERM3!K57="","",TERM3!K57)</f>
        <v/>
      </c>
      <c r="AI60" s="126" t="str">
        <f t="shared" si="14"/>
        <v/>
      </c>
      <c r="AJ60" s="130" t="str">
        <f>IF(TERM1!L57="","",TERM1!L57)</f>
        <v/>
      </c>
      <c r="AK60" s="128" t="str">
        <f>IF(TERM2!L57="","",TERM2!L57)</f>
        <v/>
      </c>
      <c r="AL60" s="128" t="str">
        <f>IF(TERM3!L57="","",TERM3!L57)</f>
        <v/>
      </c>
      <c r="AM60" s="126" t="str">
        <f t="shared" si="6"/>
        <v/>
      </c>
      <c r="AN60" s="130" t="str">
        <f>IF(TERM1!O57="","",TERM1!O57)</f>
        <v/>
      </c>
      <c r="AO60" s="128" t="str">
        <f>IF(TERM2!O57="","",TERM2!O57)</f>
        <v/>
      </c>
      <c r="AP60" s="128" t="str">
        <f>IF(TERM3!O57="","",TERM3!O57)</f>
        <v/>
      </c>
      <c r="AQ60" s="126" t="str">
        <f t="shared" si="7"/>
        <v/>
      </c>
      <c r="AR60" s="130" t="str">
        <f>IF(TERM1!P57="","",TERM1!P57)</f>
        <v/>
      </c>
      <c r="AS60" s="128" t="str">
        <f>IF(TERM2!P57="","",TERM2!P57)</f>
        <v/>
      </c>
      <c r="AT60" s="128" t="str">
        <f>IF(TERM3!P57="","",TERM3!P57)</f>
        <v/>
      </c>
      <c r="AU60" s="126" t="str">
        <f t="shared" si="8"/>
        <v/>
      </c>
      <c r="AV60" s="131" t="str">
        <f t="shared" si="9"/>
        <v/>
      </c>
      <c r="AW60" s="132" t="str">
        <f t="shared" si="10"/>
        <v/>
      </c>
      <c r="AX60" s="133" t="str">
        <f t="shared" si="11"/>
        <v/>
      </c>
      <c r="AY60" s="111" t="str">
        <f t="shared" si="12"/>
        <v/>
      </c>
      <c r="AZ60" s="72" t="str">
        <f t="shared" si="13"/>
        <v/>
      </c>
      <c r="BA60" s="50"/>
      <c r="BB60" s="50"/>
      <c r="BC60" s="50"/>
      <c r="BD60" s="50"/>
      <c r="BE60" s="50"/>
      <c r="BF60" s="50"/>
      <c r="BG60" s="50"/>
      <c r="BH60" s="50"/>
      <c r="BI60" s="50"/>
      <c r="BJ60" s="50"/>
      <c r="BK60" s="50"/>
      <c r="BL60" s="50"/>
      <c r="BM60" s="50"/>
      <c r="BN60" s="50"/>
      <c r="BO60" s="50"/>
      <c r="BP60" s="50"/>
      <c r="BQ60" s="50"/>
      <c r="BR60" s="50"/>
      <c r="BS60" s="50"/>
      <c r="BT60" s="50"/>
      <c r="BU60" s="50"/>
      <c r="BV60" s="50"/>
      <c r="BW60" s="50"/>
      <c r="BX60" s="50"/>
      <c r="BY60" s="50"/>
      <c r="BZ60" s="50"/>
      <c r="CA60" s="50"/>
      <c r="CB60" s="50"/>
      <c r="CC60" s="50"/>
      <c r="CD60" s="50"/>
      <c r="CE60" s="50"/>
      <c r="CF60" s="50"/>
      <c r="CG60" s="50"/>
      <c r="CH60" s="50"/>
      <c r="CI60" s="50"/>
      <c r="CJ60" s="50"/>
      <c r="CK60" s="50"/>
      <c r="CL60" s="50"/>
      <c r="CM60" s="50"/>
      <c r="CN60" s="50"/>
      <c r="CO60" s="50"/>
      <c r="CP60" s="50"/>
      <c r="CQ60" s="50"/>
      <c r="CR60" s="50"/>
      <c r="CS60" s="50"/>
      <c r="CT60" s="50"/>
      <c r="CU60" s="50"/>
      <c r="CV60" s="50"/>
      <c r="CW60" s="50"/>
      <c r="CX60" s="50"/>
      <c r="CY60" s="50"/>
      <c r="CZ60" s="50"/>
      <c r="DA60" s="50"/>
      <c r="DB60" s="50"/>
      <c r="DC60" s="50"/>
      <c r="DD60" s="50"/>
      <c r="DE60" s="50"/>
    </row>
    <row r="61" spans="1:109" s="57" customFormat="1" ht="18" customHeight="1">
      <c r="A61" s="528"/>
      <c r="B61" s="50"/>
      <c r="C61" s="70">
        <v>50</v>
      </c>
      <c r="D61" s="708" t="str">
        <f>IF('Input Data'!I59="","",'Input Data'!I59)</f>
        <v>YUMUL, FRANCIS PONCE</v>
      </c>
      <c r="E61" s="709"/>
      <c r="F61" s="709"/>
      <c r="G61" s="710"/>
      <c r="H61" s="123" t="str">
        <f>IF(TERM1!E58="","",TERM1!E58)</f>
        <v/>
      </c>
      <c r="I61" s="124" t="str">
        <f>IF(TERM2!E58="","",TERM2!E58)</f>
        <v/>
      </c>
      <c r="J61" s="125" t="str">
        <f>IF(TERM3!E58="","",TERM3!E58)</f>
        <v/>
      </c>
      <c r="K61" s="126" t="str">
        <f t="shared" si="0"/>
        <v/>
      </c>
      <c r="L61" s="127" t="str">
        <f>IF(TERM1!F58="","",TERM1!F58)</f>
        <v/>
      </c>
      <c r="M61" s="128" t="str">
        <f>IF(TERM2!F58="","",TERM2!F58)</f>
        <v/>
      </c>
      <c r="N61" s="128" t="str">
        <f>IF(TERM3!F58="","",TERM3!F58)</f>
        <v/>
      </c>
      <c r="O61" s="129" t="str">
        <f t="shared" si="1"/>
        <v/>
      </c>
      <c r="P61" s="130" t="str">
        <f>IF(TERM1!G58="","",TERM1!G58)</f>
        <v/>
      </c>
      <c r="Q61" s="128" t="str">
        <f>IF(TERM2!G58="","",TERM2!G58)</f>
        <v/>
      </c>
      <c r="R61" s="128" t="str">
        <f>IF(TERM3!G58="","",TERM3!G58)</f>
        <v/>
      </c>
      <c r="S61" s="126" t="str">
        <f t="shared" si="2"/>
        <v/>
      </c>
      <c r="T61" s="127" t="str">
        <f>IF(TERM1!H58="","",TERM1!H58)</f>
        <v/>
      </c>
      <c r="U61" s="128" t="str">
        <f>IF(TERM2!H58="","",TERM2!H58)</f>
        <v/>
      </c>
      <c r="V61" s="125" t="str">
        <f>IF(TERM3!H58="","",TERM3!H58)</f>
        <v/>
      </c>
      <c r="W61" s="129" t="str">
        <f t="shared" si="3"/>
        <v/>
      </c>
      <c r="X61" s="130" t="str">
        <f>IF(TERM1!I58="","",TERM1!I58)</f>
        <v/>
      </c>
      <c r="Y61" s="128" t="str">
        <f>IF(TERM2!I58="","",TERM2!I58)</f>
        <v/>
      </c>
      <c r="Z61" s="128" t="str">
        <f>IF(TERM3!I58="","",TERM3!I58)</f>
        <v/>
      </c>
      <c r="AA61" s="126" t="str">
        <f t="shared" si="4"/>
        <v/>
      </c>
      <c r="AB61" s="130" t="str">
        <f>IF(TERM1!J58="","",TERM1!J58)</f>
        <v/>
      </c>
      <c r="AC61" s="128" t="str">
        <f>IF(TERM2!J58="","",TERM2!J58)</f>
        <v/>
      </c>
      <c r="AD61" s="128" t="str">
        <f>IF(TERM3!J58="","",TERM3!J58)</f>
        <v/>
      </c>
      <c r="AE61" s="126" t="str">
        <f t="shared" si="5"/>
        <v/>
      </c>
      <c r="AF61" s="130" t="str">
        <f>IF(TERM1!K58="","",TERM1!K58)</f>
        <v/>
      </c>
      <c r="AG61" s="128" t="str">
        <f>IF(TERM2!K58="","",TERM2!K58)</f>
        <v/>
      </c>
      <c r="AH61" s="128" t="str">
        <f>IF(TERM3!K58="","",TERM3!K58)</f>
        <v/>
      </c>
      <c r="AI61" s="126" t="str">
        <f t="shared" si="14"/>
        <v/>
      </c>
      <c r="AJ61" s="130" t="str">
        <f>IF(TERM1!L58="","",TERM1!L58)</f>
        <v/>
      </c>
      <c r="AK61" s="128" t="str">
        <f>IF(TERM2!L58="","",TERM2!L58)</f>
        <v/>
      </c>
      <c r="AL61" s="128" t="str">
        <f>IF(TERM3!L58="","",TERM3!L58)</f>
        <v/>
      </c>
      <c r="AM61" s="126" t="str">
        <f t="shared" si="6"/>
        <v/>
      </c>
      <c r="AN61" s="130" t="str">
        <f>IF(TERM1!O58="","",TERM1!O58)</f>
        <v/>
      </c>
      <c r="AO61" s="128" t="str">
        <f>IF(TERM2!O58="","",TERM2!O58)</f>
        <v/>
      </c>
      <c r="AP61" s="128" t="str">
        <f>IF(TERM3!O58="","",TERM3!O58)</f>
        <v/>
      </c>
      <c r="AQ61" s="126" t="str">
        <f t="shared" si="7"/>
        <v/>
      </c>
      <c r="AR61" s="130" t="str">
        <f>IF(TERM1!P58="","",TERM1!P58)</f>
        <v/>
      </c>
      <c r="AS61" s="128" t="str">
        <f>IF(TERM2!P58="","",TERM2!P58)</f>
        <v/>
      </c>
      <c r="AT61" s="128" t="str">
        <f>IF(TERM3!P58="","",TERM3!P58)</f>
        <v/>
      </c>
      <c r="AU61" s="126" t="str">
        <f t="shared" si="8"/>
        <v/>
      </c>
      <c r="AV61" s="131" t="str">
        <f t="shared" si="9"/>
        <v/>
      </c>
      <c r="AW61" s="132" t="str">
        <f t="shared" si="10"/>
        <v/>
      </c>
      <c r="AX61" s="133" t="str">
        <f t="shared" si="11"/>
        <v/>
      </c>
      <c r="AY61" s="111" t="str">
        <f t="shared" si="12"/>
        <v/>
      </c>
      <c r="AZ61" s="72" t="str">
        <f t="shared" si="13"/>
        <v/>
      </c>
      <c r="BA61" s="50"/>
      <c r="BB61" s="50"/>
      <c r="BC61" s="50"/>
      <c r="BD61" s="50"/>
      <c r="BE61" s="50"/>
      <c r="BF61" s="50"/>
      <c r="BG61" s="50"/>
      <c r="BH61" s="50"/>
      <c r="BI61" s="50"/>
      <c r="BJ61" s="50"/>
      <c r="BK61" s="50"/>
      <c r="BL61" s="50"/>
      <c r="BM61" s="50"/>
      <c r="BN61" s="50"/>
      <c r="BO61" s="50"/>
      <c r="BP61" s="50"/>
      <c r="BQ61" s="50"/>
      <c r="BR61" s="50"/>
      <c r="BS61" s="50"/>
      <c r="BT61" s="50"/>
      <c r="BU61" s="50"/>
      <c r="BV61" s="50"/>
      <c r="BW61" s="50"/>
      <c r="BX61" s="50"/>
      <c r="BY61" s="50"/>
      <c r="BZ61" s="50"/>
      <c r="CA61" s="50"/>
      <c r="CB61" s="50"/>
      <c r="CC61" s="50"/>
      <c r="CD61" s="50"/>
      <c r="CE61" s="50"/>
      <c r="CF61" s="50"/>
      <c r="CG61" s="50"/>
      <c r="CH61" s="50"/>
      <c r="CI61" s="50"/>
      <c r="CJ61" s="50"/>
      <c r="CK61" s="50"/>
      <c r="CL61" s="50"/>
      <c r="CM61" s="50"/>
      <c r="CN61" s="50"/>
      <c r="CO61" s="50"/>
      <c r="CP61" s="50"/>
      <c r="CQ61" s="50"/>
      <c r="CR61" s="50"/>
      <c r="CS61" s="50"/>
      <c r="CT61" s="50"/>
      <c r="CU61" s="50"/>
      <c r="CV61" s="50"/>
      <c r="CW61" s="50"/>
      <c r="CX61" s="50"/>
      <c r="CY61" s="50"/>
      <c r="CZ61" s="50"/>
      <c r="DA61" s="50"/>
      <c r="DB61" s="50"/>
      <c r="DC61" s="50"/>
      <c r="DD61" s="50"/>
      <c r="DE61" s="50"/>
    </row>
    <row r="62" spans="1:109" s="57" customFormat="1" ht="18" customHeight="1">
      <c r="A62" s="528"/>
      <c r="B62" s="50"/>
      <c r="C62" s="70">
        <v>51</v>
      </c>
      <c r="D62" s="708" t="str">
        <f>IF('Input Data'!I60="","",'Input Data'!I60)</f>
        <v/>
      </c>
      <c r="E62" s="709"/>
      <c r="F62" s="709"/>
      <c r="G62" s="710"/>
      <c r="H62" s="123" t="str">
        <f>IF(TERM1!E59="","",TERM1!E59)</f>
        <v/>
      </c>
      <c r="I62" s="124" t="str">
        <f>IF(TERM2!E59="","",TERM2!E59)</f>
        <v/>
      </c>
      <c r="J62" s="125" t="str">
        <f>IF(TERM3!E59="","",TERM3!E59)</f>
        <v/>
      </c>
      <c r="K62" s="126" t="str">
        <f t="shared" si="0"/>
        <v/>
      </c>
      <c r="L62" s="127" t="str">
        <f>IF(TERM1!F59="","",TERM1!F59)</f>
        <v/>
      </c>
      <c r="M62" s="128" t="str">
        <f>IF(TERM2!F59="","",TERM2!F59)</f>
        <v/>
      </c>
      <c r="N62" s="128" t="str">
        <f>IF(TERM3!F59="","",TERM3!F59)</f>
        <v/>
      </c>
      <c r="O62" s="129" t="str">
        <f t="shared" si="1"/>
        <v/>
      </c>
      <c r="P62" s="130" t="str">
        <f>IF(TERM1!G59="","",TERM1!G59)</f>
        <v/>
      </c>
      <c r="Q62" s="128" t="str">
        <f>IF(TERM2!G59="","",TERM2!G59)</f>
        <v/>
      </c>
      <c r="R62" s="128" t="str">
        <f>IF(TERM3!G59="","",TERM3!G59)</f>
        <v/>
      </c>
      <c r="S62" s="126" t="str">
        <f t="shared" si="2"/>
        <v/>
      </c>
      <c r="T62" s="127" t="str">
        <f>IF(TERM1!H59="","",TERM1!H59)</f>
        <v/>
      </c>
      <c r="U62" s="128" t="str">
        <f>IF(TERM2!H59="","",TERM2!H59)</f>
        <v/>
      </c>
      <c r="V62" s="125" t="str">
        <f>IF(TERM3!H59="","",TERM3!H59)</f>
        <v/>
      </c>
      <c r="W62" s="129" t="str">
        <f t="shared" si="3"/>
        <v/>
      </c>
      <c r="X62" s="130" t="str">
        <f>IF(TERM1!I59="","",TERM1!I59)</f>
        <v/>
      </c>
      <c r="Y62" s="128" t="str">
        <f>IF(TERM2!I59="","",TERM2!I59)</f>
        <v/>
      </c>
      <c r="Z62" s="128" t="str">
        <f>IF(TERM3!I59="","",TERM3!I59)</f>
        <v/>
      </c>
      <c r="AA62" s="126" t="str">
        <f t="shared" si="4"/>
        <v/>
      </c>
      <c r="AB62" s="130" t="str">
        <f>IF(TERM1!J59="","",TERM1!J59)</f>
        <v/>
      </c>
      <c r="AC62" s="128" t="str">
        <f>IF(TERM2!J59="","",TERM2!J59)</f>
        <v/>
      </c>
      <c r="AD62" s="128" t="str">
        <f>IF(TERM3!J59="","",TERM3!J59)</f>
        <v/>
      </c>
      <c r="AE62" s="126" t="str">
        <f t="shared" si="5"/>
        <v/>
      </c>
      <c r="AF62" s="130" t="str">
        <f>IF(TERM1!K59="","",TERM1!K59)</f>
        <v/>
      </c>
      <c r="AG62" s="128" t="str">
        <f>IF(TERM2!K59="","",TERM2!K59)</f>
        <v/>
      </c>
      <c r="AH62" s="128" t="str">
        <f>IF(TERM3!K59="","",TERM3!K59)</f>
        <v/>
      </c>
      <c r="AI62" s="126" t="str">
        <f t="shared" si="14"/>
        <v/>
      </c>
      <c r="AJ62" s="130" t="str">
        <f>IF(TERM1!L59="","",TERM1!L59)</f>
        <v/>
      </c>
      <c r="AK62" s="128" t="str">
        <f>IF(TERM2!L59="","",TERM2!L59)</f>
        <v/>
      </c>
      <c r="AL62" s="128" t="str">
        <f>IF(TERM3!L59="","",TERM3!L59)</f>
        <v/>
      </c>
      <c r="AM62" s="126" t="str">
        <f t="shared" si="6"/>
        <v/>
      </c>
      <c r="AN62" s="130" t="str">
        <f>IF(TERM1!O59="","",TERM1!O59)</f>
        <v/>
      </c>
      <c r="AO62" s="128" t="str">
        <f>IF(TERM2!O59="","",TERM2!O59)</f>
        <v/>
      </c>
      <c r="AP62" s="128" t="str">
        <f>IF(TERM3!O59="","",TERM3!O59)</f>
        <v/>
      </c>
      <c r="AQ62" s="126" t="str">
        <f t="shared" si="7"/>
        <v/>
      </c>
      <c r="AR62" s="130" t="str">
        <f>IF(TERM1!P59="","",TERM1!P59)</f>
        <v/>
      </c>
      <c r="AS62" s="128" t="str">
        <f>IF(TERM2!P59="","",TERM2!P59)</f>
        <v/>
      </c>
      <c r="AT62" s="128" t="str">
        <f>IF(TERM3!P59="","",TERM3!P59)</f>
        <v/>
      </c>
      <c r="AU62" s="126" t="str">
        <f t="shared" si="8"/>
        <v/>
      </c>
      <c r="AV62" s="131" t="str">
        <f t="shared" si="9"/>
        <v/>
      </c>
      <c r="AW62" s="132" t="str">
        <f t="shared" si="10"/>
        <v/>
      </c>
      <c r="AX62" s="133" t="str">
        <f t="shared" si="11"/>
        <v/>
      </c>
      <c r="AY62" s="111" t="str">
        <f t="shared" si="12"/>
        <v/>
      </c>
      <c r="AZ62" s="72" t="str">
        <f t="shared" si="13"/>
        <v/>
      </c>
      <c r="BA62" s="50"/>
      <c r="BB62" s="50"/>
      <c r="BC62" s="50"/>
      <c r="BD62" s="50"/>
      <c r="BE62" s="50"/>
      <c r="BF62" s="50"/>
      <c r="BG62" s="50"/>
      <c r="BH62" s="50"/>
      <c r="BI62" s="50"/>
      <c r="BJ62" s="50"/>
      <c r="BK62" s="50"/>
      <c r="BL62" s="50"/>
      <c r="BM62" s="50"/>
      <c r="BN62" s="50"/>
      <c r="BO62" s="50"/>
      <c r="BP62" s="50"/>
      <c r="BQ62" s="50"/>
      <c r="BR62" s="50"/>
      <c r="BS62" s="50"/>
      <c r="BT62" s="50"/>
      <c r="BU62" s="50"/>
      <c r="BV62" s="50"/>
      <c r="BW62" s="50"/>
      <c r="BX62" s="50"/>
      <c r="BY62" s="50"/>
      <c r="BZ62" s="50"/>
      <c r="CA62" s="50"/>
      <c r="CB62" s="50"/>
      <c r="CC62" s="50"/>
      <c r="CD62" s="50"/>
      <c r="CE62" s="50"/>
      <c r="CF62" s="50"/>
      <c r="CG62" s="50"/>
      <c r="CH62" s="50"/>
      <c r="CI62" s="50"/>
      <c r="CJ62" s="50"/>
      <c r="CK62" s="50"/>
      <c r="CL62" s="50"/>
      <c r="CM62" s="50"/>
      <c r="CN62" s="50"/>
      <c r="CO62" s="50"/>
      <c r="CP62" s="50"/>
      <c r="CQ62" s="50"/>
      <c r="CR62" s="50"/>
      <c r="CS62" s="50"/>
      <c r="CT62" s="50"/>
      <c r="CU62" s="50"/>
      <c r="CV62" s="50"/>
      <c r="CW62" s="50"/>
      <c r="CX62" s="50"/>
      <c r="CY62" s="50"/>
      <c r="CZ62" s="50"/>
      <c r="DA62" s="50"/>
      <c r="DB62" s="50"/>
      <c r="DC62" s="50"/>
      <c r="DD62" s="50"/>
      <c r="DE62" s="50"/>
    </row>
    <row r="63" spans="1:109" s="57" customFormat="1" ht="18" customHeight="1">
      <c r="A63" s="528"/>
      <c r="B63" s="50"/>
      <c r="C63" s="70">
        <v>52</v>
      </c>
      <c r="D63" s="708" t="str">
        <f>IF('Input Data'!I61="","",'Input Data'!I61)</f>
        <v/>
      </c>
      <c r="E63" s="709"/>
      <c r="F63" s="709"/>
      <c r="G63" s="710"/>
      <c r="H63" s="123" t="str">
        <f>IF(TERM1!E60="","",TERM1!E60)</f>
        <v/>
      </c>
      <c r="I63" s="124" t="str">
        <f>IF(TERM2!E60="","",TERM2!E60)</f>
        <v/>
      </c>
      <c r="J63" s="125" t="str">
        <f>IF(TERM3!E60="","",TERM3!E60)</f>
        <v/>
      </c>
      <c r="K63" s="126" t="str">
        <f t="shared" si="0"/>
        <v/>
      </c>
      <c r="L63" s="127" t="str">
        <f>IF(TERM1!F60="","",TERM1!F60)</f>
        <v/>
      </c>
      <c r="M63" s="128" t="str">
        <f>IF(TERM2!F60="","",TERM2!F60)</f>
        <v/>
      </c>
      <c r="N63" s="128" t="str">
        <f>IF(TERM3!F60="","",TERM3!F60)</f>
        <v/>
      </c>
      <c r="O63" s="129" t="str">
        <f t="shared" si="1"/>
        <v/>
      </c>
      <c r="P63" s="130" t="str">
        <f>IF(TERM1!G60="","",TERM1!G60)</f>
        <v/>
      </c>
      <c r="Q63" s="128" t="str">
        <f>IF(TERM2!G60="","",TERM2!G60)</f>
        <v/>
      </c>
      <c r="R63" s="128" t="str">
        <f>IF(TERM3!G60="","",TERM3!G60)</f>
        <v/>
      </c>
      <c r="S63" s="126" t="str">
        <f t="shared" si="2"/>
        <v/>
      </c>
      <c r="T63" s="127" t="str">
        <f>IF(TERM1!H60="","",TERM1!H60)</f>
        <v/>
      </c>
      <c r="U63" s="128" t="str">
        <f>IF(TERM2!H60="","",TERM2!H60)</f>
        <v/>
      </c>
      <c r="V63" s="125" t="str">
        <f>IF(TERM3!H60="","",TERM3!H60)</f>
        <v/>
      </c>
      <c r="W63" s="129" t="str">
        <f t="shared" si="3"/>
        <v/>
      </c>
      <c r="X63" s="130" t="str">
        <f>IF(TERM1!I60="","",TERM1!I60)</f>
        <v/>
      </c>
      <c r="Y63" s="128" t="str">
        <f>IF(TERM2!I60="","",TERM2!I60)</f>
        <v/>
      </c>
      <c r="Z63" s="128" t="str">
        <f>IF(TERM3!I60="","",TERM3!I60)</f>
        <v/>
      </c>
      <c r="AA63" s="126" t="str">
        <f t="shared" si="4"/>
        <v/>
      </c>
      <c r="AB63" s="130" t="str">
        <f>IF(TERM1!J60="","",TERM1!J60)</f>
        <v/>
      </c>
      <c r="AC63" s="128" t="str">
        <f>IF(TERM2!J60="","",TERM2!J60)</f>
        <v/>
      </c>
      <c r="AD63" s="128" t="str">
        <f>IF(TERM3!J60="","",TERM3!J60)</f>
        <v/>
      </c>
      <c r="AE63" s="126" t="str">
        <f t="shared" si="5"/>
        <v/>
      </c>
      <c r="AF63" s="130" t="str">
        <f>IF(TERM1!K60="","",TERM1!K60)</f>
        <v/>
      </c>
      <c r="AG63" s="128" t="str">
        <f>IF(TERM2!K60="","",TERM2!K60)</f>
        <v/>
      </c>
      <c r="AH63" s="128" t="str">
        <f>IF(TERM3!K60="","",TERM3!K60)</f>
        <v/>
      </c>
      <c r="AI63" s="126" t="str">
        <f t="shared" si="14"/>
        <v/>
      </c>
      <c r="AJ63" s="130" t="str">
        <f>IF(TERM1!L60="","",TERM1!L60)</f>
        <v/>
      </c>
      <c r="AK63" s="128" t="str">
        <f>IF(TERM2!L60="","",TERM2!L60)</f>
        <v/>
      </c>
      <c r="AL63" s="128" t="str">
        <f>IF(TERM3!L60="","",TERM3!L60)</f>
        <v/>
      </c>
      <c r="AM63" s="126" t="str">
        <f t="shared" si="6"/>
        <v/>
      </c>
      <c r="AN63" s="130" t="str">
        <f>IF(TERM1!O60="","",TERM1!O60)</f>
        <v/>
      </c>
      <c r="AO63" s="128" t="str">
        <f>IF(TERM2!O60="","",TERM2!O60)</f>
        <v/>
      </c>
      <c r="AP63" s="128" t="str">
        <f>IF(TERM3!O60="","",TERM3!O60)</f>
        <v/>
      </c>
      <c r="AQ63" s="126" t="str">
        <f t="shared" si="7"/>
        <v/>
      </c>
      <c r="AR63" s="130" t="str">
        <f>IF(TERM1!P60="","",TERM1!P60)</f>
        <v/>
      </c>
      <c r="AS63" s="128" t="str">
        <f>IF(TERM2!P60="","",TERM2!P60)</f>
        <v/>
      </c>
      <c r="AT63" s="128" t="str">
        <f>IF(TERM3!P60="","",TERM3!P60)</f>
        <v/>
      </c>
      <c r="AU63" s="126" t="str">
        <f t="shared" si="8"/>
        <v/>
      </c>
      <c r="AV63" s="131" t="str">
        <f t="shared" si="9"/>
        <v/>
      </c>
      <c r="AW63" s="132" t="str">
        <f t="shared" si="10"/>
        <v/>
      </c>
      <c r="AX63" s="133" t="str">
        <f t="shared" si="11"/>
        <v/>
      </c>
      <c r="AY63" s="111" t="str">
        <f t="shared" si="12"/>
        <v/>
      </c>
      <c r="AZ63" s="72" t="str">
        <f t="shared" si="13"/>
        <v/>
      </c>
      <c r="BA63" s="50"/>
      <c r="BB63" s="50"/>
      <c r="BC63" s="50"/>
      <c r="BD63" s="50"/>
      <c r="BE63" s="50"/>
      <c r="BF63" s="50"/>
      <c r="BG63" s="50"/>
      <c r="BH63" s="50"/>
      <c r="BI63" s="50"/>
      <c r="BJ63" s="50"/>
      <c r="BK63" s="50"/>
      <c r="BL63" s="50"/>
      <c r="BM63" s="50"/>
      <c r="BN63" s="50"/>
      <c r="BO63" s="50"/>
      <c r="BP63" s="50"/>
      <c r="BQ63" s="50"/>
      <c r="BR63" s="50"/>
      <c r="BS63" s="50"/>
      <c r="BT63" s="50"/>
      <c r="BU63" s="50"/>
      <c r="BV63" s="50"/>
      <c r="BW63" s="50"/>
      <c r="BX63" s="50"/>
      <c r="BY63" s="50"/>
      <c r="BZ63" s="50"/>
      <c r="CA63" s="50"/>
      <c r="CB63" s="50"/>
      <c r="CC63" s="50"/>
      <c r="CD63" s="50"/>
      <c r="CE63" s="50"/>
      <c r="CF63" s="50"/>
      <c r="CG63" s="50"/>
      <c r="CH63" s="50"/>
      <c r="CI63" s="50"/>
      <c r="CJ63" s="50"/>
      <c r="CK63" s="50"/>
      <c r="CL63" s="50"/>
      <c r="CM63" s="50"/>
      <c r="CN63" s="50"/>
      <c r="CO63" s="50"/>
      <c r="CP63" s="50"/>
      <c r="CQ63" s="50"/>
      <c r="CR63" s="50"/>
      <c r="CS63" s="50"/>
      <c r="CT63" s="50"/>
      <c r="CU63" s="50"/>
      <c r="CV63" s="50"/>
      <c r="CW63" s="50"/>
      <c r="CX63" s="50"/>
      <c r="CY63" s="50"/>
      <c r="CZ63" s="50"/>
      <c r="DA63" s="50"/>
      <c r="DB63" s="50"/>
      <c r="DC63" s="50"/>
      <c r="DD63" s="50"/>
      <c r="DE63" s="50"/>
    </row>
    <row r="64" spans="1:109" s="57" customFormat="1" ht="18" customHeight="1">
      <c r="A64" s="528"/>
      <c r="B64" s="50"/>
      <c r="C64" s="70">
        <v>53</v>
      </c>
      <c r="D64" s="708" t="str">
        <f>IF('Input Data'!I62="","",'Input Data'!I62)</f>
        <v/>
      </c>
      <c r="E64" s="709"/>
      <c r="F64" s="709"/>
      <c r="G64" s="710"/>
      <c r="H64" s="123" t="str">
        <f>IF(TERM1!E61="","",TERM1!E61)</f>
        <v/>
      </c>
      <c r="I64" s="124" t="str">
        <f>IF(TERM2!E61="","",TERM2!E61)</f>
        <v/>
      </c>
      <c r="J64" s="125" t="str">
        <f>IF(TERM3!E61="","",TERM3!E61)</f>
        <v/>
      </c>
      <c r="K64" s="126" t="str">
        <f t="shared" si="0"/>
        <v/>
      </c>
      <c r="L64" s="127" t="str">
        <f>IF(TERM1!F61="","",TERM1!F61)</f>
        <v/>
      </c>
      <c r="M64" s="128" t="str">
        <f>IF(TERM2!F61="","",TERM2!F61)</f>
        <v/>
      </c>
      <c r="N64" s="128" t="str">
        <f>IF(TERM3!F61="","",TERM3!F61)</f>
        <v/>
      </c>
      <c r="O64" s="129" t="str">
        <f t="shared" si="1"/>
        <v/>
      </c>
      <c r="P64" s="130" t="str">
        <f>IF(TERM1!G61="","",TERM1!G61)</f>
        <v/>
      </c>
      <c r="Q64" s="128" t="str">
        <f>IF(TERM2!G61="","",TERM2!G61)</f>
        <v/>
      </c>
      <c r="R64" s="128" t="str">
        <f>IF(TERM3!G61="","",TERM3!G61)</f>
        <v/>
      </c>
      <c r="S64" s="126" t="str">
        <f t="shared" si="2"/>
        <v/>
      </c>
      <c r="T64" s="127" t="str">
        <f>IF(TERM1!H61="","",TERM1!H61)</f>
        <v/>
      </c>
      <c r="U64" s="128" t="str">
        <f>IF(TERM2!H61="","",TERM2!H61)</f>
        <v/>
      </c>
      <c r="V64" s="125" t="str">
        <f>IF(TERM3!H61="","",TERM3!H61)</f>
        <v/>
      </c>
      <c r="W64" s="129" t="str">
        <f t="shared" si="3"/>
        <v/>
      </c>
      <c r="X64" s="130" t="str">
        <f>IF(TERM1!I61="","",TERM1!I61)</f>
        <v/>
      </c>
      <c r="Y64" s="128" t="str">
        <f>IF(TERM2!I61="","",TERM2!I61)</f>
        <v/>
      </c>
      <c r="Z64" s="128" t="str">
        <f>IF(TERM3!I61="","",TERM3!I61)</f>
        <v/>
      </c>
      <c r="AA64" s="126" t="str">
        <f t="shared" si="4"/>
        <v/>
      </c>
      <c r="AB64" s="130" t="str">
        <f>IF(TERM1!J61="","",TERM1!J61)</f>
        <v/>
      </c>
      <c r="AC64" s="128" t="str">
        <f>IF(TERM2!J61="","",TERM2!J61)</f>
        <v/>
      </c>
      <c r="AD64" s="128" t="str">
        <f>IF(TERM3!J61="","",TERM3!J61)</f>
        <v/>
      </c>
      <c r="AE64" s="126" t="str">
        <f t="shared" si="5"/>
        <v/>
      </c>
      <c r="AF64" s="130" t="str">
        <f>IF(TERM1!K61="","",TERM1!K61)</f>
        <v/>
      </c>
      <c r="AG64" s="128" t="str">
        <f>IF(TERM2!K61="","",TERM2!K61)</f>
        <v/>
      </c>
      <c r="AH64" s="128" t="str">
        <f>IF(TERM3!K61="","",TERM3!K61)</f>
        <v/>
      </c>
      <c r="AI64" s="126" t="str">
        <f t="shared" si="14"/>
        <v/>
      </c>
      <c r="AJ64" s="130" t="str">
        <f>IF(TERM1!L61="","",TERM1!L61)</f>
        <v/>
      </c>
      <c r="AK64" s="128" t="str">
        <f>IF(TERM2!L61="","",TERM2!L61)</f>
        <v/>
      </c>
      <c r="AL64" s="128" t="str">
        <f>IF(TERM3!L61="","",TERM3!L61)</f>
        <v/>
      </c>
      <c r="AM64" s="126" t="str">
        <f t="shared" si="6"/>
        <v/>
      </c>
      <c r="AN64" s="130" t="str">
        <f>IF(TERM1!O61="","",TERM1!O61)</f>
        <v/>
      </c>
      <c r="AO64" s="128" t="str">
        <f>IF(TERM2!O61="","",TERM2!O61)</f>
        <v/>
      </c>
      <c r="AP64" s="128" t="str">
        <f>IF(TERM3!O61="","",TERM3!O61)</f>
        <v/>
      </c>
      <c r="AQ64" s="126" t="str">
        <f t="shared" si="7"/>
        <v/>
      </c>
      <c r="AR64" s="130" t="str">
        <f>IF(TERM1!P61="","",TERM1!P61)</f>
        <v/>
      </c>
      <c r="AS64" s="128" t="str">
        <f>IF(TERM2!P61="","",TERM2!P61)</f>
        <v/>
      </c>
      <c r="AT64" s="128" t="str">
        <f>IF(TERM3!P61="","",TERM3!P61)</f>
        <v/>
      </c>
      <c r="AU64" s="126" t="str">
        <f t="shared" si="8"/>
        <v/>
      </c>
      <c r="AV64" s="131" t="str">
        <f t="shared" si="9"/>
        <v/>
      </c>
      <c r="AW64" s="132" t="str">
        <f t="shared" si="10"/>
        <v/>
      </c>
      <c r="AX64" s="133" t="str">
        <f t="shared" si="11"/>
        <v/>
      </c>
      <c r="AY64" s="111" t="str">
        <f t="shared" si="12"/>
        <v/>
      </c>
      <c r="AZ64" s="72" t="str">
        <f t="shared" si="13"/>
        <v/>
      </c>
      <c r="BA64" s="50"/>
      <c r="BB64" s="50"/>
      <c r="BC64" s="50"/>
      <c r="BD64" s="50"/>
      <c r="BE64" s="50"/>
      <c r="BF64" s="50"/>
      <c r="BG64" s="50"/>
      <c r="BH64" s="50"/>
      <c r="BI64" s="50"/>
      <c r="BJ64" s="50"/>
      <c r="BK64" s="50"/>
      <c r="BL64" s="50"/>
      <c r="BM64" s="50"/>
      <c r="BN64" s="50"/>
      <c r="BO64" s="50"/>
      <c r="BP64" s="50"/>
      <c r="BQ64" s="50"/>
      <c r="BR64" s="50"/>
      <c r="BS64" s="50"/>
      <c r="BT64" s="50"/>
      <c r="BU64" s="50"/>
      <c r="BV64" s="50"/>
      <c r="BW64" s="50"/>
      <c r="BX64" s="50"/>
      <c r="BY64" s="50"/>
      <c r="BZ64" s="50"/>
      <c r="CA64" s="50"/>
      <c r="CB64" s="50"/>
      <c r="CC64" s="50"/>
      <c r="CD64" s="50"/>
      <c r="CE64" s="50"/>
      <c r="CF64" s="50"/>
      <c r="CG64" s="50"/>
      <c r="CH64" s="50"/>
      <c r="CI64" s="50"/>
      <c r="CJ64" s="50"/>
      <c r="CK64" s="50"/>
      <c r="CL64" s="50"/>
      <c r="CM64" s="50"/>
      <c r="CN64" s="50"/>
      <c r="CO64" s="50"/>
      <c r="CP64" s="50"/>
      <c r="CQ64" s="50"/>
      <c r="CR64" s="50"/>
      <c r="CS64" s="50"/>
      <c r="CT64" s="50"/>
      <c r="CU64" s="50"/>
      <c r="CV64" s="50"/>
      <c r="CW64" s="50"/>
      <c r="CX64" s="50"/>
      <c r="CY64" s="50"/>
      <c r="CZ64" s="50"/>
      <c r="DA64" s="50"/>
      <c r="DB64" s="50"/>
      <c r="DC64" s="50"/>
      <c r="DD64" s="50"/>
      <c r="DE64" s="50"/>
    </row>
    <row r="65" spans="1:109" s="57" customFormat="1" ht="18" customHeight="1">
      <c r="A65" s="528"/>
      <c r="B65" s="50"/>
      <c r="C65" s="70">
        <v>54</v>
      </c>
      <c r="D65" s="708" t="str">
        <f>IF('Input Data'!I63="","",'Input Data'!I63)</f>
        <v/>
      </c>
      <c r="E65" s="709"/>
      <c r="F65" s="709"/>
      <c r="G65" s="710"/>
      <c r="H65" s="123" t="str">
        <f>IF(TERM1!E62="","",TERM1!E62)</f>
        <v/>
      </c>
      <c r="I65" s="124" t="str">
        <f>IF(TERM2!E62="","",TERM2!E62)</f>
        <v/>
      </c>
      <c r="J65" s="125" t="str">
        <f>IF(TERM3!E62="","",TERM3!E62)</f>
        <v/>
      </c>
      <c r="K65" s="126" t="str">
        <f t="shared" si="0"/>
        <v/>
      </c>
      <c r="L65" s="127" t="str">
        <f>IF(TERM1!F62="","",TERM1!F62)</f>
        <v/>
      </c>
      <c r="M65" s="128" t="str">
        <f>IF(TERM2!F62="","",TERM2!F62)</f>
        <v/>
      </c>
      <c r="N65" s="128" t="str">
        <f>IF(TERM3!F62="","",TERM3!F62)</f>
        <v/>
      </c>
      <c r="O65" s="129" t="str">
        <f t="shared" si="1"/>
        <v/>
      </c>
      <c r="P65" s="130" t="str">
        <f>IF(TERM1!G62="","",TERM1!G62)</f>
        <v/>
      </c>
      <c r="Q65" s="128" t="str">
        <f>IF(TERM2!G62="","",TERM2!G62)</f>
        <v/>
      </c>
      <c r="R65" s="128" t="str">
        <f>IF(TERM3!G62="","",TERM3!G62)</f>
        <v/>
      </c>
      <c r="S65" s="126" t="str">
        <f t="shared" si="2"/>
        <v/>
      </c>
      <c r="T65" s="127" t="str">
        <f>IF(TERM1!H62="","",TERM1!H62)</f>
        <v/>
      </c>
      <c r="U65" s="128" t="str">
        <f>IF(TERM2!H62="","",TERM2!H62)</f>
        <v/>
      </c>
      <c r="V65" s="125" t="str">
        <f>IF(TERM3!H62="","",TERM3!H62)</f>
        <v/>
      </c>
      <c r="W65" s="129" t="str">
        <f t="shared" si="3"/>
        <v/>
      </c>
      <c r="X65" s="130" t="str">
        <f>IF(TERM1!I62="","",TERM1!I62)</f>
        <v/>
      </c>
      <c r="Y65" s="128" t="str">
        <f>IF(TERM2!I62="","",TERM2!I62)</f>
        <v/>
      </c>
      <c r="Z65" s="128" t="str">
        <f>IF(TERM3!I62="","",TERM3!I62)</f>
        <v/>
      </c>
      <c r="AA65" s="126" t="str">
        <f t="shared" si="4"/>
        <v/>
      </c>
      <c r="AB65" s="130" t="str">
        <f>IF(TERM1!J62="","",TERM1!J62)</f>
        <v/>
      </c>
      <c r="AC65" s="128" t="str">
        <f>IF(TERM2!J62="","",TERM2!J62)</f>
        <v/>
      </c>
      <c r="AD65" s="128" t="str">
        <f>IF(TERM3!J62="","",TERM3!J62)</f>
        <v/>
      </c>
      <c r="AE65" s="126" t="str">
        <f t="shared" si="5"/>
        <v/>
      </c>
      <c r="AF65" s="130" t="str">
        <f>IF(TERM1!K62="","",TERM1!K62)</f>
        <v/>
      </c>
      <c r="AG65" s="128" t="str">
        <f>IF(TERM2!K62="","",TERM2!K62)</f>
        <v/>
      </c>
      <c r="AH65" s="128" t="str">
        <f>IF(TERM3!K62="","",TERM3!K62)</f>
        <v/>
      </c>
      <c r="AI65" s="126" t="str">
        <f t="shared" si="14"/>
        <v/>
      </c>
      <c r="AJ65" s="130" t="str">
        <f>IF(TERM1!L62="","",TERM1!L62)</f>
        <v/>
      </c>
      <c r="AK65" s="128" t="str">
        <f>IF(TERM2!L62="","",TERM2!L62)</f>
        <v/>
      </c>
      <c r="AL65" s="128" t="str">
        <f>IF(TERM3!L62="","",TERM3!L62)</f>
        <v/>
      </c>
      <c r="AM65" s="126" t="str">
        <f t="shared" si="6"/>
        <v/>
      </c>
      <c r="AN65" s="130" t="str">
        <f>IF(TERM1!O62="","",TERM1!O62)</f>
        <v/>
      </c>
      <c r="AO65" s="128" t="str">
        <f>IF(TERM2!O62="","",TERM2!O62)</f>
        <v/>
      </c>
      <c r="AP65" s="128" t="str">
        <f>IF(TERM3!O62="","",TERM3!O62)</f>
        <v/>
      </c>
      <c r="AQ65" s="126" t="str">
        <f t="shared" si="7"/>
        <v/>
      </c>
      <c r="AR65" s="130" t="str">
        <f>IF(TERM1!P62="","",TERM1!P62)</f>
        <v/>
      </c>
      <c r="AS65" s="128" t="str">
        <f>IF(TERM2!P62="","",TERM2!P62)</f>
        <v/>
      </c>
      <c r="AT65" s="128" t="str">
        <f>IF(TERM3!P62="","",TERM3!P62)</f>
        <v/>
      </c>
      <c r="AU65" s="126" t="str">
        <f t="shared" si="8"/>
        <v/>
      </c>
      <c r="AV65" s="131" t="str">
        <f t="shared" si="9"/>
        <v/>
      </c>
      <c r="AW65" s="132" t="str">
        <f t="shared" si="10"/>
        <v/>
      </c>
      <c r="AX65" s="133" t="str">
        <f t="shared" si="11"/>
        <v/>
      </c>
      <c r="AY65" s="111" t="str">
        <f t="shared" si="12"/>
        <v/>
      </c>
      <c r="AZ65" s="72" t="str">
        <f t="shared" si="13"/>
        <v/>
      </c>
      <c r="BA65" s="50"/>
      <c r="BB65" s="50"/>
      <c r="BC65" s="50"/>
      <c r="BD65" s="50"/>
      <c r="BE65" s="50"/>
      <c r="BF65" s="50"/>
      <c r="BG65" s="50"/>
      <c r="BH65" s="50"/>
      <c r="BI65" s="50"/>
      <c r="BJ65" s="50"/>
      <c r="BK65" s="50"/>
      <c r="BL65" s="50"/>
      <c r="BM65" s="50"/>
      <c r="BN65" s="50"/>
      <c r="BO65" s="50"/>
      <c r="BP65" s="50"/>
      <c r="BQ65" s="50"/>
      <c r="BR65" s="50"/>
      <c r="BS65" s="50"/>
      <c r="BT65" s="50"/>
      <c r="BU65" s="50"/>
      <c r="BV65" s="50"/>
      <c r="BW65" s="50"/>
      <c r="BX65" s="50"/>
      <c r="BY65" s="50"/>
      <c r="BZ65" s="50"/>
      <c r="CA65" s="50"/>
      <c r="CB65" s="50"/>
      <c r="CC65" s="50"/>
      <c r="CD65" s="50"/>
      <c r="CE65" s="50"/>
      <c r="CF65" s="50"/>
      <c r="CG65" s="50"/>
      <c r="CH65" s="50"/>
      <c r="CI65" s="50"/>
      <c r="CJ65" s="50"/>
      <c r="CK65" s="50"/>
      <c r="CL65" s="50"/>
      <c r="CM65" s="50"/>
      <c r="CN65" s="50"/>
      <c r="CO65" s="50"/>
      <c r="CP65" s="50"/>
      <c r="CQ65" s="50"/>
      <c r="CR65" s="50"/>
      <c r="CS65" s="50"/>
      <c r="CT65" s="50"/>
      <c r="CU65" s="50"/>
      <c r="CV65" s="50"/>
      <c r="CW65" s="50"/>
      <c r="CX65" s="50"/>
      <c r="CY65" s="50"/>
      <c r="CZ65" s="50"/>
      <c r="DA65" s="50"/>
      <c r="DB65" s="50"/>
      <c r="DC65" s="50"/>
      <c r="DD65" s="50"/>
      <c r="DE65" s="50"/>
    </row>
    <row r="66" spans="1:109" s="57" customFormat="1" ht="18" customHeight="1">
      <c r="A66" s="528"/>
      <c r="B66" s="50"/>
      <c r="C66" s="70">
        <v>55</v>
      </c>
      <c r="D66" s="708" t="str">
        <f>IF('Input Data'!I64="","",'Input Data'!I64)</f>
        <v/>
      </c>
      <c r="E66" s="709"/>
      <c r="F66" s="709"/>
      <c r="G66" s="710"/>
      <c r="H66" s="123" t="str">
        <f>IF(TERM1!E63="","",TERM1!E63)</f>
        <v/>
      </c>
      <c r="I66" s="124" t="str">
        <f>IF(TERM2!E63="","",TERM2!E63)</f>
        <v/>
      </c>
      <c r="J66" s="125" t="str">
        <f>IF(TERM3!E63="","",TERM3!E63)</f>
        <v/>
      </c>
      <c r="K66" s="126" t="str">
        <f t="shared" si="0"/>
        <v/>
      </c>
      <c r="L66" s="127" t="str">
        <f>IF(TERM1!F63="","",TERM1!F63)</f>
        <v/>
      </c>
      <c r="M66" s="128" t="str">
        <f>IF(TERM2!F63="","",TERM2!F63)</f>
        <v/>
      </c>
      <c r="N66" s="128" t="str">
        <f>IF(TERM3!F63="","",TERM3!F63)</f>
        <v/>
      </c>
      <c r="O66" s="129" t="str">
        <f t="shared" si="1"/>
        <v/>
      </c>
      <c r="P66" s="130" t="str">
        <f>IF(TERM1!G63="","",TERM1!G63)</f>
        <v/>
      </c>
      <c r="Q66" s="128" t="str">
        <f>IF(TERM2!G63="","",TERM2!G63)</f>
        <v/>
      </c>
      <c r="R66" s="128" t="str">
        <f>IF(TERM3!G63="","",TERM3!G63)</f>
        <v/>
      </c>
      <c r="S66" s="126" t="str">
        <f t="shared" si="2"/>
        <v/>
      </c>
      <c r="T66" s="127" t="str">
        <f>IF(TERM1!H63="","",TERM1!H63)</f>
        <v/>
      </c>
      <c r="U66" s="128" t="str">
        <f>IF(TERM2!H63="","",TERM2!H63)</f>
        <v/>
      </c>
      <c r="V66" s="125" t="str">
        <f>IF(TERM3!H63="","",TERM3!H63)</f>
        <v/>
      </c>
      <c r="W66" s="129" t="str">
        <f t="shared" si="3"/>
        <v/>
      </c>
      <c r="X66" s="130" t="str">
        <f>IF(TERM1!I63="","",TERM1!I63)</f>
        <v/>
      </c>
      <c r="Y66" s="128" t="str">
        <f>IF(TERM2!I63="","",TERM2!I63)</f>
        <v/>
      </c>
      <c r="Z66" s="128" t="str">
        <f>IF(TERM3!I63="","",TERM3!I63)</f>
        <v/>
      </c>
      <c r="AA66" s="126" t="str">
        <f t="shared" si="4"/>
        <v/>
      </c>
      <c r="AB66" s="130" t="str">
        <f>IF(TERM1!J63="","",TERM1!J63)</f>
        <v/>
      </c>
      <c r="AC66" s="128" t="str">
        <f>IF(TERM2!J63="","",TERM2!J63)</f>
        <v/>
      </c>
      <c r="AD66" s="128" t="str">
        <f>IF(TERM3!J63="","",TERM3!J63)</f>
        <v/>
      </c>
      <c r="AE66" s="126" t="str">
        <f t="shared" si="5"/>
        <v/>
      </c>
      <c r="AF66" s="130" t="str">
        <f>IF(TERM1!K63="","",TERM1!K63)</f>
        <v/>
      </c>
      <c r="AG66" s="128" t="str">
        <f>IF(TERM2!K63="","",TERM2!K63)</f>
        <v/>
      </c>
      <c r="AH66" s="128" t="str">
        <f>IF(TERM3!K63="","",TERM3!K63)</f>
        <v/>
      </c>
      <c r="AI66" s="126" t="str">
        <f t="shared" si="14"/>
        <v/>
      </c>
      <c r="AJ66" s="130" t="str">
        <f>IF(TERM1!L63="","",TERM1!L63)</f>
        <v/>
      </c>
      <c r="AK66" s="128" t="str">
        <f>IF(TERM2!L63="","",TERM2!L63)</f>
        <v/>
      </c>
      <c r="AL66" s="128" t="str">
        <f>IF(TERM3!L63="","",TERM3!L63)</f>
        <v/>
      </c>
      <c r="AM66" s="126" t="str">
        <f t="shared" si="6"/>
        <v/>
      </c>
      <c r="AN66" s="130" t="str">
        <f>IF(TERM1!O63="","",TERM1!O63)</f>
        <v/>
      </c>
      <c r="AO66" s="128" t="str">
        <f>IF(TERM2!O63="","",TERM2!O63)</f>
        <v/>
      </c>
      <c r="AP66" s="128" t="str">
        <f>IF(TERM3!O63="","",TERM3!O63)</f>
        <v/>
      </c>
      <c r="AQ66" s="126" t="str">
        <f t="shared" si="7"/>
        <v/>
      </c>
      <c r="AR66" s="130" t="str">
        <f>IF(TERM1!P63="","",TERM1!P63)</f>
        <v/>
      </c>
      <c r="AS66" s="128" t="str">
        <f>IF(TERM2!P63="","",TERM2!P63)</f>
        <v/>
      </c>
      <c r="AT66" s="128" t="str">
        <f>IF(TERM3!P63="","",TERM3!P63)</f>
        <v/>
      </c>
      <c r="AU66" s="126" t="str">
        <f t="shared" si="8"/>
        <v/>
      </c>
      <c r="AV66" s="131" t="str">
        <f t="shared" si="9"/>
        <v/>
      </c>
      <c r="AW66" s="132" t="str">
        <f t="shared" si="10"/>
        <v/>
      </c>
      <c r="AX66" s="133" t="str">
        <f t="shared" si="11"/>
        <v/>
      </c>
      <c r="AY66" s="111" t="str">
        <f t="shared" si="12"/>
        <v/>
      </c>
      <c r="AZ66" s="72" t="str">
        <f t="shared" si="13"/>
        <v/>
      </c>
      <c r="BA66" s="50"/>
      <c r="BB66" s="50"/>
      <c r="BC66" s="50"/>
      <c r="BD66" s="50"/>
      <c r="BE66" s="50"/>
      <c r="BF66" s="50"/>
      <c r="BG66" s="50"/>
      <c r="BH66" s="50"/>
      <c r="BI66" s="50"/>
      <c r="BJ66" s="50"/>
      <c r="BK66" s="50"/>
      <c r="BL66" s="50"/>
      <c r="BM66" s="50"/>
      <c r="BN66" s="50"/>
      <c r="BO66" s="50"/>
      <c r="BP66" s="50"/>
      <c r="BQ66" s="50"/>
      <c r="BR66" s="50"/>
      <c r="BS66" s="50"/>
      <c r="BT66" s="50"/>
      <c r="BU66" s="50"/>
      <c r="BV66" s="50"/>
      <c r="BW66" s="50"/>
      <c r="BX66" s="50"/>
      <c r="BY66" s="50"/>
      <c r="BZ66" s="50"/>
      <c r="CA66" s="50"/>
      <c r="CB66" s="50"/>
      <c r="CC66" s="50"/>
      <c r="CD66" s="50"/>
      <c r="CE66" s="50"/>
      <c r="CF66" s="50"/>
      <c r="CG66" s="50"/>
      <c r="CH66" s="50"/>
      <c r="CI66" s="50"/>
      <c r="CJ66" s="50"/>
      <c r="CK66" s="50"/>
      <c r="CL66" s="50"/>
      <c r="CM66" s="50"/>
      <c r="CN66" s="50"/>
      <c r="CO66" s="50"/>
      <c r="CP66" s="50"/>
      <c r="CQ66" s="50"/>
      <c r="CR66" s="50"/>
      <c r="CS66" s="50"/>
      <c r="CT66" s="50"/>
      <c r="CU66" s="50"/>
      <c r="CV66" s="50"/>
      <c r="CW66" s="50"/>
      <c r="CX66" s="50"/>
      <c r="CY66" s="50"/>
      <c r="CZ66" s="50"/>
      <c r="DA66" s="50"/>
      <c r="DB66" s="50"/>
      <c r="DC66" s="50"/>
      <c r="DD66" s="50"/>
      <c r="DE66" s="50"/>
    </row>
    <row r="67" spans="1:109" s="57" customFormat="1" ht="18" customHeight="1">
      <c r="A67" s="528"/>
      <c r="B67" s="50"/>
      <c r="C67" s="70">
        <v>56</v>
      </c>
      <c r="D67" s="708" t="str">
        <f>IF('Input Data'!I65="","",'Input Data'!I65)</f>
        <v/>
      </c>
      <c r="E67" s="709"/>
      <c r="F67" s="709"/>
      <c r="G67" s="710"/>
      <c r="H67" s="123" t="str">
        <f>IF(TERM1!E64="","",TERM1!E64)</f>
        <v/>
      </c>
      <c r="I67" s="124" t="str">
        <f>IF(TERM2!E64="","",TERM2!E64)</f>
        <v/>
      </c>
      <c r="J67" s="125" t="str">
        <f>IF(TERM3!E64="","",TERM3!E64)</f>
        <v/>
      </c>
      <c r="K67" s="126" t="str">
        <f t="shared" si="0"/>
        <v/>
      </c>
      <c r="L67" s="127" t="str">
        <f>IF(TERM1!F64="","",TERM1!F64)</f>
        <v/>
      </c>
      <c r="M67" s="128" t="str">
        <f>IF(TERM2!F64="","",TERM2!F64)</f>
        <v/>
      </c>
      <c r="N67" s="128" t="str">
        <f>IF(TERM3!F64="","",TERM3!F64)</f>
        <v/>
      </c>
      <c r="O67" s="129" t="str">
        <f t="shared" si="1"/>
        <v/>
      </c>
      <c r="P67" s="130" t="str">
        <f>IF(TERM1!G64="","",TERM1!G64)</f>
        <v/>
      </c>
      <c r="Q67" s="128" t="str">
        <f>IF(TERM2!G64="","",TERM2!G64)</f>
        <v/>
      </c>
      <c r="R67" s="128" t="str">
        <f>IF(TERM3!G64="","",TERM3!G64)</f>
        <v/>
      </c>
      <c r="S67" s="126" t="str">
        <f t="shared" si="2"/>
        <v/>
      </c>
      <c r="T67" s="127" t="str">
        <f>IF(TERM1!H64="","",TERM1!H64)</f>
        <v/>
      </c>
      <c r="U67" s="128" t="str">
        <f>IF(TERM2!H64="","",TERM2!H64)</f>
        <v/>
      </c>
      <c r="V67" s="125" t="str">
        <f>IF(TERM3!H64="","",TERM3!H64)</f>
        <v/>
      </c>
      <c r="W67" s="129" t="str">
        <f t="shared" si="3"/>
        <v/>
      </c>
      <c r="X67" s="130" t="str">
        <f>IF(TERM1!I64="","",TERM1!I64)</f>
        <v/>
      </c>
      <c r="Y67" s="128" t="str">
        <f>IF(TERM2!I64="","",TERM2!I64)</f>
        <v/>
      </c>
      <c r="Z67" s="128" t="str">
        <f>IF(TERM3!I64="","",TERM3!I64)</f>
        <v/>
      </c>
      <c r="AA67" s="126" t="str">
        <f t="shared" si="4"/>
        <v/>
      </c>
      <c r="AB67" s="130" t="str">
        <f>IF(TERM1!J64="","",TERM1!J64)</f>
        <v/>
      </c>
      <c r="AC67" s="128" t="str">
        <f>IF(TERM2!J64="","",TERM2!J64)</f>
        <v/>
      </c>
      <c r="AD67" s="128" t="str">
        <f>IF(TERM3!J64="","",TERM3!J64)</f>
        <v/>
      </c>
      <c r="AE67" s="126" t="str">
        <f t="shared" si="5"/>
        <v/>
      </c>
      <c r="AF67" s="130" t="str">
        <f>IF(TERM1!K64="","",TERM1!K64)</f>
        <v/>
      </c>
      <c r="AG67" s="128" t="str">
        <f>IF(TERM2!K64="","",TERM2!K64)</f>
        <v/>
      </c>
      <c r="AH67" s="128" t="str">
        <f>IF(TERM3!K64="","",TERM3!K64)</f>
        <v/>
      </c>
      <c r="AI67" s="126" t="str">
        <f t="shared" si="14"/>
        <v/>
      </c>
      <c r="AJ67" s="130" t="str">
        <f>IF(TERM1!L64="","",TERM1!L64)</f>
        <v/>
      </c>
      <c r="AK67" s="128" t="str">
        <f>IF(TERM2!L64="","",TERM2!L64)</f>
        <v/>
      </c>
      <c r="AL67" s="128" t="str">
        <f>IF(TERM3!L64="","",TERM3!L64)</f>
        <v/>
      </c>
      <c r="AM67" s="126" t="str">
        <f t="shared" si="6"/>
        <v/>
      </c>
      <c r="AN67" s="130" t="str">
        <f>IF(TERM1!O64="","",TERM1!O64)</f>
        <v/>
      </c>
      <c r="AO67" s="128" t="str">
        <f>IF(TERM2!O64="","",TERM2!O64)</f>
        <v/>
      </c>
      <c r="AP67" s="128" t="str">
        <f>IF(TERM3!O64="","",TERM3!O64)</f>
        <v/>
      </c>
      <c r="AQ67" s="126" t="str">
        <f t="shared" si="7"/>
        <v/>
      </c>
      <c r="AR67" s="130" t="str">
        <f>IF(TERM1!P64="","",TERM1!P64)</f>
        <v/>
      </c>
      <c r="AS67" s="128" t="str">
        <f>IF(TERM2!P64="","",TERM2!P64)</f>
        <v/>
      </c>
      <c r="AT67" s="128" t="str">
        <f>IF(TERM3!P64="","",TERM3!P64)</f>
        <v/>
      </c>
      <c r="AU67" s="126" t="str">
        <f t="shared" si="8"/>
        <v/>
      </c>
      <c r="AV67" s="131" t="str">
        <f t="shared" si="9"/>
        <v/>
      </c>
      <c r="AW67" s="132" t="str">
        <f t="shared" si="10"/>
        <v/>
      </c>
      <c r="AX67" s="133" t="str">
        <f t="shared" si="11"/>
        <v/>
      </c>
      <c r="AY67" s="111" t="str">
        <f t="shared" si="12"/>
        <v/>
      </c>
      <c r="AZ67" s="72" t="str">
        <f t="shared" si="13"/>
        <v/>
      </c>
      <c r="BA67" s="50"/>
      <c r="BB67" s="50"/>
      <c r="BC67" s="50"/>
      <c r="BD67" s="50"/>
      <c r="BE67" s="50"/>
      <c r="BF67" s="50"/>
      <c r="BG67" s="50"/>
      <c r="BH67" s="50"/>
      <c r="BI67" s="50"/>
      <c r="BJ67" s="50"/>
      <c r="BK67" s="50"/>
      <c r="BL67" s="50"/>
      <c r="BM67" s="50"/>
      <c r="BN67" s="50"/>
      <c r="BO67" s="50"/>
      <c r="BP67" s="50"/>
      <c r="BQ67" s="50"/>
      <c r="BR67" s="50"/>
      <c r="BS67" s="50"/>
      <c r="BT67" s="50"/>
      <c r="BU67" s="50"/>
      <c r="BV67" s="50"/>
      <c r="BW67" s="50"/>
      <c r="BX67" s="50"/>
      <c r="BY67" s="50"/>
      <c r="BZ67" s="50"/>
      <c r="CA67" s="50"/>
      <c r="CB67" s="50"/>
      <c r="CC67" s="50"/>
      <c r="CD67" s="50"/>
      <c r="CE67" s="50"/>
      <c r="CF67" s="50"/>
      <c r="CG67" s="50"/>
      <c r="CH67" s="50"/>
      <c r="CI67" s="50"/>
      <c r="CJ67" s="50"/>
      <c r="CK67" s="50"/>
      <c r="CL67" s="50"/>
      <c r="CM67" s="50"/>
      <c r="CN67" s="50"/>
      <c r="CO67" s="50"/>
      <c r="CP67" s="50"/>
      <c r="CQ67" s="50"/>
      <c r="CR67" s="50"/>
      <c r="CS67" s="50"/>
      <c r="CT67" s="50"/>
      <c r="CU67" s="50"/>
      <c r="CV67" s="50"/>
      <c r="CW67" s="50"/>
      <c r="CX67" s="50"/>
      <c r="CY67" s="50"/>
      <c r="CZ67" s="50"/>
      <c r="DA67" s="50"/>
      <c r="DB67" s="50"/>
      <c r="DC67" s="50"/>
      <c r="DD67" s="50"/>
      <c r="DE67" s="50"/>
    </row>
    <row r="68" spans="1:109" s="57" customFormat="1" ht="18" customHeight="1">
      <c r="A68" s="528"/>
      <c r="B68" s="50"/>
      <c r="C68" s="70">
        <v>57</v>
      </c>
      <c r="D68" s="708" t="str">
        <f>IF('Input Data'!I66="","",'Input Data'!I66)</f>
        <v/>
      </c>
      <c r="E68" s="709"/>
      <c r="F68" s="709"/>
      <c r="G68" s="710"/>
      <c r="H68" s="123" t="str">
        <f>IF(TERM1!E65="","",TERM1!E65)</f>
        <v/>
      </c>
      <c r="I68" s="124" t="str">
        <f>IF(TERM2!E65="","",TERM2!E65)</f>
        <v/>
      </c>
      <c r="J68" s="125" t="str">
        <f>IF(TERM3!E65="","",TERM3!E65)</f>
        <v/>
      </c>
      <c r="K68" s="126" t="str">
        <f t="shared" si="0"/>
        <v/>
      </c>
      <c r="L68" s="127" t="str">
        <f>IF(TERM1!F65="","",TERM1!F65)</f>
        <v/>
      </c>
      <c r="M68" s="128" t="str">
        <f>IF(TERM2!F65="","",TERM2!F65)</f>
        <v/>
      </c>
      <c r="N68" s="128" t="str">
        <f>IF(TERM3!F65="","",TERM3!F65)</f>
        <v/>
      </c>
      <c r="O68" s="129" t="str">
        <f t="shared" si="1"/>
        <v/>
      </c>
      <c r="P68" s="130" t="str">
        <f>IF(TERM1!G65="","",TERM1!G65)</f>
        <v/>
      </c>
      <c r="Q68" s="128" t="str">
        <f>IF(TERM2!G65="","",TERM2!G65)</f>
        <v/>
      </c>
      <c r="R68" s="128" t="str">
        <f>IF(TERM3!G65="","",TERM3!G65)</f>
        <v/>
      </c>
      <c r="S68" s="126" t="str">
        <f t="shared" si="2"/>
        <v/>
      </c>
      <c r="T68" s="127" t="str">
        <f>IF(TERM1!H65="","",TERM1!H65)</f>
        <v/>
      </c>
      <c r="U68" s="128" t="str">
        <f>IF(TERM2!H65="","",TERM2!H65)</f>
        <v/>
      </c>
      <c r="V68" s="125" t="str">
        <f>IF(TERM3!H65="","",TERM3!H65)</f>
        <v/>
      </c>
      <c r="W68" s="129" t="str">
        <f t="shared" si="3"/>
        <v/>
      </c>
      <c r="X68" s="130" t="str">
        <f>IF(TERM1!I65="","",TERM1!I65)</f>
        <v/>
      </c>
      <c r="Y68" s="128" t="str">
        <f>IF(TERM2!I65="","",TERM2!I65)</f>
        <v/>
      </c>
      <c r="Z68" s="128" t="str">
        <f>IF(TERM3!I65="","",TERM3!I65)</f>
        <v/>
      </c>
      <c r="AA68" s="126" t="str">
        <f t="shared" si="4"/>
        <v/>
      </c>
      <c r="AB68" s="130" t="str">
        <f>IF(TERM1!J65="","",TERM1!J65)</f>
        <v/>
      </c>
      <c r="AC68" s="128" t="str">
        <f>IF(TERM2!J65="","",TERM2!J65)</f>
        <v/>
      </c>
      <c r="AD68" s="128" t="str">
        <f>IF(TERM3!J65="","",TERM3!J65)</f>
        <v/>
      </c>
      <c r="AE68" s="126" t="str">
        <f t="shared" si="5"/>
        <v/>
      </c>
      <c r="AF68" s="130" t="str">
        <f>IF(TERM1!K65="","",TERM1!K65)</f>
        <v/>
      </c>
      <c r="AG68" s="128" t="str">
        <f>IF(TERM2!K65="","",TERM2!K65)</f>
        <v/>
      </c>
      <c r="AH68" s="128" t="str">
        <f>IF(TERM3!K65="","",TERM3!K65)</f>
        <v/>
      </c>
      <c r="AI68" s="126" t="str">
        <f t="shared" si="14"/>
        <v/>
      </c>
      <c r="AJ68" s="130" t="str">
        <f>IF(TERM1!L65="","",TERM1!L65)</f>
        <v/>
      </c>
      <c r="AK68" s="128" t="str">
        <f>IF(TERM2!L65="","",TERM2!L65)</f>
        <v/>
      </c>
      <c r="AL68" s="128" t="str">
        <f>IF(TERM3!L65="","",TERM3!L65)</f>
        <v/>
      </c>
      <c r="AM68" s="126" t="str">
        <f t="shared" si="6"/>
        <v/>
      </c>
      <c r="AN68" s="130" t="str">
        <f>IF(TERM1!O65="","",TERM1!O65)</f>
        <v/>
      </c>
      <c r="AO68" s="128" t="str">
        <f>IF(TERM2!O65="","",TERM2!O65)</f>
        <v/>
      </c>
      <c r="AP68" s="128" t="str">
        <f>IF(TERM3!O65="","",TERM3!O65)</f>
        <v/>
      </c>
      <c r="AQ68" s="126" t="str">
        <f t="shared" si="7"/>
        <v/>
      </c>
      <c r="AR68" s="130" t="str">
        <f>IF(TERM1!P65="","",TERM1!P65)</f>
        <v/>
      </c>
      <c r="AS68" s="128" t="str">
        <f>IF(TERM2!P65="","",TERM2!P65)</f>
        <v/>
      </c>
      <c r="AT68" s="128" t="str">
        <f>IF(TERM3!P65="","",TERM3!P65)</f>
        <v/>
      </c>
      <c r="AU68" s="126" t="str">
        <f t="shared" si="8"/>
        <v/>
      </c>
      <c r="AV68" s="131" t="str">
        <f t="shared" si="9"/>
        <v/>
      </c>
      <c r="AW68" s="132" t="str">
        <f t="shared" si="10"/>
        <v/>
      </c>
      <c r="AX68" s="133" t="str">
        <f t="shared" si="11"/>
        <v/>
      </c>
      <c r="AY68" s="111" t="str">
        <f t="shared" si="12"/>
        <v/>
      </c>
      <c r="AZ68" s="72" t="str">
        <f t="shared" si="13"/>
        <v/>
      </c>
      <c r="BA68" s="50"/>
      <c r="BB68" s="50"/>
      <c r="BC68" s="50"/>
      <c r="BD68" s="50"/>
      <c r="BE68" s="50"/>
      <c r="BF68" s="50"/>
      <c r="BG68" s="50"/>
      <c r="BH68" s="50"/>
      <c r="BI68" s="50"/>
      <c r="BJ68" s="50"/>
      <c r="BK68" s="50"/>
      <c r="BL68" s="50"/>
      <c r="BM68" s="50"/>
      <c r="BN68" s="50"/>
      <c r="BO68" s="50"/>
      <c r="BP68" s="50"/>
      <c r="BQ68" s="50"/>
      <c r="BR68" s="50"/>
      <c r="BS68" s="50"/>
      <c r="BT68" s="50"/>
      <c r="BU68" s="50"/>
      <c r="BV68" s="50"/>
      <c r="BW68" s="50"/>
      <c r="BX68" s="50"/>
      <c r="BY68" s="50"/>
      <c r="BZ68" s="50"/>
      <c r="CA68" s="50"/>
      <c r="CB68" s="50"/>
      <c r="CC68" s="50"/>
      <c r="CD68" s="50"/>
      <c r="CE68" s="50"/>
      <c r="CF68" s="50"/>
      <c r="CG68" s="50"/>
      <c r="CH68" s="50"/>
      <c r="CI68" s="50"/>
      <c r="CJ68" s="50"/>
      <c r="CK68" s="50"/>
      <c r="CL68" s="50"/>
      <c r="CM68" s="50"/>
      <c r="CN68" s="50"/>
      <c r="CO68" s="50"/>
      <c r="CP68" s="50"/>
      <c r="CQ68" s="50"/>
      <c r="CR68" s="50"/>
      <c r="CS68" s="50"/>
      <c r="CT68" s="50"/>
      <c r="CU68" s="50"/>
      <c r="CV68" s="50"/>
      <c r="CW68" s="50"/>
      <c r="CX68" s="50"/>
      <c r="CY68" s="50"/>
      <c r="CZ68" s="50"/>
      <c r="DA68" s="50"/>
      <c r="DB68" s="50"/>
      <c r="DC68" s="50"/>
      <c r="DD68" s="50"/>
      <c r="DE68" s="50"/>
    </row>
    <row r="69" spans="1:109" s="57" customFormat="1" ht="18" customHeight="1">
      <c r="A69" s="528"/>
      <c r="B69" s="50"/>
      <c r="C69" s="70">
        <v>58</v>
      </c>
      <c r="D69" s="708" t="str">
        <f>IF('Input Data'!I67="","",'Input Data'!I67)</f>
        <v/>
      </c>
      <c r="E69" s="709"/>
      <c r="F69" s="709"/>
      <c r="G69" s="710"/>
      <c r="H69" s="123" t="str">
        <f>IF(TERM1!E66="","",TERM1!E66)</f>
        <v/>
      </c>
      <c r="I69" s="124" t="str">
        <f>IF(TERM2!E66="","",TERM2!E66)</f>
        <v/>
      </c>
      <c r="J69" s="125" t="str">
        <f>IF(TERM3!E66="","",TERM3!E66)</f>
        <v/>
      </c>
      <c r="K69" s="126" t="str">
        <f t="shared" si="0"/>
        <v/>
      </c>
      <c r="L69" s="127" t="str">
        <f>IF(TERM1!F66="","",TERM1!F66)</f>
        <v/>
      </c>
      <c r="M69" s="128" t="str">
        <f>IF(TERM2!F66="","",TERM2!F66)</f>
        <v/>
      </c>
      <c r="N69" s="128" t="str">
        <f>IF(TERM3!F66="","",TERM3!F66)</f>
        <v/>
      </c>
      <c r="O69" s="129" t="str">
        <f t="shared" si="1"/>
        <v/>
      </c>
      <c r="P69" s="130" t="str">
        <f>IF(TERM1!G66="","",TERM1!G66)</f>
        <v/>
      </c>
      <c r="Q69" s="128" t="str">
        <f>IF(TERM2!G66="","",TERM2!G66)</f>
        <v/>
      </c>
      <c r="R69" s="128" t="str">
        <f>IF(TERM3!G66="","",TERM3!G66)</f>
        <v/>
      </c>
      <c r="S69" s="126" t="str">
        <f t="shared" si="2"/>
        <v/>
      </c>
      <c r="T69" s="127" t="str">
        <f>IF(TERM1!H66="","",TERM1!H66)</f>
        <v/>
      </c>
      <c r="U69" s="128" t="str">
        <f>IF(TERM2!H66="","",TERM2!H66)</f>
        <v/>
      </c>
      <c r="V69" s="125" t="str">
        <f>IF(TERM3!H66="","",TERM3!H66)</f>
        <v/>
      </c>
      <c r="W69" s="129" t="str">
        <f t="shared" si="3"/>
        <v/>
      </c>
      <c r="X69" s="130" t="str">
        <f>IF(TERM1!I66="","",TERM1!I66)</f>
        <v/>
      </c>
      <c r="Y69" s="128" t="str">
        <f>IF(TERM2!I66="","",TERM2!I66)</f>
        <v/>
      </c>
      <c r="Z69" s="128" t="str">
        <f>IF(TERM3!I66="","",TERM3!I66)</f>
        <v/>
      </c>
      <c r="AA69" s="126" t="str">
        <f t="shared" si="4"/>
        <v/>
      </c>
      <c r="AB69" s="130" t="str">
        <f>IF(TERM1!J66="","",TERM1!J66)</f>
        <v/>
      </c>
      <c r="AC69" s="128" t="str">
        <f>IF(TERM2!J66="","",TERM2!J66)</f>
        <v/>
      </c>
      <c r="AD69" s="128" t="str">
        <f>IF(TERM3!J66="","",TERM3!J66)</f>
        <v/>
      </c>
      <c r="AE69" s="126" t="str">
        <f t="shared" si="5"/>
        <v/>
      </c>
      <c r="AF69" s="130" t="str">
        <f>IF(TERM1!K66="","",TERM1!K66)</f>
        <v/>
      </c>
      <c r="AG69" s="128" t="str">
        <f>IF(TERM2!K66="","",TERM2!K66)</f>
        <v/>
      </c>
      <c r="AH69" s="128" t="str">
        <f>IF(TERM3!K66="","",TERM3!K66)</f>
        <v/>
      </c>
      <c r="AI69" s="126" t="str">
        <f t="shared" si="14"/>
        <v/>
      </c>
      <c r="AJ69" s="130" t="str">
        <f>IF(TERM1!L66="","",TERM1!L66)</f>
        <v/>
      </c>
      <c r="AK69" s="128" t="str">
        <f>IF(TERM2!L66="","",TERM2!L66)</f>
        <v/>
      </c>
      <c r="AL69" s="128" t="str">
        <f>IF(TERM3!L66="","",TERM3!L66)</f>
        <v/>
      </c>
      <c r="AM69" s="126" t="str">
        <f t="shared" si="6"/>
        <v/>
      </c>
      <c r="AN69" s="130" t="str">
        <f>IF(TERM1!O66="","",TERM1!O66)</f>
        <v/>
      </c>
      <c r="AO69" s="128" t="str">
        <f>IF(TERM2!O66="","",TERM2!O66)</f>
        <v/>
      </c>
      <c r="AP69" s="128" t="str">
        <f>IF(TERM3!O66="","",TERM3!O66)</f>
        <v/>
      </c>
      <c r="AQ69" s="126" t="str">
        <f t="shared" si="7"/>
        <v/>
      </c>
      <c r="AR69" s="130" t="str">
        <f>IF(TERM1!P66="","",TERM1!P66)</f>
        <v/>
      </c>
      <c r="AS69" s="128" t="str">
        <f>IF(TERM2!P66="","",TERM2!P66)</f>
        <v/>
      </c>
      <c r="AT69" s="128" t="str">
        <f>IF(TERM3!P66="","",TERM3!P66)</f>
        <v/>
      </c>
      <c r="AU69" s="126" t="str">
        <f t="shared" si="8"/>
        <v/>
      </c>
      <c r="AV69" s="131" t="str">
        <f t="shared" si="9"/>
        <v/>
      </c>
      <c r="AW69" s="132" t="str">
        <f t="shared" si="10"/>
        <v/>
      </c>
      <c r="AX69" s="133" t="str">
        <f t="shared" si="11"/>
        <v/>
      </c>
      <c r="AY69" s="111" t="str">
        <f t="shared" si="12"/>
        <v/>
      </c>
      <c r="AZ69" s="72" t="str">
        <f t="shared" si="13"/>
        <v/>
      </c>
      <c r="BA69" s="50"/>
      <c r="BB69" s="50"/>
      <c r="BC69" s="50"/>
      <c r="BD69" s="50"/>
      <c r="BE69" s="50"/>
      <c r="BF69" s="50"/>
      <c r="BG69" s="50"/>
      <c r="BH69" s="50"/>
      <c r="BI69" s="50"/>
      <c r="BJ69" s="50"/>
      <c r="BK69" s="50"/>
      <c r="BL69" s="50"/>
      <c r="BM69" s="50"/>
      <c r="BN69" s="50"/>
      <c r="BO69" s="50"/>
      <c r="BP69" s="50"/>
      <c r="BQ69" s="50"/>
      <c r="BR69" s="50"/>
      <c r="BS69" s="50"/>
      <c r="BT69" s="50"/>
      <c r="BU69" s="50"/>
      <c r="BV69" s="50"/>
      <c r="BW69" s="50"/>
      <c r="BX69" s="50"/>
      <c r="BY69" s="50"/>
      <c r="BZ69" s="50"/>
      <c r="CA69" s="50"/>
      <c r="CB69" s="50"/>
      <c r="CC69" s="50"/>
      <c r="CD69" s="50"/>
      <c r="CE69" s="50"/>
      <c r="CF69" s="50"/>
      <c r="CG69" s="50"/>
      <c r="CH69" s="50"/>
      <c r="CI69" s="50"/>
      <c r="CJ69" s="50"/>
      <c r="CK69" s="50"/>
      <c r="CL69" s="50"/>
      <c r="CM69" s="50"/>
      <c r="CN69" s="50"/>
      <c r="CO69" s="50"/>
      <c r="CP69" s="50"/>
      <c r="CQ69" s="50"/>
      <c r="CR69" s="50"/>
      <c r="CS69" s="50"/>
      <c r="CT69" s="50"/>
      <c r="CU69" s="50"/>
      <c r="CV69" s="50"/>
      <c r="CW69" s="50"/>
      <c r="CX69" s="50"/>
      <c r="CY69" s="50"/>
      <c r="CZ69" s="50"/>
      <c r="DA69" s="50"/>
      <c r="DB69" s="50"/>
      <c r="DC69" s="50"/>
      <c r="DD69" s="50"/>
      <c r="DE69" s="50"/>
    </row>
    <row r="70" spans="1:109" s="57" customFormat="1" ht="18" customHeight="1">
      <c r="A70" s="528"/>
      <c r="B70" s="50"/>
      <c r="C70" s="70">
        <v>59</v>
      </c>
      <c r="D70" s="708" t="str">
        <f>IF('Input Data'!I68="","",'Input Data'!I68)</f>
        <v/>
      </c>
      <c r="E70" s="709"/>
      <c r="F70" s="709"/>
      <c r="G70" s="710"/>
      <c r="H70" s="123" t="str">
        <f>IF(TERM1!E67="","",TERM1!E67)</f>
        <v/>
      </c>
      <c r="I70" s="124" t="str">
        <f>IF(TERM2!E67="","",TERM2!E67)</f>
        <v/>
      </c>
      <c r="J70" s="125" t="str">
        <f>IF(TERM3!E67="","",TERM3!E67)</f>
        <v/>
      </c>
      <c r="K70" s="126" t="str">
        <f t="shared" si="0"/>
        <v/>
      </c>
      <c r="L70" s="127" t="str">
        <f>IF(TERM1!F67="","",TERM1!F67)</f>
        <v/>
      </c>
      <c r="M70" s="128" t="str">
        <f>IF(TERM2!F67="","",TERM2!F67)</f>
        <v/>
      </c>
      <c r="N70" s="128" t="str">
        <f>IF(TERM3!F67="","",TERM3!F67)</f>
        <v/>
      </c>
      <c r="O70" s="129" t="str">
        <f t="shared" si="1"/>
        <v/>
      </c>
      <c r="P70" s="130" t="str">
        <f>IF(TERM1!G67="","",TERM1!G67)</f>
        <v/>
      </c>
      <c r="Q70" s="128" t="str">
        <f>IF(TERM2!G67="","",TERM2!G67)</f>
        <v/>
      </c>
      <c r="R70" s="128" t="str">
        <f>IF(TERM3!G67="","",TERM3!G67)</f>
        <v/>
      </c>
      <c r="S70" s="126" t="str">
        <f t="shared" si="2"/>
        <v/>
      </c>
      <c r="T70" s="127" t="str">
        <f>IF(TERM1!H67="","",TERM1!H67)</f>
        <v/>
      </c>
      <c r="U70" s="128" t="str">
        <f>IF(TERM2!H67="","",TERM2!H67)</f>
        <v/>
      </c>
      <c r="V70" s="125" t="str">
        <f>IF(TERM3!H67="","",TERM3!H67)</f>
        <v/>
      </c>
      <c r="W70" s="129" t="str">
        <f t="shared" si="3"/>
        <v/>
      </c>
      <c r="X70" s="130" t="str">
        <f>IF(TERM1!I67="","",TERM1!I67)</f>
        <v/>
      </c>
      <c r="Y70" s="128" t="str">
        <f>IF(TERM2!I67="","",TERM2!I67)</f>
        <v/>
      </c>
      <c r="Z70" s="128" t="str">
        <f>IF(TERM3!I67="","",TERM3!I67)</f>
        <v/>
      </c>
      <c r="AA70" s="126" t="str">
        <f t="shared" si="4"/>
        <v/>
      </c>
      <c r="AB70" s="130" t="str">
        <f>IF(TERM1!J67="","",TERM1!J67)</f>
        <v/>
      </c>
      <c r="AC70" s="128" t="str">
        <f>IF(TERM2!J67="","",TERM2!J67)</f>
        <v/>
      </c>
      <c r="AD70" s="128" t="str">
        <f>IF(TERM3!J67="","",TERM3!J67)</f>
        <v/>
      </c>
      <c r="AE70" s="126" t="str">
        <f t="shared" si="5"/>
        <v/>
      </c>
      <c r="AF70" s="130" t="str">
        <f>IF(TERM1!K67="","",TERM1!K67)</f>
        <v/>
      </c>
      <c r="AG70" s="128" t="str">
        <f>IF(TERM2!K67="","",TERM2!K67)</f>
        <v/>
      </c>
      <c r="AH70" s="128" t="str">
        <f>IF(TERM3!K67="","",TERM3!K67)</f>
        <v/>
      </c>
      <c r="AI70" s="126" t="str">
        <f t="shared" si="14"/>
        <v/>
      </c>
      <c r="AJ70" s="130" t="str">
        <f>IF(TERM1!L67="","",TERM1!L67)</f>
        <v/>
      </c>
      <c r="AK70" s="128" t="str">
        <f>IF(TERM2!L67="","",TERM2!L67)</f>
        <v/>
      </c>
      <c r="AL70" s="128" t="str">
        <f>IF(TERM3!L67="","",TERM3!L67)</f>
        <v/>
      </c>
      <c r="AM70" s="126" t="str">
        <f t="shared" si="6"/>
        <v/>
      </c>
      <c r="AN70" s="130" t="str">
        <f>IF(TERM1!O67="","",TERM1!O67)</f>
        <v/>
      </c>
      <c r="AO70" s="128" t="str">
        <f>IF(TERM2!O67="","",TERM2!O67)</f>
        <v/>
      </c>
      <c r="AP70" s="128" t="str">
        <f>IF(TERM3!O67="","",TERM3!O67)</f>
        <v/>
      </c>
      <c r="AQ70" s="126" t="str">
        <f t="shared" si="7"/>
        <v/>
      </c>
      <c r="AR70" s="130" t="str">
        <f>IF(TERM1!P67="","",TERM1!P67)</f>
        <v/>
      </c>
      <c r="AS70" s="128" t="str">
        <f>IF(TERM2!P67="","",TERM2!P67)</f>
        <v/>
      </c>
      <c r="AT70" s="128" t="str">
        <f>IF(TERM3!P67="","",TERM3!P67)</f>
        <v/>
      </c>
      <c r="AU70" s="126" t="str">
        <f t="shared" si="8"/>
        <v/>
      </c>
      <c r="AV70" s="131" t="str">
        <f t="shared" si="9"/>
        <v/>
      </c>
      <c r="AW70" s="132" t="str">
        <f t="shared" si="10"/>
        <v/>
      </c>
      <c r="AX70" s="133" t="str">
        <f t="shared" si="11"/>
        <v/>
      </c>
      <c r="AY70" s="111" t="str">
        <f t="shared" si="12"/>
        <v/>
      </c>
      <c r="AZ70" s="72" t="str">
        <f t="shared" si="13"/>
        <v/>
      </c>
      <c r="BA70" s="50"/>
      <c r="BB70" s="50"/>
      <c r="BC70" s="50"/>
      <c r="BD70" s="50"/>
      <c r="BE70" s="50"/>
      <c r="BF70" s="50"/>
      <c r="BG70" s="50"/>
      <c r="BH70" s="50"/>
      <c r="BI70" s="50"/>
      <c r="BJ70" s="50"/>
      <c r="BK70" s="50"/>
      <c r="BL70" s="50"/>
      <c r="BM70" s="50"/>
      <c r="BN70" s="50"/>
      <c r="BO70" s="50"/>
      <c r="BP70" s="50"/>
      <c r="BQ70" s="50"/>
      <c r="BR70" s="50"/>
      <c r="BS70" s="50"/>
      <c r="BT70" s="50"/>
      <c r="BU70" s="50"/>
      <c r="BV70" s="50"/>
      <c r="BW70" s="50"/>
      <c r="BX70" s="50"/>
      <c r="BY70" s="50"/>
      <c r="BZ70" s="50"/>
      <c r="CA70" s="50"/>
      <c r="CB70" s="50"/>
      <c r="CC70" s="50"/>
      <c r="CD70" s="50"/>
      <c r="CE70" s="50"/>
      <c r="CF70" s="50"/>
      <c r="CG70" s="50"/>
      <c r="CH70" s="50"/>
      <c r="CI70" s="50"/>
      <c r="CJ70" s="50"/>
      <c r="CK70" s="50"/>
      <c r="CL70" s="50"/>
      <c r="CM70" s="50"/>
      <c r="CN70" s="50"/>
      <c r="CO70" s="50"/>
      <c r="CP70" s="50"/>
      <c r="CQ70" s="50"/>
      <c r="CR70" s="50"/>
      <c r="CS70" s="50"/>
      <c r="CT70" s="50"/>
      <c r="CU70" s="50"/>
      <c r="CV70" s="50"/>
      <c r="CW70" s="50"/>
      <c r="CX70" s="50"/>
      <c r="CY70" s="50"/>
      <c r="CZ70" s="50"/>
      <c r="DA70" s="50"/>
      <c r="DB70" s="50"/>
      <c r="DC70" s="50"/>
      <c r="DD70" s="50"/>
      <c r="DE70" s="50"/>
    </row>
    <row r="71" spans="1:109" s="57" customFormat="1" ht="18" customHeight="1" thickBot="1">
      <c r="A71" s="528"/>
      <c r="B71" s="50"/>
      <c r="C71" s="70">
        <v>60</v>
      </c>
      <c r="D71" s="705" t="str">
        <f>IF('Input Data'!I69="","",'Input Data'!I69)</f>
        <v/>
      </c>
      <c r="E71" s="706"/>
      <c r="F71" s="706"/>
      <c r="G71" s="707"/>
      <c r="H71" s="134" t="str">
        <f>IF(TERM1!E68="","",TERM1!E68)</f>
        <v/>
      </c>
      <c r="I71" s="135" t="str">
        <f>IF(TERM2!E68="","",TERM2!E68)</f>
        <v/>
      </c>
      <c r="J71" s="136" t="str">
        <f>IF(TERM3!E68="","",TERM3!E68)</f>
        <v/>
      </c>
      <c r="K71" s="137" t="str">
        <f t="shared" si="0"/>
        <v/>
      </c>
      <c r="L71" s="138" t="str">
        <f>IF(TERM1!F68="","",TERM1!F68)</f>
        <v/>
      </c>
      <c r="M71" s="139" t="str">
        <f>IF(TERM2!F68="","",TERM2!F68)</f>
        <v/>
      </c>
      <c r="N71" s="139" t="str">
        <f>IF(TERM3!F68="","",TERM3!F68)</f>
        <v/>
      </c>
      <c r="O71" s="140" t="str">
        <f t="shared" si="1"/>
        <v/>
      </c>
      <c r="P71" s="141" t="str">
        <f>IF(TERM1!G68="","",TERM1!G68)</f>
        <v/>
      </c>
      <c r="Q71" s="139" t="str">
        <f>IF(TERM2!G68="","",TERM2!G68)</f>
        <v/>
      </c>
      <c r="R71" s="139" t="str">
        <f>IF(TERM3!G68="","",TERM3!G68)</f>
        <v/>
      </c>
      <c r="S71" s="137" t="str">
        <f t="shared" si="2"/>
        <v/>
      </c>
      <c r="T71" s="138" t="str">
        <f>IF(TERM1!H68="","",TERM1!H68)</f>
        <v/>
      </c>
      <c r="U71" s="139" t="str">
        <f>IF(TERM2!H68="","",TERM2!H68)</f>
        <v/>
      </c>
      <c r="V71" s="136" t="str">
        <f>IF(TERM3!H68="","",TERM3!H68)</f>
        <v/>
      </c>
      <c r="W71" s="140" t="str">
        <f t="shared" si="3"/>
        <v/>
      </c>
      <c r="X71" s="141" t="str">
        <f>IF(TERM1!I68="","",TERM1!I68)</f>
        <v/>
      </c>
      <c r="Y71" s="139" t="str">
        <f>IF(TERM2!I68="","",TERM2!I68)</f>
        <v/>
      </c>
      <c r="Z71" s="139" t="str">
        <f>IF(TERM3!I68="","",TERM3!I68)</f>
        <v/>
      </c>
      <c r="AA71" s="137" t="str">
        <f t="shared" si="4"/>
        <v/>
      </c>
      <c r="AB71" s="141" t="str">
        <f>IF(TERM1!J68="","",TERM1!J68)</f>
        <v/>
      </c>
      <c r="AC71" s="139" t="str">
        <f>IF(TERM2!J68="","",TERM2!J68)</f>
        <v/>
      </c>
      <c r="AD71" s="139" t="str">
        <f>IF(TERM3!J68="","",TERM3!J68)</f>
        <v/>
      </c>
      <c r="AE71" s="137" t="str">
        <f t="shared" si="5"/>
        <v/>
      </c>
      <c r="AF71" s="141" t="str">
        <f>IF(TERM1!K68="","",TERM1!K68)</f>
        <v/>
      </c>
      <c r="AG71" s="139" t="str">
        <f>IF(TERM2!K68="","",TERM2!K68)</f>
        <v/>
      </c>
      <c r="AH71" s="139" t="str">
        <f>IF(TERM3!K68="","",TERM3!K68)</f>
        <v/>
      </c>
      <c r="AI71" s="137" t="str">
        <f t="shared" si="14"/>
        <v/>
      </c>
      <c r="AJ71" s="141" t="str">
        <f>IF(TERM1!L68="","",TERM1!L68)</f>
        <v/>
      </c>
      <c r="AK71" s="139" t="str">
        <f>IF(TERM2!L68="","",TERM2!L68)</f>
        <v/>
      </c>
      <c r="AL71" s="139" t="str">
        <f>IF(TERM3!L68="","",TERM3!L68)</f>
        <v/>
      </c>
      <c r="AM71" s="137" t="str">
        <f t="shared" si="6"/>
        <v/>
      </c>
      <c r="AN71" s="141" t="str">
        <f>IF(TERM1!O68="","",TERM1!O68)</f>
        <v/>
      </c>
      <c r="AO71" s="139" t="str">
        <f>IF(TERM2!O68="","",TERM2!O68)</f>
        <v/>
      </c>
      <c r="AP71" s="139" t="str">
        <f>IF(TERM3!O68="","",TERM3!O68)</f>
        <v/>
      </c>
      <c r="AQ71" s="137" t="str">
        <f t="shared" si="7"/>
        <v/>
      </c>
      <c r="AR71" s="141" t="str">
        <f>IF(TERM1!P68="","",TERM1!P68)</f>
        <v/>
      </c>
      <c r="AS71" s="139" t="str">
        <f>IF(TERM2!P68="","",TERM2!P68)</f>
        <v/>
      </c>
      <c r="AT71" s="139" t="str">
        <f>IF(TERM3!P68="","",TERM3!P68)</f>
        <v/>
      </c>
      <c r="AU71" s="137" t="str">
        <f t="shared" si="8"/>
        <v/>
      </c>
      <c r="AV71" s="142" t="str">
        <f t="shared" si="9"/>
        <v/>
      </c>
      <c r="AW71" s="143" t="str">
        <f t="shared" si="10"/>
        <v/>
      </c>
      <c r="AX71" s="144" t="str">
        <f t="shared" si="11"/>
        <v/>
      </c>
      <c r="AY71" s="112" t="str">
        <f t="shared" si="12"/>
        <v/>
      </c>
      <c r="AZ71" s="73" t="str">
        <f t="shared" si="13"/>
        <v/>
      </c>
      <c r="BA71" s="50"/>
      <c r="BB71" s="50"/>
      <c r="BC71" s="50"/>
      <c r="BD71" s="50"/>
      <c r="BE71" s="50"/>
      <c r="BF71" s="50"/>
      <c r="BG71" s="50"/>
      <c r="BH71" s="50"/>
      <c r="BI71" s="50"/>
      <c r="BJ71" s="50"/>
      <c r="BK71" s="50"/>
      <c r="BL71" s="50"/>
      <c r="BM71" s="50"/>
      <c r="BN71" s="50"/>
      <c r="BO71" s="50"/>
      <c r="BP71" s="50"/>
      <c r="BQ71" s="50"/>
      <c r="BR71" s="50"/>
      <c r="BS71" s="50"/>
      <c r="BT71" s="50"/>
      <c r="BU71" s="50"/>
      <c r="BV71" s="50"/>
      <c r="BW71" s="50"/>
      <c r="BX71" s="50"/>
      <c r="BY71" s="50"/>
      <c r="BZ71" s="50"/>
      <c r="CA71" s="50"/>
      <c r="CB71" s="50"/>
      <c r="CC71" s="50"/>
      <c r="CD71" s="50"/>
      <c r="CE71" s="50"/>
      <c r="CF71" s="50"/>
      <c r="CG71" s="50"/>
      <c r="CH71" s="50"/>
      <c r="CI71" s="50"/>
      <c r="CJ71" s="50"/>
      <c r="CK71" s="50"/>
      <c r="CL71" s="50"/>
      <c r="CM71" s="50"/>
      <c r="CN71" s="50"/>
      <c r="CO71" s="50"/>
      <c r="CP71" s="50"/>
      <c r="CQ71" s="50"/>
      <c r="CR71" s="50"/>
      <c r="CS71" s="50"/>
      <c r="CT71" s="50"/>
      <c r="CU71" s="50"/>
      <c r="CV71" s="50"/>
      <c r="CW71" s="50"/>
      <c r="CX71" s="50"/>
      <c r="CY71" s="50"/>
      <c r="CZ71" s="50"/>
      <c r="DA71" s="50"/>
      <c r="DB71" s="50"/>
      <c r="DC71" s="50"/>
      <c r="DD71" s="50"/>
      <c r="DE71" s="50"/>
    </row>
    <row r="72" spans="1:109" s="57" customFormat="1" ht="18" customHeight="1" thickBot="1">
      <c r="A72" s="528"/>
      <c r="B72" s="50"/>
      <c r="C72" s="74"/>
      <c r="D72" s="711" t="s">
        <v>79</v>
      </c>
      <c r="E72" s="712"/>
      <c r="F72" s="712"/>
      <c r="G72" s="713"/>
      <c r="H72" s="145" t="str">
        <f>IF(TERM1!E69="","",TERM1!E69)</f>
        <v/>
      </c>
      <c r="I72" s="146" t="str">
        <f>IF(TERM2!E69="","",TERM2!E69)</f>
        <v/>
      </c>
      <c r="J72" s="147" t="str">
        <f>IF(TERM3!E69="","",TERM3!E69)</f>
        <v/>
      </c>
      <c r="K72" s="148"/>
      <c r="L72" s="149" t="str">
        <f>IF(TERM1!F69="","",TERM1!F69)</f>
        <v/>
      </c>
      <c r="M72" s="150" t="str">
        <f>IF(TERM2!F69="","",TERM2!F69)</f>
        <v/>
      </c>
      <c r="N72" s="150" t="str">
        <f>IF(TERM3!F69="","",TERM3!F69)</f>
        <v/>
      </c>
      <c r="O72" s="151"/>
      <c r="P72" s="152" t="str">
        <f>IF(TERM1!G69="","",TERM1!G69)</f>
        <v/>
      </c>
      <c r="Q72" s="150" t="str">
        <f>IF(TERM2!G69="","",TERM2!G69)</f>
        <v/>
      </c>
      <c r="R72" s="150" t="str">
        <f>IF(TERM3!G69="","",TERM3!G69)</f>
        <v/>
      </c>
      <c r="S72" s="148"/>
      <c r="T72" s="149" t="str">
        <f>IF(TERM1!H69="","",TERM1!H69)</f>
        <v/>
      </c>
      <c r="U72" s="150" t="str">
        <f>IF(TERM2!H69="","",TERM2!H69)</f>
        <v/>
      </c>
      <c r="V72" s="147" t="str">
        <f>IF(TERM3!H69="","",TERM3!H69)</f>
        <v/>
      </c>
      <c r="W72" s="151"/>
      <c r="X72" s="152" t="str">
        <f>IF(TERM1!I69="","",TERM1!I69)</f>
        <v/>
      </c>
      <c r="Y72" s="150" t="str">
        <f>IF(TERM2!I69="","",TERM2!I69)</f>
        <v/>
      </c>
      <c r="Z72" s="150" t="str">
        <f>IF(TERM3!I69="","",TERM3!I69)</f>
        <v/>
      </c>
      <c r="AA72" s="148"/>
      <c r="AB72" s="152" t="str">
        <f>IF(TERM1!J69="","",TERM1!J69)</f>
        <v/>
      </c>
      <c r="AC72" s="150" t="str">
        <f>IF(TERM2!J69="","",TERM2!J69)</f>
        <v/>
      </c>
      <c r="AD72" s="150" t="str">
        <f>IF(TERM3!J69="","",TERM3!J69)</f>
        <v/>
      </c>
      <c r="AE72" s="148"/>
      <c r="AF72" s="152" t="str">
        <f>IF(TERM1!K69="","",TERM1!K69)</f>
        <v/>
      </c>
      <c r="AG72" s="150" t="str">
        <f>IF(TERM2!K69="","",TERM2!K69)</f>
        <v/>
      </c>
      <c r="AH72" s="150" t="str">
        <f>IF(TERM3!K69="","",TERM3!K69)</f>
        <v/>
      </c>
      <c r="AI72" s="148"/>
      <c r="AJ72" s="152" t="str">
        <f>IF(TERM1!L69="","",TERM1!L69)</f>
        <v/>
      </c>
      <c r="AK72" s="150" t="str">
        <f>IF(TERM2!L69="","",TERM2!L69)</f>
        <v/>
      </c>
      <c r="AL72" s="150" t="str">
        <f>IF(TERM3!L69="","",TERM3!L69)</f>
        <v/>
      </c>
      <c r="AM72" s="148"/>
      <c r="AN72" s="152" t="str">
        <f>IF(TERM1!O69="","",TERM1!O69)</f>
        <v/>
      </c>
      <c r="AO72" s="150" t="str">
        <f>IF(TERM2!O69="","",TERM2!O69)</f>
        <v/>
      </c>
      <c r="AP72" s="150" t="str">
        <f>IF(TERM3!O69="","",TERM3!O69)</f>
        <v/>
      </c>
      <c r="AQ72" s="148"/>
      <c r="AR72" s="152" t="str">
        <f>IF(TERM1!P69="","",TERM1!P69)</f>
        <v/>
      </c>
      <c r="AS72" s="150" t="str">
        <f>IF(TERM2!P69="","",TERM2!P69)</f>
        <v/>
      </c>
      <c r="AT72" s="150" t="str">
        <f>IF(TERM3!P69="","",TERM3!P69)</f>
        <v/>
      </c>
      <c r="AU72" s="148"/>
      <c r="AV72" s="153" t="str">
        <f t="shared" si="9"/>
        <v/>
      </c>
      <c r="AW72" s="154"/>
      <c r="AX72" s="155" t="str">
        <f t="shared" si="11"/>
        <v/>
      </c>
      <c r="AY72" s="113" t="str">
        <f t="shared" si="12"/>
        <v/>
      </c>
      <c r="AZ72" s="75" t="str">
        <f t="shared" si="13"/>
        <v/>
      </c>
      <c r="BA72" s="50"/>
      <c r="BB72" s="50"/>
      <c r="BC72" s="50"/>
      <c r="BD72" s="50"/>
      <c r="BE72" s="50"/>
      <c r="BF72" s="50"/>
      <c r="BG72" s="50"/>
      <c r="BH72" s="50"/>
      <c r="BI72" s="50"/>
      <c r="BJ72" s="50"/>
      <c r="BK72" s="50"/>
      <c r="BL72" s="50"/>
      <c r="BM72" s="50"/>
      <c r="BN72" s="50"/>
      <c r="BO72" s="50"/>
      <c r="BP72" s="50"/>
      <c r="BQ72" s="50"/>
      <c r="BR72" s="50"/>
      <c r="BS72" s="50"/>
      <c r="BT72" s="50"/>
      <c r="BU72" s="50"/>
      <c r="BV72" s="50"/>
      <c r="BW72" s="50"/>
      <c r="BX72" s="50"/>
      <c r="BY72" s="50"/>
      <c r="BZ72" s="50"/>
      <c r="CA72" s="50"/>
      <c r="CB72" s="50"/>
      <c r="CC72" s="50"/>
      <c r="CD72" s="50"/>
      <c r="CE72" s="50"/>
      <c r="CF72" s="50"/>
      <c r="CG72" s="50"/>
      <c r="CH72" s="50"/>
      <c r="CI72" s="50"/>
      <c r="CJ72" s="50"/>
      <c r="CK72" s="50"/>
      <c r="CL72" s="50"/>
      <c r="CM72" s="50"/>
      <c r="CN72" s="50"/>
      <c r="CO72" s="50"/>
      <c r="CP72" s="50"/>
      <c r="CQ72" s="50"/>
      <c r="CR72" s="50"/>
      <c r="CS72" s="50"/>
      <c r="CT72" s="50"/>
      <c r="CU72" s="50"/>
      <c r="CV72" s="50"/>
      <c r="CW72" s="50"/>
      <c r="CX72" s="50"/>
      <c r="CY72" s="50"/>
      <c r="CZ72" s="50"/>
      <c r="DA72" s="50"/>
      <c r="DB72" s="50"/>
      <c r="DC72" s="50"/>
      <c r="DD72" s="50"/>
      <c r="DE72" s="50"/>
    </row>
    <row r="73" spans="1:109" s="57" customFormat="1" ht="18" customHeight="1">
      <c r="A73" s="528"/>
      <c r="B73" s="50"/>
      <c r="C73" s="70">
        <v>1</v>
      </c>
      <c r="D73" s="714" t="str">
        <f>IF('Input Data'!I71="","",'Input Data'!I71)</f>
        <v>CRUZ, MARIA SANTOS</v>
      </c>
      <c r="E73" s="715"/>
      <c r="F73" s="715"/>
      <c r="G73" s="716"/>
      <c r="H73" s="117" t="str">
        <f>IF(TERM1!E70="","",TERM1!E70)</f>
        <v/>
      </c>
      <c r="I73" s="118" t="str">
        <f>IF(TERM2!E70="","",TERM2!E70)</f>
        <v/>
      </c>
      <c r="J73" s="156" t="str">
        <f>IF(TERM3!E70="","",TERM3!E70)</f>
        <v/>
      </c>
      <c r="K73" s="119" t="str">
        <f t="shared" si="0"/>
        <v/>
      </c>
      <c r="L73" s="157" t="str">
        <f>IF(TERM1!F70="","",TERM1!F70)</f>
        <v/>
      </c>
      <c r="M73" s="158" t="str">
        <f>IF(TERM2!F70="","",TERM2!F70)</f>
        <v/>
      </c>
      <c r="N73" s="158" t="str">
        <f>IF(TERM3!F70="","",TERM3!F70)</f>
        <v/>
      </c>
      <c r="O73" s="159" t="str">
        <f t="shared" si="1"/>
        <v/>
      </c>
      <c r="P73" s="160" t="str">
        <f>IF(TERM1!G70="","",TERM1!G70)</f>
        <v/>
      </c>
      <c r="Q73" s="158" t="str">
        <f>IF(TERM2!G70="","",TERM2!G70)</f>
        <v/>
      </c>
      <c r="R73" s="158" t="str">
        <f>IF(TERM3!G70="","",TERM3!G70)</f>
        <v/>
      </c>
      <c r="S73" s="119" t="str">
        <f t="shared" si="2"/>
        <v/>
      </c>
      <c r="T73" s="157" t="str">
        <f>IF(TERM1!H70="","",TERM1!H70)</f>
        <v/>
      </c>
      <c r="U73" s="158" t="str">
        <f>IF(TERM2!H70="","",TERM2!H70)</f>
        <v/>
      </c>
      <c r="V73" s="156" t="str">
        <f>IF(TERM3!H70="","",TERM3!H70)</f>
        <v/>
      </c>
      <c r="W73" s="159" t="str">
        <f t="shared" si="3"/>
        <v/>
      </c>
      <c r="X73" s="160" t="str">
        <f>IF(TERM1!I70="","",TERM1!I70)</f>
        <v/>
      </c>
      <c r="Y73" s="158" t="str">
        <f>IF(TERM2!I70="","",TERM2!I70)</f>
        <v/>
      </c>
      <c r="Z73" s="158" t="str">
        <f>IF(TERM3!I70="","",TERM3!I70)</f>
        <v/>
      </c>
      <c r="AA73" s="119" t="str">
        <f t="shared" ref="AA73:AA132" si="15">IF(OR(X73="",Y73="",Z73=""),"",IF(ISERROR(ROUND(AVERAGE(X73,Y73,Z73),0)),"",ROUND(AVERAGE(X73,Y73,Z73),0)))</f>
        <v/>
      </c>
      <c r="AB73" s="160" t="str">
        <f>IF(TERM1!J70="","",TERM1!J70)</f>
        <v/>
      </c>
      <c r="AC73" s="158" t="str">
        <f>IF(TERM2!J70="","",TERM2!J70)</f>
        <v/>
      </c>
      <c r="AD73" s="158" t="str">
        <f>IF(TERM3!J70="","",TERM3!J70)</f>
        <v/>
      </c>
      <c r="AE73" s="119" t="str">
        <f t="shared" ref="AE73:AE132" si="16">IF(OR(AB73="",AC73="",AD73=""),"",IF(ISERROR(ROUND(AVERAGE(AB73,AC73,AD73),0)),"",ROUND(AVERAGE(AB73,AC73,AD73),0)))</f>
        <v/>
      </c>
      <c r="AF73" s="160" t="str">
        <f>IF(TERM1!K70="","",TERM1!K70)</f>
        <v/>
      </c>
      <c r="AG73" s="158" t="str">
        <f>IF(TERM2!K70="","",TERM2!K70)</f>
        <v/>
      </c>
      <c r="AH73" s="158" t="str">
        <f>IF(TERM3!K70="","",TERM3!K70)</f>
        <v/>
      </c>
      <c r="AI73" s="119" t="str">
        <f t="shared" ref="AI73:AI132" si="17">IF(OR(AF73="",AG73="",AH73=""),"",IF(ISERROR(ROUND(AVERAGE(AF73,AG73,AH73),0)),"",ROUND(AVERAGE(AF73,AG73,AH73),0)))</f>
        <v/>
      </c>
      <c r="AJ73" s="160" t="str">
        <f>IF(TERM1!L70="","",TERM1!L70)</f>
        <v/>
      </c>
      <c r="AK73" s="158" t="str">
        <f>IF(TERM2!L70="","",TERM2!L70)</f>
        <v/>
      </c>
      <c r="AL73" s="158" t="str">
        <f>IF(TERM3!L70="","",TERM3!L70)</f>
        <v/>
      </c>
      <c r="AM73" s="119" t="str">
        <f t="shared" ref="AM73:AM132" si="18">IF(OR(AJ73="",AK73="",AL73=""),"",IF(ISERROR(ROUND(AVERAGE(AJ73,AK73,AL73),0)),"",ROUND(AVERAGE(AJ73,AK73,AL73),0)))</f>
        <v/>
      </c>
      <c r="AN73" s="160" t="str">
        <f>IF(TERM1!O70="","",TERM1!O70)</f>
        <v/>
      </c>
      <c r="AO73" s="158" t="str">
        <f>IF(TERM2!O70="","",TERM2!O70)</f>
        <v/>
      </c>
      <c r="AP73" s="158" t="str">
        <f>IF(TERM3!O70="","",TERM3!O70)</f>
        <v/>
      </c>
      <c r="AQ73" s="119" t="str">
        <f t="shared" ref="AQ73:AQ132" si="19">IF(OR(AN73="",AO73="",AP73=""),"",IF(ISERROR(ROUND(AVERAGE(AN73,AO73,AP73),0)),"",ROUND(AVERAGE(AN73,AO73,AP73),0)))</f>
        <v/>
      </c>
      <c r="AR73" s="160" t="str">
        <f>IF(TERM1!P70="","",TERM1!P70)</f>
        <v/>
      </c>
      <c r="AS73" s="158" t="str">
        <f>IF(TERM2!P70="","",TERM2!P70)</f>
        <v/>
      </c>
      <c r="AT73" s="158" t="str">
        <f>IF(TERM3!P70="","",TERM3!P70)</f>
        <v/>
      </c>
      <c r="AU73" s="119" t="str">
        <f t="shared" si="8"/>
        <v/>
      </c>
      <c r="AV73" s="120" t="str">
        <f t="shared" si="9"/>
        <v/>
      </c>
      <c r="AW73" s="121" t="str">
        <f t="shared" si="10"/>
        <v/>
      </c>
      <c r="AX73" s="161" t="str">
        <f t="shared" si="11"/>
        <v/>
      </c>
      <c r="AY73" s="114" t="str">
        <f t="shared" si="12"/>
        <v/>
      </c>
      <c r="AZ73" s="76" t="str">
        <f t="shared" si="13"/>
        <v/>
      </c>
      <c r="BA73" s="50"/>
      <c r="BB73" s="50"/>
      <c r="BC73" s="50"/>
      <c r="BD73" s="50"/>
      <c r="BE73" s="50"/>
      <c r="BF73" s="50"/>
      <c r="BG73" s="50"/>
      <c r="BH73" s="50"/>
      <c r="BI73" s="50"/>
      <c r="BJ73" s="50"/>
      <c r="BK73" s="50"/>
      <c r="BL73" s="50"/>
      <c r="BM73" s="50"/>
      <c r="BN73" s="50"/>
      <c r="BO73" s="50"/>
      <c r="BP73" s="50"/>
      <c r="BQ73" s="50"/>
      <c r="BR73" s="50"/>
      <c r="BS73" s="50"/>
      <c r="BT73" s="50"/>
      <c r="BU73" s="50"/>
      <c r="BV73" s="50"/>
      <c r="BW73" s="50"/>
      <c r="BX73" s="50"/>
      <c r="BY73" s="50"/>
      <c r="BZ73" s="50"/>
      <c r="CA73" s="50"/>
      <c r="CB73" s="50"/>
      <c r="CC73" s="50"/>
      <c r="CD73" s="50"/>
      <c r="CE73" s="50"/>
      <c r="CF73" s="50"/>
      <c r="CG73" s="50"/>
      <c r="CH73" s="50"/>
      <c r="CI73" s="50"/>
      <c r="CJ73" s="50"/>
      <c r="CK73" s="50"/>
      <c r="CL73" s="50"/>
      <c r="CM73" s="50"/>
      <c r="CN73" s="50"/>
      <c r="CO73" s="50"/>
      <c r="CP73" s="50"/>
      <c r="CQ73" s="50"/>
      <c r="CR73" s="50"/>
      <c r="CS73" s="50"/>
      <c r="CT73" s="50"/>
      <c r="CU73" s="50"/>
      <c r="CV73" s="50"/>
      <c r="CW73" s="50"/>
      <c r="CX73" s="50"/>
      <c r="CY73" s="50"/>
      <c r="CZ73" s="50"/>
      <c r="DA73" s="50"/>
      <c r="DB73" s="50"/>
      <c r="DC73" s="50"/>
      <c r="DD73" s="50"/>
      <c r="DE73" s="50"/>
    </row>
    <row r="74" spans="1:109" s="57" customFormat="1" ht="18" customHeight="1">
      <c r="A74" s="528"/>
      <c r="B74" s="50"/>
      <c r="C74" s="70">
        <v>2</v>
      </c>
      <c r="D74" s="708" t="str">
        <f>IF('Input Data'!I72="","",'Input Data'!I72)</f>
        <v>REYES, ANGELA VILLANUEVA</v>
      </c>
      <c r="E74" s="709"/>
      <c r="F74" s="709"/>
      <c r="G74" s="710"/>
      <c r="H74" s="123" t="str">
        <f>IF(TERM1!E71="","",TERM1!E71)</f>
        <v/>
      </c>
      <c r="I74" s="124" t="str">
        <f>IF(TERM2!E71="","",TERM2!E71)</f>
        <v/>
      </c>
      <c r="J74" s="125" t="str">
        <f>IF(TERM3!E71="","",TERM3!E71)</f>
        <v/>
      </c>
      <c r="K74" s="126" t="str">
        <f t="shared" si="0"/>
        <v/>
      </c>
      <c r="L74" s="127" t="str">
        <f>IF(TERM1!F71="","",TERM1!F71)</f>
        <v/>
      </c>
      <c r="M74" s="128" t="str">
        <f>IF(TERM2!F71="","",TERM2!F71)</f>
        <v/>
      </c>
      <c r="N74" s="128" t="str">
        <f>IF(TERM3!F71="","",TERM3!F71)</f>
        <v/>
      </c>
      <c r="O74" s="129" t="str">
        <f t="shared" si="1"/>
        <v/>
      </c>
      <c r="P74" s="130" t="str">
        <f>IF(TERM1!G71="","",TERM1!G71)</f>
        <v/>
      </c>
      <c r="Q74" s="128" t="str">
        <f>IF(TERM2!G71="","",TERM2!G71)</f>
        <v/>
      </c>
      <c r="R74" s="128" t="str">
        <f>IF(TERM3!G71="","",TERM3!G71)</f>
        <v/>
      </c>
      <c r="S74" s="126" t="str">
        <f t="shared" si="2"/>
        <v/>
      </c>
      <c r="T74" s="127" t="str">
        <f>IF(TERM1!H71="","",TERM1!H71)</f>
        <v/>
      </c>
      <c r="U74" s="128" t="str">
        <f>IF(TERM2!H71="","",TERM2!H71)</f>
        <v/>
      </c>
      <c r="V74" s="125" t="str">
        <f>IF(TERM3!H71="","",TERM3!H71)</f>
        <v/>
      </c>
      <c r="W74" s="129" t="str">
        <f t="shared" si="3"/>
        <v/>
      </c>
      <c r="X74" s="130" t="str">
        <f>IF(TERM1!I71="","",TERM1!I71)</f>
        <v/>
      </c>
      <c r="Y74" s="128" t="str">
        <f>IF(TERM2!I71="","",TERM2!I71)</f>
        <v/>
      </c>
      <c r="Z74" s="128" t="str">
        <f>IF(TERM3!I71="","",TERM3!I71)</f>
        <v/>
      </c>
      <c r="AA74" s="126" t="str">
        <f t="shared" si="15"/>
        <v/>
      </c>
      <c r="AB74" s="130" t="str">
        <f>IF(TERM1!J71="","",TERM1!J71)</f>
        <v/>
      </c>
      <c r="AC74" s="128" t="str">
        <f>IF(TERM2!J71="","",TERM2!J71)</f>
        <v/>
      </c>
      <c r="AD74" s="128" t="str">
        <f>IF(TERM3!J71="","",TERM3!J71)</f>
        <v/>
      </c>
      <c r="AE74" s="126" t="str">
        <f t="shared" si="16"/>
        <v/>
      </c>
      <c r="AF74" s="130" t="str">
        <f>IF(TERM1!K71="","",TERM1!K71)</f>
        <v/>
      </c>
      <c r="AG74" s="128" t="str">
        <f>IF(TERM2!K71="","",TERM2!K71)</f>
        <v/>
      </c>
      <c r="AH74" s="128" t="str">
        <f>IF(TERM3!K71="","",TERM3!K71)</f>
        <v/>
      </c>
      <c r="AI74" s="126" t="str">
        <f t="shared" si="17"/>
        <v/>
      </c>
      <c r="AJ74" s="130" t="str">
        <f>IF(TERM1!L71="","",TERM1!L71)</f>
        <v/>
      </c>
      <c r="AK74" s="128" t="str">
        <f>IF(TERM2!L71="","",TERM2!L71)</f>
        <v/>
      </c>
      <c r="AL74" s="128" t="str">
        <f>IF(TERM3!L71="","",TERM3!L71)</f>
        <v/>
      </c>
      <c r="AM74" s="126" t="str">
        <f t="shared" si="18"/>
        <v/>
      </c>
      <c r="AN74" s="130" t="str">
        <f>IF(TERM1!O71="","",TERM1!O71)</f>
        <v/>
      </c>
      <c r="AO74" s="128" t="str">
        <f>IF(TERM2!O71="","",TERM2!O71)</f>
        <v/>
      </c>
      <c r="AP74" s="128" t="str">
        <f>IF(TERM3!O71="","",TERM3!O71)</f>
        <v/>
      </c>
      <c r="AQ74" s="126" t="str">
        <f t="shared" si="19"/>
        <v/>
      </c>
      <c r="AR74" s="130" t="str">
        <f>IF(TERM1!P71="","",TERM1!P71)</f>
        <v/>
      </c>
      <c r="AS74" s="128" t="str">
        <f>IF(TERM2!P71="","",TERM2!P71)</f>
        <v/>
      </c>
      <c r="AT74" s="128" t="str">
        <f>IF(TERM3!P71="","",TERM3!P71)</f>
        <v/>
      </c>
      <c r="AU74" s="126" t="str">
        <f t="shared" si="8"/>
        <v/>
      </c>
      <c r="AV74" s="131" t="str">
        <f t="shared" si="9"/>
        <v/>
      </c>
      <c r="AW74" s="132" t="str">
        <f t="shared" si="10"/>
        <v/>
      </c>
      <c r="AX74" s="133" t="str">
        <f t="shared" si="11"/>
        <v/>
      </c>
      <c r="AY74" s="111" t="str">
        <f t="shared" si="12"/>
        <v/>
      </c>
      <c r="AZ74" s="72" t="str">
        <f t="shared" si="13"/>
        <v/>
      </c>
      <c r="BA74" s="50"/>
      <c r="BB74" s="50"/>
      <c r="BC74" s="50"/>
      <c r="BD74" s="50"/>
      <c r="BE74" s="50"/>
      <c r="BF74" s="50"/>
      <c r="BG74" s="50"/>
      <c r="BH74" s="50"/>
      <c r="BI74" s="50"/>
      <c r="BJ74" s="50"/>
      <c r="BK74" s="50"/>
      <c r="BL74" s="50"/>
      <c r="BM74" s="50"/>
      <c r="BN74" s="50"/>
      <c r="BO74" s="50"/>
      <c r="BP74" s="50"/>
      <c r="BQ74" s="50"/>
      <c r="BR74" s="50"/>
      <c r="BS74" s="50"/>
      <c r="BT74" s="50"/>
      <c r="BU74" s="50"/>
      <c r="BV74" s="50"/>
      <c r="BW74" s="50"/>
      <c r="BX74" s="50"/>
      <c r="BY74" s="50"/>
      <c r="BZ74" s="50"/>
      <c r="CA74" s="50"/>
      <c r="CB74" s="50"/>
      <c r="CC74" s="50"/>
      <c r="CD74" s="50"/>
      <c r="CE74" s="50"/>
      <c r="CF74" s="50"/>
      <c r="CG74" s="50"/>
      <c r="CH74" s="50"/>
      <c r="CI74" s="50"/>
      <c r="CJ74" s="50"/>
      <c r="CK74" s="50"/>
      <c r="CL74" s="50"/>
      <c r="CM74" s="50"/>
      <c r="CN74" s="50"/>
      <c r="CO74" s="50"/>
      <c r="CP74" s="50"/>
      <c r="CQ74" s="50"/>
      <c r="CR74" s="50"/>
      <c r="CS74" s="50"/>
      <c r="CT74" s="50"/>
      <c r="CU74" s="50"/>
      <c r="CV74" s="50"/>
      <c r="CW74" s="50"/>
      <c r="CX74" s="50"/>
      <c r="CY74" s="50"/>
      <c r="CZ74" s="50"/>
      <c r="DA74" s="50"/>
      <c r="DB74" s="50"/>
      <c r="DC74" s="50"/>
      <c r="DD74" s="50"/>
      <c r="DE74" s="50"/>
    </row>
    <row r="75" spans="1:109" s="57" customFormat="1" ht="18" customHeight="1">
      <c r="A75" s="528"/>
      <c r="B75" s="50"/>
      <c r="C75" s="70">
        <v>3</v>
      </c>
      <c r="D75" s="708" t="str">
        <f>IF('Input Data'!I73="","",'Input Data'!I73)</f>
        <v>SANTOS, KRISTINE MENDOZA</v>
      </c>
      <c r="E75" s="709"/>
      <c r="F75" s="709"/>
      <c r="G75" s="710"/>
      <c r="H75" s="123" t="str">
        <f>IF(TERM1!E72="","",TERM1!E72)</f>
        <v/>
      </c>
      <c r="I75" s="124" t="str">
        <f>IF(TERM2!E72="","",TERM2!E72)</f>
        <v/>
      </c>
      <c r="J75" s="125" t="str">
        <f>IF(TERM3!E72="","",TERM3!E72)</f>
        <v/>
      </c>
      <c r="K75" s="126" t="str">
        <f t="shared" si="0"/>
        <v/>
      </c>
      <c r="L75" s="127" t="str">
        <f>IF(TERM1!F72="","",TERM1!F72)</f>
        <v/>
      </c>
      <c r="M75" s="128" t="str">
        <f>IF(TERM2!F72="","",TERM2!F72)</f>
        <v/>
      </c>
      <c r="N75" s="128" t="str">
        <f>IF(TERM3!F72="","",TERM3!F72)</f>
        <v/>
      </c>
      <c r="O75" s="129" t="str">
        <f t="shared" si="1"/>
        <v/>
      </c>
      <c r="P75" s="130" t="str">
        <f>IF(TERM1!G72="","",TERM1!G72)</f>
        <v/>
      </c>
      <c r="Q75" s="128" t="str">
        <f>IF(TERM2!G72="","",TERM2!G72)</f>
        <v/>
      </c>
      <c r="R75" s="128" t="str">
        <f>IF(TERM3!G72="","",TERM3!G72)</f>
        <v/>
      </c>
      <c r="S75" s="126" t="str">
        <f t="shared" si="2"/>
        <v/>
      </c>
      <c r="T75" s="127" t="str">
        <f>IF(TERM1!H72="","",TERM1!H72)</f>
        <v/>
      </c>
      <c r="U75" s="128" t="str">
        <f>IF(TERM2!H72="","",TERM2!H72)</f>
        <v/>
      </c>
      <c r="V75" s="125" t="str">
        <f>IF(TERM3!H72="","",TERM3!H72)</f>
        <v/>
      </c>
      <c r="W75" s="129" t="str">
        <f t="shared" si="3"/>
        <v/>
      </c>
      <c r="X75" s="130" t="str">
        <f>IF(TERM1!I72="","",TERM1!I72)</f>
        <v/>
      </c>
      <c r="Y75" s="128" t="str">
        <f>IF(TERM2!I72="","",TERM2!I72)</f>
        <v/>
      </c>
      <c r="Z75" s="128" t="str">
        <f>IF(TERM3!I72="","",TERM3!I72)</f>
        <v/>
      </c>
      <c r="AA75" s="126" t="str">
        <f t="shared" si="15"/>
        <v/>
      </c>
      <c r="AB75" s="130" t="str">
        <f>IF(TERM1!J72="","",TERM1!J72)</f>
        <v/>
      </c>
      <c r="AC75" s="128" t="str">
        <f>IF(TERM2!J72="","",TERM2!J72)</f>
        <v/>
      </c>
      <c r="AD75" s="128" t="str">
        <f>IF(TERM3!J72="","",TERM3!J72)</f>
        <v/>
      </c>
      <c r="AE75" s="126" t="str">
        <f t="shared" si="16"/>
        <v/>
      </c>
      <c r="AF75" s="130" t="str">
        <f>IF(TERM1!K72="","",TERM1!K72)</f>
        <v/>
      </c>
      <c r="AG75" s="128" t="str">
        <f>IF(TERM2!K72="","",TERM2!K72)</f>
        <v/>
      </c>
      <c r="AH75" s="128" t="str">
        <f>IF(TERM3!K72="","",TERM3!K72)</f>
        <v/>
      </c>
      <c r="AI75" s="126" t="str">
        <f t="shared" si="17"/>
        <v/>
      </c>
      <c r="AJ75" s="130" t="str">
        <f>IF(TERM1!L72="","",TERM1!L72)</f>
        <v/>
      </c>
      <c r="AK75" s="128" t="str">
        <f>IF(TERM2!L72="","",TERM2!L72)</f>
        <v/>
      </c>
      <c r="AL75" s="128" t="str">
        <f>IF(TERM3!L72="","",TERM3!L72)</f>
        <v/>
      </c>
      <c r="AM75" s="126" t="str">
        <f t="shared" si="18"/>
        <v/>
      </c>
      <c r="AN75" s="130" t="str">
        <f>IF(TERM1!O72="","",TERM1!O72)</f>
        <v/>
      </c>
      <c r="AO75" s="128" t="str">
        <f>IF(TERM2!O72="","",TERM2!O72)</f>
        <v/>
      </c>
      <c r="AP75" s="128" t="str">
        <f>IF(TERM3!O72="","",TERM3!O72)</f>
        <v/>
      </c>
      <c r="AQ75" s="126" t="str">
        <f t="shared" si="19"/>
        <v/>
      </c>
      <c r="AR75" s="130" t="str">
        <f>IF(TERM1!P72="","",TERM1!P72)</f>
        <v/>
      </c>
      <c r="AS75" s="128" t="str">
        <f>IF(TERM2!P72="","",TERM2!P72)</f>
        <v/>
      </c>
      <c r="AT75" s="128" t="str">
        <f>IF(TERM3!P72="","",TERM3!P72)</f>
        <v/>
      </c>
      <c r="AU75" s="126" t="str">
        <f t="shared" si="8"/>
        <v/>
      </c>
      <c r="AV75" s="131" t="str">
        <f t="shared" si="9"/>
        <v/>
      </c>
      <c r="AW75" s="132" t="str">
        <f t="shared" si="10"/>
        <v/>
      </c>
      <c r="AX75" s="133" t="str">
        <f t="shared" si="11"/>
        <v/>
      </c>
      <c r="AY75" s="111" t="str">
        <f t="shared" si="12"/>
        <v/>
      </c>
      <c r="AZ75" s="72" t="str">
        <f t="shared" si="13"/>
        <v/>
      </c>
      <c r="BA75" s="50"/>
      <c r="BB75" s="50"/>
      <c r="BC75" s="50"/>
      <c r="BD75" s="50"/>
      <c r="BE75" s="50"/>
      <c r="BF75" s="50"/>
      <c r="BG75" s="50"/>
      <c r="BH75" s="50"/>
      <c r="BI75" s="50"/>
      <c r="BJ75" s="50"/>
      <c r="BK75" s="50"/>
      <c r="BL75" s="50"/>
      <c r="BM75" s="50"/>
      <c r="BN75" s="50"/>
      <c r="BO75" s="50"/>
      <c r="BP75" s="50"/>
      <c r="BQ75" s="50"/>
      <c r="BR75" s="50"/>
      <c r="BS75" s="50"/>
      <c r="BT75" s="50"/>
      <c r="BU75" s="50"/>
      <c r="BV75" s="50"/>
      <c r="BW75" s="50"/>
      <c r="BX75" s="50"/>
      <c r="BY75" s="50"/>
      <c r="BZ75" s="50"/>
      <c r="CA75" s="50"/>
      <c r="CB75" s="50"/>
      <c r="CC75" s="50"/>
      <c r="CD75" s="50"/>
      <c r="CE75" s="50"/>
      <c r="CF75" s="50"/>
      <c r="CG75" s="50"/>
      <c r="CH75" s="50"/>
      <c r="CI75" s="50"/>
      <c r="CJ75" s="50"/>
      <c r="CK75" s="50"/>
      <c r="CL75" s="50"/>
      <c r="CM75" s="50"/>
      <c r="CN75" s="50"/>
      <c r="CO75" s="50"/>
      <c r="CP75" s="50"/>
      <c r="CQ75" s="50"/>
      <c r="CR75" s="50"/>
      <c r="CS75" s="50"/>
      <c r="CT75" s="50"/>
      <c r="CU75" s="50"/>
      <c r="CV75" s="50"/>
      <c r="CW75" s="50"/>
      <c r="CX75" s="50"/>
      <c r="CY75" s="50"/>
      <c r="CZ75" s="50"/>
      <c r="DA75" s="50"/>
      <c r="DB75" s="50"/>
      <c r="DC75" s="50"/>
      <c r="DD75" s="50"/>
      <c r="DE75" s="50"/>
    </row>
    <row r="76" spans="1:109" s="57" customFormat="1" ht="18" customHeight="1">
      <c r="A76" s="528"/>
      <c r="B76" s="50"/>
      <c r="C76" s="70">
        <v>4</v>
      </c>
      <c r="D76" s="708" t="str">
        <f>IF('Input Data'!I74="","",'Input Data'!I74)</f>
        <v>MENDOZA, SOPHIA LOPEZ</v>
      </c>
      <c r="E76" s="709"/>
      <c r="F76" s="709"/>
      <c r="G76" s="710"/>
      <c r="H76" s="123" t="str">
        <f>IF(TERM1!E73="","",TERM1!E73)</f>
        <v/>
      </c>
      <c r="I76" s="124" t="str">
        <f>IF(TERM2!E73="","",TERM2!E73)</f>
        <v/>
      </c>
      <c r="J76" s="125" t="str">
        <f>IF(TERM3!E73="","",TERM3!E73)</f>
        <v/>
      </c>
      <c r="K76" s="126" t="str">
        <f t="shared" si="0"/>
        <v/>
      </c>
      <c r="L76" s="127" t="str">
        <f>IF(TERM1!F73="","",TERM1!F73)</f>
        <v/>
      </c>
      <c r="M76" s="128" t="str">
        <f>IF(TERM2!F73="","",TERM2!F73)</f>
        <v/>
      </c>
      <c r="N76" s="128" t="str">
        <f>IF(TERM3!F73="","",TERM3!F73)</f>
        <v/>
      </c>
      <c r="O76" s="129" t="str">
        <f t="shared" si="1"/>
        <v/>
      </c>
      <c r="P76" s="130" t="str">
        <f>IF(TERM1!G73="","",TERM1!G73)</f>
        <v/>
      </c>
      <c r="Q76" s="128" t="str">
        <f>IF(TERM2!G73="","",TERM2!G73)</f>
        <v/>
      </c>
      <c r="R76" s="128" t="str">
        <f>IF(TERM3!G73="","",TERM3!G73)</f>
        <v/>
      </c>
      <c r="S76" s="126" t="str">
        <f t="shared" si="2"/>
        <v/>
      </c>
      <c r="T76" s="127" t="str">
        <f>IF(TERM1!H73="","",TERM1!H73)</f>
        <v/>
      </c>
      <c r="U76" s="128" t="str">
        <f>IF(TERM2!H73="","",TERM2!H73)</f>
        <v/>
      </c>
      <c r="V76" s="125" t="str">
        <f>IF(TERM3!H73="","",TERM3!H73)</f>
        <v/>
      </c>
      <c r="W76" s="129" t="str">
        <f t="shared" si="3"/>
        <v/>
      </c>
      <c r="X76" s="130" t="str">
        <f>IF(TERM1!I73="","",TERM1!I73)</f>
        <v/>
      </c>
      <c r="Y76" s="128" t="str">
        <f>IF(TERM2!I73="","",TERM2!I73)</f>
        <v/>
      </c>
      <c r="Z76" s="128" t="str">
        <f>IF(TERM3!I73="","",TERM3!I73)</f>
        <v/>
      </c>
      <c r="AA76" s="126" t="str">
        <f t="shared" si="15"/>
        <v/>
      </c>
      <c r="AB76" s="130" t="str">
        <f>IF(TERM1!J73="","",TERM1!J73)</f>
        <v/>
      </c>
      <c r="AC76" s="128" t="str">
        <f>IF(TERM2!J73="","",TERM2!J73)</f>
        <v/>
      </c>
      <c r="AD76" s="128" t="str">
        <f>IF(TERM3!J73="","",TERM3!J73)</f>
        <v/>
      </c>
      <c r="AE76" s="126" t="str">
        <f t="shared" si="16"/>
        <v/>
      </c>
      <c r="AF76" s="130" t="str">
        <f>IF(TERM1!K73="","",TERM1!K73)</f>
        <v/>
      </c>
      <c r="AG76" s="128" t="str">
        <f>IF(TERM2!K73="","",TERM2!K73)</f>
        <v/>
      </c>
      <c r="AH76" s="128" t="str">
        <f>IF(TERM3!K73="","",TERM3!K73)</f>
        <v/>
      </c>
      <c r="AI76" s="126" t="str">
        <f t="shared" si="17"/>
        <v/>
      </c>
      <c r="AJ76" s="130" t="str">
        <f>IF(TERM1!L73="","",TERM1!L73)</f>
        <v/>
      </c>
      <c r="AK76" s="128" t="str">
        <f>IF(TERM2!L73="","",TERM2!L73)</f>
        <v/>
      </c>
      <c r="AL76" s="128" t="str">
        <f>IF(TERM3!L73="","",TERM3!L73)</f>
        <v/>
      </c>
      <c r="AM76" s="126" t="str">
        <f t="shared" si="18"/>
        <v/>
      </c>
      <c r="AN76" s="130" t="str">
        <f>IF(TERM1!O73="","",TERM1!O73)</f>
        <v/>
      </c>
      <c r="AO76" s="128" t="str">
        <f>IF(TERM2!O73="","",TERM2!O73)</f>
        <v/>
      </c>
      <c r="AP76" s="128" t="str">
        <f>IF(TERM3!O73="","",TERM3!O73)</f>
        <v/>
      </c>
      <c r="AQ76" s="126" t="str">
        <f t="shared" si="19"/>
        <v/>
      </c>
      <c r="AR76" s="130" t="str">
        <f>IF(TERM1!P73="","",TERM1!P73)</f>
        <v/>
      </c>
      <c r="AS76" s="128" t="str">
        <f>IF(TERM2!P73="","",TERM2!P73)</f>
        <v/>
      </c>
      <c r="AT76" s="128" t="str">
        <f>IF(TERM3!P73="","",TERM3!P73)</f>
        <v/>
      </c>
      <c r="AU76" s="126" t="str">
        <f t="shared" si="8"/>
        <v/>
      </c>
      <c r="AV76" s="131" t="str">
        <f t="shared" si="9"/>
        <v/>
      </c>
      <c r="AW76" s="132" t="str">
        <f t="shared" si="10"/>
        <v/>
      </c>
      <c r="AX76" s="133" t="str">
        <f t="shared" si="11"/>
        <v/>
      </c>
      <c r="AY76" s="111" t="str">
        <f t="shared" si="12"/>
        <v/>
      </c>
      <c r="AZ76" s="72" t="str">
        <f t="shared" si="13"/>
        <v/>
      </c>
      <c r="BA76" s="50"/>
      <c r="BB76" s="50"/>
      <c r="BC76" s="50"/>
      <c r="BD76" s="50"/>
      <c r="BE76" s="50"/>
      <c r="BF76" s="50"/>
      <c r="BG76" s="50"/>
      <c r="BH76" s="50"/>
      <c r="BI76" s="50"/>
      <c r="BJ76" s="50"/>
      <c r="BK76" s="50"/>
      <c r="BL76" s="50"/>
      <c r="BM76" s="50"/>
      <c r="BN76" s="50"/>
      <c r="BO76" s="50"/>
      <c r="BP76" s="50"/>
      <c r="BQ76" s="50"/>
      <c r="BR76" s="50"/>
      <c r="BS76" s="50"/>
      <c r="BT76" s="50"/>
      <c r="BU76" s="50"/>
      <c r="BV76" s="50"/>
      <c r="BW76" s="50"/>
      <c r="BX76" s="50"/>
      <c r="BY76" s="50"/>
      <c r="BZ76" s="50"/>
      <c r="CA76" s="50"/>
      <c r="CB76" s="50"/>
      <c r="CC76" s="50"/>
      <c r="CD76" s="50"/>
      <c r="CE76" s="50"/>
      <c r="CF76" s="50"/>
      <c r="CG76" s="50"/>
      <c r="CH76" s="50"/>
      <c r="CI76" s="50"/>
      <c r="CJ76" s="50"/>
      <c r="CK76" s="50"/>
      <c r="CL76" s="50"/>
      <c r="CM76" s="50"/>
      <c r="CN76" s="50"/>
      <c r="CO76" s="50"/>
      <c r="CP76" s="50"/>
      <c r="CQ76" s="50"/>
      <c r="CR76" s="50"/>
      <c r="CS76" s="50"/>
      <c r="CT76" s="50"/>
      <c r="CU76" s="50"/>
      <c r="CV76" s="50"/>
      <c r="CW76" s="50"/>
      <c r="CX76" s="50"/>
      <c r="CY76" s="50"/>
      <c r="CZ76" s="50"/>
      <c r="DA76" s="50"/>
      <c r="DB76" s="50"/>
      <c r="DC76" s="50"/>
      <c r="DD76" s="50"/>
      <c r="DE76" s="50"/>
    </row>
    <row r="77" spans="1:109" s="57" customFormat="1" ht="18" customHeight="1">
      <c r="A77" s="528"/>
      <c r="B77" s="50"/>
      <c r="C77" s="70">
        <v>5</v>
      </c>
      <c r="D77" s="708" t="str">
        <f>IF('Input Data'!I75="","",'Input Data'!I75)</f>
        <v>VILLANUEVA, CAMILLE RAMOS</v>
      </c>
      <c r="E77" s="709"/>
      <c r="F77" s="709"/>
      <c r="G77" s="710"/>
      <c r="H77" s="123" t="str">
        <f>IF(TERM1!E74="","",TERM1!E74)</f>
        <v/>
      </c>
      <c r="I77" s="124" t="str">
        <f>IF(TERM2!E74="","",TERM2!E74)</f>
        <v/>
      </c>
      <c r="J77" s="125" t="str">
        <f>IF(TERM3!E74="","",TERM3!E74)</f>
        <v/>
      </c>
      <c r="K77" s="126" t="str">
        <f t="shared" ref="K77:K132" si="20">IF(OR(H77="",I77="",J77=""),"",IF(ISERROR(ROUND(AVERAGE(H77,I77,J77),0)),"",ROUND(AVERAGE(H77,I77,J77),0)))</f>
        <v/>
      </c>
      <c r="L77" s="127" t="str">
        <f>IF(TERM1!F74="","",TERM1!F74)</f>
        <v/>
      </c>
      <c r="M77" s="128" t="str">
        <f>IF(TERM2!F74="","",TERM2!F74)</f>
        <v/>
      </c>
      <c r="N77" s="128" t="str">
        <f>IF(TERM3!F74="","",TERM3!F74)</f>
        <v/>
      </c>
      <c r="O77" s="129" t="str">
        <f t="shared" ref="O77:O132" si="21">IF(OR(L77="",M77="",N77=""),"",IF(ISERROR(ROUND(AVERAGE(L77,M77,N77),0)),"",ROUND(AVERAGE(L77,M77,N77),0)))</f>
        <v/>
      </c>
      <c r="P77" s="130" t="str">
        <f>IF(TERM1!G74="","",TERM1!G74)</f>
        <v/>
      </c>
      <c r="Q77" s="128" t="str">
        <f>IF(TERM2!G74="","",TERM2!G74)</f>
        <v/>
      </c>
      <c r="R77" s="128" t="str">
        <f>IF(TERM3!G74="","",TERM3!G74)</f>
        <v/>
      </c>
      <c r="S77" s="126" t="str">
        <f t="shared" ref="S77:S132" si="22">IF(OR(P77="",Q77="",R77=""),"",IF(ISERROR(ROUND(AVERAGE(P77,Q77,R77),0)),"",ROUND(AVERAGE(P77,Q77,R77),0)))</f>
        <v/>
      </c>
      <c r="T77" s="127" t="str">
        <f>IF(TERM1!H74="","",TERM1!H74)</f>
        <v/>
      </c>
      <c r="U77" s="128" t="str">
        <f>IF(TERM2!H74="","",TERM2!H74)</f>
        <v/>
      </c>
      <c r="V77" s="125" t="str">
        <f>IF(TERM3!H74="","",TERM3!H74)</f>
        <v/>
      </c>
      <c r="W77" s="129" t="str">
        <f t="shared" ref="W77:W132" si="23">IF(OR(T77="",U77="",V77=""),"",IF(ISERROR(ROUND(AVERAGE(T77,U77,V77),0)),"",ROUND(AVERAGE(T77,U77,V77),0)))</f>
        <v/>
      </c>
      <c r="X77" s="130" t="str">
        <f>IF(TERM1!I74="","",TERM1!I74)</f>
        <v/>
      </c>
      <c r="Y77" s="128" t="str">
        <f>IF(TERM2!I74="","",TERM2!I74)</f>
        <v/>
      </c>
      <c r="Z77" s="128" t="str">
        <f>IF(TERM3!I74="","",TERM3!I74)</f>
        <v/>
      </c>
      <c r="AA77" s="126" t="str">
        <f t="shared" si="15"/>
        <v/>
      </c>
      <c r="AB77" s="130" t="str">
        <f>IF(TERM1!J74="","",TERM1!J74)</f>
        <v/>
      </c>
      <c r="AC77" s="128" t="str">
        <f>IF(TERM2!J74="","",TERM2!J74)</f>
        <v/>
      </c>
      <c r="AD77" s="128" t="str">
        <f>IF(TERM3!J74="","",TERM3!J74)</f>
        <v/>
      </c>
      <c r="AE77" s="126" t="str">
        <f t="shared" si="16"/>
        <v/>
      </c>
      <c r="AF77" s="130" t="str">
        <f>IF(TERM1!K74="","",TERM1!K74)</f>
        <v/>
      </c>
      <c r="AG77" s="128" t="str">
        <f>IF(TERM2!K74="","",TERM2!K74)</f>
        <v/>
      </c>
      <c r="AH77" s="128" t="str">
        <f>IF(TERM3!K74="","",TERM3!K74)</f>
        <v/>
      </c>
      <c r="AI77" s="126" t="str">
        <f t="shared" si="17"/>
        <v/>
      </c>
      <c r="AJ77" s="130" t="str">
        <f>IF(TERM1!L74="","",TERM1!L74)</f>
        <v/>
      </c>
      <c r="AK77" s="128" t="str">
        <f>IF(TERM2!L74="","",TERM2!L74)</f>
        <v/>
      </c>
      <c r="AL77" s="128" t="str">
        <f>IF(TERM3!L74="","",TERM3!L74)</f>
        <v/>
      </c>
      <c r="AM77" s="126" t="str">
        <f t="shared" si="18"/>
        <v/>
      </c>
      <c r="AN77" s="130" t="str">
        <f>IF(TERM1!O74="","",TERM1!O74)</f>
        <v/>
      </c>
      <c r="AO77" s="128" t="str">
        <f>IF(TERM2!O74="","",TERM2!O74)</f>
        <v/>
      </c>
      <c r="AP77" s="128" t="str">
        <f>IF(TERM3!O74="","",TERM3!O74)</f>
        <v/>
      </c>
      <c r="AQ77" s="126" t="str">
        <f t="shared" si="19"/>
        <v/>
      </c>
      <c r="AR77" s="130" t="str">
        <f>IF(TERM1!P74="","",TERM1!P74)</f>
        <v/>
      </c>
      <c r="AS77" s="128" t="str">
        <f>IF(TERM2!P74="","",TERM2!P74)</f>
        <v/>
      </c>
      <c r="AT77" s="128" t="str">
        <f>IF(TERM3!P74="","",TERM3!P74)</f>
        <v/>
      </c>
      <c r="AU77" s="126" t="str">
        <f t="shared" ref="AU77:AU132" si="24">IF(OR(AR77="",AS77="",AT77=""),"",IF(ISERROR(ROUND(AVERAGE(AR77,AS77,AT77),0)),"",ROUND(AVERAGE(AR77,AS77,AT77),0)))</f>
        <v/>
      </c>
      <c r="AV77" s="131" t="str">
        <f t="shared" ref="AV77:AV132" si="25">IF(COUNT(K77,O77,S77,W77,AA77,AE77,AI77,AM77)&lt;8,"",AVERAGE(K77,O77,S77,W77,AA77,AE77,AI77,AM77,AQ77,AU77))</f>
        <v/>
      </c>
      <c r="AW77" s="132" t="str">
        <f t="shared" ref="AW77:AW132" si="26">IF(ISERROR(ROUND(AV77,0)),"",ROUND(AV77,0))</f>
        <v/>
      </c>
      <c r="AX77" s="133" t="str">
        <f t="shared" ref="AX77:AX132" si="27">IF(AV77="","",RANK(AV77,$AV$12:$AV$132,0))</f>
        <v/>
      </c>
      <c r="AY77" s="111" t="str">
        <f t="shared" ref="AY77:AY132" si="28">IF(AW77="","",IF(AW77&lt;=64,"EMERGING",IF(AW77&lt;=74,"DEVELOPING",IF(AW77&lt;=79,"CONNECTING",IF(AW77&lt;=89,"BENCHMARKING",IF(AW77&lt;=100,"ADVANCING"))))))</f>
        <v/>
      </c>
      <c r="AZ77" s="72" t="str">
        <f t="shared" ref="AZ77:AZ132" si="29">IF(AW77="","",IF(AW77&gt;=90,"ACADEMIC EXCELLENCE",""))</f>
        <v/>
      </c>
      <c r="BA77" s="50"/>
      <c r="BB77" s="50"/>
      <c r="BC77" s="50"/>
      <c r="BD77" s="50"/>
      <c r="BE77" s="50"/>
      <c r="BF77" s="50"/>
      <c r="BG77" s="50"/>
      <c r="BH77" s="50"/>
      <c r="BI77" s="50"/>
      <c r="BJ77" s="50"/>
      <c r="BK77" s="50"/>
      <c r="BL77" s="50"/>
      <c r="BM77" s="50"/>
      <c r="BN77" s="50"/>
      <c r="BO77" s="50"/>
      <c r="BP77" s="50"/>
      <c r="BQ77" s="50"/>
      <c r="BR77" s="50"/>
      <c r="BS77" s="50"/>
      <c r="BT77" s="50"/>
      <c r="BU77" s="50"/>
      <c r="BV77" s="50"/>
      <c r="BW77" s="50"/>
      <c r="BX77" s="50"/>
      <c r="BY77" s="50"/>
      <c r="BZ77" s="50"/>
      <c r="CA77" s="50"/>
      <c r="CB77" s="50"/>
      <c r="CC77" s="50"/>
      <c r="CD77" s="50"/>
      <c r="CE77" s="50"/>
      <c r="CF77" s="50"/>
      <c r="CG77" s="50"/>
      <c r="CH77" s="50"/>
      <c r="CI77" s="50"/>
      <c r="CJ77" s="50"/>
      <c r="CK77" s="50"/>
      <c r="CL77" s="50"/>
      <c r="CM77" s="50"/>
      <c r="CN77" s="50"/>
      <c r="CO77" s="50"/>
      <c r="CP77" s="50"/>
      <c r="CQ77" s="50"/>
      <c r="CR77" s="50"/>
      <c r="CS77" s="50"/>
      <c r="CT77" s="50"/>
      <c r="CU77" s="50"/>
      <c r="CV77" s="50"/>
      <c r="CW77" s="50"/>
      <c r="CX77" s="50"/>
      <c r="CY77" s="50"/>
      <c r="CZ77" s="50"/>
      <c r="DA77" s="50"/>
      <c r="DB77" s="50"/>
      <c r="DC77" s="50"/>
      <c r="DD77" s="50"/>
      <c r="DE77" s="50"/>
    </row>
    <row r="78" spans="1:109" s="57" customFormat="1" ht="18" customHeight="1">
      <c r="A78" s="528"/>
      <c r="B78" s="50"/>
      <c r="C78" s="70">
        <v>6</v>
      </c>
      <c r="D78" s="708" t="str">
        <f>IF('Input Data'!I76="","",'Input Data'!I76)</f>
        <v>LOPEZ, CLARISSE BAUTISTA</v>
      </c>
      <c r="E78" s="709"/>
      <c r="F78" s="709"/>
      <c r="G78" s="710"/>
      <c r="H78" s="123" t="str">
        <f>IF(TERM1!E75="","",TERM1!E75)</f>
        <v/>
      </c>
      <c r="I78" s="124" t="str">
        <f>IF(TERM2!E75="","",TERM2!E75)</f>
        <v/>
      </c>
      <c r="J78" s="125" t="str">
        <f>IF(TERM3!E75="","",TERM3!E75)</f>
        <v/>
      </c>
      <c r="K78" s="126" t="str">
        <f t="shared" si="20"/>
        <v/>
      </c>
      <c r="L78" s="127" t="str">
        <f>IF(TERM1!F75="","",TERM1!F75)</f>
        <v/>
      </c>
      <c r="M78" s="128" t="str">
        <f>IF(TERM2!F75="","",TERM2!F75)</f>
        <v/>
      </c>
      <c r="N78" s="128" t="str">
        <f>IF(TERM3!F75="","",TERM3!F75)</f>
        <v/>
      </c>
      <c r="O78" s="129" t="str">
        <f t="shared" si="21"/>
        <v/>
      </c>
      <c r="P78" s="130" t="str">
        <f>IF(TERM1!G75="","",TERM1!G75)</f>
        <v/>
      </c>
      <c r="Q78" s="128" t="str">
        <f>IF(TERM2!G75="","",TERM2!G75)</f>
        <v/>
      </c>
      <c r="R78" s="128" t="str">
        <f>IF(TERM3!G75="","",TERM3!G75)</f>
        <v/>
      </c>
      <c r="S78" s="126" t="str">
        <f t="shared" si="22"/>
        <v/>
      </c>
      <c r="T78" s="127" t="str">
        <f>IF(TERM1!H75="","",TERM1!H75)</f>
        <v/>
      </c>
      <c r="U78" s="128" t="str">
        <f>IF(TERM2!H75="","",TERM2!H75)</f>
        <v/>
      </c>
      <c r="V78" s="125" t="str">
        <f>IF(TERM3!H75="","",TERM3!H75)</f>
        <v/>
      </c>
      <c r="W78" s="129" t="str">
        <f t="shared" si="23"/>
        <v/>
      </c>
      <c r="X78" s="130" t="str">
        <f>IF(TERM1!I75="","",TERM1!I75)</f>
        <v/>
      </c>
      <c r="Y78" s="128" t="str">
        <f>IF(TERM2!I75="","",TERM2!I75)</f>
        <v/>
      </c>
      <c r="Z78" s="128" t="str">
        <f>IF(TERM3!I75="","",TERM3!I75)</f>
        <v/>
      </c>
      <c r="AA78" s="126" t="str">
        <f t="shared" si="15"/>
        <v/>
      </c>
      <c r="AB78" s="130" t="str">
        <f>IF(TERM1!J75="","",TERM1!J75)</f>
        <v/>
      </c>
      <c r="AC78" s="128" t="str">
        <f>IF(TERM2!J75="","",TERM2!J75)</f>
        <v/>
      </c>
      <c r="AD78" s="128" t="str">
        <f>IF(TERM3!J75="","",TERM3!J75)</f>
        <v/>
      </c>
      <c r="AE78" s="126" t="str">
        <f t="shared" si="16"/>
        <v/>
      </c>
      <c r="AF78" s="130" t="str">
        <f>IF(TERM1!K75="","",TERM1!K75)</f>
        <v/>
      </c>
      <c r="AG78" s="128" t="str">
        <f>IF(TERM2!K75="","",TERM2!K75)</f>
        <v/>
      </c>
      <c r="AH78" s="128" t="str">
        <f>IF(TERM3!K75="","",TERM3!K75)</f>
        <v/>
      </c>
      <c r="AI78" s="126" t="str">
        <f t="shared" si="17"/>
        <v/>
      </c>
      <c r="AJ78" s="130" t="str">
        <f>IF(TERM1!L75="","",TERM1!L75)</f>
        <v/>
      </c>
      <c r="AK78" s="128" t="str">
        <f>IF(TERM2!L75="","",TERM2!L75)</f>
        <v/>
      </c>
      <c r="AL78" s="128" t="str">
        <f>IF(TERM3!L75="","",TERM3!L75)</f>
        <v/>
      </c>
      <c r="AM78" s="126" t="str">
        <f t="shared" si="18"/>
        <v/>
      </c>
      <c r="AN78" s="130" t="str">
        <f>IF(TERM1!O75="","",TERM1!O75)</f>
        <v/>
      </c>
      <c r="AO78" s="128" t="str">
        <f>IF(TERM2!O75="","",TERM2!O75)</f>
        <v/>
      </c>
      <c r="AP78" s="128" t="str">
        <f>IF(TERM3!O75="","",TERM3!O75)</f>
        <v/>
      </c>
      <c r="AQ78" s="126" t="str">
        <f t="shared" si="19"/>
        <v/>
      </c>
      <c r="AR78" s="130" t="str">
        <f>IF(TERM1!P75="","",TERM1!P75)</f>
        <v/>
      </c>
      <c r="AS78" s="128" t="str">
        <f>IF(TERM2!P75="","",TERM2!P75)</f>
        <v/>
      </c>
      <c r="AT78" s="128" t="str">
        <f>IF(TERM3!P75="","",TERM3!P75)</f>
        <v/>
      </c>
      <c r="AU78" s="126" t="str">
        <f t="shared" si="24"/>
        <v/>
      </c>
      <c r="AV78" s="131" t="str">
        <f t="shared" si="25"/>
        <v/>
      </c>
      <c r="AW78" s="132" t="str">
        <f t="shared" si="26"/>
        <v/>
      </c>
      <c r="AX78" s="133" t="str">
        <f t="shared" si="27"/>
        <v/>
      </c>
      <c r="AY78" s="111" t="str">
        <f t="shared" si="28"/>
        <v/>
      </c>
      <c r="AZ78" s="72" t="str">
        <f t="shared" si="29"/>
        <v/>
      </c>
      <c r="BA78" s="50"/>
      <c r="BB78" s="50"/>
      <c r="BC78" s="50"/>
      <c r="BD78" s="50"/>
      <c r="BE78" s="50"/>
      <c r="BF78" s="50"/>
      <c r="BG78" s="50"/>
      <c r="BH78" s="50"/>
      <c r="BI78" s="50"/>
      <c r="BJ78" s="50"/>
      <c r="BK78" s="50"/>
      <c r="BL78" s="50"/>
      <c r="BM78" s="50"/>
      <c r="BN78" s="50"/>
      <c r="BO78" s="50"/>
      <c r="BP78" s="50"/>
      <c r="BQ78" s="50"/>
      <c r="BR78" s="50"/>
      <c r="BS78" s="50"/>
      <c r="BT78" s="50"/>
      <c r="BU78" s="50"/>
      <c r="BV78" s="50"/>
      <c r="BW78" s="50"/>
      <c r="BX78" s="50"/>
      <c r="BY78" s="50"/>
      <c r="BZ78" s="50"/>
      <c r="CA78" s="50"/>
      <c r="CB78" s="50"/>
      <c r="CC78" s="50"/>
      <c r="CD78" s="50"/>
      <c r="CE78" s="50"/>
      <c r="CF78" s="50"/>
      <c r="CG78" s="50"/>
      <c r="CH78" s="50"/>
      <c r="CI78" s="50"/>
      <c r="CJ78" s="50"/>
      <c r="CK78" s="50"/>
      <c r="CL78" s="50"/>
      <c r="CM78" s="50"/>
      <c r="CN78" s="50"/>
      <c r="CO78" s="50"/>
      <c r="CP78" s="50"/>
      <c r="CQ78" s="50"/>
      <c r="CR78" s="50"/>
      <c r="CS78" s="50"/>
      <c r="CT78" s="50"/>
      <c r="CU78" s="50"/>
      <c r="CV78" s="50"/>
      <c r="CW78" s="50"/>
      <c r="CX78" s="50"/>
      <c r="CY78" s="50"/>
      <c r="CZ78" s="50"/>
      <c r="DA78" s="50"/>
      <c r="DB78" s="50"/>
      <c r="DC78" s="50"/>
      <c r="DD78" s="50"/>
      <c r="DE78" s="50"/>
    </row>
    <row r="79" spans="1:109" s="57" customFormat="1" ht="18" customHeight="1">
      <c r="A79" s="528"/>
      <c r="B79" s="50"/>
      <c r="C79" s="70">
        <v>7</v>
      </c>
      <c r="D79" s="708" t="str">
        <f>IF('Input Data'!I77="","",'Input Data'!I77)</f>
        <v>TORRES, HANNAH GARCIA</v>
      </c>
      <c r="E79" s="709"/>
      <c r="F79" s="709"/>
      <c r="G79" s="710"/>
      <c r="H79" s="123" t="str">
        <f>IF(TERM1!E76="","",TERM1!E76)</f>
        <v/>
      </c>
      <c r="I79" s="124" t="str">
        <f>IF(TERM2!E76="","",TERM2!E76)</f>
        <v/>
      </c>
      <c r="J79" s="125" t="str">
        <f>IF(TERM3!E76="","",TERM3!E76)</f>
        <v/>
      </c>
      <c r="K79" s="126" t="str">
        <f t="shared" si="20"/>
        <v/>
      </c>
      <c r="L79" s="127" t="str">
        <f>IF(TERM1!F76="","",TERM1!F76)</f>
        <v/>
      </c>
      <c r="M79" s="128" t="str">
        <f>IF(TERM2!F76="","",TERM2!F76)</f>
        <v/>
      </c>
      <c r="N79" s="128" t="str">
        <f>IF(TERM3!F76="","",TERM3!F76)</f>
        <v/>
      </c>
      <c r="O79" s="129" t="str">
        <f t="shared" si="21"/>
        <v/>
      </c>
      <c r="P79" s="130" t="str">
        <f>IF(TERM1!G76="","",TERM1!G76)</f>
        <v/>
      </c>
      <c r="Q79" s="128" t="str">
        <f>IF(TERM2!G76="","",TERM2!G76)</f>
        <v/>
      </c>
      <c r="R79" s="128" t="str">
        <f>IF(TERM3!G76="","",TERM3!G76)</f>
        <v/>
      </c>
      <c r="S79" s="126" t="str">
        <f t="shared" si="22"/>
        <v/>
      </c>
      <c r="T79" s="127" t="str">
        <f>IF(TERM1!H76="","",TERM1!H76)</f>
        <v/>
      </c>
      <c r="U79" s="128" t="str">
        <f>IF(TERM2!H76="","",TERM2!H76)</f>
        <v/>
      </c>
      <c r="V79" s="125" t="str">
        <f>IF(TERM3!H76="","",TERM3!H76)</f>
        <v/>
      </c>
      <c r="W79" s="129" t="str">
        <f t="shared" si="23"/>
        <v/>
      </c>
      <c r="X79" s="130" t="str">
        <f>IF(TERM1!I76="","",TERM1!I76)</f>
        <v/>
      </c>
      <c r="Y79" s="128" t="str">
        <f>IF(TERM2!I76="","",TERM2!I76)</f>
        <v/>
      </c>
      <c r="Z79" s="128" t="str">
        <f>IF(TERM3!I76="","",TERM3!I76)</f>
        <v/>
      </c>
      <c r="AA79" s="126" t="str">
        <f t="shared" si="15"/>
        <v/>
      </c>
      <c r="AB79" s="130" t="str">
        <f>IF(TERM1!J76="","",TERM1!J76)</f>
        <v/>
      </c>
      <c r="AC79" s="128" t="str">
        <f>IF(TERM2!J76="","",TERM2!J76)</f>
        <v/>
      </c>
      <c r="AD79" s="128" t="str">
        <f>IF(TERM3!J76="","",TERM3!J76)</f>
        <v/>
      </c>
      <c r="AE79" s="126" t="str">
        <f t="shared" si="16"/>
        <v/>
      </c>
      <c r="AF79" s="130" t="str">
        <f>IF(TERM1!K76="","",TERM1!K76)</f>
        <v/>
      </c>
      <c r="AG79" s="128" t="str">
        <f>IF(TERM2!K76="","",TERM2!K76)</f>
        <v/>
      </c>
      <c r="AH79" s="128" t="str">
        <f>IF(TERM3!K76="","",TERM3!K76)</f>
        <v/>
      </c>
      <c r="AI79" s="126" t="str">
        <f t="shared" si="17"/>
        <v/>
      </c>
      <c r="AJ79" s="130" t="str">
        <f>IF(TERM1!L76="","",TERM1!L76)</f>
        <v/>
      </c>
      <c r="AK79" s="128" t="str">
        <f>IF(TERM2!L76="","",TERM2!L76)</f>
        <v/>
      </c>
      <c r="AL79" s="128" t="str">
        <f>IF(TERM3!L76="","",TERM3!L76)</f>
        <v/>
      </c>
      <c r="AM79" s="126" t="str">
        <f t="shared" si="18"/>
        <v/>
      </c>
      <c r="AN79" s="130" t="str">
        <f>IF(TERM1!O76="","",TERM1!O76)</f>
        <v/>
      </c>
      <c r="AO79" s="128" t="str">
        <f>IF(TERM2!O76="","",TERM2!O76)</f>
        <v/>
      </c>
      <c r="AP79" s="128" t="str">
        <f>IF(TERM3!O76="","",TERM3!O76)</f>
        <v/>
      </c>
      <c r="AQ79" s="126" t="str">
        <f t="shared" si="19"/>
        <v/>
      </c>
      <c r="AR79" s="130" t="str">
        <f>IF(TERM1!P76="","",TERM1!P76)</f>
        <v/>
      </c>
      <c r="AS79" s="128" t="str">
        <f>IF(TERM2!P76="","",TERM2!P76)</f>
        <v/>
      </c>
      <c r="AT79" s="128" t="str">
        <f>IF(TERM3!P76="","",TERM3!P76)</f>
        <v/>
      </c>
      <c r="AU79" s="126" t="str">
        <f t="shared" si="24"/>
        <v/>
      </c>
      <c r="AV79" s="131" t="str">
        <f t="shared" si="25"/>
        <v/>
      </c>
      <c r="AW79" s="132" t="str">
        <f t="shared" si="26"/>
        <v/>
      </c>
      <c r="AX79" s="133" t="str">
        <f t="shared" si="27"/>
        <v/>
      </c>
      <c r="AY79" s="111" t="str">
        <f t="shared" si="28"/>
        <v/>
      </c>
      <c r="AZ79" s="72" t="str">
        <f t="shared" si="29"/>
        <v/>
      </c>
      <c r="BA79" s="50"/>
      <c r="BB79" s="50"/>
      <c r="BC79" s="50"/>
      <c r="BD79" s="50"/>
      <c r="BE79" s="50"/>
      <c r="BF79" s="50"/>
      <c r="BG79" s="50"/>
      <c r="BH79" s="50"/>
      <c r="BI79" s="50"/>
      <c r="BJ79" s="50"/>
      <c r="BK79" s="50"/>
      <c r="BL79" s="50"/>
      <c r="BM79" s="50"/>
      <c r="BN79" s="50"/>
      <c r="BO79" s="50"/>
      <c r="BP79" s="50"/>
      <c r="BQ79" s="50"/>
      <c r="BR79" s="50"/>
      <c r="BS79" s="50"/>
      <c r="BT79" s="50"/>
      <c r="BU79" s="50"/>
      <c r="BV79" s="50"/>
      <c r="BW79" s="50"/>
      <c r="BX79" s="50"/>
      <c r="BY79" s="50"/>
      <c r="BZ79" s="50"/>
      <c r="CA79" s="50"/>
      <c r="CB79" s="50"/>
      <c r="CC79" s="50"/>
      <c r="CD79" s="50"/>
      <c r="CE79" s="50"/>
      <c r="CF79" s="50"/>
      <c r="CG79" s="50"/>
      <c r="CH79" s="50"/>
      <c r="CI79" s="50"/>
      <c r="CJ79" s="50"/>
      <c r="CK79" s="50"/>
      <c r="CL79" s="50"/>
      <c r="CM79" s="50"/>
      <c r="CN79" s="50"/>
      <c r="CO79" s="50"/>
      <c r="CP79" s="50"/>
      <c r="CQ79" s="50"/>
      <c r="CR79" s="50"/>
      <c r="CS79" s="50"/>
      <c r="CT79" s="50"/>
      <c r="CU79" s="50"/>
      <c r="CV79" s="50"/>
      <c r="CW79" s="50"/>
      <c r="CX79" s="50"/>
      <c r="CY79" s="50"/>
      <c r="CZ79" s="50"/>
      <c r="DA79" s="50"/>
      <c r="DB79" s="50"/>
      <c r="DC79" s="50"/>
      <c r="DD79" s="50"/>
      <c r="DE79" s="50"/>
    </row>
    <row r="80" spans="1:109" s="57" customFormat="1" ht="18" customHeight="1">
      <c r="A80" s="528"/>
      <c r="B80" s="50"/>
      <c r="C80" s="70">
        <v>8</v>
      </c>
      <c r="D80" s="708" t="str">
        <f>IF('Input Data'!I78="","",'Input Data'!I78)</f>
        <v>RAMOS, ALYSSA MORALES</v>
      </c>
      <c r="E80" s="709"/>
      <c r="F80" s="709"/>
      <c r="G80" s="710"/>
      <c r="H80" s="123" t="str">
        <f>IF(TERM1!E77="","",TERM1!E77)</f>
        <v/>
      </c>
      <c r="I80" s="124" t="str">
        <f>IF(TERM2!E77="","",TERM2!E77)</f>
        <v/>
      </c>
      <c r="J80" s="125" t="str">
        <f>IF(TERM3!E77="","",TERM3!E77)</f>
        <v/>
      </c>
      <c r="K80" s="126" t="str">
        <f t="shared" si="20"/>
        <v/>
      </c>
      <c r="L80" s="127" t="str">
        <f>IF(TERM1!F77="","",TERM1!F77)</f>
        <v/>
      </c>
      <c r="M80" s="128" t="str">
        <f>IF(TERM2!F77="","",TERM2!F77)</f>
        <v/>
      </c>
      <c r="N80" s="128" t="str">
        <f>IF(TERM3!F77="","",TERM3!F77)</f>
        <v/>
      </c>
      <c r="O80" s="129" t="str">
        <f t="shared" si="21"/>
        <v/>
      </c>
      <c r="P80" s="130" t="str">
        <f>IF(TERM1!G77="","",TERM1!G77)</f>
        <v/>
      </c>
      <c r="Q80" s="128" t="str">
        <f>IF(TERM2!G77="","",TERM2!G77)</f>
        <v/>
      </c>
      <c r="R80" s="128" t="str">
        <f>IF(TERM3!G77="","",TERM3!G77)</f>
        <v/>
      </c>
      <c r="S80" s="126" t="str">
        <f t="shared" si="22"/>
        <v/>
      </c>
      <c r="T80" s="127" t="str">
        <f>IF(TERM1!H77="","",TERM1!H77)</f>
        <v/>
      </c>
      <c r="U80" s="128" t="str">
        <f>IF(TERM2!H77="","",TERM2!H77)</f>
        <v/>
      </c>
      <c r="V80" s="125" t="str">
        <f>IF(TERM3!H77="","",TERM3!H77)</f>
        <v/>
      </c>
      <c r="W80" s="129" t="str">
        <f t="shared" si="23"/>
        <v/>
      </c>
      <c r="X80" s="130" t="str">
        <f>IF(TERM1!I77="","",TERM1!I77)</f>
        <v/>
      </c>
      <c r="Y80" s="128" t="str">
        <f>IF(TERM2!I77="","",TERM2!I77)</f>
        <v/>
      </c>
      <c r="Z80" s="128" t="str">
        <f>IF(TERM3!I77="","",TERM3!I77)</f>
        <v/>
      </c>
      <c r="AA80" s="126" t="str">
        <f t="shared" si="15"/>
        <v/>
      </c>
      <c r="AB80" s="130" t="str">
        <f>IF(TERM1!J77="","",TERM1!J77)</f>
        <v/>
      </c>
      <c r="AC80" s="128" t="str">
        <f>IF(TERM2!J77="","",TERM2!J77)</f>
        <v/>
      </c>
      <c r="AD80" s="128" t="str">
        <f>IF(TERM3!J77="","",TERM3!J77)</f>
        <v/>
      </c>
      <c r="AE80" s="126" t="str">
        <f t="shared" si="16"/>
        <v/>
      </c>
      <c r="AF80" s="130" t="str">
        <f>IF(TERM1!K77="","",TERM1!K77)</f>
        <v/>
      </c>
      <c r="AG80" s="128" t="str">
        <f>IF(TERM2!K77="","",TERM2!K77)</f>
        <v/>
      </c>
      <c r="AH80" s="128" t="str">
        <f>IF(TERM3!K77="","",TERM3!K77)</f>
        <v/>
      </c>
      <c r="AI80" s="126" t="str">
        <f t="shared" si="17"/>
        <v/>
      </c>
      <c r="AJ80" s="130" t="str">
        <f>IF(TERM1!L77="","",TERM1!L77)</f>
        <v/>
      </c>
      <c r="AK80" s="128" t="str">
        <f>IF(TERM2!L77="","",TERM2!L77)</f>
        <v/>
      </c>
      <c r="AL80" s="128" t="str">
        <f>IF(TERM3!L77="","",TERM3!L77)</f>
        <v/>
      </c>
      <c r="AM80" s="126" t="str">
        <f t="shared" si="18"/>
        <v/>
      </c>
      <c r="AN80" s="130" t="str">
        <f>IF(TERM1!O77="","",TERM1!O77)</f>
        <v/>
      </c>
      <c r="AO80" s="128" t="str">
        <f>IF(TERM2!O77="","",TERM2!O77)</f>
        <v/>
      </c>
      <c r="AP80" s="128" t="str">
        <f>IF(TERM3!O77="","",TERM3!O77)</f>
        <v/>
      </c>
      <c r="AQ80" s="126" t="str">
        <f t="shared" si="19"/>
        <v/>
      </c>
      <c r="AR80" s="130" t="str">
        <f>IF(TERM1!P77="","",TERM1!P77)</f>
        <v/>
      </c>
      <c r="AS80" s="128" t="str">
        <f>IF(TERM2!P77="","",TERM2!P77)</f>
        <v/>
      </c>
      <c r="AT80" s="128" t="str">
        <f>IF(TERM3!P77="","",TERM3!P77)</f>
        <v/>
      </c>
      <c r="AU80" s="126" t="str">
        <f t="shared" si="24"/>
        <v/>
      </c>
      <c r="AV80" s="131" t="str">
        <f t="shared" si="25"/>
        <v/>
      </c>
      <c r="AW80" s="132" t="str">
        <f t="shared" si="26"/>
        <v/>
      </c>
      <c r="AX80" s="133" t="str">
        <f t="shared" si="27"/>
        <v/>
      </c>
      <c r="AY80" s="111" t="str">
        <f t="shared" si="28"/>
        <v/>
      </c>
      <c r="AZ80" s="72" t="str">
        <f t="shared" si="29"/>
        <v/>
      </c>
      <c r="BA80" s="50"/>
      <c r="BB80" s="50"/>
      <c r="BC80" s="50"/>
      <c r="BD80" s="50"/>
      <c r="BE80" s="50"/>
      <c r="BF80" s="50"/>
      <c r="BG80" s="50"/>
      <c r="BH80" s="50"/>
      <c r="BI80" s="50"/>
      <c r="BJ80" s="50"/>
      <c r="BK80" s="50"/>
      <c r="BL80" s="50"/>
      <c r="BM80" s="50"/>
      <c r="BN80" s="50"/>
      <c r="BO80" s="50"/>
      <c r="BP80" s="50"/>
      <c r="BQ80" s="50"/>
      <c r="BR80" s="50"/>
      <c r="BS80" s="50"/>
      <c r="BT80" s="50"/>
      <c r="BU80" s="50"/>
      <c r="BV80" s="50"/>
      <c r="BW80" s="50"/>
      <c r="BX80" s="50"/>
      <c r="BY80" s="50"/>
      <c r="BZ80" s="50"/>
      <c r="CA80" s="50"/>
      <c r="CB80" s="50"/>
      <c r="CC80" s="50"/>
      <c r="CD80" s="50"/>
      <c r="CE80" s="50"/>
      <c r="CF80" s="50"/>
      <c r="CG80" s="50"/>
      <c r="CH80" s="50"/>
      <c r="CI80" s="50"/>
      <c r="CJ80" s="50"/>
      <c r="CK80" s="50"/>
      <c r="CL80" s="50"/>
      <c r="CM80" s="50"/>
      <c r="CN80" s="50"/>
      <c r="CO80" s="50"/>
      <c r="CP80" s="50"/>
      <c r="CQ80" s="50"/>
      <c r="CR80" s="50"/>
      <c r="CS80" s="50"/>
      <c r="CT80" s="50"/>
      <c r="CU80" s="50"/>
      <c r="CV80" s="50"/>
      <c r="CW80" s="50"/>
      <c r="CX80" s="50"/>
      <c r="CY80" s="50"/>
      <c r="CZ80" s="50"/>
      <c r="DA80" s="50"/>
      <c r="DB80" s="50"/>
      <c r="DC80" s="50"/>
      <c r="DD80" s="50"/>
      <c r="DE80" s="50"/>
    </row>
    <row r="81" spans="1:109" s="57" customFormat="1" ht="18" customHeight="1">
      <c r="A81" s="528"/>
      <c r="B81" s="50"/>
      <c r="C81" s="70">
        <v>9</v>
      </c>
      <c r="D81" s="708" t="str">
        <f>IF('Input Data'!I79="","",'Input Data'!I79)</f>
        <v>BAUTISTA, JESSICA FERNANDEZ</v>
      </c>
      <c r="E81" s="709"/>
      <c r="F81" s="709"/>
      <c r="G81" s="710"/>
      <c r="H81" s="123" t="str">
        <f>IF(TERM1!E78="","",TERM1!E78)</f>
        <v/>
      </c>
      <c r="I81" s="124" t="str">
        <f>IF(TERM2!E78="","",TERM2!E78)</f>
        <v/>
      </c>
      <c r="J81" s="125" t="str">
        <f>IF(TERM3!E78="","",TERM3!E78)</f>
        <v/>
      </c>
      <c r="K81" s="126" t="str">
        <f t="shared" si="20"/>
        <v/>
      </c>
      <c r="L81" s="127" t="str">
        <f>IF(TERM1!F78="","",TERM1!F78)</f>
        <v/>
      </c>
      <c r="M81" s="128" t="str">
        <f>IF(TERM2!F78="","",TERM2!F78)</f>
        <v/>
      </c>
      <c r="N81" s="128" t="str">
        <f>IF(TERM3!F78="","",TERM3!F78)</f>
        <v/>
      </c>
      <c r="O81" s="129" t="str">
        <f t="shared" si="21"/>
        <v/>
      </c>
      <c r="P81" s="130" t="str">
        <f>IF(TERM1!G78="","",TERM1!G78)</f>
        <v/>
      </c>
      <c r="Q81" s="128" t="str">
        <f>IF(TERM2!G78="","",TERM2!G78)</f>
        <v/>
      </c>
      <c r="R81" s="128" t="str">
        <f>IF(TERM3!G78="","",TERM3!G78)</f>
        <v/>
      </c>
      <c r="S81" s="126" t="str">
        <f t="shared" si="22"/>
        <v/>
      </c>
      <c r="T81" s="127" t="str">
        <f>IF(TERM1!H78="","",TERM1!H78)</f>
        <v/>
      </c>
      <c r="U81" s="128" t="str">
        <f>IF(TERM2!H78="","",TERM2!H78)</f>
        <v/>
      </c>
      <c r="V81" s="125" t="str">
        <f>IF(TERM3!H78="","",TERM3!H78)</f>
        <v/>
      </c>
      <c r="W81" s="129" t="str">
        <f t="shared" si="23"/>
        <v/>
      </c>
      <c r="X81" s="130" t="str">
        <f>IF(TERM1!I78="","",TERM1!I78)</f>
        <v/>
      </c>
      <c r="Y81" s="128" t="str">
        <f>IF(TERM2!I78="","",TERM2!I78)</f>
        <v/>
      </c>
      <c r="Z81" s="128" t="str">
        <f>IF(TERM3!I78="","",TERM3!I78)</f>
        <v/>
      </c>
      <c r="AA81" s="126" t="str">
        <f t="shared" si="15"/>
        <v/>
      </c>
      <c r="AB81" s="130" t="str">
        <f>IF(TERM1!J78="","",TERM1!J78)</f>
        <v/>
      </c>
      <c r="AC81" s="128" t="str">
        <f>IF(TERM2!J78="","",TERM2!J78)</f>
        <v/>
      </c>
      <c r="AD81" s="128" t="str">
        <f>IF(TERM3!J78="","",TERM3!J78)</f>
        <v/>
      </c>
      <c r="AE81" s="126" t="str">
        <f t="shared" si="16"/>
        <v/>
      </c>
      <c r="AF81" s="130" t="str">
        <f>IF(TERM1!K78="","",TERM1!K78)</f>
        <v/>
      </c>
      <c r="AG81" s="128" t="str">
        <f>IF(TERM2!K78="","",TERM2!K78)</f>
        <v/>
      </c>
      <c r="AH81" s="128" t="str">
        <f>IF(TERM3!K78="","",TERM3!K78)</f>
        <v/>
      </c>
      <c r="AI81" s="126" t="str">
        <f t="shared" si="17"/>
        <v/>
      </c>
      <c r="AJ81" s="130" t="str">
        <f>IF(TERM1!L78="","",TERM1!L78)</f>
        <v/>
      </c>
      <c r="AK81" s="128" t="str">
        <f>IF(TERM2!L78="","",TERM2!L78)</f>
        <v/>
      </c>
      <c r="AL81" s="128" t="str">
        <f>IF(TERM3!L78="","",TERM3!L78)</f>
        <v/>
      </c>
      <c r="AM81" s="126" t="str">
        <f t="shared" si="18"/>
        <v/>
      </c>
      <c r="AN81" s="130" t="str">
        <f>IF(TERM1!O78="","",TERM1!O78)</f>
        <v/>
      </c>
      <c r="AO81" s="128" t="str">
        <f>IF(TERM2!O78="","",TERM2!O78)</f>
        <v/>
      </c>
      <c r="AP81" s="128" t="str">
        <f>IF(TERM3!O78="","",TERM3!O78)</f>
        <v/>
      </c>
      <c r="AQ81" s="126" t="str">
        <f t="shared" si="19"/>
        <v/>
      </c>
      <c r="AR81" s="130" t="str">
        <f>IF(TERM1!P78="","",TERM1!P78)</f>
        <v/>
      </c>
      <c r="AS81" s="128" t="str">
        <f>IF(TERM2!P78="","",TERM2!P78)</f>
        <v/>
      </c>
      <c r="AT81" s="128" t="str">
        <f>IF(TERM3!P78="","",TERM3!P78)</f>
        <v/>
      </c>
      <c r="AU81" s="126" t="str">
        <f t="shared" si="24"/>
        <v/>
      </c>
      <c r="AV81" s="131" t="str">
        <f t="shared" si="25"/>
        <v/>
      </c>
      <c r="AW81" s="132" t="str">
        <f t="shared" si="26"/>
        <v/>
      </c>
      <c r="AX81" s="133" t="str">
        <f t="shared" si="27"/>
        <v/>
      </c>
      <c r="AY81" s="111" t="str">
        <f t="shared" si="28"/>
        <v/>
      </c>
      <c r="AZ81" s="72" t="str">
        <f t="shared" si="29"/>
        <v/>
      </c>
      <c r="BA81" s="50"/>
      <c r="BB81" s="50"/>
      <c r="BC81" s="50"/>
      <c r="BD81" s="50"/>
      <c r="BE81" s="50"/>
      <c r="BF81" s="50"/>
      <c r="BG81" s="50"/>
      <c r="BH81" s="50"/>
      <c r="BI81" s="50"/>
      <c r="BJ81" s="50"/>
      <c r="BK81" s="50"/>
      <c r="BL81" s="50"/>
      <c r="BM81" s="50"/>
      <c r="BN81" s="50"/>
      <c r="BO81" s="50"/>
      <c r="BP81" s="50"/>
      <c r="BQ81" s="50"/>
      <c r="BR81" s="50"/>
      <c r="BS81" s="50"/>
      <c r="BT81" s="50"/>
      <c r="BU81" s="50"/>
      <c r="BV81" s="50"/>
      <c r="BW81" s="50"/>
      <c r="BX81" s="50"/>
      <c r="BY81" s="50"/>
      <c r="BZ81" s="50"/>
      <c r="CA81" s="50"/>
      <c r="CB81" s="50"/>
      <c r="CC81" s="50"/>
      <c r="CD81" s="50"/>
      <c r="CE81" s="50"/>
      <c r="CF81" s="50"/>
      <c r="CG81" s="50"/>
      <c r="CH81" s="50"/>
      <c r="CI81" s="50"/>
      <c r="CJ81" s="50"/>
      <c r="CK81" s="50"/>
      <c r="CL81" s="50"/>
      <c r="CM81" s="50"/>
      <c r="CN81" s="50"/>
      <c r="CO81" s="50"/>
      <c r="CP81" s="50"/>
      <c r="CQ81" s="50"/>
      <c r="CR81" s="50"/>
      <c r="CS81" s="50"/>
      <c r="CT81" s="50"/>
      <c r="CU81" s="50"/>
      <c r="CV81" s="50"/>
      <c r="CW81" s="50"/>
      <c r="CX81" s="50"/>
      <c r="CY81" s="50"/>
      <c r="CZ81" s="50"/>
      <c r="DA81" s="50"/>
      <c r="DB81" s="50"/>
      <c r="DC81" s="50"/>
      <c r="DD81" s="50"/>
      <c r="DE81" s="50"/>
    </row>
    <row r="82" spans="1:109" s="57" customFormat="1" ht="18" customHeight="1">
      <c r="A82" s="528"/>
      <c r="B82" s="50"/>
      <c r="C82" s="70">
        <v>10</v>
      </c>
      <c r="D82" s="708" t="str">
        <f>IF('Input Data'!I80="","",'Input Data'!I80)</f>
        <v>GARCIA, TRISHA AQUINO</v>
      </c>
      <c r="E82" s="709"/>
      <c r="F82" s="709"/>
      <c r="G82" s="710"/>
      <c r="H82" s="123" t="str">
        <f>IF(TERM1!E79="","",TERM1!E79)</f>
        <v/>
      </c>
      <c r="I82" s="124" t="str">
        <f>IF(TERM2!E79="","",TERM2!E79)</f>
        <v/>
      </c>
      <c r="J82" s="125" t="str">
        <f>IF(TERM3!E79="","",TERM3!E79)</f>
        <v/>
      </c>
      <c r="K82" s="126" t="str">
        <f t="shared" si="20"/>
        <v/>
      </c>
      <c r="L82" s="127" t="str">
        <f>IF(TERM1!F79="","",TERM1!F79)</f>
        <v/>
      </c>
      <c r="M82" s="128" t="str">
        <f>IF(TERM2!F79="","",TERM2!F79)</f>
        <v/>
      </c>
      <c r="N82" s="128" t="str">
        <f>IF(TERM3!F79="","",TERM3!F79)</f>
        <v/>
      </c>
      <c r="O82" s="129" t="str">
        <f t="shared" si="21"/>
        <v/>
      </c>
      <c r="P82" s="130" t="str">
        <f>IF(TERM1!G79="","",TERM1!G79)</f>
        <v/>
      </c>
      <c r="Q82" s="128" t="str">
        <f>IF(TERM2!G79="","",TERM2!G79)</f>
        <v/>
      </c>
      <c r="R82" s="128" t="str">
        <f>IF(TERM3!G79="","",TERM3!G79)</f>
        <v/>
      </c>
      <c r="S82" s="126" t="str">
        <f t="shared" si="22"/>
        <v/>
      </c>
      <c r="T82" s="127" t="str">
        <f>IF(TERM1!H79="","",TERM1!H79)</f>
        <v/>
      </c>
      <c r="U82" s="128" t="str">
        <f>IF(TERM2!H79="","",TERM2!H79)</f>
        <v/>
      </c>
      <c r="V82" s="125" t="str">
        <f>IF(TERM3!H79="","",TERM3!H79)</f>
        <v/>
      </c>
      <c r="W82" s="129" t="str">
        <f t="shared" si="23"/>
        <v/>
      </c>
      <c r="X82" s="130" t="str">
        <f>IF(TERM1!I79="","",TERM1!I79)</f>
        <v/>
      </c>
      <c r="Y82" s="128" t="str">
        <f>IF(TERM2!I79="","",TERM2!I79)</f>
        <v/>
      </c>
      <c r="Z82" s="128" t="str">
        <f>IF(TERM3!I79="","",TERM3!I79)</f>
        <v/>
      </c>
      <c r="AA82" s="126" t="str">
        <f t="shared" si="15"/>
        <v/>
      </c>
      <c r="AB82" s="130" t="str">
        <f>IF(TERM1!J79="","",TERM1!J79)</f>
        <v/>
      </c>
      <c r="AC82" s="128" t="str">
        <f>IF(TERM2!J79="","",TERM2!J79)</f>
        <v/>
      </c>
      <c r="AD82" s="128" t="str">
        <f>IF(TERM3!J79="","",TERM3!J79)</f>
        <v/>
      </c>
      <c r="AE82" s="126" t="str">
        <f t="shared" si="16"/>
        <v/>
      </c>
      <c r="AF82" s="130" t="str">
        <f>IF(TERM1!K79="","",TERM1!K79)</f>
        <v/>
      </c>
      <c r="AG82" s="128" t="str">
        <f>IF(TERM2!K79="","",TERM2!K79)</f>
        <v/>
      </c>
      <c r="AH82" s="128" t="str">
        <f>IF(TERM3!K79="","",TERM3!K79)</f>
        <v/>
      </c>
      <c r="AI82" s="126" t="str">
        <f t="shared" si="17"/>
        <v/>
      </c>
      <c r="AJ82" s="130" t="str">
        <f>IF(TERM1!L79="","",TERM1!L79)</f>
        <v/>
      </c>
      <c r="AK82" s="128" t="str">
        <f>IF(TERM2!L79="","",TERM2!L79)</f>
        <v/>
      </c>
      <c r="AL82" s="128" t="str">
        <f>IF(TERM3!L79="","",TERM3!L79)</f>
        <v/>
      </c>
      <c r="AM82" s="126" t="str">
        <f t="shared" si="18"/>
        <v/>
      </c>
      <c r="AN82" s="130" t="str">
        <f>IF(TERM1!O79="","",TERM1!O79)</f>
        <v/>
      </c>
      <c r="AO82" s="128" t="str">
        <f>IF(TERM2!O79="","",TERM2!O79)</f>
        <v/>
      </c>
      <c r="AP82" s="128" t="str">
        <f>IF(TERM3!O79="","",TERM3!O79)</f>
        <v/>
      </c>
      <c r="AQ82" s="126" t="str">
        <f t="shared" si="19"/>
        <v/>
      </c>
      <c r="AR82" s="130" t="str">
        <f>IF(TERM1!P79="","",TERM1!P79)</f>
        <v/>
      </c>
      <c r="AS82" s="128" t="str">
        <f>IF(TERM2!P79="","",TERM2!P79)</f>
        <v/>
      </c>
      <c r="AT82" s="128" t="str">
        <f>IF(TERM3!P79="","",TERM3!P79)</f>
        <v/>
      </c>
      <c r="AU82" s="126" t="str">
        <f t="shared" si="24"/>
        <v/>
      </c>
      <c r="AV82" s="131" t="str">
        <f t="shared" si="25"/>
        <v/>
      </c>
      <c r="AW82" s="132" t="str">
        <f t="shared" si="26"/>
        <v/>
      </c>
      <c r="AX82" s="133" t="str">
        <f t="shared" si="27"/>
        <v/>
      </c>
      <c r="AY82" s="111" t="str">
        <f t="shared" si="28"/>
        <v/>
      </c>
      <c r="AZ82" s="72" t="str">
        <f t="shared" si="29"/>
        <v/>
      </c>
      <c r="BA82" s="50"/>
      <c r="BB82" s="50"/>
      <c r="BC82" s="50"/>
      <c r="BD82" s="50"/>
      <c r="BE82" s="50"/>
      <c r="BF82" s="50"/>
      <c r="BG82" s="50"/>
      <c r="BH82" s="50"/>
      <c r="BI82" s="50"/>
      <c r="BJ82" s="50"/>
      <c r="BK82" s="50"/>
      <c r="BL82" s="50"/>
      <c r="BM82" s="50"/>
      <c r="BN82" s="50"/>
      <c r="BO82" s="50"/>
      <c r="BP82" s="50"/>
      <c r="BQ82" s="50"/>
      <c r="BR82" s="50"/>
      <c r="BS82" s="50"/>
      <c r="BT82" s="50"/>
      <c r="BU82" s="50"/>
      <c r="BV82" s="50"/>
      <c r="BW82" s="50"/>
      <c r="BX82" s="50"/>
      <c r="BY82" s="50"/>
      <c r="BZ82" s="50"/>
      <c r="CA82" s="50"/>
      <c r="CB82" s="50"/>
      <c r="CC82" s="50"/>
      <c r="CD82" s="50"/>
      <c r="CE82" s="50"/>
      <c r="CF82" s="50"/>
      <c r="CG82" s="50"/>
      <c r="CH82" s="50"/>
      <c r="CI82" s="50"/>
      <c r="CJ82" s="50"/>
      <c r="CK82" s="50"/>
      <c r="CL82" s="50"/>
      <c r="CM82" s="50"/>
      <c r="CN82" s="50"/>
      <c r="CO82" s="50"/>
      <c r="CP82" s="50"/>
      <c r="CQ82" s="50"/>
      <c r="CR82" s="50"/>
      <c r="CS82" s="50"/>
      <c r="CT82" s="50"/>
      <c r="CU82" s="50"/>
      <c r="CV82" s="50"/>
      <c r="CW82" s="50"/>
      <c r="CX82" s="50"/>
      <c r="CY82" s="50"/>
      <c r="CZ82" s="50"/>
      <c r="DA82" s="50"/>
      <c r="DB82" s="50"/>
      <c r="DC82" s="50"/>
      <c r="DD82" s="50"/>
      <c r="DE82" s="50"/>
    </row>
    <row r="83" spans="1:109" s="57" customFormat="1" ht="18" customHeight="1">
      <c r="A83" s="528"/>
      <c r="B83" s="50"/>
      <c r="C83" s="70">
        <v>11</v>
      </c>
      <c r="D83" s="708" t="str">
        <f>IF('Input Data'!I81="","",'Input Data'!I81)</f>
        <v>MORALES, ERIKA SALAZAR</v>
      </c>
      <c r="E83" s="709"/>
      <c r="F83" s="709"/>
      <c r="G83" s="710"/>
      <c r="H83" s="123" t="str">
        <f>IF(TERM1!E80="","",TERM1!E80)</f>
        <v/>
      </c>
      <c r="I83" s="124" t="str">
        <f>IF(TERM2!E80="","",TERM2!E80)</f>
        <v/>
      </c>
      <c r="J83" s="125" t="str">
        <f>IF(TERM3!E80="","",TERM3!E80)</f>
        <v/>
      </c>
      <c r="K83" s="126" t="str">
        <f t="shared" si="20"/>
        <v/>
      </c>
      <c r="L83" s="127" t="str">
        <f>IF(TERM1!F80="","",TERM1!F80)</f>
        <v/>
      </c>
      <c r="M83" s="128" t="str">
        <f>IF(TERM2!F80="","",TERM2!F80)</f>
        <v/>
      </c>
      <c r="N83" s="128" t="str">
        <f>IF(TERM3!F80="","",TERM3!F80)</f>
        <v/>
      </c>
      <c r="O83" s="129" t="str">
        <f t="shared" si="21"/>
        <v/>
      </c>
      <c r="P83" s="130" t="str">
        <f>IF(TERM1!G80="","",TERM1!G80)</f>
        <v/>
      </c>
      <c r="Q83" s="128" t="str">
        <f>IF(TERM2!G80="","",TERM2!G80)</f>
        <v/>
      </c>
      <c r="R83" s="128" t="str">
        <f>IF(TERM3!G80="","",TERM3!G80)</f>
        <v/>
      </c>
      <c r="S83" s="126" t="str">
        <f t="shared" si="22"/>
        <v/>
      </c>
      <c r="T83" s="127" t="str">
        <f>IF(TERM1!H80="","",TERM1!H80)</f>
        <v/>
      </c>
      <c r="U83" s="128" t="str">
        <f>IF(TERM2!H80="","",TERM2!H80)</f>
        <v/>
      </c>
      <c r="V83" s="125" t="str">
        <f>IF(TERM3!H80="","",TERM3!H80)</f>
        <v/>
      </c>
      <c r="W83" s="129" t="str">
        <f t="shared" si="23"/>
        <v/>
      </c>
      <c r="X83" s="130" t="str">
        <f>IF(TERM1!I80="","",TERM1!I80)</f>
        <v/>
      </c>
      <c r="Y83" s="128" t="str">
        <f>IF(TERM2!I80="","",TERM2!I80)</f>
        <v/>
      </c>
      <c r="Z83" s="128" t="str">
        <f>IF(TERM3!I80="","",TERM3!I80)</f>
        <v/>
      </c>
      <c r="AA83" s="126" t="str">
        <f t="shared" si="15"/>
        <v/>
      </c>
      <c r="AB83" s="130" t="str">
        <f>IF(TERM1!J80="","",TERM1!J80)</f>
        <v/>
      </c>
      <c r="AC83" s="128" t="str">
        <f>IF(TERM2!J80="","",TERM2!J80)</f>
        <v/>
      </c>
      <c r="AD83" s="128" t="str">
        <f>IF(TERM3!J80="","",TERM3!J80)</f>
        <v/>
      </c>
      <c r="AE83" s="126" t="str">
        <f t="shared" si="16"/>
        <v/>
      </c>
      <c r="AF83" s="130" t="str">
        <f>IF(TERM1!K80="","",TERM1!K80)</f>
        <v/>
      </c>
      <c r="AG83" s="128" t="str">
        <f>IF(TERM2!K80="","",TERM2!K80)</f>
        <v/>
      </c>
      <c r="AH83" s="128" t="str">
        <f>IF(TERM3!K80="","",TERM3!K80)</f>
        <v/>
      </c>
      <c r="AI83" s="126" t="str">
        <f t="shared" si="17"/>
        <v/>
      </c>
      <c r="AJ83" s="130" t="str">
        <f>IF(TERM1!L80="","",TERM1!L80)</f>
        <v/>
      </c>
      <c r="AK83" s="128" t="str">
        <f>IF(TERM2!L80="","",TERM2!L80)</f>
        <v/>
      </c>
      <c r="AL83" s="128" t="str">
        <f>IF(TERM3!L80="","",TERM3!L80)</f>
        <v/>
      </c>
      <c r="AM83" s="126" t="str">
        <f t="shared" si="18"/>
        <v/>
      </c>
      <c r="AN83" s="130" t="str">
        <f>IF(TERM1!O80="","",TERM1!O80)</f>
        <v/>
      </c>
      <c r="AO83" s="128" t="str">
        <f>IF(TERM2!O80="","",TERM2!O80)</f>
        <v/>
      </c>
      <c r="AP83" s="128" t="str">
        <f>IF(TERM3!O80="","",TERM3!O80)</f>
        <v/>
      </c>
      <c r="AQ83" s="126" t="str">
        <f t="shared" si="19"/>
        <v/>
      </c>
      <c r="AR83" s="130" t="str">
        <f>IF(TERM1!P80="","",TERM1!P80)</f>
        <v/>
      </c>
      <c r="AS83" s="128" t="str">
        <f>IF(TERM2!P80="","",TERM2!P80)</f>
        <v/>
      </c>
      <c r="AT83" s="128" t="str">
        <f>IF(TERM3!P80="","",TERM3!P80)</f>
        <v/>
      </c>
      <c r="AU83" s="126" t="str">
        <f t="shared" si="24"/>
        <v/>
      </c>
      <c r="AV83" s="131" t="str">
        <f t="shared" si="25"/>
        <v/>
      </c>
      <c r="AW83" s="132" t="str">
        <f t="shared" si="26"/>
        <v/>
      </c>
      <c r="AX83" s="133" t="str">
        <f t="shared" si="27"/>
        <v/>
      </c>
      <c r="AY83" s="111" t="str">
        <f t="shared" si="28"/>
        <v/>
      </c>
      <c r="AZ83" s="72" t="str">
        <f t="shared" si="29"/>
        <v/>
      </c>
      <c r="BA83" s="50"/>
      <c r="BB83" s="50"/>
      <c r="BC83" s="50"/>
      <c r="BD83" s="50"/>
      <c r="BE83" s="50"/>
      <c r="BF83" s="50"/>
      <c r="BG83" s="50"/>
      <c r="BH83" s="50"/>
      <c r="BI83" s="50"/>
      <c r="BJ83" s="50"/>
      <c r="BK83" s="50"/>
      <c r="BL83" s="50"/>
      <c r="BM83" s="50"/>
      <c r="BN83" s="50"/>
      <c r="BO83" s="50"/>
      <c r="BP83" s="50"/>
      <c r="BQ83" s="50"/>
      <c r="BR83" s="50"/>
      <c r="BS83" s="50"/>
      <c r="BT83" s="50"/>
      <c r="BU83" s="50"/>
      <c r="BV83" s="50"/>
      <c r="BW83" s="50"/>
      <c r="BX83" s="50"/>
      <c r="BY83" s="50"/>
      <c r="BZ83" s="50"/>
      <c r="CA83" s="50"/>
      <c r="CB83" s="50"/>
      <c r="CC83" s="50"/>
      <c r="CD83" s="50"/>
      <c r="CE83" s="50"/>
      <c r="CF83" s="50"/>
      <c r="CG83" s="50"/>
      <c r="CH83" s="50"/>
      <c r="CI83" s="50"/>
      <c r="CJ83" s="50"/>
      <c r="CK83" s="50"/>
      <c r="CL83" s="50"/>
      <c r="CM83" s="50"/>
      <c r="CN83" s="50"/>
      <c r="CO83" s="50"/>
      <c r="CP83" s="50"/>
      <c r="CQ83" s="50"/>
      <c r="CR83" s="50"/>
      <c r="CS83" s="50"/>
      <c r="CT83" s="50"/>
      <c r="CU83" s="50"/>
      <c r="CV83" s="50"/>
      <c r="CW83" s="50"/>
      <c r="CX83" s="50"/>
      <c r="CY83" s="50"/>
      <c r="CZ83" s="50"/>
      <c r="DA83" s="50"/>
      <c r="DB83" s="50"/>
      <c r="DC83" s="50"/>
      <c r="DD83" s="50"/>
      <c r="DE83" s="50"/>
    </row>
    <row r="84" spans="1:109" s="57" customFormat="1" ht="18" customHeight="1">
      <c r="A84" s="528"/>
      <c r="B84" s="50"/>
      <c r="C84" s="70">
        <v>12</v>
      </c>
      <c r="D84" s="708" t="str">
        <f>IF('Input Data'!I82="","",'Input Data'!I82)</f>
        <v>FERNANDEZ, JASMINE GUTIERREZ</v>
      </c>
      <c r="E84" s="709"/>
      <c r="F84" s="709"/>
      <c r="G84" s="710"/>
      <c r="H84" s="123" t="str">
        <f>IF(TERM1!E81="","",TERM1!E81)</f>
        <v/>
      </c>
      <c r="I84" s="124" t="str">
        <f>IF(TERM2!E81="","",TERM2!E81)</f>
        <v/>
      </c>
      <c r="J84" s="125" t="str">
        <f>IF(TERM3!E81="","",TERM3!E81)</f>
        <v/>
      </c>
      <c r="K84" s="126" t="str">
        <f t="shared" si="20"/>
        <v/>
      </c>
      <c r="L84" s="127" t="str">
        <f>IF(TERM1!F81="","",TERM1!F81)</f>
        <v/>
      </c>
      <c r="M84" s="128" t="str">
        <f>IF(TERM2!F81="","",TERM2!F81)</f>
        <v/>
      </c>
      <c r="N84" s="128" t="str">
        <f>IF(TERM3!F81="","",TERM3!F81)</f>
        <v/>
      </c>
      <c r="O84" s="129" t="str">
        <f t="shared" si="21"/>
        <v/>
      </c>
      <c r="P84" s="130" t="str">
        <f>IF(TERM1!G81="","",TERM1!G81)</f>
        <v/>
      </c>
      <c r="Q84" s="128" t="str">
        <f>IF(TERM2!G81="","",TERM2!G81)</f>
        <v/>
      </c>
      <c r="R84" s="128" t="str">
        <f>IF(TERM3!G81="","",TERM3!G81)</f>
        <v/>
      </c>
      <c r="S84" s="126" t="str">
        <f t="shared" si="22"/>
        <v/>
      </c>
      <c r="T84" s="127" t="str">
        <f>IF(TERM1!H81="","",TERM1!H81)</f>
        <v/>
      </c>
      <c r="U84" s="128" t="str">
        <f>IF(TERM2!H81="","",TERM2!H81)</f>
        <v/>
      </c>
      <c r="V84" s="125" t="str">
        <f>IF(TERM3!H81="","",TERM3!H81)</f>
        <v/>
      </c>
      <c r="W84" s="129" t="str">
        <f t="shared" si="23"/>
        <v/>
      </c>
      <c r="X84" s="130" t="str">
        <f>IF(TERM1!I81="","",TERM1!I81)</f>
        <v/>
      </c>
      <c r="Y84" s="128" t="str">
        <f>IF(TERM2!I81="","",TERM2!I81)</f>
        <v/>
      </c>
      <c r="Z84" s="128" t="str">
        <f>IF(TERM3!I81="","",TERM3!I81)</f>
        <v/>
      </c>
      <c r="AA84" s="126" t="str">
        <f t="shared" si="15"/>
        <v/>
      </c>
      <c r="AB84" s="130" t="str">
        <f>IF(TERM1!J81="","",TERM1!J81)</f>
        <v/>
      </c>
      <c r="AC84" s="128" t="str">
        <f>IF(TERM2!J81="","",TERM2!J81)</f>
        <v/>
      </c>
      <c r="AD84" s="128" t="str">
        <f>IF(TERM3!J81="","",TERM3!J81)</f>
        <v/>
      </c>
      <c r="AE84" s="126" t="str">
        <f t="shared" si="16"/>
        <v/>
      </c>
      <c r="AF84" s="130" t="str">
        <f>IF(TERM1!K81="","",TERM1!K81)</f>
        <v/>
      </c>
      <c r="AG84" s="128" t="str">
        <f>IF(TERM2!K81="","",TERM2!K81)</f>
        <v/>
      </c>
      <c r="AH84" s="128" t="str">
        <f>IF(TERM3!K81="","",TERM3!K81)</f>
        <v/>
      </c>
      <c r="AI84" s="126" t="str">
        <f t="shared" si="17"/>
        <v/>
      </c>
      <c r="AJ84" s="130" t="str">
        <f>IF(TERM1!L81="","",TERM1!L81)</f>
        <v/>
      </c>
      <c r="AK84" s="128" t="str">
        <f>IF(TERM2!L81="","",TERM2!L81)</f>
        <v/>
      </c>
      <c r="AL84" s="128" t="str">
        <f>IF(TERM3!L81="","",TERM3!L81)</f>
        <v/>
      </c>
      <c r="AM84" s="126" t="str">
        <f t="shared" si="18"/>
        <v/>
      </c>
      <c r="AN84" s="130" t="str">
        <f>IF(TERM1!O81="","",TERM1!O81)</f>
        <v/>
      </c>
      <c r="AO84" s="128" t="str">
        <f>IF(TERM2!O81="","",TERM2!O81)</f>
        <v/>
      </c>
      <c r="AP84" s="128" t="str">
        <f>IF(TERM3!O81="","",TERM3!O81)</f>
        <v/>
      </c>
      <c r="AQ84" s="126" t="str">
        <f t="shared" si="19"/>
        <v/>
      </c>
      <c r="AR84" s="130" t="str">
        <f>IF(TERM1!P81="","",TERM1!P81)</f>
        <v/>
      </c>
      <c r="AS84" s="128" t="str">
        <f>IF(TERM2!P81="","",TERM2!P81)</f>
        <v/>
      </c>
      <c r="AT84" s="128" t="str">
        <f>IF(TERM3!P81="","",TERM3!P81)</f>
        <v/>
      </c>
      <c r="AU84" s="126" t="str">
        <f t="shared" si="24"/>
        <v/>
      </c>
      <c r="AV84" s="131" t="str">
        <f t="shared" si="25"/>
        <v/>
      </c>
      <c r="AW84" s="132" t="str">
        <f t="shared" si="26"/>
        <v/>
      </c>
      <c r="AX84" s="133" t="str">
        <f t="shared" si="27"/>
        <v/>
      </c>
      <c r="AY84" s="111" t="str">
        <f t="shared" si="28"/>
        <v/>
      </c>
      <c r="AZ84" s="72" t="str">
        <f t="shared" si="29"/>
        <v/>
      </c>
      <c r="BA84" s="50"/>
      <c r="BB84" s="50"/>
      <c r="BC84" s="50"/>
      <c r="BD84" s="50"/>
      <c r="BE84" s="50"/>
      <c r="BF84" s="50"/>
      <c r="BG84" s="50"/>
      <c r="BH84" s="50"/>
      <c r="BI84" s="50"/>
      <c r="BJ84" s="50"/>
      <c r="BK84" s="50"/>
      <c r="BL84" s="50"/>
      <c r="BM84" s="50"/>
      <c r="BN84" s="50"/>
      <c r="BO84" s="50"/>
      <c r="BP84" s="50"/>
      <c r="BQ84" s="50"/>
      <c r="BR84" s="50"/>
      <c r="BS84" s="50"/>
      <c r="BT84" s="50"/>
      <c r="BU84" s="50"/>
      <c r="BV84" s="50"/>
      <c r="BW84" s="50"/>
      <c r="BX84" s="50"/>
      <c r="BY84" s="50"/>
      <c r="BZ84" s="50"/>
      <c r="CA84" s="50"/>
      <c r="CB84" s="50"/>
      <c r="CC84" s="50"/>
      <c r="CD84" s="50"/>
      <c r="CE84" s="50"/>
      <c r="CF84" s="50"/>
      <c r="CG84" s="50"/>
      <c r="CH84" s="50"/>
      <c r="CI84" s="50"/>
      <c r="CJ84" s="50"/>
      <c r="CK84" s="50"/>
      <c r="CL84" s="50"/>
      <c r="CM84" s="50"/>
      <c r="CN84" s="50"/>
      <c r="CO84" s="50"/>
      <c r="CP84" s="50"/>
      <c r="CQ84" s="50"/>
      <c r="CR84" s="50"/>
      <c r="CS84" s="50"/>
      <c r="CT84" s="50"/>
      <c r="CU84" s="50"/>
      <c r="CV84" s="50"/>
      <c r="CW84" s="50"/>
      <c r="CX84" s="50"/>
      <c r="CY84" s="50"/>
      <c r="CZ84" s="50"/>
      <c r="DA84" s="50"/>
      <c r="DB84" s="50"/>
      <c r="DC84" s="50"/>
      <c r="DD84" s="50"/>
      <c r="DE84" s="50"/>
    </row>
    <row r="85" spans="1:109" s="57" customFormat="1" ht="18" customHeight="1">
      <c r="A85" s="528"/>
      <c r="B85" s="50"/>
      <c r="C85" s="70">
        <v>13</v>
      </c>
      <c r="D85" s="708" t="str">
        <f>IF('Input Data'!I83="","",'Input Data'!I83)</f>
        <v>AQUINO, NICOLE PONCE</v>
      </c>
      <c r="E85" s="709"/>
      <c r="F85" s="709"/>
      <c r="G85" s="710"/>
      <c r="H85" s="123" t="str">
        <f>IF(TERM1!E82="","",TERM1!E82)</f>
        <v/>
      </c>
      <c r="I85" s="124" t="str">
        <f>IF(TERM2!E82="","",TERM2!E82)</f>
        <v/>
      </c>
      <c r="J85" s="125" t="str">
        <f>IF(TERM3!E82="","",TERM3!E82)</f>
        <v/>
      </c>
      <c r="K85" s="126" t="str">
        <f t="shared" si="20"/>
        <v/>
      </c>
      <c r="L85" s="127" t="str">
        <f>IF(TERM1!F82="","",TERM1!F82)</f>
        <v/>
      </c>
      <c r="M85" s="128" t="str">
        <f>IF(TERM2!F82="","",TERM2!F82)</f>
        <v/>
      </c>
      <c r="N85" s="128" t="str">
        <f>IF(TERM3!F82="","",TERM3!F82)</f>
        <v/>
      </c>
      <c r="O85" s="129" t="str">
        <f t="shared" si="21"/>
        <v/>
      </c>
      <c r="P85" s="130" t="str">
        <f>IF(TERM1!G82="","",TERM1!G82)</f>
        <v/>
      </c>
      <c r="Q85" s="128" t="str">
        <f>IF(TERM2!G82="","",TERM2!G82)</f>
        <v/>
      </c>
      <c r="R85" s="128" t="str">
        <f>IF(TERM3!G82="","",TERM3!G82)</f>
        <v/>
      </c>
      <c r="S85" s="126" t="str">
        <f t="shared" si="22"/>
        <v/>
      </c>
      <c r="T85" s="127" t="str">
        <f>IF(TERM1!H82="","",TERM1!H82)</f>
        <v/>
      </c>
      <c r="U85" s="128" t="str">
        <f>IF(TERM2!H82="","",TERM2!H82)</f>
        <v/>
      </c>
      <c r="V85" s="125" t="str">
        <f>IF(TERM3!H82="","",TERM3!H82)</f>
        <v/>
      </c>
      <c r="W85" s="129" t="str">
        <f t="shared" si="23"/>
        <v/>
      </c>
      <c r="X85" s="130" t="str">
        <f>IF(TERM1!I82="","",TERM1!I82)</f>
        <v/>
      </c>
      <c r="Y85" s="128" t="str">
        <f>IF(TERM2!I82="","",TERM2!I82)</f>
        <v/>
      </c>
      <c r="Z85" s="128" t="str">
        <f>IF(TERM3!I82="","",TERM3!I82)</f>
        <v/>
      </c>
      <c r="AA85" s="126" t="str">
        <f t="shared" si="15"/>
        <v/>
      </c>
      <c r="AB85" s="130" t="str">
        <f>IF(TERM1!J82="","",TERM1!J82)</f>
        <v/>
      </c>
      <c r="AC85" s="128" t="str">
        <f>IF(TERM2!J82="","",TERM2!J82)</f>
        <v/>
      </c>
      <c r="AD85" s="128" t="str">
        <f>IF(TERM3!J82="","",TERM3!J82)</f>
        <v/>
      </c>
      <c r="AE85" s="126" t="str">
        <f t="shared" si="16"/>
        <v/>
      </c>
      <c r="AF85" s="130" t="str">
        <f>IF(TERM1!K82="","",TERM1!K82)</f>
        <v/>
      </c>
      <c r="AG85" s="128" t="str">
        <f>IF(TERM2!K82="","",TERM2!K82)</f>
        <v/>
      </c>
      <c r="AH85" s="128" t="str">
        <f>IF(TERM3!K82="","",TERM3!K82)</f>
        <v/>
      </c>
      <c r="AI85" s="126" t="str">
        <f t="shared" si="17"/>
        <v/>
      </c>
      <c r="AJ85" s="130" t="str">
        <f>IF(TERM1!L82="","",TERM1!L82)</f>
        <v/>
      </c>
      <c r="AK85" s="128" t="str">
        <f>IF(TERM2!L82="","",TERM2!L82)</f>
        <v/>
      </c>
      <c r="AL85" s="128" t="str">
        <f>IF(TERM3!L82="","",TERM3!L82)</f>
        <v/>
      </c>
      <c r="AM85" s="126" t="str">
        <f t="shared" si="18"/>
        <v/>
      </c>
      <c r="AN85" s="130" t="str">
        <f>IF(TERM1!O82="","",TERM1!O82)</f>
        <v/>
      </c>
      <c r="AO85" s="128" t="str">
        <f>IF(TERM2!O82="","",TERM2!O82)</f>
        <v/>
      </c>
      <c r="AP85" s="128" t="str">
        <f>IF(TERM3!O82="","",TERM3!O82)</f>
        <v/>
      </c>
      <c r="AQ85" s="126" t="str">
        <f t="shared" si="19"/>
        <v/>
      </c>
      <c r="AR85" s="130" t="str">
        <f>IF(TERM1!P82="","",TERM1!P82)</f>
        <v/>
      </c>
      <c r="AS85" s="128" t="str">
        <f>IF(TERM2!P82="","",TERM2!P82)</f>
        <v/>
      </c>
      <c r="AT85" s="128" t="str">
        <f>IF(TERM3!P82="","",TERM3!P82)</f>
        <v/>
      </c>
      <c r="AU85" s="126" t="str">
        <f t="shared" si="24"/>
        <v/>
      </c>
      <c r="AV85" s="131" t="str">
        <f t="shared" si="25"/>
        <v/>
      </c>
      <c r="AW85" s="132" t="str">
        <f t="shared" si="26"/>
        <v/>
      </c>
      <c r="AX85" s="133" t="str">
        <f t="shared" si="27"/>
        <v/>
      </c>
      <c r="AY85" s="111" t="str">
        <f t="shared" si="28"/>
        <v/>
      </c>
      <c r="AZ85" s="72" t="str">
        <f t="shared" si="29"/>
        <v/>
      </c>
      <c r="BA85" s="50"/>
      <c r="BB85" s="50"/>
      <c r="BC85" s="50"/>
      <c r="BD85" s="50"/>
      <c r="BE85" s="50"/>
      <c r="BF85" s="50"/>
      <c r="BG85" s="50"/>
      <c r="BH85" s="50"/>
      <c r="BI85" s="50"/>
      <c r="BJ85" s="50"/>
      <c r="BK85" s="50"/>
      <c r="BL85" s="50"/>
      <c r="BM85" s="50"/>
      <c r="BN85" s="50"/>
      <c r="BO85" s="50"/>
      <c r="BP85" s="50"/>
      <c r="BQ85" s="50"/>
      <c r="BR85" s="50"/>
      <c r="BS85" s="50"/>
      <c r="BT85" s="50"/>
      <c r="BU85" s="50"/>
      <c r="BV85" s="50"/>
      <c r="BW85" s="50"/>
      <c r="BX85" s="50"/>
      <c r="BY85" s="50"/>
      <c r="BZ85" s="50"/>
      <c r="CA85" s="50"/>
      <c r="CB85" s="50"/>
      <c r="CC85" s="50"/>
      <c r="CD85" s="50"/>
      <c r="CE85" s="50"/>
      <c r="CF85" s="50"/>
      <c r="CG85" s="50"/>
      <c r="CH85" s="50"/>
      <c r="CI85" s="50"/>
      <c r="CJ85" s="50"/>
      <c r="CK85" s="50"/>
      <c r="CL85" s="50"/>
      <c r="CM85" s="50"/>
      <c r="CN85" s="50"/>
      <c r="CO85" s="50"/>
      <c r="CP85" s="50"/>
      <c r="CQ85" s="50"/>
      <c r="CR85" s="50"/>
      <c r="CS85" s="50"/>
      <c r="CT85" s="50"/>
      <c r="CU85" s="50"/>
      <c r="CV85" s="50"/>
      <c r="CW85" s="50"/>
      <c r="CX85" s="50"/>
      <c r="CY85" s="50"/>
      <c r="CZ85" s="50"/>
      <c r="DA85" s="50"/>
      <c r="DB85" s="50"/>
      <c r="DC85" s="50"/>
      <c r="DD85" s="50"/>
      <c r="DE85" s="50"/>
    </row>
    <row r="86" spans="1:109" s="57" customFormat="1" ht="18" customHeight="1">
      <c r="A86" s="528"/>
      <c r="B86" s="50"/>
      <c r="C86" s="70">
        <v>14</v>
      </c>
      <c r="D86" s="708" t="str">
        <f>IF('Input Data'!I84="","",'Input Data'!I84)</f>
        <v>SALAZAR, DANICA RIVERA</v>
      </c>
      <c r="E86" s="709"/>
      <c r="F86" s="709"/>
      <c r="G86" s="710"/>
      <c r="H86" s="123" t="str">
        <f>IF(TERM1!E83="","",TERM1!E83)</f>
        <v/>
      </c>
      <c r="I86" s="124" t="str">
        <f>IF(TERM2!E83="","",TERM2!E83)</f>
        <v/>
      </c>
      <c r="J86" s="125" t="str">
        <f>IF(TERM3!E83="","",TERM3!E83)</f>
        <v/>
      </c>
      <c r="K86" s="126" t="str">
        <f t="shared" si="20"/>
        <v/>
      </c>
      <c r="L86" s="127" t="str">
        <f>IF(TERM1!F83="","",TERM1!F83)</f>
        <v/>
      </c>
      <c r="M86" s="128" t="str">
        <f>IF(TERM2!F83="","",TERM2!F83)</f>
        <v/>
      </c>
      <c r="N86" s="128" t="str">
        <f>IF(TERM3!F83="","",TERM3!F83)</f>
        <v/>
      </c>
      <c r="O86" s="129" t="str">
        <f t="shared" si="21"/>
        <v/>
      </c>
      <c r="P86" s="130" t="str">
        <f>IF(TERM1!G83="","",TERM1!G83)</f>
        <v/>
      </c>
      <c r="Q86" s="128" t="str">
        <f>IF(TERM2!G83="","",TERM2!G83)</f>
        <v/>
      </c>
      <c r="R86" s="128" t="str">
        <f>IF(TERM3!G83="","",TERM3!G83)</f>
        <v/>
      </c>
      <c r="S86" s="126" t="str">
        <f t="shared" si="22"/>
        <v/>
      </c>
      <c r="T86" s="127" t="str">
        <f>IF(TERM1!H83="","",TERM1!H83)</f>
        <v/>
      </c>
      <c r="U86" s="128" t="str">
        <f>IF(TERM2!H83="","",TERM2!H83)</f>
        <v/>
      </c>
      <c r="V86" s="125" t="str">
        <f>IF(TERM3!H83="","",TERM3!H83)</f>
        <v/>
      </c>
      <c r="W86" s="129" t="str">
        <f t="shared" si="23"/>
        <v/>
      </c>
      <c r="X86" s="130" t="str">
        <f>IF(TERM1!I83="","",TERM1!I83)</f>
        <v/>
      </c>
      <c r="Y86" s="128" t="str">
        <f>IF(TERM2!I83="","",TERM2!I83)</f>
        <v/>
      </c>
      <c r="Z86" s="128" t="str">
        <f>IF(TERM3!I83="","",TERM3!I83)</f>
        <v/>
      </c>
      <c r="AA86" s="126" t="str">
        <f t="shared" si="15"/>
        <v/>
      </c>
      <c r="AB86" s="130" t="str">
        <f>IF(TERM1!J83="","",TERM1!J83)</f>
        <v/>
      </c>
      <c r="AC86" s="128" t="str">
        <f>IF(TERM2!J83="","",TERM2!J83)</f>
        <v/>
      </c>
      <c r="AD86" s="128" t="str">
        <f>IF(TERM3!J83="","",TERM3!J83)</f>
        <v/>
      </c>
      <c r="AE86" s="126" t="str">
        <f t="shared" si="16"/>
        <v/>
      </c>
      <c r="AF86" s="130" t="str">
        <f>IF(TERM1!K83="","",TERM1!K83)</f>
        <v/>
      </c>
      <c r="AG86" s="128" t="str">
        <f>IF(TERM2!K83="","",TERM2!K83)</f>
        <v/>
      </c>
      <c r="AH86" s="128" t="str">
        <f>IF(TERM3!K83="","",TERM3!K83)</f>
        <v/>
      </c>
      <c r="AI86" s="126" t="str">
        <f t="shared" si="17"/>
        <v/>
      </c>
      <c r="AJ86" s="130" t="str">
        <f>IF(TERM1!L83="","",TERM1!L83)</f>
        <v/>
      </c>
      <c r="AK86" s="128" t="str">
        <f>IF(TERM2!L83="","",TERM2!L83)</f>
        <v/>
      </c>
      <c r="AL86" s="128" t="str">
        <f>IF(TERM3!L83="","",TERM3!L83)</f>
        <v/>
      </c>
      <c r="AM86" s="126" t="str">
        <f t="shared" si="18"/>
        <v/>
      </c>
      <c r="AN86" s="130" t="str">
        <f>IF(TERM1!O83="","",TERM1!O83)</f>
        <v/>
      </c>
      <c r="AO86" s="128" t="str">
        <f>IF(TERM2!O83="","",TERM2!O83)</f>
        <v/>
      </c>
      <c r="AP86" s="128" t="str">
        <f>IF(TERM3!O83="","",TERM3!O83)</f>
        <v/>
      </c>
      <c r="AQ86" s="126" t="str">
        <f t="shared" si="19"/>
        <v/>
      </c>
      <c r="AR86" s="130" t="str">
        <f>IF(TERM1!P83="","",TERM1!P83)</f>
        <v/>
      </c>
      <c r="AS86" s="128" t="str">
        <f>IF(TERM2!P83="","",TERM2!P83)</f>
        <v/>
      </c>
      <c r="AT86" s="128" t="str">
        <f>IF(TERM3!P83="","",TERM3!P83)</f>
        <v/>
      </c>
      <c r="AU86" s="126" t="str">
        <f t="shared" si="24"/>
        <v/>
      </c>
      <c r="AV86" s="131" t="str">
        <f t="shared" si="25"/>
        <v/>
      </c>
      <c r="AW86" s="132" t="str">
        <f t="shared" si="26"/>
        <v/>
      </c>
      <c r="AX86" s="133" t="str">
        <f t="shared" si="27"/>
        <v/>
      </c>
      <c r="AY86" s="111" t="str">
        <f t="shared" si="28"/>
        <v/>
      </c>
      <c r="AZ86" s="72" t="str">
        <f t="shared" si="29"/>
        <v/>
      </c>
      <c r="BA86" s="50"/>
      <c r="BB86" s="50"/>
      <c r="BC86" s="50"/>
      <c r="BD86" s="50"/>
      <c r="BE86" s="50"/>
      <c r="BF86" s="50"/>
      <c r="BG86" s="50"/>
      <c r="BH86" s="50"/>
      <c r="BI86" s="50"/>
      <c r="BJ86" s="50"/>
      <c r="BK86" s="50"/>
      <c r="BL86" s="50"/>
      <c r="BM86" s="50"/>
      <c r="BN86" s="50"/>
      <c r="BO86" s="50"/>
      <c r="BP86" s="50"/>
      <c r="BQ86" s="50"/>
      <c r="BR86" s="50"/>
      <c r="BS86" s="50"/>
      <c r="BT86" s="50"/>
      <c r="BU86" s="50"/>
      <c r="BV86" s="50"/>
      <c r="BW86" s="50"/>
      <c r="BX86" s="50"/>
      <c r="BY86" s="50"/>
      <c r="BZ86" s="50"/>
      <c r="CA86" s="50"/>
      <c r="CB86" s="50"/>
      <c r="CC86" s="50"/>
      <c r="CD86" s="50"/>
      <c r="CE86" s="50"/>
      <c r="CF86" s="50"/>
      <c r="CG86" s="50"/>
      <c r="CH86" s="50"/>
      <c r="CI86" s="50"/>
      <c r="CJ86" s="50"/>
      <c r="CK86" s="50"/>
      <c r="CL86" s="50"/>
      <c r="CM86" s="50"/>
      <c r="CN86" s="50"/>
      <c r="CO86" s="50"/>
      <c r="CP86" s="50"/>
      <c r="CQ86" s="50"/>
      <c r="CR86" s="50"/>
      <c r="CS86" s="50"/>
      <c r="CT86" s="50"/>
      <c r="CU86" s="50"/>
      <c r="CV86" s="50"/>
      <c r="CW86" s="50"/>
      <c r="CX86" s="50"/>
      <c r="CY86" s="50"/>
      <c r="CZ86" s="50"/>
      <c r="DA86" s="50"/>
      <c r="DB86" s="50"/>
      <c r="DC86" s="50"/>
      <c r="DD86" s="50"/>
      <c r="DE86" s="50"/>
    </row>
    <row r="87" spans="1:109" s="57" customFormat="1" ht="18" customHeight="1">
      <c r="A87" s="528"/>
      <c r="B87" s="50"/>
      <c r="C87" s="70">
        <v>15</v>
      </c>
      <c r="D87" s="708" t="str">
        <f>IF('Input Data'!I85="","",'Input Data'!I85)</f>
        <v>GUTIERREZ, PATRICIA CRUZ</v>
      </c>
      <c r="E87" s="709"/>
      <c r="F87" s="709"/>
      <c r="G87" s="710"/>
      <c r="H87" s="123" t="str">
        <f>IF(TERM1!E84="","",TERM1!E84)</f>
        <v/>
      </c>
      <c r="I87" s="124" t="str">
        <f>IF(TERM2!E84="","",TERM2!E84)</f>
        <v/>
      </c>
      <c r="J87" s="125" t="str">
        <f>IF(TERM3!E84="","",TERM3!E84)</f>
        <v/>
      </c>
      <c r="K87" s="126" t="str">
        <f t="shared" si="20"/>
        <v/>
      </c>
      <c r="L87" s="127" t="str">
        <f>IF(TERM1!F84="","",TERM1!F84)</f>
        <v/>
      </c>
      <c r="M87" s="128" t="str">
        <f>IF(TERM2!F84="","",TERM2!F84)</f>
        <v/>
      </c>
      <c r="N87" s="128" t="str">
        <f>IF(TERM3!F84="","",TERM3!F84)</f>
        <v/>
      </c>
      <c r="O87" s="129" t="str">
        <f t="shared" si="21"/>
        <v/>
      </c>
      <c r="P87" s="130" t="str">
        <f>IF(TERM1!G84="","",TERM1!G84)</f>
        <v/>
      </c>
      <c r="Q87" s="128" t="str">
        <f>IF(TERM2!G84="","",TERM2!G84)</f>
        <v/>
      </c>
      <c r="R87" s="128" t="str">
        <f>IF(TERM3!G84="","",TERM3!G84)</f>
        <v/>
      </c>
      <c r="S87" s="126" t="str">
        <f t="shared" si="22"/>
        <v/>
      </c>
      <c r="T87" s="127" t="str">
        <f>IF(TERM1!H84="","",TERM1!H84)</f>
        <v/>
      </c>
      <c r="U87" s="128" t="str">
        <f>IF(TERM2!H84="","",TERM2!H84)</f>
        <v/>
      </c>
      <c r="V87" s="125" t="str">
        <f>IF(TERM3!H84="","",TERM3!H84)</f>
        <v/>
      </c>
      <c r="W87" s="129" t="str">
        <f t="shared" si="23"/>
        <v/>
      </c>
      <c r="X87" s="130" t="str">
        <f>IF(TERM1!I84="","",TERM1!I84)</f>
        <v/>
      </c>
      <c r="Y87" s="128" t="str">
        <f>IF(TERM2!I84="","",TERM2!I84)</f>
        <v/>
      </c>
      <c r="Z87" s="128" t="str">
        <f>IF(TERM3!I84="","",TERM3!I84)</f>
        <v/>
      </c>
      <c r="AA87" s="126" t="str">
        <f t="shared" si="15"/>
        <v/>
      </c>
      <c r="AB87" s="130" t="str">
        <f>IF(TERM1!J84="","",TERM1!J84)</f>
        <v/>
      </c>
      <c r="AC87" s="128" t="str">
        <f>IF(TERM2!J84="","",TERM2!J84)</f>
        <v/>
      </c>
      <c r="AD87" s="128" t="str">
        <f>IF(TERM3!J84="","",TERM3!J84)</f>
        <v/>
      </c>
      <c r="AE87" s="126" t="str">
        <f t="shared" si="16"/>
        <v/>
      </c>
      <c r="AF87" s="130" t="str">
        <f>IF(TERM1!K84="","",TERM1!K84)</f>
        <v/>
      </c>
      <c r="AG87" s="128" t="str">
        <f>IF(TERM2!K84="","",TERM2!K84)</f>
        <v/>
      </c>
      <c r="AH87" s="128" t="str">
        <f>IF(TERM3!K84="","",TERM3!K84)</f>
        <v/>
      </c>
      <c r="AI87" s="126" t="str">
        <f t="shared" si="17"/>
        <v/>
      </c>
      <c r="AJ87" s="130" t="str">
        <f>IF(TERM1!L84="","",TERM1!L84)</f>
        <v/>
      </c>
      <c r="AK87" s="128" t="str">
        <f>IF(TERM2!L84="","",TERM2!L84)</f>
        <v/>
      </c>
      <c r="AL87" s="128" t="str">
        <f>IF(TERM3!L84="","",TERM3!L84)</f>
        <v/>
      </c>
      <c r="AM87" s="126" t="str">
        <f t="shared" si="18"/>
        <v/>
      </c>
      <c r="AN87" s="130" t="str">
        <f>IF(TERM1!O84="","",TERM1!O84)</f>
        <v/>
      </c>
      <c r="AO87" s="128" t="str">
        <f>IF(TERM2!O84="","",TERM2!O84)</f>
        <v/>
      </c>
      <c r="AP87" s="128" t="str">
        <f>IF(TERM3!O84="","",TERM3!O84)</f>
        <v/>
      </c>
      <c r="AQ87" s="126" t="str">
        <f t="shared" si="19"/>
        <v/>
      </c>
      <c r="AR87" s="130" t="str">
        <f>IF(TERM1!P84="","",TERM1!P84)</f>
        <v/>
      </c>
      <c r="AS87" s="128" t="str">
        <f>IF(TERM2!P84="","",TERM2!P84)</f>
        <v/>
      </c>
      <c r="AT87" s="128" t="str">
        <f>IF(TERM3!P84="","",TERM3!P84)</f>
        <v/>
      </c>
      <c r="AU87" s="126" t="str">
        <f t="shared" si="24"/>
        <v/>
      </c>
      <c r="AV87" s="131" t="str">
        <f t="shared" si="25"/>
        <v/>
      </c>
      <c r="AW87" s="132" t="str">
        <f t="shared" si="26"/>
        <v/>
      </c>
      <c r="AX87" s="133" t="str">
        <f t="shared" si="27"/>
        <v/>
      </c>
      <c r="AY87" s="111" t="str">
        <f t="shared" si="28"/>
        <v/>
      </c>
      <c r="AZ87" s="72" t="str">
        <f t="shared" si="29"/>
        <v/>
      </c>
      <c r="BA87" s="50"/>
      <c r="BB87" s="50"/>
      <c r="BC87" s="50"/>
      <c r="BD87" s="50"/>
      <c r="BE87" s="50"/>
      <c r="BF87" s="50"/>
      <c r="BG87" s="50"/>
      <c r="BH87" s="50"/>
      <c r="BI87" s="50"/>
      <c r="BJ87" s="50"/>
      <c r="BK87" s="50"/>
      <c r="BL87" s="50"/>
      <c r="BM87" s="50"/>
      <c r="BN87" s="50"/>
      <c r="BO87" s="50"/>
      <c r="BP87" s="50"/>
      <c r="BQ87" s="50"/>
      <c r="BR87" s="50"/>
      <c r="BS87" s="50"/>
      <c r="BT87" s="50"/>
      <c r="BU87" s="50"/>
      <c r="BV87" s="50"/>
      <c r="BW87" s="50"/>
      <c r="BX87" s="50"/>
      <c r="BY87" s="50"/>
      <c r="BZ87" s="50"/>
      <c r="CA87" s="50"/>
      <c r="CB87" s="50"/>
      <c r="CC87" s="50"/>
      <c r="CD87" s="50"/>
      <c r="CE87" s="50"/>
      <c r="CF87" s="50"/>
      <c r="CG87" s="50"/>
      <c r="CH87" s="50"/>
      <c r="CI87" s="50"/>
      <c r="CJ87" s="50"/>
      <c r="CK87" s="50"/>
      <c r="CL87" s="50"/>
      <c r="CM87" s="50"/>
      <c r="CN87" s="50"/>
      <c r="CO87" s="50"/>
      <c r="CP87" s="50"/>
      <c r="CQ87" s="50"/>
      <c r="CR87" s="50"/>
      <c r="CS87" s="50"/>
      <c r="CT87" s="50"/>
      <c r="CU87" s="50"/>
      <c r="CV87" s="50"/>
      <c r="CW87" s="50"/>
      <c r="CX87" s="50"/>
      <c r="CY87" s="50"/>
      <c r="CZ87" s="50"/>
      <c r="DA87" s="50"/>
      <c r="DB87" s="50"/>
      <c r="DC87" s="50"/>
      <c r="DD87" s="50"/>
      <c r="DE87" s="50"/>
    </row>
    <row r="88" spans="1:109" s="57" customFormat="1" ht="18" customHeight="1">
      <c r="A88" s="528"/>
      <c r="B88" s="50"/>
      <c r="C88" s="70">
        <v>16</v>
      </c>
      <c r="D88" s="708" t="str">
        <f>IF('Input Data'!I86="","",'Input Data'!I86)</f>
        <v>PONCE, KATRINA RAMIREZ</v>
      </c>
      <c r="E88" s="709"/>
      <c r="F88" s="709"/>
      <c r="G88" s="710"/>
      <c r="H88" s="123" t="str">
        <f>IF(TERM1!E85="","",TERM1!E85)</f>
        <v/>
      </c>
      <c r="I88" s="124" t="str">
        <f>IF(TERM2!E85="","",TERM2!E85)</f>
        <v/>
      </c>
      <c r="J88" s="125" t="str">
        <f>IF(TERM3!E85="","",TERM3!E85)</f>
        <v/>
      </c>
      <c r="K88" s="126" t="str">
        <f t="shared" si="20"/>
        <v/>
      </c>
      <c r="L88" s="127" t="str">
        <f>IF(TERM1!F85="","",TERM1!F85)</f>
        <v/>
      </c>
      <c r="M88" s="128" t="str">
        <f>IF(TERM2!F85="","",TERM2!F85)</f>
        <v/>
      </c>
      <c r="N88" s="128" t="str">
        <f>IF(TERM3!F85="","",TERM3!F85)</f>
        <v/>
      </c>
      <c r="O88" s="129" t="str">
        <f t="shared" si="21"/>
        <v/>
      </c>
      <c r="P88" s="130" t="str">
        <f>IF(TERM1!G85="","",TERM1!G85)</f>
        <v/>
      </c>
      <c r="Q88" s="128" t="str">
        <f>IF(TERM2!G85="","",TERM2!G85)</f>
        <v/>
      </c>
      <c r="R88" s="128" t="str">
        <f>IF(TERM3!G85="","",TERM3!G85)</f>
        <v/>
      </c>
      <c r="S88" s="126" t="str">
        <f t="shared" si="22"/>
        <v/>
      </c>
      <c r="T88" s="127" t="str">
        <f>IF(TERM1!H85="","",TERM1!H85)</f>
        <v/>
      </c>
      <c r="U88" s="128" t="str">
        <f>IF(TERM2!H85="","",TERM2!H85)</f>
        <v/>
      </c>
      <c r="V88" s="125" t="str">
        <f>IF(TERM3!H85="","",TERM3!H85)</f>
        <v/>
      </c>
      <c r="W88" s="129" t="str">
        <f t="shared" si="23"/>
        <v/>
      </c>
      <c r="X88" s="130" t="str">
        <f>IF(TERM1!I85="","",TERM1!I85)</f>
        <v/>
      </c>
      <c r="Y88" s="128" t="str">
        <f>IF(TERM2!I85="","",TERM2!I85)</f>
        <v/>
      </c>
      <c r="Z88" s="128" t="str">
        <f>IF(TERM3!I85="","",TERM3!I85)</f>
        <v/>
      </c>
      <c r="AA88" s="126" t="str">
        <f t="shared" si="15"/>
        <v/>
      </c>
      <c r="AB88" s="130" t="str">
        <f>IF(TERM1!J85="","",TERM1!J85)</f>
        <v/>
      </c>
      <c r="AC88" s="128" t="str">
        <f>IF(TERM2!J85="","",TERM2!J85)</f>
        <v/>
      </c>
      <c r="AD88" s="128" t="str">
        <f>IF(TERM3!J85="","",TERM3!J85)</f>
        <v/>
      </c>
      <c r="AE88" s="126" t="str">
        <f t="shared" si="16"/>
        <v/>
      </c>
      <c r="AF88" s="130" t="str">
        <f>IF(TERM1!K85="","",TERM1!K85)</f>
        <v/>
      </c>
      <c r="AG88" s="128" t="str">
        <f>IF(TERM2!K85="","",TERM2!K85)</f>
        <v/>
      </c>
      <c r="AH88" s="128" t="str">
        <f>IF(TERM3!K85="","",TERM3!K85)</f>
        <v/>
      </c>
      <c r="AI88" s="126" t="str">
        <f t="shared" si="17"/>
        <v/>
      </c>
      <c r="AJ88" s="130" t="str">
        <f>IF(TERM1!L85="","",TERM1!L85)</f>
        <v/>
      </c>
      <c r="AK88" s="128" t="str">
        <f>IF(TERM2!L85="","",TERM2!L85)</f>
        <v/>
      </c>
      <c r="AL88" s="128" t="str">
        <f>IF(TERM3!L85="","",TERM3!L85)</f>
        <v/>
      </c>
      <c r="AM88" s="126" t="str">
        <f t="shared" si="18"/>
        <v/>
      </c>
      <c r="AN88" s="130" t="str">
        <f>IF(TERM1!O85="","",TERM1!O85)</f>
        <v/>
      </c>
      <c r="AO88" s="128" t="str">
        <f>IF(TERM2!O85="","",TERM2!O85)</f>
        <v/>
      </c>
      <c r="AP88" s="128" t="str">
        <f>IF(TERM3!O85="","",TERM3!O85)</f>
        <v/>
      </c>
      <c r="AQ88" s="126" t="str">
        <f t="shared" si="19"/>
        <v/>
      </c>
      <c r="AR88" s="130" t="str">
        <f>IF(TERM1!P85="","",TERM1!P85)</f>
        <v/>
      </c>
      <c r="AS88" s="128" t="str">
        <f>IF(TERM2!P85="","",TERM2!P85)</f>
        <v/>
      </c>
      <c r="AT88" s="128" t="str">
        <f>IF(TERM3!P85="","",TERM3!P85)</f>
        <v/>
      </c>
      <c r="AU88" s="126" t="str">
        <f t="shared" si="24"/>
        <v/>
      </c>
      <c r="AV88" s="131" t="str">
        <f t="shared" si="25"/>
        <v/>
      </c>
      <c r="AW88" s="132" t="str">
        <f t="shared" si="26"/>
        <v/>
      </c>
      <c r="AX88" s="133" t="str">
        <f t="shared" si="27"/>
        <v/>
      </c>
      <c r="AY88" s="111" t="str">
        <f t="shared" si="28"/>
        <v/>
      </c>
      <c r="AZ88" s="72" t="str">
        <f t="shared" si="29"/>
        <v/>
      </c>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0"/>
      <c r="CA88" s="50"/>
      <c r="CB88" s="50"/>
      <c r="CC88" s="50"/>
      <c r="CD88" s="50"/>
      <c r="CE88" s="50"/>
      <c r="CF88" s="50"/>
      <c r="CG88" s="50"/>
      <c r="CH88" s="50"/>
      <c r="CI88" s="50"/>
      <c r="CJ88" s="50"/>
      <c r="CK88" s="50"/>
      <c r="CL88" s="50"/>
      <c r="CM88" s="50"/>
      <c r="CN88" s="50"/>
      <c r="CO88" s="50"/>
      <c r="CP88" s="50"/>
      <c r="CQ88" s="50"/>
      <c r="CR88" s="50"/>
      <c r="CS88" s="50"/>
      <c r="CT88" s="50"/>
      <c r="CU88" s="50"/>
      <c r="CV88" s="50"/>
      <c r="CW88" s="50"/>
      <c r="CX88" s="50"/>
      <c r="CY88" s="50"/>
      <c r="CZ88" s="50"/>
      <c r="DA88" s="50"/>
      <c r="DB88" s="50"/>
      <c r="DC88" s="50"/>
      <c r="DD88" s="50"/>
      <c r="DE88" s="50"/>
    </row>
    <row r="89" spans="1:109" s="57" customFormat="1" ht="18" customHeight="1">
      <c r="A89" s="528"/>
      <c r="B89" s="50"/>
      <c r="C89" s="70">
        <v>17</v>
      </c>
      <c r="D89" s="708" t="str">
        <f>IF('Input Data'!I87="","",'Input Data'!I87)</f>
        <v>RIVERA, BIANCA CASTILLO</v>
      </c>
      <c r="E89" s="709"/>
      <c r="F89" s="709"/>
      <c r="G89" s="710"/>
      <c r="H89" s="123" t="str">
        <f>IF(TERM1!E86="","",TERM1!E86)</f>
        <v/>
      </c>
      <c r="I89" s="124" t="str">
        <f>IF(TERM2!E86="","",TERM2!E86)</f>
        <v/>
      </c>
      <c r="J89" s="125" t="str">
        <f>IF(TERM3!E86="","",TERM3!E86)</f>
        <v/>
      </c>
      <c r="K89" s="126" t="str">
        <f t="shared" si="20"/>
        <v/>
      </c>
      <c r="L89" s="127" t="str">
        <f>IF(TERM1!F86="","",TERM1!F86)</f>
        <v/>
      </c>
      <c r="M89" s="128" t="str">
        <f>IF(TERM2!F86="","",TERM2!F86)</f>
        <v/>
      </c>
      <c r="N89" s="128" t="str">
        <f>IF(TERM3!F86="","",TERM3!F86)</f>
        <v/>
      </c>
      <c r="O89" s="129" t="str">
        <f t="shared" si="21"/>
        <v/>
      </c>
      <c r="P89" s="130" t="str">
        <f>IF(TERM1!G86="","",TERM1!G86)</f>
        <v/>
      </c>
      <c r="Q89" s="128" t="str">
        <f>IF(TERM2!G86="","",TERM2!G86)</f>
        <v/>
      </c>
      <c r="R89" s="128" t="str">
        <f>IF(TERM3!G86="","",TERM3!G86)</f>
        <v/>
      </c>
      <c r="S89" s="126" t="str">
        <f t="shared" si="22"/>
        <v/>
      </c>
      <c r="T89" s="127" t="str">
        <f>IF(TERM1!H86="","",TERM1!H86)</f>
        <v/>
      </c>
      <c r="U89" s="128" t="str">
        <f>IF(TERM2!H86="","",TERM2!H86)</f>
        <v/>
      </c>
      <c r="V89" s="125" t="str">
        <f>IF(TERM3!H86="","",TERM3!H86)</f>
        <v/>
      </c>
      <c r="W89" s="129" t="str">
        <f t="shared" si="23"/>
        <v/>
      </c>
      <c r="X89" s="130" t="str">
        <f>IF(TERM1!I86="","",TERM1!I86)</f>
        <v/>
      </c>
      <c r="Y89" s="128" t="str">
        <f>IF(TERM2!I86="","",TERM2!I86)</f>
        <v/>
      </c>
      <c r="Z89" s="128" t="str">
        <f>IF(TERM3!I86="","",TERM3!I86)</f>
        <v/>
      </c>
      <c r="AA89" s="126" t="str">
        <f t="shared" si="15"/>
        <v/>
      </c>
      <c r="AB89" s="130" t="str">
        <f>IF(TERM1!J86="","",TERM1!J86)</f>
        <v/>
      </c>
      <c r="AC89" s="128" t="str">
        <f>IF(TERM2!J86="","",TERM2!J86)</f>
        <v/>
      </c>
      <c r="AD89" s="128" t="str">
        <f>IF(TERM3!J86="","",TERM3!J86)</f>
        <v/>
      </c>
      <c r="AE89" s="126" t="str">
        <f t="shared" si="16"/>
        <v/>
      </c>
      <c r="AF89" s="130" t="str">
        <f>IF(TERM1!K86="","",TERM1!K86)</f>
        <v/>
      </c>
      <c r="AG89" s="128" t="str">
        <f>IF(TERM2!K86="","",TERM2!K86)</f>
        <v/>
      </c>
      <c r="AH89" s="128" t="str">
        <f>IF(TERM3!K86="","",TERM3!K86)</f>
        <v/>
      </c>
      <c r="AI89" s="126" t="str">
        <f t="shared" si="17"/>
        <v/>
      </c>
      <c r="AJ89" s="130" t="str">
        <f>IF(TERM1!L86="","",TERM1!L86)</f>
        <v/>
      </c>
      <c r="AK89" s="128" t="str">
        <f>IF(TERM2!L86="","",TERM2!L86)</f>
        <v/>
      </c>
      <c r="AL89" s="128" t="str">
        <f>IF(TERM3!L86="","",TERM3!L86)</f>
        <v/>
      </c>
      <c r="AM89" s="126" t="str">
        <f t="shared" si="18"/>
        <v/>
      </c>
      <c r="AN89" s="130" t="str">
        <f>IF(TERM1!O86="","",TERM1!O86)</f>
        <v/>
      </c>
      <c r="AO89" s="128" t="str">
        <f>IF(TERM2!O86="","",TERM2!O86)</f>
        <v/>
      </c>
      <c r="AP89" s="128" t="str">
        <f>IF(TERM3!O86="","",TERM3!O86)</f>
        <v/>
      </c>
      <c r="AQ89" s="126" t="str">
        <f t="shared" si="19"/>
        <v/>
      </c>
      <c r="AR89" s="130" t="str">
        <f>IF(TERM1!P86="","",TERM1!P86)</f>
        <v/>
      </c>
      <c r="AS89" s="128" t="str">
        <f>IF(TERM2!P86="","",TERM2!P86)</f>
        <v/>
      </c>
      <c r="AT89" s="128" t="str">
        <f>IF(TERM3!P86="","",TERM3!P86)</f>
        <v/>
      </c>
      <c r="AU89" s="126" t="str">
        <f t="shared" si="24"/>
        <v/>
      </c>
      <c r="AV89" s="131" t="str">
        <f t="shared" si="25"/>
        <v/>
      </c>
      <c r="AW89" s="132" t="str">
        <f t="shared" si="26"/>
        <v/>
      </c>
      <c r="AX89" s="133" t="str">
        <f t="shared" si="27"/>
        <v/>
      </c>
      <c r="AY89" s="111" t="str">
        <f t="shared" si="28"/>
        <v/>
      </c>
      <c r="AZ89" s="72" t="str">
        <f t="shared" si="29"/>
        <v/>
      </c>
      <c r="BA89" s="50"/>
      <c r="BB89" s="50"/>
      <c r="BC89" s="50"/>
      <c r="BD89" s="50"/>
      <c r="BE89" s="50"/>
      <c r="BF89" s="50"/>
      <c r="BG89" s="50"/>
      <c r="BH89" s="50"/>
      <c r="BI89" s="50"/>
      <c r="BJ89" s="50"/>
      <c r="BK89" s="50"/>
      <c r="BL89" s="50"/>
      <c r="BM89" s="50"/>
      <c r="BN89" s="50"/>
      <c r="BO89" s="50"/>
      <c r="BP89" s="50"/>
      <c r="BQ89" s="50"/>
      <c r="BR89" s="50"/>
      <c r="BS89" s="50"/>
      <c r="BT89" s="50"/>
      <c r="BU89" s="50"/>
      <c r="BV89" s="50"/>
      <c r="BW89" s="50"/>
      <c r="BX89" s="50"/>
      <c r="BY89" s="50"/>
      <c r="BZ89" s="50"/>
      <c r="CA89" s="50"/>
      <c r="CB89" s="50"/>
      <c r="CC89" s="50"/>
      <c r="CD89" s="50"/>
      <c r="CE89" s="50"/>
      <c r="CF89" s="50"/>
      <c r="CG89" s="50"/>
      <c r="CH89" s="50"/>
      <c r="CI89" s="50"/>
      <c r="CJ89" s="50"/>
      <c r="CK89" s="50"/>
      <c r="CL89" s="50"/>
      <c r="CM89" s="50"/>
      <c r="CN89" s="50"/>
      <c r="CO89" s="50"/>
      <c r="CP89" s="50"/>
      <c r="CQ89" s="50"/>
      <c r="CR89" s="50"/>
      <c r="CS89" s="50"/>
      <c r="CT89" s="50"/>
      <c r="CU89" s="50"/>
      <c r="CV89" s="50"/>
      <c r="CW89" s="50"/>
      <c r="CX89" s="50"/>
      <c r="CY89" s="50"/>
      <c r="CZ89" s="50"/>
      <c r="DA89" s="50"/>
      <c r="DB89" s="50"/>
      <c r="DC89" s="50"/>
      <c r="DD89" s="50"/>
      <c r="DE89" s="50"/>
    </row>
    <row r="90" spans="1:109" s="57" customFormat="1" ht="18" customHeight="1">
      <c r="A90" s="528"/>
      <c r="B90" s="50"/>
      <c r="C90" s="70">
        <v>18</v>
      </c>
      <c r="D90" s="708" t="str">
        <f>IF('Input Data'!I88="","",'Input Data'!I88)</f>
        <v>CRUZ, ANDREA HERRERA</v>
      </c>
      <c r="E90" s="709"/>
      <c r="F90" s="709"/>
      <c r="G90" s="710"/>
      <c r="H90" s="123" t="str">
        <f>IF(TERM1!E87="","",TERM1!E87)</f>
        <v/>
      </c>
      <c r="I90" s="124" t="str">
        <f>IF(TERM2!E87="","",TERM2!E87)</f>
        <v/>
      </c>
      <c r="J90" s="125" t="str">
        <f>IF(TERM3!E87="","",TERM3!E87)</f>
        <v/>
      </c>
      <c r="K90" s="126" t="str">
        <f t="shared" si="20"/>
        <v/>
      </c>
      <c r="L90" s="127" t="str">
        <f>IF(TERM1!F87="","",TERM1!F87)</f>
        <v/>
      </c>
      <c r="M90" s="128" t="str">
        <f>IF(TERM2!F87="","",TERM2!F87)</f>
        <v/>
      </c>
      <c r="N90" s="128" t="str">
        <f>IF(TERM3!F87="","",TERM3!F87)</f>
        <v/>
      </c>
      <c r="O90" s="129" t="str">
        <f t="shared" si="21"/>
        <v/>
      </c>
      <c r="P90" s="130" t="str">
        <f>IF(TERM1!G87="","",TERM1!G87)</f>
        <v/>
      </c>
      <c r="Q90" s="128" t="str">
        <f>IF(TERM2!G87="","",TERM2!G87)</f>
        <v/>
      </c>
      <c r="R90" s="128" t="str">
        <f>IF(TERM3!G87="","",TERM3!G87)</f>
        <v/>
      </c>
      <c r="S90" s="126" t="str">
        <f t="shared" si="22"/>
        <v/>
      </c>
      <c r="T90" s="127" t="str">
        <f>IF(TERM1!H87="","",TERM1!H87)</f>
        <v/>
      </c>
      <c r="U90" s="128" t="str">
        <f>IF(TERM2!H87="","",TERM2!H87)</f>
        <v/>
      </c>
      <c r="V90" s="125" t="str">
        <f>IF(TERM3!H87="","",TERM3!H87)</f>
        <v/>
      </c>
      <c r="W90" s="129" t="str">
        <f t="shared" si="23"/>
        <v/>
      </c>
      <c r="X90" s="130" t="str">
        <f>IF(TERM1!I87="","",TERM1!I87)</f>
        <v/>
      </c>
      <c r="Y90" s="128" t="str">
        <f>IF(TERM2!I87="","",TERM2!I87)</f>
        <v/>
      </c>
      <c r="Z90" s="128" t="str">
        <f>IF(TERM3!I87="","",TERM3!I87)</f>
        <v/>
      </c>
      <c r="AA90" s="126" t="str">
        <f t="shared" si="15"/>
        <v/>
      </c>
      <c r="AB90" s="130" t="str">
        <f>IF(TERM1!J87="","",TERM1!J87)</f>
        <v/>
      </c>
      <c r="AC90" s="128" t="str">
        <f>IF(TERM2!J87="","",TERM2!J87)</f>
        <v/>
      </c>
      <c r="AD90" s="128" t="str">
        <f>IF(TERM3!J87="","",TERM3!J87)</f>
        <v/>
      </c>
      <c r="AE90" s="126" t="str">
        <f t="shared" si="16"/>
        <v/>
      </c>
      <c r="AF90" s="130" t="str">
        <f>IF(TERM1!K87="","",TERM1!K87)</f>
        <v/>
      </c>
      <c r="AG90" s="128" t="str">
        <f>IF(TERM2!K87="","",TERM2!K87)</f>
        <v/>
      </c>
      <c r="AH90" s="128" t="str">
        <f>IF(TERM3!K87="","",TERM3!K87)</f>
        <v/>
      </c>
      <c r="AI90" s="126" t="str">
        <f t="shared" si="17"/>
        <v/>
      </c>
      <c r="AJ90" s="130" t="str">
        <f>IF(TERM1!L87="","",TERM1!L87)</f>
        <v/>
      </c>
      <c r="AK90" s="128" t="str">
        <f>IF(TERM2!L87="","",TERM2!L87)</f>
        <v/>
      </c>
      <c r="AL90" s="128" t="str">
        <f>IF(TERM3!L87="","",TERM3!L87)</f>
        <v/>
      </c>
      <c r="AM90" s="126" t="str">
        <f t="shared" si="18"/>
        <v/>
      </c>
      <c r="AN90" s="130" t="str">
        <f>IF(TERM1!O87="","",TERM1!O87)</f>
        <v/>
      </c>
      <c r="AO90" s="128" t="str">
        <f>IF(TERM2!O87="","",TERM2!O87)</f>
        <v/>
      </c>
      <c r="AP90" s="128" t="str">
        <f>IF(TERM3!O87="","",TERM3!O87)</f>
        <v/>
      </c>
      <c r="AQ90" s="126" t="str">
        <f t="shared" si="19"/>
        <v/>
      </c>
      <c r="AR90" s="130" t="str">
        <f>IF(TERM1!P87="","",TERM1!P87)</f>
        <v/>
      </c>
      <c r="AS90" s="128" t="str">
        <f>IF(TERM2!P87="","",TERM2!P87)</f>
        <v/>
      </c>
      <c r="AT90" s="128" t="str">
        <f>IF(TERM3!P87="","",TERM3!P87)</f>
        <v/>
      </c>
      <c r="AU90" s="126" t="str">
        <f t="shared" si="24"/>
        <v/>
      </c>
      <c r="AV90" s="131" t="str">
        <f t="shared" si="25"/>
        <v/>
      </c>
      <c r="AW90" s="132" t="str">
        <f t="shared" si="26"/>
        <v/>
      </c>
      <c r="AX90" s="133" t="str">
        <f t="shared" si="27"/>
        <v/>
      </c>
      <c r="AY90" s="111" t="str">
        <f t="shared" si="28"/>
        <v/>
      </c>
      <c r="AZ90" s="72" t="str">
        <f t="shared" si="29"/>
        <v/>
      </c>
      <c r="BA90" s="50"/>
      <c r="BB90" s="50"/>
      <c r="BC90" s="50"/>
      <c r="BD90" s="50"/>
      <c r="BE90" s="50"/>
      <c r="BF90" s="50"/>
      <c r="BG90" s="50"/>
      <c r="BH90" s="50"/>
      <c r="BI90" s="50"/>
      <c r="BJ90" s="50"/>
      <c r="BK90" s="50"/>
      <c r="BL90" s="50"/>
      <c r="BM90" s="50"/>
      <c r="BN90" s="50"/>
      <c r="BO90" s="50"/>
      <c r="BP90" s="50"/>
      <c r="BQ90" s="50"/>
      <c r="BR90" s="50"/>
      <c r="BS90" s="50"/>
      <c r="BT90" s="50"/>
      <c r="BU90" s="50"/>
      <c r="BV90" s="50"/>
      <c r="BW90" s="50"/>
      <c r="BX90" s="50"/>
      <c r="BY90" s="50"/>
      <c r="BZ90" s="50"/>
      <c r="CA90" s="50"/>
      <c r="CB90" s="50"/>
      <c r="CC90" s="50"/>
      <c r="CD90" s="50"/>
      <c r="CE90" s="50"/>
      <c r="CF90" s="50"/>
      <c r="CG90" s="50"/>
      <c r="CH90" s="50"/>
      <c r="CI90" s="50"/>
      <c r="CJ90" s="50"/>
      <c r="CK90" s="50"/>
      <c r="CL90" s="50"/>
      <c r="CM90" s="50"/>
      <c r="CN90" s="50"/>
      <c r="CO90" s="50"/>
      <c r="CP90" s="50"/>
      <c r="CQ90" s="50"/>
      <c r="CR90" s="50"/>
      <c r="CS90" s="50"/>
      <c r="CT90" s="50"/>
      <c r="CU90" s="50"/>
      <c r="CV90" s="50"/>
      <c r="CW90" s="50"/>
      <c r="CX90" s="50"/>
      <c r="CY90" s="50"/>
      <c r="CZ90" s="50"/>
      <c r="DA90" s="50"/>
      <c r="DB90" s="50"/>
      <c r="DC90" s="50"/>
      <c r="DD90" s="50"/>
      <c r="DE90" s="50"/>
    </row>
    <row r="91" spans="1:109" s="57" customFormat="1" ht="18" customHeight="1">
      <c r="A91" s="528"/>
      <c r="B91" s="50"/>
      <c r="C91" s="70">
        <v>19</v>
      </c>
      <c r="D91" s="708" t="str">
        <f>IF('Input Data'!I89="","",'Input Data'!I89)</f>
        <v>RAMIREZ, SHAIRA NAVARRO</v>
      </c>
      <c r="E91" s="709"/>
      <c r="F91" s="709"/>
      <c r="G91" s="710"/>
      <c r="H91" s="123" t="str">
        <f>IF(TERM1!E88="","",TERM1!E88)</f>
        <v/>
      </c>
      <c r="I91" s="124" t="str">
        <f>IF(TERM2!E88="","",TERM2!E88)</f>
        <v/>
      </c>
      <c r="J91" s="125" t="str">
        <f>IF(TERM3!E88="","",TERM3!E88)</f>
        <v/>
      </c>
      <c r="K91" s="126" t="str">
        <f t="shared" si="20"/>
        <v/>
      </c>
      <c r="L91" s="127" t="str">
        <f>IF(TERM1!F88="","",TERM1!F88)</f>
        <v/>
      </c>
      <c r="M91" s="128" t="str">
        <f>IF(TERM2!F88="","",TERM2!F88)</f>
        <v/>
      </c>
      <c r="N91" s="128" t="str">
        <f>IF(TERM3!F88="","",TERM3!F88)</f>
        <v/>
      </c>
      <c r="O91" s="129" t="str">
        <f t="shared" si="21"/>
        <v/>
      </c>
      <c r="P91" s="130" t="str">
        <f>IF(TERM1!G88="","",TERM1!G88)</f>
        <v/>
      </c>
      <c r="Q91" s="128" t="str">
        <f>IF(TERM2!G88="","",TERM2!G88)</f>
        <v/>
      </c>
      <c r="R91" s="128" t="str">
        <f>IF(TERM3!G88="","",TERM3!G88)</f>
        <v/>
      </c>
      <c r="S91" s="126" t="str">
        <f t="shared" si="22"/>
        <v/>
      </c>
      <c r="T91" s="127" t="str">
        <f>IF(TERM1!H88="","",TERM1!H88)</f>
        <v/>
      </c>
      <c r="U91" s="128" t="str">
        <f>IF(TERM2!H88="","",TERM2!H88)</f>
        <v/>
      </c>
      <c r="V91" s="125" t="str">
        <f>IF(TERM3!H88="","",TERM3!H88)</f>
        <v/>
      </c>
      <c r="W91" s="129" t="str">
        <f t="shared" si="23"/>
        <v/>
      </c>
      <c r="X91" s="130" t="str">
        <f>IF(TERM1!I88="","",TERM1!I88)</f>
        <v/>
      </c>
      <c r="Y91" s="128" t="str">
        <f>IF(TERM2!I88="","",TERM2!I88)</f>
        <v/>
      </c>
      <c r="Z91" s="128" t="str">
        <f>IF(TERM3!I88="","",TERM3!I88)</f>
        <v/>
      </c>
      <c r="AA91" s="126" t="str">
        <f t="shared" si="15"/>
        <v/>
      </c>
      <c r="AB91" s="130" t="str">
        <f>IF(TERM1!J88="","",TERM1!J88)</f>
        <v/>
      </c>
      <c r="AC91" s="128" t="str">
        <f>IF(TERM2!J88="","",TERM2!J88)</f>
        <v/>
      </c>
      <c r="AD91" s="128" t="str">
        <f>IF(TERM3!J88="","",TERM3!J88)</f>
        <v/>
      </c>
      <c r="AE91" s="126" t="str">
        <f t="shared" si="16"/>
        <v/>
      </c>
      <c r="AF91" s="130" t="str">
        <f>IF(TERM1!K88="","",TERM1!K88)</f>
        <v/>
      </c>
      <c r="AG91" s="128" t="str">
        <f>IF(TERM2!K88="","",TERM2!K88)</f>
        <v/>
      </c>
      <c r="AH91" s="128" t="str">
        <f>IF(TERM3!K88="","",TERM3!K88)</f>
        <v/>
      </c>
      <c r="AI91" s="126" t="str">
        <f t="shared" si="17"/>
        <v/>
      </c>
      <c r="AJ91" s="130" t="str">
        <f>IF(TERM1!L88="","",TERM1!L88)</f>
        <v/>
      </c>
      <c r="AK91" s="128" t="str">
        <f>IF(TERM2!L88="","",TERM2!L88)</f>
        <v/>
      </c>
      <c r="AL91" s="128" t="str">
        <f>IF(TERM3!L88="","",TERM3!L88)</f>
        <v/>
      </c>
      <c r="AM91" s="126" t="str">
        <f t="shared" si="18"/>
        <v/>
      </c>
      <c r="AN91" s="130" t="str">
        <f>IF(TERM1!O88="","",TERM1!O88)</f>
        <v/>
      </c>
      <c r="AO91" s="128" t="str">
        <f>IF(TERM2!O88="","",TERM2!O88)</f>
        <v/>
      </c>
      <c r="AP91" s="128" t="str">
        <f>IF(TERM3!O88="","",TERM3!O88)</f>
        <v/>
      </c>
      <c r="AQ91" s="126" t="str">
        <f t="shared" si="19"/>
        <v/>
      </c>
      <c r="AR91" s="130" t="str">
        <f>IF(TERM1!P88="","",TERM1!P88)</f>
        <v/>
      </c>
      <c r="AS91" s="128" t="str">
        <f>IF(TERM2!P88="","",TERM2!P88)</f>
        <v/>
      </c>
      <c r="AT91" s="128" t="str">
        <f>IF(TERM3!P88="","",TERM3!P88)</f>
        <v/>
      </c>
      <c r="AU91" s="126" t="str">
        <f t="shared" si="24"/>
        <v/>
      </c>
      <c r="AV91" s="131" t="str">
        <f t="shared" si="25"/>
        <v/>
      </c>
      <c r="AW91" s="132" t="str">
        <f t="shared" si="26"/>
        <v/>
      </c>
      <c r="AX91" s="133" t="str">
        <f t="shared" si="27"/>
        <v/>
      </c>
      <c r="AY91" s="111" t="str">
        <f t="shared" si="28"/>
        <v/>
      </c>
      <c r="AZ91" s="72" t="str">
        <f t="shared" si="29"/>
        <v/>
      </c>
      <c r="BA91" s="50"/>
      <c r="BB91" s="50"/>
      <c r="BC91" s="50"/>
      <c r="BD91" s="50"/>
      <c r="BE91" s="50"/>
      <c r="BF91" s="50"/>
      <c r="BG91" s="50"/>
      <c r="BH91" s="50"/>
      <c r="BI91" s="50"/>
      <c r="BJ91" s="50"/>
      <c r="BK91" s="50"/>
      <c r="BL91" s="50"/>
      <c r="BM91" s="50"/>
      <c r="BN91" s="50"/>
      <c r="BO91" s="50"/>
      <c r="BP91" s="50"/>
      <c r="BQ91" s="50"/>
      <c r="BR91" s="50"/>
      <c r="BS91" s="50"/>
      <c r="BT91" s="50"/>
      <c r="BU91" s="50"/>
      <c r="BV91" s="50"/>
      <c r="BW91" s="50"/>
      <c r="BX91" s="50"/>
      <c r="BY91" s="50"/>
      <c r="BZ91" s="50"/>
      <c r="CA91" s="50"/>
      <c r="CB91" s="50"/>
      <c r="CC91" s="50"/>
      <c r="CD91" s="50"/>
      <c r="CE91" s="50"/>
      <c r="CF91" s="50"/>
      <c r="CG91" s="50"/>
      <c r="CH91" s="50"/>
      <c r="CI91" s="50"/>
      <c r="CJ91" s="50"/>
      <c r="CK91" s="50"/>
      <c r="CL91" s="50"/>
      <c r="CM91" s="50"/>
      <c r="CN91" s="50"/>
      <c r="CO91" s="50"/>
      <c r="CP91" s="50"/>
      <c r="CQ91" s="50"/>
      <c r="CR91" s="50"/>
      <c r="CS91" s="50"/>
      <c r="CT91" s="50"/>
      <c r="CU91" s="50"/>
      <c r="CV91" s="50"/>
      <c r="CW91" s="50"/>
      <c r="CX91" s="50"/>
      <c r="CY91" s="50"/>
      <c r="CZ91" s="50"/>
      <c r="DA91" s="50"/>
      <c r="DB91" s="50"/>
      <c r="DC91" s="50"/>
      <c r="DD91" s="50"/>
      <c r="DE91" s="50"/>
    </row>
    <row r="92" spans="1:109" s="57" customFormat="1" ht="18" customHeight="1">
      <c r="A92" s="528"/>
      <c r="B92" s="50"/>
      <c r="C92" s="70">
        <v>20</v>
      </c>
      <c r="D92" s="708" t="str">
        <f>IF('Input Data'!I90="","",'Input Data'!I90)</f>
        <v>CASTILLO, DENISE VERGARA</v>
      </c>
      <c r="E92" s="709"/>
      <c r="F92" s="709"/>
      <c r="G92" s="710"/>
      <c r="H92" s="123" t="str">
        <f>IF(TERM1!E89="","",TERM1!E89)</f>
        <v/>
      </c>
      <c r="I92" s="124" t="str">
        <f>IF(TERM2!E89="","",TERM2!E89)</f>
        <v/>
      </c>
      <c r="J92" s="125" t="str">
        <f>IF(TERM3!E89="","",TERM3!E89)</f>
        <v/>
      </c>
      <c r="K92" s="126" t="str">
        <f t="shared" si="20"/>
        <v/>
      </c>
      <c r="L92" s="127" t="str">
        <f>IF(TERM1!F89="","",TERM1!F89)</f>
        <v/>
      </c>
      <c r="M92" s="128" t="str">
        <f>IF(TERM2!F89="","",TERM2!F89)</f>
        <v/>
      </c>
      <c r="N92" s="128" t="str">
        <f>IF(TERM3!F89="","",TERM3!F89)</f>
        <v/>
      </c>
      <c r="O92" s="129" t="str">
        <f t="shared" si="21"/>
        <v/>
      </c>
      <c r="P92" s="130" t="str">
        <f>IF(TERM1!G89="","",TERM1!G89)</f>
        <v/>
      </c>
      <c r="Q92" s="128" t="str">
        <f>IF(TERM2!G89="","",TERM2!G89)</f>
        <v/>
      </c>
      <c r="R92" s="128" t="str">
        <f>IF(TERM3!G89="","",TERM3!G89)</f>
        <v/>
      </c>
      <c r="S92" s="126" t="str">
        <f t="shared" si="22"/>
        <v/>
      </c>
      <c r="T92" s="127" t="str">
        <f>IF(TERM1!H89="","",TERM1!H89)</f>
        <v/>
      </c>
      <c r="U92" s="128" t="str">
        <f>IF(TERM2!H89="","",TERM2!H89)</f>
        <v/>
      </c>
      <c r="V92" s="125" t="str">
        <f>IF(TERM3!H89="","",TERM3!H89)</f>
        <v/>
      </c>
      <c r="W92" s="129" t="str">
        <f t="shared" si="23"/>
        <v/>
      </c>
      <c r="X92" s="130" t="str">
        <f>IF(TERM1!I89="","",TERM1!I89)</f>
        <v/>
      </c>
      <c r="Y92" s="128" t="str">
        <f>IF(TERM2!I89="","",TERM2!I89)</f>
        <v/>
      </c>
      <c r="Z92" s="128" t="str">
        <f>IF(TERM3!I89="","",TERM3!I89)</f>
        <v/>
      </c>
      <c r="AA92" s="126" t="str">
        <f t="shared" si="15"/>
        <v/>
      </c>
      <c r="AB92" s="130" t="str">
        <f>IF(TERM1!J89="","",TERM1!J89)</f>
        <v/>
      </c>
      <c r="AC92" s="128" t="str">
        <f>IF(TERM2!J89="","",TERM2!J89)</f>
        <v/>
      </c>
      <c r="AD92" s="128" t="str">
        <f>IF(TERM3!J89="","",TERM3!J89)</f>
        <v/>
      </c>
      <c r="AE92" s="126" t="str">
        <f t="shared" si="16"/>
        <v/>
      </c>
      <c r="AF92" s="130" t="str">
        <f>IF(TERM1!K89="","",TERM1!K89)</f>
        <v/>
      </c>
      <c r="AG92" s="128" t="str">
        <f>IF(TERM2!K89="","",TERM2!K89)</f>
        <v/>
      </c>
      <c r="AH92" s="128" t="str">
        <f>IF(TERM3!K89="","",TERM3!K89)</f>
        <v/>
      </c>
      <c r="AI92" s="126" t="str">
        <f t="shared" si="17"/>
        <v/>
      </c>
      <c r="AJ92" s="130" t="str">
        <f>IF(TERM1!L89="","",TERM1!L89)</f>
        <v/>
      </c>
      <c r="AK92" s="128" t="str">
        <f>IF(TERM2!L89="","",TERM2!L89)</f>
        <v/>
      </c>
      <c r="AL92" s="128" t="str">
        <f>IF(TERM3!L89="","",TERM3!L89)</f>
        <v/>
      </c>
      <c r="AM92" s="126" t="str">
        <f t="shared" si="18"/>
        <v/>
      </c>
      <c r="AN92" s="130" t="str">
        <f>IF(TERM1!O89="","",TERM1!O89)</f>
        <v/>
      </c>
      <c r="AO92" s="128" t="str">
        <f>IF(TERM2!O89="","",TERM2!O89)</f>
        <v/>
      </c>
      <c r="AP92" s="128" t="str">
        <f>IF(TERM3!O89="","",TERM3!O89)</f>
        <v/>
      </c>
      <c r="AQ92" s="126" t="str">
        <f t="shared" si="19"/>
        <v/>
      </c>
      <c r="AR92" s="130" t="str">
        <f>IF(TERM1!P89="","",TERM1!P89)</f>
        <v/>
      </c>
      <c r="AS92" s="128" t="str">
        <f>IF(TERM2!P89="","",TERM2!P89)</f>
        <v/>
      </c>
      <c r="AT92" s="128" t="str">
        <f>IF(TERM3!P89="","",TERM3!P89)</f>
        <v/>
      </c>
      <c r="AU92" s="126" t="str">
        <f t="shared" si="24"/>
        <v/>
      </c>
      <c r="AV92" s="131" t="str">
        <f t="shared" si="25"/>
        <v/>
      </c>
      <c r="AW92" s="132" t="str">
        <f t="shared" si="26"/>
        <v/>
      </c>
      <c r="AX92" s="133" t="str">
        <f t="shared" si="27"/>
        <v/>
      </c>
      <c r="AY92" s="111" t="str">
        <f t="shared" si="28"/>
        <v/>
      </c>
      <c r="AZ92" s="72" t="str">
        <f t="shared" si="29"/>
        <v/>
      </c>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0"/>
      <c r="CA92" s="50"/>
      <c r="CB92" s="50"/>
      <c r="CC92" s="50"/>
      <c r="CD92" s="50"/>
      <c r="CE92" s="50"/>
      <c r="CF92" s="50"/>
      <c r="CG92" s="50"/>
      <c r="CH92" s="50"/>
      <c r="CI92" s="50"/>
      <c r="CJ92" s="50"/>
      <c r="CK92" s="50"/>
      <c r="CL92" s="50"/>
      <c r="CM92" s="50"/>
      <c r="CN92" s="50"/>
      <c r="CO92" s="50"/>
      <c r="CP92" s="50"/>
      <c r="CQ92" s="50"/>
      <c r="CR92" s="50"/>
      <c r="CS92" s="50"/>
      <c r="CT92" s="50"/>
      <c r="CU92" s="50"/>
      <c r="CV92" s="50"/>
      <c r="CW92" s="50"/>
      <c r="CX92" s="50"/>
      <c r="CY92" s="50"/>
      <c r="CZ92" s="50"/>
      <c r="DA92" s="50"/>
      <c r="DB92" s="50"/>
      <c r="DC92" s="50"/>
      <c r="DD92" s="50"/>
      <c r="DE92" s="50"/>
    </row>
    <row r="93" spans="1:109" s="57" customFormat="1" ht="18" customHeight="1">
      <c r="A93" s="528"/>
      <c r="B93" s="50"/>
      <c r="C93" s="70">
        <v>21</v>
      </c>
      <c r="D93" s="708" t="str">
        <f>IF('Input Data'!I91="","",'Input Data'!I91)</f>
        <v>HERRERA, MIKAELA DOMINGUEZ</v>
      </c>
      <c r="E93" s="709"/>
      <c r="F93" s="709"/>
      <c r="G93" s="710"/>
      <c r="H93" s="123" t="str">
        <f>IF(TERM1!E90="","",TERM1!E90)</f>
        <v/>
      </c>
      <c r="I93" s="124" t="str">
        <f>IF(TERM2!E90="","",TERM2!E90)</f>
        <v/>
      </c>
      <c r="J93" s="125" t="str">
        <f>IF(TERM3!E90="","",TERM3!E90)</f>
        <v/>
      </c>
      <c r="K93" s="126" t="str">
        <f t="shared" si="20"/>
        <v/>
      </c>
      <c r="L93" s="127" t="str">
        <f>IF(TERM1!F90="","",TERM1!F90)</f>
        <v/>
      </c>
      <c r="M93" s="128" t="str">
        <f>IF(TERM2!F90="","",TERM2!F90)</f>
        <v/>
      </c>
      <c r="N93" s="128" t="str">
        <f>IF(TERM3!F90="","",TERM3!F90)</f>
        <v/>
      </c>
      <c r="O93" s="129" t="str">
        <f t="shared" si="21"/>
        <v/>
      </c>
      <c r="P93" s="130" t="str">
        <f>IF(TERM1!G90="","",TERM1!G90)</f>
        <v/>
      </c>
      <c r="Q93" s="128" t="str">
        <f>IF(TERM2!G90="","",TERM2!G90)</f>
        <v/>
      </c>
      <c r="R93" s="128" t="str">
        <f>IF(TERM3!G90="","",TERM3!G90)</f>
        <v/>
      </c>
      <c r="S93" s="126" t="str">
        <f t="shared" si="22"/>
        <v/>
      </c>
      <c r="T93" s="127" t="str">
        <f>IF(TERM1!H90="","",TERM1!H90)</f>
        <v/>
      </c>
      <c r="U93" s="128" t="str">
        <f>IF(TERM2!H90="","",TERM2!H90)</f>
        <v/>
      </c>
      <c r="V93" s="125" t="str">
        <f>IF(TERM3!H90="","",TERM3!H90)</f>
        <v/>
      </c>
      <c r="W93" s="129" t="str">
        <f t="shared" si="23"/>
        <v/>
      </c>
      <c r="X93" s="130" t="str">
        <f>IF(TERM1!I90="","",TERM1!I90)</f>
        <v/>
      </c>
      <c r="Y93" s="128" t="str">
        <f>IF(TERM2!I90="","",TERM2!I90)</f>
        <v/>
      </c>
      <c r="Z93" s="128" t="str">
        <f>IF(TERM3!I90="","",TERM3!I90)</f>
        <v/>
      </c>
      <c r="AA93" s="126" t="str">
        <f t="shared" si="15"/>
        <v/>
      </c>
      <c r="AB93" s="130" t="str">
        <f>IF(TERM1!J90="","",TERM1!J90)</f>
        <v/>
      </c>
      <c r="AC93" s="128" t="str">
        <f>IF(TERM2!J90="","",TERM2!J90)</f>
        <v/>
      </c>
      <c r="AD93" s="128" t="str">
        <f>IF(TERM3!J90="","",TERM3!J90)</f>
        <v/>
      </c>
      <c r="AE93" s="126" t="str">
        <f t="shared" si="16"/>
        <v/>
      </c>
      <c r="AF93" s="130" t="str">
        <f>IF(TERM1!K90="","",TERM1!K90)</f>
        <v/>
      </c>
      <c r="AG93" s="128" t="str">
        <f>IF(TERM2!K90="","",TERM2!K90)</f>
        <v/>
      </c>
      <c r="AH93" s="128" t="str">
        <f>IF(TERM3!K90="","",TERM3!K90)</f>
        <v/>
      </c>
      <c r="AI93" s="126" t="str">
        <f t="shared" si="17"/>
        <v/>
      </c>
      <c r="AJ93" s="130" t="str">
        <f>IF(TERM1!L90="","",TERM1!L90)</f>
        <v/>
      </c>
      <c r="AK93" s="128" t="str">
        <f>IF(TERM2!L90="","",TERM2!L90)</f>
        <v/>
      </c>
      <c r="AL93" s="128" t="str">
        <f>IF(TERM3!L90="","",TERM3!L90)</f>
        <v/>
      </c>
      <c r="AM93" s="126" t="str">
        <f t="shared" si="18"/>
        <v/>
      </c>
      <c r="AN93" s="130" t="str">
        <f>IF(TERM1!O90="","",TERM1!O90)</f>
        <v/>
      </c>
      <c r="AO93" s="128" t="str">
        <f>IF(TERM2!O90="","",TERM2!O90)</f>
        <v/>
      </c>
      <c r="AP93" s="128" t="str">
        <f>IF(TERM3!O90="","",TERM3!O90)</f>
        <v/>
      </c>
      <c r="AQ93" s="126" t="str">
        <f t="shared" si="19"/>
        <v/>
      </c>
      <c r="AR93" s="130" t="str">
        <f>IF(TERM1!P90="","",TERM1!P90)</f>
        <v/>
      </c>
      <c r="AS93" s="128" t="str">
        <f>IF(TERM2!P90="","",TERM2!P90)</f>
        <v/>
      </c>
      <c r="AT93" s="128" t="str">
        <f>IF(TERM3!P90="","",TERM3!P90)</f>
        <v/>
      </c>
      <c r="AU93" s="126" t="str">
        <f t="shared" si="24"/>
        <v/>
      </c>
      <c r="AV93" s="131" t="str">
        <f t="shared" si="25"/>
        <v/>
      </c>
      <c r="AW93" s="132" t="str">
        <f t="shared" si="26"/>
        <v/>
      </c>
      <c r="AX93" s="133" t="str">
        <f t="shared" si="27"/>
        <v/>
      </c>
      <c r="AY93" s="111" t="str">
        <f t="shared" si="28"/>
        <v/>
      </c>
      <c r="AZ93" s="72" t="str">
        <f t="shared" si="29"/>
        <v/>
      </c>
      <c r="BA93" s="50"/>
      <c r="BB93" s="50"/>
      <c r="BC93" s="50"/>
      <c r="BD93" s="50"/>
      <c r="BE93" s="50"/>
      <c r="BF93" s="50"/>
      <c r="BG93" s="50"/>
      <c r="BH93" s="50"/>
      <c r="BI93" s="50"/>
      <c r="BJ93" s="50"/>
      <c r="BK93" s="50"/>
      <c r="BL93" s="50"/>
      <c r="BM93" s="50"/>
      <c r="BN93" s="50"/>
      <c r="BO93" s="50"/>
      <c r="BP93" s="50"/>
      <c r="BQ93" s="50"/>
      <c r="BR93" s="50"/>
      <c r="BS93" s="50"/>
      <c r="BT93" s="50"/>
      <c r="BU93" s="50"/>
      <c r="BV93" s="50"/>
      <c r="BW93" s="50"/>
      <c r="BX93" s="50"/>
      <c r="BY93" s="50"/>
      <c r="BZ93" s="50"/>
      <c r="CA93" s="50"/>
      <c r="CB93" s="50"/>
      <c r="CC93" s="50"/>
      <c r="CD93" s="50"/>
      <c r="CE93" s="50"/>
      <c r="CF93" s="50"/>
      <c r="CG93" s="50"/>
      <c r="CH93" s="50"/>
      <c r="CI93" s="50"/>
      <c r="CJ93" s="50"/>
      <c r="CK93" s="50"/>
      <c r="CL93" s="50"/>
      <c r="CM93" s="50"/>
      <c r="CN93" s="50"/>
      <c r="CO93" s="50"/>
      <c r="CP93" s="50"/>
      <c r="CQ93" s="50"/>
      <c r="CR93" s="50"/>
      <c r="CS93" s="50"/>
      <c r="CT93" s="50"/>
      <c r="CU93" s="50"/>
      <c r="CV93" s="50"/>
      <c r="CW93" s="50"/>
      <c r="CX93" s="50"/>
      <c r="CY93" s="50"/>
      <c r="CZ93" s="50"/>
      <c r="DA93" s="50"/>
      <c r="DB93" s="50"/>
      <c r="DC93" s="50"/>
      <c r="DD93" s="50"/>
      <c r="DE93" s="50"/>
    </row>
    <row r="94" spans="1:109" s="57" customFormat="1" ht="18" customHeight="1">
      <c r="A94" s="528"/>
      <c r="B94" s="50"/>
      <c r="C94" s="70">
        <v>22</v>
      </c>
      <c r="D94" s="708" t="str">
        <f>IF('Input Data'!I92="","",'Input Data'!I92)</f>
        <v>NAVARRO, JOANNA ESPINOZA</v>
      </c>
      <c r="E94" s="709"/>
      <c r="F94" s="709"/>
      <c r="G94" s="710"/>
      <c r="H94" s="123" t="str">
        <f>IF(TERM1!E91="","",TERM1!E91)</f>
        <v/>
      </c>
      <c r="I94" s="124" t="str">
        <f>IF(TERM2!E91="","",TERM2!E91)</f>
        <v/>
      </c>
      <c r="J94" s="125" t="str">
        <f>IF(TERM3!E91="","",TERM3!E91)</f>
        <v/>
      </c>
      <c r="K94" s="126" t="str">
        <f t="shared" si="20"/>
        <v/>
      </c>
      <c r="L94" s="127" t="str">
        <f>IF(TERM1!F91="","",TERM1!F91)</f>
        <v/>
      </c>
      <c r="M94" s="128" t="str">
        <f>IF(TERM2!F91="","",TERM2!F91)</f>
        <v/>
      </c>
      <c r="N94" s="128" t="str">
        <f>IF(TERM3!F91="","",TERM3!F91)</f>
        <v/>
      </c>
      <c r="O94" s="129" t="str">
        <f t="shared" si="21"/>
        <v/>
      </c>
      <c r="P94" s="130" t="str">
        <f>IF(TERM1!G91="","",TERM1!G91)</f>
        <v/>
      </c>
      <c r="Q94" s="128" t="str">
        <f>IF(TERM2!G91="","",TERM2!G91)</f>
        <v/>
      </c>
      <c r="R94" s="128" t="str">
        <f>IF(TERM3!G91="","",TERM3!G91)</f>
        <v/>
      </c>
      <c r="S94" s="126" t="str">
        <f t="shared" si="22"/>
        <v/>
      </c>
      <c r="T94" s="127" t="str">
        <f>IF(TERM1!H91="","",TERM1!H91)</f>
        <v/>
      </c>
      <c r="U94" s="128" t="str">
        <f>IF(TERM2!H91="","",TERM2!H91)</f>
        <v/>
      </c>
      <c r="V94" s="125" t="str">
        <f>IF(TERM3!H91="","",TERM3!H91)</f>
        <v/>
      </c>
      <c r="W94" s="129" t="str">
        <f t="shared" si="23"/>
        <v/>
      </c>
      <c r="X94" s="130" t="str">
        <f>IF(TERM1!I91="","",TERM1!I91)</f>
        <v/>
      </c>
      <c r="Y94" s="128" t="str">
        <f>IF(TERM2!I91="","",TERM2!I91)</f>
        <v/>
      </c>
      <c r="Z94" s="128" t="str">
        <f>IF(TERM3!I91="","",TERM3!I91)</f>
        <v/>
      </c>
      <c r="AA94" s="126" t="str">
        <f t="shared" si="15"/>
        <v/>
      </c>
      <c r="AB94" s="130" t="str">
        <f>IF(TERM1!J91="","",TERM1!J91)</f>
        <v/>
      </c>
      <c r="AC94" s="128" t="str">
        <f>IF(TERM2!J91="","",TERM2!J91)</f>
        <v/>
      </c>
      <c r="AD94" s="128" t="str">
        <f>IF(TERM3!J91="","",TERM3!J91)</f>
        <v/>
      </c>
      <c r="AE94" s="126" t="str">
        <f t="shared" si="16"/>
        <v/>
      </c>
      <c r="AF94" s="130" t="str">
        <f>IF(TERM1!K91="","",TERM1!K91)</f>
        <v/>
      </c>
      <c r="AG94" s="128" t="str">
        <f>IF(TERM2!K91="","",TERM2!K91)</f>
        <v/>
      </c>
      <c r="AH94" s="128" t="str">
        <f>IF(TERM3!K91="","",TERM3!K91)</f>
        <v/>
      </c>
      <c r="AI94" s="126" t="str">
        <f t="shared" si="17"/>
        <v/>
      </c>
      <c r="AJ94" s="130" t="str">
        <f>IF(TERM1!L91="","",TERM1!L91)</f>
        <v/>
      </c>
      <c r="AK94" s="128" t="str">
        <f>IF(TERM2!L91="","",TERM2!L91)</f>
        <v/>
      </c>
      <c r="AL94" s="128" t="str">
        <f>IF(TERM3!L91="","",TERM3!L91)</f>
        <v/>
      </c>
      <c r="AM94" s="126" t="str">
        <f t="shared" si="18"/>
        <v/>
      </c>
      <c r="AN94" s="130" t="str">
        <f>IF(TERM1!O91="","",TERM1!O91)</f>
        <v/>
      </c>
      <c r="AO94" s="128" t="str">
        <f>IF(TERM2!O91="","",TERM2!O91)</f>
        <v/>
      </c>
      <c r="AP94" s="128" t="str">
        <f>IF(TERM3!O91="","",TERM3!O91)</f>
        <v/>
      </c>
      <c r="AQ94" s="126" t="str">
        <f t="shared" si="19"/>
        <v/>
      </c>
      <c r="AR94" s="130" t="str">
        <f>IF(TERM1!P91="","",TERM1!P91)</f>
        <v/>
      </c>
      <c r="AS94" s="128" t="str">
        <f>IF(TERM2!P91="","",TERM2!P91)</f>
        <v/>
      </c>
      <c r="AT94" s="128" t="str">
        <f>IF(TERM3!P91="","",TERM3!P91)</f>
        <v/>
      </c>
      <c r="AU94" s="126" t="str">
        <f t="shared" si="24"/>
        <v/>
      </c>
      <c r="AV94" s="131" t="str">
        <f t="shared" si="25"/>
        <v/>
      </c>
      <c r="AW94" s="132" t="str">
        <f t="shared" si="26"/>
        <v/>
      </c>
      <c r="AX94" s="133" t="str">
        <f t="shared" si="27"/>
        <v/>
      </c>
      <c r="AY94" s="111" t="str">
        <f t="shared" si="28"/>
        <v/>
      </c>
      <c r="AZ94" s="72" t="str">
        <f t="shared" si="29"/>
        <v/>
      </c>
      <c r="BA94" s="50"/>
      <c r="BB94" s="50"/>
      <c r="BC94" s="50"/>
      <c r="BD94" s="50"/>
      <c r="BE94" s="50"/>
      <c r="BF94" s="50"/>
      <c r="BG94" s="50"/>
      <c r="BH94" s="50"/>
      <c r="BI94" s="50"/>
      <c r="BJ94" s="50"/>
      <c r="BK94" s="50"/>
      <c r="BL94" s="50"/>
      <c r="BM94" s="50"/>
      <c r="BN94" s="50"/>
      <c r="BO94" s="50"/>
      <c r="BP94" s="50"/>
      <c r="BQ94" s="50"/>
      <c r="BR94" s="50"/>
      <c r="BS94" s="50"/>
      <c r="BT94" s="50"/>
      <c r="BU94" s="50"/>
      <c r="BV94" s="50"/>
      <c r="BW94" s="50"/>
      <c r="BX94" s="50"/>
      <c r="BY94" s="50"/>
      <c r="BZ94" s="50"/>
      <c r="CA94" s="50"/>
      <c r="CB94" s="50"/>
      <c r="CC94" s="50"/>
      <c r="CD94" s="50"/>
      <c r="CE94" s="50"/>
      <c r="CF94" s="50"/>
      <c r="CG94" s="50"/>
      <c r="CH94" s="50"/>
      <c r="CI94" s="50"/>
      <c r="CJ94" s="50"/>
      <c r="CK94" s="50"/>
      <c r="CL94" s="50"/>
      <c r="CM94" s="50"/>
      <c r="CN94" s="50"/>
      <c r="CO94" s="50"/>
      <c r="CP94" s="50"/>
      <c r="CQ94" s="50"/>
      <c r="CR94" s="50"/>
      <c r="CS94" s="50"/>
      <c r="CT94" s="50"/>
      <c r="CU94" s="50"/>
      <c r="CV94" s="50"/>
      <c r="CW94" s="50"/>
      <c r="CX94" s="50"/>
      <c r="CY94" s="50"/>
      <c r="CZ94" s="50"/>
      <c r="DA94" s="50"/>
      <c r="DB94" s="50"/>
      <c r="DC94" s="50"/>
      <c r="DD94" s="50"/>
      <c r="DE94" s="50"/>
    </row>
    <row r="95" spans="1:109" s="57" customFormat="1" ht="18" customHeight="1">
      <c r="A95" s="528"/>
      <c r="B95" s="50"/>
      <c r="C95" s="70">
        <v>23</v>
      </c>
      <c r="D95" s="708" t="str">
        <f>IF('Input Data'!I93="","",'Input Data'!I93)</f>
        <v>VERGARA, ANGELICA DEL ROSARIO</v>
      </c>
      <c r="E95" s="709"/>
      <c r="F95" s="709"/>
      <c r="G95" s="710"/>
      <c r="H95" s="123" t="str">
        <f>IF(TERM1!E92="","",TERM1!E92)</f>
        <v/>
      </c>
      <c r="I95" s="124" t="str">
        <f>IF(TERM2!E92="","",TERM2!E92)</f>
        <v/>
      </c>
      <c r="J95" s="125" t="str">
        <f>IF(TERM3!E92="","",TERM3!E92)</f>
        <v/>
      </c>
      <c r="K95" s="126" t="str">
        <f t="shared" si="20"/>
        <v/>
      </c>
      <c r="L95" s="127" t="str">
        <f>IF(TERM1!F92="","",TERM1!F92)</f>
        <v/>
      </c>
      <c r="M95" s="128" t="str">
        <f>IF(TERM2!F92="","",TERM2!F92)</f>
        <v/>
      </c>
      <c r="N95" s="128" t="str">
        <f>IF(TERM3!F92="","",TERM3!F92)</f>
        <v/>
      </c>
      <c r="O95" s="129" t="str">
        <f t="shared" si="21"/>
        <v/>
      </c>
      <c r="P95" s="130" t="str">
        <f>IF(TERM1!G92="","",TERM1!G92)</f>
        <v/>
      </c>
      <c r="Q95" s="128" t="str">
        <f>IF(TERM2!G92="","",TERM2!G92)</f>
        <v/>
      </c>
      <c r="R95" s="128" t="str">
        <f>IF(TERM3!G92="","",TERM3!G92)</f>
        <v/>
      </c>
      <c r="S95" s="126" t="str">
        <f t="shared" si="22"/>
        <v/>
      </c>
      <c r="T95" s="127" t="str">
        <f>IF(TERM1!H92="","",TERM1!H92)</f>
        <v/>
      </c>
      <c r="U95" s="128" t="str">
        <f>IF(TERM2!H92="","",TERM2!H92)</f>
        <v/>
      </c>
      <c r="V95" s="125" t="str">
        <f>IF(TERM3!H92="","",TERM3!H92)</f>
        <v/>
      </c>
      <c r="W95" s="129" t="str">
        <f t="shared" si="23"/>
        <v/>
      </c>
      <c r="X95" s="130" t="str">
        <f>IF(TERM1!I92="","",TERM1!I92)</f>
        <v/>
      </c>
      <c r="Y95" s="128" t="str">
        <f>IF(TERM2!I92="","",TERM2!I92)</f>
        <v/>
      </c>
      <c r="Z95" s="128" t="str">
        <f>IF(TERM3!I92="","",TERM3!I92)</f>
        <v/>
      </c>
      <c r="AA95" s="126" t="str">
        <f t="shared" si="15"/>
        <v/>
      </c>
      <c r="AB95" s="130" t="str">
        <f>IF(TERM1!J92="","",TERM1!J92)</f>
        <v/>
      </c>
      <c r="AC95" s="128" t="str">
        <f>IF(TERM2!J92="","",TERM2!J92)</f>
        <v/>
      </c>
      <c r="AD95" s="128" t="str">
        <f>IF(TERM3!J92="","",TERM3!J92)</f>
        <v/>
      </c>
      <c r="AE95" s="126" t="str">
        <f t="shared" si="16"/>
        <v/>
      </c>
      <c r="AF95" s="130" t="str">
        <f>IF(TERM1!K92="","",TERM1!K92)</f>
        <v/>
      </c>
      <c r="AG95" s="128" t="str">
        <f>IF(TERM2!K92="","",TERM2!K92)</f>
        <v/>
      </c>
      <c r="AH95" s="128" t="str">
        <f>IF(TERM3!K92="","",TERM3!K92)</f>
        <v/>
      </c>
      <c r="AI95" s="126" t="str">
        <f t="shared" si="17"/>
        <v/>
      </c>
      <c r="AJ95" s="130" t="str">
        <f>IF(TERM1!L92="","",TERM1!L92)</f>
        <v/>
      </c>
      <c r="AK95" s="128" t="str">
        <f>IF(TERM2!L92="","",TERM2!L92)</f>
        <v/>
      </c>
      <c r="AL95" s="128" t="str">
        <f>IF(TERM3!L92="","",TERM3!L92)</f>
        <v/>
      </c>
      <c r="AM95" s="126" t="str">
        <f t="shared" si="18"/>
        <v/>
      </c>
      <c r="AN95" s="130" t="str">
        <f>IF(TERM1!O92="","",TERM1!O92)</f>
        <v/>
      </c>
      <c r="AO95" s="128" t="str">
        <f>IF(TERM2!O92="","",TERM2!O92)</f>
        <v/>
      </c>
      <c r="AP95" s="128" t="str">
        <f>IF(TERM3!O92="","",TERM3!O92)</f>
        <v/>
      </c>
      <c r="AQ95" s="126" t="str">
        <f t="shared" si="19"/>
        <v/>
      </c>
      <c r="AR95" s="130" t="str">
        <f>IF(TERM1!P92="","",TERM1!P92)</f>
        <v/>
      </c>
      <c r="AS95" s="128" t="str">
        <f>IF(TERM2!P92="","",TERM2!P92)</f>
        <v/>
      </c>
      <c r="AT95" s="128" t="str">
        <f>IF(TERM3!P92="","",TERM3!P92)</f>
        <v/>
      </c>
      <c r="AU95" s="126" t="str">
        <f t="shared" si="24"/>
        <v/>
      </c>
      <c r="AV95" s="131" t="str">
        <f t="shared" si="25"/>
        <v/>
      </c>
      <c r="AW95" s="132" t="str">
        <f t="shared" si="26"/>
        <v/>
      </c>
      <c r="AX95" s="133" t="str">
        <f t="shared" si="27"/>
        <v/>
      </c>
      <c r="AY95" s="111" t="str">
        <f t="shared" si="28"/>
        <v/>
      </c>
      <c r="AZ95" s="72" t="str">
        <f t="shared" si="29"/>
        <v/>
      </c>
      <c r="BA95" s="50"/>
      <c r="BB95" s="50"/>
      <c r="BC95" s="50"/>
      <c r="BD95" s="50"/>
      <c r="BE95" s="50"/>
      <c r="BF95" s="50"/>
      <c r="BG95" s="50"/>
      <c r="BH95" s="50"/>
      <c r="BI95" s="50"/>
      <c r="BJ95" s="50"/>
      <c r="BK95" s="50"/>
      <c r="BL95" s="50"/>
      <c r="BM95" s="50"/>
      <c r="BN95" s="50"/>
      <c r="BO95" s="50"/>
      <c r="BP95" s="50"/>
      <c r="BQ95" s="50"/>
      <c r="BR95" s="50"/>
      <c r="BS95" s="50"/>
      <c r="BT95" s="50"/>
      <c r="BU95" s="50"/>
      <c r="BV95" s="50"/>
      <c r="BW95" s="50"/>
      <c r="BX95" s="50"/>
      <c r="BY95" s="50"/>
      <c r="BZ95" s="50"/>
      <c r="CA95" s="50"/>
      <c r="CB95" s="50"/>
      <c r="CC95" s="50"/>
      <c r="CD95" s="50"/>
      <c r="CE95" s="50"/>
      <c r="CF95" s="50"/>
      <c r="CG95" s="50"/>
      <c r="CH95" s="50"/>
      <c r="CI95" s="50"/>
      <c r="CJ95" s="50"/>
      <c r="CK95" s="50"/>
      <c r="CL95" s="50"/>
      <c r="CM95" s="50"/>
      <c r="CN95" s="50"/>
      <c r="CO95" s="50"/>
      <c r="CP95" s="50"/>
      <c r="CQ95" s="50"/>
      <c r="CR95" s="50"/>
      <c r="CS95" s="50"/>
      <c r="CT95" s="50"/>
      <c r="CU95" s="50"/>
      <c r="CV95" s="50"/>
      <c r="CW95" s="50"/>
      <c r="CX95" s="50"/>
      <c r="CY95" s="50"/>
      <c r="CZ95" s="50"/>
      <c r="DA95" s="50"/>
      <c r="DB95" s="50"/>
      <c r="DC95" s="50"/>
      <c r="DD95" s="50"/>
      <c r="DE95" s="50"/>
    </row>
    <row r="96" spans="1:109" s="57" customFormat="1" ht="18" customHeight="1">
      <c r="A96" s="528"/>
      <c r="B96" s="50"/>
      <c r="C96" s="70">
        <v>24</v>
      </c>
      <c r="D96" s="708" t="str">
        <f>IF('Input Data'!I94="","",'Input Data'!I94)</f>
        <v>DOMINGUEZ, BEATRICE EVANGELISTA</v>
      </c>
      <c r="E96" s="709"/>
      <c r="F96" s="709"/>
      <c r="G96" s="710"/>
      <c r="H96" s="123" t="str">
        <f>IF(TERM1!E93="","",TERM1!E93)</f>
        <v/>
      </c>
      <c r="I96" s="124" t="str">
        <f>IF(TERM2!E93="","",TERM2!E93)</f>
        <v/>
      </c>
      <c r="J96" s="125" t="str">
        <f>IF(TERM3!E93="","",TERM3!E93)</f>
        <v/>
      </c>
      <c r="K96" s="126" t="str">
        <f t="shared" si="20"/>
        <v/>
      </c>
      <c r="L96" s="127" t="str">
        <f>IF(TERM1!F93="","",TERM1!F93)</f>
        <v/>
      </c>
      <c r="M96" s="128" t="str">
        <f>IF(TERM2!F93="","",TERM2!F93)</f>
        <v/>
      </c>
      <c r="N96" s="128" t="str">
        <f>IF(TERM3!F93="","",TERM3!F93)</f>
        <v/>
      </c>
      <c r="O96" s="129" t="str">
        <f t="shared" si="21"/>
        <v/>
      </c>
      <c r="P96" s="130" t="str">
        <f>IF(TERM1!G93="","",TERM1!G93)</f>
        <v/>
      </c>
      <c r="Q96" s="128" t="str">
        <f>IF(TERM2!G93="","",TERM2!G93)</f>
        <v/>
      </c>
      <c r="R96" s="128" t="str">
        <f>IF(TERM3!G93="","",TERM3!G93)</f>
        <v/>
      </c>
      <c r="S96" s="126" t="str">
        <f t="shared" si="22"/>
        <v/>
      </c>
      <c r="T96" s="127" t="str">
        <f>IF(TERM1!H93="","",TERM1!H93)</f>
        <v/>
      </c>
      <c r="U96" s="128" t="str">
        <f>IF(TERM2!H93="","",TERM2!H93)</f>
        <v/>
      </c>
      <c r="V96" s="125" t="str">
        <f>IF(TERM3!H93="","",TERM3!H93)</f>
        <v/>
      </c>
      <c r="W96" s="129" t="str">
        <f t="shared" si="23"/>
        <v/>
      </c>
      <c r="X96" s="130" t="str">
        <f>IF(TERM1!I93="","",TERM1!I93)</f>
        <v/>
      </c>
      <c r="Y96" s="128" t="str">
        <f>IF(TERM2!I93="","",TERM2!I93)</f>
        <v/>
      </c>
      <c r="Z96" s="128" t="str">
        <f>IF(TERM3!I93="","",TERM3!I93)</f>
        <v/>
      </c>
      <c r="AA96" s="126" t="str">
        <f t="shared" si="15"/>
        <v/>
      </c>
      <c r="AB96" s="130" t="str">
        <f>IF(TERM1!J93="","",TERM1!J93)</f>
        <v/>
      </c>
      <c r="AC96" s="128" t="str">
        <f>IF(TERM2!J93="","",TERM2!J93)</f>
        <v/>
      </c>
      <c r="AD96" s="128" t="str">
        <f>IF(TERM3!J93="","",TERM3!J93)</f>
        <v/>
      </c>
      <c r="AE96" s="126" t="str">
        <f t="shared" si="16"/>
        <v/>
      </c>
      <c r="AF96" s="130" t="str">
        <f>IF(TERM1!K93="","",TERM1!K93)</f>
        <v/>
      </c>
      <c r="AG96" s="128" t="str">
        <f>IF(TERM2!K93="","",TERM2!K93)</f>
        <v/>
      </c>
      <c r="AH96" s="128" t="str">
        <f>IF(TERM3!K93="","",TERM3!K93)</f>
        <v/>
      </c>
      <c r="AI96" s="126" t="str">
        <f t="shared" si="17"/>
        <v/>
      </c>
      <c r="AJ96" s="130" t="str">
        <f>IF(TERM1!L93="","",TERM1!L93)</f>
        <v/>
      </c>
      <c r="AK96" s="128" t="str">
        <f>IF(TERM2!L93="","",TERM2!L93)</f>
        <v/>
      </c>
      <c r="AL96" s="128" t="str">
        <f>IF(TERM3!L93="","",TERM3!L93)</f>
        <v/>
      </c>
      <c r="AM96" s="126" t="str">
        <f t="shared" si="18"/>
        <v/>
      </c>
      <c r="AN96" s="130" t="str">
        <f>IF(TERM1!O93="","",TERM1!O93)</f>
        <v/>
      </c>
      <c r="AO96" s="128" t="str">
        <f>IF(TERM2!O93="","",TERM2!O93)</f>
        <v/>
      </c>
      <c r="AP96" s="128" t="str">
        <f>IF(TERM3!O93="","",TERM3!O93)</f>
        <v/>
      </c>
      <c r="AQ96" s="126" t="str">
        <f t="shared" si="19"/>
        <v/>
      </c>
      <c r="AR96" s="130" t="str">
        <f>IF(TERM1!P93="","",TERM1!P93)</f>
        <v/>
      </c>
      <c r="AS96" s="128" t="str">
        <f>IF(TERM2!P93="","",TERM2!P93)</f>
        <v/>
      </c>
      <c r="AT96" s="128" t="str">
        <f>IF(TERM3!P93="","",TERM3!P93)</f>
        <v/>
      </c>
      <c r="AU96" s="126" t="str">
        <f t="shared" si="24"/>
        <v/>
      </c>
      <c r="AV96" s="131" t="str">
        <f t="shared" si="25"/>
        <v/>
      </c>
      <c r="AW96" s="132" t="str">
        <f t="shared" si="26"/>
        <v/>
      </c>
      <c r="AX96" s="133" t="str">
        <f t="shared" si="27"/>
        <v/>
      </c>
      <c r="AY96" s="111" t="str">
        <f t="shared" si="28"/>
        <v/>
      </c>
      <c r="AZ96" s="72" t="str">
        <f t="shared" si="29"/>
        <v/>
      </c>
      <c r="BA96" s="50"/>
      <c r="BB96" s="50"/>
      <c r="BC96" s="50"/>
      <c r="BD96" s="50"/>
      <c r="BE96" s="50"/>
      <c r="BF96" s="50"/>
      <c r="BG96" s="50"/>
      <c r="BH96" s="50"/>
      <c r="BI96" s="50"/>
      <c r="BJ96" s="50"/>
      <c r="BK96" s="50"/>
      <c r="BL96" s="50"/>
      <c r="BM96" s="50"/>
      <c r="BN96" s="50"/>
      <c r="BO96" s="50"/>
      <c r="BP96" s="50"/>
      <c r="BQ96" s="50"/>
      <c r="BR96" s="50"/>
      <c r="BS96" s="50"/>
      <c r="BT96" s="50"/>
      <c r="BU96" s="50"/>
      <c r="BV96" s="50"/>
      <c r="BW96" s="50"/>
      <c r="BX96" s="50"/>
      <c r="BY96" s="50"/>
      <c r="BZ96" s="50"/>
      <c r="CA96" s="50"/>
      <c r="CB96" s="50"/>
      <c r="CC96" s="50"/>
      <c r="CD96" s="50"/>
      <c r="CE96" s="50"/>
      <c r="CF96" s="50"/>
      <c r="CG96" s="50"/>
      <c r="CH96" s="50"/>
      <c r="CI96" s="50"/>
      <c r="CJ96" s="50"/>
      <c r="CK96" s="50"/>
      <c r="CL96" s="50"/>
      <c r="CM96" s="50"/>
      <c r="CN96" s="50"/>
      <c r="CO96" s="50"/>
      <c r="CP96" s="50"/>
      <c r="CQ96" s="50"/>
      <c r="CR96" s="50"/>
      <c r="CS96" s="50"/>
      <c r="CT96" s="50"/>
      <c r="CU96" s="50"/>
      <c r="CV96" s="50"/>
      <c r="CW96" s="50"/>
      <c r="CX96" s="50"/>
      <c r="CY96" s="50"/>
      <c r="CZ96" s="50"/>
      <c r="DA96" s="50"/>
      <c r="DB96" s="50"/>
      <c r="DC96" s="50"/>
      <c r="DD96" s="50"/>
      <c r="DE96" s="50"/>
    </row>
    <row r="97" spans="1:109" s="57" customFormat="1" ht="18" customHeight="1">
      <c r="A97" s="528"/>
      <c r="B97" s="50"/>
      <c r="C97" s="70">
        <v>25</v>
      </c>
      <c r="D97" s="708" t="str">
        <f>IF('Input Data'!I95="","",'Input Data'!I95)</f>
        <v>ESPINOZA, CAMILLE MERCADO</v>
      </c>
      <c r="E97" s="709"/>
      <c r="F97" s="709"/>
      <c r="G97" s="710"/>
      <c r="H97" s="123" t="str">
        <f>IF(TERM1!E94="","",TERM1!E94)</f>
        <v/>
      </c>
      <c r="I97" s="124" t="str">
        <f>IF(TERM2!E94="","",TERM2!E94)</f>
        <v/>
      </c>
      <c r="J97" s="125" t="str">
        <f>IF(TERM3!E94="","",TERM3!E94)</f>
        <v/>
      </c>
      <c r="K97" s="126" t="str">
        <f t="shared" si="20"/>
        <v/>
      </c>
      <c r="L97" s="127" t="str">
        <f>IF(TERM1!F94="","",TERM1!F94)</f>
        <v/>
      </c>
      <c r="M97" s="128" t="str">
        <f>IF(TERM2!F94="","",TERM2!F94)</f>
        <v/>
      </c>
      <c r="N97" s="128" t="str">
        <f>IF(TERM3!F94="","",TERM3!F94)</f>
        <v/>
      </c>
      <c r="O97" s="129" t="str">
        <f t="shared" si="21"/>
        <v/>
      </c>
      <c r="P97" s="130" t="str">
        <f>IF(TERM1!G94="","",TERM1!G94)</f>
        <v/>
      </c>
      <c r="Q97" s="128" t="str">
        <f>IF(TERM2!G94="","",TERM2!G94)</f>
        <v/>
      </c>
      <c r="R97" s="128" t="str">
        <f>IF(TERM3!G94="","",TERM3!G94)</f>
        <v/>
      </c>
      <c r="S97" s="126" t="str">
        <f t="shared" si="22"/>
        <v/>
      </c>
      <c r="T97" s="127" t="str">
        <f>IF(TERM1!H94="","",TERM1!H94)</f>
        <v/>
      </c>
      <c r="U97" s="128" t="str">
        <f>IF(TERM2!H94="","",TERM2!H94)</f>
        <v/>
      </c>
      <c r="V97" s="125" t="str">
        <f>IF(TERM3!H94="","",TERM3!H94)</f>
        <v/>
      </c>
      <c r="W97" s="129" t="str">
        <f t="shared" si="23"/>
        <v/>
      </c>
      <c r="X97" s="130" t="str">
        <f>IF(TERM1!I94="","",TERM1!I94)</f>
        <v/>
      </c>
      <c r="Y97" s="128" t="str">
        <f>IF(TERM2!I94="","",TERM2!I94)</f>
        <v/>
      </c>
      <c r="Z97" s="128" t="str">
        <f>IF(TERM3!I94="","",TERM3!I94)</f>
        <v/>
      </c>
      <c r="AA97" s="126" t="str">
        <f t="shared" si="15"/>
        <v/>
      </c>
      <c r="AB97" s="130" t="str">
        <f>IF(TERM1!J94="","",TERM1!J94)</f>
        <v/>
      </c>
      <c r="AC97" s="128" t="str">
        <f>IF(TERM2!J94="","",TERM2!J94)</f>
        <v/>
      </c>
      <c r="AD97" s="128" t="str">
        <f>IF(TERM3!J94="","",TERM3!J94)</f>
        <v/>
      </c>
      <c r="AE97" s="126" t="str">
        <f t="shared" si="16"/>
        <v/>
      </c>
      <c r="AF97" s="130" t="str">
        <f>IF(TERM1!K94="","",TERM1!K94)</f>
        <v/>
      </c>
      <c r="AG97" s="128" t="str">
        <f>IF(TERM2!K94="","",TERM2!K94)</f>
        <v/>
      </c>
      <c r="AH97" s="128" t="str">
        <f>IF(TERM3!K94="","",TERM3!K94)</f>
        <v/>
      </c>
      <c r="AI97" s="126" t="str">
        <f t="shared" si="17"/>
        <v/>
      </c>
      <c r="AJ97" s="130" t="str">
        <f>IF(TERM1!L94="","",TERM1!L94)</f>
        <v/>
      </c>
      <c r="AK97" s="128" t="str">
        <f>IF(TERM2!L94="","",TERM2!L94)</f>
        <v/>
      </c>
      <c r="AL97" s="128" t="str">
        <f>IF(TERM3!L94="","",TERM3!L94)</f>
        <v/>
      </c>
      <c r="AM97" s="126" t="str">
        <f t="shared" si="18"/>
        <v/>
      </c>
      <c r="AN97" s="130" t="str">
        <f>IF(TERM1!O94="","",TERM1!O94)</f>
        <v/>
      </c>
      <c r="AO97" s="128" t="str">
        <f>IF(TERM2!O94="","",TERM2!O94)</f>
        <v/>
      </c>
      <c r="AP97" s="128" t="str">
        <f>IF(TERM3!O94="","",TERM3!O94)</f>
        <v/>
      </c>
      <c r="AQ97" s="126" t="str">
        <f t="shared" si="19"/>
        <v/>
      </c>
      <c r="AR97" s="130" t="str">
        <f>IF(TERM1!P94="","",TERM1!P94)</f>
        <v/>
      </c>
      <c r="AS97" s="128" t="str">
        <f>IF(TERM2!P94="","",TERM2!P94)</f>
        <v/>
      </c>
      <c r="AT97" s="128" t="str">
        <f>IF(TERM3!P94="","",TERM3!P94)</f>
        <v/>
      </c>
      <c r="AU97" s="126" t="str">
        <f t="shared" si="24"/>
        <v/>
      </c>
      <c r="AV97" s="131" t="str">
        <f t="shared" si="25"/>
        <v/>
      </c>
      <c r="AW97" s="132" t="str">
        <f t="shared" si="26"/>
        <v/>
      </c>
      <c r="AX97" s="133" t="str">
        <f t="shared" si="27"/>
        <v/>
      </c>
      <c r="AY97" s="111" t="str">
        <f t="shared" si="28"/>
        <v/>
      </c>
      <c r="AZ97" s="72" t="str">
        <f t="shared" si="29"/>
        <v/>
      </c>
      <c r="BA97" s="50"/>
      <c r="BB97" s="50"/>
      <c r="BC97" s="50"/>
      <c r="BD97" s="50"/>
      <c r="BE97" s="50"/>
      <c r="BF97" s="50"/>
      <c r="BG97" s="50"/>
      <c r="BH97" s="50"/>
      <c r="BI97" s="50"/>
      <c r="BJ97" s="50"/>
      <c r="BK97" s="50"/>
      <c r="BL97" s="50"/>
      <c r="BM97" s="50"/>
      <c r="BN97" s="50"/>
      <c r="BO97" s="50"/>
      <c r="BP97" s="50"/>
      <c r="BQ97" s="50"/>
      <c r="BR97" s="50"/>
      <c r="BS97" s="50"/>
      <c r="BT97" s="50"/>
      <c r="BU97" s="50"/>
      <c r="BV97" s="50"/>
      <c r="BW97" s="50"/>
      <c r="BX97" s="50"/>
      <c r="BY97" s="50"/>
      <c r="BZ97" s="50"/>
      <c r="CA97" s="50"/>
      <c r="CB97" s="50"/>
      <c r="CC97" s="50"/>
      <c r="CD97" s="50"/>
      <c r="CE97" s="50"/>
      <c r="CF97" s="50"/>
      <c r="CG97" s="50"/>
      <c r="CH97" s="50"/>
      <c r="CI97" s="50"/>
      <c r="CJ97" s="50"/>
      <c r="CK97" s="50"/>
      <c r="CL97" s="50"/>
      <c r="CM97" s="50"/>
      <c r="CN97" s="50"/>
      <c r="CO97" s="50"/>
      <c r="CP97" s="50"/>
      <c r="CQ97" s="50"/>
      <c r="CR97" s="50"/>
      <c r="CS97" s="50"/>
      <c r="CT97" s="50"/>
      <c r="CU97" s="50"/>
      <c r="CV97" s="50"/>
      <c r="CW97" s="50"/>
      <c r="CX97" s="50"/>
      <c r="CY97" s="50"/>
      <c r="CZ97" s="50"/>
      <c r="DA97" s="50"/>
      <c r="DB97" s="50"/>
      <c r="DC97" s="50"/>
      <c r="DD97" s="50"/>
      <c r="DE97" s="50"/>
    </row>
    <row r="98" spans="1:109" s="57" customFormat="1" ht="18" customHeight="1">
      <c r="A98" s="528"/>
      <c r="B98" s="50"/>
      <c r="C98" s="70">
        <v>26</v>
      </c>
      <c r="D98" s="708" t="str">
        <f>IF('Input Data'!I96="","",'Input Data'!I96)</f>
        <v>DEL ROSARIO, LIANNE PADILLA</v>
      </c>
      <c r="E98" s="709"/>
      <c r="F98" s="709"/>
      <c r="G98" s="710"/>
      <c r="H98" s="123" t="str">
        <f>IF(TERM1!E95="","",TERM1!E95)</f>
        <v/>
      </c>
      <c r="I98" s="124" t="str">
        <f>IF(TERM2!E95="","",TERM2!E95)</f>
        <v/>
      </c>
      <c r="J98" s="125" t="str">
        <f>IF(TERM3!E95="","",TERM3!E95)</f>
        <v/>
      </c>
      <c r="K98" s="126" t="str">
        <f t="shared" si="20"/>
        <v/>
      </c>
      <c r="L98" s="127" t="str">
        <f>IF(TERM1!F95="","",TERM1!F95)</f>
        <v/>
      </c>
      <c r="M98" s="128" t="str">
        <f>IF(TERM2!F95="","",TERM2!F95)</f>
        <v/>
      </c>
      <c r="N98" s="128" t="str">
        <f>IF(TERM3!F95="","",TERM3!F95)</f>
        <v/>
      </c>
      <c r="O98" s="129" t="str">
        <f t="shared" si="21"/>
        <v/>
      </c>
      <c r="P98" s="130" t="str">
        <f>IF(TERM1!G95="","",TERM1!G95)</f>
        <v/>
      </c>
      <c r="Q98" s="128" t="str">
        <f>IF(TERM2!G95="","",TERM2!G95)</f>
        <v/>
      </c>
      <c r="R98" s="128" t="str">
        <f>IF(TERM3!G95="","",TERM3!G95)</f>
        <v/>
      </c>
      <c r="S98" s="126" t="str">
        <f t="shared" si="22"/>
        <v/>
      </c>
      <c r="T98" s="127" t="str">
        <f>IF(TERM1!H95="","",TERM1!H95)</f>
        <v/>
      </c>
      <c r="U98" s="128" t="str">
        <f>IF(TERM2!H95="","",TERM2!H95)</f>
        <v/>
      </c>
      <c r="V98" s="125" t="str">
        <f>IF(TERM3!H95="","",TERM3!H95)</f>
        <v/>
      </c>
      <c r="W98" s="129" t="str">
        <f t="shared" si="23"/>
        <v/>
      </c>
      <c r="X98" s="130" t="str">
        <f>IF(TERM1!I95="","",TERM1!I95)</f>
        <v/>
      </c>
      <c r="Y98" s="128" t="str">
        <f>IF(TERM2!I95="","",TERM2!I95)</f>
        <v/>
      </c>
      <c r="Z98" s="128" t="str">
        <f>IF(TERM3!I95="","",TERM3!I95)</f>
        <v/>
      </c>
      <c r="AA98" s="126" t="str">
        <f t="shared" si="15"/>
        <v/>
      </c>
      <c r="AB98" s="130" t="str">
        <f>IF(TERM1!J95="","",TERM1!J95)</f>
        <v/>
      </c>
      <c r="AC98" s="128" t="str">
        <f>IF(TERM2!J95="","",TERM2!J95)</f>
        <v/>
      </c>
      <c r="AD98" s="128" t="str">
        <f>IF(TERM3!J95="","",TERM3!J95)</f>
        <v/>
      </c>
      <c r="AE98" s="126" t="str">
        <f t="shared" si="16"/>
        <v/>
      </c>
      <c r="AF98" s="130" t="str">
        <f>IF(TERM1!K95="","",TERM1!K95)</f>
        <v/>
      </c>
      <c r="AG98" s="128" t="str">
        <f>IF(TERM2!K95="","",TERM2!K95)</f>
        <v/>
      </c>
      <c r="AH98" s="128" t="str">
        <f>IF(TERM3!K95="","",TERM3!K95)</f>
        <v/>
      </c>
      <c r="AI98" s="126" t="str">
        <f t="shared" si="17"/>
        <v/>
      </c>
      <c r="AJ98" s="130" t="str">
        <f>IF(TERM1!L95="","",TERM1!L95)</f>
        <v/>
      </c>
      <c r="AK98" s="128" t="str">
        <f>IF(TERM2!L95="","",TERM2!L95)</f>
        <v/>
      </c>
      <c r="AL98" s="128" t="str">
        <f>IF(TERM3!L95="","",TERM3!L95)</f>
        <v/>
      </c>
      <c r="AM98" s="126" t="str">
        <f t="shared" si="18"/>
        <v/>
      </c>
      <c r="AN98" s="130" t="str">
        <f>IF(TERM1!O95="","",TERM1!O95)</f>
        <v/>
      </c>
      <c r="AO98" s="128" t="str">
        <f>IF(TERM2!O95="","",TERM2!O95)</f>
        <v/>
      </c>
      <c r="AP98" s="128" t="str">
        <f>IF(TERM3!O95="","",TERM3!O95)</f>
        <v/>
      </c>
      <c r="AQ98" s="126" t="str">
        <f t="shared" si="19"/>
        <v/>
      </c>
      <c r="AR98" s="130" t="str">
        <f>IF(TERM1!P95="","",TERM1!P95)</f>
        <v/>
      </c>
      <c r="AS98" s="128" t="str">
        <f>IF(TERM2!P95="","",TERM2!P95)</f>
        <v/>
      </c>
      <c r="AT98" s="128" t="str">
        <f>IF(TERM3!P95="","",TERM3!P95)</f>
        <v/>
      </c>
      <c r="AU98" s="126" t="str">
        <f t="shared" si="24"/>
        <v/>
      </c>
      <c r="AV98" s="131" t="str">
        <f t="shared" si="25"/>
        <v/>
      </c>
      <c r="AW98" s="132" t="str">
        <f t="shared" si="26"/>
        <v/>
      </c>
      <c r="AX98" s="133" t="str">
        <f t="shared" si="27"/>
        <v/>
      </c>
      <c r="AY98" s="111" t="str">
        <f t="shared" si="28"/>
        <v/>
      </c>
      <c r="AZ98" s="72" t="str">
        <f t="shared" si="29"/>
        <v/>
      </c>
      <c r="BA98" s="50"/>
      <c r="BB98" s="50"/>
      <c r="BC98" s="50"/>
      <c r="BD98" s="50"/>
      <c r="BE98" s="50"/>
      <c r="BF98" s="50"/>
      <c r="BG98" s="50"/>
      <c r="BH98" s="50"/>
      <c r="BI98" s="50"/>
      <c r="BJ98" s="50"/>
      <c r="BK98" s="50"/>
      <c r="BL98" s="50"/>
      <c r="BM98" s="50"/>
      <c r="BN98" s="50"/>
      <c r="BO98" s="50"/>
      <c r="BP98" s="50"/>
      <c r="BQ98" s="50"/>
      <c r="BR98" s="50"/>
      <c r="BS98" s="50"/>
      <c r="BT98" s="50"/>
      <c r="BU98" s="50"/>
      <c r="BV98" s="50"/>
      <c r="BW98" s="50"/>
      <c r="BX98" s="50"/>
      <c r="BY98" s="50"/>
      <c r="BZ98" s="50"/>
      <c r="CA98" s="50"/>
      <c r="CB98" s="50"/>
      <c r="CC98" s="50"/>
      <c r="CD98" s="50"/>
      <c r="CE98" s="50"/>
      <c r="CF98" s="50"/>
      <c r="CG98" s="50"/>
      <c r="CH98" s="50"/>
      <c r="CI98" s="50"/>
      <c r="CJ98" s="50"/>
      <c r="CK98" s="50"/>
      <c r="CL98" s="50"/>
      <c r="CM98" s="50"/>
      <c r="CN98" s="50"/>
      <c r="CO98" s="50"/>
      <c r="CP98" s="50"/>
      <c r="CQ98" s="50"/>
      <c r="CR98" s="50"/>
      <c r="CS98" s="50"/>
      <c r="CT98" s="50"/>
      <c r="CU98" s="50"/>
      <c r="CV98" s="50"/>
      <c r="CW98" s="50"/>
      <c r="CX98" s="50"/>
      <c r="CY98" s="50"/>
      <c r="CZ98" s="50"/>
      <c r="DA98" s="50"/>
      <c r="DB98" s="50"/>
      <c r="DC98" s="50"/>
      <c r="DD98" s="50"/>
      <c r="DE98" s="50"/>
    </row>
    <row r="99" spans="1:109" s="57" customFormat="1" ht="18" customHeight="1">
      <c r="A99" s="528"/>
      <c r="B99" s="50"/>
      <c r="C99" s="70">
        <v>27</v>
      </c>
      <c r="D99" s="708" t="str">
        <f>IF('Input Data'!I97="","",'Input Data'!I97)</f>
        <v>EVANGELISTA, CELINE MANALO</v>
      </c>
      <c r="E99" s="709"/>
      <c r="F99" s="709"/>
      <c r="G99" s="710"/>
      <c r="H99" s="123" t="str">
        <f>IF(TERM1!E96="","",TERM1!E96)</f>
        <v/>
      </c>
      <c r="I99" s="124" t="str">
        <f>IF(TERM2!E96="","",TERM2!E96)</f>
        <v/>
      </c>
      <c r="J99" s="125" t="str">
        <f>IF(TERM3!E96="","",TERM3!E96)</f>
        <v/>
      </c>
      <c r="K99" s="126" t="str">
        <f t="shared" si="20"/>
        <v/>
      </c>
      <c r="L99" s="127" t="str">
        <f>IF(TERM1!F96="","",TERM1!F96)</f>
        <v/>
      </c>
      <c r="M99" s="128" t="str">
        <f>IF(TERM2!F96="","",TERM2!F96)</f>
        <v/>
      </c>
      <c r="N99" s="128" t="str">
        <f>IF(TERM3!F96="","",TERM3!F96)</f>
        <v/>
      </c>
      <c r="O99" s="129" t="str">
        <f t="shared" si="21"/>
        <v/>
      </c>
      <c r="P99" s="130" t="str">
        <f>IF(TERM1!G96="","",TERM1!G96)</f>
        <v/>
      </c>
      <c r="Q99" s="128" t="str">
        <f>IF(TERM2!G96="","",TERM2!G96)</f>
        <v/>
      </c>
      <c r="R99" s="128" t="str">
        <f>IF(TERM3!G96="","",TERM3!G96)</f>
        <v/>
      </c>
      <c r="S99" s="126" t="str">
        <f t="shared" si="22"/>
        <v/>
      </c>
      <c r="T99" s="127" t="str">
        <f>IF(TERM1!H96="","",TERM1!H96)</f>
        <v/>
      </c>
      <c r="U99" s="128" t="str">
        <f>IF(TERM2!H96="","",TERM2!H96)</f>
        <v/>
      </c>
      <c r="V99" s="125" t="str">
        <f>IF(TERM3!H96="","",TERM3!H96)</f>
        <v/>
      </c>
      <c r="W99" s="129" t="str">
        <f t="shared" si="23"/>
        <v/>
      </c>
      <c r="X99" s="130" t="str">
        <f>IF(TERM1!I96="","",TERM1!I96)</f>
        <v/>
      </c>
      <c r="Y99" s="128" t="str">
        <f>IF(TERM2!I96="","",TERM2!I96)</f>
        <v/>
      </c>
      <c r="Z99" s="128" t="str">
        <f>IF(TERM3!I96="","",TERM3!I96)</f>
        <v/>
      </c>
      <c r="AA99" s="126" t="str">
        <f t="shared" si="15"/>
        <v/>
      </c>
      <c r="AB99" s="130" t="str">
        <f>IF(TERM1!J96="","",TERM1!J96)</f>
        <v/>
      </c>
      <c r="AC99" s="128" t="str">
        <f>IF(TERM2!J96="","",TERM2!J96)</f>
        <v/>
      </c>
      <c r="AD99" s="128" t="str">
        <f>IF(TERM3!J96="","",TERM3!J96)</f>
        <v/>
      </c>
      <c r="AE99" s="126" t="str">
        <f t="shared" si="16"/>
        <v/>
      </c>
      <c r="AF99" s="130" t="str">
        <f>IF(TERM1!K96="","",TERM1!K96)</f>
        <v/>
      </c>
      <c r="AG99" s="128" t="str">
        <f>IF(TERM2!K96="","",TERM2!K96)</f>
        <v/>
      </c>
      <c r="AH99" s="128" t="str">
        <f>IF(TERM3!K96="","",TERM3!K96)</f>
        <v/>
      </c>
      <c r="AI99" s="126" t="str">
        <f t="shared" si="17"/>
        <v/>
      </c>
      <c r="AJ99" s="130" t="str">
        <f>IF(TERM1!L96="","",TERM1!L96)</f>
        <v/>
      </c>
      <c r="AK99" s="128" t="str">
        <f>IF(TERM2!L96="","",TERM2!L96)</f>
        <v/>
      </c>
      <c r="AL99" s="128" t="str">
        <f>IF(TERM3!L96="","",TERM3!L96)</f>
        <v/>
      </c>
      <c r="AM99" s="126" t="str">
        <f t="shared" si="18"/>
        <v/>
      </c>
      <c r="AN99" s="130" t="str">
        <f>IF(TERM1!O96="","",TERM1!O96)</f>
        <v/>
      </c>
      <c r="AO99" s="128" t="str">
        <f>IF(TERM2!O96="","",TERM2!O96)</f>
        <v/>
      </c>
      <c r="AP99" s="128" t="str">
        <f>IF(TERM3!O96="","",TERM3!O96)</f>
        <v/>
      </c>
      <c r="AQ99" s="126" t="str">
        <f t="shared" si="19"/>
        <v/>
      </c>
      <c r="AR99" s="130" t="str">
        <f>IF(TERM1!P96="","",TERM1!P96)</f>
        <v/>
      </c>
      <c r="AS99" s="128" t="str">
        <f>IF(TERM2!P96="","",TERM2!P96)</f>
        <v/>
      </c>
      <c r="AT99" s="128" t="str">
        <f>IF(TERM3!P96="","",TERM3!P96)</f>
        <v/>
      </c>
      <c r="AU99" s="126" t="str">
        <f t="shared" si="24"/>
        <v/>
      </c>
      <c r="AV99" s="131" t="str">
        <f t="shared" si="25"/>
        <v/>
      </c>
      <c r="AW99" s="132" t="str">
        <f t="shared" si="26"/>
        <v/>
      </c>
      <c r="AX99" s="133" t="str">
        <f t="shared" si="27"/>
        <v/>
      </c>
      <c r="AY99" s="111" t="str">
        <f t="shared" si="28"/>
        <v/>
      </c>
      <c r="AZ99" s="72" t="str">
        <f t="shared" si="29"/>
        <v/>
      </c>
      <c r="BA99" s="50"/>
      <c r="BB99" s="50"/>
      <c r="BC99" s="50"/>
      <c r="BD99" s="50"/>
      <c r="BE99" s="50"/>
      <c r="BF99" s="50"/>
      <c r="BG99" s="50"/>
      <c r="BH99" s="50"/>
      <c r="BI99" s="50"/>
      <c r="BJ99" s="50"/>
      <c r="BK99" s="50"/>
      <c r="BL99" s="50"/>
      <c r="BM99" s="50"/>
      <c r="BN99" s="50"/>
      <c r="BO99" s="50"/>
      <c r="BP99" s="50"/>
      <c r="BQ99" s="50"/>
      <c r="BR99" s="50"/>
      <c r="BS99" s="50"/>
      <c r="BT99" s="50"/>
      <c r="BU99" s="50"/>
      <c r="BV99" s="50"/>
      <c r="BW99" s="50"/>
      <c r="BX99" s="50"/>
      <c r="BY99" s="50"/>
      <c r="BZ99" s="50"/>
      <c r="CA99" s="50"/>
      <c r="CB99" s="50"/>
      <c r="CC99" s="50"/>
      <c r="CD99" s="50"/>
      <c r="CE99" s="50"/>
      <c r="CF99" s="50"/>
      <c r="CG99" s="50"/>
      <c r="CH99" s="50"/>
      <c r="CI99" s="50"/>
      <c r="CJ99" s="50"/>
      <c r="CK99" s="50"/>
      <c r="CL99" s="50"/>
      <c r="CM99" s="50"/>
      <c r="CN99" s="50"/>
      <c r="CO99" s="50"/>
      <c r="CP99" s="50"/>
      <c r="CQ99" s="50"/>
      <c r="CR99" s="50"/>
      <c r="CS99" s="50"/>
      <c r="CT99" s="50"/>
      <c r="CU99" s="50"/>
      <c r="CV99" s="50"/>
      <c r="CW99" s="50"/>
      <c r="CX99" s="50"/>
      <c r="CY99" s="50"/>
      <c r="CZ99" s="50"/>
      <c r="DA99" s="50"/>
      <c r="DB99" s="50"/>
      <c r="DC99" s="50"/>
      <c r="DD99" s="50"/>
      <c r="DE99" s="50"/>
    </row>
    <row r="100" spans="1:109" s="57" customFormat="1" ht="18" customHeight="1">
      <c r="A100" s="528"/>
      <c r="B100" s="50"/>
      <c r="C100" s="70">
        <v>28</v>
      </c>
      <c r="D100" s="708" t="str">
        <f>IF('Input Data'!I98="","",'Input Data'!I98)</f>
        <v>MERCADO, MAE SORIANO</v>
      </c>
      <c r="E100" s="709"/>
      <c r="F100" s="709"/>
      <c r="G100" s="710"/>
      <c r="H100" s="123" t="str">
        <f>IF(TERM1!E97="","",TERM1!E97)</f>
        <v/>
      </c>
      <c r="I100" s="124" t="str">
        <f>IF(TERM2!E97="","",TERM2!E97)</f>
        <v/>
      </c>
      <c r="J100" s="125" t="str">
        <f>IF(TERM3!E97="","",TERM3!E97)</f>
        <v/>
      </c>
      <c r="K100" s="126" t="str">
        <f t="shared" si="20"/>
        <v/>
      </c>
      <c r="L100" s="127" t="str">
        <f>IF(TERM1!F97="","",TERM1!F97)</f>
        <v/>
      </c>
      <c r="M100" s="128" t="str">
        <f>IF(TERM2!F97="","",TERM2!F97)</f>
        <v/>
      </c>
      <c r="N100" s="128" t="str">
        <f>IF(TERM3!F97="","",TERM3!F97)</f>
        <v/>
      </c>
      <c r="O100" s="129" t="str">
        <f t="shared" si="21"/>
        <v/>
      </c>
      <c r="P100" s="130" t="str">
        <f>IF(TERM1!G97="","",TERM1!G97)</f>
        <v/>
      </c>
      <c r="Q100" s="128" t="str">
        <f>IF(TERM2!G97="","",TERM2!G97)</f>
        <v/>
      </c>
      <c r="R100" s="128" t="str">
        <f>IF(TERM3!G97="","",TERM3!G97)</f>
        <v/>
      </c>
      <c r="S100" s="126" t="str">
        <f t="shared" si="22"/>
        <v/>
      </c>
      <c r="T100" s="127" t="str">
        <f>IF(TERM1!H97="","",TERM1!H97)</f>
        <v/>
      </c>
      <c r="U100" s="128" t="str">
        <f>IF(TERM2!H97="","",TERM2!H97)</f>
        <v/>
      </c>
      <c r="V100" s="125" t="str">
        <f>IF(TERM3!H97="","",TERM3!H97)</f>
        <v/>
      </c>
      <c r="W100" s="129" t="str">
        <f t="shared" si="23"/>
        <v/>
      </c>
      <c r="X100" s="130" t="str">
        <f>IF(TERM1!I97="","",TERM1!I97)</f>
        <v/>
      </c>
      <c r="Y100" s="128" t="str">
        <f>IF(TERM2!I97="","",TERM2!I97)</f>
        <v/>
      </c>
      <c r="Z100" s="128" t="str">
        <f>IF(TERM3!I97="","",TERM3!I97)</f>
        <v/>
      </c>
      <c r="AA100" s="126" t="str">
        <f t="shared" si="15"/>
        <v/>
      </c>
      <c r="AB100" s="130" t="str">
        <f>IF(TERM1!J97="","",TERM1!J97)</f>
        <v/>
      </c>
      <c r="AC100" s="128" t="str">
        <f>IF(TERM2!J97="","",TERM2!J97)</f>
        <v/>
      </c>
      <c r="AD100" s="128" t="str">
        <f>IF(TERM3!J97="","",TERM3!J97)</f>
        <v/>
      </c>
      <c r="AE100" s="126" t="str">
        <f t="shared" si="16"/>
        <v/>
      </c>
      <c r="AF100" s="130" t="str">
        <f>IF(TERM1!K97="","",TERM1!K97)</f>
        <v/>
      </c>
      <c r="AG100" s="128" t="str">
        <f>IF(TERM2!K97="","",TERM2!K97)</f>
        <v/>
      </c>
      <c r="AH100" s="128" t="str">
        <f>IF(TERM3!K97="","",TERM3!K97)</f>
        <v/>
      </c>
      <c r="AI100" s="126" t="str">
        <f t="shared" si="17"/>
        <v/>
      </c>
      <c r="AJ100" s="130" t="str">
        <f>IF(TERM1!L97="","",TERM1!L97)</f>
        <v/>
      </c>
      <c r="AK100" s="128" t="str">
        <f>IF(TERM2!L97="","",TERM2!L97)</f>
        <v/>
      </c>
      <c r="AL100" s="128" t="str">
        <f>IF(TERM3!L97="","",TERM3!L97)</f>
        <v/>
      </c>
      <c r="AM100" s="126" t="str">
        <f t="shared" si="18"/>
        <v/>
      </c>
      <c r="AN100" s="130" t="str">
        <f>IF(TERM1!O97="","",TERM1!O97)</f>
        <v/>
      </c>
      <c r="AO100" s="128" t="str">
        <f>IF(TERM2!O97="","",TERM2!O97)</f>
        <v/>
      </c>
      <c r="AP100" s="128" t="str">
        <f>IF(TERM3!O97="","",TERM3!O97)</f>
        <v/>
      </c>
      <c r="AQ100" s="126" t="str">
        <f t="shared" si="19"/>
        <v/>
      </c>
      <c r="AR100" s="130" t="str">
        <f>IF(TERM1!P97="","",TERM1!P97)</f>
        <v/>
      </c>
      <c r="AS100" s="128" t="str">
        <f>IF(TERM2!P97="","",TERM2!P97)</f>
        <v/>
      </c>
      <c r="AT100" s="128" t="str">
        <f>IF(TERM3!P97="","",TERM3!P97)</f>
        <v/>
      </c>
      <c r="AU100" s="126" t="str">
        <f t="shared" si="24"/>
        <v/>
      </c>
      <c r="AV100" s="131" t="str">
        <f t="shared" si="25"/>
        <v/>
      </c>
      <c r="AW100" s="132" t="str">
        <f t="shared" si="26"/>
        <v/>
      </c>
      <c r="AX100" s="133" t="str">
        <f t="shared" si="27"/>
        <v/>
      </c>
      <c r="AY100" s="111" t="str">
        <f t="shared" si="28"/>
        <v/>
      </c>
      <c r="AZ100" s="72" t="str">
        <f t="shared" si="29"/>
        <v/>
      </c>
      <c r="BA100" s="50"/>
      <c r="BB100" s="50"/>
      <c r="BC100" s="50"/>
      <c r="BD100" s="50"/>
      <c r="BE100" s="50"/>
      <c r="BF100" s="50"/>
      <c r="BG100" s="50"/>
      <c r="BH100" s="50"/>
      <c r="BI100" s="50"/>
      <c r="BJ100" s="50"/>
      <c r="BK100" s="50"/>
      <c r="BL100" s="50"/>
      <c r="BM100" s="50"/>
      <c r="BN100" s="50"/>
      <c r="BO100" s="50"/>
      <c r="BP100" s="50"/>
      <c r="BQ100" s="50"/>
      <c r="BR100" s="50"/>
      <c r="BS100" s="50"/>
      <c r="BT100" s="50"/>
      <c r="BU100" s="50"/>
      <c r="BV100" s="50"/>
      <c r="BW100" s="50"/>
      <c r="BX100" s="50"/>
      <c r="BY100" s="50"/>
      <c r="BZ100" s="50"/>
      <c r="CA100" s="50"/>
      <c r="CB100" s="50"/>
      <c r="CC100" s="50"/>
      <c r="CD100" s="50"/>
      <c r="CE100" s="50"/>
      <c r="CF100" s="50"/>
      <c r="CG100" s="50"/>
      <c r="CH100" s="50"/>
      <c r="CI100" s="50"/>
      <c r="CJ100" s="50"/>
      <c r="CK100" s="50"/>
      <c r="CL100" s="50"/>
      <c r="CM100" s="50"/>
      <c r="CN100" s="50"/>
      <c r="CO100" s="50"/>
      <c r="CP100" s="50"/>
      <c r="CQ100" s="50"/>
      <c r="CR100" s="50"/>
      <c r="CS100" s="50"/>
      <c r="CT100" s="50"/>
      <c r="CU100" s="50"/>
      <c r="CV100" s="50"/>
      <c r="CW100" s="50"/>
      <c r="CX100" s="50"/>
      <c r="CY100" s="50"/>
      <c r="CZ100" s="50"/>
      <c r="DA100" s="50"/>
      <c r="DB100" s="50"/>
      <c r="DC100" s="50"/>
      <c r="DD100" s="50"/>
      <c r="DE100" s="50"/>
    </row>
    <row r="101" spans="1:109" s="57" customFormat="1" ht="18" customHeight="1">
      <c r="A101" s="528"/>
      <c r="B101" s="50"/>
      <c r="C101" s="70">
        <v>29</v>
      </c>
      <c r="D101" s="708" t="str">
        <f>IF('Input Data'!I99="","",'Input Data'!I99)</f>
        <v>PADILLA, RICA VILLAREAL</v>
      </c>
      <c r="E101" s="709"/>
      <c r="F101" s="709"/>
      <c r="G101" s="710"/>
      <c r="H101" s="123" t="str">
        <f>IF(TERM1!E98="","",TERM1!E98)</f>
        <v/>
      </c>
      <c r="I101" s="124" t="str">
        <f>IF(TERM2!E98="","",TERM2!E98)</f>
        <v/>
      </c>
      <c r="J101" s="125" t="str">
        <f>IF(TERM3!E98="","",TERM3!E98)</f>
        <v/>
      </c>
      <c r="K101" s="126" t="str">
        <f t="shared" si="20"/>
        <v/>
      </c>
      <c r="L101" s="127" t="str">
        <f>IF(TERM1!F98="","",TERM1!F98)</f>
        <v/>
      </c>
      <c r="M101" s="128" t="str">
        <f>IF(TERM2!F98="","",TERM2!F98)</f>
        <v/>
      </c>
      <c r="N101" s="128" t="str">
        <f>IF(TERM3!F98="","",TERM3!F98)</f>
        <v/>
      </c>
      <c r="O101" s="129" t="str">
        <f t="shared" si="21"/>
        <v/>
      </c>
      <c r="P101" s="130" t="str">
        <f>IF(TERM1!G98="","",TERM1!G98)</f>
        <v/>
      </c>
      <c r="Q101" s="128" t="str">
        <f>IF(TERM2!G98="","",TERM2!G98)</f>
        <v/>
      </c>
      <c r="R101" s="128" t="str">
        <f>IF(TERM3!G98="","",TERM3!G98)</f>
        <v/>
      </c>
      <c r="S101" s="126" t="str">
        <f t="shared" si="22"/>
        <v/>
      </c>
      <c r="T101" s="127" t="str">
        <f>IF(TERM1!H98="","",TERM1!H98)</f>
        <v/>
      </c>
      <c r="U101" s="128" t="str">
        <f>IF(TERM2!H98="","",TERM2!H98)</f>
        <v/>
      </c>
      <c r="V101" s="125" t="str">
        <f>IF(TERM3!H98="","",TERM3!H98)</f>
        <v/>
      </c>
      <c r="W101" s="129" t="str">
        <f t="shared" si="23"/>
        <v/>
      </c>
      <c r="X101" s="130" t="str">
        <f>IF(TERM1!I98="","",TERM1!I98)</f>
        <v/>
      </c>
      <c r="Y101" s="128" t="str">
        <f>IF(TERM2!I98="","",TERM2!I98)</f>
        <v/>
      </c>
      <c r="Z101" s="128" t="str">
        <f>IF(TERM3!I98="","",TERM3!I98)</f>
        <v/>
      </c>
      <c r="AA101" s="126" t="str">
        <f t="shared" si="15"/>
        <v/>
      </c>
      <c r="AB101" s="130" t="str">
        <f>IF(TERM1!J98="","",TERM1!J98)</f>
        <v/>
      </c>
      <c r="AC101" s="128" t="str">
        <f>IF(TERM2!J98="","",TERM2!J98)</f>
        <v/>
      </c>
      <c r="AD101" s="128" t="str">
        <f>IF(TERM3!J98="","",TERM3!J98)</f>
        <v/>
      </c>
      <c r="AE101" s="126" t="str">
        <f t="shared" si="16"/>
        <v/>
      </c>
      <c r="AF101" s="130" t="str">
        <f>IF(TERM1!K98="","",TERM1!K98)</f>
        <v/>
      </c>
      <c r="AG101" s="128" t="str">
        <f>IF(TERM2!K98="","",TERM2!K98)</f>
        <v/>
      </c>
      <c r="AH101" s="128" t="str">
        <f>IF(TERM3!K98="","",TERM3!K98)</f>
        <v/>
      </c>
      <c r="AI101" s="126" t="str">
        <f t="shared" si="17"/>
        <v/>
      </c>
      <c r="AJ101" s="130" t="str">
        <f>IF(TERM1!L98="","",TERM1!L98)</f>
        <v/>
      </c>
      <c r="AK101" s="128" t="str">
        <f>IF(TERM2!L98="","",TERM2!L98)</f>
        <v/>
      </c>
      <c r="AL101" s="128" t="str">
        <f>IF(TERM3!L98="","",TERM3!L98)</f>
        <v/>
      </c>
      <c r="AM101" s="126" t="str">
        <f t="shared" si="18"/>
        <v/>
      </c>
      <c r="AN101" s="130" t="str">
        <f>IF(TERM1!O98="","",TERM1!O98)</f>
        <v/>
      </c>
      <c r="AO101" s="128" t="str">
        <f>IF(TERM2!O98="","",TERM2!O98)</f>
        <v/>
      </c>
      <c r="AP101" s="128" t="str">
        <f>IF(TERM3!O98="","",TERM3!O98)</f>
        <v/>
      </c>
      <c r="AQ101" s="126" t="str">
        <f t="shared" si="19"/>
        <v/>
      </c>
      <c r="AR101" s="130" t="str">
        <f>IF(TERM1!P98="","",TERM1!P98)</f>
        <v/>
      </c>
      <c r="AS101" s="128" t="str">
        <f>IF(TERM2!P98="","",TERM2!P98)</f>
        <v/>
      </c>
      <c r="AT101" s="128" t="str">
        <f>IF(TERM3!P98="","",TERM3!P98)</f>
        <v/>
      </c>
      <c r="AU101" s="126" t="str">
        <f t="shared" si="24"/>
        <v/>
      </c>
      <c r="AV101" s="131" t="str">
        <f t="shared" si="25"/>
        <v/>
      </c>
      <c r="AW101" s="132" t="str">
        <f t="shared" si="26"/>
        <v/>
      </c>
      <c r="AX101" s="133" t="str">
        <f t="shared" si="27"/>
        <v/>
      </c>
      <c r="AY101" s="111" t="str">
        <f t="shared" si="28"/>
        <v/>
      </c>
      <c r="AZ101" s="72" t="str">
        <f t="shared" si="29"/>
        <v/>
      </c>
      <c r="BA101" s="50"/>
      <c r="BB101" s="50"/>
      <c r="BC101" s="50"/>
      <c r="BD101" s="50"/>
      <c r="BE101" s="50"/>
      <c r="BF101" s="50"/>
      <c r="BG101" s="50"/>
      <c r="BH101" s="50"/>
      <c r="BI101" s="50"/>
      <c r="BJ101" s="50"/>
      <c r="BK101" s="50"/>
      <c r="BL101" s="50"/>
      <c r="BM101" s="50"/>
      <c r="BN101" s="50"/>
      <c r="BO101" s="50"/>
      <c r="BP101" s="50"/>
      <c r="BQ101" s="50"/>
      <c r="BR101" s="50"/>
      <c r="BS101" s="50"/>
      <c r="BT101" s="50"/>
      <c r="BU101" s="50"/>
      <c r="BV101" s="50"/>
      <c r="BW101" s="50"/>
      <c r="BX101" s="50"/>
      <c r="BY101" s="50"/>
      <c r="BZ101" s="50"/>
      <c r="CA101" s="50"/>
      <c r="CB101" s="50"/>
      <c r="CC101" s="50"/>
      <c r="CD101" s="50"/>
      <c r="CE101" s="50"/>
      <c r="CF101" s="50"/>
      <c r="CG101" s="50"/>
      <c r="CH101" s="50"/>
      <c r="CI101" s="50"/>
      <c r="CJ101" s="50"/>
      <c r="CK101" s="50"/>
      <c r="CL101" s="50"/>
      <c r="CM101" s="50"/>
      <c r="CN101" s="50"/>
      <c r="CO101" s="50"/>
      <c r="CP101" s="50"/>
      <c r="CQ101" s="50"/>
      <c r="CR101" s="50"/>
      <c r="CS101" s="50"/>
      <c r="CT101" s="50"/>
      <c r="CU101" s="50"/>
      <c r="CV101" s="50"/>
      <c r="CW101" s="50"/>
      <c r="CX101" s="50"/>
      <c r="CY101" s="50"/>
      <c r="CZ101" s="50"/>
      <c r="DA101" s="50"/>
      <c r="DB101" s="50"/>
      <c r="DC101" s="50"/>
      <c r="DD101" s="50"/>
      <c r="DE101" s="50"/>
    </row>
    <row r="102" spans="1:109" s="57" customFormat="1" ht="18" customHeight="1">
      <c r="A102" s="528"/>
      <c r="B102" s="50"/>
      <c r="C102" s="70">
        <v>30</v>
      </c>
      <c r="D102" s="708" t="str">
        <f>IF('Input Data'!I100="","",'Input Data'!I100)</f>
        <v>MANALO, ELAINE MARQUEZ</v>
      </c>
      <c r="E102" s="709"/>
      <c r="F102" s="709"/>
      <c r="G102" s="710"/>
      <c r="H102" s="123" t="str">
        <f>IF(TERM1!E99="","",TERM1!E99)</f>
        <v/>
      </c>
      <c r="I102" s="124" t="str">
        <f>IF(TERM2!E99="","",TERM2!E99)</f>
        <v/>
      </c>
      <c r="J102" s="125" t="str">
        <f>IF(TERM3!E99="","",TERM3!E99)</f>
        <v/>
      </c>
      <c r="K102" s="126" t="str">
        <f t="shared" si="20"/>
        <v/>
      </c>
      <c r="L102" s="127" t="str">
        <f>IF(TERM1!F99="","",TERM1!F99)</f>
        <v/>
      </c>
      <c r="M102" s="128" t="str">
        <f>IF(TERM2!F99="","",TERM2!F99)</f>
        <v/>
      </c>
      <c r="N102" s="128" t="str">
        <f>IF(TERM3!F99="","",TERM3!F99)</f>
        <v/>
      </c>
      <c r="O102" s="129" t="str">
        <f t="shared" si="21"/>
        <v/>
      </c>
      <c r="P102" s="130" t="str">
        <f>IF(TERM1!G99="","",TERM1!G99)</f>
        <v/>
      </c>
      <c r="Q102" s="128" t="str">
        <f>IF(TERM2!G99="","",TERM2!G99)</f>
        <v/>
      </c>
      <c r="R102" s="128" t="str">
        <f>IF(TERM3!G99="","",TERM3!G99)</f>
        <v/>
      </c>
      <c r="S102" s="126" t="str">
        <f t="shared" si="22"/>
        <v/>
      </c>
      <c r="T102" s="127" t="str">
        <f>IF(TERM1!H99="","",TERM1!H99)</f>
        <v/>
      </c>
      <c r="U102" s="128" t="str">
        <f>IF(TERM2!H99="","",TERM2!H99)</f>
        <v/>
      </c>
      <c r="V102" s="125" t="str">
        <f>IF(TERM3!H99="","",TERM3!H99)</f>
        <v/>
      </c>
      <c r="W102" s="129" t="str">
        <f t="shared" si="23"/>
        <v/>
      </c>
      <c r="X102" s="130" t="str">
        <f>IF(TERM1!I99="","",TERM1!I99)</f>
        <v/>
      </c>
      <c r="Y102" s="128" t="str">
        <f>IF(TERM2!I99="","",TERM2!I99)</f>
        <v/>
      </c>
      <c r="Z102" s="128" t="str">
        <f>IF(TERM3!I99="","",TERM3!I99)</f>
        <v/>
      </c>
      <c r="AA102" s="126" t="str">
        <f t="shared" si="15"/>
        <v/>
      </c>
      <c r="AB102" s="130" t="str">
        <f>IF(TERM1!J99="","",TERM1!J99)</f>
        <v/>
      </c>
      <c r="AC102" s="128" t="str">
        <f>IF(TERM2!J99="","",TERM2!J99)</f>
        <v/>
      </c>
      <c r="AD102" s="128" t="str">
        <f>IF(TERM3!J99="","",TERM3!J99)</f>
        <v/>
      </c>
      <c r="AE102" s="126" t="str">
        <f t="shared" si="16"/>
        <v/>
      </c>
      <c r="AF102" s="130" t="str">
        <f>IF(TERM1!K99="","",TERM1!K99)</f>
        <v/>
      </c>
      <c r="AG102" s="128" t="str">
        <f>IF(TERM2!K99="","",TERM2!K99)</f>
        <v/>
      </c>
      <c r="AH102" s="128" t="str">
        <f>IF(TERM3!K99="","",TERM3!K99)</f>
        <v/>
      </c>
      <c r="AI102" s="126" t="str">
        <f t="shared" si="17"/>
        <v/>
      </c>
      <c r="AJ102" s="130" t="str">
        <f>IF(TERM1!L99="","",TERM1!L99)</f>
        <v/>
      </c>
      <c r="AK102" s="128" t="str">
        <f>IF(TERM2!L99="","",TERM2!L99)</f>
        <v/>
      </c>
      <c r="AL102" s="128" t="str">
        <f>IF(TERM3!L99="","",TERM3!L99)</f>
        <v/>
      </c>
      <c r="AM102" s="126" t="str">
        <f t="shared" si="18"/>
        <v/>
      </c>
      <c r="AN102" s="130" t="str">
        <f>IF(TERM1!O99="","",TERM1!O99)</f>
        <v/>
      </c>
      <c r="AO102" s="128" t="str">
        <f>IF(TERM2!O99="","",TERM2!O99)</f>
        <v/>
      </c>
      <c r="AP102" s="128" t="str">
        <f>IF(TERM3!O99="","",TERM3!O99)</f>
        <v/>
      </c>
      <c r="AQ102" s="126" t="str">
        <f t="shared" si="19"/>
        <v/>
      </c>
      <c r="AR102" s="130" t="str">
        <f>IF(TERM1!P99="","",TERM1!P99)</f>
        <v/>
      </c>
      <c r="AS102" s="128" t="str">
        <f>IF(TERM2!P99="","",TERM2!P99)</f>
        <v/>
      </c>
      <c r="AT102" s="128" t="str">
        <f>IF(TERM3!P99="","",TERM3!P99)</f>
        <v/>
      </c>
      <c r="AU102" s="126" t="str">
        <f t="shared" si="24"/>
        <v/>
      </c>
      <c r="AV102" s="131" t="str">
        <f t="shared" si="25"/>
        <v/>
      </c>
      <c r="AW102" s="132" t="str">
        <f t="shared" si="26"/>
        <v/>
      </c>
      <c r="AX102" s="133" t="str">
        <f t="shared" si="27"/>
        <v/>
      </c>
      <c r="AY102" s="111" t="str">
        <f t="shared" si="28"/>
        <v/>
      </c>
      <c r="AZ102" s="72" t="str">
        <f t="shared" si="29"/>
        <v/>
      </c>
      <c r="BA102" s="50"/>
      <c r="BB102" s="50"/>
      <c r="BC102" s="50"/>
      <c r="BD102" s="50"/>
      <c r="BE102" s="50"/>
      <c r="BF102" s="50"/>
      <c r="BG102" s="50"/>
      <c r="BH102" s="50"/>
      <c r="BI102" s="50"/>
      <c r="BJ102" s="50"/>
      <c r="BK102" s="50"/>
      <c r="BL102" s="50"/>
      <c r="BM102" s="50"/>
      <c r="BN102" s="50"/>
      <c r="BO102" s="50"/>
      <c r="BP102" s="50"/>
      <c r="BQ102" s="50"/>
      <c r="BR102" s="50"/>
      <c r="BS102" s="50"/>
      <c r="BT102" s="50"/>
      <c r="BU102" s="50"/>
      <c r="BV102" s="50"/>
      <c r="BW102" s="50"/>
      <c r="BX102" s="50"/>
      <c r="BY102" s="50"/>
      <c r="BZ102" s="50"/>
      <c r="CA102" s="50"/>
      <c r="CB102" s="50"/>
      <c r="CC102" s="50"/>
      <c r="CD102" s="50"/>
      <c r="CE102" s="50"/>
      <c r="CF102" s="50"/>
      <c r="CG102" s="50"/>
      <c r="CH102" s="50"/>
      <c r="CI102" s="50"/>
      <c r="CJ102" s="50"/>
      <c r="CK102" s="50"/>
      <c r="CL102" s="50"/>
      <c r="CM102" s="50"/>
      <c r="CN102" s="50"/>
      <c r="CO102" s="50"/>
      <c r="CP102" s="50"/>
      <c r="CQ102" s="50"/>
      <c r="CR102" s="50"/>
      <c r="CS102" s="50"/>
      <c r="CT102" s="50"/>
      <c r="CU102" s="50"/>
      <c r="CV102" s="50"/>
      <c r="CW102" s="50"/>
      <c r="CX102" s="50"/>
      <c r="CY102" s="50"/>
      <c r="CZ102" s="50"/>
      <c r="DA102" s="50"/>
      <c r="DB102" s="50"/>
      <c r="DC102" s="50"/>
      <c r="DD102" s="50"/>
      <c r="DE102" s="50"/>
    </row>
    <row r="103" spans="1:109" s="57" customFormat="1" ht="18" customHeight="1">
      <c r="A103" s="528"/>
      <c r="B103" s="50"/>
      <c r="C103" s="70">
        <v>31</v>
      </c>
      <c r="D103" s="708" t="str">
        <f>IF('Input Data'!I101="","",'Input Data'!I101)</f>
        <v>SORIANO, SOFIA DIZON</v>
      </c>
      <c r="E103" s="709"/>
      <c r="F103" s="709"/>
      <c r="G103" s="710"/>
      <c r="H103" s="123" t="str">
        <f>IF(TERM1!E100="","",TERM1!E100)</f>
        <v/>
      </c>
      <c r="I103" s="124" t="str">
        <f>IF(TERM2!E100="","",TERM2!E100)</f>
        <v/>
      </c>
      <c r="J103" s="125" t="str">
        <f>IF(TERM3!E100="","",TERM3!E100)</f>
        <v/>
      </c>
      <c r="K103" s="126" t="str">
        <f t="shared" si="20"/>
        <v/>
      </c>
      <c r="L103" s="127" t="str">
        <f>IF(TERM1!F100="","",TERM1!F100)</f>
        <v/>
      </c>
      <c r="M103" s="128" t="str">
        <f>IF(TERM2!F100="","",TERM2!F100)</f>
        <v/>
      </c>
      <c r="N103" s="128" t="str">
        <f>IF(TERM3!F100="","",TERM3!F100)</f>
        <v/>
      </c>
      <c r="O103" s="129" t="str">
        <f t="shared" si="21"/>
        <v/>
      </c>
      <c r="P103" s="130" t="str">
        <f>IF(TERM1!G100="","",TERM1!G100)</f>
        <v/>
      </c>
      <c r="Q103" s="128" t="str">
        <f>IF(TERM2!G100="","",TERM2!G100)</f>
        <v/>
      </c>
      <c r="R103" s="128" t="str">
        <f>IF(TERM3!G100="","",TERM3!G100)</f>
        <v/>
      </c>
      <c r="S103" s="126" t="str">
        <f t="shared" si="22"/>
        <v/>
      </c>
      <c r="T103" s="127" t="str">
        <f>IF(TERM1!H100="","",TERM1!H100)</f>
        <v/>
      </c>
      <c r="U103" s="128" t="str">
        <f>IF(TERM2!H100="","",TERM2!H100)</f>
        <v/>
      </c>
      <c r="V103" s="125" t="str">
        <f>IF(TERM3!H100="","",TERM3!H100)</f>
        <v/>
      </c>
      <c r="W103" s="129" t="str">
        <f t="shared" si="23"/>
        <v/>
      </c>
      <c r="X103" s="130" t="str">
        <f>IF(TERM1!I100="","",TERM1!I100)</f>
        <v/>
      </c>
      <c r="Y103" s="128" t="str">
        <f>IF(TERM2!I100="","",TERM2!I100)</f>
        <v/>
      </c>
      <c r="Z103" s="128" t="str">
        <f>IF(TERM3!I100="","",TERM3!I100)</f>
        <v/>
      </c>
      <c r="AA103" s="126" t="str">
        <f t="shared" si="15"/>
        <v/>
      </c>
      <c r="AB103" s="130" t="str">
        <f>IF(TERM1!J100="","",TERM1!J100)</f>
        <v/>
      </c>
      <c r="AC103" s="128" t="str">
        <f>IF(TERM2!J100="","",TERM2!J100)</f>
        <v/>
      </c>
      <c r="AD103" s="128" t="str">
        <f>IF(TERM3!J100="","",TERM3!J100)</f>
        <v/>
      </c>
      <c r="AE103" s="126" t="str">
        <f t="shared" si="16"/>
        <v/>
      </c>
      <c r="AF103" s="130" t="str">
        <f>IF(TERM1!K100="","",TERM1!K100)</f>
        <v/>
      </c>
      <c r="AG103" s="128" t="str">
        <f>IF(TERM2!K100="","",TERM2!K100)</f>
        <v/>
      </c>
      <c r="AH103" s="128" t="str">
        <f>IF(TERM3!K100="","",TERM3!K100)</f>
        <v/>
      </c>
      <c r="AI103" s="126" t="str">
        <f t="shared" si="17"/>
        <v/>
      </c>
      <c r="AJ103" s="130" t="str">
        <f>IF(TERM1!L100="","",TERM1!L100)</f>
        <v/>
      </c>
      <c r="AK103" s="128" t="str">
        <f>IF(TERM2!L100="","",TERM2!L100)</f>
        <v/>
      </c>
      <c r="AL103" s="128" t="str">
        <f>IF(TERM3!L100="","",TERM3!L100)</f>
        <v/>
      </c>
      <c r="AM103" s="126" t="str">
        <f t="shared" si="18"/>
        <v/>
      </c>
      <c r="AN103" s="130" t="str">
        <f>IF(TERM1!O100="","",TERM1!O100)</f>
        <v/>
      </c>
      <c r="AO103" s="128" t="str">
        <f>IF(TERM2!O100="","",TERM2!O100)</f>
        <v/>
      </c>
      <c r="AP103" s="128" t="str">
        <f>IF(TERM3!O100="","",TERM3!O100)</f>
        <v/>
      </c>
      <c r="AQ103" s="126" t="str">
        <f t="shared" si="19"/>
        <v/>
      </c>
      <c r="AR103" s="130" t="str">
        <f>IF(TERM1!P100="","",TERM1!P100)</f>
        <v/>
      </c>
      <c r="AS103" s="128" t="str">
        <f>IF(TERM2!P100="","",TERM2!P100)</f>
        <v/>
      </c>
      <c r="AT103" s="128" t="str">
        <f>IF(TERM3!P100="","",TERM3!P100)</f>
        <v/>
      </c>
      <c r="AU103" s="126" t="str">
        <f t="shared" si="24"/>
        <v/>
      </c>
      <c r="AV103" s="131" t="str">
        <f t="shared" si="25"/>
        <v/>
      </c>
      <c r="AW103" s="132" t="str">
        <f t="shared" si="26"/>
        <v/>
      </c>
      <c r="AX103" s="133" t="str">
        <f t="shared" si="27"/>
        <v/>
      </c>
      <c r="AY103" s="111" t="str">
        <f t="shared" si="28"/>
        <v/>
      </c>
      <c r="AZ103" s="72" t="str">
        <f t="shared" si="29"/>
        <v/>
      </c>
      <c r="BA103" s="50"/>
      <c r="BB103" s="50"/>
      <c r="BC103" s="50"/>
      <c r="BD103" s="50"/>
      <c r="BE103" s="50"/>
      <c r="BF103" s="50"/>
      <c r="BG103" s="50"/>
      <c r="BH103" s="50"/>
      <c r="BI103" s="50"/>
      <c r="BJ103" s="50"/>
      <c r="BK103" s="50"/>
      <c r="BL103" s="50"/>
      <c r="BM103" s="50"/>
      <c r="BN103" s="50"/>
      <c r="BO103" s="50"/>
      <c r="BP103" s="50"/>
      <c r="BQ103" s="50"/>
      <c r="BR103" s="50"/>
      <c r="BS103" s="50"/>
      <c r="BT103" s="50"/>
      <c r="BU103" s="50"/>
      <c r="BV103" s="50"/>
      <c r="BW103" s="50"/>
      <c r="BX103" s="50"/>
      <c r="BY103" s="50"/>
      <c r="BZ103" s="50"/>
      <c r="CA103" s="50"/>
      <c r="CB103" s="50"/>
      <c r="CC103" s="50"/>
      <c r="CD103" s="50"/>
      <c r="CE103" s="50"/>
      <c r="CF103" s="50"/>
      <c r="CG103" s="50"/>
      <c r="CH103" s="50"/>
      <c r="CI103" s="50"/>
      <c r="CJ103" s="50"/>
      <c r="CK103" s="50"/>
      <c r="CL103" s="50"/>
      <c r="CM103" s="50"/>
      <c r="CN103" s="50"/>
      <c r="CO103" s="50"/>
      <c r="CP103" s="50"/>
      <c r="CQ103" s="50"/>
      <c r="CR103" s="50"/>
      <c r="CS103" s="50"/>
      <c r="CT103" s="50"/>
      <c r="CU103" s="50"/>
      <c r="CV103" s="50"/>
      <c r="CW103" s="50"/>
      <c r="CX103" s="50"/>
      <c r="CY103" s="50"/>
      <c r="CZ103" s="50"/>
      <c r="DA103" s="50"/>
      <c r="DB103" s="50"/>
      <c r="DC103" s="50"/>
      <c r="DD103" s="50"/>
      <c r="DE103" s="50"/>
    </row>
    <row r="104" spans="1:109" s="57" customFormat="1" ht="18" customHeight="1">
      <c r="A104" s="528"/>
      <c r="B104" s="50"/>
      <c r="C104" s="70">
        <v>32</v>
      </c>
      <c r="D104" s="708" t="str">
        <f>IF('Input Data'!I102="","",'Input Data'!I102)</f>
        <v>VILLAREAL, MARGAUX DE LEON</v>
      </c>
      <c r="E104" s="709"/>
      <c r="F104" s="709"/>
      <c r="G104" s="710"/>
      <c r="H104" s="123" t="str">
        <f>IF(TERM1!E101="","",TERM1!E101)</f>
        <v/>
      </c>
      <c r="I104" s="124" t="str">
        <f>IF(TERM2!E101="","",TERM2!E101)</f>
        <v/>
      </c>
      <c r="J104" s="125" t="str">
        <f>IF(TERM3!E101="","",TERM3!E101)</f>
        <v/>
      </c>
      <c r="K104" s="126" t="str">
        <f t="shared" si="20"/>
        <v/>
      </c>
      <c r="L104" s="127" t="str">
        <f>IF(TERM1!F101="","",TERM1!F101)</f>
        <v/>
      </c>
      <c r="M104" s="128" t="str">
        <f>IF(TERM2!F101="","",TERM2!F101)</f>
        <v/>
      </c>
      <c r="N104" s="128" t="str">
        <f>IF(TERM3!F101="","",TERM3!F101)</f>
        <v/>
      </c>
      <c r="O104" s="129" t="str">
        <f t="shared" si="21"/>
        <v/>
      </c>
      <c r="P104" s="130" t="str">
        <f>IF(TERM1!G101="","",TERM1!G101)</f>
        <v/>
      </c>
      <c r="Q104" s="128" t="str">
        <f>IF(TERM2!G101="","",TERM2!G101)</f>
        <v/>
      </c>
      <c r="R104" s="128" t="str">
        <f>IF(TERM3!G101="","",TERM3!G101)</f>
        <v/>
      </c>
      <c r="S104" s="126" t="str">
        <f t="shared" si="22"/>
        <v/>
      </c>
      <c r="T104" s="127" t="str">
        <f>IF(TERM1!H101="","",TERM1!H101)</f>
        <v/>
      </c>
      <c r="U104" s="128" t="str">
        <f>IF(TERM2!H101="","",TERM2!H101)</f>
        <v/>
      </c>
      <c r="V104" s="125" t="str">
        <f>IF(TERM3!H101="","",TERM3!H101)</f>
        <v/>
      </c>
      <c r="W104" s="129" t="str">
        <f t="shared" si="23"/>
        <v/>
      </c>
      <c r="X104" s="130" t="str">
        <f>IF(TERM1!I101="","",TERM1!I101)</f>
        <v/>
      </c>
      <c r="Y104" s="128" t="str">
        <f>IF(TERM2!I101="","",TERM2!I101)</f>
        <v/>
      </c>
      <c r="Z104" s="128" t="str">
        <f>IF(TERM3!I101="","",TERM3!I101)</f>
        <v/>
      </c>
      <c r="AA104" s="126" t="str">
        <f t="shared" si="15"/>
        <v/>
      </c>
      <c r="AB104" s="130" t="str">
        <f>IF(TERM1!J101="","",TERM1!J101)</f>
        <v/>
      </c>
      <c r="AC104" s="128" t="str">
        <f>IF(TERM2!J101="","",TERM2!J101)</f>
        <v/>
      </c>
      <c r="AD104" s="128" t="str">
        <f>IF(TERM3!J101="","",TERM3!J101)</f>
        <v/>
      </c>
      <c r="AE104" s="126" t="str">
        <f t="shared" si="16"/>
        <v/>
      </c>
      <c r="AF104" s="130" t="str">
        <f>IF(TERM1!K101="","",TERM1!K101)</f>
        <v/>
      </c>
      <c r="AG104" s="128" t="str">
        <f>IF(TERM2!K101="","",TERM2!K101)</f>
        <v/>
      </c>
      <c r="AH104" s="128" t="str">
        <f>IF(TERM3!K101="","",TERM3!K101)</f>
        <v/>
      </c>
      <c r="AI104" s="126" t="str">
        <f t="shared" si="17"/>
        <v/>
      </c>
      <c r="AJ104" s="130" t="str">
        <f>IF(TERM1!L101="","",TERM1!L101)</f>
        <v/>
      </c>
      <c r="AK104" s="128" t="str">
        <f>IF(TERM2!L101="","",TERM2!L101)</f>
        <v/>
      </c>
      <c r="AL104" s="128" t="str">
        <f>IF(TERM3!L101="","",TERM3!L101)</f>
        <v/>
      </c>
      <c r="AM104" s="126" t="str">
        <f t="shared" si="18"/>
        <v/>
      </c>
      <c r="AN104" s="130" t="str">
        <f>IF(TERM1!O101="","",TERM1!O101)</f>
        <v/>
      </c>
      <c r="AO104" s="128" t="str">
        <f>IF(TERM2!O101="","",TERM2!O101)</f>
        <v/>
      </c>
      <c r="AP104" s="128" t="str">
        <f>IF(TERM3!O101="","",TERM3!O101)</f>
        <v/>
      </c>
      <c r="AQ104" s="126" t="str">
        <f t="shared" si="19"/>
        <v/>
      </c>
      <c r="AR104" s="130" t="str">
        <f>IF(TERM1!P101="","",TERM1!P101)</f>
        <v/>
      </c>
      <c r="AS104" s="128" t="str">
        <f>IF(TERM2!P101="","",TERM2!P101)</f>
        <v/>
      </c>
      <c r="AT104" s="128" t="str">
        <f>IF(TERM3!P101="","",TERM3!P101)</f>
        <v/>
      </c>
      <c r="AU104" s="126" t="str">
        <f t="shared" si="24"/>
        <v/>
      </c>
      <c r="AV104" s="131" t="str">
        <f t="shared" si="25"/>
        <v/>
      </c>
      <c r="AW104" s="132" t="str">
        <f t="shared" si="26"/>
        <v/>
      </c>
      <c r="AX104" s="133" t="str">
        <f t="shared" si="27"/>
        <v/>
      </c>
      <c r="AY104" s="111" t="str">
        <f t="shared" si="28"/>
        <v/>
      </c>
      <c r="AZ104" s="72" t="str">
        <f t="shared" si="29"/>
        <v/>
      </c>
      <c r="BA104" s="50"/>
      <c r="BB104" s="50"/>
      <c r="BC104" s="50"/>
      <c r="BD104" s="50"/>
      <c r="BE104" s="50"/>
      <c r="BF104" s="50"/>
      <c r="BG104" s="50"/>
      <c r="BH104" s="50"/>
      <c r="BI104" s="50"/>
      <c r="BJ104" s="50"/>
      <c r="BK104" s="50"/>
      <c r="BL104" s="50"/>
      <c r="BM104" s="50"/>
      <c r="BN104" s="50"/>
      <c r="BO104" s="50"/>
      <c r="BP104" s="50"/>
      <c r="BQ104" s="50"/>
      <c r="BR104" s="50"/>
      <c r="BS104" s="50"/>
      <c r="BT104" s="50"/>
      <c r="BU104" s="50"/>
      <c r="BV104" s="50"/>
      <c r="BW104" s="50"/>
      <c r="BX104" s="50"/>
      <c r="BY104" s="50"/>
      <c r="BZ104" s="50"/>
      <c r="CA104" s="50"/>
      <c r="CB104" s="50"/>
      <c r="CC104" s="50"/>
      <c r="CD104" s="50"/>
      <c r="CE104" s="50"/>
      <c r="CF104" s="50"/>
      <c r="CG104" s="50"/>
      <c r="CH104" s="50"/>
      <c r="CI104" s="50"/>
      <c r="CJ104" s="50"/>
      <c r="CK104" s="50"/>
      <c r="CL104" s="50"/>
      <c r="CM104" s="50"/>
      <c r="CN104" s="50"/>
      <c r="CO104" s="50"/>
      <c r="CP104" s="50"/>
      <c r="CQ104" s="50"/>
      <c r="CR104" s="50"/>
      <c r="CS104" s="50"/>
      <c r="CT104" s="50"/>
      <c r="CU104" s="50"/>
      <c r="CV104" s="50"/>
      <c r="CW104" s="50"/>
      <c r="CX104" s="50"/>
      <c r="CY104" s="50"/>
      <c r="CZ104" s="50"/>
      <c r="DA104" s="50"/>
      <c r="DB104" s="50"/>
      <c r="DC104" s="50"/>
      <c r="DD104" s="50"/>
      <c r="DE104" s="50"/>
    </row>
    <row r="105" spans="1:109" s="57" customFormat="1" ht="18" customHeight="1">
      <c r="A105" s="528"/>
      <c r="B105" s="50"/>
      <c r="C105" s="70">
        <v>33</v>
      </c>
      <c r="D105" s="708" t="str">
        <f>IF('Input Data'!I103="","",'Input Data'!I103)</f>
        <v>MARQUEZ, ROXANNE FRANCISCO</v>
      </c>
      <c r="E105" s="709"/>
      <c r="F105" s="709"/>
      <c r="G105" s="710"/>
      <c r="H105" s="123" t="str">
        <f>IF(TERM1!E102="","",TERM1!E102)</f>
        <v/>
      </c>
      <c r="I105" s="124" t="str">
        <f>IF(TERM2!E102="","",TERM2!E102)</f>
        <v/>
      </c>
      <c r="J105" s="125" t="str">
        <f>IF(TERM3!E102="","",TERM3!E102)</f>
        <v/>
      </c>
      <c r="K105" s="126" t="str">
        <f t="shared" si="20"/>
        <v/>
      </c>
      <c r="L105" s="127" t="str">
        <f>IF(TERM1!F102="","",TERM1!F102)</f>
        <v/>
      </c>
      <c r="M105" s="128" t="str">
        <f>IF(TERM2!F102="","",TERM2!F102)</f>
        <v/>
      </c>
      <c r="N105" s="128" t="str">
        <f>IF(TERM3!F102="","",TERM3!F102)</f>
        <v/>
      </c>
      <c r="O105" s="129" t="str">
        <f t="shared" si="21"/>
        <v/>
      </c>
      <c r="P105" s="130" t="str">
        <f>IF(TERM1!G102="","",TERM1!G102)</f>
        <v/>
      </c>
      <c r="Q105" s="128" t="str">
        <f>IF(TERM2!G102="","",TERM2!G102)</f>
        <v/>
      </c>
      <c r="R105" s="128" t="str">
        <f>IF(TERM3!G102="","",TERM3!G102)</f>
        <v/>
      </c>
      <c r="S105" s="126" t="str">
        <f t="shared" si="22"/>
        <v/>
      </c>
      <c r="T105" s="127" t="str">
        <f>IF(TERM1!H102="","",TERM1!H102)</f>
        <v/>
      </c>
      <c r="U105" s="128" t="str">
        <f>IF(TERM2!H102="","",TERM2!H102)</f>
        <v/>
      </c>
      <c r="V105" s="125" t="str">
        <f>IF(TERM3!H102="","",TERM3!H102)</f>
        <v/>
      </c>
      <c r="W105" s="129" t="str">
        <f t="shared" si="23"/>
        <v/>
      </c>
      <c r="X105" s="130" t="str">
        <f>IF(TERM1!I102="","",TERM1!I102)</f>
        <v/>
      </c>
      <c r="Y105" s="128" t="str">
        <f>IF(TERM2!I102="","",TERM2!I102)</f>
        <v/>
      </c>
      <c r="Z105" s="128" t="str">
        <f>IF(TERM3!I102="","",TERM3!I102)</f>
        <v/>
      </c>
      <c r="AA105" s="126" t="str">
        <f t="shared" si="15"/>
        <v/>
      </c>
      <c r="AB105" s="130" t="str">
        <f>IF(TERM1!J102="","",TERM1!J102)</f>
        <v/>
      </c>
      <c r="AC105" s="128" t="str">
        <f>IF(TERM2!J102="","",TERM2!J102)</f>
        <v/>
      </c>
      <c r="AD105" s="128" t="str">
        <f>IF(TERM3!J102="","",TERM3!J102)</f>
        <v/>
      </c>
      <c r="AE105" s="126" t="str">
        <f t="shared" si="16"/>
        <v/>
      </c>
      <c r="AF105" s="130" t="str">
        <f>IF(TERM1!K102="","",TERM1!K102)</f>
        <v/>
      </c>
      <c r="AG105" s="128" t="str">
        <f>IF(TERM2!K102="","",TERM2!K102)</f>
        <v/>
      </c>
      <c r="AH105" s="128" t="str">
        <f>IF(TERM3!K102="","",TERM3!K102)</f>
        <v/>
      </c>
      <c r="AI105" s="126" t="str">
        <f t="shared" si="17"/>
        <v/>
      </c>
      <c r="AJ105" s="130" t="str">
        <f>IF(TERM1!L102="","",TERM1!L102)</f>
        <v/>
      </c>
      <c r="AK105" s="128" t="str">
        <f>IF(TERM2!L102="","",TERM2!L102)</f>
        <v/>
      </c>
      <c r="AL105" s="128" t="str">
        <f>IF(TERM3!L102="","",TERM3!L102)</f>
        <v/>
      </c>
      <c r="AM105" s="126" t="str">
        <f t="shared" si="18"/>
        <v/>
      </c>
      <c r="AN105" s="130" t="str">
        <f>IF(TERM1!O102="","",TERM1!O102)</f>
        <v/>
      </c>
      <c r="AO105" s="128" t="str">
        <f>IF(TERM2!O102="","",TERM2!O102)</f>
        <v/>
      </c>
      <c r="AP105" s="128" t="str">
        <f>IF(TERM3!O102="","",TERM3!O102)</f>
        <v/>
      </c>
      <c r="AQ105" s="126" t="str">
        <f t="shared" si="19"/>
        <v/>
      </c>
      <c r="AR105" s="130" t="str">
        <f>IF(TERM1!P102="","",TERM1!P102)</f>
        <v/>
      </c>
      <c r="AS105" s="128" t="str">
        <f>IF(TERM2!P102="","",TERM2!P102)</f>
        <v/>
      </c>
      <c r="AT105" s="128" t="str">
        <f>IF(TERM3!P102="","",TERM3!P102)</f>
        <v/>
      </c>
      <c r="AU105" s="126" t="str">
        <f t="shared" si="24"/>
        <v/>
      </c>
      <c r="AV105" s="131" t="str">
        <f t="shared" si="25"/>
        <v/>
      </c>
      <c r="AW105" s="132" t="str">
        <f t="shared" si="26"/>
        <v/>
      </c>
      <c r="AX105" s="133" t="str">
        <f t="shared" si="27"/>
        <v/>
      </c>
      <c r="AY105" s="111" t="str">
        <f t="shared" si="28"/>
        <v/>
      </c>
      <c r="AZ105" s="72" t="str">
        <f t="shared" si="29"/>
        <v/>
      </c>
      <c r="BA105" s="50"/>
      <c r="BB105" s="50"/>
      <c r="BC105" s="50"/>
      <c r="BD105" s="50"/>
      <c r="BE105" s="50"/>
      <c r="BF105" s="50"/>
      <c r="BG105" s="50"/>
      <c r="BH105" s="50"/>
      <c r="BI105" s="50"/>
      <c r="BJ105" s="50"/>
      <c r="BK105" s="50"/>
      <c r="BL105" s="50"/>
      <c r="BM105" s="50"/>
      <c r="BN105" s="50"/>
      <c r="BO105" s="50"/>
      <c r="BP105" s="50"/>
      <c r="BQ105" s="50"/>
      <c r="BR105" s="50"/>
      <c r="BS105" s="50"/>
      <c r="BT105" s="50"/>
      <c r="BU105" s="50"/>
      <c r="BV105" s="50"/>
      <c r="BW105" s="50"/>
      <c r="BX105" s="50"/>
      <c r="BY105" s="50"/>
      <c r="BZ105" s="50"/>
      <c r="CA105" s="50"/>
      <c r="CB105" s="50"/>
      <c r="CC105" s="50"/>
      <c r="CD105" s="50"/>
      <c r="CE105" s="50"/>
      <c r="CF105" s="50"/>
      <c r="CG105" s="50"/>
      <c r="CH105" s="50"/>
      <c r="CI105" s="50"/>
      <c r="CJ105" s="50"/>
      <c r="CK105" s="50"/>
      <c r="CL105" s="50"/>
      <c r="CM105" s="50"/>
      <c r="CN105" s="50"/>
      <c r="CO105" s="50"/>
      <c r="CP105" s="50"/>
      <c r="CQ105" s="50"/>
      <c r="CR105" s="50"/>
      <c r="CS105" s="50"/>
      <c r="CT105" s="50"/>
      <c r="CU105" s="50"/>
      <c r="CV105" s="50"/>
      <c r="CW105" s="50"/>
      <c r="CX105" s="50"/>
      <c r="CY105" s="50"/>
      <c r="CZ105" s="50"/>
      <c r="DA105" s="50"/>
      <c r="DB105" s="50"/>
      <c r="DC105" s="50"/>
      <c r="DD105" s="50"/>
      <c r="DE105" s="50"/>
    </row>
    <row r="106" spans="1:109" s="57" customFormat="1" ht="18" customHeight="1">
      <c r="A106" s="528"/>
      <c r="B106" s="50"/>
      <c r="C106" s="70">
        <v>34</v>
      </c>
      <c r="D106" s="708" t="str">
        <f>IF('Input Data'!I104="","",'Input Data'!I104)</f>
        <v>SANTIAGO, KRIZIA ORTEGA</v>
      </c>
      <c r="E106" s="709"/>
      <c r="F106" s="709"/>
      <c r="G106" s="710"/>
      <c r="H106" s="123" t="str">
        <f>IF(TERM1!E103="","",TERM1!E103)</f>
        <v/>
      </c>
      <c r="I106" s="124" t="str">
        <f>IF(TERM2!E103="","",TERM2!E103)</f>
        <v/>
      </c>
      <c r="J106" s="125" t="str">
        <f>IF(TERM3!E103="","",TERM3!E103)</f>
        <v/>
      </c>
      <c r="K106" s="126" t="str">
        <f t="shared" si="20"/>
        <v/>
      </c>
      <c r="L106" s="127" t="str">
        <f>IF(TERM1!F103="","",TERM1!F103)</f>
        <v/>
      </c>
      <c r="M106" s="128" t="str">
        <f>IF(TERM2!F103="","",TERM2!F103)</f>
        <v/>
      </c>
      <c r="N106" s="128" t="str">
        <f>IF(TERM3!F103="","",TERM3!F103)</f>
        <v/>
      </c>
      <c r="O106" s="129" t="str">
        <f t="shared" si="21"/>
        <v/>
      </c>
      <c r="P106" s="130" t="str">
        <f>IF(TERM1!G103="","",TERM1!G103)</f>
        <v/>
      </c>
      <c r="Q106" s="128" t="str">
        <f>IF(TERM2!G103="","",TERM2!G103)</f>
        <v/>
      </c>
      <c r="R106" s="128" t="str">
        <f>IF(TERM3!G103="","",TERM3!G103)</f>
        <v/>
      </c>
      <c r="S106" s="126" t="str">
        <f t="shared" si="22"/>
        <v/>
      </c>
      <c r="T106" s="127" t="str">
        <f>IF(TERM1!H103="","",TERM1!H103)</f>
        <v/>
      </c>
      <c r="U106" s="128" t="str">
        <f>IF(TERM2!H103="","",TERM2!H103)</f>
        <v/>
      </c>
      <c r="V106" s="125" t="str">
        <f>IF(TERM3!H103="","",TERM3!H103)</f>
        <v/>
      </c>
      <c r="W106" s="129" t="str">
        <f t="shared" si="23"/>
        <v/>
      </c>
      <c r="X106" s="130" t="str">
        <f>IF(TERM1!I103="","",TERM1!I103)</f>
        <v/>
      </c>
      <c r="Y106" s="128" t="str">
        <f>IF(TERM2!I103="","",TERM2!I103)</f>
        <v/>
      </c>
      <c r="Z106" s="128" t="str">
        <f>IF(TERM3!I103="","",TERM3!I103)</f>
        <v/>
      </c>
      <c r="AA106" s="126" t="str">
        <f t="shared" si="15"/>
        <v/>
      </c>
      <c r="AB106" s="130" t="str">
        <f>IF(TERM1!J103="","",TERM1!J103)</f>
        <v/>
      </c>
      <c r="AC106" s="128" t="str">
        <f>IF(TERM2!J103="","",TERM2!J103)</f>
        <v/>
      </c>
      <c r="AD106" s="128" t="str">
        <f>IF(TERM3!J103="","",TERM3!J103)</f>
        <v/>
      </c>
      <c r="AE106" s="126" t="str">
        <f t="shared" si="16"/>
        <v/>
      </c>
      <c r="AF106" s="130" t="str">
        <f>IF(TERM1!K103="","",TERM1!K103)</f>
        <v/>
      </c>
      <c r="AG106" s="128" t="str">
        <f>IF(TERM2!K103="","",TERM2!K103)</f>
        <v/>
      </c>
      <c r="AH106" s="128" t="str">
        <f>IF(TERM3!K103="","",TERM3!K103)</f>
        <v/>
      </c>
      <c r="AI106" s="126" t="str">
        <f t="shared" si="17"/>
        <v/>
      </c>
      <c r="AJ106" s="130" t="str">
        <f>IF(TERM1!L103="","",TERM1!L103)</f>
        <v/>
      </c>
      <c r="AK106" s="128" t="str">
        <f>IF(TERM2!L103="","",TERM2!L103)</f>
        <v/>
      </c>
      <c r="AL106" s="128" t="str">
        <f>IF(TERM3!L103="","",TERM3!L103)</f>
        <v/>
      </c>
      <c r="AM106" s="126" t="str">
        <f t="shared" si="18"/>
        <v/>
      </c>
      <c r="AN106" s="130" t="str">
        <f>IF(TERM1!O103="","",TERM1!O103)</f>
        <v/>
      </c>
      <c r="AO106" s="128" t="str">
        <f>IF(TERM2!O103="","",TERM2!O103)</f>
        <v/>
      </c>
      <c r="AP106" s="128" t="str">
        <f>IF(TERM3!O103="","",TERM3!O103)</f>
        <v/>
      </c>
      <c r="AQ106" s="126" t="str">
        <f t="shared" si="19"/>
        <v/>
      </c>
      <c r="AR106" s="130" t="str">
        <f>IF(TERM1!P103="","",TERM1!P103)</f>
        <v/>
      </c>
      <c r="AS106" s="128" t="str">
        <f>IF(TERM2!P103="","",TERM2!P103)</f>
        <v/>
      </c>
      <c r="AT106" s="128" t="str">
        <f>IF(TERM3!P103="","",TERM3!P103)</f>
        <v/>
      </c>
      <c r="AU106" s="126" t="str">
        <f t="shared" si="24"/>
        <v/>
      </c>
      <c r="AV106" s="131" t="str">
        <f t="shared" si="25"/>
        <v/>
      </c>
      <c r="AW106" s="132" t="str">
        <f t="shared" si="26"/>
        <v/>
      </c>
      <c r="AX106" s="133" t="str">
        <f t="shared" si="27"/>
        <v/>
      </c>
      <c r="AY106" s="111" t="str">
        <f t="shared" si="28"/>
        <v/>
      </c>
      <c r="AZ106" s="72" t="str">
        <f t="shared" si="29"/>
        <v/>
      </c>
      <c r="BA106" s="50"/>
      <c r="BB106" s="50"/>
      <c r="BC106" s="50"/>
      <c r="BD106" s="50"/>
      <c r="BE106" s="50"/>
      <c r="BF106" s="50"/>
      <c r="BG106" s="50"/>
      <c r="BH106" s="50"/>
      <c r="BI106" s="50"/>
      <c r="BJ106" s="50"/>
      <c r="BK106" s="50"/>
      <c r="BL106" s="50"/>
      <c r="BM106" s="50"/>
      <c r="BN106" s="50"/>
      <c r="BO106" s="50"/>
      <c r="BP106" s="50"/>
      <c r="BQ106" s="50"/>
      <c r="BR106" s="50"/>
      <c r="BS106" s="50"/>
      <c r="BT106" s="50"/>
      <c r="BU106" s="50"/>
      <c r="BV106" s="50"/>
      <c r="BW106" s="50"/>
      <c r="BX106" s="50"/>
      <c r="BY106" s="50"/>
      <c r="BZ106" s="50"/>
      <c r="CA106" s="50"/>
      <c r="CB106" s="50"/>
      <c r="CC106" s="50"/>
      <c r="CD106" s="50"/>
      <c r="CE106" s="50"/>
      <c r="CF106" s="50"/>
      <c r="CG106" s="50"/>
      <c r="CH106" s="50"/>
      <c r="CI106" s="50"/>
      <c r="CJ106" s="50"/>
      <c r="CK106" s="50"/>
      <c r="CL106" s="50"/>
      <c r="CM106" s="50"/>
      <c r="CN106" s="50"/>
      <c r="CO106" s="50"/>
      <c r="CP106" s="50"/>
      <c r="CQ106" s="50"/>
      <c r="CR106" s="50"/>
      <c r="CS106" s="50"/>
      <c r="CT106" s="50"/>
      <c r="CU106" s="50"/>
      <c r="CV106" s="50"/>
      <c r="CW106" s="50"/>
      <c r="CX106" s="50"/>
      <c r="CY106" s="50"/>
      <c r="CZ106" s="50"/>
      <c r="DA106" s="50"/>
      <c r="DB106" s="50"/>
      <c r="DC106" s="50"/>
      <c r="DD106" s="50"/>
      <c r="DE106" s="50"/>
    </row>
    <row r="107" spans="1:109" s="57" customFormat="1" ht="18" customHeight="1">
      <c r="A107" s="528"/>
      <c r="B107" s="50"/>
      <c r="C107" s="70">
        <v>35</v>
      </c>
      <c r="D107" s="708" t="str">
        <f>IF('Input Data'!I105="","",'Input Data'!I105)</f>
        <v>DE LEON, HANNAH CHAVEZ</v>
      </c>
      <c r="E107" s="709"/>
      <c r="F107" s="709"/>
      <c r="G107" s="710"/>
      <c r="H107" s="123" t="str">
        <f>IF(TERM1!E104="","",TERM1!E104)</f>
        <v/>
      </c>
      <c r="I107" s="124" t="str">
        <f>IF(TERM2!E104="","",TERM2!E104)</f>
        <v/>
      </c>
      <c r="J107" s="125" t="str">
        <f>IF(TERM3!E104="","",TERM3!E104)</f>
        <v/>
      </c>
      <c r="K107" s="126" t="str">
        <f t="shared" si="20"/>
        <v/>
      </c>
      <c r="L107" s="127" t="str">
        <f>IF(TERM1!F104="","",TERM1!F104)</f>
        <v/>
      </c>
      <c r="M107" s="128" t="str">
        <f>IF(TERM2!F104="","",TERM2!F104)</f>
        <v/>
      </c>
      <c r="N107" s="128" t="str">
        <f>IF(TERM3!F104="","",TERM3!F104)</f>
        <v/>
      </c>
      <c r="O107" s="129" t="str">
        <f t="shared" si="21"/>
        <v/>
      </c>
      <c r="P107" s="130" t="str">
        <f>IF(TERM1!G104="","",TERM1!G104)</f>
        <v/>
      </c>
      <c r="Q107" s="128" t="str">
        <f>IF(TERM2!G104="","",TERM2!G104)</f>
        <v/>
      </c>
      <c r="R107" s="128" t="str">
        <f>IF(TERM3!G104="","",TERM3!G104)</f>
        <v/>
      </c>
      <c r="S107" s="126" t="str">
        <f t="shared" si="22"/>
        <v/>
      </c>
      <c r="T107" s="127" t="str">
        <f>IF(TERM1!H104="","",TERM1!H104)</f>
        <v/>
      </c>
      <c r="U107" s="128" t="str">
        <f>IF(TERM2!H104="","",TERM2!H104)</f>
        <v/>
      </c>
      <c r="V107" s="125" t="str">
        <f>IF(TERM3!H104="","",TERM3!H104)</f>
        <v/>
      </c>
      <c r="W107" s="129" t="str">
        <f t="shared" si="23"/>
        <v/>
      </c>
      <c r="X107" s="130" t="str">
        <f>IF(TERM1!I104="","",TERM1!I104)</f>
        <v/>
      </c>
      <c r="Y107" s="128" t="str">
        <f>IF(TERM2!I104="","",TERM2!I104)</f>
        <v/>
      </c>
      <c r="Z107" s="128" t="str">
        <f>IF(TERM3!I104="","",TERM3!I104)</f>
        <v/>
      </c>
      <c r="AA107" s="126" t="str">
        <f t="shared" si="15"/>
        <v/>
      </c>
      <c r="AB107" s="130" t="str">
        <f>IF(TERM1!J104="","",TERM1!J104)</f>
        <v/>
      </c>
      <c r="AC107" s="128" t="str">
        <f>IF(TERM2!J104="","",TERM2!J104)</f>
        <v/>
      </c>
      <c r="AD107" s="128" t="str">
        <f>IF(TERM3!J104="","",TERM3!J104)</f>
        <v/>
      </c>
      <c r="AE107" s="126" t="str">
        <f t="shared" si="16"/>
        <v/>
      </c>
      <c r="AF107" s="130" t="str">
        <f>IF(TERM1!K104="","",TERM1!K104)</f>
        <v/>
      </c>
      <c r="AG107" s="128" t="str">
        <f>IF(TERM2!K104="","",TERM2!K104)</f>
        <v/>
      </c>
      <c r="AH107" s="128" t="str">
        <f>IF(TERM3!K104="","",TERM3!K104)</f>
        <v/>
      </c>
      <c r="AI107" s="126" t="str">
        <f t="shared" si="17"/>
        <v/>
      </c>
      <c r="AJ107" s="130" t="str">
        <f>IF(TERM1!L104="","",TERM1!L104)</f>
        <v/>
      </c>
      <c r="AK107" s="128" t="str">
        <f>IF(TERM2!L104="","",TERM2!L104)</f>
        <v/>
      </c>
      <c r="AL107" s="128" t="str">
        <f>IF(TERM3!L104="","",TERM3!L104)</f>
        <v/>
      </c>
      <c r="AM107" s="126" t="str">
        <f t="shared" si="18"/>
        <v/>
      </c>
      <c r="AN107" s="130" t="str">
        <f>IF(TERM1!O104="","",TERM1!O104)</f>
        <v/>
      </c>
      <c r="AO107" s="128" t="str">
        <f>IF(TERM2!O104="","",TERM2!O104)</f>
        <v/>
      </c>
      <c r="AP107" s="128" t="str">
        <f>IF(TERM3!O104="","",TERM3!O104)</f>
        <v/>
      </c>
      <c r="AQ107" s="126" t="str">
        <f t="shared" si="19"/>
        <v/>
      </c>
      <c r="AR107" s="130" t="str">
        <f>IF(TERM1!P104="","",TERM1!P104)</f>
        <v/>
      </c>
      <c r="AS107" s="128" t="str">
        <f>IF(TERM2!P104="","",TERM2!P104)</f>
        <v/>
      </c>
      <c r="AT107" s="128" t="str">
        <f>IF(TERM3!P104="","",TERM3!P104)</f>
        <v/>
      </c>
      <c r="AU107" s="126" t="str">
        <f t="shared" si="24"/>
        <v/>
      </c>
      <c r="AV107" s="131" t="str">
        <f t="shared" si="25"/>
        <v/>
      </c>
      <c r="AW107" s="132" t="str">
        <f t="shared" si="26"/>
        <v/>
      </c>
      <c r="AX107" s="133" t="str">
        <f t="shared" si="27"/>
        <v/>
      </c>
      <c r="AY107" s="111" t="str">
        <f t="shared" si="28"/>
        <v/>
      </c>
      <c r="AZ107" s="72" t="str">
        <f t="shared" si="29"/>
        <v/>
      </c>
      <c r="BA107" s="50"/>
      <c r="BB107" s="50"/>
      <c r="BC107" s="50"/>
      <c r="BD107" s="50"/>
      <c r="BE107" s="50"/>
      <c r="BF107" s="50"/>
      <c r="BG107" s="50"/>
      <c r="BH107" s="50"/>
      <c r="BI107" s="50"/>
      <c r="BJ107" s="50"/>
      <c r="BK107" s="50"/>
      <c r="BL107" s="50"/>
      <c r="BM107" s="50"/>
      <c r="BN107" s="50"/>
      <c r="BO107" s="50"/>
      <c r="BP107" s="50"/>
      <c r="BQ107" s="50"/>
      <c r="BR107" s="50"/>
      <c r="BS107" s="50"/>
      <c r="BT107" s="50"/>
      <c r="BU107" s="50"/>
      <c r="BV107" s="50"/>
      <c r="BW107" s="50"/>
      <c r="BX107" s="50"/>
      <c r="BY107" s="50"/>
      <c r="BZ107" s="50"/>
      <c r="CA107" s="50"/>
      <c r="CB107" s="50"/>
      <c r="CC107" s="50"/>
      <c r="CD107" s="50"/>
      <c r="CE107" s="50"/>
      <c r="CF107" s="50"/>
      <c r="CG107" s="50"/>
      <c r="CH107" s="50"/>
      <c r="CI107" s="50"/>
      <c r="CJ107" s="50"/>
      <c r="CK107" s="50"/>
      <c r="CL107" s="50"/>
      <c r="CM107" s="50"/>
      <c r="CN107" s="50"/>
      <c r="CO107" s="50"/>
      <c r="CP107" s="50"/>
      <c r="CQ107" s="50"/>
      <c r="CR107" s="50"/>
      <c r="CS107" s="50"/>
      <c r="CT107" s="50"/>
      <c r="CU107" s="50"/>
      <c r="CV107" s="50"/>
      <c r="CW107" s="50"/>
      <c r="CX107" s="50"/>
      <c r="CY107" s="50"/>
      <c r="CZ107" s="50"/>
      <c r="DA107" s="50"/>
      <c r="DB107" s="50"/>
      <c r="DC107" s="50"/>
      <c r="DD107" s="50"/>
      <c r="DE107" s="50"/>
    </row>
    <row r="108" spans="1:109" s="57" customFormat="1" ht="18" customHeight="1">
      <c r="A108" s="528"/>
      <c r="B108" s="50"/>
      <c r="C108" s="70">
        <v>36</v>
      </c>
      <c r="D108" s="708" t="str">
        <f>IF('Input Data'!I106="","",'Input Data'!I106)</f>
        <v>DIZON, SHANELLE LIM</v>
      </c>
      <c r="E108" s="709"/>
      <c r="F108" s="709"/>
      <c r="G108" s="710"/>
      <c r="H108" s="123" t="str">
        <f>IF(TERM1!E105="","",TERM1!E105)</f>
        <v/>
      </c>
      <c r="I108" s="124" t="str">
        <f>IF(TERM2!E105="","",TERM2!E105)</f>
        <v/>
      </c>
      <c r="J108" s="125" t="str">
        <f>IF(TERM3!E105="","",TERM3!E105)</f>
        <v/>
      </c>
      <c r="K108" s="126" t="str">
        <f t="shared" si="20"/>
        <v/>
      </c>
      <c r="L108" s="127" t="str">
        <f>IF(TERM1!F105="","",TERM1!F105)</f>
        <v/>
      </c>
      <c r="M108" s="128" t="str">
        <f>IF(TERM2!F105="","",TERM2!F105)</f>
        <v/>
      </c>
      <c r="N108" s="128" t="str">
        <f>IF(TERM3!F105="","",TERM3!F105)</f>
        <v/>
      </c>
      <c r="O108" s="129" t="str">
        <f t="shared" si="21"/>
        <v/>
      </c>
      <c r="P108" s="130" t="str">
        <f>IF(TERM1!G105="","",TERM1!G105)</f>
        <v/>
      </c>
      <c r="Q108" s="128" t="str">
        <f>IF(TERM2!G105="","",TERM2!G105)</f>
        <v/>
      </c>
      <c r="R108" s="128" t="str">
        <f>IF(TERM3!G105="","",TERM3!G105)</f>
        <v/>
      </c>
      <c r="S108" s="126" t="str">
        <f t="shared" si="22"/>
        <v/>
      </c>
      <c r="T108" s="127" t="str">
        <f>IF(TERM1!H105="","",TERM1!H105)</f>
        <v/>
      </c>
      <c r="U108" s="128" t="str">
        <f>IF(TERM2!H105="","",TERM2!H105)</f>
        <v/>
      </c>
      <c r="V108" s="125" t="str">
        <f>IF(TERM3!H105="","",TERM3!H105)</f>
        <v/>
      </c>
      <c r="W108" s="129" t="str">
        <f t="shared" si="23"/>
        <v/>
      </c>
      <c r="X108" s="130" t="str">
        <f>IF(TERM1!I105="","",TERM1!I105)</f>
        <v/>
      </c>
      <c r="Y108" s="128" t="str">
        <f>IF(TERM2!I105="","",TERM2!I105)</f>
        <v/>
      </c>
      <c r="Z108" s="128" t="str">
        <f>IF(TERM3!I105="","",TERM3!I105)</f>
        <v/>
      </c>
      <c r="AA108" s="126" t="str">
        <f t="shared" si="15"/>
        <v/>
      </c>
      <c r="AB108" s="130" t="str">
        <f>IF(TERM1!J105="","",TERM1!J105)</f>
        <v/>
      </c>
      <c r="AC108" s="128" t="str">
        <f>IF(TERM2!J105="","",TERM2!J105)</f>
        <v/>
      </c>
      <c r="AD108" s="128" t="str">
        <f>IF(TERM3!J105="","",TERM3!J105)</f>
        <v/>
      </c>
      <c r="AE108" s="126" t="str">
        <f t="shared" si="16"/>
        <v/>
      </c>
      <c r="AF108" s="130" t="str">
        <f>IF(TERM1!K105="","",TERM1!K105)</f>
        <v/>
      </c>
      <c r="AG108" s="128" t="str">
        <f>IF(TERM2!K105="","",TERM2!K105)</f>
        <v/>
      </c>
      <c r="AH108" s="128" t="str">
        <f>IF(TERM3!K105="","",TERM3!K105)</f>
        <v/>
      </c>
      <c r="AI108" s="126" t="str">
        <f t="shared" si="17"/>
        <v/>
      </c>
      <c r="AJ108" s="130" t="str">
        <f>IF(TERM1!L105="","",TERM1!L105)</f>
        <v/>
      </c>
      <c r="AK108" s="128" t="str">
        <f>IF(TERM2!L105="","",TERM2!L105)</f>
        <v/>
      </c>
      <c r="AL108" s="128" t="str">
        <f>IF(TERM3!L105="","",TERM3!L105)</f>
        <v/>
      </c>
      <c r="AM108" s="126" t="str">
        <f t="shared" si="18"/>
        <v/>
      </c>
      <c r="AN108" s="130" t="str">
        <f>IF(TERM1!O105="","",TERM1!O105)</f>
        <v/>
      </c>
      <c r="AO108" s="128" t="str">
        <f>IF(TERM2!O105="","",TERM2!O105)</f>
        <v/>
      </c>
      <c r="AP108" s="128" t="str">
        <f>IF(TERM3!O105="","",TERM3!O105)</f>
        <v/>
      </c>
      <c r="AQ108" s="126" t="str">
        <f t="shared" si="19"/>
        <v/>
      </c>
      <c r="AR108" s="130" t="str">
        <f>IF(TERM1!P105="","",TERM1!P105)</f>
        <v/>
      </c>
      <c r="AS108" s="128" t="str">
        <f>IF(TERM2!P105="","",TERM2!P105)</f>
        <v/>
      </c>
      <c r="AT108" s="128" t="str">
        <f>IF(TERM3!P105="","",TERM3!P105)</f>
        <v/>
      </c>
      <c r="AU108" s="126" t="str">
        <f t="shared" si="24"/>
        <v/>
      </c>
      <c r="AV108" s="131" t="str">
        <f t="shared" si="25"/>
        <v/>
      </c>
      <c r="AW108" s="132" t="str">
        <f t="shared" si="26"/>
        <v/>
      </c>
      <c r="AX108" s="133" t="str">
        <f t="shared" si="27"/>
        <v/>
      </c>
      <c r="AY108" s="111" t="str">
        <f t="shared" si="28"/>
        <v/>
      </c>
      <c r="AZ108" s="72" t="str">
        <f t="shared" si="29"/>
        <v/>
      </c>
      <c r="BA108" s="50"/>
      <c r="BB108" s="50"/>
      <c r="BC108" s="50"/>
      <c r="BD108" s="50"/>
      <c r="BE108" s="50"/>
      <c r="BF108" s="50"/>
      <c r="BG108" s="50"/>
      <c r="BH108" s="50"/>
      <c r="BI108" s="50"/>
      <c r="BJ108" s="50"/>
      <c r="BK108" s="50"/>
      <c r="BL108" s="50"/>
      <c r="BM108" s="50"/>
      <c r="BN108" s="50"/>
      <c r="BO108" s="50"/>
      <c r="BP108" s="50"/>
      <c r="BQ108" s="50"/>
      <c r="BR108" s="50"/>
      <c r="BS108" s="50"/>
      <c r="BT108" s="50"/>
      <c r="BU108" s="50"/>
      <c r="BV108" s="50"/>
      <c r="BW108" s="50"/>
      <c r="BX108" s="50"/>
      <c r="BY108" s="50"/>
      <c r="BZ108" s="50"/>
      <c r="CA108" s="50"/>
      <c r="CB108" s="50"/>
      <c r="CC108" s="50"/>
      <c r="CD108" s="50"/>
      <c r="CE108" s="50"/>
      <c r="CF108" s="50"/>
      <c r="CG108" s="50"/>
      <c r="CH108" s="50"/>
      <c r="CI108" s="50"/>
      <c r="CJ108" s="50"/>
      <c r="CK108" s="50"/>
      <c r="CL108" s="50"/>
      <c r="CM108" s="50"/>
      <c r="CN108" s="50"/>
      <c r="CO108" s="50"/>
      <c r="CP108" s="50"/>
      <c r="CQ108" s="50"/>
      <c r="CR108" s="50"/>
      <c r="CS108" s="50"/>
      <c r="CT108" s="50"/>
      <c r="CU108" s="50"/>
      <c r="CV108" s="50"/>
      <c r="CW108" s="50"/>
      <c r="CX108" s="50"/>
      <c r="CY108" s="50"/>
      <c r="CZ108" s="50"/>
      <c r="DA108" s="50"/>
      <c r="DB108" s="50"/>
      <c r="DC108" s="50"/>
      <c r="DD108" s="50"/>
      <c r="DE108" s="50"/>
    </row>
    <row r="109" spans="1:109" s="57" customFormat="1" ht="18" customHeight="1">
      <c r="A109" s="528"/>
      <c r="B109" s="50"/>
      <c r="C109" s="70">
        <v>37</v>
      </c>
      <c r="D109" s="708" t="str">
        <f>IF('Input Data'!I107="","",'Input Data'!I107)</f>
        <v>FRANCISCO, LORIE CHUA</v>
      </c>
      <c r="E109" s="709"/>
      <c r="F109" s="709"/>
      <c r="G109" s="710"/>
      <c r="H109" s="123" t="str">
        <f>IF(TERM1!E106="","",TERM1!E106)</f>
        <v/>
      </c>
      <c r="I109" s="124" t="str">
        <f>IF(TERM2!E106="","",TERM2!E106)</f>
        <v/>
      </c>
      <c r="J109" s="125" t="str">
        <f>IF(TERM3!E106="","",TERM3!E106)</f>
        <v/>
      </c>
      <c r="K109" s="126" t="str">
        <f t="shared" si="20"/>
        <v/>
      </c>
      <c r="L109" s="127" t="str">
        <f>IF(TERM1!F106="","",TERM1!F106)</f>
        <v/>
      </c>
      <c r="M109" s="128" t="str">
        <f>IF(TERM2!F106="","",TERM2!F106)</f>
        <v/>
      </c>
      <c r="N109" s="128" t="str">
        <f>IF(TERM3!F106="","",TERM3!F106)</f>
        <v/>
      </c>
      <c r="O109" s="129" t="str">
        <f t="shared" si="21"/>
        <v/>
      </c>
      <c r="P109" s="130" t="str">
        <f>IF(TERM1!G106="","",TERM1!G106)</f>
        <v/>
      </c>
      <c r="Q109" s="128" t="str">
        <f>IF(TERM2!G106="","",TERM2!G106)</f>
        <v/>
      </c>
      <c r="R109" s="128" t="str">
        <f>IF(TERM3!G106="","",TERM3!G106)</f>
        <v/>
      </c>
      <c r="S109" s="126" t="str">
        <f t="shared" si="22"/>
        <v/>
      </c>
      <c r="T109" s="127" t="str">
        <f>IF(TERM1!H106="","",TERM1!H106)</f>
        <v/>
      </c>
      <c r="U109" s="128" t="str">
        <f>IF(TERM2!H106="","",TERM2!H106)</f>
        <v/>
      </c>
      <c r="V109" s="125" t="str">
        <f>IF(TERM3!H106="","",TERM3!H106)</f>
        <v/>
      </c>
      <c r="W109" s="129" t="str">
        <f t="shared" si="23"/>
        <v/>
      </c>
      <c r="X109" s="130" t="str">
        <f>IF(TERM1!I106="","",TERM1!I106)</f>
        <v/>
      </c>
      <c r="Y109" s="128" t="str">
        <f>IF(TERM2!I106="","",TERM2!I106)</f>
        <v/>
      </c>
      <c r="Z109" s="128" t="str">
        <f>IF(TERM3!I106="","",TERM3!I106)</f>
        <v/>
      </c>
      <c r="AA109" s="126" t="str">
        <f t="shared" si="15"/>
        <v/>
      </c>
      <c r="AB109" s="130" t="str">
        <f>IF(TERM1!J106="","",TERM1!J106)</f>
        <v/>
      </c>
      <c r="AC109" s="128" t="str">
        <f>IF(TERM2!J106="","",TERM2!J106)</f>
        <v/>
      </c>
      <c r="AD109" s="128" t="str">
        <f>IF(TERM3!J106="","",TERM3!J106)</f>
        <v/>
      </c>
      <c r="AE109" s="126" t="str">
        <f t="shared" si="16"/>
        <v/>
      </c>
      <c r="AF109" s="130" t="str">
        <f>IF(TERM1!K106="","",TERM1!K106)</f>
        <v/>
      </c>
      <c r="AG109" s="128" t="str">
        <f>IF(TERM2!K106="","",TERM2!K106)</f>
        <v/>
      </c>
      <c r="AH109" s="128" t="str">
        <f>IF(TERM3!K106="","",TERM3!K106)</f>
        <v/>
      </c>
      <c r="AI109" s="126" t="str">
        <f t="shared" si="17"/>
        <v/>
      </c>
      <c r="AJ109" s="130" t="str">
        <f>IF(TERM1!L106="","",TERM1!L106)</f>
        <v/>
      </c>
      <c r="AK109" s="128" t="str">
        <f>IF(TERM2!L106="","",TERM2!L106)</f>
        <v/>
      </c>
      <c r="AL109" s="128" t="str">
        <f>IF(TERM3!L106="","",TERM3!L106)</f>
        <v/>
      </c>
      <c r="AM109" s="126" t="str">
        <f t="shared" si="18"/>
        <v/>
      </c>
      <c r="AN109" s="130" t="str">
        <f>IF(TERM1!O106="","",TERM1!O106)</f>
        <v/>
      </c>
      <c r="AO109" s="128" t="str">
        <f>IF(TERM2!O106="","",TERM2!O106)</f>
        <v/>
      </c>
      <c r="AP109" s="128" t="str">
        <f>IF(TERM3!O106="","",TERM3!O106)</f>
        <v/>
      </c>
      <c r="AQ109" s="126" t="str">
        <f t="shared" si="19"/>
        <v/>
      </c>
      <c r="AR109" s="130" t="str">
        <f>IF(TERM1!P106="","",TERM1!P106)</f>
        <v/>
      </c>
      <c r="AS109" s="128" t="str">
        <f>IF(TERM2!P106="","",TERM2!P106)</f>
        <v/>
      </c>
      <c r="AT109" s="128" t="str">
        <f>IF(TERM3!P106="","",TERM3!P106)</f>
        <v/>
      </c>
      <c r="AU109" s="126" t="str">
        <f t="shared" si="24"/>
        <v/>
      </c>
      <c r="AV109" s="131" t="str">
        <f t="shared" si="25"/>
        <v/>
      </c>
      <c r="AW109" s="132" t="str">
        <f t="shared" si="26"/>
        <v/>
      </c>
      <c r="AX109" s="133" t="str">
        <f t="shared" si="27"/>
        <v/>
      </c>
      <c r="AY109" s="111" t="str">
        <f t="shared" si="28"/>
        <v/>
      </c>
      <c r="AZ109" s="72" t="str">
        <f t="shared" si="29"/>
        <v/>
      </c>
      <c r="BA109" s="50"/>
      <c r="BB109" s="50"/>
      <c r="BC109" s="50"/>
      <c r="BD109" s="50"/>
      <c r="BE109" s="50"/>
      <c r="BF109" s="50"/>
      <c r="BG109" s="50"/>
      <c r="BH109" s="50"/>
      <c r="BI109" s="50"/>
      <c r="BJ109" s="50"/>
      <c r="BK109" s="50"/>
      <c r="BL109" s="50"/>
      <c r="BM109" s="50"/>
      <c r="BN109" s="50"/>
      <c r="BO109" s="50"/>
      <c r="BP109" s="50"/>
      <c r="BQ109" s="50"/>
      <c r="BR109" s="50"/>
      <c r="BS109" s="50"/>
      <c r="BT109" s="50"/>
      <c r="BU109" s="50"/>
      <c r="BV109" s="50"/>
      <c r="BW109" s="50"/>
      <c r="BX109" s="50"/>
      <c r="BY109" s="50"/>
      <c r="BZ109" s="50"/>
      <c r="CA109" s="50"/>
      <c r="CB109" s="50"/>
      <c r="CC109" s="50"/>
      <c r="CD109" s="50"/>
      <c r="CE109" s="50"/>
      <c r="CF109" s="50"/>
      <c r="CG109" s="50"/>
      <c r="CH109" s="50"/>
      <c r="CI109" s="50"/>
      <c r="CJ109" s="50"/>
      <c r="CK109" s="50"/>
      <c r="CL109" s="50"/>
      <c r="CM109" s="50"/>
      <c r="CN109" s="50"/>
      <c r="CO109" s="50"/>
      <c r="CP109" s="50"/>
      <c r="CQ109" s="50"/>
      <c r="CR109" s="50"/>
      <c r="CS109" s="50"/>
      <c r="CT109" s="50"/>
      <c r="CU109" s="50"/>
      <c r="CV109" s="50"/>
      <c r="CW109" s="50"/>
      <c r="CX109" s="50"/>
      <c r="CY109" s="50"/>
      <c r="CZ109" s="50"/>
      <c r="DA109" s="50"/>
      <c r="DB109" s="50"/>
      <c r="DC109" s="50"/>
      <c r="DD109" s="50"/>
      <c r="DE109" s="50"/>
    </row>
    <row r="110" spans="1:109" s="57" customFormat="1" ht="18" customHeight="1">
      <c r="A110" s="528"/>
      <c r="B110" s="50"/>
      <c r="C110" s="70">
        <v>38</v>
      </c>
      <c r="D110" s="708" t="str">
        <f>IF('Input Data'!I108="","",'Input Data'!I108)</f>
        <v>ORTEGA, JANELLE SY</v>
      </c>
      <c r="E110" s="709"/>
      <c r="F110" s="709"/>
      <c r="G110" s="710"/>
      <c r="H110" s="123" t="str">
        <f>IF(TERM1!E107="","",TERM1!E107)</f>
        <v/>
      </c>
      <c r="I110" s="124" t="str">
        <f>IF(TERM2!E107="","",TERM2!E107)</f>
        <v/>
      </c>
      <c r="J110" s="125" t="str">
        <f>IF(TERM3!E107="","",TERM3!E107)</f>
        <v/>
      </c>
      <c r="K110" s="126" t="str">
        <f t="shared" si="20"/>
        <v/>
      </c>
      <c r="L110" s="127" t="str">
        <f>IF(TERM1!F107="","",TERM1!F107)</f>
        <v/>
      </c>
      <c r="M110" s="128" t="str">
        <f>IF(TERM2!F107="","",TERM2!F107)</f>
        <v/>
      </c>
      <c r="N110" s="128" t="str">
        <f>IF(TERM3!F107="","",TERM3!F107)</f>
        <v/>
      </c>
      <c r="O110" s="129" t="str">
        <f t="shared" si="21"/>
        <v/>
      </c>
      <c r="P110" s="130" t="str">
        <f>IF(TERM1!G107="","",TERM1!G107)</f>
        <v/>
      </c>
      <c r="Q110" s="128" t="str">
        <f>IF(TERM2!G107="","",TERM2!G107)</f>
        <v/>
      </c>
      <c r="R110" s="128" t="str">
        <f>IF(TERM3!G107="","",TERM3!G107)</f>
        <v/>
      </c>
      <c r="S110" s="126" t="str">
        <f t="shared" si="22"/>
        <v/>
      </c>
      <c r="T110" s="127" t="str">
        <f>IF(TERM1!H107="","",TERM1!H107)</f>
        <v/>
      </c>
      <c r="U110" s="128" t="str">
        <f>IF(TERM2!H107="","",TERM2!H107)</f>
        <v/>
      </c>
      <c r="V110" s="125" t="str">
        <f>IF(TERM3!H107="","",TERM3!H107)</f>
        <v/>
      </c>
      <c r="W110" s="129" t="str">
        <f t="shared" si="23"/>
        <v/>
      </c>
      <c r="X110" s="130" t="str">
        <f>IF(TERM1!I107="","",TERM1!I107)</f>
        <v/>
      </c>
      <c r="Y110" s="128" t="str">
        <f>IF(TERM2!I107="","",TERM2!I107)</f>
        <v/>
      </c>
      <c r="Z110" s="128" t="str">
        <f>IF(TERM3!I107="","",TERM3!I107)</f>
        <v/>
      </c>
      <c r="AA110" s="126" t="str">
        <f t="shared" si="15"/>
        <v/>
      </c>
      <c r="AB110" s="130" t="str">
        <f>IF(TERM1!J107="","",TERM1!J107)</f>
        <v/>
      </c>
      <c r="AC110" s="128" t="str">
        <f>IF(TERM2!J107="","",TERM2!J107)</f>
        <v/>
      </c>
      <c r="AD110" s="128" t="str">
        <f>IF(TERM3!J107="","",TERM3!J107)</f>
        <v/>
      </c>
      <c r="AE110" s="126" t="str">
        <f t="shared" si="16"/>
        <v/>
      </c>
      <c r="AF110" s="130" t="str">
        <f>IF(TERM1!K107="","",TERM1!K107)</f>
        <v/>
      </c>
      <c r="AG110" s="128" t="str">
        <f>IF(TERM2!K107="","",TERM2!K107)</f>
        <v/>
      </c>
      <c r="AH110" s="128" t="str">
        <f>IF(TERM3!K107="","",TERM3!K107)</f>
        <v/>
      </c>
      <c r="AI110" s="126" t="str">
        <f t="shared" si="17"/>
        <v/>
      </c>
      <c r="AJ110" s="130" t="str">
        <f>IF(TERM1!L107="","",TERM1!L107)</f>
        <v/>
      </c>
      <c r="AK110" s="128" t="str">
        <f>IF(TERM2!L107="","",TERM2!L107)</f>
        <v/>
      </c>
      <c r="AL110" s="128" t="str">
        <f>IF(TERM3!L107="","",TERM3!L107)</f>
        <v/>
      </c>
      <c r="AM110" s="126" t="str">
        <f t="shared" si="18"/>
        <v/>
      </c>
      <c r="AN110" s="130" t="str">
        <f>IF(TERM1!O107="","",TERM1!O107)</f>
        <v/>
      </c>
      <c r="AO110" s="128" t="str">
        <f>IF(TERM2!O107="","",TERM2!O107)</f>
        <v/>
      </c>
      <c r="AP110" s="128" t="str">
        <f>IF(TERM3!O107="","",TERM3!O107)</f>
        <v/>
      </c>
      <c r="AQ110" s="126" t="str">
        <f t="shared" si="19"/>
        <v/>
      </c>
      <c r="AR110" s="130" t="str">
        <f>IF(TERM1!P107="","",TERM1!P107)</f>
        <v/>
      </c>
      <c r="AS110" s="128" t="str">
        <f>IF(TERM2!P107="","",TERM2!P107)</f>
        <v/>
      </c>
      <c r="AT110" s="128" t="str">
        <f>IF(TERM3!P107="","",TERM3!P107)</f>
        <v/>
      </c>
      <c r="AU110" s="126" t="str">
        <f t="shared" si="24"/>
        <v/>
      </c>
      <c r="AV110" s="131" t="str">
        <f t="shared" si="25"/>
        <v/>
      </c>
      <c r="AW110" s="132" t="str">
        <f t="shared" si="26"/>
        <v/>
      </c>
      <c r="AX110" s="133" t="str">
        <f t="shared" si="27"/>
        <v/>
      </c>
      <c r="AY110" s="111" t="str">
        <f t="shared" si="28"/>
        <v/>
      </c>
      <c r="AZ110" s="72" t="str">
        <f t="shared" si="29"/>
        <v/>
      </c>
      <c r="BA110" s="50"/>
      <c r="BB110" s="50"/>
      <c r="BC110" s="50"/>
      <c r="BD110" s="50"/>
      <c r="BE110" s="50"/>
      <c r="BF110" s="50"/>
      <c r="BG110" s="50"/>
      <c r="BH110" s="50"/>
      <c r="BI110" s="50"/>
      <c r="BJ110" s="50"/>
      <c r="BK110" s="50"/>
      <c r="BL110" s="50"/>
      <c r="BM110" s="50"/>
      <c r="BN110" s="50"/>
      <c r="BO110" s="50"/>
      <c r="BP110" s="50"/>
      <c r="BQ110" s="50"/>
      <c r="BR110" s="50"/>
      <c r="BS110" s="50"/>
      <c r="BT110" s="50"/>
      <c r="BU110" s="50"/>
      <c r="BV110" s="50"/>
      <c r="BW110" s="50"/>
      <c r="BX110" s="50"/>
      <c r="BY110" s="50"/>
      <c r="BZ110" s="50"/>
      <c r="CA110" s="50"/>
      <c r="CB110" s="50"/>
      <c r="CC110" s="50"/>
      <c r="CD110" s="50"/>
      <c r="CE110" s="50"/>
      <c r="CF110" s="50"/>
      <c r="CG110" s="50"/>
      <c r="CH110" s="50"/>
      <c r="CI110" s="50"/>
      <c r="CJ110" s="50"/>
      <c r="CK110" s="50"/>
      <c r="CL110" s="50"/>
      <c r="CM110" s="50"/>
      <c r="CN110" s="50"/>
      <c r="CO110" s="50"/>
      <c r="CP110" s="50"/>
      <c r="CQ110" s="50"/>
      <c r="CR110" s="50"/>
      <c r="CS110" s="50"/>
      <c r="CT110" s="50"/>
      <c r="CU110" s="50"/>
      <c r="CV110" s="50"/>
      <c r="CW110" s="50"/>
      <c r="CX110" s="50"/>
      <c r="CY110" s="50"/>
      <c r="CZ110" s="50"/>
      <c r="DA110" s="50"/>
      <c r="DB110" s="50"/>
      <c r="DC110" s="50"/>
      <c r="DD110" s="50"/>
      <c r="DE110" s="50"/>
    </row>
    <row r="111" spans="1:109" s="57" customFormat="1" ht="18" customHeight="1">
      <c r="A111" s="528"/>
      <c r="B111" s="50"/>
      <c r="C111" s="70">
        <v>39</v>
      </c>
      <c r="D111" s="708" t="str">
        <f>IF('Input Data'!I109="","",'Input Data'!I109)</f>
        <v>CHAVEZ, FAYE GO</v>
      </c>
      <c r="E111" s="709"/>
      <c r="F111" s="709"/>
      <c r="G111" s="710"/>
      <c r="H111" s="123" t="str">
        <f>IF(TERM1!E108="","",TERM1!E108)</f>
        <v/>
      </c>
      <c r="I111" s="124" t="str">
        <f>IF(TERM2!E108="","",TERM2!E108)</f>
        <v/>
      </c>
      <c r="J111" s="125" t="str">
        <f>IF(TERM3!E108="","",TERM3!E108)</f>
        <v/>
      </c>
      <c r="K111" s="126" t="str">
        <f t="shared" si="20"/>
        <v/>
      </c>
      <c r="L111" s="127" t="str">
        <f>IF(TERM1!F108="","",TERM1!F108)</f>
        <v/>
      </c>
      <c r="M111" s="128" t="str">
        <f>IF(TERM2!F108="","",TERM2!F108)</f>
        <v/>
      </c>
      <c r="N111" s="128" t="str">
        <f>IF(TERM3!F108="","",TERM3!F108)</f>
        <v/>
      </c>
      <c r="O111" s="129" t="str">
        <f t="shared" si="21"/>
        <v/>
      </c>
      <c r="P111" s="130" t="str">
        <f>IF(TERM1!G108="","",TERM1!G108)</f>
        <v/>
      </c>
      <c r="Q111" s="128" t="str">
        <f>IF(TERM2!G108="","",TERM2!G108)</f>
        <v/>
      </c>
      <c r="R111" s="128" t="str">
        <f>IF(TERM3!G108="","",TERM3!G108)</f>
        <v/>
      </c>
      <c r="S111" s="126" t="str">
        <f t="shared" si="22"/>
        <v/>
      </c>
      <c r="T111" s="127" t="str">
        <f>IF(TERM1!H108="","",TERM1!H108)</f>
        <v/>
      </c>
      <c r="U111" s="128" t="str">
        <f>IF(TERM2!H108="","",TERM2!H108)</f>
        <v/>
      </c>
      <c r="V111" s="125" t="str">
        <f>IF(TERM3!H108="","",TERM3!H108)</f>
        <v/>
      </c>
      <c r="W111" s="129" t="str">
        <f t="shared" si="23"/>
        <v/>
      </c>
      <c r="X111" s="130" t="str">
        <f>IF(TERM1!I108="","",TERM1!I108)</f>
        <v/>
      </c>
      <c r="Y111" s="128" t="str">
        <f>IF(TERM2!I108="","",TERM2!I108)</f>
        <v/>
      </c>
      <c r="Z111" s="128" t="str">
        <f>IF(TERM3!I108="","",TERM3!I108)</f>
        <v/>
      </c>
      <c r="AA111" s="126" t="str">
        <f t="shared" si="15"/>
        <v/>
      </c>
      <c r="AB111" s="130" t="str">
        <f>IF(TERM1!J108="","",TERM1!J108)</f>
        <v/>
      </c>
      <c r="AC111" s="128" t="str">
        <f>IF(TERM2!J108="","",TERM2!J108)</f>
        <v/>
      </c>
      <c r="AD111" s="128" t="str">
        <f>IF(TERM3!J108="","",TERM3!J108)</f>
        <v/>
      </c>
      <c r="AE111" s="126" t="str">
        <f t="shared" si="16"/>
        <v/>
      </c>
      <c r="AF111" s="130" t="str">
        <f>IF(TERM1!K108="","",TERM1!K108)</f>
        <v/>
      </c>
      <c r="AG111" s="128" t="str">
        <f>IF(TERM2!K108="","",TERM2!K108)</f>
        <v/>
      </c>
      <c r="AH111" s="128" t="str">
        <f>IF(TERM3!K108="","",TERM3!K108)</f>
        <v/>
      </c>
      <c r="AI111" s="126" t="str">
        <f t="shared" si="17"/>
        <v/>
      </c>
      <c r="AJ111" s="130" t="str">
        <f>IF(TERM1!L108="","",TERM1!L108)</f>
        <v/>
      </c>
      <c r="AK111" s="128" t="str">
        <f>IF(TERM2!L108="","",TERM2!L108)</f>
        <v/>
      </c>
      <c r="AL111" s="128" t="str">
        <f>IF(TERM3!L108="","",TERM3!L108)</f>
        <v/>
      </c>
      <c r="AM111" s="126" t="str">
        <f t="shared" si="18"/>
        <v/>
      </c>
      <c r="AN111" s="130" t="str">
        <f>IF(TERM1!O108="","",TERM1!O108)</f>
        <v/>
      </c>
      <c r="AO111" s="128" t="str">
        <f>IF(TERM2!O108="","",TERM2!O108)</f>
        <v/>
      </c>
      <c r="AP111" s="128" t="str">
        <f>IF(TERM3!O108="","",TERM3!O108)</f>
        <v/>
      </c>
      <c r="AQ111" s="126" t="str">
        <f t="shared" si="19"/>
        <v/>
      </c>
      <c r="AR111" s="130" t="str">
        <f>IF(TERM1!P108="","",TERM1!P108)</f>
        <v/>
      </c>
      <c r="AS111" s="128" t="str">
        <f>IF(TERM2!P108="","",TERM2!P108)</f>
        <v/>
      </c>
      <c r="AT111" s="128" t="str">
        <f>IF(TERM3!P108="","",TERM3!P108)</f>
        <v/>
      </c>
      <c r="AU111" s="126" t="str">
        <f t="shared" si="24"/>
        <v/>
      </c>
      <c r="AV111" s="131" t="str">
        <f t="shared" si="25"/>
        <v/>
      </c>
      <c r="AW111" s="132" t="str">
        <f t="shared" si="26"/>
        <v/>
      </c>
      <c r="AX111" s="133" t="str">
        <f t="shared" si="27"/>
        <v/>
      </c>
      <c r="AY111" s="111" t="str">
        <f t="shared" si="28"/>
        <v/>
      </c>
      <c r="AZ111" s="72" t="str">
        <f t="shared" si="29"/>
        <v/>
      </c>
      <c r="BA111" s="50"/>
      <c r="BB111" s="50"/>
      <c r="BC111" s="50"/>
      <c r="BD111" s="50"/>
      <c r="BE111" s="50"/>
      <c r="BF111" s="50"/>
      <c r="BG111" s="50"/>
      <c r="BH111" s="50"/>
      <c r="BI111" s="50"/>
      <c r="BJ111" s="50"/>
      <c r="BK111" s="50"/>
      <c r="BL111" s="50"/>
      <c r="BM111" s="50"/>
      <c r="BN111" s="50"/>
      <c r="BO111" s="50"/>
      <c r="BP111" s="50"/>
      <c r="BQ111" s="50"/>
      <c r="BR111" s="50"/>
      <c r="BS111" s="50"/>
      <c r="BT111" s="50"/>
      <c r="BU111" s="50"/>
      <c r="BV111" s="50"/>
      <c r="BW111" s="50"/>
      <c r="BX111" s="50"/>
      <c r="BY111" s="50"/>
      <c r="BZ111" s="50"/>
      <c r="CA111" s="50"/>
      <c r="CB111" s="50"/>
      <c r="CC111" s="50"/>
      <c r="CD111" s="50"/>
      <c r="CE111" s="50"/>
      <c r="CF111" s="50"/>
      <c r="CG111" s="50"/>
      <c r="CH111" s="50"/>
      <c r="CI111" s="50"/>
      <c r="CJ111" s="50"/>
      <c r="CK111" s="50"/>
      <c r="CL111" s="50"/>
      <c r="CM111" s="50"/>
      <c r="CN111" s="50"/>
      <c r="CO111" s="50"/>
      <c r="CP111" s="50"/>
      <c r="CQ111" s="50"/>
      <c r="CR111" s="50"/>
      <c r="CS111" s="50"/>
      <c r="CT111" s="50"/>
      <c r="CU111" s="50"/>
      <c r="CV111" s="50"/>
      <c r="CW111" s="50"/>
      <c r="CX111" s="50"/>
      <c r="CY111" s="50"/>
      <c r="CZ111" s="50"/>
      <c r="DA111" s="50"/>
      <c r="DB111" s="50"/>
      <c r="DC111" s="50"/>
      <c r="DD111" s="50"/>
      <c r="DE111" s="50"/>
    </row>
    <row r="112" spans="1:109" s="57" customFormat="1" ht="18" customHeight="1">
      <c r="A112" s="528"/>
      <c r="B112" s="50"/>
      <c r="C112" s="70">
        <v>40</v>
      </c>
      <c r="D112" s="708" t="str">
        <f>IF('Input Data'!I110="","",'Input Data'!I110)</f>
        <v>LIM, ROWENA TAN</v>
      </c>
      <c r="E112" s="709"/>
      <c r="F112" s="709"/>
      <c r="G112" s="710"/>
      <c r="H112" s="123" t="str">
        <f>IF(TERM1!E109="","",TERM1!E109)</f>
        <v/>
      </c>
      <c r="I112" s="124" t="str">
        <f>IF(TERM2!E109="","",TERM2!E109)</f>
        <v/>
      </c>
      <c r="J112" s="125" t="str">
        <f>IF(TERM3!E109="","",TERM3!E109)</f>
        <v/>
      </c>
      <c r="K112" s="126" t="str">
        <f t="shared" si="20"/>
        <v/>
      </c>
      <c r="L112" s="127" t="str">
        <f>IF(TERM1!F109="","",TERM1!F109)</f>
        <v/>
      </c>
      <c r="M112" s="128" t="str">
        <f>IF(TERM2!F109="","",TERM2!F109)</f>
        <v/>
      </c>
      <c r="N112" s="128" t="str">
        <f>IF(TERM3!F109="","",TERM3!F109)</f>
        <v/>
      </c>
      <c r="O112" s="129" t="str">
        <f t="shared" si="21"/>
        <v/>
      </c>
      <c r="P112" s="130" t="str">
        <f>IF(TERM1!G109="","",TERM1!G109)</f>
        <v/>
      </c>
      <c r="Q112" s="128" t="str">
        <f>IF(TERM2!G109="","",TERM2!G109)</f>
        <v/>
      </c>
      <c r="R112" s="128" t="str">
        <f>IF(TERM3!G109="","",TERM3!G109)</f>
        <v/>
      </c>
      <c r="S112" s="126" t="str">
        <f t="shared" si="22"/>
        <v/>
      </c>
      <c r="T112" s="127" t="str">
        <f>IF(TERM1!H109="","",TERM1!H109)</f>
        <v/>
      </c>
      <c r="U112" s="128" t="str">
        <f>IF(TERM2!H109="","",TERM2!H109)</f>
        <v/>
      </c>
      <c r="V112" s="125" t="str">
        <f>IF(TERM3!H109="","",TERM3!H109)</f>
        <v/>
      </c>
      <c r="W112" s="129" t="str">
        <f t="shared" si="23"/>
        <v/>
      </c>
      <c r="X112" s="130" t="str">
        <f>IF(TERM1!I109="","",TERM1!I109)</f>
        <v/>
      </c>
      <c r="Y112" s="128" t="str">
        <f>IF(TERM2!I109="","",TERM2!I109)</f>
        <v/>
      </c>
      <c r="Z112" s="128" t="str">
        <f>IF(TERM3!I109="","",TERM3!I109)</f>
        <v/>
      </c>
      <c r="AA112" s="126" t="str">
        <f t="shared" si="15"/>
        <v/>
      </c>
      <c r="AB112" s="130" t="str">
        <f>IF(TERM1!J109="","",TERM1!J109)</f>
        <v/>
      </c>
      <c r="AC112" s="128" t="str">
        <f>IF(TERM2!J109="","",TERM2!J109)</f>
        <v/>
      </c>
      <c r="AD112" s="128" t="str">
        <f>IF(TERM3!J109="","",TERM3!J109)</f>
        <v/>
      </c>
      <c r="AE112" s="126" t="str">
        <f t="shared" si="16"/>
        <v/>
      </c>
      <c r="AF112" s="130" t="str">
        <f>IF(TERM1!K109="","",TERM1!K109)</f>
        <v/>
      </c>
      <c r="AG112" s="128" t="str">
        <f>IF(TERM2!K109="","",TERM2!K109)</f>
        <v/>
      </c>
      <c r="AH112" s="128" t="str">
        <f>IF(TERM3!K109="","",TERM3!K109)</f>
        <v/>
      </c>
      <c r="AI112" s="126" t="str">
        <f t="shared" si="17"/>
        <v/>
      </c>
      <c r="AJ112" s="130" t="str">
        <f>IF(TERM1!L109="","",TERM1!L109)</f>
        <v/>
      </c>
      <c r="AK112" s="128" t="str">
        <f>IF(TERM2!L109="","",TERM2!L109)</f>
        <v/>
      </c>
      <c r="AL112" s="128" t="str">
        <f>IF(TERM3!L109="","",TERM3!L109)</f>
        <v/>
      </c>
      <c r="AM112" s="126" t="str">
        <f t="shared" si="18"/>
        <v/>
      </c>
      <c r="AN112" s="130" t="str">
        <f>IF(TERM1!O109="","",TERM1!O109)</f>
        <v/>
      </c>
      <c r="AO112" s="128" t="str">
        <f>IF(TERM2!O109="","",TERM2!O109)</f>
        <v/>
      </c>
      <c r="AP112" s="128" t="str">
        <f>IF(TERM3!O109="","",TERM3!O109)</f>
        <v/>
      </c>
      <c r="AQ112" s="126" t="str">
        <f t="shared" si="19"/>
        <v/>
      </c>
      <c r="AR112" s="130" t="str">
        <f>IF(TERM1!P109="","",TERM1!P109)</f>
        <v/>
      </c>
      <c r="AS112" s="128" t="str">
        <f>IF(TERM2!P109="","",TERM2!P109)</f>
        <v/>
      </c>
      <c r="AT112" s="128" t="str">
        <f>IF(TERM3!P109="","",TERM3!P109)</f>
        <v/>
      </c>
      <c r="AU112" s="126" t="str">
        <f t="shared" si="24"/>
        <v/>
      </c>
      <c r="AV112" s="131" t="str">
        <f t="shared" si="25"/>
        <v/>
      </c>
      <c r="AW112" s="132" t="str">
        <f t="shared" si="26"/>
        <v/>
      </c>
      <c r="AX112" s="133" t="str">
        <f t="shared" si="27"/>
        <v/>
      </c>
      <c r="AY112" s="111" t="str">
        <f t="shared" si="28"/>
        <v/>
      </c>
      <c r="AZ112" s="72" t="str">
        <f t="shared" si="29"/>
        <v/>
      </c>
      <c r="BA112" s="50"/>
      <c r="BB112" s="50"/>
      <c r="BC112" s="50"/>
      <c r="BD112" s="50"/>
      <c r="BE112" s="50"/>
      <c r="BF112" s="50"/>
      <c r="BG112" s="50"/>
      <c r="BH112" s="50"/>
      <c r="BI112" s="50"/>
      <c r="BJ112" s="50"/>
      <c r="BK112" s="50"/>
      <c r="BL112" s="50"/>
      <c r="BM112" s="50"/>
      <c r="BN112" s="50"/>
      <c r="BO112" s="50"/>
      <c r="BP112" s="50"/>
      <c r="BQ112" s="50"/>
      <c r="BR112" s="50"/>
      <c r="BS112" s="50"/>
      <c r="BT112" s="50"/>
      <c r="BU112" s="50"/>
      <c r="BV112" s="50"/>
      <c r="BW112" s="50"/>
      <c r="BX112" s="50"/>
      <c r="BY112" s="50"/>
      <c r="BZ112" s="50"/>
      <c r="CA112" s="50"/>
      <c r="CB112" s="50"/>
      <c r="CC112" s="50"/>
      <c r="CD112" s="50"/>
      <c r="CE112" s="50"/>
      <c r="CF112" s="50"/>
      <c r="CG112" s="50"/>
      <c r="CH112" s="50"/>
      <c r="CI112" s="50"/>
      <c r="CJ112" s="50"/>
      <c r="CK112" s="50"/>
      <c r="CL112" s="50"/>
      <c r="CM112" s="50"/>
      <c r="CN112" s="50"/>
      <c r="CO112" s="50"/>
      <c r="CP112" s="50"/>
      <c r="CQ112" s="50"/>
      <c r="CR112" s="50"/>
      <c r="CS112" s="50"/>
      <c r="CT112" s="50"/>
      <c r="CU112" s="50"/>
      <c r="CV112" s="50"/>
      <c r="CW112" s="50"/>
      <c r="CX112" s="50"/>
      <c r="CY112" s="50"/>
      <c r="CZ112" s="50"/>
      <c r="DA112" s="50"/>
      <c r="DB112" s="50"/>
      <c r="DC112" s="50"/>
      <c r="DD112" s="50"/>
      <c r="DE112" s="50"/>
    </row>
    <row r="113" spans="1:109" s="57" customFormat="1" ht="18" customHeight="1">
      <c r="A113" s="528"/>
      <c r="B113" s="50"/>
      <c r="C113" s="70">
        <v>41</v>
      </c>
      <c r="D113" s="708" t="str">
        <f>IF('Input Data'!I111="","",'Input Data'!I111)</f>
        <v>CHUA, KRISTA ONG</v>
      </c>
      <c r="E113" s="709"/>
      <c r="F113" s="709"/>
      <c r="G113" s="710"/>
      <c r="H113" s="123" t="str">
        <f>IF(TERM1!E110="","",TERM1!E110)</f>
        <v/>
      </c>
      <c r="I113" s="124" t="str">
        <f>IF(TERM2!E110="","",TERM2!E110)</f>
        <v/>
      </c>
      <c r="J113" s="125" t="str">
        <f>IF(TERM3!E110="","",TERM3!E110)</f>
        <v/>
      </c>
      <c r="K113" s="126" t="str">
        <f t="shared" si="20"/>
        <v/>
      </c>
      <c r="L113" s="127" t="str">
        <f>IF(TERM1!F110="","",TERM1!F110)</f>
        <v/>
      </c>
      <c r="M113" s="128" t="str">
        <f>IF(TERM2!F110="","",TERM2!F110)</f>
        <v/>
      </c>
      <c r="N113" s="128" t="str">
        <f>IF(TERM3!F110="","",TERM3!F110)</f>
        <v/>
      </c>
      <c r="O113" s="129" t="str">
        <f t="shared" si="21"/>
        <v/>
      </c>
      <c r="P113" s="130" t="str">
        <f>IF(TERM1!G110="","",TERM1!G110)</f>
        <v/>
      </c>
      <c r="Q113" s="128" t="str">
        <f>IF(TERM2!G110="","",TERM2!G110)</f>
        <v/>
      </c>
      <c r="R113" s="128" t="str">
        <f>IF(TERM3!G110="","",TERM3!G110)</f>
        <v/>
      </c>
      <c r="S113" s="126" t="str">
        <f t="shared" si="22"/>
        <v/>
      </c>
      <c r="T113" s="127" t="str">
        <f>IF(TERM1!H110="","",TERM1!H110)</f>
        <v/>
      </c>
      <c r="U113" s="128" t="str">
        <f>IF(TERM2!H110="","",TERM2!H110)</f>
        <v/>
      </c>
      <c r="V113" s="125" t="str">
        <f>IF(TERM3!H110="","",TERM3!H110)</f>
        <v/>
      </c>
      <c r="W113" s="129" t="str">
        <f t="shared" si="23"/>
        <v/>
      </c>
      <c r="X113" s="130" t="str">
        <f>IF(TERM1!I110="","",TERM1!I110)</f>
        <v/>
      </c>
      <c r="Y113" s="128" t="str">
        <f>IF(TERM2!I110="","",TERM2!I110)</f>
        <v/>
      </c>
      <c r="Z113" s="128" t="str">
        <f>IF(TERM3!I110="","",TERM3!I110)</f>
        <v/>
      </c>
      <c r="AA113" s="126" t="str">
        <f t="shared" si="15"/>
        <v/>
      </c>
      <c r="AB113" s="130" t="str">
        <f>IF(TERM1!J110="","",TERM1!J110)</f>
        <v/>
      </c>
      <c r="AC113" s="128" t="str">
        <f>IF(TERM2!J110="","",TERM2!J110)</f>
        <v/>
      </c>
      <c r="AD113" s="128" t="str">
        <f>IF(TERM3!J110="","",TERM3!J110)</f>
        <v/>
      </c>
      <c r="AE113" s="126" t="str">
        <f t="shared" si="16"/>
        <v/>
      </c>
      <c r="AF113" s="130" t="str">
        <f>IF(TERM1!K110="","",TERM1!K110)</f>
        <v/>
      </c>
      <c r="AG113" s="128" t="str">
        <f>IF(TERM2!K110="","",TERM2!K110)</f>
        <v/>
      </c>
      <c r="AH113" s="128" t="str">
        <f>IF(TERM3!K110="","",TERM3!K110)</f>
        <v/>
      </c>
      <c r="AI113" s="126" t="str">
        <f t="shared" si="17"/>
        <v/>
      </c>
      <c r="AJ113" s="130" t="str">
        <f>IF(TERM1!L110="","",TERM1!L110)</f>
        <v/>
      </c>
      <c r="AK113" s="128" t="str">
        <f>IF(TERM2!L110="","",TERM2!L110)</f>
        <v/>
      </c>
      <c r="AL113" s="128" t="str">
        <f>IF(TERM3!L110="","",TERM3!L110)</f>
        <v/>
      </c>
      <c r="AM113" s="126" t="str">
        <f t="shared" si="18"/>
        <v/>
      </c>
      <c r="AN113" s="130" t="str">
        <f>IF(TERM1!O110="","",TERM1!O110)</f>
        <v/>
      </c>
      <c r="AO113" s="128" t="str">
        <f>IF(TERM2!O110="","",TERM2!O110)</f>
        <v/>
      </c>
      <c r="AP113" s="128" t="str">
        <f>IF(TERM3!O110="","",TERM3!O110)</f>
        <v/>
      </c>
      <c r="AQ113" s="126" t="str">
        <f t="shared" si="19"/>
        <v/>
      </c>
      <c r="AR113" s="130" t="str">
        <f>IF(TERM1!P110="","",TERM1!P110)</f>
        <v/>
      </c>
      <c r="AS113" s="128" t="str">
        <f>IF(TERM2!P110="","",TERM2!P110)</f>
        <v/>
      </c>
      <c r="AT113" s="128" t="str">
        <f>IF(TERM3!P110="","",TERM3!P110)</f>
        <v/>
      </c>
      <c r="AU113" s="126" t="str">
        <f t="shared" si="24"/>
        <v/>
      </c>
      <c r="AV113" s="131" t="str">
        <f t="shared" si="25"/>
        <v/>
      </c>
      <c r="AW113" s="132" t="str">
        <f t="shared" si="26"/>
        <v/>
      </c>
      <c r="AX113" s="133" t="str">
        <f t="shared" si="27"/>
        <v/>
      </c>
      <c r="AY113" s="111" t="str">
        <f t="shared" si="28"/>
        <v/>
      </c>
      <c r="AZ113" s="72" t="str">
        <f t="shared" si="29"/>
        <v/>
      </c>
      <c r="BA113" s="50"/>
      <c r="BB113" s="50"/>
      <c r="BC113" s="50"/>
      <c r="BD113" s="50"/>
      <c r="BE113" s="50"/>
      <c r="BF113" s="50"/>
      <c r="BG113" s="50"/>
      <c r="BH113" s="50"/>
      <c r="BI113" s="50"/>
      <c r="BJ113" s="50"/>
      <c r="BK113" s="50"/>
      <c r="BL113" s="50"/>
      <c r="BM113" s="50"/>
      <c r="BN113" s="50"/>
      <c r="BO113" s="50"/>
      <c r="BP113" s="50"/>
      <c r="BQ113" s="50"/>
      <c r="BR113" s="50"/>
      <c r="BS113" s="50"/>
      <c r="BT113" s="50"/>
      <c r="BU113" s="50"/>
      <c r="BV113" s="50"/>
      <c r="BW113" s="50"/>
      <c r="BX113" s="50"/>
      <c r="BY113" s="50"/>
      <c r="BZ113" s="50"/>
      <c r="CA113" s="50"/>
      <c r="CB113" s="50"/>
      <c r="CC113" s="50"/>
      <c r="CD113" s="50"/>
      <c r="CE113" s="50"/>
      <c r="CF113" s="50"/>
      <c r="CG113" s="50"/>
      <c r="CH113" s="50"/>
      <c r="CI113" s="50"/>
      <c r="CJ113" s="50"/>
      <c r="CK113" s="50"/>
      <c r="CL113" s="50"/>
      <c r="CM113" s="50"/>
      <c r="CN113" s="50"/>
      <c r="CO113" s="50"/>
      <c r="CP113" s="50"/>
      <c r="CQ113" s="50"/>
      <c r="CR113" s="50"/>
      <c r="CS113" s="50"/>
      <c r="CT113" s="50"/>
      <c r="CU113" s="50"/>
      <c r="CV113" s="50"/>
      <c r="CW113" s="50"/>
      <c r="CX113" s="50"/>
      <c r="CY113" s="50"/>
      <c r="CZ113" s="50"/>
      <c r="DA113" s="50"/>
      <c r="DB113" s="50"/>
      <c r="DC113" s="50"/>
      <c r="DD113" s="50"/>
      <c r="DE113" s="50"/>
    </row>
    <row r="114" spans="1:109" s="57" customFormat="1" ht="18" customHeight="1">
      <c r="A114" s="528"/>
      <c r="B114" s="50"/>
      <c r="C114" s="70">
        <v>42</v>
      </c>
      <c r="D114" s="708" t="str">
        <f>IF('Input Data'!I112="","",'Input Data'!I112)</f>
        <v>SY, MICHELLE UY</v>
      </c>
      <c r="E114" s="709"/>
      <c r="F114" s="709"/>
      <c r="G114" s="710"/>
      <c r="H114" s="123" t="str">
        <f>IF(TERM1!E111="","",TERM1!E111)</f>
        <v/>
      </c>
      <c r="I114" s="124" t="str">
        <f>IF(TERM2!E111="","",TERM2!E111)</f>
        <v/>
      </c>
      <c r="J114" s="125" t="str">
        <f>IF(TERM3!E111="","",TERM3!E111)</f>
        <v/>
      </c>
      <c r="K114" s="126" t="str">
        <f t="shared" si="20"/>
        <v/>
      </c>
      <c r="L114" s="127" t="str">
        <f>IF(TERM1!F111="","",TERM1!F111)</f>
        <v/>
      </c>
      <c r="M114" s="128" t="str">
        <f>IF(TERM2!F111="","",TERM2!F111)</f>
        <v/>
      </c>
      <c r="N114" s="128" t="str">
        <f>IF(TERM3!F111="","",TERM3!F111)</f>
        <v/>
      </c>
      <c r="O114" s="129" t="str">
        <f t="shared" si="21"/>
        <v/>
      </c>
      <c r="P114" s="130" t="str">
        <f>IF(TERM1!G111="","",TERM1!G111)</f>
        <v/>
      </c>
      <c r="Q114" s="128" t="str">
        <f>IF(TERM2!G111="","",TERM2!G111)</f>
        <v/>
      </c>
      <c r="R114" s="128" t="str">
        <f>IF(TERM3!G111="","",TERM3!G111)</f>
        <v/>
      </c>
      <c r="S114" s="126" t="str">
        <f t="shared" si="22"/>
        <v/>
      </c>
      <c r="T114" s="127" t="str">
        <f>IF(TERM1!H111="","",TERM1!H111)</f>
        <v/>
      </c>
      <c r="U114" s="128" t="str">
        <f>IF(TERM2!H111="","",TERM2!H111)</f>
        <v/>
      </c>
      <c r="V114" s="125" t="str">
        <f>IF(TERM3!H111="","",TERM3!H111)</f>
        <v/>
      </c>
      <c r="W114" s="129" t="str">
        <f t="shared" si="23"/>
        <v/>
      </c>
      <c r="X114" s="130" t="str">
        <f>IF(TERM1!I111="","",TERM1!I111)</f>
        <v/>
      </c>
      <c r="Y114" s="128" t="str">
        <f>IF(TERM2!I111="","",TERM2!I111)</f>
        <v/>
      </c>
      <c r="Z114" s="128" t="str">
        <f>IF(TERM3!I111="","",TERM3!I111)</f>
        <v/>
      </c>
      <c r="AA114" s="126" t="str">
        <f t="shared" si="15"/>
        <v/>
      </c>
      <c r="AB114" s="130" t="str">
        <f>IF(TERM1!J111="","",TERM1!J111)</f>
        <v/>
      </c>
      <c r="AC114" s="128" t="str">
        <f>IF(TERM2!J111="","",TERM2!J111)</f>
        <v/>
      </c>
      <c r="AD114" s="128" t="str">
        <f>IF(TERM3!J111="","",TERM3!J111)</f>
        <v/>
      </c>
      <c r="AE114" s="126" t="str">
        <f t="shared" si="16"/>
        <v/>
      </c>
      <c r="AF114" s="130" t="str">
        <f>IF(TERM1!K111="","",TERM1!K111)</f>
        <v/>
      </c>
      <c r="AG114" s="128" t="str">
        <f>IF(TERM2!K111="","",TERM2!K111)</f>
        <v/>
      </c>
      <c r="AH114" s="128" t="str">
        <f>IF(TERM3!K111="","",TERM3!K111)</f>
        <v/>
      </c>
      <c r="AI114" s="126" t="str">
        <f t="shared" si="17"/>
        <v/>
      </c>
      <c r="AJ114" s="130" t="str">
        <f>IF(TERM1!L111="","",TERM1!L111)</f>
        <v/>
      </c>
      <c r="AK114" s="128" t="str">
        <f>IF(TERM2!L111="","",TERM2!L111)</f>
        <v/>
      </c>
      <c r="AL114" s="128" t="str">
        <f>IF(TERM3!L111="","",TERM3!L111)</f>
        <v/>
      </c>
      <c r="AM114" s="126" t="str">
        <f t="shared" si="18"/>
        <v/>
      </c>
      <c r="AN114" s="130" t="str">
        <f>IF(TERM1!O111="","",TERM1!O111)</f>
        <v/>
      </c>
      <c r="AO114" s="128" t="str">
        <f>IF(TERM2!O111="","",TERM2!O111)</f>
        <v/>
      </c>
      <c r="AP114" s="128" t="str">
        <f>IF(TERM3!O111="","",TERM3!O111)</f>
        <v/>
      </c>
      <c r="AQ114" s="126" t="str">
        <f t="shared" si="19"/>
        <v/>
      </c>
      <c r="AR114" s="130" t="str">
        <f>IF(TERM1!P111="","",TERM1!P111)</f>
        <v/>
      </c>
      <c r="AS114" s="128" t="str">
        <f>IF(TERM2!P111="","",TERM2!P111)</f>
        <v/>
      </c>
      <c r="AT114" s="128" t="str">
        <f>IF(TERM3!P111="","",TERM3!P111)</f>
        <v/>
      </c>
      <c r="AU114" s="126" t="str">
        <f t="shared" si="24"/>
        <v/>
      </c>
      <c r="AV114" s="131" t="str">
        <f t="shared" si="25"/>
        <v/>
      </c>
      <c r="AW114" s="132" t="str">
        <f t="shared" si="26"/>
        <v/>
      </c>
      <c r="AX114" s="133" t="str">
        <f t="shared" si="27"/>
        <v/>
      </c>
      <c r="AY114" s="111" t="str">
        <f t="shared" si="28"/>
        <v/>
      </c>
      <c r="AZ114" s="72" t="str">
        <f t="shared" si="29"/>
        <v/>
      </c>
      <c r="BA114" s="50"/>
      <c r="BB114" s="50"/>
      <c r="BC114" s="50"/>
      <c r="BD114" s="50"/>
      <c r="BE114" s="50"/>
      <c r="BF114" s="50"/>
      <c r="BG114" s="50"/>
      <c r="BH114" s="50"/>
      <c r="BI114" s="50"/>
      <c r="BJ114" s="50"/>
      <c r="BK114" s="50"/>
      <c r="BL114" s="50"/>
      <c r="BM114" s="50"/>
      <c r="BN114" s="50"/>
      <c r="BO114" s="50"/>
      <c r="BP114" s="50"/>
      <c r="BQ114" s="50"/>
      <c r="BR114" s="50"/>
      <c r="BS114" s="50"/>
      <c r="BT114" s="50"/>
      <c r="BU114" s="50"/>
      <c r="BV114" s="50"/>
      <c r="BW114" s="50"/>
      <c r="BX114" s="50"/>
      <c r="BY114" s="50"/>
      <c r="BZ114" s="50"/>
      <c r="CA114" s="50"/>
      <c r="CB114" s="50"/>
      <c r="CC114" s="50"/>
      <c r="CD114" s="50"/>
      <c r="CE114" s="50"/>
      <c r="CF114" s="50"/>
      <c r="CG114" s="50"/>
      <c r="CH114" s="50"/>
      <c r="CI114" s="50"/>
      <c r="CJ114" s="50"/>
      <c r="CK114" s="50"/>
      <c r="CL114" s="50"/>
      <c r="CM114" s="50"/>
      <c r="CN114" s="50"/>
      <c r="CO114" s="50"/>
      <c r="CP114" s="50"/>
      <c r="CQ114" s="50"/>
      <c r="CR114" s="50"/>
      <c r="CS114" s="50"/>
      <c r="CT114" s="50"/>
      <c r="CU114" s="50"/>
      <c r="CV114" s="50"/>
      <c r="CW114" s="50"/>
      <c r="CX114" s="50"/>
      <c r="CY114" s="50"/>
      <c r="CZ114" s="50"/>
      <c r="DA114" s="50"/>
      <c r="DB114" s="50"/>
      <c r="DC114" s="50"/>
      <c r="DD114" s="50"/>
      <c r="DE114" s="50"/>
    </row>
    <row r="115" spans="1:109" s="57" customFormat="1" ht="18" customHeight="1">
      <c r="A115" s="528"/>
      <c r="B115" s="50"/>
      <c r="C115" s="70">
        <v>43</v>
      </c>
      <c r="D115" s="708" t="str">
        <f>IF('Input Data'!I113="","",'Input Data'!I113)</f>
        <v>GO, CLARIBEL CO</v>
      </c>
      <c r="E115" s="709"/>
      <c r="F115" s="709"/>
      <c r="G115" s="710"/>
      <c r="H115" s="123" t="str">
        <f>IF(TERM1!E112="","",TERM1!E112)</f>
        <v/>
      </c>
      <c r="I115" s="124" t="str">
        <f>IF(TERM2!E112="","",TERM2!E112)</f>
        <v/>
      </c>
      <c r="J115" s="125" t="str">
        <f>IF(TERM3!E112="","",TERM3!E112)</f>
        <v/>
      </c>
      <c r="K115" s="126" t="str">
        <f t="shared" si="20"/>
        <v/>
      </c>
      <c r="L115" s="127" t="str">
        <f>IF(TERM1!F112="","",TERM1!F112)</f>
        <v/>
      </c>
      <c r="M115" s="128" t="str">
        <f>IF(TERM2!F112="","",TERM2!F112)</f>
        <v/>
      </c>
      <c r="N115" s="128" t="str">
        <f>IF(TERM3!F112="","",TERM3!F112)</f>
        <v/>
      </c>
      <c r="O115" s="129" t="str">
        <f t="shared" si="21"/>
        <v/>
      </c>
      <c r="P115" s="130" t="str">
        <f>IF(TERM1!G112="","",TERM1!G112)</f>
        <v/>
      </c>
      <c r="Q115" s="128" t="str">
        <f>IF(TERM2!G112="","",TERM2!G112)</f>
        <v/>
      </c>
      <c r="R115" s="128" t="str">
        <f>IF(TERM3!G112="","",TERM3!G112)</f>
        <v/>
      </c>
      <c r="S115" s="126" t="str">
        <f t="shared" si="22"/>
        <v/>
      </c>
      <c r="T115" s="127" t="str">
        <f>IF(TERM1!H112="","",TERM1!H112)</f>
        <v/>
      </c>
      <c r="U115" s="128" t="str">
        <f>IF(TERM2!H112="","",TERM2!H112)</f>
        <v/>
      </c>
      <c r="V115" s="125" t="str">
        <f>IF(TERM3!H112="","",TERM3!H112)</f>
        <v/>
      </c>
      <c r="W115" s="129" t="str">
        <f t="shared" si="23"/>
        <v/>
      </c>
      <c r="X115" s="130" t="str">
        <f>IF(TERM1!I112="","",TERM1!I112)</f>
        <v/>
      </c>
      <c r="Y115" s="128" t="str">
        <f>IF(TERM2!I112="","",TERM2!I112)</f>
        <v/>
      </c>
      <c r="Z115" s="128" t="str">
        <f>IF(TERM3!I112="","",TERM3!I112)</f>
        <v/>
      </c>
      <c r="AA115" s="126" t="str">
        <f t="shared" si="15"/>
        <v/>
      </c>
      <c r="AB115" s="130" t="str">
        <f>IF(TERM1!J112="","",TERM1!J112)</f>
        <v/>
      </c>
      <c r="AC115" s="128" t="str">
        <f>IF(TERM2!J112="","",TERM2!J112)</f>
        <v/>
      </c>
      <c r="AD115" s="128" t="str">
        <f>IF(TERM3!J112="","",TERM3!J112)</f>
        <v/>
      </c>
      <c r="AE115" s="126" t="str">
        <f t="shared" si="16"/>
        <v/>
      </c>
      <c r="AF115" s="130" t="str">
        <f>IF(TERM1!K112="","",TERM1!K112)</f>
        <v/>
      </c>
      <c r="AG115" s="128" t="str">
        <f>IF(TERM2!K112="","",TERM2!K112)</f>
        <v/>
      </c>
      <c r="AH115" s="128" t="str">
        <f>IF(TERM3!K112="","",TERM3!K112)</f>
        <v/>
      </c>
      <c r="AI115" s="126" t="str">
        <f t="shared" si="17"/>
        <v/>
      </c>
      <c r="AJ115" s="130" t="str">
        <f>IF(TERM1!L112="","",TERM1!L112)</f>
        <v/>
      </c>
      <c r="AK115" s="128" t="str">
        <f>IF(TERM2!L112="","",TERM2!L112)</f>
        <v/>
      </c>
      <c r="AL115" s="128" t="str">
        <f>IF(TERM3!L112="","",TERM3!L112)</f>
        <v/>
      </c>
      <c r="AM115" s="126" t="str">
        <f t="shared" si="18"/>
        <v/>
      </c>
      <c r="AN115" s="130" t="str">
        <f>IF(TERM1!O112="","",TERM1!O112)</f>
        <v/>
      </c>
      <c r="AO115" s="128" t="str">
        <f>IF(TERM2!O112="","",TERM2!O112)</f>
        <v/>
      </c>
      <c r="AP115" s="128" t="str">
        <f>IF(TERM3!O112="","",TERM3!O112)</f>
        <v/>
      </c>
      <c r="AQ115" s="126" t="str">
        <f t="shared" si="19"/>
        <v/>
      </c>
      <c r="AR115" s="130" t="str">
        <f>IF(TERM1!P112="","",TERM1!P112)</f>
        <v/>
      </c>
      <c r="AS115" s="128" t="str">
        <f>IF(TERM2!P112="","",TERM2!P112)</f>
        <v/>
      </c>
      <c r="AT115" s="128" t="str">
        <f>IF(TERM3!P112="","",TERM3!P112)</f>
        <v/>
      </c>
      <c r="AU115" s="126" t="str">
        <f t="shared" si="24"/>
        <v/>
      </c>
      <c r="AV115" s="131" t="str">
        <f t="shared" si="25"/>
        <v/>
      </c>
      <c r="AW115" s="132" t="str">
        <f t="shared" si="26"/>
        <v/>
      </c>
      <c r="AX115" s="133" t="str">
        <f t="shared" si="27"/>
        <v/>
      </c>
      <c r="AY115" s="111" t="str">
        <f t="shared" si="28"/>
        <v/>
      </c>
      <c r="AZ115" s="72" t="str">
        <f t="shared" si="29"/>
        <v/>
      </c>
      <c r="BA115" s="50"/>
      <c r="BB115" s="50"/>
      <c r="BC115" s="50"/>
      <c r="BD115" s="50"/>
      <c r="BE115" s="50"/>
      <c r="BF115" s="50"/>
      <c r="BG115" s="50"/>
      <c r="BH115" s="50"/>
      <c r="BI115" s="50"/>
      <c r="BJ115" s="50"/>
      <c r="BK115" s="50"/>
      <c r="BL115" s="50"/>
      <c r="BM115" s="50"/>
      <c r="BN115" s="50"/>
      <c r="BO115" s="50"/>
      <c r="BP115" s="50"/>
      <c r="BQ115" s="50"/>
      <c r="BR115" s="50"/>
      <c r="BS115" s="50"/>
      <c r="BT115" s="50"/>
      <c r="BU115" s="50"/>
      <c r="BV115" s="50"/>
      <c r="BW115" s="50"/>
      <c r="BX115" s="50"/>
      <c r="BY115" s="50"/>
      <c r="BZ115" s="50"/>
      <c r="CA115" s="50"/>
      <c r="CB115" s="50"/>
      <c r="CC115" s="50"/>
      <c r="CD115" s="50"/>
      <c r="CE115" s="50"/>
      <c r="CF115" s="50"/>
      <c r="CG115" s="50"/>
      <c r="CH115" s="50"/>
      <c r="CI115" s="50"/>
      <c r="CJ115" s="50"/>
      <c r="CK115" s="50"/>
      <c r="CL115" s="50"/>
      <c r="CM115" s="50"/>
      <c r="CN115" s="50"/>
      <c r="CO115" s="50"/>
      <c r="CP115" s="50"/>
      <c r="CQ115" s="50"/>
      <c r="CR115" s="50"/>
      <c r="CS115" s="50"/>
      <c r="CT115" s="50"/>
      <c r="CU115" s="50"/>
      <c r="CV115" s="50"/>
      <c r="CW115" s="50"/>
      <c r="CX115" s="50"/>
      <c r="CY115" s="50"/>
      <c r="CZ115" s="50"/>
      <c r="DA115" s="50"/>
      <c r="DB115" s="50"/>
      <c r="DC115" s="50"/>
      <c r="DD115" s="50"/>
      <c r="DE115" s="50"/>
    </row>
    <row r="116" spans="1:109" s="57" customFormat="1" ht="18" customHeight="1">
      <c r="A116" s="528"/>
      <c r="B116" s="50"/>
      <c r="C116" s="70">
        <v>44</v>
      </c>
      <c r="D116" s="708" t="str">
        <f>IF('Input Data'!I114="","",'Input Data'!I114)</f>
        <v>TAN, DAISY DY</v>
      </c>
      <c r="E116" s="709"/>
      <c r="F116" s="709"/>
      <c r="G116" s="710"/>
      <c r="H116" s="123" t="str">
        <f>IF(TERM1!E113="","",TERM1!E113)</f>
        <v/>
      </c>
      <c r="I116" s="124" t="str">
        <f>IF(TERM2!E113="","",TERM2!E113)</f>
        <v/>
      </c>
      <c r="J116" s="125" t="str">
        <f>IF(TERM3!E113="","",TERM3!E113)</f>
        <v/>
      </c>
      <c r="K116" s="126" t="str">
        <f t="shared" si="20"/>
        <v/>
      </c>
      <c r="L116" s="127" t="str">
        <f>IF(TERM1!F113="","",TERM1!F113)</f>
        <v/>
      </c>
      <c r="M116" s="128" t="str">
        <f>IF(TERM2!F113="","",TERM2!F113)</f>
        <v/>
      </c>
      <c r="N116" s="128" t="str">
        <f>IF(TERM3!F113="","",TERM3!F113)</f>
        <v/>
      </c>
      <c r="O116" s="129" t="str">
        <f t="shared" si="21"/>
        <v/>
      </c>
      <c r="P116" s="130" t="str">
        <f>IF(TERM1!G113="","",TERM1!G113)</f>
        <v/>
      </c>
      <c r="Q116" s="128" t="str">
        <f>IF(TERM2!G113="","",TERM2!G113)</f>
        <v/>
      </c>
      <c r="R116" s="128" t="str">
        <f>IF(TERM3!G113="","",TERM3!G113)</f>
        <v/>
      </c>
      <c r="S116" s="126" t="str">
        <f t="shared" si="22"/>
        <v/>
      </c>
      <c r="T116" s="127" t="str">
        <f>IF(TERM1!H113="","",TERM1!H113)</f>
        <v/>
      </c>
      <c r="U116" s="128" t="str">
        <f>IF(TERM2!H113="","",TERM2!H113)</f>
        <v/>
      </c>
      <c r="V116" s="125" t="str">
        <f>IF(TERM3!H113="","",TERM3!H113)</f>
        <v/>
      </c>
      <c r="W116" s="129" t="str">
        <f t="shared" si="23"/>
        <v/>
      </c>
      <c r="X116" s="130" t="str">
        <f>IF(TERM1!I113="","",TERM1!I113)</f>
        <v/>
      </c>
      <c r="Y116" s="128" t="str">
        <f>IF(TERM2!I113="","",TERM2!I113)</f>
        <v/>
      </c>
      <c r="Z116" s="128" t="str">
        <f>IF(TERM3!I113="","",TERM3!I113)</f>
        <v/>
      </c>
      <c r="AA116" s="126" t="str">
        <f t="shared" si="15"/>
        <v/>
      </c>
      <c r="AB116" s="130" t="str">
        <f>IF(TERM1!J113="","",TERM1!J113)</f>
        <v/>
      </c>
      <c r="AC116" s="128" t="str">
        <f>IF(TERM2!J113="","",TERM2!J113)</f>
        <v/>
      </c>
      <c r="AD116" s="128" t="str">
        <f>IF(TERM3!J113="","",TERM3!J113)</f>
        <v/>
      </c>
      <c r="AE116" s="126" t="str">
        <f t="shared" si="16"/>
        <v/>
      </c>
      <c r="AF116" s="130" t="str">
        <f>IF(TERM1!K113="","",TERM1!K113)</f>
        <v/>
      </c>
      <c r="AG116" s="128" t="str">
        <f>IF(TERM2!K113="","",TERM2!K113)</f>
        <v/>
      </c>
      <c r="AH116" s="128" t="str">
        <f>IF(TERM3!K113="","",TERM3!K113)</f>
        <v/>
      </c>
      <c r="AI116" s="126" t="str">
        <f t="shared" si="17"/>
        <v/>
      </c>
      <c r="AJ116" s="130" t="str">
        <f>IF(TERM1!L113="","",TERM1!L113)</f>
        <v/>
      </c>
      <c r="AK116" s="128" t="str">
        <f>IF(TERM2!L113="","",TERM2!L113)</f>
        <v/>
      </c>
      <c r="AL116" s="128" t="str">
        <f>IF(TERM3!L113="","",TERM3!L113)</f>
        <v/>
      </c>
      <c r="AM116" s="126" t="str">
        <f t="shared" si="18"/>
        <v/>
      </c>
      <c r="AN116" s="130" t="str">
        <f>IF(TERM1!O113="","",TERM1!O113)</f>
        <v/>
      </c>
      <c r="AO116" s="128" t="str">
        <f>IF(TERM2!O113="","",TERM2!O113)</f>
        <v/>
      </c>
      <c r="AP116" s="128" t="str">
        <f>IF(TERM3!O113="","",TERM3!O113)</f>
        <v/>
      </c>
      <c r="AQ116" s="126" t="str">
        <f t="shared" si="19"/>
        <v/>
      </c>
      <c r="AR116" s="130" t="str">
        <f>IF(TERM1!P113="","",TERM1!P113)</f>
        <v/>
      </c>
      <c r="AS116" s="128" t="str">
        <f>IF(TERM2!P113="","",TERM2!P113)</f>
        <v/>
      </c>
      <c r="AT116" s="128" t="str">
        <f>IF(TERM3!P113="","",TERM3!P113)</f>
        <v/>
      </c>
      <c r="AU116" s="126" t="str">
        <f t="shared" si="24"/>
        <v/>
      </c>
      <c r="AV116" s="131" t="str">
        <f t="shared" si="25"/>
        <v/>
      </c>
      <c r="AW116" s="132" t="str">
        <f t="shared" si="26"/>
        <v/>
      </c>
      <c r="AX116" s="133" t="str">
        <f t="shared" si="27"/>
        <v/>
      </c>
      <c r="AY116" s="111" t="str">
        <f t="shared" si="28"/>
        <v/>
      </c>
      <c r="AZ116" s="72" t="str">
        <f t="shared" si="29"/>
        <v/>
      </c>
      <c r="BA116" s="50"/>
      <c r="BB116" s="50"/>
      <c r="BC116" s="50"/>
      <c r="BD116" s="50"/>
      <c r="BE116" s="50"/>
      <c r="BF116" s="50"/>
      <c r="BG116" s="50"/>
      <c r="BH116" s="50"/>
      <c r="BI116" s="50"/>
      <c r="BJ116" s="50"/>
      <c r="BK116" s="50"/>
      <c r="BL116" s="50"/>
      <c r="BM116" s="50"/>
      <c r="BN116" s="50"/>
      <c r="BO116" s="50"/>
      <c r="BP116" s="50"/>
      <c r="BQ116" s="50"/>
      <c r="BR116" s="50"/>
      <c r="BS116" s="50"/>
      <c r="BT116" s="50"/>
      <c r="BU116" s="50"/>
      <c r="BV116" s="50"/>
      <c r="BW116" s="50"/>
      <c r="BX116" s="50"/>
      <c r="BY116" s="50"/>
      <c r="BZ116" s="50"/>
      <c r="CA116" s="50"/>
      <c r="CB116" s="50"/>
      <c r="CC116" s="50"/>
      <c r="CD116" s="50"/>
      <c r="CE116" s="50"/>
      <c r="CF116" s="50"/>
      <c r="CG116" s="50"/>
      <c r="CH116" s="50"/>
      <c r="CI116" s="50"/>
      <c r="CJ116" s="50"/>
      <c r="CK116" s="50"/>
      <c r="CL116" s="50"/>
      <c r="CM116" s="50"/>
      <c r="CN116" s="50"/>
      <c r="CO116" s="50"/>
      <c r="CP116" s="50"/>
      <c r="CQ116" s="50"/>
      <c r="CR116" s="50"/>
      <c r="CS116" s="50"/>
      <c r="CT116" s="50"/>
      <c r="CU116" s="50"/>
      <c r="CV116" s="50"/>
      <c r="CW116" s="50"/>
      <c r="CX116" s="50"/>
      <c r="CY116" s="50"/>
      <c r="CZ116" s="50"/>
      <c r="DA116" s="50"/>
      <c r="DB116" s="50"/>
      <c r="DC116" s="50"/>
      <c r="DD116" s="50"/>
      <c r="DE116" s="50"/>
    </row>
    <row r="117" spans="1:109" s="57" customFormat="1" ht="18" customHeight="1">
      <c r="A117" s="528"/>
      <c r="B117" s="50"/>
      <c r="C117" s="70">
        <v>45</v>
      </c>
      <c r="D117" s="708" t="str">
        <f>IF('Input Data'!I115="","",'Input Data'!I115)</f>
        <v>ONG, PRECIOUS TIU</v>
      </c>
      <c r="E117" s="709"/>
      <c r="F117" s="709"/>
      <c r="G117" s="710"/>
      <c r="H117" s="123" t="str">
        <f>IF(TERM1!E114="","",TERM1!E114)</f>
        <v/>
      </c>
      <c r="I117" s="124" t="str">
        <f>IF(TERM2!E114="","",TERM2!E114)</f>
        <v/>
      </c>
      <c r="J117" s="125" t="str">
        <f>IF(TERM3!E114="","",TERM3!E114)</f>
        <v/>
      </c>
      <c r="K117" s="126" t="str">
        <f t="shared" si="20"/>
        <v/>
      </c>
      <c r="L117" s="127" t="str">
        <f>IF(TERM1!F114="","",TERM1!F114)</f>
        <v/>
      </c>
      <c r="M117" s="128" t="str">
        <f>IF(TERM2!F114="","",TERM2!F114)</f>
        <v/>
      </c>
      <c r="N117" s="128" t="str">
        <f>IF(TERM3!F114="","",TERM3!F114)</f>
        <v/>
      </c>
      <c r="O117" s="129" t="str">
        <f t="shared" si="21"/>
        <v/>
      </c>
      <c r="P117" s="130" t="str">
        <f>IF(TERM1!G114="","",TERM1!G114)</f>
        <v/>
      </c>
      <c r="Q117" s="128" t="str">
        <f>IF(TERM2!G114="","",TERM2!G114)</f>
        <v/>
      </c>
      <c r="R117" s="128" t="str">
        <f>IF(TERM3!G114="","",TERM3!G114)</f>
        <v/>
      </c>
      <c r="S117" s="126" t="str">
        <f t="shared" si="22"/>
        <v/>
      </c>
      <c r="T117" s="127" t="str">
        <f>IF(TERM1!H114="","",TERM1!H114)</f>
        <v/>
      </c>
      <c r="U117" s="128" t="str">
        <f>IF(TERM2!H114="","",TERM2!H114)</f>
        <v/>
      </c>
      <c r="V117" s="125" t="str">
        <f>IF(TERM3!H114="","",TERM3!H114)</f>
        <v/>
      </c>
      <c r="W117" s="129" t="str">
        <f t="shared" si="23"/>
        <v/>
      </c>
      <c r="X117" s="130" t="str">
        <f>IF(TERM1!I114="","",TERM1!I114)</f>
        <v/>
      </c>
      <c r="Y117" s="128" t="str">
        <f>IF(TERM2!I114="","",TERM2!I114)</f>
        <v/>
      </c>
      <c r="Z117" s="128" t="str">
        <f>IF(TERM3!I114="","",TERM3!I114)</f>
        <v/>
      </c>
      <c r="AA117" s="126" t="str">
        <f t="shared" si="15"/>
        <v/>
      </c>
      <c r="AB117" s="130" t="str">
        <f>IF(TERM1!J114="","",TERM1!J114)</f>
        <v/>
      </c>
      <c r="AC117" s="128" t="str">
        <f>IF(TERM2!J114="","",TERM2!J114)</f>
        <v/>
      </c>
      <c r="AD117" s="128" t="str">
        <f>IF(TERM3!J114="","",TERM3!J114)</f>
        <v/>
      </c>
      <c r="AE117" s="126" t="str">
        <f t="shared" si="16"/>
        <v/>
      </c>
      <c r="AF117" s="130" t="str">
        <f>IF(TERM1!K114="","",TERM1!K114)</f>
        <v/>
      </c>
      <c r="AG117" s="128" t="str">
        <f>IF(TERM2!K114="","",TERM2!K114)</f>
        <v/>
      </c>
      <c r="AH117" s="128" t="str">
        <f>IF(TERM3!K114="","",TERM3!K114)</f>
        <v/>
      </c>
      <c r="AI117" s="126" t="str">
        <f t="shared" si="17"/>
        <v/>
      </c>
      <c r="AJ117" s="130" t="str">
        <f>IF(TERM1!L114="","",TERM1!L114)</f>
        <v/>
      </c>
      <c r="AK117" s="128" t="str">
        <f>IF(TERM2!L114="","",TERM2!L114)</f>
        <v/>
      </c>
      <c r="AL117" s="128" t="str">
        <f>IF(TERM3!L114="","",TERM3!L114)</f>
        <v/>
      </c>
      <c r="AM117" s="126" t="str">
        <f t="shared" si="18"/>
        <v/>
      </c>
      <c r="AN117" s="130" t="str">
        <f>IF(TERM1!O114="","",TERM1!O114)</f>
        <v/>
      </c>
      <c r="AO117" s="128" t="str">
        <f>IF(TERM2!O114="","",TERM2!O114)</f>
        <v/>
      </c>
      <c r="AP117" s="128" t="str">
        <f>IF(TERM3!O114="","",TERM3!O114)</f>
        <v/>
      </c>
      <c r="AQ117" s="126" t="str">
        <f t="shared" si="19"/>
        <v/>
      </c>
      <c r="AR117" s="130" t="str">
        <f>IF(TERM1!P114="","",TERM1!P114)</f>
        <v/>
      </c>
      <c r="AS117" s="128" t="str">
        <f>IF(TERM2!P114="","",TERM2!P114)</f>
        <v/>
      </c>
      <c r="AT117" s="128" t="str">
        <f>IF(TERM3!P114="","",TERM3!P114)</f>
        <v/>
      </c>
      <c r="AU117" s="126" t="str">
        <f t="shared" si="24"/>
        <v/>
      </c>
      <c r="AV117" s="131" t="str">
        <f t="shared" si="25"/>
        <v/>
      </c>
      <c r="AW117" s="132" t="str">
        <f t="shared" si="26"/>
        <v/>
      </c>
      <c r="AX117" s="133" t="str">
        <f t="shared" si="27"/>
        <v/>
      </c>
      <c r="AY117" s="111" t="str">
        <f t="shared" si="28"/>
        <v/>
      </c>
      <c r="AZ117" s="72" t="str">
        <f t="shared" si="29"/>
        <v/>
      </c>
      <c r="BA117" s="50"/>
      <c r="BB117" s="50"/>
      <c r="BC117" s="50"/>
      <c r="BD117" s="50"/>
      <c r="BE117" s="50"/>
      <c r="BF117" s="50"/>
      <c r="BG117" s="50"/>
      <c r="BH117" s="50"/>
      <c r="BI117" s="50"/>
      <c r="BJ117" s="50"/>
      <c r="BK117" s="50"/>
      <c r="BL117" s="50"/>
      <c r="BM117" s="50"/>
      <c r="BN117" s="50"/>
      <c r="BO117" s="50"/>
      <c r="BP117" s="50"/>
      <c r="BQ117" s="50"/>
      <c r="BR117" s="50"/>
      <c r="BS117" s="50"/>
      <c r="BT117" s="50"/>
      <c r="BU117" s="50"/>
      <c r="BV117" s="50"/>
      <c r="BW117" s="50"/>
      <c r="BX117" s="50"/>
      <c r="BY117" s="50"/>
      <c r="BZ117" s="50"/>
      <c r="CA117" s="50"/>
      <c r="CB117" s="50"/>
      <c r="CC117" s="50"/>
      <c r="CD117" s="50"/>
      <c r="CE117" s="50"/>
      <c r="CF117" s="50"/>
      <c r="CG117" s="50"/>
      <c r="CH117" s="50"/>
      <c r="CI117" s="50"/>
      <c r="CJ117" s="50"/>
      <c r="CK117" s="50"/>
      <c r="CL117" s="50"/>
      <c r="CM117" s="50"/>
      <c r="CN117" s="50"/>
      <c r="CO117" s="50"/>
      <c r="CP117" s="50"/>
      <c r="CQ117" s="50"/>
      <c r="CR117" s="50"/>
      <c r="CS117" s="50"/>
      <c r="CT117" s="50"/>
      <c r="CU117" s="50"/>
      <c r="CV117" s="50"/>
      <c r="CW117" s="50"/>
      <c r="CX117" s="50"/>
      <c r="CY117" s="50"/>
      <c r="CZ117" s="50"/>
      <c r="DA117" s="50"/>
      <c r="DB117" s="50"/>
      <c r="DC117" s="50"/>
      <c r="DD117" s="50"/>
      <c r="DE117" s="50"/>
    </row>
    <row r="118" spans="1:109" s="57" customFormat="1" ht="18" customHeight="1">
      <c r="A118" s="528"/>
      <c r="B118" s="50"/>
      <c r="C118" s="70">
        <v>46</v>
      </c>
      <c r="D118" s="708" t="str">
        <f>IF('Input Data'!I116="","",'Input Data'!I116)</f>
        <v>UY, PHOEBE YUMUL</v>
      </c>
      <c r="E118" s="709"/>
      <c r="F118" s="709"/>
      <c r="G118" s="710"/>
      <c r="H118" s="123" t="str">
        <f>IF(TERM1!E115="","",TERM1!E115)</f>
        <v/>
      </c>
      <c r="I118" s="124" t="str">
        <f>IF(TERM2!E115="","",TERM2!E115)</f>
        <v/>
      </c>
      <c r="J118" s="125" t="str">
        <f>IF(TERM3!E115="","",TERM3!E115)</f>
        <v/>
      </c>
      <c r="K118" s="126" t="str">
        <f t="shared" si="20"/>
        <v/>
      </c>
      <c r="L118" s="127" t="str">
        <f>IF(TERM1!F115="","",TERM1!F115)</f>
        <v/>
      </c>
      <c r="M118" s="128" t="str">
        <f>IF(TERM2!F115="","",TERM2!F115)</f>
        <v/>
      </c>
      <c r="N118" s="128" t="str">
        <f>IF(TERM3!F115="","",TERM3!F115)</f>
        <v/>
      </c>
      <c r="O118" s="129" t="str">
        <f t="shared" si="21"/>
        <v/>
      </c>
      <c r="P118" s="130" t="str">
        <f>IF(TERM1!G115="","",TERM1!G115)</f>
        <v/>
      </c>
      <c r="Q118" s="128" t="str">
        <f>IF(TERM2!G115="","",TERM2!G115)</f>
        <v/>
      </c>
      <c r="R118" s="128" t="str">
        <f>IF(TERM3!G115="","",TERM3!G115)</f>
        <v/>
      </c>
      <c r="S118" s="126" t="str">
        <f t="shared" si="22"/>
        <v/>
      </c>
      <c r="T118" s="127" t="str">
        <f>IF(TERM1!H115="","",TERM1!H115)</f>
        <v/>
      </c>
      <c r="U118" s="128" t="str">
        <f>IF(TERM2!H115="","",TERM2!H115)</f>
        <v/>
      </c>
      <c r="V118" s="125" t="str">
        <f>IF(TERM3!H115="","",TERM3!H115)</f>
        <v/>
      </c>
      <c r="W118" s="129" t="str">
        <f t="shared" si="23"/>
        <v/>
      </c>
      <c r="X118" s="130" t="str">
        <f>IF(TERM1!I115="","",TERM1!I115)</f>
        <v/>
      </c>
      <c r="Y118" s="128" t="str">
        <f>IF(TERM2!I115="","",TERM2!I115)</f>
        <v/>
      </c>
      <c r="Z118" s="128" t="str">
        <f>IF(TERM3!I115="","",TERM3!I115)</f>
        <v/>
      </c>
      <c r="AA118" s="126" t="str">
        <f t="shared" si="15"/>
        <v/>
      </c>
      <c r="AB118" s="130" t="str">
        <f>IF(TERM1!J115="","",TERM1!J115)</f>
        <v/>
      </c>
      <c r="AC118" s="128" t="str">
        <f>IF(TERM2!J115="","",TERM2!J115)</f>
        <v/>
      </c>
      <c r="AD118" s="128" t="str">
        <f>IF(TERM3!J115="","",TERM3!J115)</f>
        <v/>
      </c>
      <c r="AE118" s="126" t="str">
        <f t="shared" si="16"/>
        <v/>
      </c>
      <c r="AF118" s="130" t="str">
        <f>IF(TERM1!K115="","",TERM1!K115)</f>
        <v/>
      </c>
      <c r="AG118" s="128" t="str">
        <f>IF(TERM2!K115="","",TERM2!K115)</f>
        <v/>
      </c>
      <c r="AH118" s="128" t="str">
        <f>IF(TERM3!K115="","",TERM3!K115)</f>
        <v/>
      </c>
      <c r="AI118" s="126" t="str">
        <f t="shared" si="17"/>
        <v/>
      </c>
      <c r="AJ118" s="130" t="str">
        <f>IF(TERM1!L115="","",TERM1!L115)</f>
        <v/>
      </c>
      <c r="AK118" s="128" t="str">
        <f>IF(TERM2!L115="","",TERM2!L115)</f>
        <v/>
      </c>
      <c r="AL118" s="128" t="str">
        <f>IF(TERM3!L115="","",TERM3!L115)</f>
        <v/>
      </c>
      <c r="AM118" s="126" t="str">
        <f t="shared" si="18"/>
        <v/>
      </c>
      <c r="AN118" s="130" t="str">
        <f>IF(TERM1!O115="","",TERM1!O115)</f>
        <v/>
      </c>
      <c r="AO118" s="128" t="str">
        <f>IF(TERM2!O115="","",TERM2!O115)</f>
        <v/>
      </c>
      <c r="AP118" s="128" t="str">
        <f>IF(TERM3!O115="","",TERM3!O115)</f>
        <v/>
      </c>
      <c r="AQ118" s="126" t="str">
        <f t="shared" si="19"/>
        <v/>
      </c>
      <c r="AR118" s="130" t="str">
        <f>IF(TERM1!P115="","",TERM1!P115)</f>
        <v/>
      </c>
      <c r="AS118" s="128" t="str">
        <f>IF(TERM2!P115="","",TERM2!P115)</f>
        <v/>
      </c>
      <c r="AT118" s="128" t="str">
        <f>IF(TERM3!P115="","",TERM3!P115)</f>
        <v/>
      </c>
      <c r="AU118" s="126" t="str">
        <f t="shared" si="24"/>
        <v/>
      </c>
      <c r="AV118" s="131" t="str">
        <f t="shared" si="25"/>
        <v/>
      </c>
      <c r="AW118" s="132" t="str">
        <f t="shared" si="26"/>
        <v/>
      </c>
      <c r="AX118" s="133" t="str">
        <f t="shared" si="27"/>
        <v/>
      </c>
      <c r="AY118" s="111" t="str">
        <f t="shared" si="28"/>
        <v/>
      </c>
      <c r="AZ118" s="72" t="str">
        <f t="shared" si="29"/>
        <v/>
      </c>
      <c r="BA118" s="50"/>
      <c r="BB118" s="50"/>
      <c r="BC118" s="50"/>
      <c r="BD118" s="50"/>
      <c r="BE118" s="50"/>
      <c r="BF118" s="50"/>
      <c r="BG118" s="50"/>
      <c r="BH118" s="50"/>
      <c r="BI118" s="50"/>
      <c r="BJ118" s="50"/>
      <c r="BK118" s="50"/>
      <c r="BL118" s="50"/>
      <c r="BM118" s="50"/>
      <c r="BN118" s="50"/>
      <c r="BO118" s="50"/>
      <c r="BP118" s="50"/>
      <c r="BQ118" s="50"/>
      <c r="BR118" s="50"/>
      <c r="BS118" s="50"/>
      <c r="BT118" s="50"/>
      <c r="BU118" s="50"/>
      <c r="BV118" s="50"/>
      <c r="BW118" s="50"/>
      <c r="BX118" s="50"/>
      <c r="BY118" s="50"/>
      <c r="BZ118" s="50"/>
      <c r="CA118" s="50"/>
      <c r="CB118" s="50"/>
      <c r="CC118" s="50"/>
      <c r="CD118" s="50"/>
      <c r="CE118" s="50"/>
      <c r="CF118" s="50"/>
      <c r="CG118" s="50"/>
      <c r="CH118" s="50"/>
      <c r="CI118" s="50"/>
      <c r="CJ118" s="50"/>
      <c r="CK118" s="50"/>
      <c r="CL118" s="50"/>
      <c r="CM118" s="50"/>
      <c r="CN118" s="50"/>
      <c r="CO118" s="50"/>
      <c r="CP118" s="50"/>
      <c r="CQ118" s="50"/>
      <c r="CR118" s="50"/>
      <c r="CS118" s="50"/>
      <c r="CT118" s="50"/>
      <c r="CU118" s="50"/>
      <c r="CV118" s="50"/>
      <c r="CW118" s="50"/>
      <c r="CX118" s="50"/>
      <c r="CY118" s="50"/>
      <c r="CZ118" s="50"/>
      <c r="DA118" s="50"/>
      <c r="DB118" s="50"/>
      <c r="DC118" s="50"/>
      <c r="DD118" s="50"/>
      <c r="DE118" s="50"/>
    </row>
    <row r="119" spans="1:109" s="57" customFormat="1" ht="18" customHeight="1">
      <c r="A119" s="528"/>
      <c r="B119" s="50"/>
      <c r="C119" s="70">
        <v>47</v>
      </c>
      <c r="D119" s="708" t="str">
        <f>IF('Input Data'!I117="","",'Input Data'!I117)</f>
        <v>CO, JANINE MENDOZA</v>
      </c>
      <c r="E119" s="709"/>
      <c r="F119" s="709"/>
      <c r="G119" s="710"/>
      <c r="H119" s="123" t="str">
        <f>IF(TERM1!E116="","",TERM1!E116)</f>
        <v/>
      </c>
      <c r="I119" s="124" t="str">
        <f>IF(TERM2!E116="","",TERM2!E116)</f>
        <v/>
      </c>
      <c r="J119" s="125" t="str">
        <f>IF(TERM3!E116="","",TERM3!E116)</f>
        <v/>
      </c>
      <c r="K119" s="126" t="str">
        <f t="shared" si="20"/>
        <v/>
      </c>
      <c r="L119" s="127" t="str">
        <f>IF(TERM1!F116="","",TERM1!F116)</f>
        <v/>
      </c>
      <c r="M119" s="128" t="str">
        <f>IF(TERM2!F116="","",TERM2!F116)</f>
        <v/>
      </c>
      <c r="N119" s="128" t="str">
        <f>IF(TERM3!F116="","",TERM3!F116)</f>
        <v/>
      </c>
      <c r="O119" s="129" t="str">
        <f t="shared" si="21"/>
        <v/>
      </c>
      <c r="P119" s="130" t="str">
        <f>IF(TERM1!G116="","",TERM1!G116)</f>
        <v/>
      </c>
      <c r="Q119" s="128" t="str">
        <f>IF(TERM2!G116="","",TERM2!G116)</f>
        <v/>
      </c>
      <c r="R119" s="128" t="str">
        <f>IF(TERM3!G116="","",TERM3!G116)</f>
        <v/>
      </c>
      <c r="S119" s="126" t="str">
        <f t="shared" si="22"/>
        <v/>
      </c>
      <c r="T119" s="127" t="str">
        <f>IF(TERM1!H116="","",TERM1!H116)</f>
        <v/>
      </c>
      <c r="U119" s="128" t="str">
        <f>IF(TERM2!H116="","",TERM2!H116)</f>
        <v/>
      </c>
      <c r="V119" s="125" t="str">
        <f>IF(TERM3!H116="","",TERM3!H116)</f>
        <v/>
      </c>
      <c r="W119" s="129" t="str">
        <f t="shared" si="23"/>
        <v/>
      </c>
      <c r="X119" s="130" t="str">
        <f>IF(TERM1!I116="","",TERM1!I116)</f>
        <v/>
      </c>
      <c r="Y119" s="128" t="str">
        <f>IF(TERM2!I116="","",TERM2!I116)</f>
        <v/>
      </c>
      <c r="Z119" s="128" t="str">
        <f>IF(TERM3!I116="","",TERM3!I116)</f>
        <v/>
      </c>
      <c r="AA119" s="126" t="str">
        <f t="shared" si="15"/>
        <v/>
      </c>
      <c r="AB119" s="130" t="str">
        <f>IF(TERM1!J116="","",TERM1!J116)</f>
        <v/>
      </c>
      <c r="AC119" s="128" t="str">
        <f>IF(TERM2!J116="","",TERM2!J116)</f>
        <v/>
      </c>
      <c r="AD119" s="128" t="str">
        <f>IF(TERM3!J116="","",TERM3!J116)</f>
        <v/>
      </c>
      <c r="AE119" s="126" t="str">
        <f t="shared" si="16"/>
        <v/>
      </c>
      <c r="AF119" s="130" t="str">
        <f>IF(TERM1!K116="","",TERM1!K116)</f>
        <v/>
      </c>
      <c r="AG119" s="128" t="str">
        <f>IF(TERM2!K116="","",TERM2!K116)</f>
        <v/>
      </c>
      <c r="AH119" s="128" t="str">
        <f>IF(TERM3!K116="","",TERM3!K116)</f>
        <v/>
      </c>
      <c r="AI119" s="126" t="str">
        <f t="shared" si="17"/>
        <v/>
      </c>
      <c r="AJ119" s="130" t="str">
        <f>IF(TERM1!L116="","",TERM1!L116)</f>
        <v/>
      </c>
      <c r="AK119" s="128" t="str">
        <f>IF(TERM2!L116="","",TERM2!L116)</f>
        <v/>
      </c>
      <c r="AL119" s="128" t="str">
        <f>IF(TERM3!L116="","",TERM3!L116)</f>
        <v/>
      </c>
      <c r="AM119" s="126" t="str">
        <f t="shared" si="18"/>
        <v/>
      </c>
      <c r="AN119" s="130" t="str">
        <f>IF(TERM1!O116="","",TERM1!O116)</f>
        <v/>
      </c>
      <c r="AO119" s="128" t="str">
        <f>IF(TERM2!O116="","",TERM2!O116)</f>
        <v/>
      </c>
      <c r="AP119" s="128" t="str">
        <f>IF(TERM3!O116="","",TERM3!O116)</f>
        <v/>
      </c>
      <c r="AQ119" s="126" t="str">
        <f t="shared" si="19"/>
        <v/>
      </c>
      <c r="AR119" s="130" t="str">
        <f>IF(TERM1!P116="","",TERM1!P116)</f>
        <v/>
      </c>
      <c r="AS119" s="128" t="str">
        <f>IF(TERM2!P116="","",TERM2!P116)</f>
        <v/>
      </c>
      <c r="AT119" s="128" t="str">
        <f>IF(TERM3!P116="","",TERM3!P116)</f>
        <v/>
      </c>
      <c r="AU119" s="126" t="str">
        <f t="shared" si="24"/>
        <v/>
      </c>
      <c r="AV119" s="131" t="str">
        <f t="shared" si="25"/>
        <v/>
      </c>
      <c r="AW119" s="132" t="str">
        <f t="shared" si="26"/>
        <v/>
      </c>
      <c r="AX119" s="133" t="str">
        <f t="shared" si="27"/>
        <v/>
      </c>
      <c r="AY119" s="111" t="str">
        <f t="shared" si="28"/>
        <v/>
      </c>
      <c r="AZ119" s="72" t="str">
        <f t="shared" si="29"/>
        <v/>
      </c>
      <c r="BA119" s="50"/>
      <c r="BB119" s="50"/>
      <c r="BC119" s="50"/>
      <c r="BD119" s="50"/>
      <c r="BE119" s="50"/>
      <c r="BF119" s="50"/>
      <c r="BG119" s="50"/>
      <c r="BH119" s="50"/>
      <c r="BI119" s="50"/>
      <c r="BJ119" s="50"/>
      <c r="BK119" s="50"/>
      <c r="BL119" s="50"/>
      <c r="BM119" s="50"/>
      <c r="BN119" s="50"/>
      <c r="BO119" s="50"/>
      <c r="BP119" s="50"/>
      <c r="BQ119" s="50"/>
      <c r="BR119" s="50"/>
      <c r="BS119" s="50"/>
      <c r="BT119" s="50"/>
      <c r="BU119" s="50"/>
      <c r="BV119" s="50"/>
      <c r="BW119" s="50"/>
      <c r="BX119" s="50"/>
      <c r="BY119" s="50"/>
      <c r="BZ119" s="50"/>
      <c r="CA119" s="50"/>
      <c r="CB119" s="50"/>
      <c r="CC119" s="50"/>
      <c r="CD119" s="50"/>
      <c r="CE119" s="50"/>
      <c r="CF119" s="50"/>
      <c r="CG119" s="50"/>
      <c r="CH119" s="50"/>
      <c r="CI119" s="50"/>
      <c r="CJ119" s="50"/>
      <c r="CK119" s="50"/>
      <c r="CL119" s="50"/>
      <c r="CM119" s="50"/>
      <c r="CN119" s="50"/>
      <c r="CO119" s="50"/>
      <c r="CP119" s="50"/>
      <c r="CQ119" s="50"/>
      <c r="CR119" s="50"/>
      <c r="CS119" s="50"/>
      <c r="CT119" s="50"/>
      <c r="CU119" s="50"/>
      <c r="CV119" s="50"/>
      <c r="CW119" s="50"/>
      <c r="CX119" s="50"/>
      <c r="CY119" s="50"/>
      <c r="CZ119" s="50"/>
      <c r="DA119" s="50"/>
      <c r="DB119" s="50"/>
      <c r="DC119" s="50"/>
      <c r="DD119" s="50"/>
      <c r="DE119" s="50"/>
    </row>
    <row r="120" spans="1:109" s="57" customFormat="1" ht="18" customHeight="1">
      <c r="A120" s="528"/>
      <c r="B120" s="50"/>
      <c r="C120" s="70">
        <v>48</v>
      </c>
      <c r="D120" s="708" t="str">
        <f>IF('Input Data'!I118="","",'Input Data'!I118)</f>
        <v>DY, MARIEL LOPEZ</v>
      </c>
      <c r="E120" s="709"/>
      <c r="F120" s="709"/>
      <c r="G120" s="710"/>
      <c r="H120" s="123" t="str">
        <f>IF(TERM1!E117="","",TERM1!E117)</f>
        <v/>
      </c>
      <c r="I120" s="124" t="str">
        <f>IF(TERM2!E117="","",TERM2!E117)</f>
        <v/>
      </c>
      <c r="J120" s="125" t="str">
        <f>IF(TERM3!E117="","",TERM3!E117)</f>
        <v/>
      </c>
      <c r="K120" s="126" t="str">
        <f t="shared" si="20"/>
        <v/>
      </c>
      <c r="L120" s="127" t="str">
        <f>IF(TERM1!F117="","",TERM1!F117)</f>
        <v/>
      </c>
      <c r="M120" s="128" t="str">
        <f>IF(TERM2!F117="","",TERM2!F117)</f>
        <v/>
      </c>
      <c r="N120" s="128" t="str">
        <f>IF(TERM3!F117="","",TERM3!F117)</f>
        <v/>
      </c>
      <c r="O120" s="129" t="str">
        <f t="shared" si="21"/>
        <v/>
      </c>
      <c r="P120" s="130" t="str">
        <f>IF(TERM1!G117="","",TERM1!G117)</f>
        <v/>
      </c>
      <c r="Q120" s="128" t="str">
        <f>IF(TERM2!G117="","",TERM2!G117)</f>
        <v/>
      </c>
      <c r="R120" s="128" t="str">
        <f>IF(TERM3!G117="","",TERM3!G117)</f>
        <v/>
      </c>
      <c r="S120" s="126" t="str">
        <f t="shared" si="22"/>
        <v/>
      </c>
      <c r="T120" s="127" t="str">
        <f>IF(TERM1!H117="","",TERM1!H117)</f>
        <v/>
      </c>
      <c r="U120" s="128" t="str">
        <f>IF(TERM2!H117="","",TERM2!H117)</f>
        <v/>
      </c>
      <c r="V120" s="125" t="str">
        <f>IF(TERM3!H117="","",TERM3!H117)</f>
        <v/>
      </c>
      <c r="W120" s="129" t="str">
        <f t="shared" si="23"/>
        <v/>
      </c>
      <c r="X120" s="130" t="str">
        <f>IF(TERM1!I117="","",TERM1!I117)</f>
        <v/>
      </c>
      <c r="Y120" s="128" t="str">
        <f>IF(TERM2!I117="","",TERM2!I117)</f>
        <v/>
      </c>
      <c r="Z120" s="128" t="str">
        <f>IF(TERM3!I117="","",TERM3!I117)</f>
        <v/>
      </c>
      <c r="AA120" s="126" t="str">
        <f t="shared" si="15"/>
        <v/>
      </c>
      <c r="AB120" s="130" t="str">
        <f>IF(TERM1!J117="","",TERM1!J117)</f>
        <v/>
      </c>
      <c r="AC120" s="128" t="str">
        <f>IF(TERM2!J117="","",TERM2!J117)</f>
        <v/>
      </c>
      <c r="AD120" s="128" t="str">
        <f>IF(TERM3!J117="","",TERM3!J117)</f>
        <v/>
      </c>
      <c r="AE120" s="126" t="str">
        <f t="shared" si="16"/>
        <v/>
      </c>
      <c r="AF120" s="130" t="str">
        <f>IF(TERM1!K117="","",TERM1!K117)</f>
        <v/>
      </c>
      <c r="AG120" s="128" t="str">
        <f>IF(TERM2!K117="","",TERM2!K117)</f>
        <v/>
      </c>
      <c r="AH120" s="128" t="str">
        <f>IF(TERM3!K117="","",TERM3!K117)</f>
        <v/>
      </c>
      <c r="AI120" s="126" t="str">
        <f t="shared" si="17"/>
        <v/>
      </c>
      <c r="AJ120" s="130" t="str">
        <f>IF(TERM1!L117="","",TERM1!L117)</f>
        <v/>
      </c>
      <c r="AK120" s="128" t="str">
        <f>IF(TERM2!L117="","",TERM2!L117)</f>
        <v/>
      </c>
      <c r="AL120" s="128" t="str">
        <f>IF(TERM3!L117="","",TERM3!L117)</f>
        <v/>
      </c>
      <c r="AM120" s="126" t="str">
        <f t="shared" si="18"/>
        <v/>
      </c>
      <c r="AN120" s="130" t="str">
        <f>IF(TERM1!O117="","",TERM1!O117)</f>
        <v/>
      </c>
      <c r="AO120" s="128" t="str">
        <f>IF(TERM2!O117="","",TERM2!O117)</f>
        <v/>
      </c>
      <c r="AP120" s="128" t="str">
        <f>IF(TERM3!O117="","",TERM3!O117)</f>
        <v/>
      </c>
      <c r="AQ120" s="126" t="str">
        <f t="shared" si="19"/>
        <v/>
      </c>
      <c r="AR120" s="130" t="str">
        <f>IF(TERM1!P117="","",TERM1!P117)</f>
        <v/>
      </c>
      <c r="AS120" s="128" t="str">
        <f>IF(TERM2!P117="","",TERM2!P117)</f>
        <v/>
      </c>
      <c r="AT120" s="128" t="str">
        <f>IF(TERM3!P117="","",TERM3!P117)</f>
        <v/>
      </c>
      <c r="AU120" s="126" t="str">
        <f t="shared" si="24"/>
        <v/>
      </c>
      <c r="AV120" s="131" t="str">
        <f t="shared" si="25"/>
        <v/>
      </c>
      <c r="AW120" s="132" t="str">
        <f t="shared" si="26"/>
        <v/>
      </c>
      <c r="AX120" s="133" t="str">
        <f t="shared" si="27"/>
        <v/>
      </c>
      <c r="AY120" s="111" t="str">
        <f t="shared" si="28"/>
        <v/>
      </c>
      <c r="AZ120" s="72" t="str">
        <f t="shared" si="29"/>
        <v/>
      </c>
      <c r="BA120" s="50"/>
      <c r="BB120" s="50"/>
      <c r="BC120" s="50"/>
      <c r="BD120" s="50"/>
      <c r="BE120" s="50"/>
      <c r="BF120" s="50"/>
      <c r="BG120" s="50"/>
      <c r="BH120" s="50"/>
      <c r="BI120" s="50"/>
      <c r="BJ120" s="50"/>
      <c r="BK120" s="50"/>
      <c r="BL120" s="50"/>
      <c r="BM120" s="50"/>
      <c r="BN120" s="50"/>
      <c r="BO120" s="50"/>
      <c r="BP120" s="50"/>
      <c r="BQ120" s="50"/>
      <c r="BR120" s="50"/>
      <c r="BS120" s="50"/>
      <c r="BT120" s="50"/>
      <c r="BU120" s="50"/>
      <c r="BV120" s="50"/>
      <c r="BW120" s="50"/>
      <c r="BX120" s="50"/>
      <c r="BY120" s="50"/>
      <c r="BZ120" s="50"/>
      <c r="CA120" s="50"/>
      <c r="CB120" s="50"/>
      <c r="CC120" s="50"/>
      <c r="CD120" s="50"/>
      <c r="CE120" s="50"/>
      <c r="CF120" s="50"/>
      <c r="CG120" s="50"/>
      <c r="CH120" s="50"/>
      <c r="CI120" s="50"/>
      <c r="CJ120" s="50"/>
      <c r="CK120" s="50"/>
      <c r="CL120" s="50"/>
      <c r="CM120" s="50"/>
      <c r="CN120" s="50"/>
      <c r="CO120" s="50"/>
      <c r="CP120" s="50"/>
      <c r="CQ120" s="50"/>
      <c r="CR120" s="50"/>
      <c r="CS120" s="50"/>
      <c r="CT120" s="50"/>
      <c r="CU120" s="50"/>
      <c r="CV120" s="50"/>
      <c r="CW120" s="50"/>
      <c r="CX120" s="50"/>
      <c r="CY120" s="50"/>
      <c r="CZ120" s="50"/>
      <c r="DA120" s="50"/>
      <c r="DB120" s="50"/>
      <c r="DC120" s="50"/>
      <c r="DD120" s="50"/>
      <c r="DE120" s="50"/>
    </row>
    <row r="121" spans="1:109" s="57" customFormat="1" ht="18" customHeight="1">
      <c r="A121" s="528"/>
      <c r="B121" s="50"/>
      <c r="C121" s="70">
        <v>49</v>
      </c>
      <c r="D121" s="708" t="str">
        <f>IF('Input Data'!I119="","",'Input Data'!I119)</f>
        <v>TIU, SHARLENE PONCE</v>
      </c>
      <c r="E121" s="709"/>
      <c r="F121" s="709"/>
      <c r="G121" s="710"/>
      <c r="H121" s="123" t="str">
        <f>IF(TERM1!E118="","",TERM1!E118)</f>
        <v/>
      </c>
      <c r="I121" s="124" t="str">
        <f>IF(TERM2!E118="","",TERM2!E118)</f>
        <v/>
      </c>
      <c r="J121" s="125" t="str">
        <f>IF(TERM3!E118="","",TERM3!E118)</f>
        <v/>
      </c>
      <c r="K121" s="126" t="str">
        <f t="shared" si="20"/>
        <v/>
      </c>
      <c r="L121" s="127" t="str">
        <f>IF(TERM1!F118="","",TERM1!F118)</f>
        <v/>
      </c>
      <c r="M121" s="128" t="str">
        <f>IF(TERM2!F118="","",TERM2!F118)</f>
        <v/>
      </c>
      <c r="N121" s="128" t="str">
        <f>IF(TERM3!F118="","",TERM3!F118)</f>
        <v/>
      </c>
      <c r="O121" s="129" t="str">
        <f t="shared" si="21"/>
        <v/>
      </c>
      <c r="P121" s="130" t="str">
        <f>IF(TERM1!G118="","",TERM1!G118)</f>
        <v/>
      </c>
      <c r="Q121" s="128" t="str">
        <f>IF(TERM2!G118="","",TERM2!G118)</f>
        <v/>
      </c>
      <c r="R121" s="128" t="str">
        <f>IF(TERM3!G118="","",TERM3!G118)</f>
        <v/>
      </c>
      <c r="S121" s="126" t="str">
        <f t="shared" si="22"/>
        <v/>
      </c>
      <c r="T121" s="127" t="str">
        <f>IF(TERM1!H118="","",TERM1!H118)</f>
        <v/>
      </c>
      <c r="U121" s="128" t="str">
        <f>IF(TERM2!H118="","",TERM2!H118)</f>
        <v/>
      </c>
      <c r="V121" s="125" t="str">
        <f>IF(TERM3!H118="","",TERM3!H118)</f>
        <v/>
      </c>
      <c r="W121" s="129" t="str">
        <f t="shared" si="23"/>
        <v/>
      </c>
      <c r="X121" s="130" t="str">
        <f>IF(TERM1!I118="","",TERM1!I118)</f>
        <v/>
      </c>
      <c r="Y121" s="128" t="str">
        <f>IF(TERM2!I118="","",TERM2!I118)</f>
        <v/>
      </c>
      <c r="Z121" s="128" t="str">
        <f>IF(TERM3!I118="","",TERM3!I118)</f>
        <v/>
      </c>
      <c r="AA121" s="126" t="str">
        <f t="shared" si="15"/>
        <v/>
      </c>
      <c r="AB121" s="130" t="str">
        <f>IF(TERM1!J118="","",TERM1!J118)</f>
        <v/>
      </c>
      <c r="AC121" s="128" t="str">
        <f>IF(TERM2!J118="","",TERM2!J118)</f>
        <v/>
      </c>
      <c r="AD121" s="128" t="str">
        <f>IF(TERM3!J118="","",TERM3!J118)</f>
        <v/>
      </c>
      <c r="AE121" s="126" t="str">
        <f t="shared" si="16"/>
        <v/>
      </c>
      <c r="AF121" s="130" t="str">
        <f>IF(TERM1!K118="","",TERM1!K118)</f>
        <v/>
      </c>
      <c r="AG121" s="128" t="str">
        <f>IF(TERM2!K118="","",TERM2!K118)</f>
        <v/>
      </c>
      <c r="AH121" s="128" t="str">
        <f>IF(TERM3!K118="","",TERM3!K118)</f>
        <v/>
      </c>
      <c r="AI121" s="126" t="str">
        <f t="shared" si="17"/>
        <v/>
      </c>
      <c r="AJ121" s="130" t="str">
        <f>IF(TERM1!L118="","",TERM1!L118)</f>
        <v/>
      </c>
      <c r="AK121" s="128" t="str">
        <f>IF(TERM2!L118="","",TERM2!L118)</f>
        <v/>
      </c>
      <c r="AL121" s="128" t="str">
        <f>IF(TERM3!L118="","",TERM3!L118)</f>
        <v/>
      </c>
      <c r="AM121" s="126" t="str">
        <f t="shared" si="18"/>
        <v/>
      </c>
      <c r="AN121" s="130" t="str">
        <f>IF(TERM1!O118="","",TERM1!O118)</f>
        <v/>
      </c>
      <c r="AO121" s="128" t="str">
        <f>IF(TERM2!O118="","",TERM2!O118)</f>
        <v/>
      </c>
      <c r="AP121" s="128" t="str">
        <f>IF(TERM3!O118="","",TERM3!O118)</f>
        <v/>
      </c>
      <c r="AQ121" s="126" t="str">
        <f t="shared" si="19"/>
        <v/>
      </c>
      <c r="AR121" s="130" t="str">
        <f>IF(TERM1!P118="","",TERM1!P118)</f>
        <v/>
      </c>
      <c r="AS121" s="128" t="str">
        <f>IF(TERM2!P118="","",TERM2!P118)</f>
        <v/>
      </c>
      <c r="AT121" s="128" t="str">
        <f>IF(TERM3!P118="","",TERM3!P118)</f>
        <v/>
      </c>
      <c r="AU121" s="126" t="str">
        <f t="shared" si="24"/>
        <v/>
      </c>
      <c r="AV121" s="131" t="str">
        <f t="shared" si="25"/>
        <v/>
      </c>
      <c r="AW121" s="132" t="str">
        <f t="shared" si="26"/>
        <v/>
      </c>
      <c r="AX121" s="133" t="str">
        <f t="shared" si="27"/>
        <v/>
      </c>
      <c r="AY121" s="111" t="str">
        <f t="shared" si="28"/>
        <v/>
      </c>
      <c r="AZ121" s="72" t="str">
        <f t="shared" si="29"/>
        <v/>
      </c>
      <c r="BA121" s="50"/>
      <c r="BB121" s="50"/>
      <c r="BC121" s="50"/>
      <c r="BD121" s="50"/>
      <c r="BE121" s="50"/>
      <c r="BF121" s="50"/>
      <c r="BG121" s="50"/>
      <c r="BH121" s="50"/>
      <c r="BI121" s="50"/>
      <c r="BJ121" s="50"/>
      <c r="BK121" s="50"/>
      <c r="BL121" s="50"/>
      <c r="BM121" s="50"/>
      <c r="BN121" s="50"/>
      <c r="BO121" s="50"/>
      <c r="BP121" s="50"/>
      <c r="BQ121" s="50"/>
      <c r="BR121" s="50"/>
      <c r="BS121" s="50"/>
      <c r="BT121" s="50"/>
      <c r="BU121" s="50"/>
      <c r="BV121" s="50"/>
      <c r="BW121" s="50"/>
      <c r="BX121" s="50"/>
      <c r="BY121" s="50"/>
      <c r="BZ121" s="50"/>
      <c r="CA121" s="50"/>
      <c r="CB121" s="50"/>
      <c r="CC121" s="50"/>
      <c r="CD121" s="50"/>
      <c r="CE121" s="50"/>
      <c r="CF121" s="50"/>
      <c r="CG121" s="50"/>
      <c r="CH121" s="50"/>
      <c r="CI121" s="50"/>
      <c r="CJ121" s="50"/>
      <c r="CK121" s="50"/>
      <c r="CL121" s="50"/>
      <c r="CM121" s="50"/>
      <c r="CN121" s="50"/>
      <c r="CO121" s="50"/>
      <c r="CP121" s="50"/>
      <c r="CQ121" s="50"/>
      <c r="CR121" s="50"/>
      <c r="CS121" s="50"/>
      <c r="CT121" s="50"/>
      <c r="CU121" s="50"/>
      <c r="CV121" s="50"/>
      <c r="CW121" s="50"/>
      <c r="CX121" s="50"/>
      <c r="CY121" s="50"/>
      <c r="CZ121" s="50"/>
      <c r="DA121" s="50"/>
      <c r="DB121" s="50"/>
      <c r="DC121" s="50"/>
      <c r="DD121" s="50"/>
      <c r="DE121" s="50"/>
    </row>
    <row r="122" spans="1:109" s="57" customFormat="1" ht="18" customHeight="1">
      <c r="A122" s="528"/>
      <c r="B122" s="50"/>
      <c r="C122" s="70">
        <v>50</v>
      </c>
      <c r="D122" s="708" t="str">
        <f>IF('Input Data'!I120="","",'Input Data'!I120)</f>
        <v>YUMUL, GLAIZA RIVERA</v>
      </c>
      <c r="E122" s="709"/>
      <c r="F122" s="709"/>
      <c r="G122" s="710"/>
      <c r="H122" s="123" t="str">
        <f>IF(TERM1!E119="","",TERM1!E119)</f>
        <v/>
      </c>
      <c r="I122" s="124" t="str">
        <f>IF(TERM2!E119="","",TERM2!E119)</f>
        <v/>
      </c>
      <c r="J122" s="125" t="str">
        <f>IF(TERM3!E119="","",TERM3!E119)</f>
        <v/>
      </c>
      <c r="K122" s="126" t="str">
        <f t="shared" si="20"/>
        <v/>
      </c>
      <c r="L122" s="127" t="str">
        <f>IF(TERM1!F119="","",TERM1!F119)</f>
        <v/>
      </c>
      <c r="M122" s="128" t="str">
        <f>IF(TERM2!F119="","",TERM2!F119)</f>
        <v/>
      </c>
      <c r="N122" s="128" t="str">
        <f>IF(TERM3!F119="","",TERM3!F119)</f>
        <v/>
      </c>
      <c r="O122" s="129" t="str">
        <f t="shared" si="21"/>
        <v/>
      </c>
      <c r="P122" s="130" t="str">
        <f>IF(TERM1!G119="","",TERM1!G119)</f>
        <v/>
      </c>
      <c r="Q122" s="128" t="str">
        <f>IF(TERM2!G119="","",TERM2!G119)</f>
        <v/>
      </c>
      <c r="R122" s="128" t="str">
        <f>IF(TERM3!G119="","",TERM3!G119)</f>
        <v/>
      </c>
      <c r="S122" s="126" t="str">
        <f t="shared" si="22"/>
        <v/>
      </c>
      <c r="T122" s="127" t="str">
        <f>IF(TERM1!H119="","",TERM1!H119)</f>
        <v/>
      </c>
      <c r="U122" s="128" t="str">
        <f>IF(TERM2!H119="","",TERM2!H119)</f>
        <v/>
      </c>
      <c r="V122" s="125" t="str">
        <f>IF(TERM3!H119="","",TERM3!H119)</f>
        <v/>
      </c>
      <c r="W122" s="129" t="str">
        <f t="shared" si="23"/>
        <v/>
      </c>
      <c r="X122" s="130" t="str">
        <f>IF(TERM1!I119="","",TERM1!I119)</f>
        <v/>
      </c>
      <c r="Y122" s="128" t="str">
        <f>IF(TERM2!I119="","",TERM2!I119)</f>
        <v/>
      </c>
      <c r="Z122" s="128" t="str">
        <f>IF(TERM3!I119="","",TERM3!I119)</f>
        <v/>
      </c>
      <c r="AA122" s="126" t="str">
        <f t="shared" si="15"/>
        <v/>
      </c>
      <c r="AB122" s="130" t="str">
        <f>IF(TERM1!J119="","",TERM1!J119)</f>
        <v/>
      </c>
      <c r="AC122" s="128" t="str">
        <f>IF(TERM2!J119="","",TERM2!J119)</f>
        <v/>
      </c>
      <c r="AD122" s="128" t="str">
        <f>IF(TERM3!J119="","",TERM3!J119)</f>
        <v/>
      </c>
      <c r="AE122" s="126" t="str">
        <f t="shared" si="16"/>
        <v/>
      </c>
      <c r="AF122" s="130" t="str">
        <f>IF(TERM1!K119="","",TERM1!K119)</f>
        <v/>
      </c>
      <c r="AG122" s="128" t="str">
        <f>IF(TERM2!K119="","",TERM2!K119)</f>
        <v/>
      </c>
      <c r="AH122" s="128" t="str">
        <f>IF(TERM3!K119="","",TERM3!K119)</f>
        <v/>
      </c>
      <c r="AI122" s="126" t="str">
        <f t="shared" si="17"/>
        <v/>
      </c>
      <c r="AJ122" s="130" t="str">
        <f>IF(TERM1!L119="","",TERM1!L119)</f>
        <v/>
      </c>
      <c r="AK122" s="128" t="str">
        <f>IF(TERM2!L119="","",TERM2!L119)</f>
        <v/>
      </c>
      <c r="AL122" s="128" t="str">
        <f>IF(TERM3!L119="","",TERM3!L119)</f>
        <v/>
      </c>
      <c r="AM122" s="126" t="str">
        <f t="shared" si="18"/>
        <v/>
      </c>
      <c r="AN122" s="130" t="str">
        <f>IF(TERM1!O119="","",TERM1!O119)</f>
        <v/>
      </c>
      <c r="AO122" s="128" t="str">
        <f>IF(TERM2!O119="","",TERM2!O119)</f>
        <v/>
      </c>
      <c r="AP122" s="128" t="str">
        <f>IF(TERM3!O119="","",TERM3!O119)</f>
        <v/>
      </c>
      <c r="AQ122" s="126" t="str">
        <f t="shared" si="19"/>
        <v/>
      </c>
      <c r="AR122" s="130" t="str">
        <f>IF(TERM1!P119="","",TERM1!P119)</f>
        <v/>
      </c>
      <c r="AS122" s="128" t="str">
        <f>IF(TERM2!P119="","",TERM2!P119)</f>
        <v/>
      </c>
      <c r="AT122" s="128" t="str">
        <f>IF(TERM3!P119="","",TERM3!P119)</f>
        <v/>
      </c>
      <c r="AU122" s="126" t="str">
        <f t="shared" si="24"/>
        <v/>
      </c>
      <c r="AV122" s="131" t="str">
        <f t="shared" si="25"/>
        <v/>
      </c>
      <c r="AW122" s="132" t="str">
        <f t="shared" si="26"/>
        <v/>
      </c>
      <c r="AX122" s="133" t="str">
        <f t="shared" si="27"/>
        <v/>
      </c>
      <c r="AY122" s="111" t="str">
        <f t="shared" si="28"/>
        <v/>
      </c>
      <c r="AZ122" s="72" t="str">
        <f t="shared" si="29"/>
        <v/>
      </c>
      <c r="BA122" s="50"/>
      <c r="BB122" s="50"/>
      <c r="BC122" s="50"/>
      <c r="BD122" s="50"/>
      <c r="BE122" s="50"/>
      <c r="BF122" s="50"/>
      <c r="BG122" s="50"/>
      <c r="BH122" s="50"/>
      <c r="BI122" s="50"/>
      <c r="BJ122" s="50"/>
      <c r="BK122" s="50"/>
      <c r="BL122" s="50"/>
      <c r="BM122" s="50"/>
      <c r="BN122" s="50"/>
      <c r="BO122" s="50"/>
      <c r="BP122" s="50"/>
      <c r="BQ122" s="50"/>
      <c r="BR122" s="50"/>
      <c r="BS122" s="50"/>
      <c r="BT122" s="50"/>
      <c r="BU122" s="50"/>
      <c r="BV122" s="50"/>
      <c r="BW122" s="50"/>
      <c r="BX122" s="50"/>
      <c r="BY122" s="50"/>
      <c r="BZ122" s="50"/>
      <c r="CA122" s="50"/>
      <c r="CB122" s="50"/>
      <c r="CC122" s="50"/>
      <c r="CD122" s="50"/>
      <c r="CE122" s="50"/>
      <c r="CF122" s="50"/>
      <c r="CG122" s="50"/>
      <c r="CH122" s="50"/>
      <c r="CI122" s="50"/>
      <c r="CJ122" s="50"/>
      <c r="CK122" s="50"/>
      <c r="CL122" s="50"/>
      <c r="CM122" s="50"/>
      <c r="CN122" s="50"/>
      <c r="CO122" s="50"/>
      <c r="CP122" s="50"/>
      <c r="CQ122" s="50"/>
      <c r="CR122" s="50"/>
      <c r="CS122" s="50"/>
      <c r="CT122" s="50"/>
      <c r="CU122" s="50"/>
      <c r="CV122" s="50"/>
      <c r="CW122" s="50"/>
      <c r="CX122" s="50"/>
      <c r="CY122" s="50"/>
      <c r="CZ122" s="50"/>
      <c r="DA122" s="50"/>
      <c r="DB122" s="50"/>
      <c r="DC122" s="50"/>
      <c r="DD122" s="50"/>
      <c r="DE122" s="50"/>
    </row>
    <row r="123" spans="1:109" s="57" customFormat="1" ht="18" customHeight="1">
      <c r="A123" s="528"/>
      <c r="B123" s="50"/>
      <c r="C123" s="70">
        <v>51</v>
      </c>
      <c r="D123" s="708" t="str">
        <f>IF('Input Data'!I121="","",'Input Data'!I121)</f>
        <v/>
      </c>
      <c r="E123" s="709"/>
      <c r="F123" s="709"/>
      <c r="G123" s="710"/>
      <c r="H123" s="123" t="str">
        <f>IF(TERM1!E120="","",TERM1!E120)</f>
        <v/>
      </c>
      <c r="I123" s="124" t="str">
        <f>IF(TERM2!E120="","",TERM2!E120)</f>
        <v/>
      </c>
      <c r="J123" s="125" t="str">
        <f>IF(TERM3!E120="","",TERM3!E120)</f>
        <v/>
      </c>
      <c r="K123" s="126" t="str">
        <f t="shared" si="20"/>
        <v/>
      </c>
      <c r="L123" s="127" t="str">
        <f>IF(TERM1!F120="","",TERM1!F120)</f>
        <v/>
      </c>
      <c r="M123" s="128" t="str">
        <f>IF(TERM2!F120="","",TERM2!F120)</f>
        <v/>
      </c>
      <c r="N123" s="128" t="str">
        <f>IF(TERM3!F120="","",TERM3!F120)</f>
        <v/>
      </c>
      <c r="O123" s="129" t="str">
        <f t="shared" si="21"/>
        <v/>
      </c>
      <c r="P123" s="130" t="str">
        <f>IF(TERM1!G120="","",TERM1!G120)</f>
        <v/>
      </c>
      <c r="Q123" s="128" t="str">
        <f>IF(TERM2!G120="","",TERM2!G120)</f>
        <v/>
      </c>
      <c r="R123" s="128" t="str">
        <f>IF(TERM3!G120="","",TERM3!G120)</f>
        <v/>
      </c>
      <c r="S123" s="126" t="str">
        <f t="shared" si="22"/>
        <v/>
      </c>
      <c r="T123" s="127" t="str">
        <f>IF(TERM1!H120="","",TERM1!H120)</f>
        <v/>
      </c>
      <c r="U123" s="128" t="str">
        <f>IF(TERM2!H120="","",TERM2!H120)</f>
        <v/>
      </c>
      <c r="V123" s="125" t="str">
        <f>IF(TERM3!H120="","",TERM3!H120)</f>
        <v/>
      </c>
      <c r="W123" s="129" t="str">
        <f t="shared" si="23"/>
        <v/>
      </c>
      <c r="X123" s="130" t="str">
        <f>IF(TERM1!I120="","",TERM1!I120)</f>
        <v/>
      </c>
      <c r="Y123" s="128" t="str">
        <f>IF(TERM2!I120="","",TERM2!I120)</f>
        <v/>
      </c>
      <c r="Z123" s="128" t="str">
        <f>IF(TERM3!I120="","",TERM3!I120)</f>
        <v/>
      </c>
      <c r="AA123" s="126" t="str">
        <f t="shared" si="15"/>
        <v/>
      </c>
      <c r="AB123" s="130" t="str">
        <f>IF(TERM1!J120="","",TERM1!J120)</f>
        <v/>
      </c>
      <c r="AC123" s="128" t="str">
        <f>IF(TERM2!J120="","",TERM2!J120)</f>
        <v/>
      </c>
      <c r="AD123" s="128" t="str">
        <f>IF(TERM3!J120="","",TERM3!J120)</f>
        <v/>
      </c>
      <c r="AE123" s="126" t="str">
        <f t="shared" si="16"/>
        <v/>
      </c>
      <c r="AF123" s="130" t="str">
        <f>IF(TERM1!K120="","",TERM1!K120)</f>
        <v/>
      </c>
      <c r="AG123" s="128" t="str">
        <f>IF(TERM2!K120="","",TERM2!K120)</f>
        <v/>
      </c>
      <c r="AH123" s="128" t="str">
        <f>IF(TERM3!K120="","",TERM3!K120)</f>
        <v/>
      </c>
      <c r="AI123" s="126" t="str">
        <f t="shared" si="17"/>
        <v/>
      </c>
      <c r="AJ123" s="130" t="str">
        <f>IF(TERM1!L120="","",TERM1!L120)</f>
        <v/>
      </c>
      <c r="AK123" s="128" t="str">
        <f>IF(TERM2!L120="","",TERM2!L120)</f>
        <v/>
      </c>
      <c r="AL123" s="128" t="str">
        <f>IF(TERM3!L120="","",TERM3!L120)</f>
        <v/>
      </c>
      <c r="AM123" s="126" t="str">
        <f t="shared" si="18"/>
        <v/>
      </c>
      <c r="AN123" s="130" t="str">
        <f>IF(TERM1!O120="","",TERM1!O120)</f>
        <v/>
      </c>
      <c r="AO123" s="128" t="str">
        <f>IF(TERM2!O120="","",TERM2!O120)</f>
        <v/>
      </c>
      <c r="AP123" s="128" t="str">
        <f>IF(TERM3!O120="","",TERM3!O120)</f>
        <v/>
      </c>
      <c r="AQ123" s="126" t="str">
        <f t="shared" si="19"/>
        <v/>
      </c>
      <c r="AR123" s="130" t="str">
        <f>IF(TERM1!P120="","",TERM1!P120)</f>
        <v/>
      </c>
      <c r="AS123" s="128" t="str">
        <f>IF(TERM2!P120="","",TERM2!P120)</f>
        <v/>
      </c>
      <c r="AT123" s="128" t="str">
        <f>IF(TERM3!P120="","",TERM3!P120)</f>
        <v/>
      </c>
      <c r="AU123" s="126" t="str">
        <f t="shared" si="24"/>
        <v/>
      </c>
      <c r="AV123" s="131" t="str">
        <f t="shared" si="25"/>
        <v/>
      </c>
      <c r="AW123" s="132" t="str">
        <f t="shared" si="26"/>
        <v/>
      </c>
      <c r="AX123" s="133" t="str">
        <f t="shared" si="27"/>
        <v/>
      </c>
      <c r="AY123" s="111" t="str">
        <f t="shared" si="28"/>
        <v/>
      </c>
      <c r="AZ123" s="72" t="str">
        <f t="shared" si="29"/>
        <v/>
      </c>
      <c r="BA123" s="50"/>
      <c r="BB123" s="50"/>
      <c r="BC123" s="50"/>
      <c r="BD123" s="50"/>
      <c r="BE123" s="50"/>
      <c r="BF123" s="50"/>
      <c r="BG123" s="50"/>
      <c r="BH123" s="50"/>
      <c r="BI123" s="50"/>
      <c r="BJ123" s="50"/>
      <c r="BK123" s="50"/>
      <c r="BL123" s="50"/>
      <c r="BM123" s="50"/>
      <c r="BN123" s="50"/>
      <c r="BO123" s="50"/>
      <c r="BP123" s="50"/>
      <c r="BQ123" s="50"/>
      <c r="BR123" s="50"/>
      <c r="BS123" s="50"/>
      <c r="BT123" s="50"/>
      <c r="BU123" s="50"/>
      <c r="BV123" s="50"/>
      <c r="BW123" s="50"/>
      <c r="BX123" s="50"/>
      <c r="BY123" s="50"/>
      <c r="BZ123" s="50"/>
      <c r="CA123" s="50"/>
      <c r="CB123" s="50"/>
      <c r="CC123" s="50"/>
      <c r="CD123" s="50"/>
      <c r="CE123" s="50"/>
      <c r="CF123" s="50"/>
      <c r="CG123" s="50"/>
      <c r="CH123" s="50"/>
      <c r="CI123" s="50"/>
      <c r="CJ123" s="50"/>
      <c r="CK123" s="50"/>
      <c r="CL123" s="50"/>
      <c r="CM123" s="50"/>
      <c r="CN123" s="50"/>
      <c r="CO123" s="50"/>
      <c r="CP123" s="50"/>
      <c r="CQ123" s="50"/>
      <c r="CR123" s="50"/>
      <c r="CS123" s="50"/>
      <c r="CT123" s="50"/>
      <c r="CU123" s="50"/>
      <c r="CV123" s="50"/>
      <c r="CW123" s="50"/>
      <c r="CX123" s="50"/>
      <c r="CY123" s="50"/>
      <c r="CZ123" s="50"/>
      <c r="DA123" s="50"/>
      <c r="DB123" s="50"/>
      <c r="DC123" s="50"/>
      <c r="DD123" s="50"/>
      <c r="DE123" s="50"/>
    </row>
    <row r="124" spans="1:109" s="57" customFormat="1" ht="18" customHeight="1">
      <c r="A124" s="528"/>
      <c r="B124" s="50"/>
      <c r="C124" s="70">
        <v>52</v>
      </c>
      <c r="D124" s="708" t="str">
        <f>IF('Input Data'!I122="","",'Input Data'!I122)</f>
        <v/>
      </c>
      <c r="E124" s="709"/>
      <c r="F124" s="709"/>
      <c r="G124" s="710"/>
      <c r="H124" s="123" t="str">
        <f>IF(TERM1!E121="","",TERM1!E121)</f>
        <v/>
      </c>
      <c r="I124" s="124" t="str">
        <f>IF(TERM2!E121="","",TERM2!E121)</f>
        <v/>
      </c>
      <c r="J124" s="125" t="str">
        <f>IF(TERM3!E121="","",TERM3!E121)</f>
        <v/>
      </c>
      <c r="K124" s="126" t="str">
        <f t="shared" si="20"/>
        <v/>
      </c>
      <c r="L124" s="127" t="str">
        <f>IF(TERM1!F121="","",TERM1!F121)</f>
        <v/>
      </c>
      <c r="M124" s="128" t="str">
        <f>IF(TERM2!F121="","",TERM2!F121)</f>
        <v/>
      </c>
      <c r="N124" s="128" t="str">
        <f>IF(TERM3!F121="","",TERM3!F121)</f>
        <v/>
      </c>
      <c r="O124" s="129" t="str">
        <f t="shared" si="21"/>
        <v/>
      </c>
      <c r="P124" s="130" t="str">
        <f>IF(TERM1!G121="","",TERM1!G121)</f>
        <v/>
      </c>
      <c r="Q124" s="128" t="str">
        <f>IF(TERM2!G121="","",TERM2!G121)</f>
        <v/>
      </c>
      <c r="R124" s="128" t="str">
        <f>IF(TERM3!G121="","",TERM3!G121)</f>
        <v/>
      </c>
      <c r="S124" s="126" t="str">
        <f t="shared" si="22"/>
        <v/>
      </c>
      <c r="T124" s="127" t="str">
        <f>IF(TERM1!H121="","",TERM1!H121)</f>
        <v/>
      </c>
      <c r="U124" s="128" t="str">
        <f>IF(TERM2!H121="","",TERM2!H121)</f>
        <v/>
      </c>
      <c r="V124" s="125" t="str">
        <f>IF(TERM3!H121="","",TERM3!H121)</f>
        <v/>
      </c>
      <c r="W124" s="129" t="str">
        <f t="shared" si="23"/>
        <v/>
      </c>
      <c r="X124" s="130" t="str">
        <f>IF(TERM1!I121="","",TERM1!I121)</f>
        <v/>
      </c>
      <c r="Y124" s="128" t="str">
        <f>IF(TERM2!I121="","",TERM2!I121)</f>
        <v/>
      </c>
      <c r="Z124" s="128" t="str">
        <f>IF(TERM3!I121="","",TERM3!I121)</f>
        <v/>
      </c>
      <c r="AA124" s="126" t="str">
        <f t="shared" si="15"/>
        <v/>
      </c>
      <c r="AB124" s="130" t="str">
        <f>IF(TERM1!J121="","",TERM1!J121)</f>
        <v/>
      </c>
      <c r="AC124" s="128" t="str">
        <f>IF(TERM2!J121="","",TERM2!J121)</f>
        <v/>
      </c>
      <c r="AD124" s="128" t="str">
        <f>IF(TERM3!J121="","",TERM3!J121)</f>
        <v/>
      </c>
      <c r="AE124" s="126" t="str">
        <f t="shared" si="16"/>
        <v/>
      </c>
      <c r="AF124" s="130" t="str">
        <f>IF(TERM1!K121="","",TERM1!K121)</f>
        <v/>
      </c>
      <c r="AG124" s="128" t="str">
        <f>IF(TERM2!K121="","",TERM2!K121)</f>
        <v/>
      </c>
      <c r="AH124" s="128" t="str">
        <f>IF(TERM3!K121="","",TERM3!K121)</f>
        <v/>
      </c>
      <c r="AI124" s="126" t="str">
        <f t="shared" si="17"/>
        <v/>
      </c>
      <c r="AJ124" s="130" t="str">
        <f>IF(TERM1!L121="","",TERM1!L121)</f>
        <v/>
      </c>
      <c r="AK124" s="128" t="str">
        <f>IF(TERM2!L121="","",TERM2!L121)</f>
        <v/>
      </c>
      <c r="AL124" s="128" t="str">
        <f>IF(TERM3!L121="","",TERM3!L121)</f>
        <v/>
      </c>
      <c r="AM124" s="126" t="str">
        <f t="shared" si="18"/>
        <v/>
      </c>
      <c r="AN124" s="130" t="str">
        <f>IF(TERM1!O121="","",TERM1!O121)</f>
        <v/>
      </c>
      <c r="AO124" s="128" t="str">
        <f>IF(TERM2!O121="","",TERM2!O121)</f>
        <v/>
      </c>
      <c r="AP124" s="128" t="str">
        <f>IF(TERM3!O121="","",TERM3!O121)</f>
        <v/>
      </c>
      <c r="AQ124" s="126" t="str">
        <f t="shared" si="19"/>
        <v/>
      </c>
      <c r="AR124" s="130" t="str">
        <f>IF(TERM1!P121="","",TERM1!P121)</f>
        <v/>
      </c>
      <c r="AS124" s="128" t="str">
        <f>IF(TERM2!P121="","",TERM2!P121)</f>
        <v/>
      </c>
      <c r="AT124" s="128" t="str">
        <f>IF(TERM3!P121="","",TERM3!P121)</f>
        <v/>
      </c>
      <c r="AU124" s="126" t="str">
        <f t="shared" si="24"/>
        <v/>
      </c>
      <c r="AV124" s="131" t="str">
        <f t="shared" si="25"/>
        <v/>
      </c>
      <c r="AW124" s="132" t="str">
        <f t="shared" si="26"/>
        <v/>
      </c>
      <c r="AX124" s="133" t="str">
        <f t="shared" si="27"/>
        <v/>
      </c>
      <c r="AY124" s="111" t="str">
        <f t="shared" si="28"/>
        <v/>
      </c>
      <c r="AZ124" s="72" t="str">
        <f t="shared" si="29"/>
        <v/>
      </c>
      <c r="BA124" s="50"/>
      <c r="BB124" s="50"/>
      <c r="BC124" s="50"/>
      <c r="BD124" s="50"/>
      <c r="BE124" s="50"/>
      <c r="BF124" s="50"/>
      <c r="BG124" s="50"/>
      <c r="BH124" s="50"/>
      <c r="BI124" s="50"/>
      <c r="BJ124" s="50"/>
      <c r="BK124" s="50"/>
      <c r="BL124" s="50"/>
      <c r="BM124" s="50"/>
      <c r="BN124" s="50"/>
      <c r="BO124" s="50"/>
      <c r="BP124" s="50"/>
      <c r="BQ124" s="50"/>
      <c r="BR124" s="50"/>
      <c r="BS124" s="50"/>
      <c r="BT124" s="50"/>
      <c r="BU124" s="50"/>
      <c r="BV124" s="50"/>
      <c r="BW124" s="50"/>
      <c r="BX124" s="50"/>
      <c r="BY124" s="50"/>
      <c r="BZ124" s="50"/>
      <c r="CA124" s="50"/>
      <c r="CB124" s="50"/>
      <c r="CC124" s="50"/>
      <c r="CD124" s="50"/>
      <c r="CE124" s="50"/>
      <c r="CF124" s="50"/>
      <c r="CG124" s="50"/>
      <c r="CH124" s="50"/>
      <c r="CI124" s="50"/>
      <c r="CJ124" s="50"/>
      <c r="CK124" s="50"/>
      <c r="CL124" s="50"/>
      <c r="CM124" s="50"/>
      <c r="CN124" s="50"/>
      <c r="CO124" s="50"/>
      <c r="CP124" s="50"/>
      <c r="CQ124" s="50"/>
      <c r="CR124" s="50"/>
      <c r="CS124" s="50"/>
      <c r="CT124" s="50"/>
      <c r="CU124" s="50"/>
      <c r="CV124" s="50"/>
      <c r="CW124" s="50"/>
      <c r="CX124" s="50"/>
      <c r="CY124" s="50"/>
      <c r="CZ124" s="50"/>
      <c r="DA124" s="50"/>
      <c r="DB124" s="50"/>
      <c r="DC124" s="50"/>
      <c r="DD124" s="50"/>
      <c r="DE124" s="50"/>
    </row>
    <row r="125" spans="1:109" s="57" customFormat="1" ht="18" customHeight="1">
      <c r="A125" s="528"/>
      <c r="B125" s="50"/>
      <c r="C125" s="70">
        <v>53</v>
      </c>
      <c r="D125" s="708" t="str">
        <f>IF('Input Data'!I123="","",'Input Data'!I123)</f>
        <v/>
      </c>
      <c r="E125" s="709"/>
      <c r="F125" s="709"/>
      <c r="G125" s="710"/>
      <c r="H125" s="123" t="str">
        <f>IF(TERM1!E122="","",TERM1!E122)</f>
        <v/>
      </c>
      <c r="I125" s="124" t="str">
        <f>IF(TERM2!E122="","",TERM2!E122)</f>
        <v/>
      </c>
      <c r="J125" s="125" t="str">
        <f>IF(TERM3!E122="","",TERM3!E122)</f>
        <v/>
      </c>
      <c r="K125" s="126" t="str">
        <f t="shared" si="20"/>
        <v/>
      </c>
      <c r="L125" s="127" t="str">
        <f>IF(TERM1!F122="","",TERM1!F122)</f>
        <v/>
      </c>
      <c r="M125" s="128" t="str">
        <f>IF(TERM2!F122="","",TERM2!F122)</f>
        <v/>
      </c>
      <c r="N125" s="128" t="str">
        <f>IF(TERM3!F122="","",TERM3!F122)</f>
        <v/>
      </c>
      <c r="O125" s="129" t="str">
        <f t="shared" si="21"/>
        <v/>
      </c>
      <c r="P125" s="130" t="str">
        <f>IF(TERM1!G122="","",TERM1!G122)</f>
        <v/>
      </c>
      <c r="Q125" s="128" t="str">
        <f>IF(TERM2!G122="","",TERM2!G122)</f>
        <v/>
      </c>
      <c r="R125" s="128" t="str">
        <f>IF(TERM3!G122="","",TERM3!G122)</f>
        <v/>
      </c>
      <c r="S125" s="126" t="str">
        <f t="shared" si="22"/>
        <v/>
      </c>
      <c r="T125" s="127" t="str">
        <f>IF(TERM1!H122="","",TERM1!H122)</f>
        <v/>
      </c>
      <c r="U125" s="128" t="str">
        <f>IF(TERM2!H122="","",TERM2!H122)</f>
        <v/>
      </c>
      <c r="V125" s="125" t="str">
        <f>IF(TERM3!H122="","",TERM3!H122)</f>
        <v/>
      </c>
      <c r="W125" s="129" t="str">
        <f t="shared" si="23"/>
        <v/>
      </c>
      <c r="X125" s="130" t="str">
        <f>IF(TERM1!I122="","",TERM1!I122)</f>
        <v/>
      </c>
      <c r="Y125" s="128" t="str">
        <f>IF(TERM2!I122="","",TERM2!I122)</f>
        <v/>
      </c>
      <c r="Z125" s="128" t="str">
        <f>IF(TERM3!I122="","",TERM3!I122)</f>
        <v/>
      </c>
      <c r="AA125" s="126" t="str">
        <f t="shared" si="15"/>
        <v/>
      </c>
      <c r="AB125" s="130" t="str">
        <f>IF(TERM1!J122="","",TERM1!J122)</f>
        <v/>
      </c>
      <c r="AC125" s="128" t="str">
        <f>IF(TERM2!J122="","",TERM2!J122)</f>
        <v/>
      </c>
      <c r="AD125" s="128" t="str">
        <f>IF(TERM3!J122="","",TERM3!J122)</f>
        <v/>
      </c>
      <c r="AE125" s="126" t="str">
        <f t="shared" si="16"/>
        <v/>
      </c>
      <c r="AF125" s="130" t="str">
        <f>IF(TERM1!K122="","",TERM1!K122)</f>
        <v/>
      </c>
      <c r="AG125" s="128" t="str">
        <f>IF(TERM2!K122="","",TERM2!K122)</f>
        <v/>
      </c>
      <c r="AH125" s="128" t="str">
        <f>IF(TERM3!K122="","",TERM3!K122)</f>
        <v/>
      </c>
      <c r="AI125" s="126" t="str">
        <f t="shared" si="17"/>
        <v/>
      </c>
      <c r="AJ125" s="130" t="str">
        <f>IF(TERM1!L122="","",TERM1!L122)</f>
        <v/>
      </c>
      <c r="AK125" s="128" t="str">
        <f>IF(TERM2!L122="","",TERM2!L122)</f>
        <v/>
      </c>
      <c r="AL125" s="128" t="str">
        <f>IF(TERM3!L122="","",TERM3!L122)</f>
        <v/>
      </c>
      <c r="AM125" s="126" t="str">
        <f t="shared" si="18"/>
        <v/>
      </c>
      <c r="AN125" s="130" t="str">
        <f>IF(TERM1!O122="","",TERM1!O122)</f>
        <v/>
      </c>
      <c r="AO125" s="128" t="str">
        <f>IF(TERM2!O122="","",TERM2!O122)</f>
        <v/>
      </c>
      <c r="AP125" s="128" t="str">
        <f>IF(TERM3!O122="","",TERM3!O122)</f>
        <v/>
      </c>
      <c r="AQ125" s="126" t="str">
        <f t="shared" si="19"/>
        <v/>
      </c>
      <c r="AR125" s="130" t="str">
        <f>IF(TERM1!P122="","",TERM1!P122)</f>
        <v/>
      </c>
      <c r="AS125" s="128" t="str">
        <f>IF(TERM2!P122="","",TERM2!P122)</f>
        <v/>
      </c>
      <c r="AT125" s="128" t="str">
        <f>IF(TERM3!P122="","",TERM3!P122)</f>
        <v/>
      </c>
      <c r="AU125" s="126" t="str">
        <f t="shared" si="24"/>
        <v/>
      </c>
      <c r="AV125" s="131" t="str">
        <f t="shared" si="25"/>
        <v/>
      </c>
      <c r="AW125" s="132" t="str">
        <f t="shared" si="26"/>
        <v/>
      </c>
      <c r="AX125" s="133" t="str">
        <f t="shared" si="27"/>
        <v/>
      </c>
      <c r="AY125" s="111" t="str">
        <f t="shared" si="28"/>
        <v/>
      </c>
      <c r="AZ125" s="72" t="str">
        <f t="shared" si="29"/>
        <v/>
      </c>
      <c r="BA125" s="50"/>
      <c r="BB125" s="50"/>
      <c r="BC125" s="50"/>
      <c r="BD125" s="50"/>
      <c r="BE125" s="50"/>
      <c r="BF125" s="50"/>
      <c r="BG125" s="50"/>
      <c r="BH125" s="50"/>
      <c r="BI125" s="50"/>
      <c r="BJ125" s="50"/>
      <c r="BK125" s="50"/>
      <c r="BL125" s="50"/>
      <c r="BM125" s="50"/>
      <c r="BN125" s="50"/>
      <c r="BO125" s="50"/>
      <c r="BP125" s="50"/>
      <c r="BQ125" s="50"/>
      <c r="BR125" s="50"/>
      <c r="BS125" s="50"/>
      <c r="BT125" s="50"/>
      <c r="BU125" s="50"/>
      <c r="BV125" s="50"/>
      <c r="BW125" s="50"/>
      <c r="BX125" s="50"/>
      <c r="BY125" s="50"/>
      <c r="BZ125" s="50"/>
      <c r="CA125" s="50"/>
      <c r="CB125" s="50"/>
      <c r="CC125" s="50"/>
      <c r="CD125" s="50"/>
      <c r="CE125" s="50"/>
      <c r="CF125" s="50"/>
      <c r="CG125" s="50"/>
      <c r="CH125" s="50"/>
      <c r="CI125" s="50"/>
      <c r="CJ125" s="50"/>
      <c r="CK125" s="50"/>
      <c r="CL125" s="50"/>
      <c r="CM125" s="50"/>
      <c r="CN125" s="50"/>
      <c r="CO125" s="50"/>
      <c r="CP125" s="50"/>
      <c r="CQ125" s="50"/>
      <c r="CR125" s="50"/>
      <c r="CS125" s="50"/>
      <c r="CT125" s="50"/>
      <c r="CU125" s="50"/>
      <c r="CV125" s="50"/>
      <c r="CW125" s="50"/>
      <c r="CX125" s="50"/>
      <c r="CY125" s="50"/>
      <c r="CZ125" s="50"/>
      <c r="DA125" s="50"/>
      <c r="DB125" s="50"/>
      <c r="DC125" s="50"/>
      <c r="DD125" s="50"/>
      <c r="DE125" s="50"/>
    </row>
    <row r="126" spans="1:109" s="57" customFormat="1" ht="18" customHeight="1">
      <c r="A126" s="528"/>
      <c r="B126" s="50"/>
      <c r="C126" s="70">
        <v>54</v>
      </c>
      <c r="D126" s="708" t="str">
        <f>IF('Input Data'!I124="","",'Input Data'!I124)</f>
        <v/>
      </c>
      <c r="E126" s="709"/>
      <c r="F126" s="709"/>
      <c r="G126" s="710"/>
      <c r="H126" s="123" t="str">
        <f>IF(TERM1!E123="","",TERM1!E123)</f>
        <v/>
      </c>
      <c r="I126" s="124" t="str">
        <f>IF(TERM2!E123="","",TERM2!E123)</f>
        <v/>
      </c>
      <c r="J126" s="125" t="str">
        <f>IF(TERM3!E123="","",TERM3!E123)</f>
        <v/>
      </c>
      <c r="K126" s="126" t="str">
        <f t="shared" si="20"/>
        <v/>
      </c>
      <c r="L126" s="127" t="str">
        <f>IF(TERM1!F123="","",TERM1!F123)</f>
        <v/>
      </c>
      <c r="M126" s="128" t="str">
        <f>IF(TERM2!F123="","",TERM2!F123)</f>
        <v/>
      </c>
      <c r="N126" s="128" t="str">
        <f>IF(TERM3!F123="","",TERM3!F123)</f>
        <v/>
      </c>
      <c r="O126" s="129" t="str">
        <f t="shared" si="21"/>
        <v/>
      </c>
      <c r="P126" s="130" t="str">
        <f>IF(TERM1!G123="","",TERM1!G123)</f>
        <v/>
      </c>
      <c r="Q126" s="128" t="str">
        <f>IF(TERM2!G123="","",TERM2!G123)</f>
        <v/>
      </c>
      <c r="R126" s="128" t="str">
        <f>IF(TERM3!G123="","",TERM3!G123)</f>
        <v/>
      </c>
      <c r="S126" s="126" t="str">
        <f t="shared" si="22"/>
        <v/>
      </c>
      <c r="T126" s="127" t="str">
        <f>IF(TERM1!H123="","",TERM1!H123)</f>
        <v/>
      </c>
      <c r="U126" s="128" t="str">
        <f>IF(TERM2!H123="","",TERM2!H123)</f>
        <v/>
      </c>
      <c r="V126" s="125" t="str">
        <f>IF(TERM3!H123="","",TERM3!H123)</f>
        <v/>
      </c>
      <c r="W126" s="129" t="str">
        <f t="shared" si="23"/>
        <v/>
      </c>
      <c r="X126" s="130" t="str">
        <f>IF(TERM1!I123="","",TERM1!I123)</f>
        <v/>
      </c>
      <c r="Y126" s="128" t="str">
        <f>IF(TERM2!I123="","",TERM2!I123)</f>
        <v/>
      </c>
      <c r="Z126" s="128" t="str">
        <f>IF(TERM3!I123="","",TERM3!I123)</f>
        <v/>
      </c>
      <c r="AA126" s="126" t="str">
        <f t="shared" si="15"/>
        <v/>
      </c>
      <c r="AB126" s="130" t="str">
        <f>IF(TERM1!J123="","",TERM1!J123)</f>
        <v/>
      </c>
      <c r="AC126" s="128" t="str">
        <f>IF(TERM2!J123="","",TERM2!J123)</f>
        <v/>
      </c>
      <c r="AD126" s="128" t="str">
        <f>IF(TERM3!J123="","",TERM3!J123)</f>
        <v/>
      </c>
      <c r="AE126" s="126" t="str">
        <f t="shared" si="16"/>
        <v/>
      </c>
      <c r="AF126" s="130" t="str">
        <f>IF(TERM1!K123="","",TERM1!K123)</f>
        <v/>
      </c>
      <c r="AG126" s="128" t="str">
        <f>IF(TERM2!K123="","",TERM2!K123)</f>
        <v/>
      </c>
      <c r="AH126" s="128" t="str">
        <f>IF(TERM3!K123="","",TERM3!K123)</f>
        <v/>
      </c>
      <c r="AI126" s="126" t="str">
        <f t="shared" si="17"/>
        <v/>
      </c>
      <c r="AJ126" s="130" t="str">
        <f>IF(TERM1!L123="","",TERM1!L123)</f>
        <v/>
      </c>
      <c r="AK126" s="128" t="str">
        <f>IF(TERM2!L123="","",TERM2!L123)</f>
        <v/>
      </c>
      <c r="AL126" s="128" t="str">
        <f>IF(TERM3!L123="","",TERM3!L123)</f>
        <v/>
      </c>
      <c r="AM126" s="126" t="str">
        <f t="shared" si="18"/>
        <v/>
      </c>
      <c r="AN126" s="130" t="str">
        <f>IF(TERM1!O123="","",TERM1!O123)</f>
        <v/>
      </c>
      <c r="AO126" s="128" t="str">
        <f>IF(TERM2!O123="","",TERM2!O123)</f>
        <v/>
      </c>
      <c r="AP126" s="128" t="str">
        <f>IF(TERM3!O123="","",TERM3!O123)</f>
        <v/>
      </c>
      <c r="AQ126" s="126" t="str">
        <f t="shared" si="19"/>
        <v/>
      </c>
      <c r="AR126" s="130" t="str">
        <f>IF(TERM1!P123="","",TERM1!P123)</f>
        <v/>
      </c>
      <c r="AS126" s="128" t="str">
        <f>IF(TERM2!P123="","",TERM2!P123)</f>
        <v/>
      </c>
      <c r="AT126" s="128" t="str">
        <f>IF(TERM3!P123="","",TERM3!P123)</f>
        <v/>
      </c>
      <c r="AU126" s="126" t="str">
        <f t="shared" si="24"/>
        <v/>
      </c>
      <c r="AV126" s="131" t="str">
        <f t="shared" si="25"/>
        <v/>
      </c>
      <c r="AW126" s="132" t="str">
        <f t="shared" si="26"/>
        <v/>
      </c>
      <c r="AX126" s="133" t="str">
        <f t="shared" si="27"/>
        <v/>
      </c>
      <c r="AY126" s="111" t="str">
        <f t="shared" si="28"/>
        <v/>
      </c>
      <c r="AZ126" s="72" t="str">
        <f t="shared" si="29"/>
        <v/>
      </c>
      <c r="BA126" s="50"/>
      <c r="BB126" s="50"/>
      <c r="BC126" s="50"/>
      <c r="BD126" s="50"/>
      <c r="BE126" s="50"/>
      <c r="BF126" s="50"/>
      <c r="BG126" s="50"/>
      <c r="BH126" s="50"/>
      <c r="BI126" s="50"/>
      <c r="BJ126" s="50"/>
      <c r="BK126" s="50"/>
      <c r="BL126" s="50"/>
      <c r="BM126" s="50"/>
      <c r="BN126" s="50"/>
      <c r="BO126" s="50"/>
      <c r="BP126" s="50"/>
      <c r="BQ126" s="50"/>
      <c r="BR126" s="50"/>
      <c r="BS126" s="50"/>
      <c r="BT126" s="50"/>
      <c r="BU126" s="50"/>
      <c r="BV126" s="50"/>
      <c r="BW126" s="50"/>
      <c r="BX126" s="50"/>
      <c r="BY126" s="50"/>
      <c r="BZ126" s="50"/>
      <c r="CA126" s="50"/>
      <c r="CB126" s="50"/>
      <c r="CC126" s="50"/>
      <c r="CD126" s="50"/>
      <c r="CE126" s="50"/>
      <c r="CF126" s="50"/>
      <c r="CG126" s="50"/>
      <c r="CH126" s="50"/>
      <c r="CI126" s="50"/>
      <c r="CJ126" s="50"/>
      <c r="CK126" s="50"/>
      <c r="CL126" s="50"/>
      <c r="CM126" s="50"/>
      <c r="CN126" s="50"/>
      <c r="CO126" s="50"/>
      <c r="CP126" s="50"/>
      <c r="CQ126" s="50"/>
      <c r="CR126" s="50"/>
      <c r="CS126" s="50"/>
      <c r="CT126" s="50"/>
      <c r="CU126" s="50"/>
      <c r="CV126" s="50"/>
      <c r="CW126" s="50"/>
      <c r="CX126" s="50"/>
      <c r="CY126" s="50"/>
      <c r="CZ126" s="50"/>
      <c r="DA126" s="50"/>
      <c r="DB126" s="50"/>
      <c r="DC126" s="50"/>
      <c r="DD126" s="50"/>
      <c r="DE126" s="50"/>
    </row>
    <row r="127" spans="1:109" s="57" customFormat="1" ht="18" customHeight="1">
      <c r="A127" s="528"/>
      <c r="B127" s="50"/>
      <c r="C127" s="70">
        <v>55</v>
      </c>
      <c r="D127" s="708" t="str">
        <f>IF('Input Data'!I125="","",'Input Data'!I125)</f>
        <v/>
      </c>
      <c r="E127" s="709"/>
      <c r="F127" s="709"/>
      <c r="G127" s="710"/>
      <c r="H127" s="123" t="str">
        <f>IF(TERM1!E124="","",TERM1!E124)</f>
        <v/>
      </c>
      <c r="I127" s="124" t="str">
        <f>IF(TERM2!E124="","",TERM2!E124)</f>
        <v/>
      </c>
      <c r="J127" s="125" t="str">
        <f>IF(TERM3!E124="","",TERM3!E124)</f>
        <v/>
      </c>
      <c r="K127" s="126" t="str">
        <f t="shared" si="20"/>
        <v/>
      </c>
      <c r="L127" s="127" t="str">
        <f>IF(TERM1!F124="","",TERM1!F124)</f>
        <v/>
      </c>
      <c r="M127" s="128" t="str">
        <f>IF(TERM2!F124="","",TERM2!F124)</f>
        <v/>
      </c>
      <c r="N127" s="128" t="str">
        <f>IF(TERM3!F124="","",TERM3!F124)</f>
        <v/>
      </c>
      <c r="O127" s="129" t="str">
        <f t="shared" si="21"/>
        <v/>
      </c>
      <c r="P127" s="130" t="str">
        <f>IF(TERM1!G124="","",TERM1!G124)</f>
        <v/>
      </c>
      <c r="Q127" s="128" t="str">
        <f>IF(TERM2!G124="","",TERM2!G124)</f>
        <v/>
      </c>
      <c r="R127" s="128" t="str">
        <f>IF(TERM3!G124="","",TERM3!G124)</f>
        <v/>
      </c>
      <c r="S127" s="126" t="str">
        <f t="shared" si="22"/>
        <v/>
      </c>
      <c r="T127" s="127" t="str">
        <f>IF(TERM1!H124="","",TERM1!H124)</f>
        <v/>
      </c>
      <c r="U127" s="128" t="str">
        <f>IF(TERM2!H124="","",TERM2!H124)</f>
        <v/>
      </c>
      <c r="V127" s="125" t="str">
        <f>IF(TERM3!H124="","",TERM3!H124)</f>
        <v/>
      </c>
      <c r="W127" s="129" t="str">
        <f t="shared" si="23"/>
        <v/>
      </c>
      <c r="X127" s="130" t="str">
        <f>IF(TERM1!I124="","",TERM1!I124)</f>
        <v/>
      </c>
      <c r="Y127" s="128" t="str">
        <f>IF(TERM2!I124="","",TERM2!I124)</f>
        <v/>
      </c>
      <c r="Z127" s="128" t="str">
        <f>IF(TERM3!I124="","",TERM3!I124)</f>
        <v/>
      </c>
      <c r="AA127" s="126" t="str">
        <f t="shared" si="15"/>
        <v/>
      </c>
      <c r="AB127" s="130" t="str">
        <f>IF(TERM1!J124="","",TERM1!J124)</f>
        <v/>
      </c>
      <c r="AC127" s="128" t="str">
        <f>IF(TERM2!J124="","",TERM2!J124)</f>
        <v/>
      </c>
      <c r="AD127" s="128" t="str">
        <f>IF(TERM3!J124="","",TERM3!J124)</f>
        <v/>
      </c>
      <c r="AE127" s="126" t="str">
        <f t="shared" si="16"/>
        <v/>
      </c>
      <c r="AF127" s="130" t="str">
        <f>IF(TERM1!K124="","",TERM1!K124)</f>
        <v/>
      </c>
      <c r="AG127" s="128" t="str">
        <f>IF(TERM2!K124="","",TERM2!K124)</f>
        <v/>
      </c>
      <c r="AH127" s="128" t="str">
        <f>IF(TERM3!K124="","",TERM3!K124)</f>
        <v/>
      </c>
      <c r="AI127" s="126" t="str">
        <f t="shared" si="17"/>
        <v/>
      </c>
      <c r="AJ127" s="130" t="str">
        <f>IF(TERM1!L124="","",TERM1!L124)</f>
        <v/>
      </c>
      <c r="AK127" s="128" t="str">
        <f>IF(TERM2!L124="","",TERM2!L124)</f>
        <v/>
      </c>
      <c r="AL127" s="128" t="str">
        <f>IF(TERM3!L124="","",TERM3!L124)</f>
        <v/>
      </c>
      <c r="AM127" s="126" t="str">
        <f t="shared" si="18"/>
        <v/>
      </c>
      <c r="AN127" s="130" t="str">
        <f>IF(TERM1!O124="","",TERM1!O124)</f>
        <v/>
      </c>
      <c r="AO127" s="128" t="str">
        <f>IF(TERM2!O124="","",TERM2!O124)</f>
        <v/>
      </c>
      <c r="AP127" s="128" t="str">
        <f>IF(TERM3!O124="","",TERM3!O124)</f>
        <v/>
      </c>
      <c r="AQ127" s="126" t="str">
        <f t="shared" si="19"/>
        <v/>
      </c>
      <c r="AR127" s="130" t="str">
        <f>IF(TERM1!P124="","",TERM1!P124)</f>
        <v/>
      </c>
      <c r="AS127" s="128" t="str">
        <f>IF(TERM2!P124="","",TERM2!P124)</f>
        <v/>
      </c>
      <c r="AT127" s="128" t="str">
        <f>IF(TERM3!P124="","",TERM3!P124)</f>
        <v/>
      </c>
      <c r="AU127" s="126" t="str">
        <f t="shared" si="24"/>
        <v/>
      </c>
      <c r="AV127" s="131" t="str">
        <f t="shared" si="25"/>
        <v/>
      </c>
      <c r="AW127" s="132" t="str">
        <f t="shared" si="26"/>
        <v/>
      </c>
      <c r="AX127" s="133" t="str">
        <f t="shared" si="27"/>
        <v/>
      </c>
      <c r="AY127" s="111" t="str">
        <f t="shared" si="28"/>
        <v/>
      </c>
      <c r="AZ127" s="72" t="str">
        <f t="shared" si="29"/>
        <v/>
      </c>
      <c r="BA127" s="50"/>
      <c r="BB127" s="50"/>
      <c r="BC127" s="50"/>
      <c r="BD127" s="50"/>
      <c r="BE127" s="50"/>
      <c r="BF127" s="50"/>
      <c r="BG127" s="50"/>
      <c r="BH127" s="50"/>
      <c r="BI127" s="50"/>
      <c r="BJ127" s="50"/>
      <c r="BK127" s="50"/>
      <c r="BL127" s="50"/>
      <c r="BM127" s="50"/>
      <c r="BN127" s="50"/>
      <c r="BO127" s="50"/>
      <c r="BP127" s="50"/>
      <c r="BQ127" s="50"/>
      <c r="BR127" s="50"/>
      <c r="BS127" s="50"/>
      <c r="BT127" s="50"/>
      <c r="BU127" s="50"/>
      <c r="BV127" s="50"/>
      <c r="BW127" s="50"/>
      <c r="BX127" s="50"/>
      <c r="BY127" s="50"/>
      <c r="BZ127" s="50"/>
      <c r="CA127" s="50"/>
      <c r="CB127" s="50"/>
      <c r="CC127" s="50"/>
      <c r="CD127" s="50"/>
      <c r="CE127" s="50"/>
      <c r="CF127" s="50"/>
      <c r="CG127" s="50"/>
      <c r="CH127" s="50"/>
      <c r="CI127" s="50"/>
      <c r="CJ127" s="50"/>
      <c r="CK127" s="50"/>
      <c r="CL127" s="50"/>
      <c r="CM127" s="50"/>
      <c r="CN127" s="50"/>
      <c r="CO127" s="50"/>
      <c r="CP127" s="50"/>
      <c r="CQ127" s="50"/>
      <c r="CR127" s="50"/>
      <c r="CS127" s="50"/>
      <c r="CT127" s="50"/>
      <c r="CU127" s="50"/>
      <c r="CV127" s="50"/>
      <c r="CW127" s="50"/>
      <c r="CX127" s="50"/>
      <c r="CY127" s="50"/>
      <c r="CZ127" s="50"/>
      <c r="DA127" s="50"/>
      <c r="DB127" s="50"/>
      <c r="DC127" s="50"/>
      <c r="DD127" s="50"/>
      <c r="DE127" s="50"/>
    </row>
    <row r="128" spans="1:109" s="57" customFormat="1" ht="18" customHeight="1">
      <c r="A128" s="528"/>
      <c r="B128" s="50"/>
      <c r="C128" s="70">
        <v>56</v>
      </c>
      <c r="D128" s="708" t="str">
        <f>IF('Input Data'!I126="","",'Input Data'!I126)</f>
        <v/>
      </c>
      <c r="E128" s="709"/>
      <c r="F128" s="709"/>
      <c r="G128" s="710"/>
      <c r="H128" s="123" t="str">
        <f>IF(TERM1!E125="","",TERM1!E125)</f>
        <v/>
      </c>
      <c r="I128" s="124" t="str">
        <f>IF(TERM2!E125="","",TERM2!E125)</f>
        <v/>
      </c>
      <c r="J128" s="125" t="str">
        <f>IF(TERM3!E125="","",TERM3!E125)</f>
        <v/>
      </c>
      <c r="K128" s="126" t="str">
        <f t="shared" si="20"/>
        <v/>
      </c>
      <c r="L128" s="127" t="str">
        <f>IF(TERM1!F125="","",TERM1!F125)</f>
        <v/>
      </c>
      <c r="M128" s="128" t="str">
        <f>IF(TERM2!F125="","",TERM2!F125)</f>
        <v/>
      </c>
      <c r="N128" s="128" t="str">
        <f>IF(TERM3!F125="","",TERM3!F125)</f>
        <v/>
      </c>
      <c r="O128" s="129" t="str">
        <f t="shared" si="21"/>
        <v/>
      </c>
      <c r="P128" s="130" t="str">
        <f>IF(TERM1!G125="","",TERM1!G125)</f>
        <v/>
      </c>
      <c r="Q128" s="128" t="str">
        <f>IF(TERM2!G125="","",TERM2!G125)</f>
        <v/>
      </c>
      <c r="R128" s="128" t="str">
        <f>IF(TERM3!G125="","",TERM3!G125)</f>
        <v/>
      </c>
      <c r="S128" s="126" t="str">
        <f t="shared" si="22"/>
        <v/>
      </c>
      <c r="T128" s="127" t="str">
        <f>IF(TERM1!H125="","",TERM1!H125)</f>
        <v/>
      </c>
      <c r="U128" s="128" t="str">
        <f>IF(TERM2!H125="","",TERM2!H125)</f>
        <v/>
      </c>
      <c r="V128" s="125" t="str">
        <f>IF(TERM3!H125="","",TERM3!H125)</f>
        <v/>
      </c>
      <c r="W128" s="129" t="str">
        <f t="shared" si="23"/>
        <v/>
      </c>
      <c r="X128" s="130" t="str">
        <f>IF(TERM1!I125="","",TERM1!I125)</f>
        <v/>
      </c>
      <c r="Y128" s="128" t="str">
        <f>IF(TERM2!I125="","",TERM2!I125)</f>
        <v/>
      </c>
      <c r="Z128" s="128" t="str">
        <f>IF(TERM3!I125="","",TERM3!I125)</f>
        <v/>
      </c>
      <c r="AA128" s="126" t="str">
        <f t="shared" si="15"/>
        <v/>
      </c>
      <c r="AB128" s="130" t="str">
        <f>IF(TERM1!J125="","",TERM1!J125)</f>
        <v/>
      </c>
      <c r="AC128" s="128" t="str">
        <f>IF(TERM2!J125="","",TERM2!J125)</f>
        <v/>
      </c>
      <c r="AD128" s="128" t="str">
        <f>IF(TERM3!J125="","",TERM3!J125)</f>
        <v/>
      </c>
      <c r="AE128" s="126" t="str">
        <f t="shared" si="16"/>
        <v/>
      </c>
      <c r="AF128" s="130" t="str">
        <f>IF(TERM1!K125="","",TERM1!K125)</f>
        <v/>
      </c>
      <c r="AG128" s="128" t="str">
        <f>IF(TERM2!K125="","",TERM2!K125)</f>
        <v/>
      </c>
      <c r="AH128" s="128" t="str">
        <f>IF(TERM3!K125="","",TERM3!K125)</f>
        <v/>
      </c>
      <c r="AI128" s="126" t="str">
        <f t="shared" si="17"/>
        <v/>
      </c>
      <c r="AJ128" s="130" t="str">
        <f>IF(TERM1!L125="","",TERM1!L125)</f>
        <v/>
      </c>
      <c r="AK128" s="128" t="str">
        <f>IF(TERM2!L125="","",TERM2!L125)</f>
        <v/>
      </c>
      <c r="AL128" s="128" t="str">
        <f>IF(TERM3!L125="","",TERM3!L125)</f>
        <v/>
      </c>
      <c r="AM128" s="126" t="str">
        <f t="shared" si="18"/>
        <v/>
      </c>
      <c r="AN128" s="130" t="str">
        <f>IF(TERM1!O125="","",TERM1!O125)</f>
        <v/>
      </c>
      <c r="AO128" s="128" t="str">
        <f>IF(TERM2!O125="","",TERM2!O125)</f>
        <v/>
      </c>
      <c r="AP128" s="128" t="str">
        <f>IF(TERM3!O125="","",TERM3!O125)</f>
        <v/>
      </c>
      <c r="AQ128" s="126" t="str">
        <f t="shared" si="19"/>
        <v/>
      </c>
      <c r="AR128" s="130" t="str">
        <f>IF(TERM1!P125="","",TERM1!P125)</f>
        <v/>
      </c>
      <c r="AS128" s="128" t="str">
        <f>IF(TERM2!P125="","",TERM2!P125)</f>
        <v/>
      </c>
      <c r="AT128" s="128" t="str">
        <f>IF(TERM3!P125="","",TERM3!P125)</f>
        <v/>
      </c>
      <c r="AU128" s="126" t="str">
        <f t="shared" si="24"/>
        <v/>
      </c>
      <c r="AV128" s="131" t="str">
        <f t="shared" si="25"/>
        <v/>
      </c>
      <c r="AW128" s="132" t="str">
        <f t="shared" si="26"/>
        <v/>
      </c>
      <c r="AX128" s="133" t="str">
        <f t="shared" si="27"/>
        <v/>
      </c>
      <c r="AY128" s="111" t="str">
        <f t="shared" si="28"/>
        <v/>
      </c>
      <c r="AZ128" s="72" t="str">
        <f t="shared" si="29"/>
        <v/>
      </c>
      <c r="BA128" s="50"/>
      <c r="BB128" s="50"/>
      <c r="BC128" s="50"/>
      <c r="BD128" s="50"/>
      <c r="BE128" s="50"/>
      <c r="BF128" s="50"/>
      <c r="BG128" s="50"/>
      <c r="BH128" s="50"/>
      <c r="BI128" s="50"/>
      <c r="BJ128" s="50"/>
      <c r="BK128" s="50"/>
      <c r="BL128" s="50"/>
      <c r="BM128" s="50"/>
      <c r="BN128" s="50"/>
      <c r="BO128" s="50"/>
      <c r="BP128" s="50"/>
      <c r="BQ128" s="50"/>
      <c r="BR128" s="50"/>
      <c r="BS128" s="50"/>
      <c r="BT128" s="50"/>
      <c r="BU128" s="50"/>
      <c r="BV128" s="50"/>
      <c r="BW128" s="50"/>
      <c r="BX128" s="50"/>
      <c r="BY128" s="50"/>
      <c r="BZ128" s="50"/>
      <c r="CA128" s="50"/>
      <c r="CB128" s="50"/>
      <c r="CC128" s="50"/>
      <c r="CD128" s="50"/>
      <c r="CE128" s="50"/>
      <c r="CF128" s="50"/>
      <c r="CG128" s="50"/>
      <c r="CH128" s="50"/>
      <c r="CI128" s="50"/>
      <c r="CJ128" s="50"/>
      <c r="CK128" s="50"/>
      <c r="CL128" s="50"/>
      <c r="CM128" s="50"/>
      <c r="CN128" s="50"/>
      <c r="CO128" s="50"/>
      <c r="CP128" s="50"/>
      <c r="CQ128" s="50"/>
      <c r="CR128" s="50"/>
      <c r="CS128" s="50"/>
      <c r="CT128" s="50"/>
      <c r="CU128" s="50"/>
      <c r="CV128" s="50"/>
      <c r="CW128" s="50"/>
      <c r="CX128" s="50"/>
      <c r="CY128" s="50"/>
      <c r="CZ128" s="50"/>
      <c r="DA128" s="50"/>
      <c r="DB128" s="50"/>
      <c r="DC128" s="50"/>
      <c r="DD128" s="50"/>
      <c r="DE128" s="50"/>
    </row>
    <row r="129" spans="1:109" s="57" customFormat="1" ht="18" customHeight="1">
      <c r="A129" s="528"/>
      <c r="B129" s="50"/>
      <c r="C129" s="70">
        <v>57</v>
      </c>
      <c r="D129" s="708" t="str">
        <f>IF('Input Data'!I127="","",'Input Data'!I127)</f>
        <v/>
      </c>
      <c r="E129" s="709"/>
      <c r="F129" s="709"/>
      <c r="G129" s="710"/>
      <c r="H129" s="123" t="str">
        <f>IF(TERM1!E126="","",TERM1!E126)</f>
        <v/>
      </c>
      <c r="I129" s="124" t="str">
        <f>IF(TERM2!E126="","",TERM2!E126)</f>
        <v/>
      </c>
      <c r="J129" s="125" t="str">
        <f>IF(TERM3!E126="","",TERM3!E126)</f>
        <v/>
      </c>
      <c r="K129" s="126" t="str">
        <f t="shared" si="20"/>
        <v/>
      </c>
      <c r="L129" s="127" t="str">
        <f>IF(TERM1!F126="","",TERM1!F126)</f>
        <v/>
      </c>
      <c r="M129" s="128" t="str">
        <f>IF(TERM2!F126="","",TERM2!F126)</f>
        <v/>
      </c>
      <c r="N129" s="128" t="str">
        <f>IF(TERM3!F126="","",TERM3!F126)</f>
        <v/>
      </c>
      <c r="O129" s="129" t="str">
        <f t="shared" si="21"/>
        <v/>
      </c>
      <c r="P129" s="130" t="str">
        <f>IF(TERM1!G126="","",TERM1!G126)</f>
        <v/>
      </c>
      <c r="Q129" s="128" t="str">
        <f>IF(TERM2!G126="","",TERM2!G126)</f>
        <v/>
      </c>
      <c r="R129" s="128" t="str">
        <f>IF(TERM3!G126="","",TERM3!G126)</f>
        <v/>
      </c>
      <c r="S129" s="126" t="str">
        <f t="shared" si="22"/>
        <v/>
      </c>
      <c r="T129" s="127" t="str">
        <f>IF(TERM1!H126="","",TERM1!H126)</f>
        <v/>
      </c>
      <c r="U129" s="128" t="str">
        <f>IF(TERM2!H126="","",TERM2!H126)</f>
        <v/>
      </c>
      <c r="V129" s="125" t="str">
        <f>IF(TERM3!H126="","",TERM3!H126)</f>
        <v/>
      </c>
      <c r="W129" s="129" t="str">
        <f t="shared" si="23"/>
        <v/>
      </c>
      <c r="X129" s="130" t="str">
        <f>IF(TERM1!I126="","",TERM1!I126)</f>
        <v/>
      </c>
      <c r="Y129" s="128" t="str">
        <f>IF(TERM2!I126="","",TERM2!I126)</f>
        <v/>
      </c>
      <c r="Z129" s="128" t="str">
        <f>IF(TERM3!I126="","",TERM3!I126)</f>
        <v/>
      </c>
      <c r="AA129" s="126" t="str">
        <f t="shared" si="15"/>
        <v/>
      </c>
      <c r="AB129" s="130" t="str">
        <f>IF(TERM1!J126="","",TERM1!J126)</f>
        <v/>
      </c>
      <c r="AC129" s="128" t="str">
        <f>IF(TERM2!J126="","",TERM2!J126)</f>
        <v/>
      </c>
      <c r="AD129" s="128" t="str">
        <f>IF(TERM3!J126="","",TERM3!J126)</f>
        <v/>
      </c>
      <c r="AE129" s="126" t="str">
        <f t="shared" si="16"/>
        <v/>
      </c>
      <c r="AF129" s="130" t="str">
        <f>IF(TERM1!K126="","",TERM1!K126)</f>
        <v/>
      </c>
      <c r="AG129" s="128" t="str">
        <f>IF(TERM2!K126="","",TERM2!K126)</f>
        <v/>
      </c>
      <c r="AH129" s="128" t="str">
        <f>IF(TERM3!K126="","",TERM3!K126)</f>
        <v/>
      </c>
      <c r="AI129" s="126" t="str">
        <f t="shared" si="17"/>
        <v/>
      </c>
      <c r="AJ129" s="130" t="str">
        <f>IF(TERM1!L126="","",TERM1!L126)</f>
        <v/>
      </c>
      <c r="AK129" s="128" t="str">
        <f>IF(TERM2!L126="","",TERM2!L126)</f>
        <v/>
      </c>
      <c r="AL129" s="128" t="str">
        <f>IF(TERM3!L126="","",TERM3!L126)</f>
        <v/>
      </c>
      <c r="AM129" s="126" t="str">
        <f t="shared" si="18"/>
        <v/>
      </c>
      <c r="AN129" s="130" t="str">
        <f>IF(TERM1!O126="","",TERM1!O126)</f>
        <v/>
      </c>
      <c r="AO129" s="128" t="str">
        <f>IF(TERM2!O126="","",TERM2!O126)</f>
        <v/>
      </c>
      <c r="AP129" s="128" t="str">
        <f>IF(TERM3!O126="","",TERM3!O126)</f>
        <v/>
      </c>
      <c r="AQ129" s="126" t="str">
        <f t="shared" si="19"/>
        <v/>
      </c>
      <c r="AR129" s="130" t="str">
        <f>IF(TERM1!P126="","",TERM1!P126)</f>
        <v/>
      </c>
      <c r="AS129" s="128" t="str">
        <f>IF(TERM2!P126="","",TERM2!P126)</f>
        <v/>
      </c>
      <c r="AT129" s="128" t="str">
        <f>IF(TERM3!P126="","",TERM3!P126)</f>
        <v/>
      </c>
      <c r="AU129" s="126" t="str">
        <f t="shared" si="24"/>
        <v/>
      </c>
      <c r="AV129" s="131" t="str">
        <f t="shared" si="25"/>
        <v/>
      </c>
      <c r="AW129" s="132" t="str">
        <f t="shared" si="26"/>
        <v/>
      </c>
      <c r="AX129" s="133" t="str">
        <f t="shared" si="27"/>
        <v/>
      </c>
      <c r="AY129" s="111" t="str">
        <f t="shared" si="28"/>
        <v/>
      </c>
      <c r="AZ129" s="72" t="str">
        <f t="shared" si="29"/>
        <v/>
      </c>
      <c r="BA129" s="50"/>
      <c r="BB129" s="50"/>
      <c r="BC129" s="50"/>
      <c r="BD129" s="50"/>
      <c r="BE129" s="50"/>
      <c r="BF129" s="50"/>
      <c r="BG129" s="50"/>
      <c r="BH129" s="50"/>
      <c r="BI129" s="50"/>
      <c r="BJ129" s="50"/>
      <c r="BK129" s="50"/>
      <c r="BL129" s="50"/>
      <c r="BM129" s="50"/>
      <c r="BN129" s="50"/>
      <c r="BO129" s="50"/>
      <c r="BP129" s="50"/>
      <c r="BQ129" s="50"/>
      <c r="BR129" s="50"/>
      <c r="BS129" s="50"/>
      <c r="BT129" s="50"/>
      <c r="BU129" s="50"/>
      <c r="BV129" s="50"/>
      <c r="BW129" s="50"/>
      <c r="BX129" s="50"/>
      <c r="BY129" s="50"/>
      <c r="BZ129" s="50"/>
      <c r="CA129" s="50"/>
      <c r="CB129" s="50"/>
      <c r="CC129" s="50"/>
      <c r="CD129" s="50"/>
      <c r="CE129" s="50"/>
      <c r="CF129" s="50"/>
      <c r="CG129" s="50"/>
      <c r="CH129" s="50"/>
      <c r="CI129" s="50"/>
      <c r="CJ129" s="50"/>
      <c r="CK129" s="50"/>
      <c r="CL129" s="50"/>
      <c r="CM129" s="50"/>
      <c r="CN129" s="50"/>
      <c r="CO129" s="50"/>
      <c r="CP129" s="50"/>
      <c r="CQ129" s="50"/>
      <c r="CR129" s="50"/>
      <c r="CS129" s="50"/>
      <c r="CT129" s="50"/>
      <c r="CU129" s="50"/>
      <c r="CV129" s="50"/>
      <c r="CW129" s="50"/>
      <c r="CX129" s="50"/>
      <c r="CY129" s="50"/>
      <c r="CZ129" s="50"/>
      <c r="DA129" s="50"/>
      <c r="DB129" s="50"/>
      <c r="DC129" s="50"/>
      <c r="DD129" s="50"/>
      <c r="DE129" s="50"/>
    </row>
    <row r="130" spans="1:109" s="57" customFormat="1" ht="18" customHeight="1">
      <c r="A130" s="528"/>
      <c r="B130" s="50"/>
      <c r="C130" s="70">
        <v>58</v>
      </c>
      <c r="D130" s="708" t="str">
        <f>IF('Input Data'!I128="","",'Input Data'!I128)</f>
        <v/>
      </c>
      <c r="E130" s="709"/>
      <c r="F130" s="709"/>
      <c r="G130" s="710"/>
      <c r="H130" s="123" t="str">
        <f>IF(TERM1!E127="","",TERM1!E127)</f>
        <v/>
      </c>
      <c r="I130" s="124" t="str">
        <f>IF(TERM2!E127="","",TERM2!E127)</f>
        <v/>
      </c>
      <c r="J130" s="125" t="str">
        <f>IF(TERM3!E127="","",TERM3!E127)</f>
        <v/>
      </c>
      <c r="K130" s="126" t="str">
        <f t="shared" si="20"/>
        <v/>
      </c>
      <c r="L130" s="127" t="str">
        <f>IF(TERM1!F127="","",TERM1!F127)</f>
        <v/>
      </c>
      <c r="M130" s="128" t="str">
        <f>IF(TERM2!F127="","",TERM2!F127)</f>
        <v/>
      </c>
      <c r="N130" s="128" t="str">
        <f>IF(TERM3!F127="","",TERM3!F127)</f>
        <v/>
      </c>
      <c r="O130" s="129" t="str">
        <f t="shared" si="21"/>
        <v/>
      </c>
      <c r="P130" s="130" t="str">
        <f>IF(TERM1!G127="","",TERM1!G127)</f>
        <v/>
      </c>
      <c r="Q130" s="128" t="str">
        <f>IF(TERM2!G127="","",TERM2!G127)</f>
        <v/>
      </c>
      <c r="R130" s="128" t="str">
        <f>IF(TERM3!G127="","",TERM3!G127)</f>
        <v/>
      </c>
      <c r="S130" s="126" t="str">
        <f t="shared" si="22"/>
        <v/>
      </c>
      <c r="T130" s="127" t="str">
        <f>IF(TERM1!H127="","",TERM1!H127)</f>
        <v/>
      </c>
      <c r="U130" s="128" t="str">
        <f>IF(TERM2!H127="","",TERM2!H127)</f>
        <v/>
      </c>
      <c r="V130" s="125" t="str">
        <f>IF(TERM3!H127="","",TERM3!H127)</f>
        <v/>
      </c>
      <c r="W130" s="129" t="str">
        <f t="shared" si="23"/>
        <v/>
      </c>
      <c r="X130" s="130" t="str">
        <f>IF(TERM1!I127="","",TERM1!I127)</f>
        <v/>
      </c>
      <c r="Y130" s="128" t="str">
        <f>IF(TERM2!I127="","",TERM2!I127)</f>
        <v/>
      </c>
      <c r="Z130" s="128" t="str">
        <f>IF(TERM3!I127="","",TERM3!I127)</f>
        <v/>
      </c>
      <c r="AA130" s="126" t="str">
        <f t="shared" si="15"/>
        <v/>
      </c>
      <c r="AB130" s="130" t="str">
        <f>IF(TERM1!J127="","",TERM1!J127)</f>
        <v/>
      </c>
      <c r="AC130" s="128" t="str">
        <f>IF(TERM2!J127="","",TERM2!J127)</f>
        <v/>
      </c>
      <c r="AD130" s="128" t="str">
        <f>IF(TERM3!J127="","",TERM3!J127)</f>
        <v/>
      </c>
      <c r="AE130" s="126" t="str">
        <f t="shared" si="16"/>
        <v/>
      </c>
      <c r="AF130" s="130" t="str">
        <f>IF(TERM1!K127="","",TERM1!K127)</f>
        <v/>
      </c>
      <c r="AG130" s="128" t="str">
        <f>IF(TERM2!K127="","",TERM2!K127)</f>
        <v/>
      </c>
      <c r="AH130" s="128" t="str">
        <f>IF(TERM3!K127="","",TERM3!K127)</f>
        <v/>
      </c>
      <c r="AI130" s="126" t="str">
        <f t="shared" si="17"/>
        <v/>
      </c>
      <c r="AJ130" s="130" t="str">
        <f>IF(TERM1!L127="","",TERM1!L127)</f>
        <v/>
      </c>
      <c r="AK130" s="128" t="str">
        <f>IF(TERM2!L127="","",TERM2!L127)</f>
        <v/>
      </c>
      <c r="AL130" s="128" t="str">
        <f>IF(TERM3!L127="","",TERM3!L127)</f>
        <v/>
      </c>
      <c r="AM130" s="126" t="str">
        <f t="shared" si="18"/>
        <v/>
      </c>
      <c r="AN130" s="130" t="str">
        <f>IF(TERM1!O127="","",TERM1!O127)</f>
        <v/>
      </c>
      <c r="AO130" s="128" t="str">
        <f>IF(TERM2!O127="","",TERM2!O127)</f>
        <v/>
      </c>
      <c r="AP130" s="128" t="str">
        <f>IF(TERM3!O127="","",TERM3!O127)</f>
        <v/>
      </c>
      <c r="AQ130" s="126" t="str">
        <f t="shared" si="19"/>
        <v/>
      </c>
      <c r="AR130" s="130" t="str">
        <f>IF(TERM1!P127="","",TERM1!P127)</f>
        <v/>
      </c>
      <c r="AS130" s="128" t="str">
        <f>IF(TERM2!P127="","",TERM2!P127)</f>
        <v/>
      </c>
      <c r="AT130" s="128" t="str">
        <f>IF(TERM3!P127="","",TERM3!P127)</f>
        <v/>
      </c>
      <c r="AU130" s="126" t="str">
        <f t="shared" si="24"/>
        <v/>
      </c>
      <c r="AV130" s="131" t="str">
        <f t="shared" si="25"/>
        <v/>
      </c>
      <c r="AW130" s="132" t="str">
        <f t="shared" si="26"/>
        <v/>
      </c>
      <c r="AX130" s="133" t="str">
        <f t="shared" si="27"/>
        <v/>
      </c>
      <c r="AY130" s="111" t="str">
        <f t="shared" si="28"/>
        <v/>
      </c>
      <c r="AZ130" s="72" t="str">
        <f t="shared" si="29"/>
        <v/>
      </c>
      <c r="BA130" s="50"/>
      <c r="BB130" s="50"/>
      <c r="BC130" s="50"/>
      <c r="BD130" s="50"/>
      <c r="BE130" s="50"/>
      <c r="BF130" s="50"/>
      <c r="BG130" s="50"/>
      <c r="BH130" s="50"/>
      <c r="BI130" s="50"/>
      <c r="BJ130" s="50"/>
      <c r="BK130" s="50"/>
      <c r="BL130" s="50"/>
      <c r="BM130" s="50"/>
      <c r="BN130" s="50"/>
      <c r="BO130" s="50"/>
      <c r="BP130" s="50"/>
      <c r="BQ130" s="50"/>
      <c r="BR130" s="50"/>
      <c r="BS130" s="50"/>
      <c r="BT130" s="50"/>
      <c r="BU130" s="50"/>
      <c r="BV130" s="50"/>
      <c r="BW130" s="50"/>
      <c r="BX130" s="50"/>
      <c r="BY130" s="50"/>
      <c r="BZ130" s="50"/>
      <c r="CA130" s="50"/>
      <c r="CB130" s="50"/>
      <c r="CC130" s="50"/>
      <c r="CD130" s="50"/>
      <c r="CE130" s="50"/>
      <c r="CF130" s="50"/>
      <c r="CG130" s="50"/>
      <c r="CH130" s="50"/>
      <c r="CI130" s="50"/>
      <c r="CJ130" s="50"/>
      <c r="CK130" s="50"/>
      <c r="CL130" s="50"/>
      <c r="CM130" s="50"/>
      <c r="CN130" s="50"/>
      <c r="CO130" s="50"/>
      <c r="CP130" s="50"/>
      <c r="CQ130" s="50"/>
      <c r="CR130" s="50"/>
      <c r="CS130" s="50"/>
      <c r="CT130" s="50"/>
      <c r="CU130" s="50"/>
      <c r="CV130" s="50"/>
      <c r="CW130" s="50"/>
      <c r="CX130" s="50"/>
      <c r="CY130" s="50"/>
      <c r="CZ130" s="50"/>
      <c r="DA130" s="50"/>
      <c r="DB130" s="50"/>
      <c r="DC130" s="50"/>
      <c r="DD130" s="50"/>
      <c r="DE130" s="50"/>
    </row>
    <row r="131" spans="1:109" s="57" customFormat="1" ht="18" customHeight="1">
      <c r="A131" s="528"/>
      <c r="B131" s="50"/>
      <c r="C131" s="70">
        <v>59</v>
      </c>
      <c r="D131" s="708" t="str">
        <f>IF('Input Data'!I129="","",'Input Data'!I129)</f>
        <v/>
      </c>
      <c r="E131" s="709"/>
      <c r="F131" s="709"/>
      <c r="G131" s="710"/>
      <c r="H131" s="123" t="str">
        <f>IF(TERM1!E128="","",TERM1!E128)</f>
        <v/>
      </c>
      <c r="I131" s="124" t="str">
        <f>IF(TERM2!E128="","",TERM2!E128)</f>
        <v/>
      </c>
      <c r="J131" s="125" t="str">
        <f>IF(TERM3!E128="","",TERM3!E128)</f>
        <v/>
      </c>
      <c r="K131" s="126" t="str">
        <f t="shared" si="20"/>
        <v/>
      </c>
      <c r="L131" s="127" t="str">
        <f>IF(TERM1!F128="","",TERM1!F128)</f>
        <v/>
      </c>
      <c r="M131" s="128" t="str">
        <f>IF(TERM2!F128="","",TERM2!F128)</f>
        <v/>
      </c>
      <c r="N131" s="128" t="str">
        <f>IF(TERM3!F128="","",TERM3!F128)</f>
        <v/>
      </c>
      <c r="O131" s="129" t="str">
        <f t="shared" si="21"/>
        <v/>
      </c>
      <c r="P131" s="130" t="str">
        <f>IF(TERM1!G128="","",TERM1!G128)</f>
        <v/>
      </c>
      <c r="Q131" s="128" t="str">
        <f>IF(TERM2!G128="","",TERM2!G128)</f>
        <v/>
      </c>
      <c r="R131" s="128" t="str">
        <f>IF(TERM3!G128="","",TERM3!G128)</f>
        <v/>
      </c>
      <c r="S131" s="126" t="str">
        <f t="shared" si="22"/>
        <v/>
      </c>
      <c r="T131" s="127" t="str">
        <f>IF(TERM1!H128="","",TERM1!H128)</f>
        <v/>
      </c>
      <c r="U131" s="128" t="str">
        <f>IF(TERM2!H128="","",TERM2!H128)</f>
        <v/>
      </c>
      <c r="V131" s="125" t="str">
        <f>IF(TERM3!H128="","",TERM3!H128)</f>
        <v/>
      </c>
      <c r="W131" s="129" t="str">
        <f t="shared" si="23"/>
        <v/>
      </c>
      <c r="X131" s="130" t="str">
        <f>IF(TERM1!I128="","",TERM1!I128)</f>
        <v/>
      </c>
      <c r="Y131" s="128" t="str">
        <f>IF(TERM2!I128="","",TERM2!I128)</f>
        <v/>
      </c>
      <c r="Z131" s="128" t="str">
        <f>IF(TERM3!I128="","",TERM3!I128)</f>
        <v/>
      </c>
      <c r="AA131" s="126" t="str">
        <f t="shared" si="15"/>
        <v/>
      </c>
      <c r="AB131" s="130" t="str">
        <f>IF(TERM1!J128="","",TERM1!J128)</f>
        <v/>
      </c>
      <c r="AC131" s="128" t="str">
        <f>IF(TERM2!J128="","",TERM2!J128)</f>
        <v/>
      </c>
      <c r="AD131" s="128" t="str">
        <f>IF(TERM3!J128="","",TERM3!J128)</f>
        <v/>
      </c>
      <c r="AE131" s="126" t="str">
        <f t="shared" si="16"/>
        <v/>
      </c>
      <c r="AF131" s="130" t="str">
        <f>IF(TERM1!K128="","",TERM1!K128)</f>
        <v/>
      </c>
      <c r="AG131" s="128" t="str">
        <f>IF(TERM2!K128="","",TERM2!K128)</f>
        <v/>
      </c>
      <c r="AH131" s="128" t="str">
        <f>IF(TERM3!K128="","",TERM3!K128)</f>
        <v/>
      </c>
      <c r="AI131" s="126" t="str">
        <f t="shared" si="17"/>
        <v/>
      </c>
      <c r="AJ131" s="130" t="str">
        <f>IF(TERM1!L128="","",TERM1!L128)</f>
        <v/>
      </c>
      <c r="AK131" s="128" t="str">
        <f>IF(TERM2!L128="","",TERM2!L128)</f>
        <v/>
      </c>
      <c r="AL131" s="128" t="str">
        <f>IF(TERM3!L128="","",TERM3!L128)</f>
        <v/>
      </c>
      <c r="AM131" s="126" t="str">
        <f t="shared" si="18"/>
        <v/>
      </c>
      <c r="AN131" s="130" t="str">
        <f>IF(TERM1!O128="","",TERM1!O128)</f>
        <v/>
      </c>
      <c r="AO131" s="128" t="str">
        <f>IF(TERM2!O128="","",TERM2!O128)</f>
        <v/>
      </c>
      <c r="AP131" s="128" t="str">
        <f>IF(TERM3!O128="","",TERM3!O128)</f>
        <v/>
      </c>
      <c r="AQ131" s="126" t="str">
        <f t="shared" si="19"/>
        <v/>
      </c>
      <c r="AR131" s="130" t="str">
        <f>IF(TERM1!P128="","",TERM1!P128)</f>
        <v/>
      </c>
      <c r="AS131" s="128" t="str">
        <f>IF(TERM2!P128="","",TERM2!P128)</f>
        <v/>
      </c>
      <c r="AT131" s="128" t="str">
        <f>IF(TERM3!P128="","",TERM3!P128)</f>
        <v/>
      </c>
      <c r="AU131" s="126" t="str">
        <f t="shared" si="24"/>
        <v/>
      </c>
      <c r="AV131" s="131" t="str">
        <f t="shared" si="25"/>
        <v/>
      </c>
      <c r="AW131" s="132" t="str">
        <f t="shared" si="26"/>
        <v/>
      </c>
      <c r="AX131" s="133" t="str">
        <f t="shared" si="27"/>
        <v/>
      </c>
      <c r="AY131" s="111" t="str">
        <f t="shared" si="28"/>
        <v/>
      </c>
      <c r="AZ131" s="72" t="str">
        <f t="shared" si="29"/>
        <v/>
      </c>
      <c r="BA131" s="50"/>
      <c r="BB131" s="50"/>
      <c r="BC131" s="50"/>
      <c r="BD131" s="50"/>
      <c r="BE131" s="50"/>
      <c r="BF131" s="50"/>
      <c r="BG131" s="50"/>
      <c r="BH131" s="50"/>
      <c r="BI131" s="50"/>
      <c r="BJ131" s="50"/>
      <c r="BK131" s="50"/>
      <c r="BL131" s="50"/>
      <c r="BM131" s="50"/>
      <c r="BN131" s="50"/>
      <c r="BO131" s="50"/>
      <c r="BP131" s="50"/>
      <c r="BQ131" s="50"/>
      <c r="BR131" s="50"/>
      <c r="BS131" s="50"/>
      <c r="BT131" s="50"/>
      <c r="BU131" s="50"/>
      <c r="BV131" s="50"/>
      <c r="BW131" s="50"/>
      <c r="BX131" s="50"/>
      <c r="BY131" s="50"/>
      <c r="BZ131" s="50"/>
      <c r="CA131" s="50"/>
      <c r="CB131" s="50"/>
      <c r="CC131" s="50"/>
      <c r="CD131" s="50"/>
      <c r="CE131" s="50"/>
      <c r="CF131" s="50"/>
      <c r="CG131" s="50"/>
      <c r="CH131" s="50"/>
      <c r="CI131" s="50"/>
      <c r="CJ131" s="50"/>
      <c r="CK131" s="50"/>
      <c r="CL131" s="50"/>
      <c r="CM131" s="50"/>
      <c r="CN131" s="50"/>
      <c r="CO131" s="50"/>
      <c r="CP131" s="50"/>
      <c r="CQ131" s="50"/>
      <c r="CR131" s="50"/>
      <c r="CS131" s="50"/>
      <c r="CT131" s="50"/>
      <c r="CU131" s="50"/>
      <c r="CV131" s="50"/>
      <c r="CW131" s="50"/>
      <c r="CX131" s="50"/>
      <c r="CY131" s="50"/>
      <c r="CZ131" s="50"/>
      <c r="DA131" s="50"/>
      <c r="DB131" s="50"/>
      <c r="DC131" s="50"/>
      <c r="DD131" s="50"/>
      <c r="DE131" s="50"/>
    </row>
    <row r="132" spans="1:109" s="57" customFormat="1" ht="18" customHeight="1" thickBot="1">
      <c r="A132" s="528"/>
      <c r="B132" s="50"/>
      <c r="C132" s="77">
        <v>60</v>
      </c>
      <c r="D132" s="705" t="str">
        <f>IF('Input Data'!I130="","",'Input Data'!I130)</f>
        <v/>
      </c>
      <c r="E132" s="706"/>
      <c r="F132" s="706"/>
      <c r="G132" s="707"/>
      <c r="H132" s="162" t="str">
        <f>IF(TERM1!E129="","",TERM1!E129)</f>
        <v/>
      </c>
      <c r="I132" s="163" t="str">
        <f>IF(TERM2!E129="","",TERM2!E129)</f>
        <v/>
      </c>
      <c r="J132" s="164" t="str">
        <f>IF(TERM3!E129="","",TERM3!E129)</f>
        <v/>
      </c>
      <c r="K132" s="165" t="str">
        <f t="shared" si="20"/>
        <v/>
      </c>
      <c r="L132" s="166" t="str">
        <f>IF(TERM1!F129="","",TERM1!F129)</f>
        <v/>
      </c>
      <c r="M132" s="167" t="str">
        <f>IF(TERM2!F129="","",TERM2!F129)</f>
        <v/>
      </c>
      <c r="N132" s="167" t="str">
        <f>IF(TERM3!F129="","",TERM3!F129)</f>
        <v/>
      </c>
      <c r="O132" s="168" t="str">
        <f t="shared" si="21"/>
        <v/>
      </c>
      <c r="P132" s="169" t="str">
        <f>IF(TERM1!G129="","",TERM1!G129)</f>
        <v/>
      </c>
      <c r="Q132" s="167" t="str">
        <f>IF(TERM2!G129="","",TERM2!G129)</f>
        <v/>
      </c>
      <c r="R132" s="167" t="str">
        <f>IF(TERM3!G129="","",TERM3!G129)</f>
        <v/>
      </c>
      <c r="S132" s="165" t="str">
        <f t="shared" si="22"/>
        <v/>
      </c>
      <c r="T132" s="166" t="str">
        <f>IF(TERM1!H129="","",TERM1!H129)</f>
        <v/>
      </c>
      <c r="U132" s="167" t="str">
        <f>IF(TERM2!H129="","",TERM2!H129)</f>
        <v/>
      </c>
      <c r="V132" s="164" t="str">
        <f>IF(TERM3!H129="","",TERM3!H129)</f>
        <v/>
      </c>
      <c r="W132" s="168" t="str">
        <f t="shared" si="23"/>
        <v/>
      </c>
      <c r="X132" s="169" t="str">
        <f>IF(TERM1!I129="","",TERM1!I129)</f>
        <v/>
      </c>
      <c r="Y132" s="167" t="str">
        <f>IF(TERM2!I129="","",TERM2!I129)</f>
        <v/>
      </c>
      <c r="Z132" s="167" t="str">
        <f>IF(TERM3!I129="","",TERM3!I129)</f>
        <v/>
      </c>
      <c r="AA132" s="165" t="str">
        <f t="shared" si="15"/>
        <v/>
      </c>
      <c r="AB132" s="169" t="str">
        <f>IF(TERM1!J129="","",TERM1!J129)</f>
        <v/>
      </c>
      <c r="AC132" s="167" t="str">
        <f>IF(TERM2!J129="","",TERM2!J129)</f>
        <v/>
      </c>
      <c r="AD132" s="167" t="str">
        <f>IF(TERM3!J129="","",TERM3!J129)</f>
        <v/>
      </c>
      <c r="AE132" s="165" t="str">
        <f t="shared" si="16"/>
        <v/>
      </c>
      <c r="AF132" s="169" t="str">
        <f>IF(TERM1!K129="","",TERM1!K129)</f>
        <v/>
      </c>
      <c r="AG132" s="167" t="str">
        <f>IF(TERM2!K129="","",TERM2!K129)</f>
        <v/>
      </c>
      <c r="AH132" s="167" t="str">
        <f>IF(TERM3!K129="","",TERM3!K129)</f>
        <v/>
      </c>
      <c r="AI132" s="165" t="str">
        <f t="shared" si="17"/>
        <v/>
      </c>
      <c r="AJ132" s="169" t="str">
        <f>IF(TERM1!L129="","",TERM1!L129)</f>
        <v/>
      </c>
      <c r="AK132" s="167" t="str">
        <f>IF(TERM2!L129="","",TERM2!L129)</f>
        <v/>
      </c>
      <c r="AL132" s="167" t="str">
        <f>IF(TERM3!L129="","",TERM3!L129)</f>
        <v/>
      </c>
      <c r="AM132" s="165" t="str">
        <f t="shared" si="18"/>
        <v/>
      </c>
      <c r="AN132" s="169" t="str">
        <f>IF(TERM1!O129="","",TERM1!O129)</f>
        <v/>
      </c>
      <c r="AO132" s="167" t="str">
        <f>IF(TERM2!O129="","",TERM2!O129)</f>
        <v/>
      </c>
      <c r="AP132" s="167" t="str">
        <f>IF(TERM3!O129="","",TERM3!O129)</f>
        <v/>
      </c>
      <c r="AQ132" s="165" t="str">
        <f t="shared" si="19"/>
        <v/>
      </c>
      <c r="AR132" s="169" t="str">
        <f>IF(TERM1!P129="","",TERM1!P129)</f>
        <v/>
      </c>
      <c r="AS132" s="167" t="str">
        <f>IF(TERM2!P129="","",TERM2!P129)</f>
        <v/>
      </c>
      <c r="AT132" s="167" t="str">
        <f>IF(TERM3!P129="","",TERM3!P129)</f>
        <v/>
      </c>
      <c r="AU132" s="165" t="str">
        <f t="shared" si="24"/>
        <v/>
      </c>
      <c r="AV132" s="170" t="str">
        <f t="shared" si="25"/>
        <v/>
      </c>
      <c r="AW132" s="171" t="str">
        <f t="shared" si="26"/>
        <v/>
      </c>
      <c r="AX132" s="172" t="str">
        <f t="shared" si="27"/>
        <v/>
      </c>
      <c r="AY132" s="115" t="str">
        <f t="shared" si="28"/>
        <v/>
      </c>
      <c r="AZ132" s="78" t="str">
        <f t="shared" si="29"/>
        <v/>
      </c>
      <c r="BA132" s="50"/>
      <c r="BB132" s="50"/>
      <c r="BC132" s="50"/>
      <c r="BD132" s="50"/>
      <c r="BE132" s="50"/>
      <c r="BF132" s="50"/>
      <c r="BG132" s="50"/>
      <c r="BH132" s="50"/>
      <c r="BI132" s="50"/>
      <c r="BJ132" s="50"/>
      <c r="BK132" s="50"/>
      <c r="BL132" s="50"/>
      <c r="BM132" s="50"/>
      <c r="BN132" s="50"/>
      <c r="BO132" s="50"/>
      <c r="BP132" s="50"/>
      <c r="BQ132" s="50"/>
      <c r="BR132" s="50"/>
      <c r="BS132" s="50"/>
      <c r="BT132" s="50"/>
      <c r="BU132" s="50"/>
      <c r="BV132" s="50"/>
      <c r="BW132" s="50"/>
      <c r="BX132" s="50"/>
      <c r="BY132" s="50"/>
      <c r="BZ132" s="50"/>
      <c r="CA132" s="50"/>
      <c r="CB132" s="50"/>
      <c r="CC132" s="50"/>
      <c r="CD132" s="50"/>
      <c r="CE132" s="50"/>
      <c r="CF132" s="50"/>
      <c r="CG132" s="50"/>
      <c r="CH132" s="50"/>
      <c r="CI132" s="50"/>
      <c r="CJ132" s="50"/>
      <c r="CK132" s="50"/>
      <c r="CL132" s="50"/>
      <c r="CM132" s="50"/>
      <c r="CN132" s="50"/>
      <c r="CO132" s="50"/>
      <c r="CP132" s="50"/>
      <c r="CQ132" s="50"/>
      <c r="CR132" s="50"/>
      <c r="CS132" s="50"/>
      <c r="CT132" s="50"/>
      <c r="CU132" s="50"/>
      <c r="CV132" s="50"/>
      <c r="CW132" s="50"/>
      <c r="CX132" s="50"/>
      <c r="CY132" s="50"/>
      <c r="CZ132" s="50"/>
      <c r="DA132" s="50"/>
      <c r="DB132" s="50"/>
      <c r="DC132" s="50"/>
      <c r="DD132" s="50"/>
      <c r="DE132" s="50"/>
    </row>
  </sheetData>
  <sheetProtection algorithmName="SHA-512" hashValue="3cyPuyFCPrqtpT1NVNmmofwTy9s3YjauwL7Nf3kSghg69DViccNor2AyhEIyaKBYzrgRwhVysoFXB6gKAkD8pw==" saltValue="z8qGJwN3SJRxDjoi4APv0w==" spinCount="100000" sheet="1" objects="1" scenarios="1" formatRows="0" sort="0" autoFilter="0"/>
  <mergeCells count="173">
    <mergeCell ref="S5:V5"/>
    <mergeCell ref="D6:H6"/>
    <mergeCell ref="I6:R6"/>
    <mergeCell ref="S6:V6"/>
    <mergeCell ref="C2:AZ2"/>
    <mergeCell ref="E4:H4"/>
    <mergeCell ref="I4:L4"/>
    <mergeCell ref="S4:V4"/>
    <mergeCell ref="AZ8:AZ10"/>
    <mergeCell ref="C9:G10"/>
    <mergeCell ref="H9:J9"/>
    <mergeCell ref="K9:K10"/>
    <mergeCell ref="L9:N9"/>
    <mergeCell ref="O9:O10"/>
    <mergeCell ref="P9:R9"/>
    <mergeCell ref="S9:S10"/>
    <mergeCell ref="T9:V9"/>
    <mergeCell ref="W9:W10"/>
    <mergeCell ref="AV8:AV10"/>
    <mergeCell ref="AW8:AW10"/>
    <mergeCell ref="AX8:AX10"/>
    <mergeCell ref="C8:G8"/>
    <mergeCell ref="H8:K8"/>
    <mergeCell ref="L8:O8"/>
    <mergeCell ref="P8:S8"/>
    <mergeCell ref="T8:W8"/>
    <mergeCell ref="AR8:AU8"/>
    <mergeCell ref="X8:AA8"/>
    <mergeCell ref="X9:Z9"/>
    <mergeCell ref="AA9:AA10"/>
    <mergeCell ref="D18:G18"/>
    <mergeCell ref="D19:G19"/>
    <mergeCell ref="D20:G20"/>
    <mergeCell ref="D21:G21"/>
    <mergeCell ref="D22:G22"/>
    <mergeCell ref="D23:G23"/>
    <mergeCell ref="D12:G12"/>
    <mergeCell ref="D13:G13"/>
    <mergeCell ref="D14:G14"/>
    <mergeCell ref="D15:G15"/>
    <mergeCell ref="D16:G16"/>
    <mergeCell ref="D17:G17"/>
    <mergeCell ref="D30:G30"/>
    <mergeCell ref="D31:G31"/>
    <mergeCell ref="D32:G32"/>
    <mergeCell ref="D33:G33"/>
    <mergeCell ref="D34:G34"/>
    <mergeCell ref="D35:G35"/>
    <mergeCell ref="D24:G24"/>
    <mergeCell ref="D25:G25"/>
    <mergeCell ref="D26:G26"/>
    <mergeCell ref="D27:G27"/>
    <mergeCell ref="D28:G28"/>
    <mergeCell ref="D29:G29"/>
    <mergeCell ref="D42:G42"/>
    <mergeCell ref="D43:G43"/>
    <mergeCell ref="D44:G44"/>
    <mergeCell ref="D45:G45"/>
    <mergeCell ref="D46:G46"/>
    <mergeCell ref="D47:G47"/>
    <mergeCell ref="D36:G36"/>
    <mergeCell ref="D37:G37"/>
    <mergeCell ref="D38:G38"/>
    <mergeCell ref="D39:G39"/>
    <mergeCell ref="D40:G40"/>
    <mergeCell ref="D41:G41"/>
    <mergeCell ref="D54:G54"/>
    <mergeCell ref="D55:G55"/>
    <mergeCell ref="D56:G56"/>
    <mergeCell ref="D57:G57"/>
    <mergeCell ref="D58:G58"/>
    <mergeCell ref="D59:G59"/>
    <mergeCell ref="D48:G48"/>
    <mergeCell ref="D49:G49"/>
    <mergeCell ref="D50:G50"/>
    <mergeCell ref="D51:G51"/>
    <mergeCell ref="D52:G52"/>
    <mergeCell ref="D53:G53"/>
    <mergeCell ref="D66:G66"/>
    <mergeCell ref="D67:G67"/>
    <mergeCell ref="D68:G68"/>
    <mergeCell ref="D69:G69"/>
    <mergeCell ref="D70:G70"/>
    <mergeCell ref="D71:G71"/>
    <mergeCell ref="D60:G60"/>
    <mergeCell ref="D61:G61"/>
    <mergeCell ref="D62:G62"/>
    <mergeCell ref="D63:G63"/>
    <mergeCell ref="D64:G64"/>
    <mergeCell ref="D65:G65"/>
    <mergeCell ref="D78:G78"/>
    <mergeCell ref="D79:G79"/>
    <mergeCell ref="D80:G80"/>
    <mergeCell ref="D81:G81"/>
    <mergeCell ref="D82:G82"/>
    <mergeCell ref="D83:G83"/>
    <mergeCell ref="D72:G72"/>
    <mergeCell ref="D73:G73"/>
    <mergeCell ref="D74:G74"/>
    <mergeCell ref="D75:G75"/>
    <mergeCell ref="D76:G76"/>
    <mergeCell ref="D77:G77"/>
    <mergeCell ref="D90:G90"/>
    <mergeCell ref="D91:G91"/>
    <mergeCell ref="D92:G92"/>
    <mergeCell ref="D93:G93"/>
    <mergeCell ref="D94:G94"/>
    <mergeCell ref="D95:G95"/>
    <mergeCell ref="D84:G84"/>
    <mergeCell ref="D85:G85"/>
    <mergeCell ref="D86:G86"/>
    <mergeCell ref="D87:G87"/>
    <mergeCell ref="D88:G88"/>
    <mergeCell ref="D89:G89"/>
    <mergeCell ref="D102:G102"/>
    <mergeCell ref="D103:G103"/>
    <mergeCell ref="D104:G104"/>
    <mergeCell ref="D105:G105"/>
    <mergeCell ref="D106:G106"/>
    <mergeCell ref="D107:G107"/>
    <mergeCell ref="D96:G96"/>
    <mergeCell ref="D97:G97"/>
    <mergeCell ref="D98:G98"/>
    <mergeCell ref="D99:G99"/>
    <mergeCell ref="D100:G100"/>
    <mergeCell ref="D101:G101"/>
    <mergeCell ref="D114:G114"/>
    <mergeCell ref="D115:G115"/>
    <mergeCell ref="D116:G116"/>
    <mergeCell ref="D117:G117"/>
    <mergeCell ref="D118:G118"/>
    <mergeCell ref="D119:G119"/>
    <mergeCell ref="D108:G108"/>
    <mergeCell ref="D109:G109"/>
    <mergeCell ref="D110:G110"/>
    <mergeCell ref="D111:G111"/>
    <mergeCell ref="D112:G112"/>
    <mergeCell ref="D113:G113"/>
    <mergeCell ref="D132:G132"/>
    <mergeCell ref="D126:G126"/>
    <mergeCell ref="D127:G127"/>
    <mergeCell ref="D128:G128"/>
    <mergeCell ref="D129:G129"/>
    <mergeCell ref="D130:G130"/>
    <mergeCell ref="D131:G131"/>
    <mergeCell ref="D120:G120"/>
    <mergeCell ref="D121:G121"/>
    <mergeCell ref="D122:G122"/>
    <mergeCell ref="D123:G123"/>
    <mergeCell ref="D124:G124"/>
    <mergeCell ref="D125:G125"/>
    <mergeCell ref="AY8:AY10"/>
    <mergeCell ref="AN8:AQ8"/>
    <mergeCell ref="AN9:AP9"/>
    <mergeCell ref="AQ9:AQ10"/>
    <mergeCell ref="W4:AA4"/>
    <mergeCell ref="W6:AA6"/>
    <mergeCell ref="AD4:AF4"/>
    <mergeCell ref="AD5:AF5"/>
    <mergeCell ref="AD6:AF6"/>
    <mergeCell ref="AG4:AK4"/>
    <mergeCell ref="AG6:AK6"/>
    <mergeCell ref="AB8:AE8"/>
    <mergeCell ref="AB9:AD9"/>
    <mergeCell ref="AE9:AE10"/>
    <mergeCell ref="AF8:AI8"/>
    <mergeCell ref="AF9:AH9"/>
    <mergeCell ref="AI9:AI10"/>
    <mergeCell ref="AJ8:AM8"/>
    <mergeCell ref="AJ9:AL9"/>
    <mergeCell ref="AM9:AM10"/>
    <mergeCell ref="AR9:AT9"/>
    <mergeCell ref="AU9:AU10"/>
  </mergeCells>
  <printOptions horizontalCentered="1"/>
  <pageMargins left="0.23622047244094491" right="0.23622047244094491" top="0.35433070866141736" bottom="0.35433070866141736" header="0.31496062992125984" footer="0.31496062992125984"/>
  <pageSetup paperSize="14" scale="41" fitToHeight="0" orientation="landscape" verticalDpi="300" r:id="rId1"/>
  <headerFooter alignWithMargins="0"/>
  <rowBreaks count="1" manualBreakCount="1">
    <brk id="71" max="16383"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528890-C60E-42EE-9B57-8AFBEAF06B5B}">
  <sheetPr codeName="Sheet23">
    <tabColor theme="0" tint="-0.14999847407452621"/>
    <pageSetUpPr fitToPage="1"/>
  </sheetPr>
  <dimension ref="A1:AY174"/>
  <sheetViews>
    <sheetView showGridLines="0" zoomScale="78" zoomScaleNormal="70" workbookViewId="0">
      <pane xSplit="1" ySplit="12" topLeftCell="B13" activePane="bottomRight" state="frozen"/>
      <selection pane="topRight" activeCell="B1" sqref="B1"/>
      <selection pane="bottomLeft" activeCell="A14" sqref="A14"/>
      <selection pane="bottomRight"/>
    </sheetView>
  </sheetViews>
  <sheetFormatPr defaultColWidth="10.42578125" defaultRowHeight="16.5"/>
  <cols>
    <col min="1" max="1" width="20.5703125" style="529" customWidth="1"/>
    <col min="2" max="2" width="2.42578125" style="177" customWidth="1"/>
    <col min="3" max="3" width="4.140625" style="177" customWidth="1"/>
    <col min="4" max="4" width="45.5703125" style="177" customWidth="1"/>
    <col min="5" max="5" width="7.85546875" style="177" customWidth="1"/>
    <col min="6" max="30" width="4.5703125" style="177" customWidth="1"/>
    <col min="31" max="32" width="4.5703125" style="177" hidden="1" customWidth="1"/>
    <col min="33" max="33" width="8.42578125" style="177" customWidth="1"/>
    <col min="34" max="34" width="9.5703125" style="177" bestFit="1" customWidth="1"/>
    <col min="35" max="35" width="9" style="177" customWidth="1"/>
    <col min="36" max="36" width="7" style="177" customWidth="1"/>
    <col min="37" max="37" width="6.42578125" style="177" customWidth="1"/>
    <col min="38" max="38" width="6.85546875" style="177" customWidth="1"/>
    <col min="39" max="39" width="7" style="177" customWidth="1"/>
    <col min="40" max="40" width="6.42578125" style="177" customWidth="1"/>
    <col min="41" max="41" width="4.85546875" style="177" customWidth="1"/>
    <col min="42" max="42" width="8.5703125" style="177" customWidth="1"/>
    <col min="43" max="43" width="4.42578125" style="177" customWidth="1"/>
    <col min="44" max="50" width="10.42578125" style="177"/>
    <col min="51" max="51" width="10.42578125" style="177" hidden="1" customWidth="1"/>
    <col min="52" max="16384" width="10.42578125" style="177"/>
  </cols>
  <sheetData>
    <row r="1" spans="1:47" s="176" customFormat="1" ht="3" customHeight="1">
      <c r="A1" s="529"/>
    </row>
    <row r="2" spans="1:47" s="529" customFormat="1" ht="13.9" customHeight="1"/>
    <row r="3" spans="1:47" s="529" customFormat="1" ht="13.9" customHeight="1"/>
    <row r="4" spans="1:47" s="529" customFormat="1" ht="13.9" customHeight="1"/>
    <row r="5" spans="1:47" s="529" customFormat="1" ht="13.9" customHeight="1"/>
    <row r="6" spans="1:47" ht="3" customHeight="1"/>
    <row r="7" spans="1:47" ht="27" customHeight="1">
      <c r="C7" s="891" t="s">
        <v>177</v>
      </c>
      <c r="D7" s="891"/>
      <c r="E7" s="891"/>
      <c r="F7" s="891"/>
      <c r="G7" s="891"/>
      <c r="H7" s="891"/>
      <c r="I7" s="891"/>
      <c r="J7" s="891"/>
      <c r="K7" s="891"/>
      <c r="L7" s="891"/>
      <c r="M7" s="891"/>
      <c r="N7" s="891"/>
      <c r="O7" s="891"/>
      <c r="P7" s="891"/>
      <c r="Q7" s="891"/>
      <c r="R7" s="891"/>
      <c r="S7" s="891"/>
      <c r="T7" s="891"/>
      <c r="U7" s="891"/>
      <c r="V7" s="891"/>
      <c r="W7" s="891"/>
      <c r="X7" s="891"/>
      <c r="Y7" s="891"/>
      <c r="Z7" s="891"/>
      <c r="AA7" s="891"/>
      <c r="AB7" s="891"/>
      <c r="AC7" s="891"/>
      <c r="AD7" s="891"/>
      <c r="AE7" s="891"/>
      <c r="AF7" s="891"/>
      <c r="AG7" s="891"/>
      <c r="AH7" s="891"/>
      <c r="AI7" s="891"/>
      <c r="AJ7" s="891"/>
      <c r="AK7" s="891"/>
      <c r="AL7" s="891"/>
      <c r="AM7" s="891"/>
      <c r="AN7" s="891"/>
    </row>
    <row r="8" spans="1:47" ht="19.5" customHeight="1">
      <c r="C8" s="892" t="s">
        <v>178</v>
      </c>
      <c r="D8" s="892"/>
      <c r="E8" s="892"/>
      <c r="F8" s="892"/>
      <c r="G8" s="892"/>
      <c r="H8" s="892"/>
      <c r="I8" s="892"/>
      <c r="J8" s="892"/>
      <c r="K8" s="892"/>
      <c r="L8" s="892"/>
      <c r="M8" s="892"/>
      <c r="N8" s="892"/>
      <c r="O8" s="892"/>
      <c r="P8" s="892"/>
      <c r="Q8" s="892"/>
      <c r="R8" s="892"/>
      <c r="S8" s="892"/>
      <c r="T8" s="892"/>
      <c r="U8" s="892"/>
      <c r="V8" s="892"/>
      <c r="W8" s="892"/>
      <c r="X8" s="892"/>
      <c r="Y8" s="892"/>
      <c r="Z8" s="892"/>
      <c r="AA8" s="892"/>
      <c r="AB8" s="892"/>
      <c r="AC8" s="892"/>
      <c r="AD8" s="892"/>
      <c r="AE8" s="892"/>
      <c r="AF8" s="892"/>
      <c r="AG8" s="892"/>
      <c r="AH8" s="892"/>
      <c r="AI8" s="892"/>
      <c r="AJ8" s="892"/>
      <c r="AK8" s="892"/>
      <c r="AL8" s="892"/>
      <c r="AM8" s="892"/>
      <c r="AN8" s="892"/>
    </row>
    <row r="9" spans="1:47" ht="6.75" customHeight="1">
      <c r="C9" s="178"/>
      <c r="D9" s="178"/>
      <c r="E9" s="178"/>
      <c r="F9" s="178"/>
      <c r="G9" s="178"/>
      <c r="H9" s="178"/>
      <c r="I9" s="178"/>
      <c r="J9" s="178"/>
      <c r="K9" s="178"/>
      <c r="L9" s="178"/>
      <c r="M9" s="178"/>
      <c r="N9" s="178"/>
      <c r="O9" s="178"/>
      <c r="P9" s="178"/>
      <c r="Q9" s="178"/>
      <c r="R9" s="178"/>
      <c r="S9" s="178"/>
      <c r="T9" s="178"/>
      <c r="U9" s="178"/>
      <c r="V9" s="178"/>
      <c r="W9" s="178"/>
      <c r="X9" s="178"/>
      <c r="Y9" s="178"/>
      <c r="Z9" s="178"/>
      <c r="AA9" s="178"/>
      <c r="AB9" s="178"/>
      <c r="AC9" s="178"/>
      <c r="AD9" s="178"/>
      <c r="AE9" s="178"/>
      <c r="AF9" s="178"/>
      <c r="AG9" s="178"/>
      <c r="AH9" s="178"/>
      <c r="AI9" s="178"/>
      <c r="AJ9" s="178"/>
      <c r="AK9" s="178"/>
      <c r="AL9" s="178"/>
      <c r="AM9" s="178"/>
      <c r="AN9" s="178"/>
    </row>
    <row r="10" spans="1:47" ht="6.75" customHeight="1">
      <c r="C10" s="178"/>
      <c r="D10" s="179"/>
      <c r="E10" s="179"/>
      <c r="F10" s="179"/>
      <c r="G10" s="179"/>
      <c r="H10" s="179"/>
      <c r="I10" s="179"/>
      <c r="J10" s="179"/>
      <c r="K10" s="179"/>
      <c r="L10" s="179"/>
      <c r="M10" s="179"/>
      <c r="N10" s="179"/>
      <c r="O10" s="179"/>
      <c r="P10" s="179"/>
      <c r="Q10" s="179"/>
      <c r="R10" s="179"/>
      <c r="S10" s="179"/>
      <c r="T10" s="179"/>
      <c r="U10" s="179"/>
      <c r="V10" s="179"/>
      <c r="W10" s="179"/>
      <c r="X10" s="179"/>
      <c r="Y10" s="179"/>
      <c r="Z10" s="179"/>
      <c r="AA10" s="179"/>
      <c r="AB10" s="179"/>
      <c r="AC10" s="179"/>
      <c r="AD10" s="179"/>
      <c r="AE10" s="179"/>
      <c r="AF10" s="179"/>
      <c r="AG10" s="179"/>
      <c r="AH10" s="179"/>
      <c r="AI10" s="179"/>
      <c r="AJ10" s="179"/>
      <c r="AK10" s="179"/>
      <c r="AL10" s="179"/>
      <c r="AM10" s="179"/>
      <c r="AN10" s="179"/>
    </row>
    <row r="11" spans="1:47" ht="22.9" customHeight="1" thickBot="1">
      <c r="C11" s="178"/>
      <c r="D11" s="396" t="s">
        <v>179</v>
      </c>
      <c r="E11" s="883">
        <f>IF('Input Data'!E6="","",'Input Data'!E6)</f>
        <v>307821</v>
      </c>
      <c r="F11" s="884"/>
      <c r="G11" s="885"/>
      <c r="H11" s="180"/>
      <c r="I11" s="893" t="s">
        <v>180</v>
      </c>
      <c r="J11" s="893"/>
      <c r="K11" s="893"/>
      <c r="L11" s="894"/>
      <c r="M11" s="883" t="str">
        <f>IF('Input Data'!I2="","",'Input Data'!I2)</f>
        <v>2026-2027</v>
      </c>
      <c r="N11" s="884"/>
      <c r="O11" s="884"/>
      <c r="P11" s="884"/>
      <c r="Q11" s="885"/>
      <c r="R11" s="886" t="s">
        <v>181</v>
      </c>
      <c r="S11" s="887"/>
      <c r="T11" s="887"/>
      <c r="U11" s="887"/>
      <c r="V11" s="887"/>
      <c r="W11" s="887"/>
      <c r="X11" s="887"/>
      <c r="Y11" s="888"/>
      <c r="Z11" s="895" t="s">
        <v>182</v>
      </c>
      <c r="AA11" s="896"/>
      <c r="AB11" s="896"/>
      <c r="AC11" s="896"/>
      <c r="AD11" s="897"/>
      <c r="AE11" s="180"/>
      <c r="AF11" s="180"/>
      <c r="AG11" s="181"/>
      <c r="AH11" s="180"/>
      <c r="AI11" s="180"/>
      <c r="AJ11" s="180"/>
      <c r="AK11" s="180"/>
      <c r="AL11" s="180"/>
      <c r="AM11" s="179"/>
      <c r="AN11" s="179"/>
      <c r="AP11" s="882"/>
      <c r="AQ11" s="882"/>
      <c r="AR11" s="882"/>
      <c r="AS11" s="882"/>
      <c r="AT11" s="882"/>
      <c r="AU11" s="882"/>
    </row>
    <row r="12" spans="1:47" ht="25.5" customHeight="1" thickBot="1">
      <c r="C12" s="182"/>
      <c r="D12" s="396" t="s">
        <v>183</v>
      </c>
      <c r="E12" s="883" t="str">
        <f>IF('Input Data'!E5="","",'Input Data'!E5)</f>
        <v>GEN. TOMAS MASCARDO NATIONAL HIGH SCHOOL</v>
      </c>
      <c r="F12" s="884"/>
      <c r="G12" s="884"/>
      <c r="H12" s="884"/>
      <c r="I12" s="884"/>
      <c r="J12" s="884"/>
      <c r="K12" s="884"/>
      <c r="L12" s="884"/>
      <c r="M12" s="884"/>
      <c r="N12" s="884"/>
      <c r="O12" s="884"/>
      <c r="P12" s="884"/>
      <c r="Q12" s="885"/>
      <c r="R12" s="886" t="s">
        <v>184</v>
      </c>
      <c r="S12" s="887"/>
      <c r="T12" s="887"/>
      <c r="U12" s="887"/>
      <c r="V12" s="887"/>
      <c r="W12" s="887"/>
      <c r="X12" s="887"/>
      <c r="Y12" s="888"/>
      <c r="Z12" s="883">
        <f>IF('Input Data'!I3="","",'Input Data'!I3)</f>
        <v>10</v>
      </c>
      <c r="AA12" s="884"/>
      <c r="AB12" s="884"/>
      <c r="AC12" s="884"/>
      <c r="AD12" s="885"/>
      <c r="AE12" s="180"/>
      <c r="AF12" s="180"/>
      <c r="AG12" s="889" t="s">
        <v>185</v>
      </c>
      <c r="AH12" s="889"/>
      <c r="AI12" s="890" t="str">
        <f>IF('Input Data'!I4="","",'Input Data'!I4)</f>
        <v>PEARL</v>
      </c>
      <c r="AJ12" s="890"/>
      <c r="AK12" s="890"/>
      <c r="AL12" s="890"/>
      <c r="AM12" s="890"/>
      <c r="AN12" s="890"/>
    </row>
    <row r="13" spans="1:47" ht="20.25" customHeight="1" thickBot="1">
      <c r="B13" s="184"/>
      <c r="C13" s="859" t="s">
        <v>186</v>
      </c>
      <c r="D13" s="860"/>
      <c r="E13" s="861"/>
      <c r="F13" s="868" t="s">
        <v>311</v>
      </c>
      <c r="G13" s="869"/>
      <c r="H13" s="869"/>
      <c r="I13" s="869"/>
      <c r="J13" s="869"/>
      <c r="K13" s="869"/>
      <c r="L13" s="869"/>
      <c r="M13" s="869"/>
      <c r="N13" s="869"/>
      <c r="O13" s="869"/>
      <c r="P13" s="869"/>
      <c r="Q13" s="869"/>
      <c r="R13" s="869"/>
      <c r="S13" s="869"/>
      <c r="T13" s="869"/>
      <c r="U13" s="869"/>
      <c r="V13" s="869"/>
      <c r="W13" s="869"/>
      <c r="X13" s="869"/>
      <c r="Y13" s="869"/>
      <c r="Z13" s="869"/>
      <c r="AA13" s="869"/>
      <c r="AB13" s="869"/>
      <c r="AC13" s="869"/>
      <c r="AD13" s="870"/>
      <c r="AE13" s="185"/>
      <c r="AF13" s="185"/>
      <c r="AG13" s="860" t="s">
        <v>187</v>
      </c>
      <c r="AH13" s="860"/>
      <c r="AI13" s="859" t="s">
        <v>188</v>
      </c>
      <c r="AJ13" s="761"/>
      <c r="AK13" s="761"/>
      <c r="AL13" s="761"/>
      <c r="AM13" s="761"/>
      <c r="AN13" s="871"/>
      <c r="AP13" s="878" t="s">
        <v>189</v>
      </c>
      <c r="AQ13" s="878"/>
      <c r="AR13" s="879">
        <v>16</v>
      </c>
    </row>
    <row r="14" spans="1:47" ht="24.6" customHeight="1" thickBot="1">
      <c r="B14" s="184"/>
      <c r="C14" s="862"/>
      <c r="D14" s="863"/>
      <c r="E14" s="864"/>
      <c r="F14" s="186">
        <v>8</v>
      </c>
      <c r="G14" s="187">
        <v>9</v>
      </c>
      <c r="H14" s="187">
        <v>10</v>
      </c>
      <c r="I14" s="187">
        <v>11</v>
      </c>
      <c r="J14" s="188"/>
      <c r="K14" s="189">
        <v>15</v>
      </c>
      <c r="L14" s="187">
        <v>16</v>
      </c>
      <c r="M14" s="187">
        <v>17</v>
      </c>
      <c r="N14" s="187">
        <v>18</v>
      </c>
      <c r="O14" s="190">
        <v>19</v>
      </c>
      <c r="P14" s="186">
        <v>22</v>
      </c>
      <c r="Q14" s="187">
        <v>23</v>
      </c>
      <c r="R14" s="187">
        <v>24</v>
      </c>
      <c r="S14" s="187">
        <v>25</v>
      </c>
      <c r="T14" s="188">
        <v>26</v>
      </c>
      <c r="U14" s="189">
        <v>29</v>
      </c>
      <c r="V14" s="187">
        <v>30</v>
      </c>
      <c r="W14" s="187"/>
      <c r="X14" s="187"/>
      <c r="Y14" s="190"/>
      <c r="Z14" s="186"/>
      <c r="AA14" s="187"/>
      <c r="AB14" s="187"/>
      <c r="AC14" s="187"/>
      <c r="AD14" s="188"/>
      <c r="AE14" s="191"/>
      <c r="AF14" s="191"/>
      <c r="AG14" s="866"/>
      <c r="AH14" s="866"/>
      <c r="AI14" s="872"/>
      <c r="AJ14" s="873"/>
      <c r="AK14" s="873"/>
      <c r="AL14" s="873"/>
      <c r="AM14" s="873"/>
      <c r="AN14" s="874"/>
      <c r="AP14" s="878"/>
      <c r="AQ14" s="878"/>
      <c r="AR14" s="879"/>
    </row>
    <row r="15" spans="1:47" ht="24.6" customHeight="1">
      <c r="B15" s="184"/>
      <c r="C15" s="862"/>
      <c r="D15" s="863"/>
      <c r="E15" s="864"/>
      <c r="F15" s="192" t="s">
        <v>190</v>
      </c>
      <c r="G15" s="193" t="s">
        <v>191</v>
      </c>
      <c r="H15" s="193" t="s">
        <v>192</v>
      </c>
      <c r="I15" s="193" t="s">
        <v>193</v>
      </c>
      <c r="J15" s="194" t="s">
        <v>194</v>
      </c>
      <c r="K15" s="195" t="s">
        <v>190</v>
      </c>
      <c r="L15" s="193" t="s">
        <v>191</v>
      </c>
      <c r="M15" s="193" t="s">
        <v>192</v>
      </c>
      <c r="N15" s="193" t="s">
        <v>193</v>
      </c>
      <c r="O15" s="196" t="s">
        <v>194</v>
      </c>
      <c r="P15" s="192" t="s">
        <v>190</v>
      </c>
      <c r="Q15" s="193" t="s">
        <v>191</v>
      </c>
      <c r="R15" s="193" t="s">
        <v>192</v>
      </c>
      <c r="S15" s="193" t="s">
        <v>193</v>
      </c>
      <c r="T15" s="194" t="s">
        <v>194</v>
      </c>
      <c r="U15" s="195" t="s">
        <v>190</v>
      </c>
      <c r="V15" s="193" t="s">
        <v>191</v>
      </c>
      <c r="W15" s="193" t="s">
        <v>192</v>
      </c>
      <c r="X15" s="193" t="s">
        <v>193</v>
      </c>
      <c r="Y15" s="196" t="s">
        <v>194</v>
      </c>
      <c r="Z15" s="192" t="s">
        <v>190</v>
      </c>
      <c r="AA15" s="193" t="s">
        <v>191</v>
      </c>
      <c r="AB15" s="193" t="s">
        <v>192</v>
      </c>
      <c r="AC15" s="196" t="s">
        <v>193</v>
      </c>
      <c r="AD15" s="194" t="s">
        <v>194</v>
      </c>
      <c r="AE15" s="197"/>
      <c r="AF15" s="197"/>
      <c r="AG15" s="880" t="s">
        <v>195</v>
      </c>
      <c r="AH15" s="880" t="s">
        <v>196</v>
      </c>
      <c r="AI15" s="872"/>
      <c r="AJ15" s="873"/>
      <c r="AK15" s="873"/>
      <c r="AL15" s="873"/>
      <c r="AM15" s="873"/>
      <c r="AN15" s="874"/>
    </row>
    <row r="16" spans="1:47" ht="1.1499999999999999" customHeight="1" thickBot="1">
      <c r="B16" s="184"/>
      <c r="C16" s="865"/>
      <c r="D16" s="866"/>
      <c r="E16" s="867"/>
      <c r="F16" s="198"/>
      <c r="G16" s="199"/>
      <c r="H16" s="199"/>
      <c r="I16" s="199"/>
      <c r="J16" s="200"/>
      <c r="K16" s="201"/>
      <c r="L16" s="199"/>
      <c r="M16" s="199"/>
      <c r="N16" s="199"/>
      <c r="O16" s="202"/>
      <c r="P16" s="198"/>
      <c r="Q16" s="199"/>
      <c r="R16" s="199"/>
      <c r="S16" s="199"/>
      <c r="T16" s="200"/>
      <c r="U16" s="201"/>
      <c r="V16" s="199"/>
      <c r="W16" s="199"/>
      <c r="X16" s="199"/>
      <c r="Y16" s="202"/>
      <c r="Z16" s="198"/>
      <c r="AA16" s="199"/>
      <c r="AB16" s="199"/>
      <c r="AC16" s="202"/>
      <c r="AD16" s="200"/>
      <c r="AE16" s="203"/>
      <c r="AF16" s="203"/>
      <c r="AG16" s="881"/>
      <c r="AH16" s="881"/>
      <c r="AI16" s="875"/>
      <c r="AJ16" s="876"/>
      <c r="AK16" s="876"/>
      <c r="AL16" s="876"/>
      <c r="AM16" s="876"/>
      <c r="AN16" s="877"/>
    </row>
    <row r="17" spans="2:51" ht="18" customHeight="1">
      <c r="B17" s="184"/>
      <c r="C17" s="204">
        <f>IF(D17="","",SUBTOTAL(103,$D$17:D17))</f>
        <v>1</v>
      </c>
      <c r="D17" s="851" t="str">
        <f>IF('Input Data'!I10="","",'Input Data'!I10)</f>
        <v>DELA CRUZ, JUAN SANTOS</v>
      </c>
      <c r="E17" s="852"/>
      <c r="F17" s="205"/>
      <c r="G17" s="206"/>
      <c r="H17" s="207" t="s">
        <v>199</v>
      </c>
      <c r="I17" s="207"/>
      <c r="J17" s="208"/>
      <c r="K17" s="209"/>
      <c r="L17" s="207"/>
      <c r="M17" s="207"/>
      <c r="N17" s="207"/>
      <c r="O17" s="210"/>
      <c r="P17" s="211"/>
      <c r="Q17" s="207"/>
      <c r="R17" s="207"/>
      <c r="S17" s="207"/>
      <c r="T17" s="208"/>
      <c r="U17" s="209"/>
      <c r="V17" s="207"/>
      <c r="W17" s="207"/>
      <c r="X17" s="207"/>
      <c r="Y17" s="210"/>
      <c r="Z17" s="211"/>
      <c r="AA17" s="207"/>
      <c r="AB17" s="207"/>
      <c r="AC17" s="210"/>
      <c r="AD17" s="208"/>
      <c r="AE17" s="212">
        <f>IF(D17="","",COUNTIF(F17:AD17,"x") + COUNTIF(F17:AD17,"h")*0.5)</f>
        <v>1</v>
      </c>
      <c r="AF17" s="213">
        <f>IF(OR(D17="", AI17="Transferred Out", AI17="NLS"), "", $AR$13)</f>
        <v>16</v>
      </c>
      <c r="AG17" s="214">
        <f>IF(AH17="","",AE17)</f>
        <v>1</v>
      </c>
      <c r="AH17" s="214">
        <f>IF(AF17="","",$AR$13-AE17)</f>
        <v>15</v>
      </c>
      <c r="AI17" s="853"/>
      <c r="AJ17" s="854"/>
      <c r="AK17" s="854"/>
      <c r="AL17" s="854"/>
      <c r="AM17" s="854"/>
      <c r="AN17" s="855"/>
      <c r="AP17" s="215" t="s">
        <v>197</v>
      </c>
      <c r="AY17" s="177">
        <f>IF(D17="",0,1)</f>
        <v>1</v>
      </c>
    </row>
    <row r="18" spans="2:51" ht="18" customHeight="1">
      <c r="B18" s="184"/>
      <c r="C18" s="216">
        <f>IF(D18="","",SUBTOTAL(103,$D$17:D18))</f>
        <v>2</v>
      </c>
      <c r="D18" s="846" t="str">
        <f>IF('Input Data'!I11="","",'Input Data'!I11)</f>
        <v>REYES, MARK VILLANUEVA</v>
      </c>
      <c r="E18" s="847"/>
      <c r="F18" s="217"/>
      <c r="G18" s="218"/>
      <c r="H18" s="219" t="s">
        <v>330</v>
      </c>
      <c r="I18" s="219"/>
      <c r="J18" s="220"/>
      <c r="K18" s="221"/>
      <c r="L18" s="219"/>
      <c r="M18" s="219"/>
      <c r="N18" s="219"/>
      <c r="O18" s="222"/>
      <c r="P18" s="223"/>
      <c r="Q18" s="219"/>
      <c r="R18" s="219"/>
      <c r="S18" s="219"/>
      <c r="T18" s="220"/>
      <c r="U18" s="221"/>
      <c r="V18" s="219"/>
      <c r="W18" s="219"/>
      <c r="X18" s="219"/>
      <c r="Y18" s="222"/>
      <c r="Z18" s="223"/>
      <c r="AA18" s="219"/>
      <c r="AB18" s="219"/>
      <c r="AC18" s="222"/>
      <c r="AD18" s="220"/>
      <c r="AE18" s="212">
        <f t="shared" ref="AE18:AE76" si="0">IF(D18="","",COUNTIF(F18:AD18,"x") + COUNTIF(F18:AD18,"h")*0.5)</f>
        <v>1</v>
      </c>
      <c r="AF18" s="213">
        <f t="shared" ref="AF18:AF76" si="1">IF(OR(D18="", AI18="Transferred Out", AI18="NLS"), "", $AR$13)</f>
        <v>16</v>
      </c>
      <c r="AG18" s="224">
        <f>IF(AH18="","",AE18)</f>
        <v>1</v>
      </c>
      <c r="AH18" s="225">
        <f t="shared" ref="AH18:AH76" si="2">IF(AF18="","",$AR$13-AE18)</f>
        <v>15</v>
      </c>
      <c r="AI18" s="850"/>
      <c r="AJ18" s="848"/>
      <c r="AK18" s="848"/>
      <c r="AL18" s="848"/>
      <c r="AM18" s="848"/>
      <c r="AN18" s="849"/>
      <c r="AP18" s="226"/>
      <c r="AQ18" s="177" t="s">
        <v>198</v>
      </c>
      <c r="AY18" s="177">
        <f t="shared" ref="AY18:AY76" si="3">IF(D18="",0,1)</f>
        <v>1</v>
      </c>
    </row>
    <row r="19" spans="2:51" ht="18" customHeight="1">
      <c r="B19" s="184"/>
      <c r="C19" s="227">
        <f>IF(D19="","",SUBTOTAL(103,$D$17:D19))</f>
        <v>3</v>
      </c>
      <c r="D19" s="846" t="str">
        <f>IF('Input Data'!I12="","",'Input Data'!I12)</f>
        <v>SANTOS, CARLO MENDOZA</v>
      </c>
      <c r="E19" s="847"/>
      <c r="F19" s="217"/>
      <c r="G19" s="218"/>
      <c r="H19" s="219"/>
      <c r="I19" s="219"/>
      <c r="J19" s="220"/>
      <c r="K19" s="221"/>
      <c r="L19" s="219"/>
      <c r="M19" s="219"/>
      <c r="N19" s="219"/>
      <c r="O19" s="222"/>
      <c r="P19" s="223"/>
      <c r="Q19" s="219"/>
      <c r="R19" s="219"/>
      <c r="S19" s="219"/>
      <c r="T19" s="220"/>
      <c r="U19" s="221"/>
      <c r="V19" s="219"/>
      <c r="W19" s="219"/>
      <c r="X19" s="219"/>
      <c r="Y19" s="222"/>
      <c r="Z19" s="223"/>
      <c r="AA19" s="219"/>
      <c r="AB19" s="219"/>
      <c r="AC19" s="222"/>
      <c r="AD19" s="220"/>
      <c r="AE19" s="212">
        <f t="shared" si="0"/>
        <v>0</v>
      </c>
      <c r="AF19" s="213">
        <f t="shared" si="1"/>
        <v>16</v>
      </c>
      <c r="AG19" s="224">
        <f t="shared" ref="AG19:AG76" si="4">IF(AH19="","",AE19)</f>
        <v>0</v>
      </c>
      <c r="AH19" s="225">
        <f t="shared" si="2"/>
        <v>16</v>
      </c>
      <c r="AI19" s="850"/>
      <c r="AJ19" s="848"/>
      <c r="AK19" s="848"/>
      <c r="AL19" s="848"/>
      <c r="AM19" s="848"/>
      <c r="AN19" s="849"/>
      <c r="AP19" s="226" t="s">
        <v>199</v>
      </c>
      <c r="AQ19" s="177" t="s">
        <v>200</v>
      </c>
      <c r="AY19" s="177">
        <f t="shared" si="3"/>
        <v>1</v>
      </c>
    </row>
    <row r="20" spans="2:51" ht="18" customHeight="1">
      <c r="B20" s="184"/>
      <c r="C20" s="216">
        <f>IF(D20="","",SUBTOTAL(103,$D$17:D20))</f>
        <v>4</v>
      </c>
      <c r="D20" s="846" t="str">
        <f>IF('Input Data'!I13="","",'Input Data'!I13)</f>
        <v>MENDOZA, GABRIEL LOPEZ</v>
      </c>
      <c r="E20" s="847"/>
      <c r="F20" s="217"/>
      <c r="G20" s="218"/>
      <c r="H20" s="219"/>
      <c r="I20" s="219"/>
      <c r="J20" s="220"/>
      <c r="K20" s="221"/>
      <c r="L20" s="219"/>
      <c r="M20" s="219"/>
      <c r="N20" s="219"/>
      <c r="O20" s="222"/>
      <c r="P20" s="223"/>
      <c r="Q20" s="219"/>
      <c r="R20" s="219"/>
      <c r="S20" s="219"/>
      <c r="T20" s="220"/>
      <c r="U20" s="221"/>
      <c r="V20" s="219"/>
      <c r="W20" s="219"/>
      <c r="X20" s="219"/>
      <c r="Y20" s="222"/>
      <c r="Z20" s="223"/>
      <c r="AA20" s="219"/>
      <c r="AB20" s="219"/>
      <c r="AC20" s="222"/>
      <c r="AD20" s="220"/>
      <c r="AE20" s="212">
        <f t="shared" si="0"/>
        <v>0</v>
      </c>
      <c r="AF20" s="213">
        <f t="shared" si="1"/>
        <v>16</v>
      </c>
      <c r="AG20" s="228">
        <f t="shared" si="4"/>
        <v>0</v>
      </c>
      <c r="AH20" s="225">
        <f t="shared" si="2"/>
        <v>16</v>
      </c>
      <c r="AI20" s="850"/>
      <c r="AJ20" s="848"/>
      <c r="AK20" s="848"/>
      <c r="AL20" s="848"/>
      <c r="AM20" s="848"/>
      <c r="AN20" s="849"/>
      <c r="AP20" s="226" t="s">
        <v>201</v>
      </c>
      <c r="AQ20" s="177" t="s">
        <v>202</v>
      </c>
      <c r="AY20" s="177">
        <f t="shared" si="3"/>
        <v>1</v>
      </c>
    </row>
    <row r="21" spans="2:51" ht="18" customHeight="1">
      <c r="B21" s="184"/>
      <c r="C21" s="227">
        <f>IF(D21="","",SUBTOTAL(103,$D$17:D21))</f>
        <v>5</v>
      </c>
      <c r="D21" s="846" t="str">
        <f>IF('Input Data'!I14="","",'Input Data'!I14)</f>
        <v>VILLANUEVA, ADRIAN TORRES</v>
      </c>
      <c r="E21" s="847"/>
      <c r="F21" s="229"/>
      <c r="G21" s="218"/>
      <c r="H21" s="219"/>
      <c r="I21" s="219"/>
      <c r="J21" s="220"/>
      <c r="K21" s="221"/>
      <c r="L21" s="219"/>
      <c r="M21" s="219"/>
      <c r="N21" s="219"/>
      <c r="O21" s="222"/>
      <c r="P21" s="223"/>
      <c r="Q21" s="219"/>
      <c r="R21" s="219"/>
      <c r="S21" s="219"/>
      <c r="T21" s="220"/>
      <c r="U21" s="221"/>
      <c r="V21" s="219"/>
      <c r="W21" s="219"/>
      <c r="X21" s="219"/>
      <c r="Y21" s="222"/>
      <c r="Z21" s="223"/>
      <c r="AA21" s="219"/>
      <c r="AB21" s="219"/>
      <c r="AC21" s="222"/>
      <c r="AD21" s="220"/>
      <c r="AE21" s="212">
        <f t="shared" si="0"/>
        <v>0</v>
      </c>
      <c r="AF21" s="213">
        <f t="shared" si="1"/>
        <v>16</v>
      </c>
      <c r="AG21" s="224">
        <f t="shared" si="4"/>
        <v>0</v>
      </c>
      <c r="AH21" s="225">
        <f t="shared" si="2"/>
        <v>16</v>
      </c>
      <c r="AI21" s="850"/>
      <c r="AJ21" s="848"/>
      <c r="AK21" s="848"/>
      <c r="AL21" s="848"/>
      <c r="AM21" s="848"/>
      <c r="AN21" s="849"/>
      <c r="AY21" s="177">
        <f t="shared" si="3"/>
        <v>1</v>
      </c>
    </row>
    <row r="22" spans="2:51" ht="18" customHeight="1">
      <c r="B22" s="184"/>
      <c r="C22" s="216">
        <f>IF(D22="","",SUBTOTAL(103,$D$17:D22))</f>
        <v>6</v>
      </c>
      <c r="D22" s="846" t="str">
        <f>IF('Input Data'!I15="","",'Input Data'!I15)</f>
        <v>LOPEZ, JOSHUA RAMOS</v>
      </c>
      <c r="E22" s="847"/>
      <c r="F22" s="217"/>
      <c r="G22" s="218"/>
      <c r="H22" s="219"/>
      <c r="I22" s="219"/>
      <c r="J22" s="220"/>
      <c r="K22" s="221"/>
      <c r="L22" s="219"/>
      <c r="M22" s="219"/>
      <c r="N22" s="219"/>
      <c r="O22" s="222"/>
      <c r="P22" s="223"/>
      <c r="Q22" s="219"/>
      <c r="R22" s="219"/>
      <c r="S22" s="219"/>
      <c r="T22" s="220"/>
      <c r="U22" s="221"/>
      <c r="V22" s="219"/>
      <c r="W22" s="219"/>
      <c r="X22" s="219"/>
      <c r="Y22" s="222"/>
      <c r="Z22" s="223"/>
      <c r="AA22" s="219"/>
      <c r="AB22" s="219"/>
      <c r="AC22" s="222"/>
      <c r="AD22" s="220"/>
      <c r="AE22" s="212">
        <f t="shared" si="0"/>
        <v>0</v>
      </c>
      <c r="AF22" s="213">
        <f t="shared" si="1"/>
        <v>16</v>
      </c>
      <c r="AG22" s="224">
        <f t="shared" si="4"/>
        <v>0</v>
      </c>
      <c r="AH22" s="225">
        <f t="shared" si="2"/>
        <v>16</v>
      </c>
      <c r="AI22" s="850"/>
      <c r="AJ22" s="848"/>
      <c r="AK22" s="848"/>
      <c r="AL22" s="848"/>
      <c r="AM22" s="848"/>
      <c r="AN22" s="849"/>
      <c r="AP22" s="215" t="s">
        <v>203</v>
      </c>
      <c r="AQ22" s="177" t="s">
        <v>204</v>
      </c>
      <c r="AY22" s="177">
        <f t="shared" si="3"/>
        <v>1</v>
      </c>
    </row>
    <row r="23" spans="2:51" ht="18" customHeight="1">
      <c r="B23" s="184"/>
      <c r="C23" s="227">
        <f>IF(D23="","",SUBTOTAL(103,$D$17:D23))</f>
        <v>7</v>
      </c>
      <c r="D23" s="846" t="str">
        <f>IF('Input Data'!I16="","",'Input Data'!I16)</f>
        <v>TORRES, DANIEL BAUTISTA</v>
      </c>
      <c r="E23" s="847"/>
      <c r="F23" s="217"/>
      <c r="G23" s="218"/>
      <c r="H23" s="219"/>
      <c r="I23" s="219"/>
      <c r="J23" s="220"/>
      <c r="K23" s="221"/>
      <c r="L23" s="219"/>
      <c r="M23" s="219"/>
      <c r="N23" s="219"/>
      <c r="O23" s="222"/>
      <c r="P23" s="223"/>
      <c r="Q23" s="219"/>
      <c r="R23" s="219"/>
      <c r="S23" s="219"/>
      <c r="T23" s="220"/>
      <c r="U23" s="221"/>
      <c r="V23" s="219"/>
      <c r="W23" s="219"/>
      <c r="X23" s="219"/>
      <c r="Y23" s="222"/>
      <c r="Z23" s="223"/>
      <c r="AA23" s="219"/>
      <c r="AB23" s="219"/>
      <c r="AC23" s="222"/>
      <c r="AD23" s="220"/>
      <c r="AE23" s="212">
        <f t="shared" si="0"/>
        <v>0</v>
      </c>
      <c r="AF23" s="213">
        <f t="shared" si="1"/>
        <v>16</v>
      </c>
      <c r="AG23" s="224">
        <f t="shared" si="4"/>
        <v>0</v>
      </c>
      <c r="AH23" s="225">
        <f t="shared" si="2"/>
        <v>16</v>
      </c>
      <c r="AI23" s="850"/>
      <c r="AJ23" s="848"/>
      <c r="AK23" s="848"/>
      <c r="AL23" s="848"/>
      <c r="AM23" s="848"/>
      <c r="AN23" s="849"/>
      <c r="AY23" s="177">
        <f t="shared" si="3"/>
        <v>1</v>
      </c>
    </row>
    <row r="24" spans="2:51" ht="18" customHeight="1">
      <c r="B24" s="184"/>
      <c r="C24" s="216">
        <f>IF(D24="","",SUBTOTAL(103,$D$17:D24))</f>
        <v>8</v>
      </c>
      <c r="D24" s="846" t="str">
        <f>IF('Input Data'!I17="","",'Input Data'!I17)</f>
        <v>RAMOS, CHRISTIAN GARCIA</v>
      </c>
      <c r="E24" s="847"/>
      <c r="F24" s="217"/>
      <c r="G24" s="218"/>
      <c r="H24" s="219"/>
      <c r="I24" s="219"/>
      <c r="J24" s="220"/>
      <c r="K24" s="221"/>
      <c r="L24" s="219"/>
      <c r="M24" s="219"/>
      <c r="N24" s="219"/>
      <c r="O24" s="222"/>
      <c r="P24" s="223"/>
      <c r="Q24" s="219"/>
      <c r="R24" s="219"/>
      <c r="S24" s="219"/>
      <c r="T24" s="220"/>
      <c r="U24" s="221"/>
      <c r="V24" s="219"/>
      <c r="W24" s="219"/>
      <c r="X24" s="219"/>
      <c r="Y24" s="222"/>
      <c r="Z24" s="223"/>
      <c r="AA24" s="219"/>
      <c r="AB24" s="219"/>
      <c r="AC24" s="222"/>
      <c r="AD24" s="220"/>
      <c r="AE24" s="212">
        <f t="shared" si="0"/>
        <v>0</v>
      </c>
      <c r="AF24" s="213">
        <f t="shared" si="1"/>
        <v>16</v>
      </c>
      <c r="AG24" s="230">
        <f t="shared" si="4"/>
        <v>0</v>
      </c>
      <c r="AH24" s="225">
        <f t="shared" si="2"/>
        <v>16</v>
      </c>
      <c r="AI24" s="850"/>
      <c r="AJ24" s="848"/>
      <c r="AK24" s="848"/>
      <c r="AL24" s="848"/>
      <c r="AM24" s="848"/>
      <c r="AN24" s="849"/>
      <c r="AY24" s="177">
        <f t="shared" si="3"/>
        <v>1</v>
      </c>
    </row>
    <row r="25" spans="2:51" ht="18" customHeight="1">
      <c r="B25" s="184"/>
      <c r="C25" s="227">
        <f>IF(D25="","",SUBTOTAL(103,$D$17:D25))</f>
        <v>9</v>
      </c>
      <c r="D25" s="846" t="str">
        <f>IF('Input Data'!I18="","",'Input Data'!I18)</f>
        <v>BAUTISTA, KEVIN MORALES</v>
      </c>
      <c r="E25" s="847"/>
      <c r="F25" s="217"/>
      <c r="G25" s="218"/>
      <c r="H25" s="219"/>
      <c r="I25" s="219"/>
      <c r="J25" s="220"/>
      <c r="K25" s="221"/>
      <c r="L25" s="219"/>
      <c r="M25" s="219"/>
      <c r="N25" s="219"/>
      <c r="O25" s="222"/>
      <c r="P25" s="223"/>
      <c r="Q25" s="219"/>
      <c r="R25" s="219"/>
      <c r="S25" s="219"/>
      <c r="T25" s="220"/>
      <c r="U25" s="221"/>
      <c r="V25" s="219"/>
      <c r="W25" s="219"/>
      <c r="X25" s="219"/>
      <c r="Y25" s="222"/>
      <c r="Z25" s="223"/>
      <c r="AA25" s="219"/>
      <c r="AB25" s="219"/>
      <c r="AC25" s="222"/>
      <c r="AD25" s="220"/>
      <c r="AE25" s="212">
        <f t="shared" si="0"/>
        <v>0</v>
      </c>
      <c r="AF25" s="213">
        <f t="shared" si="1"/>
        <v>16</v>
      </c>
      <c r="AG25" s="224">
        <f t="shared" si="4"/>
        <v>0</v>
      </c>
      <c r="AH25" s="225">
        <f t="shared" si="2"/>
        <v>16</v>
      </c>
      <c r="AI25" s="850"/>
      <c r="AJ25" s="848"/>
      <c r="AK25" s="848"/>
      <c r="AL25" s="848"/>
      <c r="AM25" s="848"/>
      <c r="AN25" s="849"/>
      <c r="AY25" s="177">
        <f t="shared" si="3"/>
        <v>1</v>
      </c>
    </row>
    <row r="26" spans="2:51" ht="18" customHeight="1">
      <c r="B26" s="184"/>
      <c r="C26" s="227">
        <f>IF(D26="","",SUBTOTAL(103,$D$17:D26))</f>
        <v>10</v>
      </c>
      <c r="D26" s="846" t="str">
        <f>IF('Input Data'!I19="","",'Input Data'!I19)</f>
        <v>GARCIA, PAOLO FERNANDEZ</v>
      </c>
      <c r="E26" s="847"/>
      <c r="F26" s="217"/>
      <c r="G26" s="218"/>
      <c r="H26" s="219"/>
      <c r="I26" s="219"/>
      <c r="J26" s="220"/>
      <c r="K26" s="221"/>
      <c r="L26" s="219"/>
      <c r="M26" s="219"/>
      <c r="N26" s="219"/>
      <c r="O26" s="222"/>
      <c r="P26" s="223"/>
      <c r="Q26" s="219"/>
      <c r="R26" s="219"/>
      <c r="S26" s="219"/>
      <c r="T26" s="220"/>
      <c r="U26" s="221"/>
      <c r="V26" s="219"/>
      <c r="W26" s="219"/>
      <c r="X26" s="219"/>
      <c r="Y26" s="222"/>
      <c r="Z26" s="223"/>
      <c r="AA26" s="219"/>
      <c r="AB26" s="219"/>
      <c r="AC26" s="222"/>
      <c r="AD26" s="220"/>
      <c r="AE26" s="212">
        <f t="shared" si="0"/>
        <v>0</v>
      </c>
      <c r="AF26" s="213">
        <f t="shared" si="1"/>
        <v>16</v>
      </c>
      <c r="AG26" s="224">
        <f t="shared" si="4"/>
        <v>0</v>
      </c>
      <c r="AH26" s="225">
        <f t="shared" si="2"/>
        <v>16</v>
      </c>
      <c r="AI26" s="850"/>
      <c r="AJ26" s="848"/>
      <c r="AK26" s="848"/>
      <c r="AL26" s="848"/>
      <c r="AM26" s="848"/>
      <c r="AN26" s="849"/>
      <c r="AY26" s="177">
        <f t="shared" si="3"/>
        <v>1</v>
      </c>
    </row>
    <row r="27" spans="2:51" ht="18" customHeight="1">
      <c r="B27" s="184"/>
      <c r="C27" s="227">
        <f>IF(D27="","",SUBTOTAL(103,$D$17:D27))</f>
        <v>11</v>
      </c>
      <c r="D27" s="846" t="str">
        <f>IF('Input Data'!I20="","",'Input Data'!I20)</f>
        <v>MORALES, ANGELO AQUINO</v>
      </c>
      <c r="E27" s="847"/>
      <c r="F27" s="217"/>
      <c r="G27" s="218"/>
      <c r="H27" s="219"/>
      <c r="I27" s="219"/>
      <c r="J27" s="220"/>
      <c r="K27" s="221"/>
      <c r="L27" s="219"/>
      <c r="M27" s="219"/>
      <c r="N27" s="219"/>
      <c r="O27" s="222"/>
      <c r="P27" s="223"/>
      <c r="Q27" s="219"/>
      <c r="R27" s="219"/>
      <c r="S27" s="219"/>
      <c r="T27" s="220"/>
      <c r="U27" s="221"/>
      <c r="V27" s="219"/>
      <c r="W27" s="219"/>
      <c r="X27" s="219"/>
      <c r="Y27" s="222"/>
      <c r="Z27" s="223"/>
      <c r="AA27" s="219"/>
      <c r="AB27" s="219"/>
      <c r="AC27" s="222"/>
      <c r="AD27" s="220"/>
      <c r="AE27" s="212">
        <f t="shared" si="0"/>
        <v>0</v>
      </c>
      <c r="AF27" s="213">
        <f t="shared" si="1"/>
        <v>16</v>
      </c>
      <c r="AG27" s="224">
        <f t="shared" si="4"/>
        <v>0</v>
      </c>
      <c r="AH27" s="225">
        <f t="shared" si="2"/>
        <v>16</v>
      </c>
      <c r="AI27" s="850"/>
      <c r="AJ27" s="848"/>
      <c r="AK27" s="848"/>
      <c r="AL27" s="848"/>
      <c r="AM27" s="848"/>
      <c r="AN27" s="849"/>
      <c r="AY27" s="177">
        <f t="shared" si="3"/>
        <v>1</v>
      </c>
    </row>
    <row r="28" spans="2:51" ht="18" customHeight="1">
      <c r="B28" s="184"/>
      <c r="C28" s="227">
        <f>IF(D28="","",SUBTOTAL(103,$D$17:D28))</f>
        <v>12</v>
      </c>
      <c r="D28" s="846" t="str">
        <f>IF('Input Data'!I21="","",'Input Data'!I21)</f>
        <v>FERNANDEZ, NATHANIEL SALAZAR</v>
      </c>
      <c r="E28" s="847"/>
      <c r="F28" s="217"/>
      <c r="G28" s="218"/>
      <c r="H28" s="219"/>
      <c r="I28" s="219"/>
      <c r="J28" s="220"/>
      <c r="K28" s="221"/>
      <c r="L28" s="219"/>
      <c r="M28" s="219"/>
      <c r="N28" s="219"/>
      <c r="O28" s="222"/>
      <c r="P28" s="223"/>
      <c r="Q28" s="219"/>
      <c r="R28" s="219"/>
      <c r="S28" s="219"/>
      <c r="T28" s="220"/>
      <c r="U28" s="221"/>
      <c r="V28" s="219"/>
      <c r="W28" s="219"/>
      <c r="X28" s="219"/>
      <c r="Y28" s="222"/>
      <c r="Z28" s="223"/>
      <c r="AA28" s="219"/>
      <c r="AB28" s="219"/>
      <c r="AC28" s="222"/>
      <c r="AD28" s="220"/>
      <c r="AE28" s="212">
        <f t="shared" si="0"/>
        <v>0</v>
      </c>
      <c r="AF28" s="213">
        <f t="shared" si="1"/>
        <v>16</v>
      </c>
      <c r="AG28" s="224">
        <f t="shared" si="4"/>
        <v>0</v>
      </c>
      <c r="AH28" s="225">
        <f t="shared" si="2"/>
        <v>16</v>
      </c>
      <c r="AI28" s="850"/>
      <c r="AJ28" s="848"/>
      <c r="AK28" s="848"/>
      <c r="AL28" s="848"/>
      <c r="AM28" s="848"/>
      <c r="AN28" s="849"/>
      <c r="AY28" s="177">
        <f t="shared" si="3"/>
        <v>1</v>
      </c>
    </row>
    <row r="29" spans="2:51" ht="18" customHeight="1">
      <c r="B29" s="184"/>
      <c r="C29" s="227">
        <f>IF(D29="","",SUBTOTAL(103,$D$17:D29))</f>
        <v>13</v>
      </c>
      <c r="D29" s="846" t="str">
        <f>IF('Input Data'!I22="","",'Input Data'!I22)</f>
        <v>AQUINO, FRANCIS GUTIERREZ</v>
      </c>
      <c r="E29" s="847"/>
      <c r="F29" s="217"/>
      <c r="G29" s="218"/>
      <c r="H29" s="219"/>
      <c r="I29" s="219"/>
      <c r="J29" s="220"/>
      <c r="K29" s="221"/>
      <c r="L29" s="219"/>
      <c r="M29" s="219"/>
      <c r="N29" s="219"/>
      <c r="O29" s="222"/>
      <c r="P29" s="223"/>
      <c r="Q29" s="219"/>
      <c r="R29" s="219"/>
      <c r="S29" s="219"/>
      <c r="T29" s="220"/>
      <c r="U29" s="221"/>
      <c r="V29" s="219"/>
      <c r="W29" s="219"/>
      <c r="X29" s="219"/>
      <c r="Y29" s="222"/>
      <c r="Z29" s="223"/>
      <c r="AA29" s="219"/>
      <c r="AB29" s="219"/>
      <c r="AC29" s="222"/>
      <c r="AD29" s="220"/>
      <c r="AE29" s="212">
        <f t="shared" si="0"/>
        <v>0</v>
      </c>
      <c r="AF29" s="213">
        <f t="shared" si="1"/>
        <v>16</v>
      </c>
      <c r="AG29" s="224">
        <f t="shared" si="4"/>
        <v>0</v>
      </c>
      <c r="AH29" s="225">
        <f t="shared" si="2"/>
        <v>16</v>
      </c>
      <c r="AI29" s="850"/>
      <c r="AJ29" s="848"/>
      <c r="AK29" s="848"/>
      <c r="AL29" s="848"/>
      <c r="AM29" s="848"/>
      <c r="AN29" s="849"/>
      <c r="AY29" s="177">
        <f t="shared" si="3"/>
        <v>1</v>
      </c>
    </row>
    <row r="30" spans="2:51" ht="18" customHeight="1">
      <c r="B30" s="184"/>
      <c r="C30" s="227">
        <f>IF(D30="","",SUBTOTAL(103,$D$17:D30))</f>
        <v>14</v>
      </c>
      <c r="D30" s="846" t="str">
        <f>IF('Input Data'!I23="","",'Input Data'!I23)</f>
        <v>SALAZAR, DOMINIC PONCE</v>
      </c>
      <c r="E30" s="847"/>
      <c r="F30" s="217"/>
      <c r="G30" s="218"/>
      <c r="H30" s="219"/>
      <c r="I30" s="219"/>
      <c r="J30" s="220"/>
      <c r="K30" s="221"/>
      <c r="L30" s="219"/>
      <c r="M30" s="219"/>
      <c r="N30" s="219"/>
      <c r="O30" s="222"/>
      <c r="P30" s="223"/>
      <c r="Q30" s="219"/>
      <c r="R30" s="219"/>
      <c r="S30" s="219"/>
      <c r="T30" s="220"/>
      <c r="U30" s="221"/>
      <c r="V30" s="219"/>
      <c r="W30" s="219"/>
      <c r="X30" s="219"/>
      <c r="Y30" s="222"/>
      <c r="Z30" s="223"/>
      <c r="AA30" s="219"/>
      <c r="AB30" s="219"/>
      <c r="AC30" s="222"/>
      <c r="AD30" s="220"/>
      <c r="AE30" s="212">
        <f t="shared" si="0"/>
        <v>0</v>
      </c>
      <c r="AF30" s="213">
        <f t="shared" si="1"/>
        <v>16</v>
      </c>
      <c r="AG30" s="224">
        <f t="shared" si="4"/>
        <v>0</v>
      </c>
      <c r="AH30" s="225">
        <f t="shared" si="2"/>
        <v>16</v>
      </c>
      <c r="AI30" s="850"/>
      <c r="AJ30" s="848"/>
      <c r="AK30" s="848"/>
      <c r="AL30" s="848"/>
      <c r="AM30" s="848"/>
      <c r="AN30" s="849"/>
      <c r="AY30" s="177">
        <f t="shared" si="3"/>
        <v>1</v>
      </c>
    </row>
    <row r="31" spans="2:51" ht="18" customHeight="1">
      <c r="B31" s="184"/>
      <c r="C31" s="231">
        <f>IF(D31="","",SUBTOTAL(103,$D$17:D31))</f>
        <v>15</v>
      </c>
      <c r="D31" s="846" t="str">
        <f>IF('Input Data'!I24="","",'Input Data'!I24)</f>
        <v>GUTIERREZ, EMMANUEL RIVERA</v>
      </c>
      <c r="E31" s="847"/>
      <c r="F31" s="232"/>
      <c r="G31" s="218"/>
      <c r="H31" s="219"/>
      <c r="I31" s="219"/>
      <c r="J31" s="220"/>
      <c r="K31" s="221"/>
      <c r="L31" s="219"/>
      <c r="M31" s="219"/>
      <c r="N31" s="219"/>
      <c r="O31" s="222"/>
      <c r="P31" s="223"/>
      <c r="Q31" s="219"/>
      <c r="R31" s="219"/>
      <c r="S31" s="219"/>
      <c r="T31" s="220"/>
      <c r="U31" s="221"/>
      <c r="V31" s="219"/>
      <c r="W31" s="219"/>
      <c r="X31" s="219"/>
      <c r="Y31" s="222"/>
      <c r="Z31" s="223"/>
      <c r="AA31" s="219"/>
      <c r="AB31" s="219"/>
      <c r="AC31" s="222"/>
      <c r="AD31" s="220"/>
      <c r="AE31" s="212">
        <f t="shared" si="0"/>
        <v>0</v>
      </c>
      <c r="AF31" s="213">
        <f t="shared" si="1"/>
        <v>16</v>
      </c>
      <c r="AG31" s="224">
        <f t="shared" si="4"/>
        <v>0</v>
      </c>
      <c r="AH31" s="225">
        <f t="shared" si="2"/>
        <v>16</v>
      </c>
      <c r="AI31" s="850"/>
      <c r="AJ31" s="848"/>
      <c r="AK31" s="848"/>
      <c r="AL31" s="848"/>
      <c r="AM31" s="848"/>
      <c r="AN31" s="849"/>
      <c r="AY31" s="177">
        <f t="shared" si="3"/>
        <v>1</v>
      </c>
    </row>
    <row r="32" spans="2:51" ht="18" customHeight="1">
      <c r="B32" s="184"/>
      <c r="C32" s="216">
        <f>IF(D32="","",SUBTOTAL(103,$D$17:D32))</f>
        <v>16</v>
      </c>
      <c r="D32" s="846" t="str">
        <f>IF('Input Data'!I25="","",'Input Data'!I25)</f>
        <v>PONCE, PATRICK CRUZ</v>
      </c>
      <c r="E32" s="847"/>
      <c r="F32" s="229"/>
      <c r="G32" s="233"/>
      <c r="H32" s="234"/>
      <c r="I32" s="234"/>
      <c r="J32" s="235"/>
      <c r="K32" s="221"/>
      <c r="L32" s="219"/>
      <c r="M32" s="219"/>
      <c r="N32" s="219"/>
      <c r="O32" s="222"/>
      <c r="P32" s="223"/>
      <c r="Q32" s="219"/>
      <c r="R32" s="219"/>
      <c r="S32" s="219"/>
      <c r="T32" s="220"/>
      <c r="U32" s="221"/>
      <c r="V32" s="219"/>
      <c r="W32" s="219"/>
      <c r="X32" s="219"/>
      <c r="Y32" s="222"/>
      <c r="Z32" s="223"/>
      <c r="AA32" s="219"/>
      <c r="AB32" s="219"/>
      <c r="AC32" s="222"/>
      <c r="AD32" s="220"/>
      <c r="AE32" s="212">
        <f t="shared" si="0"/>
        <v>0</v>
      </c>
      <c r="AF32" s="213" t="str">
        <f t="shared" si="1"/>
        <v/>
      </c>
      <c r="AG32" s="224" t="str">
        <f t="shared" si="4"/>
        <v/>
      </c>
      <c r="AH32" s="225" t="str">
        <f t="shared" si="2"/>
        <v/>
      </c>
      <c r="AI32" s="850" t="s">
        <v>253</v>
      </c>
      <c r="AJ32" s="848"/>
      <c r="AK32" s="848"/>
      <c r="AL32" s="848"/>
      <c r="AM32" s="848"/>
      <c r="AN32" s="849"/>
      <c r="AY32" s="177">
        <f t="shared" si="3"/>
        <v>1</v>
      </c>
    </row>
    <row r="33" spans="2:51" ht="18" customHeight="1">
      <c r="B33" s="184"/>
      <c r="C33" s="227">
        <f>IF(D33="","",SUBTOTAL(103,$D$17:D33))</f>
        <v>17</v>
      </c>
      <c r="D33" s="846" t="str">
        <f>IF('Input Data'!I26="","",'Input Data'!I26)</f>
        <v>RIVERA, JOSEPH RAMIREZ</v>
      </c>
      <c r="E33" s="847"/>
      <c r="F33" s="217"/>
      <c r="G33" s="218"/>
      <c r="H33" s="219"/>
      <c r="I33" s="219"/>
      <c r="J33" s="220"/>
      <c r="K33" s="221"/>
      <c r="L33" s="219"/>
      <c r="M33" s="219"/>
      <c r="N33" s="219"/>
      <c r="O33" s="222"/>
      <c r="P33" s="223"/>
      <c r="Q33" s="219"/>
      <c r="R33" s="219"/>
      <c r="S33" s="219"/>
      <c r="T33" s="220"/>
      <c r="U33" s="221"/>
      <c r="V33" s="219"/>
      <c r="W33" s="219"/>
      <c r="X33" s="219"/>
      <c r="Y33" s="222"/>
      <c r="Z33" s="223"/>
      <c r="AA33" s="219"/>
      <c r="AB33" s="219"/>
      <c r="AC33" s="222"/>
      <c r="AD33" s="220"/>
      <c r="AE33" s="212">
        <f t="shared" si="0"/>
        <v>0</v>
      </c>
      <c r="AF33" s="213">
        <f t="shared" si="1"/>
        <v>16</v>
      </c>
      <c r="AG33" s="224">
        <f t="shared" si="4"/>
        <v>0</v>
      </c>
      <c r="AH33" s="225">
        <f t="shared" si="2"/>
        <v>16</v>
      </c>
      <c r="AI33" s="850"/>
      <c r="AJ33" s="848"/>
      <c r="AK33" s="848"/>
      <c r="AL33" s="848"/>
      <c r="AM33" s="848"/>
      <c r="AN33" s="849"/>
      <c r="AY33" s="177">
        <f t="shared" si="3"/>
        <v>1</v>
      </c>
    </row>
    <row r="34" spans="2:51" ht="18" customHeight="1">
      <c r="B34" s="184"/>
      <c r="C34" s="227">
        <f>IF(D34="","",SUBTOTAL(103,$D$17:D34))</f>
        <v>18</v>
      </c>
      <c r="D34" s="846" t="str">
        <f>IF('Input Data'!I27="","",'Input Data'!I27)</f>
        <v>CRUZ, BRYAN CASTILLO</v>
      </c>
      <c r="E34" s="847"/>
      <c r="F34" s="217"/>
      <c r="G34" s="218"/>
      <c r="H34" s="219"/>
      <c r="I34" s="219"/>
      <c r="J34" s="220"/>
      <c r="K34" s="221"/>
      <c r="L34" s="219"/>
      <c r="M34" s="219"/>
      <c r="N34" s="219"/>
      <c r="O34" s="222"/>
      <c r="P34" s="223"/>
      <c r="Q34" s="219"/>
      <c r="R34" s="219"/>
      <c r="S34" s="219"/>
      <c r="T34" s="220"/>
      <c r="U34" s="221"/>
      <c r="V34" s="219"/>
      <c r="W34" s="219"/>
      <c r="X34" s="219"/>
      <c r="Y34" s="222"/>
      <c r="Z34" s="223"/>
      <c r="AA34" s="219"/>
      <c r="AB34" s="219"/>
      <c r="AC34" s="222"/>
      <c r="AD34" s="220"/>
      <c r="AE34" s="212">
        <f t="shared" si="0"/>
        <v>0</v>
      </c>
      <c r="AF34" s="213">
        <f t="shared" si="1"/>
        <v>16</v>
      </c>
      <c r="AG34" s="224">
        <f t="shared" si="4"/>
        <v>0</v>
      </c>
      <c r="AH34" s="225">
        <f t="shared" si="2"/>
        <v>16</v>
      </c>
      <c r="AI34" s="850"/>
      <c r="AJ34" s="848"/>
      <c r="AK34" s="848"/>
      <c r="AL34" s="848"/>
      <c r="AM34" s="848"/>
      <c r="AN34" s="849"/>
      <c r="AY34" s="177">
        <f t="shared" si="3"/>
        <v>1</v>
      </c>
    </row>
    <row r="35" spans="2:51" ht="18" customHeight="1">
      <c r="B35" s="184"/>
      <c r="C35" s="227">
        <f>IF(D35="","",SUBTOTAL(103,$D$17:D35))</f>
        <v>19</v>
      </c>
      <c r="D35" s="846" t="str">
        <f>IF('Input Data'!I28="","",'Input Data'!I28)</f>
        <v>RAMIREZ, VINCENT HERRERA</v>
      </c>
      <c r="E35" s="847"/>
      <c r="F35" s="217"/>
      <c r="G35" s="218"/>
      <c r="H35" s="219"/>
      <c r="I35" s="219"/>
      <c r="J35" s="220"/>
      <c r="K35" s="221"/>
      <c r="L35" s="219"/>
      <c r="M35" s="219"/>
      <c r="N35" s="219"/>
      <c r="O35" s="222"/>
      <c r="P35" s="223"/>
      <c r="Q35" s="219"/>
      <c r="R35" s="219"/>
      <c r="S35" s="219"/>
      <c r="T35" s="220"/>
      <c r="U35" s="221"/>
      <c r="V35" s="219"/>
      <c r="W35" s="219"/>
      <c r="X35" s="219"/>
      <c r="Y35" s="222"/>
      <c r="Z35" s="223"/>
      <c r="AA35" s="219"/>
      <c r="AB35" s="219"/>
      <c r="AC35" s="222"/>
      <c r="AD35" s="220"/>
      <c r="AE35" s="212">
        <f t="shared" si="0"/>
        <v>0</v>
      </c>
      <c r="AF35" s="213" t="str">
        <f t="shared" si="1"/>
        <v/>
      </c>
      <c r="AG35" s="224" t="str">
        <f t="shared" si="4"/>
        <v/>
      </c>
      <c r="AH35" s="225" t="str">
        <f t="shared" si="2"/>
        <v/>
      </c>
      <c r="AI35" s="850" t="s">
        <v>253</v>
      </c>
      <c r="AJ35" s="848"/>
      <c r="AK35" s="848"/>
      <c r="AL35" s="848"/>
      <c r="AM35" s="848"/>
      <c r="AN35" s="849"/>
      <c r="AY35" s="177">
        <f t="shared" si="3"/>
        <v>1</v>
      </c>
    </row>
    <row r="36" spans="2:51" ht="18" customHeight="1">
      <c r="B36" s="184"/>
      <c r="C36" s="227">
        <f>IF(D36="","",SUBTOTAL(103,$D$17:D36))</f>
        <v>20</v>
      </c>
      <c r="D36" s="846" t="str">
        <f>IF('Input Data'!I29="","",'Input Data'!I29)</f>
        <v>CASTILLO, JUSTIN NAVARRO</v>
      </c>
      <c r="E36" s="847"/>
      <c r="F36" s="217"/>
      <c r="G36" s="218"/>
      <c r="H36" s="219"/>
      <c r="I36" s="219"/>
      <c r="J36" s="220"/>
      <c r="K36" s="221"/>
      <c r="L36" s="219"/>
      <c r="M36" s="219"/>
      <c r="N36" s="219"/>
      <c r="O36" s="222"/>
      <c r="P36" s="223"/>
      <c r="Q36" s="219"/>
      <c r="R36" s="219"/>
      <c r="S36" s="219"/>
      <c r="T36" s="220"/>
      <c r="U36" s="221"/>
      <c r="V36" s="219"/>
      <c r="W36" s="219"/>
      <c r="X36" s="219"/>
      <c r="Y36" s="222"/>
      <c r="Z36" s="223"/>
      <c r="AA36" s="219"/>
      <c r="AB36" s="219"/>
      <c r="AC36" s="222"/>
      <c r="AD36" s="220"/>
      <c r="AE36" s="212">
        <f t="shared" si="0"/>
        <v>0</v>
      </c>
      <c r="AF36" s="213">
        <f t="shared" si="1"/>
        <v>16</v>
      </c>
      <c r="AG36" s="224">
        <f t="shared" si="4"/>
        <v>0</v>
      </c>
      <c r="AH36" s="225">
        <f t="shared" si="2"/>
        <v>16</v>
      </c>
      <c r="AI36" s="850"/>
      <c r="AJ36" s="848"/>
      <c r="AK36" s="848"/>
      <c r="AL36" s="848"/>
      <c r="AM36" s="848"/>
      <c r="AN36" s="849"/>
      <c r="AY36" s="177">
        <f t="shared" si="3"/>
        <v>1</v>
      </c>
    </row>
    <row r="37" spans="2:51" ht="18" customHeight="1">
      <c r="B37" s="184"/>
      <c r="C37" s="227">
        <f>IF(D37="","",SUBTOTAL(103,$D$17:D37))</f>
        <v>21</v>
      </c>
      <c r="D37" s="846" t="str">
        <f>IF('Input Data'!I30="","",'Input Data'!I30)</f>
        <v>HERRERA, ADRIANNE VERGARA</v>
      </c>
      <c r="E37" s="847"/>
      <c r="F37" s="217"/>
      <c r="G37" s="218"/>
      <c r="H37" s="219"/>
      <c r="I37" s="219"/>
      <c r="J37" s="220"/>
      <c r="K37" s="221"/>
      <c r="L37" s="219"/>
      <c r="M37" s="219"/>
      <c r="N37" s="219"/>
      <c r="O37" s="222"/>
      <c r="P37" s="223"/>
      <c r="Q37" s="219"/>
      <c r="R37" s="219"/>
      <c r="S37" s="219"/>
      <c r="T37" s="220"/>
      <c r="U37" s="221"/>
      <c r="V37" s="219"/>
      <c r="W37" s="219"/>
      <c r="X37" s="219"/>
      <c r="Y37" s="222"/>
      <c r="Z37" s="223"/>
      <c r="AA37" s="219"/>
      <c r="AB37" s="219"/>
      <c r="AC37" s="222"/>
      <c r="AD37" s="220"/>
      <c r="AE37" s="212">
        <f t="shared" si="0"/>
        <v>0</v>
      </c>
      <c r="AF37" s="213">
        <f t="shared" si="1"/>
        <v>16</v>
      </c>
      <c r="AG37" s="224">
        <f t="shared" si="4"/>
        <v>0</v>
      </c>
      <c r="AH37" s="225">
        <f t="shared" si="2"/>
        <v>16</v>
      </c>
      <c r="AI37" s="850"/>
      <c r="AJ37" s="848"/>
      <c r="AK37" s="848"/>
      <c r="AL37" s="848"/>
      <c r="AM37" s="848"/>
      <c r="AN37" s="849"/>
    </row>
    <row r="38" spans="2:51" ht="18" customHeight="1">
      <c r="B38" s="184"/>
      <c r="C38" s="227">
        <f>IF(D38="","",SUBTOTAL(103,$D$17:D38))</f>
        <v>22</v>
      </c>
      <c r="D38" s="846" t="str">
        <f>IF('Input Data'!I31="","",'Input Data'!I31)</f>
        <v>NAVARRO, LAWRENCE TORRES</v>
      </c>
      <c r="E38" s="847"/>
      <c r="F38" s="217"/>
      <c r="G38" s="218"/>
      <c r="H38" s="219"/>
      <c r="I38" s="219"/>
      <c r="J38" s="220"/>
      <c r="K38" s="221"/>
      <c r="L38" s="219"/>
      <c r="M38" s="219"/>
      <c r="N38" s="219"/>
      <c r="O38" s="222"/>
      <c r="P38" s="223"/>
      <c r="Q38" s="219"/>
      <c r="R38" s="219"/>
      <c r="S38" s="219"/>
      <c r="T38" s="220"/>
      <c r="U38" s="221"/>
      <c r="V38" s="219"/>
      <c r="W38" s="219"/>
      <c r="X38" s="219"/>
      <c r="Y38" s="222"/>
      <c r="Z38" s="223"/>
      <c r="AA38" s="219"/>
      <c r="AB38" s="219"/>
      <c r="AC38" s="222"/>
      <c r="AD38" s="220"/>
      <c r="AE38" s="212">
        <f t="shared" si="0"/>
        <v>0</v>
      </c>
      <c r="AF38" s="213">
        <f t="shared" si="1"/>
        <v>16</v>
      </c>
      <c r="AG38" s="224">
        <f t="shared" si="4"/>
        <v>0</v>
      </c>
      <c r="AH38" s="225">
        <f t="shared" si="2"/>
        <v>16</v>
      </c>
      <c r="AI38" s="850"/>
      <c r="AJ38" s="848"/>
      <c r="AK38" s="848"/>
      <c r="AL38" s="848"/>
      <c r="AM38" s="848"/>
      <c r="AN38" s="849"/>
    </row>
    <row r="39" spans="2:51" ht="18" customHeight="1">
      <c r="B39" s="184"/>
      <c r="C39" s="227">
        <f>IF(D39="","",SUBTOTAL(103,$D$17:D39))</f>
        <v>23</v>
      </c>
      <c r="D39" s="846" t="str">
        <f>IF('Input Data'!I32="","",'Input Data'!I32)</f>
        <v>VERGARA, MIGUEL DOMINGUEZ</v>
      </c>
      <c r="E39" s="847"/>
      <c r="F39" s="217"/>
      <c r="G39" s="218"/>
      <c r="H39" s="219"/>
      <c r="I39" s="219"/>
      <c r="J39" s="220"/>
      <c r="K39" s="221"/>
      <c r="L39" s="219"/>
      <c r="M39" s="219"/>
      <c r="N39" s="219"/>
      <c r="O39" s="222"/>
      <c r="P39" s="223"/>
      <c r="Q39" s="219"/>
      <c r="R39" s="219"/>
      <c r="S39" s="219"/>
      <c r="T39" s="220"/>
      <c r="U39" s="221"/>
      <c r="V39" s="219"/>
      <c r="W39" s="219"/>
      <c r="X39" s="219"/>
      <c r="Y39" s="222"/>
      <c r="Z39" s="223"/>
      <c r="AA39" s="219"/>
      <c r="AB39" s="219"/>
      <c r="AC39" s="222"/>
      <c r="AD39" s="220"/>
      <c r="AE39" s="212">
        <f t="shared" si="0"/>
        <v>0</v>
      </c>
      <c r="AF39" s="213">
        <f t="shared" si="1"/>
        <v>16</v>
      </c>
      <c r="AG39" s="224">
        <f t="shared" si="4"/>
        <v>0</v>
      </c>
      <c r="AH39" s="225">
        <f t="shared" si="2"/>
        <v>16</v>
      </c>
      <c r="AI39" s="850"/>
      <c r="AJ39" s="848"/>
      <c r="AK39" s="848"/>
      <c r="AL39" s="848"/>
      <c r="AM39" s="848"/>
      <c r="AN39" s="849"/>
    </row>
    <row r="40" spans="2:51" ht="18" customHeight="1">
      <c r="B40" s="184"/>
      <c r="C40" s="227">
        <f>IF(D40="","",SUBTOTAL(103,$D$17:D40))</f>
        <v>24</v>
      </c>
      <c r="D40" s="846" t="str">
        <f>IF('Input Data'!I33="","",'Input Data'!I33)</f>
        <v>DOMINGUEZ, ANTHONY ESPINOZA</v>
      </c>
      <c r="E40" s="847"/>
      <c r="F40" s="217"/>
      <c r="G40" s="218"/>
      <c r="H40" s="219"/>
      <c r="I40" s="219"/>
      <c r="J40" s="220"/>
      <c r="K40" s="221"/>
      <c r="L40" s="219"/>
      <c r="M40" s="219"/>
      <c r="N40" s="219"/>
      <c r="O40" s="222"/>
      <c r="P40" s="223"/>
      <c r="Q40" s="219"/>
      <c r="R40" s="219"/>
      <c r="S40" s="219"/>
      <c r="T40" s="220"/>
      <c r="U40" s="221"/>
      <c r="V40" s="219"/>
      <c r="W40" s="219"/>
      <c r="X40" s="219"/>
      <c r="Y40" s="222"/>
      <c r="Z40" s="223"/>
      <c r="AA40" s="219"/>
      <c r="AB40" s="219"/>
      <c r="AC40" s="222"/>
      <c r="AD40" s="220"/>
      <c r="AE40" s="212">
        <f t="shared" si="0"/>
        <v>0</v>
      </c>
      <c r="AF40" s="213">
        <f t="shared" si="1"/>
        <v>16</v>
      </c>
      <c r="AG40" s="224">
        <f t="shared" si="4"/>
        <v>0</v>
      </c>
      <c r="AH40" s="225">
        <f t="shared" si="2"/>
        <v>16</v>
      </c>
      <c r="AI40" s="850"/>
      <c r="AJ40" s="848"/>
      <c r="AK40" s="848"/>
      <c r="AL40" s="848"/>
      <c r="AM40" s="848"/>
      <c r="AN40" s="849"/>
    </row>
    <row r="41" spans="2:51" ht="18" customHeight="1">
      <c r="B41" s="184"/>
      <c r="C41" s="227">
        <f>IF(D41="","",SUBTOTAL(103,$D$17:D41))</f>
        <v>25</v>
      </c>
      <c r="D41" s="846" t="str">
        <f>IF('Input Data'!I34="","",'Input Data'!I34)</f>
        <v>ESPINOZA, ALVIN DEL ROSARIO</v>
      </c>
      <c r="E41" s="847"/>
      <c r="F41" s="217"/>
      <c r="G41" s="218"/>
      <c r="H41" s="219"/>
      <c r="I41" s="219"/>
      <c r="J41" s="220"/>
      <c r="K41" s="221"/>
      <c r="L41" s="219"/>
      <c r="M41" s="219"/>
      <c r="N41" s="219"/>
      <c r="O41" s="222"/>
      <c r="P41" s="223"/>
      <c r="Q41" s="219"/>
      <c r="R41" s="219"/>
      <c r="S41" s="219"/>
      <c r="T41" s="220"/>
      <c r="U41" s="221"/>
      <c r="V41" s="219"/>
      <c r="W41" s="219"/>
      <c r="X41" s="219"/>
      <c r="Y41" s="222"/>
      <c r="Z41" s="223"/>
      <c r="AA41" s="219"/>
      <c r="AB41" s="219"/>
      <c r="AC41" s="222"/>
      <c r="AD41" s="220"/>
      <c r="AE41" s="212">
        <f t="shared" si="0"/>
        <v>0</v>
      </c>
      <c r="AF41" s="213">
        <f t="shared" si="1"/>
        <v>16</v>
      </c>
      <c r="AG41" s="224">
        <f t="shared" si="4"/>
        <v>0</v>
      </c>
      <c r="AH41" s="225">
        <f t="shared" si="2"/>
        <v>16</v>
      </c>
      <c r="AI41" s="850"/>
      <c r="AJ41" s="848"/>
      <c r="AK41" s="848"/>
      <c r="AL41" s="848"/>
      <c r="AM41" s="848"/>
      <c r="AN41" s="849"/>
    </row>
    <row r="42" spans="2:51" ht="18" customHeight="1">
      <c r="B42" s="184"/>
      <c r="C42" s="227">
        <f>IF(D42="","",SUBTOTAL(103,$D$17:D42))</f>
        <v>26</v>
      </c>
      <c r="D42" s="846" t="str">
        <f>IF('Input Data'!I35="","",'Input Data'!I35)</f>
        <v>DEL ROSARIO, OLIVER EVANGELISTA</v>
      </c>
      <c r="E42" s="847"/>
      <c r="F42" s="217"/>
      <c r="G42" s="218"/>
      <c r="H42" s="219"/>
      <c r="I42" s="219"/>
      <c r="J42" s="220"/>
      <c r="K42" s="221"/>
      <c r="L42" s="219"/>
      <c r="M42" s="219"/>
      <c r="N42" s="219"/>
      <c r="O42" s="222"/>
      <c r="P42" s="223"/>
      <c r="Q42" s="219"/>
      <c r="R42" s="219"/>
      <c r="S42" s="219"/>
      <c r="T42" s="220"/>
      <c r="U42" s="221"/>
      <c r="V42" s="219"/>
      <c r="W42" s="219"/>
      <c r="X42" s="219"/>
      <c r="Y42" s="222"/>
      <c r="Z42" s="223"/>
      <c r="AA42" s="219"/>
      <c r="AB42" s="219"/>
      <c r="AC42" s="222"/>
      <c r="AD42" s="220"/>
      <c r="AE42" s="212">
        <f t="shared" si="0"/>
        <v>0</v>
      </c>
      <c r="AF42" s="213">
        <f t="shared" si="1"/>
        <v>16</v>
      </c>
      <c r="AG42" s="224">
        <f t="shared" si="4"/>
        <v>0</v>
      </c>
      <c r="AH42" s="225">
        <f t="shared" si="2"/>
        <v>16</v>
      </c>
      <c r="AI42" s="850"/>
      <c r="AJ42" s="848"/>
      <c r="AK42" s="848"/>
      <c r="AL42" s="848"/>
      <c r="AM42" s="848"/>
      <c r="AN42" s="849"/>
    </row>
    <row r="43" spans="2:51" ht="18" customHeight="1">
      <c r="B43" s="184"/>
      <c r="C43" s="227">
        <f>IF(D43="","",SUBTOTAL(103,$D$17:D43))</f>
        <v>27</v>
      </c>
      <c r="D43" s="846" t="str">
        <f>IF('Input Data'!I36="","",'Input Data'!I36)</f>
        <v>EVANGELISTA, NOEL MERCADO</v>
      </c>
      <c r="E43" s="847"/>
      <c r="F43" s="217"/>
      <c r="G43" s="218"/>
      <c r="H43" s="219"/>
      <c r="I43" s="219"/>
      <c r="J43" s="220"/>
      <c r="K43" s="221"/>
      <c r="L43" s="219"/>
      <c r="M43" s="219"/>
      <c r="N43" s="219"/>
      <c r="O43" s="222"/>
      <c r="P43" s="223"/>
      <c r="Q43" s="219"/>
      <c r="R43" s="219"/>
      <c r="S43" s="219"/>
      <c r="T43" s="220"/>
      <c r="U43" s="221"/>
      <c r="V43" s="219"/>
      <c r="W43" s="219"/>
      <c r="X43" s="219"/>
      <c r="Y43" s="222"/>
      <c r="Z43" s="223"/>
      <c r="AA43" s="219"/>
      <c r="AB43" s="219"/>
      <c r="AC43" s="222"/>
      <c r="AD43" s="220"/>
      <c r="AE43" s="212">
        <f t="shared" si="0"/>
        <v>0</v>
      </c>
      <c r="AF43" s="213">
        <f t="shared" si="1"/>
        <v>16</v>
      </c>
      <c r="AG43" s="224">
        <f t="shared" si="4"/>
        <v>0</v>
      </c>
      <c r="AH43" s="225">
        <f t="shared" si="2"/>
        <v>16</v>
      </c>
      <c r="AI43" s="850"/>
      <c r="AJ43" s="848"/>
      <c r="AK43" s="848"/>
      <c r="AL43" s="848"/>
      <c r="AM43" s="848"/>
      <c r="AN43" s="849"/>
    </row>
    <row r="44" spans="2:51" ht="18" customHeight="1">
      <c r="B44" s="184"/>
      <c r="C44" s="227">
        <f>IF(D44="","",SUBTOTAL(103,$D$17:D44))</f>
        <v>28</v>
      </c>
      <c r="D44" s="846" t="str">
        <f>IF('Input Data'!I37="","",'Input Data'!I37)</f>
        <v>MERCADO, CEDRIC PADILLA</v>
      </c>
      <c r="E44" s="847"/>
      <c r="F44" s="217"/>
      <c r="G44" s="218"/>
      <c r="H44" s="219"/>
      <c r="I44" s="219"/>
      <c r="J44" s="220"/>
      <c r="K44" s="221"/>
      <c r="L44" s="219"/>
      <c r="M44" s="219"/>
      <c r="N44" s="219"/>
      <c r="O44" s="222"/>
      <c r="P44" s="223"/>
      <c r="Q44" s="219"/>
      <c r="R44" s="219"/>
      <c r="S44" s="219"/>
      <c r="T44" s="220"/>
      <c r="U44" s="221"/>
      <c r="V44" s="219"/>
      <c r="W44" s="219"/>
      <c r="X44" s="219"/>
      <c r="Y44" s="222"/>
      <c r="Z44" s="223"/>
      <c r="AA44" s="219"/>
      <c r="AB44" s="219"/>
      <c r="AC44" s="222"/>
      <c r="AD44" s="220"/>
      <c r="AE44" s="212">
        <f t="shared" si="0"/>
        <v>0</v>
      </c>
      <c r="AF44" s="213">
        <f t="shared" si="1"/>
        <v>16</v>
      </c>
      <c r="AG44" s="224">
        <f t="shared" si="4"/>
        <v>0</v>
      </c>
      <c r="AH44" s="225">
        <f t="shared" si="2"/>
        <v>16</v>
      </c>
      <c r="AI44" s="850"/>
      <c r="AJ44" s="848"/>
      <c r="AK44" s="848"/>
      <c r="AL44" s="848"/>
      <c r="AM44" s="848"/>
      <c r="AN44" s="849"/>
    </row>
    <row r="45" spans="2:51" ht="18" customHeight="1">
      <c r="B45" s="184"/>
      <c r="C45" s="227">
        <f>IF(D45="","",SUBTOTAL(103,$D$17:D45))</f>
        <v>29</v>
      </c>
      <c r="D45" s="846" t="str">
        <f>IF('Input Data'!I38="","",'Input Data'!I38)</f>
        <v>PADILLA, ANDRE MANALO</v>
      </c>
      <c r="E45" s="847"/>
      <c r="F45" s="217"/>
      <c r="G45" s="218"/>
      <c r="H45" s="219"/>
      <c r="I45" s="219"/>
      <c r="J45" s="220"/>
      <c r="K45" s="221"/>
      <c r="L45" s="219"/>
      <c r="M45" s="219"/>
      <c r="N45" s="219"/>
      <c r="O45" s="222"/>
      <c r="P45" s="223"/>
      <c r="Q45" s="219"/>
      <c r="R45" s="219"/>
      <c r="S45" s="219"/>
      <c r="T45" s="220"/>
      <c r="U45" s="221"/>
      <c r="V45" s="219"/>
      <c r="W45" s="219"/>
      <c r="X45" s="219"/>
      <c r="Y45" s="222"/>
      <c r="Z45" s="223"/>
      <c r="AA45" s="219"/>
      <c r="AB45" s="219"/>
      <c r="AC45" s="222"/>
      <c r="AD45" s="220"/>
      <c r="AE45" s="212">
        <f t="shared" si="0"/>
        <v>0</v>
      </c>
      <c r="AF45" s="213">
        <f t="shared" si="1"/>
        <v>16</v>
      </c>
      <c r="AG45" s="224">
        <f t="shared" si="4"/>
        <v>0</v>
      </c>
      <c r="AH45" s="225">
        <f t="shared" si="2"/>
        <v>16</v>
      </c>
      <c r="AI45" s="850"/>
      <c r="AJ45" s="848"/>
      <c r="AK45" s="848"/>
      <c r="AL45" s="848"/>
      <c r="AM45" s="848"/>
      <c r="AN45" s="849"/>
    </row>
    <row r="46" spans="2:51" ht="18" customHeight="1">
      <c r="B46" s="184"/>
      <c r="C46" s="227">
        <f>IF(D46="","",SUBTOTAL(103,$D$17:D46))</f>
        <v>30</v>
      </c>
      <c r="D46" s="846" t="str">
        <f>IF('Input Data'!I39="","",'Input Data'!I39)</f>
        <v>MANALO, TRISTAN SORIANO</v>
      </c>
      <c r="E46" s="847"/>
      <c r="F46" s="217"/>
      <c r="G46" s="218"/>
      <c r="H46" s="219"/>
      <c r="I46" s="219"/>
      <c r="J46" s="220"/>
      <c r="K46" s="221"/>
      <c r="L46" s="219"/>
      <c r="M46" s="219"/>
      <c r="N46" s="219"/>
      <c r="O46" s="222"/>
      <c r="P46" s="223"/>
      <c r="Q46" s="219"/>
      <c r="R46" s="219"/>
      <c r="S46" s="219"/>
      <c r="T46" s="220"/>
      <c r="U46" s="221"/>
      <c r="V46" s="219"/>
      <c r="W46" s="219"/>
      <c r="X46" s="219"/>
      <c r="Y46" s="222"/>
      <c r="Z46" s="223"/>
      <c r="AA46" s="219"/>
      <c r="AB46" s="219"/>
      <c r="AC46" s="222"/>
      <c r="AD46" s="220"/>
      <c r="AE46" s="212">
        <f t="shared" si="0"/>
        <v>0</v>
      </c>
      <c r="AF46" s="213">
        <f t="shared" si="1"/>
        <v>16</v>
      </c>
      <c r="AG46" s="224">
        <f t="shared" si="4"/>
        <v>0</v>
      </c>
      <c r="AH46" s="225">
        <f t="shared" si="2"/>
        <v>16</v>
      </c>
      <c r="AI46" s="850"/>
      <c r="AJ46" s="848"/>
      <c r="AK46" s="848"/>
      <c r="AL46" s="848"/>
      <c r="AM46" s="848"/>
      <c r="AN46" s="849"/>
    </row>
    <row r="47" spans="2:51" ht="18" customHeight="1">
      <c r="B47" s="184"/>
      <c r="C47" s="227">
        <f>IF(D47="","",SUBTOTAL(103,$D$17:D47))</f>
        <v>31</v>
      </c>
      <c r="D47" s="846" t="str">
        <f>IF('Input Data'!I40="","",'Input Data'!I40)</f>
        <v>SORIANO, KYLE VILLAREAL</v>
      </c>
      <c r="E47" s="847"/>
      <c r="F47" s="217"/>
      <c r="G47" s="218"/>
      <c r="H47" s="219"/>
      <c r="I47" s="219"/>
      <c r="J47" s="220"/>
      <c r="K47" s="221"/>
      <c r="L47" s="219"/>
      <c r="M47" s="219"/>
      <c r="N47" s="219"/>
      <c r="O47" s="222"/>
      <c r="P47" s="223"/>
      <c r="Q47" s="219"/>
      <c r="R47" s="219"/>
      <c r="S47" s="219"/>
      <c r="T47" s="220"/>
      <c r="U47" s="221"/>
      <c r="V47" s="219"/>
      <c r="W47" s="219"/>
      <c r="X47" s="219"/>
      <c r="Y47" s="222"/>
      <c r="Z47" s="223"/>
      <c r="AA47" s="219"/>
      <c r="AB47" s="219"/>
      <c r="AC47" s="222"/>
      <c r="AD47" s="220"/>
      <c r="AE47" s="212">
        <f t="shared" si="0"/>
        <v>0</v>
      </c>
      <c r="AF47" s="213">
        <f t="shared" si="1"/>
        <v>16</v>
      </c>
      <c r="AG47" s="224">
        <f t="shared" si="4"/>
        <v>0</v>
      </c>
      <c r="AH47" s="225">
        <f t="shared" si="2"/>
        <v>16</v>
      </c>
      <c r="AI47" s="850"/>
      <c r="AJ47" s="848"/>
      <c r="AK47" s="848"/>
      <c r="AL47" s="848"/>
      <c r="AM47" s="848"/>
      <c r="AN47" s="849"/>
    </row>
    <row r="48" spans="2:51" ht="18" customHeight="1">
      <c r="B48" s="184"/>
      <c r="C48" s="227">
        <f>IF(D48="","",SUBTOTAL(103,$D$17:D48))</f>
        <v>32</v>
      </c>
      <c r="D48" s="846" t="str">
        <f>IF('Input Data'!I41="","",'Input Data'!I41)</f>
        <v>VILLAREAL, JONATHAN MARQUEZ</v>
      </c>
      <c r="E48" s="847"/>
      <c r="F48" s="217"/>
      <c r="G48" s="218"/>
      <c r="H48" s="219"/>
      <c r="I48" s="219"/>
      <c r="J48" s="220"/>
      <c r="K48" s="221"/>
      <c r="L48" s="219"/>
      <c r="M48" s="219"/>
      <c r="N48" s="219"/>
      <c r="O48" s="222"/>
      <c r="P48" s="223"/>
      <c r="Q48" s="219"/>
      <c r="R48" s="219"/>
      <c r="S48" s="219"/>
      <c r="T48" s="220"/>
      <c r="U48" s="221"/>
      <c r="V48" s="219"/>
      <c r="W48" s="219"/>
      <c r="X48" s="219"/>
      <c r="Y48" s="222"/>
      <c r="Z48" s="223"/>
      <c r="AA48" s="219"/>
      <c r="AB48" s="219"/>
      <c r="AC48" s="222"/>
      <c r="AD48" s="220"/>
      <c r="AE48" s="212">
        <f t="shared" si="0"/>
        <v>0</v>
      </c>
      <c r="AF48" s="213">
        <f t="shared" si="1"/>
        <v>16</v>
      </c>
      <c r="AG48" s="224">
        <f t="shared" si="4"/>
        <v>0</v>
      </c>
      <c r="AH48" s="225">
        <f t="shared" si="2"/>
        <v>16</v>
      </c>
      <c r="AI48" s="850"/>
      <c r="AJ48" s="848"/>
      <c r="AK48" s="848"/>
      <c r="AL48" s="848"/>
      <c r="AM48" s="848"/>
      <c r="AN48" s="849"/>
    </row>
    <row r="49" spans="2:51" ht="18" customHeight="1">
      <c r="B49" s="184"/>
      <c r="C49" s="227">
        <f>IF(D49="","",SUBTOTAL(103,$D$17:D49))</f>
        <v>33</v>
      </c>
      <c r="D49" s="846" t="str">
        <f>IF('Input Data'!I42="","",'Input Data'!I42)</f>
        <v>MARQUEZ, RICHARD EVANGELISTA</v>
      </c>
      <c r="E49" s="847"/>
      <c r="F49" s="217"/>
      <c r="G49" s="218"/>
      <c r="H49" s="219"/>
      <c r="I49" s="219"/>
      <c r="J49" s="220"/>
      <c r="K49" s="221"/>
      <c r="L49" s="219"/>
      <c r="M49" s="219"/>
      <c r="N49" s="219"/>
      <c r="O49" s="222"/>
      <c r="P49" s="223"/>
      <c r="Q49" s="219"/>
      <c r="R49" s="219"/>
      <c r="S49" s="219"/>
      <c r="T49" s="220"/>
      <c r="U49" s="221"/>
      <c r="V49" s="219"/>
      <c r="W49" s="219"/>
      <c r="X49" s="219"/>
      <c r="Y49" s="222"/>
      <c r="Z49" s="223"/>
      <c r="AA49" s="219"/>
      <c r="AB49" s="219"/>
      <c r="AC49" s="222"/>
      <c r="AD49" s="220"/>
      <c r="AE49" s="212">
        <f t="shared" si="0"/>
        <v>0</v>
      </c>
      <c r="AF49" s="213">
        <f t="shared" si="1"/>
        <v>16</v>
      </c>
      <c r="AG49" s="224">
        <f t="shared" si="4"/>
        <v>0</v>
      </c>
      <c r="AH49" s="225">
        <f t="shared" si="2"/>
        <v>16</v>
      </c>
      <c r="AI49" s="850"/>
      <c r="AJ49" s="848"/>
      <c r="AK49" s="848"/>
      <c r="AL49" s="848"/>
      <c r="AM49" s="848"/>
      <c r="AN49" s="849"/>
    </row>
    <row r="50" spans="2:51" ht="18" customHeight="1">
      <c r="B50" s="184"/>
      <c r="C50" s="227">
        <f>IF(D50="","",SUBTOTAL(103,$D$17:D50))</f>
        <v>34</v>
      </c>
      <c r="D50" s="846" t="str">
        <f>IF('Input Data'!I43="","",'Input Data'!I43)</f>
        <v>SANTIAGO, BRYAN DIZON</v>
      </c>
      <c r="E50" s="847"/>
      <c r="F50" s="217"/>
      <c r="G50" s="218"/>
      <c r="H50" s="219"/>
      <c r="I50" s="219"/>
      <c r="J50" s="220"/>
      <c r="K50" s="221"/>
      <c r="L50" s="219"/>
      <c r="M50" s="219"/>
      <c r="N50" s="219"/>
      <c r="O50" s="222"/>
      <c r="P50" s="223"/>
      <c r="Q50" s="219"/>
      <c r="R50" s="219"/>
      <c r="S50" s="219"/>
      <c r="T50" s="220"/>
      <c r="U50" s="221"/>
      <c r="V50" s="219"/>
      <c r="W50" s="219"/>
      <c r="X50" s="219"/>
      <c r="Y50" s="222"/>
      <c r="Z50" s="223"/>
      <c r="AA50" s="219"/>
      <c r="AB50" s="219"/>
      <c r="AC50" s="222"/>
      <c r="AD50" s="220"/>
      <c r="AE50" s="212">
        <f t="shared" si="0"/>
        <v>0</v>
      </c>
      <c r="AF50" s="213">
        <f t="shared" si="1"/>
        <v>16</v>
      </c>
      <c r="AG50" s="224">
        <f t="shared" si="4"/>
        <v>0</v>
      </c>
      <c r="AH50" s="225">
        <f t="shared" si="2"/>
        <v>16</v>
      </c>
      <c r="AI50" s="850"/>
      <c r="AJ50" s="848"/>
      <c r="AK50" s="848"/>
      <c r="AL50" s="848"/>
      <c r="AM50" s="848"/>
      <c r="AN50" s="849"/>
    </row>
    <row r="51" spans="2:51" ht="18" customHeight="1">
      <c r="B51" s="184"/>
      <c r="C51" s="227">
        <f>IF(D51="","",SUBTOTAL(103,$D$17:D51))</f>
        <v>35</v>
      </c>
      <c r="D51" s="846" t="str">
        <f>IF('Input Data'!I44="","",'Input Data'!I44)</f>
        <v>DE LEON, CARLO BAUTISTA</v>
      </c>
      <c r="E51" s="847"/>
      <c r="F51" s="217"/>
      <c r="G51" s="218"/>
      <c r="H51" s="219"/>
      <c r="I51" s="219"/>
      <c r="J51" s="220"/>
      <c r="K51" s="221"/>
      <c r="L51" s="219"/>
      <c r="M51" s="219"/>
      <c r="N51" s="219"/>
      <c r="O51" s="222"/>
      <c r="P51" s="223"/>
      <c r="Q51" s="219"/>
      <c r="R51" s="219"/>
      <c r="S51" s="219"/>
      <c r="T51" s="220"/>
      <c r="U51" s="221"/>
      <c r="V51" s="219"/>
      <c r="W51" s="219"/>
      <c r="X51" s="219"/>
      <c r="Y51" s="222"/>
      <c r="Z51" s="223"/>
      <c r="AA51" s="219"/>
      <c r="AB51" s="219"/>
      <c r="AC51" s="222"/>
      <c r="AD51" s="220"/>
      <c r="AE51" s="212">
        <f t="shared" si="0"/>
        <v>0</v>
      </c>
      <c r="AF51" s="213">
        <f t="shared" si="1"/>
        <v>16</v>
      </c>
      <c r="AG51" s="224">
        <f t="shared" si="4"/>
        <v>0</v>
      </c>
      <c r="AH51" s="225">
        <f t="shared" si="2"/>
        <v>16</v>
      </c>
      <c r="AI51" s="850"/>
      <c r="AJ51" s="848"/>
      <c r="AK51" s="848"/>
      <c r="AL51" s="848"/>
      <c r="AM51" s="848"/>
      <c r="AN51" s="849"/>
    </row>
    <row r="52" spans="2:51" ht="18" customHeight="1">
      <c r="B52" s="184"/>
      <c r="C52" s="227">
        <f>IF(D52="","",SUBTOTAL(103,$D$17:D52))</f>
        <v>36</v>
      </c>
      <c r="D52" s="846" t="str">
        <f>IF('Input Data'!I45="","",'Input Data'!I45)</f>
        <v>DIZON, MARK CRUZ</v>
      </c>
      <c r="E52" s="847"/>
      <c r="F52" s="217"/>
      <c r="G52" s="218"/>
      <c r="H52" s="219"/>
      <c r="I52" s="219"/>
      <c r="J52" s="220"/>
      <c r="K52" s="221"/>
      <c r="L52" s="219"/>
      <c r="M52" s="219"/>
      <c r="N52" s="219"/>
      <c r="O52" s="222"/>
      <c r="P52" s="223"/>
      <c r="Q52" s="219"/>
      <c r="R52" s="219"/>
      <c r="S52" s="219"/>
      <c r="T52" s="220"/>
      <c r="U52" s="221"/>
      <c r="V52" s="219"/>
      <c r="W52" s="219"/>
      <c r="X52" s="219"/>
      <c r="Y52" s="222"/>
      <c r="Z52" s="223"/>
      <c r="AA52" s="219"/>
      <c r="AB52" s="219"/>
      <c r="AC52" s="222"/>
      <c r="AD52" s="220"/>
      <c r="AE52" s="212">
        <f t="shared" si="0"/>
        <v>0</v>
      </c>
      <c r="AF52" s="213">
        <f t="shared" si="1"/>
        <v>16</v>
      </c>
      <c r="AG52" s="224">
        <f t="shared" si="4"/>
        <v>0</v>
      </c>
      <c r="AH52" s="225">
        <f t="shared" si="2"/>
        <v>16</v>
      </c>
      <c r="AI52" s="850"/>
      <c r="AJ52" s="848"/>
      <c r="AK52" s="848"/>
      <c r="AL52" s="848"/>
      <c r="AM52" s="848"/>
      <c r="AN52" s="849"/>
    </row>
    <row r="53" spans="2:51" ht="18" customHeight="1">
      <c r="B53" s="184"/>
      <c r="C53" s="227">
        <f>IF(D53="","",SUBTOTAL(103,$D$17:D53))</f>
        <v>37</v>
      </c>
      <c r="D53" s="846" t="str">
        <f>IF('Input Data'!I46="","",'Input Data'!I46)</f>
        <v>FRANCISCO, ADRIAN MORALES</v>
      </c>
      <c r="E53" s="847"/>
      <c r="F53" s="217"/>
      <c r="G53" s="218"/>
      <c r="H53" s="219"/>
      <c r="I53" s="219"/>
      <c r="J53" s="220"/>
      <c r="K53" s="221"/>
      <c r="L53" s="219"/>
      <c r="M53" s="219"/>
      <c r="N53" s="219"/>
      <c r="O53" s="222"/>
      <c r="P53" s="223"/>
      <c r="Q53" s="219"/>
      <c r="R53" s="219"/>
      <c r="S53" s="219"/>
      <c r="T53" s="220"/>
      <c r="U53" s="221"/>
      <c r="V53" s="219"/>
      <c r="W53" s="219"/>
      <c r="X53" s="219"/>
      <c r="Y53" s="222"/>
      <c r="Z53" s="223"/>
      <c r="AA53" s="219"/>
      <c r="AB53" s="219"/>
      <c r="AC53" s="222"/>
      <c r="AD53" s="220"/>
      <c r="AE53" s="212">
        <f t="shared" si="0"/>
        <v>0</v>
      </c>
      <c r="AF53" s="213">
        <f t="shared" si="1"/>
        <v>16</v>
      </c>
      <c r="AG53" s="224">
        <f>IF(AH53="","",AE53)</f>
        <v>0</v>
      </c>
      <c r="AH53" s="225">
        <f t="shared" si="2"/>
        <v>16</v>
      </c>
      <c r="AI53" s="850"/>
      <c r="AJ53" s="848"/>
      <c r="AK53" s="848"/>
      <c r="AL53" s="848"/>
      <c r="AM53" s="848"/>
      <c r="AN53" s="849"/>
    </row>
    <row r="54" spans="2:51" ht="18" customHeight="1">
      <c r="B54" s="184"/>
      <c r="C54" s="227">
        <f>IF(D54="","",SUBTOTAL(103,$D$17:D54))</f>
        <v>38</v>
      </c>
      <c r="D54" s="846" t="str">
        <f>IF('Input Data'!I47="","",'Input Data'!I47)</f>
        <v>ORTEGA, GABRIEL SANTOS</v>
      </c>
      <c r="E54" s="847"/>
      <c r="F54" s="217"/>
      <c r="G54" s="218"/>
      <c r="H54" s="219"/>
      <c r="I54" s="219"/>
      <c r="J54" s="220"/>
      <c r="K54" s="221"/>
      <c r="L54" s="219"/>
      <c r="M54" s="219"/>
      <c r="N54" s="219"/>
      <c r="O54" s="222"/>
      <c r="P54" s="223"/>
      <c r="Q54" s="219"/>
      <c r="R54" s="219"/>
      <c r="S54" s="219"/>
      <c r="T54" s="220"/>
      <c r="U54" s="221"/>
      <c r="V54" s="219"/>
      <c r="W54" s="219"/>
      <c r="X54" s="219"/>
      <c r="Y54" s="222"/>
      <c r="Z54" s="223"/>
      <c r="AA54" s="219"/>
      <c r="AB54" s="219"/>
      <c r="AC54" s="222"/>
      <c r="AD54" s="220"/>
      <c r="AE54" s="212">
        <f t="shared" si="0"/>
        <v>0</v>
      </c>
      <c r="AF54" s="213">
        <f t="shared" si="1"/>
        <v>16</v>
      </c>
      <c r="AG54" s="224">
        <f t="shared" si="4"/>
        <v>0</v>
      </c>
      <c r="AH54" s="225">
        <f>IF(AF54="","",$AR$13-AE54)</f>
        <v>16</v>
      </c>
      <c r="AI54" s="850"/>
      <c r="AJ54" s="848"/>
      <c r="AK54" s="848"/>
      <c r="AL54" s="848"/>
      <c r="AM54" s="848"/>
      <c r="AN54" s="849"/>
    </row>
    <row r="55" spans="2:51" ht="18" customHeight="1">
      <c r="B55" s="184"/>
      <c r="C55" s="227">
        <f>IF(D55="","",SUBTOTAL(103,$D$17:D55))</f>
        <v>39</v>
      </c>
      <c r="D55" s="846" t="str">
        <f>IF('Input Data'!I48="","",'Input Data'!I48)</f>
        <v>CHAVEZ, NATHAN VILLANUEVA</v>
      </c>
      <c r="E55" s="847"/>
      <c r="F55" s="217"/>
      <c r="G55" s="218"/>
      <c r="H55" s="219"/>
      <c r="I55" s="219"/>
      <c r="J55" s="220"/>
      <c r="K55" s="221"/>
      <c r="L55" s="219"/>
      <c r="M55" s="219"/>
      <c r="N55" s="219"/>
      <c r="O55" s="222"/>
      <c r="P55" s="223"/>
      <c r="Q55" s="219"/>
      <c r="R55" s="219"/>
      <c r="S55" s="219"/>
      <c r="T55" s="220"/>
      <c r="U55" s="221"/>
      <c r="V55" s="219"/>
      <c r="W55" s="219"/>
      <c r="X55" s="219"/>
      <c r="Y55" s="222"/>
      <c r="Z55" s="223"/>
      <c r="AA55" s="219"/>
      <c r="AB55" s="219"/>
      <c r="AC55" s="222"/>
      <c r="AD55" s="220"/>
      <c r="AE55" s="212">
        <f t="shared" si="0"/>
        <v>0</v>
      </c>
      <c r="AF55" s="213">
        <f t="shared" si="1"/>
        <v>16</v>
      </c>
      <c r="AG55" s="224">
        <f t="shared" si="4"/>
        <v>0</v>
      </c>
      <c r="AH55" s="225">
        <f t="shared" si="2"/>
        <v>16</v>
      </c>
      <c r="AI55" s="850"/>
      <c r="AJ55" s="848"/>
      <c r="AK55" s="848"/>
      <c r="AL55" s="848"/>
      <c r="AM55" s="848"/>
      <c r="AN55" s="849"/>
    </row>
    <row r="56" spans="2:51" ht="18" customHeight="1">
      <c r="B56" s="184"/>
      <c r="C56" s="227">
        <f>IF(D56="","",SUBTOTAL(103,$D$17:D56))</f>
        <v>40</v>
      </c>
      <c r="D56" s="846" t="str">
        <f>IF('Input Data'!I49="","",'Input Data'!I49)</f>
        <v>LIM, CHRISTIAN RAMOS</v>
      </c>
      <c r="E56" s="847"/>
      <c r="F56" s="217"/>
      <c r="G56" s="218"/>
      <c r="H56" s="219"/>
      <c r="I56" s="219"/>
      <c r="J56" s="220"/>
      <c r="K56" s="221"/>
      <c r="L56" s="219"/>
      <c r="M56" s="219"/>
      <c r="N56" s="219"/>
      <c r="O56" s="222"/>
      <c r="P56" s="223"/>
      <c r="Q56" s="219"/>
      <c r="R56" s="219"/>
      <c r="S56" s="219"/>
      <c r="T56" s="220"/>
      <c r="U56" s="221"/>
      <c r="V56" s="219"/>
      <c r="W56" s="219"/>
      <c r="X56" s="219"/>
      <c r="Y56" s="222"/>
      <c r="Z56" s="223"/>
      <c r="AA56" s="219"/>
      <c r="AB56" s="219"/>
      <c r="AC56" s="222"/>
      <c r="AD56" s="220"/>
      <c r="AE56" s="212">
        <f t="shared" si="0"/>
        <v>0</v>
      </c>
      <c r="AF56" s="213">
        <f t="shared" si="1"/>
        <v>16</v>
      </c>
      <c r="AG56" s="224">
        <f t="shared" si="4"/>
        <v>0</v>
      </c>
      <c r="AH56" s="225">
        <f t="shared" si="2"/>
        <v>16</v>
      </c>
      <c r="AI56" s="850"/>
      <c r="AJ56" s="848"/>
      <c r="AK56" s="848"/>
      <c r="AL56" s="848"/>
      <c r="AM56" s="848"/>
      <c r="AN56" s="849"/>
    </row>
    <row r="57" spans="2:51" ht="18" customHeight="1">
      <c r="B57" s="184"/>
      <c r="C57" s="227">
        <f>IF(D57="","",SUBTOTAL(103,$D$17:D57))</f>
        <v>41</v>
      </c>
      <c r="D57" s="846" t="str">
        <f>IF('Input Data'!I50="","",'Input Data'!I50)</f>
        <v>CHUA, PAOLO FERNANDEZ</v>
      </c>
      <c r="E57" s="847"/>
      <c r="F57" s="217"/>
      <c r="G57" s="218"/>
      <c r="H57" s="219"/>
      <c r="I57" s="219"/>
      <c r="J57" s="220"/>
      <c r="K57" s="221"/>
      <c r="L57" s="219"/>
      <c r="M57" s="219"/>
      <c r="N57" s="219"/>
      <c r="O57" s="222"/>
      <c r="P57" s="223"/>
      <c r="Q57" s="219"/>
      <c r="R57" s="219"/>
      <c r="S57" s="219"/>
      <c r="T57" s="220"/>
      <c r="U57" s="221"/>
      <c r="V57" s="219"/>
      <c r="W57" s="219"/>
      <c r="X57" s="219"/>
      <c r="Y57" s="222"/>
      <c r="Z57" s="223"/>
      <c r="AA57" s="219"/>
      <c r="AB57" s="219"/>
      <c r="AC57" s="222"/>
      <c r="AD57" s="220"/>
      <c r="AE57" s="212">
        <f t="shared" si="0"/>
        <v>0</v>
      </c>
      <c r="AF57" s="213">
        <f t="shared" si="1"/>
        <v>16</v>
      </c>
      <c r="AG57" s="224">
        <f t="shared" si="4"/>
        <v>0</v>
      </c>
      <c r="AH57" s="225">
        <f t="shared" si="2"/>
        <v>16</v>
      </c>
      <c r="AI57" s="850"/>
      <c r="AJ57" s="848"/>
      <c r="AK57" s="848"/>
      <c r="AL57" s="848"/>
      <c r="AM57" s="848"/>
      <c r="AN57" s="849"/>
      <c r="AY57" s="177">
        <f t="shared" si="3"/>
        <v>1</v>
      </c>
    </row>
    <row r="58" spans="2:51" ht="18" customHeight="1">
      <c r="B58" s="184"/>
      <c r="C58" s="227">
        <f>IF(D58="","",SUBTOTAL(103,$D$17:D58))</f>
        <v>42</v>
      </c>
      <c r="D58" s="846" t="str">
        <f>IF('Input Data'!I51="","",'Input Data'!I51)</f>
        <v>SY, ANGELO GUTIERREZ</v>
      </c>
      <c r="E58" s="847"/>
      <c r="F58" s="217"/>
      <c r="G58" s="218"/>
      <c r="H58" s="219"/>
      <c r="I58" s="219"/>
      <c r="J58" s="220"/>
      <c r="K58" s="221"/>
      <c r="L58" s="219"/>
      <c r="M58" s="219"/>
      <c r="N58" s="219"/>
      <c r="O58" s="222"/>
      <c r="P58" s="223"/>
      <c r="Q58" s="219"/>
      <c r="R58" s="219"/>
      <c r="S58" s="219"/>
      <c r="T58" s="220"/>
      <c r="U58" s="221"/>
      <c r="V58" s="219"/>
      <c r="W58" s="219"/>
      <c r="X58" s="219"/>
      <c r="Y58" s="222"/>
      <c r="Z58" s="223"/>
      <c r="AA58" s="219"/>
      <c r="AB58" s="219"/>
      <c r="AC58" s="222"/>
      <c r="AD58" s="220"/>
      <c r="AE58" s="212">
        <f t="shared" si="0"/>
        <v>0</v>
      </c>
      <c r="AF58" s="213">
        <f t="shared" si="1"/>
        <v>16</v>
      </c>
      <c r="AG58" s="224">
        <f t="shared" si="4"/>
        <v>0</v>
      </c>
      <c r="AH58" s="225">
        <f t="shared" si="2"/>
        <v>16</v>
      </c>
      <c r="AI58" s="850"/>
      <c r="AJ58" s="848"/>
      <c r="AK58" s="848"/>
      <c r="AL58" s="848"/>
      <c r="AM58" s="848"/>
      <c r="AN58" s="849"/>
      <c r="AY58" s="177">
        <f t="shared" si="3"/>
        <v>1</v>
      </c>
    </row>
    <row r="59" spans="2:51" ht="18" customHeight="1">
      <c r="B59" s="184"/>
      <c r="C59" s="227">
        <f>IF(D59="","",SUBTOTAL(103,$D$17:D59))</f>
        <v>43</v>
      </c>
      <c r="D59" s="846" t="str">
        <f>IF('Input Data'!I52="","",'Input Data'!I52)</f>
        <v>GO, DOMINIC NAVARRO</v>
      </c>
      <c r="E59" s="847"/>
      <c r="F59" s="221"/>
      <c r="G59" s="219"/>
      <c r="H59" s="219"/>
      <c r="I59" s="219"/>
      <c r="J59" s="220"/>
      <c r="K59" s="221"/>
      <c r="L59" s="219"/>
      <c r="M59" s="219"/>
      <c r="N59" s="219"/>
      <c r="O59" s="222"/>
      <c r="P59" s="223"/>
      <c r="Q59" s="219"/>
      <c r="R59" s="219"/>
      <c r="S59" s="219"/>
      <c r="T59" s="220"/>
      <c r="U59" s="221"/>
      <c r="V59" s="219"/>
      <c r="W59" s="219"/>
      <c r="X59" s="219"/>
      <c r="Y59" s="222"/>
      <c r="Z59" s="223"/>
      <c r="AA59" s="219"/>
      <c r="AB59" s="219"/>
      <c r="AC59" s="222"/>
      <c r="AD59" s="220"/>
      <c r="AE59" s="212">
        <f t="shared" si="0"/>
        <v>0</v>
      </c>
      <c r="AF59" s="213">
        <f t="shared" si="1"/>
        <v>16</v>
      </c>
      <c r="AG59" s="224">
        <f t="shared" si="4"/>
        <v>0</v>
      </c>
      <c r="AH59" s="225">
        <f t="shared" si="2"/>
        <v>16</v>
      </c>
      <c r="AI59" s="850"/>
      <c r="AJ59" s="848"/>
      <c r="AK59" s="848"/>
      <c r="AL59" s="848"/>
      <c r="AM59" s="848"/>
      <c r="AN59" s="849"/>
      <c r="AY59" s="177">
        <f t="shared" si="3"/>
        <v>1</v>
      </c>
    </row>
    <row r="60" spans="2:51" ht="18" customHeight="1">
      <c r="B60" s="184"/>
      <c r="C60" s="227">
        <f>IF(D60="","",SUBTOTAL(103,$D$17:D60))</f>
        <v>44</v>
      </c>
      <c r="D60" s="846" t="str">
        <f>IF('Input Data'!I53="","",'Input Data'!I53)</f>
        <v>TAN, EMMANUEL CASTILLO</v>
      </c>
      <c r="E60" s="847"/>
      <c r="F60" s="221"/>
      <c r="G60" s="219"/>
      <c r="H60" s="219"/>
      <c r="I60" s="219"/>
      <c r="J60" s="220"/>
      <c r="K60" s="221"/>
      <c r="L60" s="219"/>
      <c r="M60" s="219"/>
      <c r="N60" s="219"/>
      <c r="O60" s="222"/>
      <c r="P60" s="223"/>
      <c r="Q60" s="219"/>
      <c r="R60" s="219"/>
      <c r="S60" s="219"/>
      <c r="T60" s="220"/>
      <c r="U60" s="221"/>
      <c r="V60" s="219"/>
      <c r="W60" s="219"/>
      <c r="X60" s="219"/>
      <c r="Y60" s="222"/>
      <c r="Z60" s="223"/>
      <c r="AA60" s="219"/>
      <c r="AB60" s="219"/>
      <c r="AC60" s="222"/>
      <c r="AD60" s="220"/>
      <c r="AE60" s="212">
        <f t="shared" si="0"/>
        <v>0</v>
      </c>
      <c r="AF60" s="213">
        <f t="shared" si="1"/>
        <v>16</v>
      </c>
      <c r="AG60" s="224">
        <f t="shared" si="4"/>
        <v>0</v>
      </c>
      <c r="AH60" s="225">
        <f t="shared" si="2"/>
        <v>16</v>
      </c>
      <c r="AI60" s="850"/>
      <c r="AJ60" s="848"/>
      <c r="AK60" s="848"/>
      <c r="AL60" s="848"/>
      <c r="AM60" s="848"/>
      <c r="AN60" s="849"/>
      <c r="AY60" s="177">
        <f t="shared" si="3"/>
        <v>1</v>
      </c>
    </row>
    <row r="61" spans="2:51" ht="18" customHeight="1">
      <c r="B61" s="184"/>
      <c r="C61" s="227">
        <f>IF(D61="","",SUBTOTAL(103,$D$17:D61))</f>
        <v>45</v>
      </c>
      <c r="D61" s="846" t="str">
        <f>IF('Input Data'!I54="","",'Input Data'!I54)</f>
        <v>ONG, PATRICK HERRERA</v>
      </c>
      <c r="E61" s="847"/>
      <c r="F61" s="221"/>
      <c r="G61" s="219"/>
      <c r="H61" s="219"/>
      <c r="I61" s="219"/>
      <c r="J61" s="220"/>
      <c r="K61" s="221"/>
      <c r="L61" s="219"/>
      <c r="M61" s="219"/>
      <c r="N61" s="219"/>
      <c r="O61" s="222"/>
      <c r="P61" s="223"/>
      <c r="Q61" s="219"/>
      <c r="R61" s="219"/>
      <c r="S61" s="219"/>
      <c r="T61" s="220"/>
      <c r="U61" s="221"/>
      <c r="V61" s="219"/>
      <c r="W61" s="219"/>
      <c r="X61" s="219"/>
      <c r="Y61" s="222"/>
      <c r="Z61" s="223"/>
      <c r="AA61" s="219"/>
      <c r="AB61" s="219"/>
      <c r="AC61" s="222"/>
      <c r="AD61" s="220"/>
      <c r="AE61" s="212">
        <f t="shared" si="0"/>
        <v>0</v>
      </c>
      <c r="AF61" s="213">
        <f t="shared" si="1"/>
        <v>16</v>
      </c>
      <c r="AG61" s="224">
        <f t="shared" si="4"/>
        <v>0</v>
      </c>
      <c r="AH61" s="225">
        <f t="shared" si="2"/>
        <v>16</v>
      </c>
      <c r="AI61" s="850"/>
      <c r="AJ61" s="848"/>
      <c r="AK61" s="848"/>
      <c r="AL61" s="848"/>
      <c r="AM61" s="848"/>
      <c r="AN61" s="849"/>
      <c r="AY61" s="177">
        <f t="shared" si="3"/>
        <v>1</v>
      </c>
    </row>
    <row r="62" spans="2:51" ht="18" customHeight="1">
      <c r="B62" s="184"/>
      <c r="C62" s="227">
        <f>IF(D62="","",SUBTOTAL(103,$D$17:D62))</f>
        <v>46</v>
      </c>
      <c r="D62" s="846" t="str">
        <f>IF('Input Data'!I55="","",'Input Data'!I55)</f>
        <v>UY, JOSEPH SALAZAR</v>
      </c>
      <c r="E62" s="847"/>
      <c r="F62" s="221"/>
      <c r="G62" s="219"/>
      <c r="H62" s="219"/>
      <c r="I62" s="219"/>
      <c r="J62" s="220"/>
      <c r="K62" s="221"/>
      <c r="L62" s="219"/>
      <c r="M62" s="219"/>
      <c r="N62" s="219"/>
      <c r="O62" s="222"/>
      <c r="P62" s="223"/>
      <c r="Q62" s="219"/>
      <c r="R62" s="219"/>
      <c r="S62" s="219"/>
      <c r="T62" s="220"/>
      <c r="U62" s="221"/>
      <c r="V62" s="219"/>
      <c r="W62" s="219"/>
      <c r="X62" s="219"/>
      <c r="Y62" s="222"/>
      <c r="Z62" s="223"/>
      <c r="AA62" s="219"/>
      <c r="AB62" s="219"/>
      <c r="AC62" s="222"/>
      <c r="AD62" s="220"/>
      <c r="AE62" s="212">
        <f t="shared" si="0"/>
        <v>0</v>
      </c>
      <c r="AF62" s="213">
        <f t="shared" si="1"/>
        <v>16</v>
      </c>
      <c r="AG62" s="224">
        <f t="shared" si="4"/>
        <v>0</v>
      </c>
      <c r="AH62" s="225">
        <f t="shared" si="2"/>
        <v>16</v>
      </c>
      <c r="AI62" s="850"/>
      <c r="AJ62" s="848"/>
      <c r="AK62" s="848"/>
      <c r="AL62" s="848"/>
      <c r="AM62" s="848"/>
      <c r="AN62" s="849"/>
      <c r="AY62" s="177">
        <f t="shared" si="3"/>
        <v>1</v>
      </c>
    </row>
    <row r="63" spans="2:51" ht="18" customHeight="1">
      <c r="B63" s="184"/>
      <c r="C63" s="227">
        <f>IF(D63="","",SUBTOTAL(103,$D$17:D63))</f>
        <v>47</v>
      </c>
      <c r="D63" s="846" t="str">
        <f>IF('Input Data'!I56="","",'Input Data'!I56)</f>
        <v>CO, LAWRENCE RIVERA</v>
      </c>
      <c r="E63" s="847"/>
      <c r="F63" s="236"/>
      <c r="G63" s="237"/>
      <c r="H63" s="237"/>
      <c r="I63" s="237"/>
      <c r="J63" s="238"/>
      <c r="K63" s="236"/>
      <c r="L63" s="237"/>
      <c r="M63" s="237"/>
      <c r="N63" s="237"/>
      <c r="O63" s="239"/>
      <c r="P63" s="240"/>
      <c r="Q63" s="237"/>
      <c r="R63" s="237"/>
      <c r="S63" s="237"/>
      <c r="T63" s="238"/>
      <c r="U63" s="236"/>
      <c r="V63" s="237"/>
      <c r="W63" s="237"/>
      <c r="X63" s="237"/>
      <c r="Y63" s="239"/>
      <c r="Z63" s="240"/>
      <c r="AA63" s="237"/>
      <c r="AB63" s="237"/>
      <c r="AC63" s="239"/>
      <c r="AD63" s="238"/>
      <c r="AE63" s="212">
        <f t="shared" si="0"/>
        <v>0</v>
      </c>
      <c r="AF63" s="213">
        <f t="shared" si="1"/>
        <v>16</v>
      </c>
      <c r="AG63" s="224">
        <f t="shared" si="4"/>
        <v>0</v>
      </c>
      <c r="AH63" s="225">
        <f t="shared" si="2"/>
        <v>16</v>
      </c>
      <c r="AI63" s="850"/>
      <c r="AJ63" s="848"/>
      <c r="AK63" s="848"/>
      <c r="AL63" s="848"/>
      <c r="AM63" s="848"/>
      <c r="AN63" s="849"/>
      <c r="AY63" s="177">
        <f t="shared" si="3"/>
        <v>1</v>
      </c>
    </row>
    <row r="64" spans="2:51" ht="18" customHeight="1">
      <c r="B64" s="184"/>
      <c r="C64" s="227">
        <f>IF(D64="","",SUBTOTAL(103,$D$17:D64))</f>
        <v>48</v>
      </c>
      <c r="D64" s="846" t="str">
        <f>IF('Input Data'!I57="","",'Input Data'!I57)</f>
        <v>DY, VINCENT MENDOZA</v>
      </c>
      <c r="E64" s="847"/>
      <c r="F64" s="236"/>
      <c r="G64" s="237"/>
      <c r="H64" s="237"/>
      <c r="I64" s="237"/>
      <c r="J64" s="238"/>
      <c r="K64" s="236"/>
      <c r="L64" s="237"/>
      <c r="M64" s="237"/>
      <c r="N64" s="237"/>
      <c r="O64" s="239"/>
      <c r="P64" s="240"/>
      <c r="Q64" s="237"/>
      <c r="R64" s="237"/>
      <c r="S64" s="237"/>
      <c r="T64" s="238"/>
      <c r="U64" s="236"/>
      <c r="V64" s="237"/>
      <c r="W64" s="237"/>
      <c r="X64" s="237"/>
      <c r="Y64" s="239"/>
      <c r="Z64" s="240"/>
      <c r="AA64" s="237"/>
      <c r="AB64" s="237"/>
      <c r="AC64" s="239"/>
      <c r="AD64" s="238"/>
      <c r="AE64" s="212">
        <f t="shared" si="0"/>
        <v>0</v>
      </c>
      <c r="AF64" s="213">
        <f t="shared" si="1"/>
        <v>16</v>
      </c>
      <c r="AG64" s="224">
        <f t="shared" si="4"/>
        <v>0</v>
      </c>
      <c r="AH64" s="225">
        <f t="shared" si="2"/>
        <v>16</v>
      </c>
      <c r="AI64" s="850"/>
      <c r="AJ64" s="848"/>
      <c r="AK64" s="848"/>
      <c r="AL64" s="848"/>
      <c r="AM64" s="848"/>
      <c r="AN64" s="849"/>
      <c r="AY64" s="177">
        <f t="shared" si="3"/>
        <v>1</v>
      </c>
    </row>
    <row r="65" spans="2:51" ht="18" customHeight="1">
      <c r="B65" s="184"/>
      <c r="C65" s="227">
        <f>IF(D65="","",SUBTOTAL(103,$D$17:D65))</f>
        <v>49</v>
      </c>
      <c r="D65" s="846" t="str">
        <f>IF('Input Data'!I58="","",'Input Data'!I58)</f>
        <v>TIU, JUSTIN LOPEZ</v>
      </c>
      <c r="E65" s="847"/>
      <c r="F65" s="236"/>
      <c r="G65" s="237"/>
      <c r="H65" s="237"/>
      <c r="I65" s="237"/>
      <c r="J65" s="238"/>
      <c r="K65" s="236"/>
      <c r="L65" s="237"/>
      <c r="M65" s="237"/>
      <c r="N65" s="237"/>
      <c r="O65" s="239"/>
      <c r="P65" s="240"/>
      <c r="Q65" s="237"/>
      <c r="R65" s="237"/>
      <c r="S65" s="237"/>
      <c r="T65" s="238"/>
      <c r="U65" s="236"/>
      <c r="V65" s="237"/>
      <c r="W65" s="237"/>
      <c r="X65" s="237"/>
      <c r="Y65" s="239"/>
      <c r="Z65" s="240"/>
      <c r="AA65" s="237"/>
      <c r="AB65" s="237"/>
      <c r="AC65" s="239"/>
      <c r="AD65" s="238"/>
      <c r="AE65" s="212">
        <f t="shared" si="0"/>
        <v>0</v>
      </c>
      <c r="AF65" s="213">
        <f t="shared" si="1"/>
        <v>16</v>
      </c>
      <c r="AG65" s="224">
        <f t="shared" si="4"/>
        <v>0</v>
      </c>
      <c r="AH65" s="225">
        <f t="shared" si="2"/>
        <v>16</v>
      </c>
      <c r="AI65" s="850"/>
      <c r="AJ65" s="848"/>
      <c r="AK65" s="848"/>
      <c r="AL65" s="848"/>
      <c r="AM65" s="848"/>
      <c r="AN65" s="849"/>
      <c r="AY65" s="177">
        <f t="shared" si="3"/>
        <v>1</v>
      </c>
    </row>
    <row r="66" spans="2:51" ht="18" customHeight="1" thickBot="1">
      <c r="B66" s="184"/>
      <c r="C66" s="227">
        <f>IF(D66="","",SUBTOTAL(103,$D$17:D66))</f>
        <v>50</v>
      </c>
      <c r="D66" s="846" t="str">
        <f>IF('Input Data'!I59="","",'Input Data'!I59)</f>
        <v>YUMUL, FRANCIS PONCE</v>
      </c>
      <c r="E66" s="847"/>
      <c r="F66" s="236"/>
      <c r="G66" s="237"/>
      <c r="H66" s="237"/>
      <c r="I66" s="237"/>
      <c r="J66" s="238"/>
      <c r="K66" s="236"/>
      <c r="L66" s="237"/>
      <c r="M66" s="237"/>
      <c r="N66" s="237"/>
      <c r="O66" s="239"/>
      <c r="P66" s="240"/>
      <c r="Q66" s="237"/>
      <c r="R66" s="237"/>
      <c r="S66" s="237"/>
      <c r="T66" s="238"/>
      <c r="U66" s="236"/>
      <c r="V66" s="237"/>
      <c r="W66" s="237"/>
      <c r="X66" s="237"/>
      <c r="Y66" s="239"/>
      <c r="Z66" s="240"/>
      <c r="AA66" s="237"/>
      <c r="AB66" s="237"/>
      <c r="AC66" s="239"/>
      <c r="AD66" s="238"/>
      <c r="AE66" s="212">
        <f t="shared" si="0"/>
        <v>0</v>
      </c>
      <c r="AF66" s="213">
        <f t="shared" si="1"/>
        <v>16</v>
      </c>
      <c r="AG66" s="224">
        <f t="shared" si="4"/>
        <v>0</v>
      </c>
      <c r="AH66" s="225">
        <f t="shared" si="2"/>
        <v>16</v>
      </c>
      <c r="AI66" s="850"/>
      <c r="AJ66" s="848"/>
      <c r="AK66" s="848"/>
      <c r="AL66" s="848"/>
      <c r="AM66" s="848"/>
      <c r="AN66" s="849"/>
      <c r="AY66" s="177">
        <f t="shared" si="3"/>
        <v>1</v>
      </c>
    </row>
    <row r="67" spans="2:51" ht="18" hidden="1" customHeight="1">
      <c r="B67" s="184"/>
      <c r="C67" s="227" t="str">
        <f>IF(D67="","",SUBTOTAL(103,$D$17:D67))</f>
        <v/>
      </c>
      <c r="D67" s="846" t="str">
        <f>IF('Input Data'!I60="","",'Input Data'!I60)</f>
        <v/>
      </c>
      <c r="E67" s="847"/>
      <c r="F67" s="236"/>
      <c r="G67" s="237"/>
      <c r="H67" s="237"/>
      <c r="I67" s="237"/>
      <c r="J67" s="238"/>
      <c r="K67" s="236"/>
      <c r="L67" s="237"/>
      <c r="M67" s="237"/>
      <c r="N67" s="237"/>
      <c r="O67" s="239"/>
      <c r="P67" s="240"/>
      <c r="Q67" s="237"/>
      <c r="R67" s="237"/>
      <c r="S67" s="237"/>
      <c r="T67" s="238"/>
      <c r="U67" s="236"/>
      <c r="V67" s="237"/>
      <c r="W67" s="237"/>
      <c r="X67" s="237"/>
      <c r="Y67" s="239"/>
      <c r="Z67" s="240"/>
      <c r="AA67" s="237"/>
      <c r="AB67" s="237"/>
      <c r="AC67" s="239"/>
      <c r="AD67" s="238"/>
      <c r="AE67" s="212" t="str">
        <f t="shared" si="0"/>
        <v/>
      </c>
      <c r="AF67" s="213" t="str">
        <f t="shared" si="1"/>
        <v/>
      </c>
      <c r="AG67" s="224" t="str">
        <f t="shared" si="4"/>
        <v/>
      </c>
      <c r="AH67" s="225" t="str">
        <f t="shared" si="2"/>
        <v/>
      </c>
      <c r="AI67" s="850"/>
      <c r="AJ67" s="848"/>
      <c r="AK67" s="848"/>
      <c r="AL67" s="848"/>
      <c r="AM67" s="848"/>
      <c r="AN67" s="849"/>
      <c r="AY67" s="177">
        <f t="shared" si="3"/>
        <v>0</v>
      </c>
    </row>
    <row r="68" spans="2:51" ht="18" hidden="1" customHeight="1">
      <c r="B68" s="184"/>
      <c r="C68" s="227" t="str">
        <f>IF(D68="","",SUBTOTAL(103,$D$17:D68))</f>
        <v/>
      </c>
      <c r="D68" s="846" t="str">
        <f>IF('Input Data'!I61="","",'Input Data'!I61)</f>
        <v/>
      </c>
      <c r="E68" s="847"/>
      <c r="F68" s="236"/>
      <c r="G68" s="237"/>
      <c r="H68" s="237"/>
      <c r="I68" s="237"/>
      <c r="J68" s="238"/>
      <c r="K68" s="236"/>
      <c r="L68" s="237"/>
      <c r="M68" s="237"/>
      <c r="N68" s="237"/>
      <c r="O68" s="239"/>
      <c r="P68" s="240"/>
      <c r="Q68" s="237"/>
      <c r="R68" s="237"/>
      <c r="S68" s="237"/>
      <c r="T68" s="238"/>
      <c r="U68" s="236"/>
      <c r="V68" s="237"/>
      <c r="W68" s="237"/>
      <c r="X68" s="237"/>
      <c r="Y68" s="239"/>
      <c r="Z68" s="240"/>
      <c r="AA68" s="237"/>
      <c r="AB68" s="237"/>
      <c r="AC68" s="239"/>
      <c r="AD68" s="238"/>
      <c r="AE68" s="212" t="str">
        <f t="shared" si="0"/>
        <v/>
      </c>
      <c r="AF68" s="213" t="str">
        <f t="shared" si="1"/>
        <v/>
      </c>
      <c r="AG68" s="224" t="str">
        <f t="shared" si="4"/>
        <v/>
      </c>
      <c r="AH68" s="225" t="str">
        <f t="shared" si="2"/>
        <v/>
      </c>
      <c r="AI68" s="850"/>
      <c r="AJ68" s="848"/>
      <c r="AK68" s="848"/>
      <c r="AL68" s="848"/>
      <c r="AM68" s="848"/>
      <c r="AN68" s="849"/>
      <c r="AY68" s="177">
        <f t="shared" si="3"/>
        <v>0</v>
      </c>
    </row>
    <row r="69" spans="2:51" ht="18" hidden="1" customHeight="1">
      <c r="B69" s="184"/>
      <c r="C69" s="227" t="str">
        <f>IF(D69="","",SUBTOTAL(103,$D$17:D69))</f>
        <v/>
      </c>
      <c r="D69" s="846" t="str">
        <f>IF('Input Data'!I62="","",'Input Data'!I62)</f>
        <v/>
      </c>
      <c r="E69" s="847"/>
      <c r="F69" s="236"/>
      <c r="G69" s="237"/>
      <c r="H69" s="237"/>
      <c r="I69" s="237"/>
      <c r="J69" s="238"/>
      <c r="K69" s="236"/>
      <c r="L69" s="237"/>
      <c r="M69" s="237"/>
      <c r="N69" s="237"/>
      <c r="O69" s="239"/>
      <c r="P69" s="240"/>
      <c r="Q69" s="237"/>
      <c r="R69" s="237"/>
      <c r="S69" s="237"/>
      <c r="T69" s="238"/>
      <c r="U69" s="236"/>
      <c r="V69" s="237"/>
      <c r="W69" s="237"/>
      <c r="X69" s="237"/>
      <c r="Y69" s="239"/>
      <c r="Z69" s="240"/>
      <c r="AA69" s="237"/>
      <c r="AB69" s="237"/>
      <c r="AC69" s="239"/>
      <c r="AD69" s="238"/>
      <c r="AE69" s="212" t="str">
        <f t="shared" si="0"/>
        <v/>
      </c>
      <c r="AF69" s="213" t="str">
        <f t="shared" si="1"/>
        <v/>
      </c>
      <c r="AG69" s="224" t="str">
        <f t="shared" si="4"/>
        <v/>
      </c>
      <c r="AH69" s="225" t="str">
        <f t="shared" si="2"/>
        <v/>
      </c>
      <c r="AI69" s="850"/>
      <c r="AJ69" s="848"/>
      <c r="AK69" s="848"/>
      <c r="AL69" s="848"/>
      <c r="AM69" s="848"/>
      <c r="AN69" s="849"/>
      <c r="AY69" s="177">
        <f t="shared" si="3"/>
        <v>0</v>
      </c>
    </row>
    <row r="70" spans="2:51" ht="18" hidden="1" customHeight="1">
      <c r="B70" s="184"/>
      <c r="C70" s="227" t="str">
        <f>IF(D70="","",SUBTOTAL(103,$D$17:D70))</f>
        <v/>
      </c>
      <c r="D70" s="846" t="str">
        <f>IF('Input Data'!I63="","",'Input Data'!I63)</f>
        <v/>
      </c>
      <c r="E70" s="847"/>
      <c r="F70" s="236"/>
      <c r="G70" s="237"/>
      <c r="H70" s="237"/>
      <c r="I70" s="237"/>
      <c r="J70" s="238"/>
      <c r="K70" s="236"/>
      <c r="L70" s="237"/>
      <c r="M70" s="237"/>
      <c r="N70" s="237"/>
      <c r="O70" s="239"/>
      <c r="P70" s="240"/>
      <c r="Q70" s="237"/>
      <c r="R70" s="237"/>
      <c r="S70" s="237"/>
      <c r="T70" s="238"/>
      <c r="U70" s="236"/>
      <c r="V70" s="237"/>
      <c r="W70" s="237"/>
      <c r="X70" s="237"/>
      <c r="Y70" s="239"/>
      <c r="Z70" s="240"/>
      <c r="AA70" s="237"/>
      <c r="AB70" s="237"/>
      <c r="AC70" s="239"/>
      <c r="AD70" s="238"/>
      <c r="AE70" s="212" t="str">
        <f t="shared" si="0"/>
        <v/>
      </c>
      <c r="AF70" s="213" t="str">
        <f t="shared" si="1"/>
        <v/>
      </c>
      <c r="AG70" s="224" t="str">
        <f t="shared" si="4"/>
        <v/>
      </c>
      <c r="AH70" s="225" t="str">
        <f t="shared" si="2"/>
        <v/>
      </c>
      <c r="AI70" s="850"/>
      <c r="AJ70" s="848"/>
      <c r="AK70" s="848"/>
      <c r="AL70" s="848"/>
      <c r="AM70" s="848"/>
      <c r="AN70" s="849"/>
      <c r="AY70" s="177">
        <f t="shared" si="3"/>
        <v>0</v>
      </c>
    </row>
    <row r="71" spans="2:51" ht="18" hidden="1" customHeight="1">
      <c r="B71" s="184"/>
      <c r="C71" s="227" t="str">
        <f>IF(D71="","",SUBTOTAL(103,$D$17:D71))</f>
        <v/>
      </c>
      <c r="D71" s="846" t="str">
        <f>IF('Input Data'!I64="","",'Input Data'!I64)</f>
        <v/>
      </c>
      <c r="E71" s="847"/>
      <c r="F71" s="236"/>
      <c r="G71" s="237"/>
      <c r="H71" s="237"/>
      <c r="I71" s="237"/>
      <c r="J71" s="238"/>
      <c r="K71" s="236"/>
      <c r="L71" s="237"/>
      <c r="M71" s="237"/>
      <c r="N71" s="237"/>
      <c r="O71" s="239"/>
      <c r="P71" s="240"/>
      <c r="Q71" s="237"/>
      <c r="R71" s="237"/>
      <c r="S71" s="237"/>
      <c r="T71" s="238"/>
      <c r="U71" s="236"/>
      <c r="V71" s="237"/>
      <c r="W71" s="237"/>
      <c r="X71" s="237"/>
      <c r="Y71" s="239"/>
      <c r="Z71" s="240"/>
      <c r="AA71" s="237"/>
      <c r="AB71" s="237"/>
      <c r="AC71" s="239"/>
      <c r="AD71" s="238"/>
      <c r="AE71" s="212" t="str">
        <f t="shared" si="0"/>
        <v/>
      </c>
      <c r="AF71" s="213" t="str">
        <f t="shared" si="1"/>
        <v/>
      </c>
      <c r="AG71" s="224" t="str">
        <f t="shared" si="4"/>
        <v/>
      </c>
      <c r="AH71" s="225" t="str">
        <f t="shared" si="2"/>
        <v/>
      </c>
      <c r="AI71" s="850"/>
      <c r="AJ71" s="848"/>
      <c r="AK71" s="848"/>
      <c r="AL71" s="848"/>
      <c r="AM71" s="848"/>
      <c r="AN71" s="849"/>
      <c r="AY71" s="177">
        <f t="shared" si="3"/>
        <v>0</v>
      </c>
    </row>
    <row r="72" spans="2:51" ht="18" hidden="1" customHeight="1">
      <c r="B72" s="184"/>
      <c r="C72" s="227" t="str">
        <f>IF(D72="","",SUBTOTAL(103,$D$17:D72))</f>
        <v/>
      </c>
      <c r="D72" s="846" t="str">
        <f>IF('Input Data'!I65="","",'Input Data'!I65)</f>
        <v/>
      </c>
      <c r="E72" s="847"/>
      <c r="F72" s="236"/>
      <c r="G72" s="237"/>
      <c r="H72" s="237"/>
      <c r="I72" s="237"/>
      <c r="J72" s="238"/>
      <c r="K72" s="236"/>
      <c r="L72" s="237"/>
      <c r="M72" s="237"/>
      <c r="N72" s="237"/>
      <c r="O72" s="239"/>
      <c r="P72" s="240"/>
      <c r="Q72" s="237"/>
      <c r="R72" s="237"/>
      <c r="S72" s="237"/>
      <c r="T72" s="238"/>
      <c r="U72" s="236"/>
      <c r="V72" s="237"/>
      <c r="W72" s="237"/>
      <c r="X72" s="237"/>
      <c r="Y72" s="239"/>
      <c r="Z72" s="240"/>
      <c r="AA72" s="237"/>
      <c r="AB72" s="237"/>
      <c r="AC72" s="239"/>
      <c r="AD72" s="238"/>
      <c r="AE72" s="212" t="str">
        <f t="shared" si="0"/>
        <v/>
      </c>
      <c r="AF72" s="213" t="str">
        <f t="shared" si="1"/>
        <v/>
      </c>
      <c r="AG72" s="224" t="str">
        <f t="shared" si="4"/>
        <v/>
      </c>
      <c r="AH72" s="225" t="str">
        <f t="shared" si="2"/>
        <v/>
      </c>
      <c r="AI72" s="850"/>
      <c r="AJ72" s="848"/>
      <c r="AK72" s="848"/>
      <c r="AL72" s="848"/>
      <c r="AM72" s="848"/>
      <c r="AN72" s="849"/>
      <c r="AY72" s="177">
        <f t="shared" si="3"/>
        <v>0</v>
      </c>
    </row>
    <row r="73" spans="2:51" ht="18" hidden="1" customHeight="1">
      <c r="B73" s="184"/>
      <c r="C73" s="227" t="str">
        <f>IF(D73="","",SUBTOTAL(103,$D$17:D73))</f>
        <v/>
      </c>
      <c r="D73" s="846" t="str">
        <f>IF('Input Data'!I66="","",'Input Data'!I66)</f>
        <v/>
      </c>
      <c r="E73" s="847"/>
      <c r="F73" s="236"/>
      <c r="G73" s="237"/>
      <c r="H73" s="237"/>
      <c r="I73" s="237"/>
      <c r="J73" s="238"/>
      <c r="K73" s="236"/>
      <c r="L73" s="237"/>
      <c r="M73" s="237"/>
      <c r="N73" s="237"/>
      <c r="O73" s="239"/>
      <c r="P73" s="240"/>
      <c r="Q73" s="237"/>
      <c r="R73" s="237"/>
      <c r="S73" s="237"/>
      <c r="T73" s="238"/>
      <c r="U73" s="236"/>
      <c r="V73" s="237"/>
      <c r="W73" s="237"/>
      <c r="X73" s="237"/>
      <c r="Y73" s="239"/>
      <c r="Z73" s="240"/>
      <c r="AA73" s="237"/>
      <c r="AB73" s="237"/>
      <c r="AC73" s="239"/>
      <c r="AD73" s="238"/>
      <c r="AE73" s="212" t="str">
        <f t="shared" si="0"/>
        <v/>
      </c>
      <c r="AF73" s="213" t="str">
        <f t="shared" si="1"/>
        <v/>
      </c>
      <c r="AG73" s="224" t="str">
        <f t="shared" si="4"/>
        <v/>
      </c>
      <c r="AH73" s="225" t="str">
        <f t="shared" si="2"/>
        <v/>
      </c>
      <c r="AI73" s="850"/>
      <c r="AJ73" s="848"/>
      <c r="AK73" s="848"/>
      <c r="AL73" s="848"/>
      <c r="AM73" s="848"/>
      <c r="AN73" s="849"/>
      <c r="AY73" s="177">
        <f t="shared" si="3"/>
        <v>0</v>
      </c>
    </row>
    <row r="74" spans="2:51" ht="18" hidden="1" customHeight="1">
      <c r="B74" s="184"/>
      <c r="C74" s="227" t="str">
        <f>IF(D74="","",SUBTOTAL(103,$D$17:D74))</f>
        <v/>
      </c>
      <c r="D74" s="846" t="str">
        <f>IF('Input Data'!I67="","",'Input Data'!I67)</f>
        <v/>
      </c>
      <c r="E74" s="847"/>
      <c r="F74" s="236"/>
      <c r="G74" s="237"/>
      <c r="H74" s="237"/>
      <c r="I74" s="237"/>
      <c r="J74" s="238"/>
      <c r="K74" s="236"/>
      <c r="L74" s="237"/>
      <c r="M74" s="237"/>
      <c r="N74" s="237"/>
      <c r="O74" s="239"/>
      <c r="P74" s="240"/>
      <c r="Q74" s="237"/>
      <c r="R74" s="237"/>
      <c r="S74" s="237"/>
      <c r="T74" s="238"/>
      <c r="U74" s="236"/>
      <c r="V74" s="237"/>
      <c r="W74" s="237"/>
      <c r="X74" s="237"/>
      <c r="Y74" s="239"/>
      <c r="Z74" s="240"/>
      <c r="AA74" s="237"/>
      <c r="AB74" s="237"/>
      <c r="AC74" s="239"/>
      <c r="AD74" s="238"/>
      <c r="AE74" s="212" t="str">
        <f t="shared" si="0"/>
        <v/>
      </c>
      <c r="AF74" s="213" t="str">
        <f t="shared" si="1"/>
        <v/>
      </c>
      <c r="AG74" s="224" t="str">
        <f t="shared" si="4"/>
        <v/>
      </c>
      <c r="AH74" s="225" t="str">
        <f t="shared" si="2"/>
        <v/>
      </c>
      <c r="AI74" s="850"/>
      <c r="AJ74" s="848"/>
      <c r="AK74" s="848"/>
      <c r="AL74" s="848"/>
      <c r="AM74" s="848"/>
      <c r="AN74" s="849"/>
      <c r="AY74" s="177">
        <f t="shared" si="3"/>
        <v>0</v>
      </c>
    </row>
    <row r="75" spans="2:51" ht="18" hidden="1" customHeight="1">
      <c r="B75" s="184"/>
      <c r="C75" s="227" t="str">
        <f>IF(D75="","",SUBTOTAL(103,$D$17:D75))</f>
        <v/>
      </c>
      <c r="D75" s="846" t="str">
        <f>IF('Input Data'!I68="","",'Input Data'!I68)</f>
        <v/>
      </c>
      <c r="E75" s="847"/>
      <c r="F75" s="236"/>
      <c r="G75" s="237"/>
      <c r="H75" s="237"/>
      <c r="I75" s="237"/>
      <c r="J75" s="238"/>
      <c r="K75" s="236"/>
      <c r="L75" s="237"/>
      <c r="M75" s="237"/>
      <c r="N75" s="237"/>
      <c r="O75" s="239"/>
      <c r="P75" s="240"/>
      <c r="Q75" s="237"/>
      <c r="R75" s="237"/>
      <c r="S75" s="237"/>
      <c r="T75" s="238"/>
      <c r="U75" s="236"/>
      <c r="V75" s="237"/>
      <c r="W75" s="237"/>
      <c r="X75" s="237"/>
      <c r="Y75" s="239"/>
      <c r="Z75" s="240"/>
      <c r="AA75" s="237"/>
      <c r="AB75" s="237"/>
      <c r="AC75" s="239"/>
      <c r="AD75" s="238"/>
      <c r="AE75" s="212" t="str">
        <f t="shared" si="0"/>
        <v/>
      </c>
      <c r="AF75" s="213" t="str">
        <f t="shared" si="1"/>
        <v/>
      </c>
      <c r="AG75" s="224" t="str">
        <f t="shared" si="4"/>
        <v/>
      </c>
      <c r="AH75" s="225" t="str">
        <f t="shared" si="2"/>
        <v/>
      </c>
      <c r="AI75" s="850"/>
      <c r="AJ75" s="848"/>
      <c r="AK75" s="848"/>
      <c r="AL75" s="848"/>
      <c r="AM75" s="848"/>
      <c r="AN75" s="849"/>
      <c r="AY75" s="177">
        <f t="shared" si="3"/>
        <v>0</v>
      </c>
    </row>
    <row r="76" spans="2:51" ht="18" hidden="1" customHeight="1" thickBot="1">
      <c r="C76" s="241" t="str">
        <f>IF(D76="","",SUBTOTAL(103,$D$17:D76))</f>
        <v/>
      </c>
      <c r="D76" s="823" t="str">
        <f>IF('Input Data'!I69="","",'Input Data'!I69)</f>
        <v/>
      </c>
      <c r="E76" s="824"/>
      <c r="F76" s="236"/>
      <c r="G76" s="237"/>
      <c r="H76" s="237"/>
      <c r="I76" s="237"/>
      <c r="J76" s="238"/>
      <c r="K76" s="236"/>
      <c r="L76" s="237"/>
      <c r="M76" s="237"/>
      <c r="N76" s="237"/>
      <c r="O76" s="239"/>
      <c r="P76" s="240"/>
      <c r="Q76" s="237"/>
      <c r="R76" s="237"/>
      <c r="S76" s="237"/>
      <c r="T76" s="238"/>
      <c r="U76" s="236"/>
      <c r="V76" s="237"/>
      <c r="W76" s="237"/>
      <c r="X76" s="237"/>
      <c r="Y76" s="239"/>
      <c r="Z76" s="240"/>
      <c r="AA76" s="237"/>
      <c r="AB76" s="237"/>
      <c r="AC76" s="239"/>
      <c r="AD76" s="238"/>
      <c r="AE76" s="212" t="str">
        <f t="shared" si="0"/>
        <v/>
      </c>
      <c r="AF76" s="213" t="str">
        <f t="shared" si="1"/>
        <v/>
      </c>
      <c r="AG76" s="224" t="str">
        <f t="shared" si="4"/>
        <v/>
      </c>
      <c r="AH76" s="225" t="str">
        <f t="shared" si="2"/>
        <v/>
      </c>
      <c r="AI76" s="825"/>
      <c r="AJ76" s="826"/>
      <c r="AK76" s="826"/>
      <c r="AL76" s="826"/>
      <c r="AM76" s="826"/>
      <c r="AN76" s="827"/>
      <c r="AY76" s="177">
        <f t="shared" si="3"/>
        <v>0</v>
      </c>
    </row>
    <row r="77" spans="2:51" ht="21.95" customHeight="1" thickBot="1">
      <c r="B77" s="184"/>
      <c r="C77" s="242" cm="1">
        <f t="array" aca="1" ref="C77" ca="1">SUMPRODUCT(SUBTOTAL(103,OFFSET(D17,ROW(D17:D76)-ROW(D17),0,1)),--(TRIM(D17:D76)&lt;&gt;""))</f>
        <v>50</v>
      </c>
      <c r="D77" s="856" t="s">
        <v>205</v>
      </c>
      <c r="E77" s="829"/>
      <c r="F77" s="243">
        <f t="shared" ref="F77:AB77" ca="1" si="5">IF(F14="","",$AL$147-(COUNTIF(F17:F76,"x")*1 + COUNTIF(F17:F76,"h")*0.5))</f>
        <v>48</v>
      </c>
      <c r="G77" s="243">
        <f t="shared" ca="1" si="5"/>
        <v>48</v>
      </c>
      <c r="H77" s="243">
        <f t="shared" ca="1" si="5"/>
        <v>46</v>
      </c>
      <c r="I77" s="243">
        <f t="shared" ca="1" si="5"/>
        <v>48</v>
      </c>
      <c r="J77" s="244" t="str">
        <f t="shared" si="5"/>
        <v/>
      </c>
      <c r="K77" s="245">
        <f t="shared" ca="1" si="5"/>
        <v>48</v>
      </c>
      <c r="L77" s="243">
        <f t="shared" ca="1" si="5"/>
        <v>48</v>
      </c>
      <c r="M77" s="243">
        <f t="shared" ca="1" si="5"/>
        <v>48</v>
      </c>
      <c r="N77" s="243">
        <f t="shared" ca="1" si="5"/>
        <v>48</v>
      </c>
      <c r="O77" s="244">
        <f t="shared" ca="1" si="5"/>
        <v>48</v>
      </c>
      <c r="P77" s="245">
        <f t="shared" ca="1" si="5"/>
        <v>48</v>
      </c>
      <c r="Q77" s="243">
        <f t="shared" ca="1" si="5"/>
        <v>48</v>
      </c>
      <c r="R77" s="243">
        <f t="shared" ca="1" si="5"/>
        <v>48</v>
      </c>
      <c r="S77" s="243">
        <f t="shared" ca="1" si="5"/>
        <v>48</v>
      </c>
      <c r="T77" s="246">
        <f t="shared" ca="1" si="5"/>
        <v>48</v>
      </c>
      <c r="U77" s="247">
        <f t="shared" ca="1" si="5"/>
        <v>48</v>
      </c>
      <c r="V77" s="243">
        <f t="shared" ca="1" si="5"/>
        <v>48</v>
      </c>
      <c r="W77" s="243" t="str">
        <f t="shared" si="5"/>
        <v/>
      </c>
      <c r="X77" s="243" t="str">
        <f t="shared" si="5"/>
        <v/>
      </c>
      <c r="Y77" s="244" t="str">
        <f t="shared" si="5"/>
        <v/>
      </c>
      <c r="Z77" s="245" t="str">
        <f t="shared" si="5"/>
        <v/>
      </c>
      <c r="AA77" s="243" t="str">
        <f t="shared" si="5"/>
        <v/>
      </c>
      <c r="AB77" s="243" t="str">
        <f t="shared" si="5"/>
        <v/>
      </c>
      <c r="AC77" s="243" t="str">
        <f t="shared" ref="AC77:AD77" si="6">IF(AC14="","",$AL$147-(COUNTIF(AC17:AC76,"x")*1 + COUNTIF(AC17:AC76,"h")*0.5))</f>
        <v/>
      </c>
      <c r="AD77" s="243" t="str">
        <f t="shared" si="6"/>
        <v/>
      </c>
      <c r="AE77" s="212"/>
      <c r="AF77" s="213"/>
      <c r="AG77" s="248">
        <f>SUM(AG17:AG76)</f>
        <v>2</v>
      </c>
      <c r="AH77" s="249">
        <f>SUM(AH17:AH76)</f>
        <v>766</v>
      </c>
      <c r="AI77" s="250"/>
      <c r="AJ77" s="251"/>
      <c r="AK77" s="857"/>
      <c r="AL77" s="857"/>
      <c r="AM77" s="857"/>
      <c r="AN77" s="858"/>
      <c r="AY77" s="177">
        <v>1</v>
      </c>
    </row>
    <row r="78" spans="2:51" ht="18" customHeight="1">
      <c r="B78" s="184"/>
      <c r="C78" s="397">
        <f>IF(D78="","",SUBTOTAL(103,$D$78:D78))</f>
        <v>1</v>
      </c>
      <c r="D78" s="851" t="str">
        <f>IF('Input Data'!I71="","",'Input Data'!I71)</f>
        <v>CRUZ, MARIA SANTOS</v>
      </c>
      <c r="E78" s="852"/>
      <c r="F78" s="252"/>
      <c r="G78" s="206"/>
      <c r="H78" s="207"/>
      <c r="I78" s="207"/>
      <c r="J78" s="235"/>
      <c r="K78" s="253"/>
      <c r="L78" s="234"/>
      <c r="M78" s="234"/>
      <c r="N78" s="234"/>
      <c r="O78" s="254"/>
      <c r="P78" s="255"/>
      <c r="Q78" s="234"/>
      <c r="R78" s="234"/>
      <c r="S78" s="234"/>
      <c r="T78" s="235"/>
      <c r="U78" s="253"/>
      <c r="V78" s="234"/>
      <c r="W78" s="234"/>
      <c r="X78" s="234"/>
      <c r="Y78" s="254"/>
      <c r="Z78" s="255"/>
      <c r="AA78" s="234"/>
      <c r="AB78" s="234"/>
      <c r="AC78" s="254"/>
      <c r="AD78" s="235"/>
      <c r="AE78" s="212">
        <f>IF(D78="","",COUNTIF(F78:AD78,"x") + COUNTIF(F78:AD78,"h")*0.5)</f>
        <v>0</v>
      </c>
      <c r="AF78" s="213">
        <f>IF(OR(D78="", AI78="Transferred Out", AI78="NLS"), "", $AR$13)</f>
        <v>16</v>
      </c>
      <c r="AG78" s="256">
        <f>IF(AH78="","",AE78)</f>
        <v>0</v>
      </c>
      <c r="AH78" s="257">
        <f>IF(AF78="","",$AR$13-AE78)</f>
        <v>16</v>
      </c>
      <c r="AI78" s="853"/>
      <c r="AJ78" s="854"/>
      <c r="AK78" s="854"/>
      <c r="AL78" s="854"/>
      <c r="AM78" s="854"/>
      <c r="AN78" s="855"/>
      <c r="AY78" s="177">
        <f t="shared" ref="AY78:AY137" si="7">IF(D78="",0,1)</f>
        <v>1</v>
      </c>
    </row>
    <row r="79" spans="2:51" ht="18" customHeight="1">
      <c r="B79" s="184"/>
      <c r="C79" s="216">
        <f>IF(D79="","",SUBTOTAL(103,$D$78:D79))</f>
        <v>2</v>
      </c>
      <c r="D79" s="846" t="str">
        <f>IF('Input Data'!I72="","",'Input Data'!I72)</f>
        <v>REYES, ANGELA VILLANUEVA</v>
      </c>
      <c r="E79" s="847"/>
      <c r="F79" s="258"/>
      <c r="G79" s="259"/>
      <c r="H79" s="219"/>
      <c r="I79" s="219"/>
      <c r="J79" s="220"/>
      <c r="K79" s="221"/>
      <c r="L79" s="219"/>
      <c r="M79" s="219"/>
      <c r="N79" s="219"/>
      <c r="O79" s="222"/>
      <c r="P79" s="223"/>
      <c r="Q79" s="219"/>
      <c r="R79" s="219"/>
      <c r="S79" s="219"/>
      <c r="T79" s="220"/>
      <c r="U79" s="221"/>
      <c r="V79" s="219"/>
      <c r="W79" s="219"/>
      <c r="X79" s="219"/>
      <c r="Y79" s="222"/>
      <c r="Z79" s="223"/>
      <c r="AA79" s="219"/>
      <c r="AB79" s="219"/>
      <c r="AC79" s="222"/>
      <c r="AD79" s="220"/>
      <c r="AE79" s="212">
        <f t="shared" ref="AE79:AE137" si="8">IF(D79="","",COUNTIF(F79:AD79,"x") + COUNTIF(F79:AD79,"h")*0.5)</f>
        <v>0</v>
      </c>
      <c r="AF79" s="213">
        <f t="shared" ref="AF79:AF137" si="9">IF(OR(D79="", AI79="Transferred Out", AI79="NLS"), "", $AR$13)</f>
        <v>16</v>
      </c>
      <c r="AG79" s="256">
        <f t="shared" ref="AG79:AG137" si="10">IF(AH79="","",AE79)</f>
        <v>0</v>
      </c>
      <c r="AH79" s="257">
        <f t="shared" ref="AH79:AH137" si="11">IF(AF79="","",$AR$13-AE79)</f>
        <v>16</v>
      </c>
      <c r="AI79" s="850"/>
      <c r="AJ79" s="848"/>
      <c r="AK79" s="848"/>
      <c r="AL79" s="848"/>
      <c r="AM79" s="848"/>
      <c r="AN79" s="849"/>
      <c r="AY79" s="177">
        <f t="shared" si="7"/>
        <v>1</v>
      </c>
    </row>
    <row r="80" spans="2:51" ht="18" customHeight="1">
      <c r="B80" s="184"/>
      <c r="C80" s="216">
        <f>IF(D80="","",SUBTOTAL(103,$D$78:D80))</f>
        <v>3</v>
      </c>
      <c r="D80" s="846" t="str">
        <f>IF('Input Data'!I73="","",'Input Data'!I73)</f>
        <v>SANTOS, KRISTINE MENDOZA</v>
      </c>
      <c r="E80" s="847"/>
      <c r="F80" s="258"/>
      <c r="G80" s="259"/>
      <c r="H80" s="219"/>
      <c r="I80" s="219"/>
      <c r="J80" s="220"/>
      <c r="K80" s="221"/>
      <c r="L80" s="219"/>
      <c r="M80" s="219"/>
      <c r="N80" s="219"/>
      <c r="O80" s="222"/>
      <c r="P80" s="223"/>
      <c r="Q80" s="219"/>
      <c r="R80" s="219"/>
      <c r="S80" s="219"/>
      <c r="T80" s="220"/>
      <c r="U80" s="221"/>
      <c r="V80" s="219"/>
      <c r="W80" s="219"/>
      <c r="X80" s="219"/>
      <c r="Y80" s="222"/>
      <c r="Z80" s="223"/>
      <c r="AA80" s="219"/>
      <c r="AB80" s="219"/>
      <c r="AC80" s="222"/>
      <c r="AD80" s="220"/>
      <c r="AE80" s="212">
        <f t="shared" si="8"/>
        <v>0</v>
      </c>
      <c r="AF80" s="213">
        <f t="shared" si="9"/>
        <v>16</v>
      </c>
      <c r="AG80" s="256">
        <f t="shared" si="10"/>
        <v>0</v>
      </c>
      <c r="AH80" s="257">
        <f t="shared" si="11"/>
        <v>16</v>
      </c>
      <c r="AI80" s="850"/>
      <c r="AJ80" s="848"/>
      <c r="AK80" s="848"/>
      <c r="AL80" s="848"/>
      <c r="AM80" s="848"/>
      <c r="AN80" s="849"/>
      <c r="AY80" s="177">
        <f t="shared" si="7"/>
        <v>1</v>
      </c>
    </row>
    <row r="81" spans="2:51" ht="18" customHeight="1">
      <c r="B81" s="184"/>
      <c r="C81" s="216">
        <f>IF(D81="","",SUBTOTAL(103,$D$78:D81))</f>
        <v>4</v>
      </c>
      <c r="D81" s="846" t="str">
        <f>IF('Input Data'!I74="","",'Input Data'!I74)</f>
        <v>MENDOZA, SOPHIA LOPEZ</v>
      </c>
      <c r="E81" s="847"/>
      <c r="F81" s="258"/>
      <c r="G81" s="259"/>
      <c r="H81" s="219"/>
      <c r="I81" s="219"/>
      <c r="J81" s="220"/>
      <c r="K81" s="221"/>
      <c r="L81" s="219"/>
      <c r="M81" s="219"/>
      <c r="N81" s="219"/>
      <c r="O81" s="222"/>
      <c r="P81" s="223"/>
      <c r="Q81" s="219"/>
      <c r="R81" s="219"/>
      <c r="S81" s="219"/>
      <c r="T81" s="220"/>
      <c r="U81" s="221"/>
      <c r="V81" s="219"/>
      <c r="W81" s="219"/>
      <c r="X81" s="219"/>
      <c r="Y81" s="222"/>
      <c r="Z81" s="223"/>
      <c r="AA81" s="219"/>
      <c r="AB81" s="219"/>
      <c r="AC81" s="222"/>
      <c r="AD81" s="220"/>
      <c r="AE81" s="212">
        <f t="shared" si="8"/>
        <v>0</v>
      </c>
      <c r="AF81" s="213">
        <f t="shared" si="9"/>
        <v>16</v>
      </c>
      <c r="AG81" s="256">
        <f t="shared" si="10"/>
        <v>0</v>
      </c>
      <c r="AH81" s="257">
        <f t="shared" si="11"/>
        <v>16</v>
      </c>
      <c r="AI81" s="850"/>
      <c r="AJ81" s="848"/>
      <c r="AK81" s="848"/>
      <c r="AL81" s="848"/>
      <c r="AM81" s="848"/>
      <c r="AN81" s="849"/>
      <c r="AY81" s="177">
        <f t="shared" si="7"/>
        <v>1</v>
      </c>
    </row>
    <row r="82" spans="2:51" ht="18" customHeight="1">
      <c r="B82" s="184"/>
      <c r="C82" s="227">
        <f>IF(D82="","",SUBTOTAL(103,$D$78:D82))</f>
        <v>5</v>
      </c>
      <c r="D82" s="846" t="str">
        <f>IF('Input Data'!I75="","",'Input Data'!I75)</f>
        <v>VILLANUEVA, CAMILLE RAMOS</v>
      </c>
      <c r="E82" s="847"/>
      <c r="F82" s="258"/>
      <c r="G82" s="259"/>
      <c r="H82" s="219"/>
      <c r="I82" s="219"/>
      <c r="J82" s="220"/>
      <c r="K82" s="221"/>
      <c r="L82" s="219"/>
      <c r="M82" s="219"/>
      <c r="N82" s="219"/>
      <c r="O82" s="222"/>
      <c r="P82" s="223"/>
      <c r="Q82" s="219"/>
      <c r="R82" s="219"/>
      <c r="S82" s="219"/>
      <c r="T82" s="220"/>
      <c r="U82" s="221"/>
      <c r="V82" s="219"/>
      <c r="W82" s="219"/>
      <c r="X82" s="219"/>
      <c r="Y82" s="222"/>
      <c r="Z82" s="223"/>
      <c r="AA82" s="219"/>
      <c r="AB82" s="219"/>
      <c r="AC82" s="222"/>
      <c r="AD82" s="220"/>
      <c r="AE82" s="212">
        <f t="shared" si="8"/>
        <v>0</v>
      </c>
      <c r="AF82" s="213">
        <f t="shared" si="9"/>
        <v>16</v>
      </c>
      <c r="AG82" s="256">
        <f t="shared" si="10"/>
        <v>0</v>
      </c>
      <c r="AH82" s="257">
        <f t="shared" si="11"/>
        <v>16</v>
      </c>
      <c r="AI82" s="850"/>
      <c r="AJ82" s="848"/>
      <c r="AK82" s="848"/>
      <c r="AL82" s="848"/>
      <c r="AM82" s="848"/>
      <c r="AN82" s="849"/>
      <c r="AY82" s="177">
        <f t="shared" si="7"/>
        <v>1</v>
      </c>
    </row>
    <row r="83" spans="2:51" ht="18" customHeight="1">
      <c r="B83" s="184"/>
      <c r="C83" s="216">
        <f>IF(D83="","",SUBTOTAL(103,$D$78:D83))</f>
        <v>6</v>
      </c>
      <c r="D83" s="846" t="str">
        <f>IF('Input Data'!I76="","",'Input Data'!I76)</f>
        <v>LOPEZ, CLARISSE BAUTISTA</v>
      </c>
      <c r="E83" s="847"/>
      <c r="F83" s="258"/>
      <c r="G83" s="259"/>
      <c r="H83" s="219"/>
      <c r="I83" s="219"/>
      <c r="J83" s="220"/>
      <c r="K83" s="221"/>
      <c r="L83" s="219"/>
      <c r="M83" s="219"/>
      <c r="N83" s="219"/>
      <c r="O83" s="222"/>
      <c r="P83" s="223"/>
      <c r="Q83" s="219"/>
      <c r="R83" s="219"/>
      <c r="S83" s="219"/>
      <c r="T83" s="220"/>
      <c r="U83" s="221"/>
      <c r="V83" s="219"/>
      <c r="W83" s="219"/>
      <c r="X83" s="219"/>
      <c r="Y83" s="222"/>
      <c r="Z83" s="223"/>
      <c r="AA83" s="219"/>
      <c r="AB83" s="219"/>
      <c r="AC83" s="222"/>
      <c r="AD83" s="220"/>
      <c r="AE83" s="212">
        <f t="shared" si="8"/>
        <v>0</v>
      </c>
      <c r="AF83" s="213">
        <f t="shared" si="9"/>
        <v>16</v>
      </c>
      <c r="AG83" s="256">
        <f t="shared" si="10"/>
        <v>0</v>
      </c>
      <c r="AH83" s="257">
        <f t="shared" si="11"/>
        <v>16</v>
      </c>
      <c r="AI83" s="850"/>
      <c r="AJ83" s="848"/>
      <c r="AK83" s="848"/>
      <c r="AL83" s="848"/>
      <c r="AM83" s="848"/>
      <c r="AN83" s="849"/>
      <c r="AY83" s="177">
        <f t="shared" si="7"/>
        <v>1</v>
      </c>
    </row>
    <row r="84" spans="2:51" ht="18" customHeight="1">
      <c r="B84" s="184"/>
      <c r="C84" s="216">
        <f>IF(D84="","",SUBTOTAL(103,$D$78:D84))</f>
        <v>7</v>
      </c>
      <c r="D84" s="846" t="str">
        <f>IF('Input Data'!I77="","",'Input Data'!I77)</f>
        <v>TORRES, HANNAH GARCIA</v>
      </c>
      <c r="E84" s="847"/>
      <c r="F84" s="258"/>
      <c r="G84" s="259"/>
      <c r="H84" s="219"/>
      <c r="I84" s="219"/>
      <c r="J84" s="220"/>
      <c r="K84" s="221"/>
      <c r="L84" s="219"/>
      <c r="M84" s="219"/>
      <c r="N84" s="219"/>
      <c r="O84" s="222"/>
      <c r="P84" s="223"/>
      <c r="Q84" s="219"/>
      <c r="R84" s="219"/>
      <c r="S84" s="219"/>
      <c r="T84" s="220"/>
      <c r="U84" s="221"/>
      <c r="V84" s="219"/>
      <c r="W84" s="219"/>
      <c r="X84" s="219"/>
      <c r="Y84" s="222"/>
      <c r="Z84" s="223"/>
      <c r="AA84" s="219"/>
      <c r="AB84" s="219"/>
      <c r="AC84" s="222"/>
      <c r="AD84" s="220"/>
      <c r="AE84" s="212">
        <f t="shared" si="8"/>
        <v>0</v>
      </c>
      <c r="AF84" s="213">
        <f t="shared" si="9"/>
        <v>16</v>
      </c>
      <c r="AG84" s="256">
        <f t="shared" si="10"/>
        <v>0</v>
      </c>
      <c r="AH84" s="257">
        <f t="shared" si="11"/>
        <v>16</v>
      </c>
      <c r="AI84" s="850"/>
      <c r="AJ84" s="848"/>
      <c r="AK84" s="848"/>
      <c r="AL84" s="848"/>
      <c r="AM84" s="848"/>
      <c r="AN84" s="849"/>
      <c r="AY84" s="177">
        <f t="shared" si="7"/>
        <v>1</v>
      </c>
    </row>
    <row r="85" spans="2:51" ht="18" customHeight="1">
      <c r="B85" s="184"/>
      <c r="C85" s="216">
        <f>IF(D85="","",SUBTOTAL(103,$D$78:D85))</f>
        <v>8</v>
      </c>
      <c r="D85" s="846" t="str">
        <f>IF('Input Data'!I78="","",'Input Data'!I78)</f>
        <v>RAMOS, ALYSSA MORALES</v>
      </c>
      <c r="E85" s="847"/>
      <c r="F85" s="258"/>
      <c r="G85" s="259"/>
      <c r="H85" s="219"/>
      <c r="I85" s="219"/>
      <c r="J85" s="220"/>
      <c r="K85" s="221"/>
      <c r="L85" s="219"/>
      <c r="M85" s="219"/>
      <c r="N85" s="219"/>
      <c r="O85" s="222"/>
      <c r="P85" s="223"/>
      <c r="Q85" s="219"/>
      <c r="R85" s="219"/>
      <c r="S85" s="219"/>
      <c r="T85" s="220"/>
      <c r="U85" s="221"/>
      <c r="V85" s="219"/>
      <c r="W85" s="219"/>
      <c r="X85" s="219"/>
      <c r="Y85" s="222"/>
      <c r="Z85" s="223"/>
      <c r="AA85" s="219"/>
      <c r="AB85" s="219"/>
      <c r="AC85" s="222"/>
      <c r="AD85" s="220"/>
      <c r="AE85" s="212">
        <f t="shared" si="8"/>
        <v>0</v>
      </c>
      <c r="AF85" s="213">
        <f t="shared" si="9"/>
        <v>16</v>
      </c>
      <c r="AG85" s="256">
        <f t="shared" si="10"/>
        <v>0</v>
      </c>
      <c r="AH85" s="257">
        <f t="shared" si="11"/>
        <v>16</v>
      </c>
      <c r="AI85" s="850"/>
      <c r="AJ85" s="848"/>
      <c r="AK85" s="848"/>
      <c r="AL85" s="848"/>
      <c r="AM85" s="848"/>
      <c r="AN85" s="849"/>
      <c r="AY85" s="177">
        <f t="shared" si="7"/>
        <v>1</v>
      </c>
    </row>
    <row r="86" spans="2:51" ht="18" customHeight="1">
      <c r="B86" s="184"/>
      <c r="C86" s="227">
        <f>IF(D86="","",SUBTOTAL(103,$D$78:D86))</f>
        <v>9</v>
      </c>
      <c r="D86" s="846" t="str">
        <f>IF('Input Data'!I79="","",'Input Data'!I79)</f>
        <v>BAUTISTA, JESSICA FERNANDEZ</v>
      </c>
      <c r="E86" s="847"/>
      <c r="F86" s="258"/>
      <c r="G86" s="259"/>
      <c r="H86" s="219"/>
      <c r="I86" s="219"/>
      <c r="J86" s="220"/>
      <c r="K86" s="221"/>
      <c r="L86" s="219"/>
      <c r="M86" s="219"/>
      <c r="N86" s="219"/>
      <c r="O86" s="222"/>
      <c r="P86" s="223"/>
      <c r="Q86" s="219"/>
      <c r="R86" s="219"/>
      <c r="S86" s="219"/>
      <c r="T86" s="220"/>
      <c r="U86" s="221"/>
      <c r="V86" s="219"/>
      <c r="W86" s="219"/>
      <c r="X86" s="219"/>
      <c r="Y86" s="222"/>
      <c r="Z86" s="223"/>
      <c r="AA86" s="219"/>
      <c r="AB86" s="219"/>
      <c r="AC86" s="222"/>
      <c r="AD86" s="220"/>
      <c r="AE86" s="212">
        <f t="shared" si="8"/>
        <v>0</v>
      </c>
      <c r="AF86" s="213">
        <f t="shared" si="9"/>
        <v>16</v>
      </c>
      <c r="AG86" s="256">
        <f t="shared" si="10"/>
        <v>0</v>
      </c>
      <c r="AH86" s="257">
        <f t="shared" si="11"/>
        <v>16</v>
      </c>
      <c r="AI86" s="850"/>
      <c r="AJ86" s="848"/>
      <c r="AK86" s="848"/>
      <c r="AL86" s="848"/>
      <c r="AM86" s="848"/>
      <c r="AN86" s="849"/>
      <c r="AY86" s="177">
        <f t="shared" si="7"/>
        <v>1</v>
      </c>
    </row>
    <row r="87" spans="2:51" ht="18" customHeight="1">
      <c r="B87" s="184"/>
      <c r="C87" s="216">
        <f>IF(D87="","",SUBTOTAL(103,$D$78:D87))</f>
        <v>10</v>
      </c>
      <c r="D87" s="846" t="str">
        <f>IF('Input Data'!I80="","",'Input Data'!I80)</f>
        <v>GARCIA, TRISHA AQUINO</v>
      </c>
      <c r="E87" s="847"/>
      <c r="F87" s="258"/>
      <c r="G87" s="259"/>
      <c r="H87" s="219"/>
      <c r="I87" s="219"/>
      <c r="J87" s="220"/>
      <c r="K87" s="221"/>
      <c r="L87" s="219"/>
      <c r="M87" s="219"/>
      <c r="N87" s="219"/>
      <c r="O87" s="222"/>
      <c r="P87" s="223"/>
      <c r="Q87" s="219"/>
      <c r="R87" s="219"/>
      <c r="S87" s="219"/>
      <c r="T87" s="220"/>
      <c r="U87" s="221"/>
      <c r="V87" s="219"/>
      <c r="W87" s="219"/>
      <c r="X87" s="219"/>
      <c r="Y87" s="222"/>
      <c r="Z87" s="223"/>
      <c r="AA87" s="219"/>
      <c r="AB87" s="219"/>
      <c r="AC87" s="222"/>
      <c r="AD87" s="220"/>
      <c r="AE87" s="212">
        <f t="shared" si="8"/>
        <v>0</v>
      </c>
      <c r="AF87" s="213">
        <f t="shared" si="9"/>
        <v>16</v>
      </c>
      <c r="AG87" s="256">
        <f t="shared" si="10"/>
        <v>0</v>
      </c>
      <c r="AH87" s="257">
        <f t="shared" si="11"/>
        <v>16</v>
      </c>
      <c r="AI87" s="850"/>
      <c r="AJ87" s="848"/>
      <c r="AK87" s="848"/>
      <c r="AL87" s="848"/>
      <c r="AM87" s="848"/>
      <c r="AN87" s="849"/>
      <c r="AY87" s="177">
        <f t="shared" si="7"/>
        <v>1</v>
      </c>
    </row>
    <row r="88" spans="2:51" ht="18" customHeight="1">
      <c r="B88" s="184"/>
      <c r="C88" s="216">
        <f>IF(D88="","",SUBTOTAL(103,$D$78:D88))</f>
        <v>11</v>
      </c>
      <c r="D88" s="846" t="str">
        <f>IF('Input Data'!I81="","",'Input Data'!I81)</f>
        <v>MORALES, ERIKA SALAZAR</v>
      </c>
      <c r="E88" s="847"/>
      <c r="F88" s="258"/>
      <c r="G88" s="259"/>
      <c r="H88" s="219"/>
      <c r="I88" s="219"/>
      <c r="J88" s="220"/>
      <c r="K88" s="221"/>
      <c r="L88" s="219"/>
      <c r="M88" s="219"/>
      <c r="N88" s="219"/>
      <c r="O88" s="222"/>
      <c r="P88" s="223"/>
      <c r="Q88" s="219"/>
      <c r="R88" s="219"/>
      <c r="S88" s="219"/>
      <c r="T88" s="220"/>
      <c r="U88" s="221"/>
      <c r="V88" s="219"/>
      <c r="W88" s="219"/>
      <c r="X88" s="219"/>
      <c r="Y88" s="222"/>
      <c r="Z88" s="223"/>
      <c r="AA88" s="219"/>
      <c r="AB88" s="219"/>
      <c r="AC88" s="222"/>
      <c r="AD88" s="220"/>
      <c r="AE88" s="212">
        <f t="shared" si="8"/>
        <v>0</v>
      </c>
      <c r="AF88" s="213">
        <f t="shared" si="9"/>
        <v>16</v>
      </c>
      <c r="AG88" s="256">
        <f t="shared" si="10"/>
        <v>0</v>
      </c>
      <c r="AH88" s="257">
        <f t="shared" si="11"/>
        <v>16</v>
      </c>
      <c r="AI88" s="850"/>
      <c r="AJ88" s="848"/>
      <c r="AK88" s="848"/>
      <c r="AL88" s="848"/>
      <c r="AM88" s="848"/>
      <c r="AN88" s="849"/>
      <c r="AY88" s="177">
        <f t="shared" si="7"/>
        <v>1</v>
      </c>
    </row>
    <row r="89" spans="2:51" ht="18" customHeight="1">
      <c r="B89" s="184"/>
      <c r="C89" s="216">
        <f>IF(D89="","",SUBTOTAL(103,$D$78:D89))</f>
        <v>12</v>
      </c>
      <c r="D89" s="846" t="str">
        <f>IF('Input Data'!I82="","",'Input Data'!I82)</f>
        <v>FERNANDEZ, JASMINE GUTIERREZ</v>
      </c>
      <c r="E89" s="847"/>
      <c r="F89" s="258"/>
      <c r="G89" s="259"/>
      <c r="H89" s="219"/>
      <c r="I89" s="219"/>
      <c r="J89" s="220"/>
      <c r="K89" s="221"/>
      <c r="L89" s="219"/>
      <c r="M89" s="219"/>
      <c r="N89" s="219"/>
      <c r="O89" s="222"/>
      <c r="P89" s="223"/>
      <c r="Q89" s="219"/>
      <c r="R89" s="219"/>
      <c r="S89" s="219"/>
      <c r="T89" s="220"/>
      <c r="U89" s="221"/>
      <c r="V89" s="219"/>
      <c r="W89" s="219"/>
      <c r="X89" s="219"/>
      <c r="Y89" s="222"/>
      <c r="Z89" s="223"/>
      <c r="AA89" s="219"/>
      <c r="AB89" s="219"/>
      <c r="AC89" s="222"/>
      <c r="AD89" s="220"/>
      <c r="AE89" s="212">
        <f t="shared" si="8"/>
        <v>0</v>
      </c>
      <c r="AF89" s="213">
        <f t="shared" si="9"/>
        <v>16</v>
      </c>
      <c r="AG89" s="256">
        <f t="shared" si="10"/>
        <v>0</v>
      </c>
      <c r="AH89" s="257">
        <f t="shared" si="11"/>
        <v>16</v>
      </c>
      <c r="AI89" s="850"/>
      <c r="AJ89" s="848"/>
      <c r="AK89" s="848"/>
      <c r="AL89" s="848"/>
      <c r="AM89" s="848"/>
      <c r="AN89" s="849"/>
      <c r="AY89" s="177">
        <f t="shared" si="7"/>
        <v>1</v>
      </c>
    </row>
    <row r="90" spans="2:51" ht="18" customHeight="1">
      <c r="B90" s="184"/>
      <c r="C90" s="227">
        <f>IF(D90="","",SUBTOTAL(103,$D$78:D90))</f>
        <v>13</v>
      </c>
      <c r="D90" s="846" t="str">
        <f>IF('Input Data'!I83="","",'Input Data'!I83)</f>
        <v>AQUINO, NICOLE PONCE</v>
      </c>
      <c r="E90" s="847"/>
      <c r="F90" s="258"/>
      <c r="G90" s="259"/>
      <c r="H90" s="219"/>
      <c r="I90" s="219"/>
      <c r="J90" s="220"/>
      <c r="K90" s="221"/>
      <c r="L90" s="219"/>
      <c r="M90" s="219"/>
      <c r="N90" s="219"/>
      <c r="O90" s="222"/>
      <c r="P90" s="223"/>
      <c r="Q90" s="219"/>
      <c r="R90" s="219"/>
      <c r="S90" s="219"/>
      <c r="T90" s="220"/>
      <c r="U90" s="221"/>
      <c r="V90" s="219"/>
      <c r="W90" s="219"/>
      <c r="X90" s="219"/>
      <c r="Y90" s="222"/>
      <c r="Z90" s="223"/>
      <c r="AA90" s="219"/>
      <c r="AB90" s="219"/>
      <c r="AC90" s="222"/>
      <c r="AD90" s="220"/>
      <c r="AE90" s="212">
        <f t="shared" si="8"/>
        <v>0</v>
      </c>
      <c r="AF90" s="213">
        <f t="shared" si="9"/>
        <v>16</v>
      </c>
      <c r="AG90" s="256">
        <f t="shared" si="10"/>
        <v>0</v>
      </c>
      <c r="AH90" s="257">
        <f t="shared" si="11"/>
        <v>16</v>
      </c>
      <c r="AI90" s="850"/>
      <c r="AJ90" s="848"/>
      <c r="AK90" s="848"/>
      <c r="AL90" s="848"/>
      <c r="AM90" s="848"/>
      <c r="AN90" s="849"/>
      <c r="AY90" s="177">
        <f t="shared" si="7"/>
        <v>1</v>
      </c>
    </row>
    <row r="91" spans="2:51" ht="18" customHeight="1">
      <c r="B91" s="184"/>
      <c r="C91" s="216">
        <f>IF(D91="","",SUBTOTAL(103,$D$78:D91))</f>
        <v>14</v>
      </c>
      <c r="D91" s="846" t="str">
        <f>IF('Input Data'!I84="","",'Input Data'!I84)</f>
        <v>SALAZAR, DANICA RIVERA</v>
      </c>
      <c r="E91" s="847"/>
      <c r="F91" s="258"/>
      <c r="G91" s="259"/>
      <c r="H91" s="219"/>
      <c r="I91" s="219"/>
      <c r="J91" s="220"/>
      <c r="K91" s="221"/>
      <c r="L91" s="219"/>
      <c r="M91" s="219"/>
      <c r="N91" s="219"/>
      <c r="O91" s="222"/>
      <c r="P91" s="223"/>
      <c r="Q91" s="219"/>
      <c r="R91" s="219"/>
      <c r="S91" s="219"/>
      <c r="T91" s="220"/>
      <c r="U91" s="221"/>
      <c r="V91" s="219"/>
      <c r="W91" s="219"/>
      <c r="X91" s="219"/>
      <c r="Y91" s="222"/>
      <c r="Z91" s="223"/>
      <c r="AA91" s="219"/>
      <c r="AB91" s="219"/>
      <c r="AC91" s="222"/>
      <c r="AD91" s="220"/>
      <c r="AE91" s="212">
        <f t="shared" si="8"/>
        <v>0</v>
      </c>
      <c r="AF91" s="213">
        <f t="shared" si="9"/>
        <v>16</v>
      </c>
      <c r="AG91" s="256">
        <f t="shared" si="10"/>
        <v>0</v>
      </c>
      <c r="AH91" s="257">
        <f t="shared" si="11"/>
        <v>16</v>
      </c>
      <c r="AI91" s="850"/>
      <c r="AJ91" s="848"/>
      <c r="AK91" s="848"/>
      <c r="AL91" s="848"/>
      <c r="AM91" s="848"/>
      <c r="AN91" s="849"/>
      <c r="AY91" s="177">
        <f t="shared" si="7"/>
        <v>1</v>
      </c>
    </row>
    <row r="92" spans="2:51" ht="18" customHeight="1">
      <c r="C92" s="216">
        <f>IF(D92="","",SUBTOTAL(103,$D$78:D92))</f>
        <v>15</v>
      </c>
      <c r="D92" s="846" t="str">
        <f>IF('Input Data'!I85="","",'Input Data'!I85)</f>
        <v>GUTIERREZ, PATRICIA CRUZ</v>
      </c>
      <c r="E92" s="847"/>
      <c r="F92" s="258"/>
      <c r="G92" s="259"/>
      <c r="H92" s="219"/>
      <c r="I92" s="219"/>
      <c r="J92" s="220"/>
      <c r="K92" s="221"/>
      <c r="L92" s="219"/>
      <c r="M92" s="219"/>
      <c r="N92" s="219"/>
      <c r="O92" s="222"/>
      <c r="P92" s="223"/>
      <c r="Q92" s="219"/>
      <c r="R92" s="219"/>
      <c r="S92" s="219"/>
      <c r="T92" s="220"/>
      <c r="U92" s="221"/>
      <c r="V92" s="219"/>
      <c r="W92" s="219"/>
      <c r="X92" s="219"/>
      <c r="Y92" s="222"/>
      <c r="Z92" s="223"/>
      <c r="AA92" s="219"/>
      <c r="AB92" s="219"/>
      <c r="AC92" s="222"/>
      <c r="AD92" s="220"/>
      <c r="AE92" s="212">
        <f t="shared" si="8"/>
        <v>0</v>
      </c>
      <c r="AF92" s="213">
        <f t="shared" si="9"/>
        <v>16</v>
      </c>
      <c r="AG92" s="256">
        <f t="shared" si="10"/>
        <v>0</v>
      </c>
      <c r="AH92" s="257">
        <f t="shared" si="11"/>
        <v>16</v>
      </c>
      <c r="AI92" s="850"/>
      <c r="AJ92" s="848"/>
      <c r="AK92" s="848"/>
      <c r="AL92" s="848"/>
      <c r="AM92" s="848"/>
      <c r="AN92" s="849"/>
      <c r="AY92" s="177">
        <f t="shared" si="7"/>
        <v>1</v>
      </c>
    </row>
    <row r="93" spans="2:51" ht="18" customHeight="1">
      <c r="C93" s="216">
        <f>IF(D93="","",SUBTOTAL(103,$D$78:D93))</f>
        <v>16</v>
      </c>
      <c r="D93" s="846" t="str">
        <f>IF('Input Data'!I86="","",'Input Data'!I86)</f>
        <v>PONCE, KATRINA RAMIREZ</v>
      </c>
      <c r="E93" s="847"/>
      <c r="F93" s="258"/>
      <c r="G93" s="259"/>
      <c r="H93" s="219"/>
      <c r="I93" s="219"/>
      <c r="J93" s="220"/>
      <c r="K93" s="221"/>
      <c r="L93" s="219"/>
      <c r="M93" s="219"/>
      <c r="N93" s="219"/>
      <c r="O93" s="222"/>
      <c r="P93" s="223"/>
      <c r="Q93" s="219"/>
      <c r="R93" s="219"/>
      <c r="S93" s="219"/>
      <c r="T93" s="220"/>
      <c r="U93" s="221"/>
      <c r="V93" s="219"/>
      <c r="W93" s="219"/>
      <c r="X93" s="219"/>
      <c r="Y93" s="222"/>
      <c r="Z93" s="223"/>
      <c r="AA93" s="219"/>
      <c r="AB93" s="219"/>
      <c r="AC93" s="222"/>
      <c r="AD93" s="220"/>
      <c r="AE93" s="212">
        <f t="shared" si="8"/>
        <v>0</v>
      </c>
      <c r="AF93" s="213">
        <f t="shared" si="9"/>
        <v>16</v>
      </c>
      <c r="AG93" s="256">
        <f t="shared" si="10"/>
        <v>0</v>
      </c>
      <c r="AH93" s="257">
        <f t="shared" si="11"/>
        <v>16</v>
      </c>
      <c r="AI93" s="850"/>
      <c r="AJ93" s="848"/>
      <c r="AK93" s="848"/>
      <c r="AL93" s="848"/>
      <c r="AM93" s="848"/>
      <c r="AN93" s="849"/>
      <c r="AY93" s="177">
        <f t="shared" si="7"/>
        <v>1</v>
      </c>
    </row>
    <row r="94" spans="2:51" ht="18" customHeight="1">
      <c r="C94" s="227">
        <f>IF(D94="","",SUBTOTAL(103,$D$78:D94))</f>
        <v>17</v>
      </c>
      <c r="D94" s="846" t="str">
        <f>IF('Input Data'!I87="","",'Input Data'!I87)</f>
        <v>RIVERA, BIANCA CASTILLO</v>
      </c>
      <c r="E94" s="847"/>
      <c r="F94" s="258"/>
      <c r="G94" s="259"/>
      <c r="H94" s="219"/>
      <c r="I94" s="219"/>
      <c r="J94" s="220"/>
      <c r="K94" s="221"/>
      <c r="L94" s="219"/>
      <c r="M94" s="219"/>
      <c r="N94" s="219"/>
      <c r="O94" s="222"/>
      <c r="P94" s="223"/>
      <c r="Q94" s="219"/>
      <c r="R94" s="219"/>
      <c r="S94" s="219"/>
      <c r="T94" s="220"/>
      <c r="U94" s="221"/>
      <c r="V94" s="219"/>
      <c r="W94" s="219"/>
      <c r="X94" s="219"/>
      <c r="Y94" s="222"/>
      <c r="Z94" s="223"/>
      <c r="AA94" s="219"/>
      <c r="AB94" s="219"/>
      <c r="AC94" s="222"/>
      <c r="AD94" s="220"/>
      <c r="AE94" s="212">
        <f t="shared" si="8"/>
        <v>0</v>
      </c>
      <c r="AF94" s="213">
        <f t="shared" si="9"/>
        <v>16</v>
      </c>
      <c r="AG94" s="256">
        <f t="shared" si="10"/>
        <v>0</v>
      </c>
      <c r="AH94" s="257">
        <f t="shared" si="11"/>
        <v>16</v>
      </c>
      <c r="AI94" s="850"/>
      <c r="AJ94" s="848"/>
      <c r="AK94" s="848"/>
      <c r="AL94" s="848"/>
      <c r="AM94" s="848"/>
      <c r="AN94" s="849"/>
      <c r="AY94" s="177">
        <f t="shared" si="7"/>
        <v>1</v>
      </c>
    </row>
    <row r="95" spans="2:51" ht="18" customHeight="1">
      <c r="C95" s="216">
        <f>IF(D95="","",SUBTOTAL(103,$D$78:D95))</f>
        <v>18</v>
      </c>
      <c r="D95" s="846" t="str">
        <f>IF('Input Data'!I88="","",'Input Data'!I88)</f>
        <v>CRUZ, ANDREA HERRERA</v>
      </c>
      <c r="E95" s="847"/>
      <c r="F95" s="258"/>
      <c r="G95" s="259"/>
      <c r="H95" s="219"/>
      <c r="I95" s="219"/>
      <c r="J95" s="220"/>
      <c r="K95" s="221"/>
      <c r="L95" s="219"/>
      <c r="M95" s="219"/>
      <c r="N95" s="219"/>
      <c r="O95" s="222"/>
      <c r="P95" s="223"/>
      <c r="Q95" s="219"/>
      <c r="R95" s="219"/>
      <c r="S95" s="219"/>
      <c r="T95" s="220"/>
      <c r="U95" s="221"/>
      <c r="V95" s="219"/>
      <c r="W95" s="219"/>
      <c r="X95" s="219"/>
      <c r="Y95" s="222"/>
      <c r="Z95" s="223"/>
      <c r="AA95" s="219"/>
      <c r="AB95" s="219"/>
      <c r="AC95" s="222"/>
      <c r="AD95" s="220"/>
      <c r="AE95" s="212">
        <f t="shared" si="8"/>
        <v>0</v>
      </c>
      <c r="AF95" s="213">
        <f t="shared" si="9"/>
        <v>16</v>
      </c>
      <c r="AG95" s="256">
        <f t="shared" si="10"/>
        <v>0</v>
      </c>
      <c r="AH95" s="257">
        <f t="shared" si="11"/>
        <v>16</v>
      </c>
      <c r="AI95" s="850"/>
      <c r="AJ95" s="848"/>
      <c r="AK95" s="848"/>
      <c r="AL95" s="848"/>
      <c r="AM95" s="848"/>
      <c r="AN95" s="849"/>
      <c r="AY95" s="177">
        <f t="shared" si="7"/>
        <v>1</v>
      </c>
    </row>
    <row r="96" spans="2:51" ht="18" customHeight="1">
      <c r="C96" s="216">
        <f>IF(D96="","",SUBTOTAL(103,$D$78:D96))</f>
        <v>19</v>
      </c>
      <c r="D96" s="846" t="str">
        <f>IF('Input Data'!I89="","",'Input Data'!I89)</f>
        <v>RAMIREZ, SHAIRA NAVARRO</v>
      </c>
      <c r="E96" s="847"/>
      <c r="F96" s="258"/>
      <c r="G96" s="259"/>
      <c r="H96" s="219"/>
      <c r="I96" s="219"/>
      <c r="J96" s="220"/>
      <c r="K96" s="221"/>
      <c r="L96" s="219"/>
      <c r="M96" s="219"/>
      <c r="N96" s="219"/>
      <c r="O96" s="222"/>
      <c r="P96" s="223"/>
      <c r="Q96" s="219"/>
      <c r="R96" s="219"/>
      <c r="S96" s="219"/>
      <c r="T96" s="220"/>
      <c r="U96" s="221"/>
      <c r="V96" s="219"/>
      <c r="W96" s="219"/>
      <c r="X96" s="219"/>
      <c r="Y96" s="222"/>
      <c r="Z96" s="223"/>
      <c r="AA96" s="219"/>
      <c r="AB96" s="219"/>
      <c r="AC96" s="222"/>
      <c r="AD96" s="220"/>
      <c r="AE96" s="212">
        <f t="shared" si="8"/>
        <v>0</v>
      </c>
      <c r="AF96" s="213">
        <f t="shared" si="9"/>
        <v>16</v>
      </c>
      <c r="AG96" s="256">
        <f t="shared" si="10"/>
        <v>0</v>
      </c>
      <c r="AH96" s="257">
        <f t="shared" si="11"/>
        <v>16</v>
      </c>
      <c r="AI96" s="850"/>
      <c r="AJ96" s="848"/>
      <c r="AK96" s="848"/>
      <c r="AL96" s="848"/>
      <c r="AM96" s="848"/>
      <c r="AN96" s="849"/>
      <c r="AY96" s="177">
        <f t="shared" si="7"/>
        <v>1</v>
      </c>
    </row>
    <row r="97" spans="3:51" ht="18" customHeight="1">
      <c r="C97" s="216">
        <f>IF(D97="","",SUBTOTAL(103,$D$78:D97))</f>
        <v>20</v>
      </c>
      <c r="D97" s="846" t="str">
        <f>IF('Input Data'!I90="","",'Input Data'!I90)</f>
        <v>CASTILLO, DENISE VERGARA</v>
      </c>
      <c r="E97" s="847"/>
      <c r="F97" s="258"/>
      <c r="G97" s="259"/>
      <c r="H97" s="219"/>
      <c r="I97" s="219"/>
      <c r="J97" s="220"/>
      <c r="K97" s="221"/>
      <c r="L97" s="219"/>
      <c r="M97" s="219"/>
      <c r="N97" s="219"/>
      <c r="O97" s="222"/>
      <c r="P97" s="223"/>
      <c r="Q97" s="219"/>
      <c r="R97" s="219"/>
      <c r="S97" s="219"/>
      <c r="T97" s="220"/>
      <c r="U97" s="221"/>
      <c r="V97" s="219"/>
      <c r="W97" s="219"/>
      <c r="X97" s="219"/>
      <c r="Y97" s="222"/>
      <c r="Z97" s="223"/>
      <c r="AA97" s="219"/>
      <c r="AB97" s="219"/>
      <c r="AC97" s="222"/>
      <c r="AD97" s="220"/>
      <c r="AE97" s="212">
        <f t="shared" si="8"/>
        <v>0</v>
      </c>
      <c r="AF97" s="213">
        <f t="shared" si="9"/>
        <v>16</v>
      </c>
      <c r="AG97" s="256">
        <f t="shared" si="10"/>
        <v>0</v>
      </c>
      <c r="AH97" s="257">
        <f t="shared" si="11"/>
        <v>16</v>
      </c>
      <c r="AI97" s="850"/>
      <c r="AJ97" s="848"/>
      <c r="AK97" s="848"/>
      <c r="AL97" s="848"/>
      <c r="AM97" s="848"/>
      <c r="AN97" s="849"/>
      <c r="AY97" s="177">
        <f t="shared" si="7"/>
        <v>1</v>
      </c>
    </row>
    <row r="98" spans="3:51" ht="18" customHeight="1">
      <c r="C98" s="216">
        <f>IF(D98="","",SUBTOTAL(103,$D$78:D98))</f>
        <v>21</v>
      </c>
      <c r="D98" s="846" t="str">
        <f>IF('Input Data'!I91="","",'Input Data'!I91)</f>
        <v>HERRERA, MIKAELA DOMINGUEZ</v>
      </c>
      <c r="E98" s="847"/>
      <c r="F98" s="258"/>
      <c r="G98" s="259"/>
      <c r="H98" s="219"/>
      <c r="I98" s="219"/>
      <c r="J98" s="220"/>
      <c r="K98" s="221"/>
      <c r="L98" s="219"/>
      <c r="M98" s="219"/>
      <c r="N98" s="219"/>
      <c r="O98" s="222"/>
      <c r="P98" s="223"/>
      <c r="Q98" s="219"/>
      <c r="R98" s="219"/>
      <c r="S98" s="219"/>
      <c r="T98" s="220"/>
      <c r="U98" s="221"/>
      <c r="V98" s="219"/>
      <c r="W98" s="219"/>
      <c r="X98" s="219"/>
      <c r="Y98" s="222"/>
      <c r="Z98" s="223"/>
      <c r="AA98" s="219"/>
      <c r="AB98" s="219"/>
      <c r="AC98" s="222"/>
      <c r="AD98" s="220"/>
      <c r="AE98" s="212">
        <f t="shared" si="8"/>
        <v>0</v>
      </c>
      <c r="AF98" s="213">
        <f t="shared" si="9"/>
        <v>16</v>
      </c>
      <c r="AG98" s="256">
        <f t="shared" si="10"/>
        <v>0</v>
      </c>
      <c r="AH98" s="257">
        <f t="shared" si="11"/>
        <v>16</v>
      </c>
      <c r="AI98" s="850"/>
      <c r="AJ98" s="848"/>
      <c r="AK98" s="848"/>
      <c r="AL98" s="848"/>
      <c r="AM98" s="848"/>
      <c r="AN98" s="849"/>
    </row>
    <row r="99" spans="3:51" ht="18" customHeight="1">
      <c r="C99" s="216">
        <f>IF(D99="","",SUBTOTAL(103,$D$78:D99))</f>
        <v>22</v>
      </c>
      <c r="D99" s="846" t="str">
        <f>IF('Input Data'!I92="","",'Input Data'!I92)</f>
        <v>NAVARRO, JOANNA ESPINOZA</v>
      </c>
      <c r="E99" s="847"/>
      <c r="F99" s="258"/>
      <c r="G99" s="259"/>
      <c r="H99" s="219"/>
      <c r="I99" s="219"/>
      <c r="J99" s="220"/>
      <c r="K99" s="221"/>
      <c r="L99" s="219"/>
      <c r="M99" s="219"/>
      <c r="N99" s="219"/>
      <c r="O99" s="222"/>
      <c r="P99" s="223"/>
      <c r="Q99" s="219"/>
      <c r="R99" s="219"/>
      <c r="S99" s="219"/>
      <c r="T99" s="220"/>
      <c r="U99" s="221"/>
      <c r="V99" s="219"/>
      <c r="W99" s="219"/>
      <c r="X99" s="219"/>
      <c r="Y99" s="222"/>
      <c r="Z99" s="223"/>
      <c r="AA99" s="219"/>
      <c r="AB99" s="219"/>
      <c r="AC99" s="222"/>
      <c r="AD99" s="220"/>
      <c r="AE99" s="212">
        <f t="shared" si="8"/>
        <v>0</v>
      </c>
      <c r="AF99" s="213">
        <f t="shared" si="9"/>
        <v>16</v>
      </c>
      <c r="AG99" s="256">
        <f t="shared" si="10"/>
        <v>0</v>
      </c>
      <c r="AH99" s="257">
        <f t="shared" si="11"/>
        <v>16</v>
      </c>
      <c r="AI99" s="850"/>
      <c r="AJ99" s="848"/>
      <c r="AK99" s="848"/>
      <c r="AL99" s="848"/>
      <c r="AM99" s="848"/>
      <c r="AN99" s="849"/>
    </row>
    <row r="100" spans="3:51" ht="18" customHeight="1">
      <c r="C100" s="216">
        <f>IF(D100="","",SUBTOTAL(103,$D$78:D100))</f>
        <v>23</v>
      </c>
      <c r="D100" s="846" t="str">
        <f>IF('Input Data'!I93="","",'Input Data'!I93)</f>
        <v>VERGARA, ANGELICA DEL ROSARIO</v>
      </c>
      <c r="E100" s="847"/>
      <c r="F100" s="258"/>
      <c r="G100" s="259"/>
      <c r="H100" s="219"/>
      <c r="I100" s="219"/>
      <c r="J100" s="220"/>
      <c r="K100" s="221"/>
      <c r="L100" s="219"/>
      <c r="M100" s="219"/>
      <c r="N100" s="219"/>
      <c r="O100" s="222"/>
      <c r="P100" s="223"/>
      <c r="Q100" s="219"/>
      <c r="R100" s="219"/>
      <c r="S100" s="219"/>
      <c r="T100" s="220"/>
      <c r="U100" s="221"/>
      <c r="V100" s="219"/>
      <c r="W100" s="219"/>
      <c r="X100" s="219"/>
      <c r="Y100" s="222"/>
      <c r="Z100" s="223"/>
      <c r="AA100" s="219"/>
      <c r="AB100" s="219"/>
      <c r="AC100" s="222"/>
      <c r="AD100" s="220"/>
      <c r="AE100" s="212">
        <f t="shared" si="8"/>
        <v>0</v>
      </c>
      <c r="AF100" s="213">
        <f t="shared" si="9"/>
        <v>16</v>
      </c>
      <c r="AG100" s="256">
        <f t="shared" si="10"/>
        <v>0</v>
      </c>
      <c r="AH100" s="257">
        <f t="shared" si="11"/>
        <v>16</v>
      </c>
      <c r="AI100" s="850"/>
      <c r="AJ100" s="848"/>
      <c r="AK100" s="848"/>
      <c r="AL100" s="848"/>
      <c r="AM100" s="848"/>
      <c r="AN100" s="849"/>
    </row>
    <row r="101" spans="3:51" ht="18" customHeight="1">
      <c r="C101" s="216">
        <f>IF(D101="","",SUBTOTAL(103,$D$78:D101))</f>
        <v>24</v>
      </c>
      <c r="D101" s="846" t="str">
        <f>IF('Input Data'!I94="","",'Input Data'!I94)</f>
        <v>DOMINGUEZ, BEATRICE EVANGELISTA</v>
      </c>
      <c r="E101" s="847"/>
      <c r="F101" s="258"/>
      <c r="G101" s="259"/>
      <c r="H101" s="219"/>
      <c r="I101" s="219"/>
      <c r="J101" s="220"/>
      <c r="K101" s="221"/>
      <c r="L101" s="219"/>
      <c r="M101" s="219"/>
      <c r="N101" s="219"/>
      <c r="O101" s="222"/>
      <c r="P101" s="223"/>
      <c r="Q101" s="219"/>
      <c r="R101" s="219"/>
      <c r="S101" s="219"/>
      <c r="T101" s="220"/>
      <c r="U101" s="221"/>
      <c r="V101" s="219"/>
      <c r="W101" s="219"/>
      <c r="X101" s="219"/>
      <c r="Y101" s="222"/>
      <c r="Z101" s="223"/>
      <c r="AA101" s="219"/>
      <c r="AB101" s="219"/>
      <c r="AC101" s="222"/>
      <c r="AD101" s="220"/>
      <c r="AE101" s="212">
        <f t="shared" si="8"/>
        <v>0</v>
      </c>
      <c r="AF101" s="213">
        <f t="shared" si="9"/>
        <v>16</v>
      </c>
      <c r="AG101" s="256">
        <f t="shared" si="10"/>
        <v>0</v>
      </c>
      <c r="AH101" s="257">
        <f t="shared" si="11"/>
        <v>16</v>
      </c>
      <c r="AI101" s="850"/>
      <c r="AJ101" s="848"/>
      <c r="AK101" s="848"/>
      <c r="AL101" s="848"/>
      <c r="AM101" s="848"/>
      <c r="AN101" s="849"/>
    </row>
    <row r="102" spans="3:51" ht="18" customHeight="1">
      <c r="C102" s="216">
        <f>IF(D102="","",SUBTOTAL(103,$D$78:D102))</f>
        <v>25</v>
      </c>
      <c r="D102" s="846" t="str">
        <f>IF('Input Data'!I95="","",'Input Data'!I95)</f>
        <v>ESPINOZA, CAMILLE MERCADO</v>
      </c>
      <c r="E102" s="847"/>
      <c r="F102" s="258"/>
      <c r="G102" s="259"/>
      <c r="H102" s="219"/>
      <c r="I102" s="219"/>
      <c r="J102" s="220"/>
      <c r="K102" s="221"/>
      <c r="L102" s="219"/>
      <c r="M102" s="219"/>
      <c r="N102" s="219"/>
      <c r="O102" s="222"/>
      <c r="P102" s="223"/>
      <c r="Q102" s="219"/>
      <c r="R102" s="219"/>
      <c r="S102" s="219"/>
      <c r="T102" s="220"/>
      <c r="U102" s="221"/>
      <c r="V102" s="219"/>
      <c r="W102" s="219"/>
      <c r="X102" s="219"/>
      <c r="Y102" s="222"/>
      <c r="Z102" s="223"/>
      <c r="AA102" s="219"/>
      <c r="AB102" s="219"/>
      <c r="AC102" s="222"/>
      <c r="AD102" s="220"/>
      <c r="AE102" s="212">
        <f t="shared" si="8"/>
        <v>0</v>
      </c>
      <c r="AF102" s="213">
        <f t="shared" si="9"/>
        <v>16</v>
      </c>
      <c r="AG102" s="256">
        <f t="shared" si="10"/>
        <v>0</v>
      </c>
      <c r="AH102" s="257">
        <f t="shared" si="11"/>
        <v>16</v>
      </c>
      <c r="AI102" s="850"/>
      <c r="AJ102" s="848"/>
      <c r="AK102" s="848"/>
      <c r="AL102" s="848"/>
      <c r="AM102" s="848"/>
      <c r="AN102" s="849"/>
    </row>
    <row r="103" spans="3:51" ht="18" customHeight="1">
      <c r="C103" s="216">
        <f>IF(D103="","",SUBTOTAL(103,$D$78:D103))</f>
        <v>26</v>
      </c>
      <c r="D103" s="846" t="str">
        <f>IF('Input Data'!I96="","",'Input Data'!I96)</f>
        <v>DEL ROSARIO, LIANNE PADILLA</v>
      </c>
      <c r="E103" s="847"/>
      <c r="F103" s="258"/>
      <c r="G103" s="259"/>
      <c r="H103" s="219"/>
      <c r="I103" s="219"/>
      <c r="J103" s="220"/>
      <c r="K103" s="221"/>
      <c r="L103" s="219"/>
      <c r="M103" s="219"/>
      <c r="N103" s="219"/>
      <c r="O103" s="222"/>
      <c r="P103" s="223"/>
      <c r="Q103" s="219"/>
      <c r="R103" s="219"/>
      <c r="S103" s="219"/>
      <c r="T103" s="220"/>
      <c r="U103" s="221"/>
      <c r="V103" s="219"/>
      <c r="W103" s="219"/>
      <c r="X103" s="219"/>
      <c r="Y103" s="222"/>
      <c r="Z103" s="223"/>
      <c r="AA103" s="219"/>
      <c r="AB103" s="219"/>
      <c r="AC103" s="222"/>
      <c r="AD103" s="220"/>
      <c r="AE103" s="212">
        <f t="shared" si="8"/>
        <v>0</v>
      </c>
      <c r="AF103" s="213">
        <f t="shared" si="9"/>
        <v>16</v>
      </c>
      <c r="AG103" s="256">
        <f t="shared" si="10"/>
        <v>0</v>
      </c>
      <c r="AH103" s="257">
        <f t="shared" si="11"/>
        <v>16</v>
      </c>
      <c r="AI103" s="850"/>
      <c r="AJ103" s="848"/>
      <c r="AK103" s="848"/>
      <c r="AL103" s="848"/>
      <c r="AM103" s="848"/>
      <c r="AN103" s="849"/>
    </row>
    <row r="104" spans="3:51" ht="18" customHeight="1">
      <c r="C104" s="216">
        <f>IF(D104="","",SUBTOTAL(103,$D$78:D104))</f>
        <v>27</v>
      </c>
      <c r="D104" s="846" t="str">
        <f>IF('Input Data'!I97="","",'Input Data'!I97)</f>
        <v>EVANGELISTA, CELINE MANALO</v>
      </c>
      <c r="E104" s="847"/>
      <c r="F104" s="258"/>
      <c r="G104" s="259"/>
      <c r="H104" s="219"/>
      <c r="I104" s="219"/>
      <c r="J104" s="220"/>
      <c r="K104" s="221"/>
      <c r="L104" s="219"/>
      <c r="M104" s="219"/>
      <c r="N104" s="219"/>
      <c r="O104" s="222"/>
      <c r="P104" s="223"/>
      <c r="Q104" s="219"/>
      <c r="R104" s="219"/>
      <c r="S104" s="219"/>
      <c r="T104" s="220"/>
      <c r="U104" s="221"/>
      <c r="V104" s="219"/>
      <c r="W104" s="219"/>
      <c r="X104" s="219"/>
      <c r="Y104" s="222"/>
      <c r="Z104" s="223"/>
      <c r="AA104" s="219"/>
      <c r="AB104" s="219"/>
      <c r="AC104" s="222"/>
      <c r="AD104" s="220"/>
      <c r="AE104" s="212">
        <f t="shared" si="8"/>
        <v>0</v>
      </c>
      <c r="AF104" s="213">
        <f t="shared" si="9"/>
        <v>16</v>
      </c>
      <c r="AG104" s="256">
        <f t="shared" si="10"/>
        <v>0</v>
      </c>
      <c r="AH104" s="257">
        <f t="shared" si="11"/>
        <v>16</v>
      </c>
      <c r="AI104" s="850"/>
      <c r="AJ104" s="848"/>
      <c r="AK104" s="848"/>
      <c r="AL104" s="848"/>
      <c r="AM104" s="848"/>
      <c r="AN104" s="849"/>
    </row>
    <row r="105" spans="3:51" ht="18" customHeight="1">
      <c r="C105" s="216">
        <f>IF(D105="","",SUBTOTAL(103,$D$78:D105))</f>
        <v>28</v>
      </c>
      <c r="D105" s="846" t="str">
        <f>IF('Input Data'!I98="","",'Input Data'!I98)</f>
        <v>MERCADO, MAE SORIANO</v>
      </c>
      <c r="E105" s="847"/>
      <c r="F105" s="258"/>
      <c r="G105" s="259"/>
      <c r="H105" s="219"/>
      <c r="I105" s="219"/>
      <c r="J105" s="220"/>
      <c r="K105" s="221"/>
      <c r="L105" s="219"/>
      <c r="M105" s="219"/>
      <c r="N105" s="219"/>
      <c r="O105" s="222"/>
      <c r="P105" s="223"/>
      <c r="Q105" s="219"/>
      <c r="R105" s="219"/>
      <c r="S105" s="219"/>
      <c r="T105" s="220"/>
      <c r="U105" s="221"/>
      <c r="V105" s="219"/>
      <c r="W105" s="219"/>
      <c r="X105" s="219"/>
      <c r="Y105" s="222"/>
      <c r="Z105" s="223"/>
      <c r="AA105" s="219"/>
      <c r="AB105" s="219"/>
      <c r="AC105" s="222"/>
      <c r="AD105" s="220"/>
      <c r="AE105" s="212">
        <f t="shared" si="8"/>
        <v>0</v>
      </c>
      <c r="AF105" s="213">
        <f t="shared" si="9"/>
        <v>16</v>
      </c>
      <c r="AG105" s="256">
        <f t="shared" si="10"/>
        <v>0</v>
      </c>
      <c r="AH105" s="257">
        <f t="shared" si="11"/>
        <v>16</v>
      </c>
      <c r="AI105" s="850"/>
      <c r="AJ105" s="848"/>
      <c r="AK105" s="848"/>
      <c r="AL105" s="848"/>
      <c r="AM105" s="848"/>
      <c r="AN105" s="849"/>
    </row>
    <row r="106" spans="3:51" ht="18" customHeight="1">
      <c r="C106" s="216">
        <f>IF(D106="","",SUBTOTAL(103,$D$78:D106))</f>
        <v>29</v>
      </c>
      <c r="D106" s="846" t="str">
        <f>IF('Input Data'!I99="","",'Input Data'!I99)</f>
        <v>PADILLA, RICA VILLAREAL</v>
      </c>
      <c r="E106" s="847"/>
      <c r="F106" s="258"/>
      <c r="G106" s="259"/>
      <c r="H106" s="219"/>
      <c r="I106" s="219"/>
      <c r="J106" s="220"/>
      <c r="K106" s="221"/>
      <c r="L106" s="219"/>
      <c r="M106" s="219"/>
      <c r="N106" s="219"/>
      <c r="O106" s="222"/>
      <c r="P106" s="223"/>
      <c r="Q106" s="219"/>
      <c r="R106" s="219"/>
      <c r="S106" s="219"/>
      <c r="T106" s="220"/>
      <c r="U106" s="221"/>
      <c r="V106" s="219"/>
      <c r="W106" s="219"/>
      <c r="X106" s="219"/>
      <c r="Y106" s="222"/>
      <c r="Z106" s="223"/>
      <c r="AA106" s="219"/>
      <c r="AB106" s="219"/>
      <c r="AC106" s="222"/>
      <c r="AD106" s="220"/>
      <c r="AE106" s="212">
        <f t="shared" si="8"/>
        <v>0</v>
      </c>
      <c r="AF106" s="213">
        <f t="shared" si="9"/>
        <v>16</v>
      </c>
      <c r="AG106" s="256">
        <f t="shared" si="10"/>
        <v>0</v>
      </c>
      <c r="AH106" s="257">
        <f t="shared" si="11"/>
        <v>16</v>
      </c>
      <c r="AI106" s="850"/>
      <c r="AJ106" s="848"/>
      <c r="AK106" s="848"/>
      <c r="AL106" s="848"/>
      <c r="AM106" s="848"/>
      <c r="AN106" s="849"/>
    </row>
    <row r="107" spans="3:51" ht="18" customHeight="1">
      <c r="C107" s="216">
        <f>IF(D107="","",SUBTOTAL(103,$D$78:D107))</f>
        <v>30</v>
      </c>
      <c r="D107" s="846" t="str">
        <f>IF('Input Data'!I100="","",'Input Data'!I100)</f>
        <v>MANALO, ELAINE MARQUEZ</v>
      </c>
      <c r="E107" s="847"/>
      <c r="F107" s="258"/>
      <c r="G107" s="259"/>
      <c r="H107" s="219"/>
      <c r="I107" s="219"/>
      <c r="J107" s="220"/>
      <c r="K107" s="221"/>
      <c r="L107" s="219"/>
      <c r="M107" s="219"/>
      <c r="N107" s="219"/>
      <c r="O107" s="222"/>
      <c r="P107" s="223"/>
      <c r="Q107" s="219"/>
      <c r="R107" s="219"/>
      <c r="S107" s="219"/>
      <c r="T107" s="220"/>
      <c r="U107" s="221"/>
      <c r="V107" s="219"/>
      <c r="W107" s="219"/>
      <c r="X107" s="219"/>
      <c r="Y107" s="222"/>
      <c r="Z107" s="223"/>
      <c r="AA107" s="219"/>
      <c r="AB107" s="219"/>
      <c r="AC107" s="222"/>
      <c r="AD107" s="220"/>
      <c r="AE107" s="212">
        <f t="shared" si="8"/>
        <v>0</v>
      </c>
      <c r="AF107" s="213">
        <f t="shared" si="9"/>
        <v>16</v>
      </c>
      <c r="AG107" s="256">
        <f t="shared" si="10"/>
        <v>0</v>
      </c>
      <c r="AH107" s="257">
        <f t="shared" si="11"/>
        <v>16</v>
      </c>
      <c r="AI107" s="850"/>
      <c r="AJ107" s="848"/>
      <c r="AK107" s="848"/>
      <c r="AL107" s="848"/>
      <c r="AM107" s="848"/>
      <c r="AN107" s="849"/>
    </row>
    <row r="108" spans="3:51" ht="18" customHeight="1">
      <c r="C108" s="216">
        <f>IF(D108="","",SUBTOTAL(103,$D$78:D108))</f>
        <v>31</v>
      </c>
      <c r="D108" s="846" t="str">
        <f>IF('Input Data'!I101="","",'Input Data'!I101)</f>
        <v>SORIANO, SOFIA DIZON</v>
      </c>
      <c r="E108" s="847"/>
      <c r="F108" s="258"/>
      <c r="G108" s="259"/>
      <c r="H108" s="219"/>
      <c r="I108" s="219"/>
      <c r="J108" s="220"/>
      <c r="K108" s="221"/>
      <c r="L108" s="219"/>
      <c r="M108" s="219"/>
      <c r="N108" s="219"/>
      <c r="O108" s="222"/>
      <c r="P108" s="223"/>
      <c r="Q108" s="219"/>
      <c r="R108" s="219"/>
      <c r="S108" s="219"/>
      <c r="T108" s="220"/>
      <c r="U108" s="221"/>
      <c r="V108" s="219"/>
      <c r="W108" s="219"/>
      <c r="X108" s="219"/>
      <c r="Y108" s="222"/>
      <c r="Z108" s="223"/>
      <c r="AA108" s="219"/>
      <c r="AB108" s="219"/>
      <c r="AC108" s="222"/>
      <c r="AD108" s="220"/>
      <c r="AE108" s="212">
        <f t="shared" si="8"/>
        <v>0</v>
      </c>
      <c r="AF108" s="213">
        <f t="shared" si="9"/>
        <v>16</v>
      </c>
      <c r="AG108" s="256">
        <f t="shared" si="10"/>
        <v>0</v>
      </c>
      <c r="AH108" s="257">
        <f t="shared" si="11"/>
        <v>16</v>
      </c>
      <c r="AI108" s="850"/>
      <c r="AJ108" s="848"/>
      <c r="AK108" s="848"/>
      <c r="AL108" s="848"/>
      <c r="AM108" s="848"/>
      <c r="AN108" s="849"/>
    </row>
    <row r="109" spans="3:51" ht="18" customHeight="1">
      <c r="C109" s="216">
        <f>IF(D109="","",SUBTOTAL(103,$D$78:D109))</f>
        <v>32</v>
      </c>
      <c r="D109" s="846" t="str">
        <f>IF('Input Data'!I102="","",'Input Data'!I102)</f>
        <v>VILLAREAL, MARGAUX DE LEON</v>
      </c>
      <c r="E109" s="847"/>
      <c r="F109" s="258"/>
      <c r="G109" s="259"/>
      <c r="H109" s="219"/>
      <c r="I109" s="219"/>
      <c r="J109" s="220"/>
      <c r="K109" s="221"/>
      <c r="L109" s="219"/>
      <c r="M109" s="219"/>
      <c r="N109" s="219"/>
      <c r="O109" s="222"/>
      <c r="P109" s="223"/>
      <c r="Q109" s="219"/>
      <c r="R109" s="219"/>
      <c r="S109" s="219"/>
      <c r="T109" s="220"/>
      <c r="U109" s="221"/>
      <c r="V109" s="219"/>
      <c r="W109" s="219"/>
      <c r="X109" s="219"/>
      <c r="Y109" s="222"/>
      <c r="Z109" s="223"/>
      <c r="AA109" s="219"/>
      <c r="AB109" s="219"/>
      <c r="AC109" s="222"/>
      <c r="AD109" s="220"/>
      <c r="AE109" s="212">
        <f t="shared" si="8"/>
        <v>0</v>
      </c>
      <c r="AF109" s="213">
        <f t="shared" si="9"/>
        <v>16</v>
      </c>
      <c r="AG109" s="256">
        <f t="shared" si="10"/>
        <v>0</v>
      </c>
      <c r="AH109" s="257">
        <f t="shared" si="11"/>
        <v>16</v>
      </c>
      <c r="AI109" s="850"/>
      <c r="AJ109" s="848"/>
      <c r="AK109" s="848"/>
      <c r="AL109" s="848"/>
      <c r="AM109" s="848"/>
      <c r="AN109" s="849"/>
    </row>
    <row r="110" spans="3:51" ht="18" customHeight="1">
      <c r="C110" s="216">
        <f>IF(D110="","",SUBTOTAL(103,$D$78:D110))</f>
        <v>33</v>
      </c>
      <c r="D110" s="846" t="str">
        <f>IF('Input Data'!I103="","",'Input Data'!I103)</f>
        <v>MARQUEZ, ROXANNE FRANCISCO</v>
      </c>
      <c r="E110" s="847"/>
      <c r="F110" s="258"/>
      <c r="G110" s="259"/>
      <c r="H110" s="219"/>
      <c r="I110" s="219"/>
      <c r="J110" s="220"/>
      <c r="K110" s="221"/>
      <c r="L110" s="219"/>
      <c r="M110" s="219"/>
      <c r="N110" s="219"/>
      <c r="O110" s="222"/>
      <c r="P110" s="223"/>
      <c r="Q110" s="219"/>
      <c r="R110" s="219"/>
      <c r="S110" s="219"/>
      <c r="T110" s="220"/>
      <c r="U110" s="221"/>
      <c r="V110" s="219"/>
      <c r="W110" s="219"/>
      <c r="X110" s="219"/>
      <c r="Y110" s="222"/>
      <c r="Z110" s="223"/>
      <c r="AA110" s="219"/>
      <c r="AB110" s="219"/>
      <c r="AC110" s="222"/>
      <c r="AD110" s="220"/>
      <c r="AE110" s="212">
        <f t="shared" si="8"/>
        <v>0</v>
      </c>
      <c r="AF110" s="213">
        <f t="shared" si="9"/>
        <v>16</v>
      </c>
      <c r="AG110" s="256">
        <f t="shared" si="10"/>
        <v>0</v>
      </c>
      <c r="AH110" s="257">
        <f t="shared" si="11"/>
        <v>16</v>
      </c>
      <c r="AI110" s="850"/>
      <c r="AJ110" s="848"/>
      <c r="AK110" s="848"/>
      <c r="AL110" s="848"/>
      <c r="AM110" s="848"/>
      <c r="AN110" s="849"/>
    </row>
    <row r="111" spans="3:51" ht="18" customHeight="1">
      <c r="C111" s="216">
        <f>IF(D111="","",SUBTOTAL(103,$D$78:D111))</f>
        <v>34</v>
      </c>
      <c r="D111" s="846" t="str">
        <f>IF('Input Data'!I104="","",'Input Data'!I104)</f>
        <v>SANTIAGO, KRIZIA ORTEGA</v>
      </c>
      <c r="E111" s="847"/>
      <c r="F111" s="258"/>
      <c r="G111" s="259"/>
      <c r="H111" s="219"/>
      <c r="I111" s="219"/>
      <c r="J111" s="220"/>
      <c r="K111" s="221"/>
      <c r="L111" s="219"/>
      <c r="M111" s="219"/>
      <c r="N111" s="219"/>
      <c r="O111" s="222"/>
      <c r="P111" s="223"/>
      <c r="Q111" s="219"/>
      <c r="R111" s="219"/>
      <c r="S111" s="219"/>
      <c r="T111" s="220"/>
      <c r="U111" s="221"/>
      <c r="V111" s="219"/>
      <c r="W111" s="219"/>
      <c r="X111" s="219"/>
      <c r="Y111" s="222"/>
      <c r="Z111" s="223"/>
      <c r="AA111" s="219"/>
      <c r="AB111" s="219"/>
      <c r="AC111" s="222"/>
      <c r="AD111" s="220"/>
      <c r="AE111" s="212">
        <f t="shared" si="8"/>
        <v>0</v>
      </c>
      <c r="AF111" s="213">
        <f t="shared" si="9"/>
        <v>16</v>
      </c>
      <c r="AG111" s="256">
        <f t="shared" si="10"/>
        <v>0</v>
      </c>
      <c r="AH111" s="257">
        <f t="shared" si="11"/>
        <v>16</v>
      </c>
      <c r="AI111" s="850"/>
      <c r="AJ111" s="848"/>
      <c r="AK111" s="848"/>
      <c r="AL111" s="848"/>
      <c r="AM111" s="848"/>
      <c r="AN111" s="849"/>
    </row>
    <row r="112" spans="3:51" ht="18" customHeight="1">
      <c r="C112" s="216">
        <f>IF(D112="","",SUBTOTAL(103,$D$78:D112))</f>
        <v>35</v>
      </c>
      <c r="D112" s="846" t="str">
        <f>IF('Input Data'!I105="","",'Input Data'!I105)</f>
        <v>DE LEON, HANNAH CHAVEZ</v>
      </c>
      <c r="E112" s="847"/>
      <c r="F112" s="258"/>
      <c r="G112" s="259"/>
      <c r="H112" s="219"/>
      <c r="I112" s="219"/>
      <c r="J112" s="220"/>
      <c r="K112" s="221"/>
      <c r="L112" s="219"/>
      <c r="M112" s="219"/>
      <c r="N112" s="219"/>
      <c r="O112" s="222"/>
      <c r="P112" s="223"/>
      <c r="Q112" s="219"/>
      <c r="R112" s="219"/>
      <c r="S112" s="219"/>
      <c r="T112" s="220"/>
      <c r="U112" s="221"/>
      <c r="V112" s="219"/>
      <c r="W112" s="219"/>
      <c r="X112" s="219"/>
      <c r="Y112" s="222"/>
      <c r="Z112" s="223"/>
      <c r="AA112" s="219"/>
      <c r="AB112" s="219"/>
      <c r="AC112" s="222"/>
      <c r="AD112" s="220"/>
      <c r="AE112" s="212">
        <f t="shared" si="8"/>
        <v>0</v>
      </c>
      <c r="AF112" s="213">
        <f t="shared" si="9"/>
        <v>16</v>
      </c>
      <c r="AG112" s="256">
        <f t="shared" si="10"/>
        <v>0</v>
      </c>
      <c r="AH112" s="257">
        <f t="shared" si="11"/>
        <v>16</v>
      </c>
      <c r="AI112" s="850"/>
      <c r="AJ112" s="848"/>
      <c r="AK112" s="848"/>
      <c r="AL112" s="848"/>
      <c r="AM112" s="848"/>
      <c r="AN112" s="849"/>
    </row>
    <row r="113" spans="3:51" ht="18" customHeight="1">
      <c r="C113" s="216">
        <f>IF(D113="","",SUBTOTAL(103,$D$78:D113))</f>
        <v>36</v>
      </c>
      <c r="D113" s="846" t="str">
        <f>IF('Input Data'!I106="","",'Input Data'!I106)</f>
        <v>DIZON, SHANELLE LIM</v>
      </c>
      <c r="E113" s="847"/>
      <c r="F113" s="258"/>
      <c r="G113" s="259"/>
      <c r="H113" s="219"/>
      <c r="I113" s="219"/>
      <c r="J113" s="220"/>
      <c r="K113" s="221"/>
      <c r="L113" s="219"/>
      <c r="M113" s="219"/>
      <c r="N113" s="219"/>
      <c r="O113" s="222"/>
      <c r="P113" s="223"/>
      <c r="Q113" s="219"/>
      <c r="R113" s="219"/>
      <c r="S113" s="219"/>
      <c r="T113" s="220"/>
      <c r="U113" s="221"/>
      <c r="V113" s="219"/>
      <c r="W113" s="219"/>
      <c r="X113" s="219"/>
      <c r="Y113" s="222"/>
      <c r="Z113" s="223"/>
      <c r="AA113" s="219"/>
      <c r="AB113" s="219"/>
      <c r="AC113" s="222"/>
      <c r="AD113" s="220"/>
      <c r="AE113" s="212">
        <f t="shared" si="8"/>
        <v>0</v>
      </c>
      <c r="AF113" s="213">
        <f t="shared" si="9"/>
        <v>16</v>
      </c>
      <c r="AG113" s="256">
        <f t="shared" si="10"/>
        <v>0</v>
      </c>
      <c r="AH113" s="257">
        <f t="shared" si="11"/>
        <v>16</v>
      </c>
      <c r="AI113" s="850"/>
      <c r="AJ113" s="848"/>
      <c r="AK113" s="848"/>
      <c r="AL113" s="848"/>
      <c r="AM113" s="848"/>
      <c r="AN113" s="849"/>
    </row>
    <row r="114" spans="3:51" ht="18" customHeight="1">
      <c r="C114" s="216">
        <f>IF(D114="","",SUBTOTAL(103,$D$78:D114))</f>
        <v>37</v>
      </c>
      <c r="D114" s="846" t="str">
        <f>IF('Input Data'!I107="","",'Input Data'!I107)</f>
        <v>FRANCISCO, LORIE CHUA</v>
      </c>
      <c r="E114" s="847"/>
      <c r="F114" s="258"/>
      <c r="G114" s="259"/>
      <c r="H114" s="219"/>
      <c r="I114" s="219"/>
      <c r="J114" s="220"/>
      <c r="K114" s="221"/>
      <c r="L114" s="219"/>
      <c r="M114" s="219"/>
      <c r="N114" s="219"/>
      <c r="O114" s="222"/>
      <c r="P114" s="223"/>
      <c r="Q114" s="219"/>
      <c r="R114" s="219"/>
      <c r="S114" s="219"/>
      <c r="T114" s="220"/>
      <c r="U114" s="221"/>
      <c r="V114" s="219"/>
      <c r="W114" s="219"/>
      <c r="X114" s="219"/>
      <c r="Y114" s="222"/>
      <c r="Z114" s="223"/>
      <c r="AA114" s="219"/>
      <c r="AB114" s="219"/>
      <c r="AC114" s="222"/>
      <c r="AD114" s="220"/>
      <c r="AE114" s="212">
        <f t="shared" si="8"/>
        <v>0</v>
      </c>
      <c r="AF114" s="213">
        <f t="shared" si="9"/>
        <v>16</v>
      </c>
      <c r="AG114" s="256">
        <f t="shared" si="10"/>
        <v>0</v>
      </c>
      <c r="AH114" s="257">
        <f t="shared" si="11"/>
        <v>16</v>
      </c>
      <c r="AI114" s="850"/>
      <c r="AJ114" s="848"/>
      <c r="AK114" s="848"/>
      <c r="AL114" s="848"/>
      <c r="AM114" s="848"/>
      <c r="AN114" s="849"/>
    </row>
    <row r="115" spans="3:51" ht="18" customHeight="1">
      <c r="C115" s="216">
        <f>IF(D115="","",SUBTOTAL(103,$D$78:D115))</f>
        <v>38</v>
      </c>
      <c r="D115" s="846" t="str">
        <f>IF('Input Data'!I108="","",'Input Data'!I108)</f>
        <v>ORTEGA, JANELLE SY</v>
      </c>
      <c r="E115" s="847"/>
      <c r="F115" s="258"/>
      <c r="G115" s="259"/>
      <c r="H115" s="219"/>
      <c r="I115" s="219"/>
      <c r="J115" s="220"/>
      <c r="K115" s="221"/>
      <c r="L115" s="219"/>
      <c r="M115" s="219"/>
      <c r="N115" s="219"/>
      <c r="O115" s="222"/>
      <c r="P115" s="223"/>
      <c r="Q115" s="219"/>
      <c r="R115" s="219"/>
      <c r="S115" s="219"/>
      <c r="T115" s="220"/>
      <c r="U115" s="221"/>
      <c r="V115" s="219"/>
      <c r="W115" s="219"/>
      <c r="X115" s="219"/>
      <c r="Y115" s="222"/>
      <c r="Z115" s="223"/>
      <c r="AA115" s="219"/>
      <c r="AB115" s="219"/>
      <c r="AC115" s="222"/>
      <c r="AD115" s="220"/>
      <c r="AE115" s="212">
        <f t="shared" si="8"/>
        <v>0</v>
      </c>
      <c r="AF115" s="213">
        <f t="shared" si="9"/>
        <v>16</v>
      </c>
      <c r="AG115" s="256">
        <f t="shared" si="10"/>
        <v>0</v>
      </c>
      <c r="AH115" s="257">
        <f t="shared" si="11"/>
        <v>16</v>
      </c>
      <c r="AI115" s="850"/>
      <c r="AJ115" s="848"/>
      <c r="AK115" s="848"/>
      <c r="AL115" s="848"/>
      <c r="AM115" s="848"/>
      <c r="AN115" s="849"/>
    </row>
    <row r="116" spans="3:51" ht="18" customHeight="1">
      <c r="C116" s="216">
        <f>IF(D116="","",SUBTOTAL(103,$D$78:D116))</f>
        <v>39</v>
      </c>
      <c r="D116" s="846" t="str">
        <f>IF('Input Data'!I109="","",'Input Data'!I109)</f>
        <v>CHAVEZ, FAYE GO</v>
      </c>
      <c r="E116" s="847"/>
      <c r="F116" s="258"/>
      <c r="G116" s="259"/>
      <c r="H116" s="219"/>
      <c r="I116" s="219"/>
      <c r="J116" s="220"/>
      <c r="K116" s="221"/>
      <c r="L116" s="219"/>
      <c r="M116" s="219"/>
      <c r="N116" s="219"/>
      <c r="O116" s="222"/>
      <c r="P116" s="223"/>
      <c r="Q116" s="219"/>
      <c r="R116" s="219"/>
      <c r="S116" s="219"/>
      <c r="T116" s="220"/>
      <c r="U116" s="221"/>
      <c r="V116" s="219"/>
      <c r="W116" s="219"/>
      <c r="X116" s="219"/>
      <c r="Y116" s="222"/>
      <c r="Z116" s="223"/>
      <c r="AA116" s="219"/>
      <c r="AB116" s="219"/>
      <c r="AC116" s="222"/>
      <c r="AD116" s="220"/>
      <c r="AE116" s="212">
        <f t="shared" si="8"/>
        <v>0</v>
      </c>
      <c r="AF116" s="213">
        <f t="shared" si="9"/>
        <v>16</v>
      </c>
      <c r="AG116" s="256">
        <f t="shared" si="10"/>
        <v>0</v>
      </c>
      <c r="AH116" s="257">
        <f t="shared" si="11"/>
        <v>16</v>
      </c>
      <c r="AI116" s="850"/>
      <c r="AJ116" s="848"/>
      <c r="AK116" s="848"/>
      <c r="AL116" s="848"/>
      <c r="AM116" s="848"/>
      <c r="AN116" s="849"/>
    </row>
    <row r="117" spans="3:51" ht="18" customHeight="1">
      <c r="C117" s="216">
        <f>IF(D117="","",SUBTOTAL(103,$D$78:D117))</f>
        <v>40</v>
      </c>
      <c r="D117" s="846" t="str">
        <f>IF('Input Data'!I110="","",'Input Data'!I110)</f>
        <v>LIM, ROWENA TAN</v>
      </c>
      <c r="E117" s="847"/>
      <c r="F117" s="258"/>
      <c r="G117" s="259"/>
      <c r="H117" s="219"/>
      <c r="I117" s="219"/>
      <c r="J117" s="220"/>
      <c r="K117" s="221"/>
      <c r="L117" s="219"/>
      <c r="M117" s="219"/>
      <c r="N117" s="219"/>
      <c r="O117" s="222"/>
      <c r="P117" s="223"/>
      <c r="Q117" s="219"/>
      <c r="R117" s="219"/>
      <c r="S117" s="219"/>
      <c r="T117" s="220"/>
      <c r="U117" s="221"/>
      <c r="V117" s="219"/>
      <c r="W117" s="219"/>
      <c r="X117" s="219"/>
      <c r="Y117" s="222"/>
      <c r="Z117" s="223"/>
      <c r="AA117" s="219"/>
      <c r="AB117" s="219"/>
      <c r="AC117" s="222"/>
      <c r="AD117" s="220"/>
      <c r="AE117" s="212">
        <f t="shared" si="8"/>
        <v>0</v>
      </c>
      <c r="AF117" s="213">
        <f t="shared" si="9"/>
        <v>16</v>
      </c>
      <c r="AG117" s="256">
        <f t="shared" si="10"/>
        <v>0</v>
      </c>
      <c r="AH117" s="257">
        <f t="shared" si="11"/>
        <v>16</v>
      </c>
      <c r="AI117" s="850"/>
      <c r="AJ117" s="848"/>
      <c r="AK117" s="848"/>
      <c r="AL117" s="848"/>
      <c r="AM117" s="848"/>
      <c r="AN117" s="849"/>
    </row>
    <row r="118" spans="3:51" ht="18" customHeight="1">
      <c r="C118" s="216">
        <f>IF(D118="","",SUBTOTAL(103,$D$78:D118))</f>
        <v>41</v>
      </c>
      <c r="D118" s="846" t="str">
        <f>IF('Input Data'!I111="","",'Input Data'!I111)</f>
        <v>CHUA, KRISTA ONG</v>
      </c>
      <c r="E118" s="847"/>
      <c r="F118" s="258"/>
      <c r="G118" s="259"/>
      <c r="H118" s="219"/>
      <c r="I118" s="219"/>
      <c r="J118" s="220"/>
      <c r="K118" s="221"/>
      <c r="L118" s="219"/>
      <c r="M118" s="219"/>
      <c r="N118" s="219"/>
      <c r="O118" s="222"/>
      <c r="P118" s="223"/>
      <c r="Q118" s="219"/>
      <c r="R118" s="219"/>
      <c r="S118" s="219"/>
      <c r="T118" s="220"/>
      <c r="U118" s="221"/>
      <c r="V118" s="219"/>
      <c r="W118" s="219"/>
      <c r="X118" s="219"/>
      <c r="Y118" s="222"/>
      <c r="Z118" s="223"/>
      <c r="AA118" s="219"/>
      <c r="AB118" s="219"/>
      <c r="AC118" s="222"/>
      <c r="AD118" s="220"/>
      <c r="AE118" s="212">
        <f t="shared" si="8"/>
        <v>0</v>
      </c>
      <c r="AF118" s="213">
        <f t="shared" si="9"/>
        <v>16</v>
      </c>
      <c r="AG118" s="256">
        <f t="shared" si="10"/>
        <v>0</v>
      </c>
      <c r="AH118" s="257">
        <f t="shared" si="11"/>
        <v>16</v>
      </c>
      <c r="AI118" s="850"/>
      <c r="AJ118" s="848"/>
      <c r="AK118" s="848"/>
      <c r="AL118" s="848"/>
      <c r="AM118" s="848"/>
      <c r="AN118" s="849"/>
      <c r="AY118" s="177">
        <f t="shared" si="7"/>
        <v>1</v>
      </c>
    </row>
    <row r="119" spans="3:51" ht="18" customHeight="1">
      <c r="C119" s="216">
        <f>IF(D119="","",SUBTOTAL(103,$D$78:D119))</f>
        <v>42</v>
      </c>
      <c r="D119" s="846" t="str">
        <f>IF('Input Data'!I112="","",'Input Data'!I112)</f>
        <v>SY, MICHELLE UY</v>
      </c>
      <c r="E119" s="847"/>
      <c r="F119" s="221"/>
      <c r="G119" s="219"/>
      <c r="H119" s="219"/>
      <c r="I119" s="219"/>
      <c r="J119" s="220"/>
      <c r="K119" s="221"/>
      <c r="L119" s="219"/>
      <c r="M119" s="219"/>
      <c r="N119" s="219"/>
      <c r="O119" s="222"/>
      <c r="P119" s="223"/>
      <c r="Q119" s="219"/>
      <c r="R119" s="219"/>
      <c r="S119" s="219"/>
      <c r="T119" s="220"/>
      <c r="U119" s="221"/>
      <c r="V119" s="219"/>
      <c r="W119" s="219"/>
      <c r="X119" s="219"/>
      <c r="Y119" s="222"/>
      <c r="Z119" s="223"/>
      <c r="AA119" s="219"/>
      <c r="AB119" s="219"/>
      <c r="AC119" s="222"/>
      <c r="AD119" s="220"/>
      <c r="AE119" s="212">
        <f t="shared" si="8"/>
        <v>0</v>
      </c>
      <c r="AF119" s="213">
        <f t="shared" si="9"/>
        <v>16</v>
      </c>
      <c r="AG119" s="256">
        <f t="shared" si="10"/>
        <v>0</v>
      </c>
      <c r="AH119" s="257">
        <f t="shared" si="11"/>
        <v>16</v>
      </c>
      <c r="AI119" s="850"/>
      <c r="AJ119" s="848"/>
      <c r="AK119" s="848"/>
      <c r="AL119" s="848"/>
      <c r="AM119" s="848"/>
      <c r="AN119" s="849"/>
      <c r="AY119" s="177">
        <f t="shared" si="7"/>
        <v>1</v>
      </c>
    </row>
    <row r="120" spans="3:51" ht="18" customHeight="1">
      <c r="C120" s="216">
        <f>IF(D120="","",SUBTOTAL(103,$D$78:D120))</f>
        <v>43</v>
      </c>
      <c r="D120" s="846" t="str">
        <f>IF('Input Data'!I113="","",'Input Data'!I113)</f>
        <v>GO, CLARIBEL CO</v>
      </c>
      <c r="E120" s="847"/>
      <c r="F120" s="221"/>
      <c r="G120" s="219"/>
      <c r="H120" s="219"/>
      <c r="I120" s="219"/>
      <c r="J120" s="220"/>
      <c r="K120" s="221"/>
      <c r="L120" s="219"/>
      <c r="M120" s="219"/>
      <c r="N120" s="219"/>
      <c r="O120" s="222"/>
      <c r="P120" s="223"/>
      <c r="Q120" s="219"/>
      <c r="R120" s="219"/>
      <c r="S120" s="219"/>
      <c r="T120" s="220"/>
      <c r="U120" s="221"/>
      <c r="V120" s="219"/>
      <c r="W120" s="219"/>
      <c r="X120" s="219"/>
      <c r="Y120" s="222"/>
      <c r="Z120" s="223"/>
      <c r="AA120" s="219"/>
      <c r="AB120" s="219"/>
      <c r="AC120" s="222"/>
      <c r="AD120" s="220"/>
      <c r="AE120" s="212">
        <f t="shared" si="8"/>
        <v>0</v>
      </c>
      <c r="AF120" s="213">
        <f t="shared" si="9"/>
        <v>16</v>
      </c>
      <c r="AG120" s="256">
        <f t="shared" si="10"/>
        <v>0</v>
      </c>
      <c r="AH120" s="257">
        <f t="shared" si="11"/>
        <v>16</v>
      </c>
      <c r="AI120" s="850"/>
      <c r="AJ120" s="848"/>
      <c r="AK120" s="848"/>
      <c r="AL120" s="848"/>
      <c r="AM120" s="848"/>
      <c r="AN120" s="849"/>
      <c r="AY120" s="177">
        <f t="shared" si="7"/>
        <v>1</v>
      </c>
    </row>
    <row r="121" spans="3:51" ht="18" customHeight="1">
      <c r="C121" s="216">
        <f>IF(D121="","",SUBTOTAL(103,$D$78:D121))</f>
        <v>44</v>
      </c>
      <c r="D121" s="846" t="str">
        <f>IF('Input Data'!I114="","",'Input Data'!I114)</f>
        <v>TAN, DAISY DY</v>
      </c>
      <c r="E121" s="847"/>
      <c r="F121" s="221"/>
      <c r="G121" s="219"/>
      <c r="H121" s="219"/>
      <c r="I121" s="219"/>
      <c r="J121" s="220"/>
      <c r="K121" s="221"/>
      <c r="L121" s="219"/>
      <c r="M121" s="219"/>
      <c r="N121" s="219"/>
      <c r="O121" s="222"/>
      <c r="P121" s="223"/>
      <c r="Q121" s="219"/>
      <c r="R121" s="219"/>
      <c r="S121" s="219"/>
      <c r="T121" s="220"/>
      <c r="U121" s="221"/>
      <c r="V121" s="219"/>
      <c r="W121" s="219"/>
      <c r="X121" s="219"/>
      <c r="Y121" s="222"/>
      <c r="Z121" s="223"/>
      <c r="AA121" s="219"/>
      <c r="AB121" s="219"/>
      <c r="AC121" s="222"/>
      <c r="AD121" s="220"/>
      <c r="AE121" s="212">
        <f t="shared" si="8"/>
        <v>0</v>
      </c>
      <c r="AF121" s="213">
        <f t="shared" si="9"/>
        <v>16</v>
      </c>
      <c r="AG121" s="256">
        <f t="shared" si="10"/>
        <v>0</v>
      </c>
      <c r="AH121" s="257">
        <f t="shared" si="11"/>
        <v>16</v>
      </c>
      <c r="AI121" s="850"/>
      <c r="AJ121" s="848"/>
      <c r="AK121" s="848"/>
      <c r="AL121" s="848"/>
      <c r="AM121" s="848"/>
      <c r="AN121" s="849"/>
      <c r="AY121" s="177">
        <f t="shared" si="7"/>
        <v>1</v>
      </c>
    </row>
    <row r="122" spans="3:51" ht="18" customHeight="1">
      <c r="C122" s="216">
        <f>IF(D122="","",SUBTOTAL(103,$D$78:D122))</f>
        <v>45</v>
      </c>
      <c r="D122" s="846" t="str">
        <f>IF('Input Data'!I115="","",'Input Data'!I115)</f>
        <v>ONG, PRECIOUS TIU</v>
      </c>
      <c r="E122" s="847"/>
      <c r="F122" s="221"/>
      <c r="G122" s="219"/>
      <c r="H122" s="219"/>
      <c r="I122" s="219"/>
      <c r="J122" s="220"/>
      <c r="K122" s="221"/>
      <c r="L122" s="219"/>
      <c r="M122" s="219"/>
      <c r="N122" s="219"/>
      <c r="O122" s="222"/>
      <c r="P122" s="223"/>
      <c r="Q122" s="219"/>
      <c r="R122" s="219"/>
      <c r="S122" s="219"/>
      <c r="T122" s="220"/>
      <c r="U122" s="221"/>
      <c r="V122" s="219"/>
      <c r="W122" s="219"/>
      <c r="X122" s="219"/>
      <c r="Y122" s="222"/>
      <c r="Z122" s="223"/>
      <c r="AA122" s="219"/>
      <c r="AB122" s="219"/>
      <c r="AC122" s="222"/>
      <c r="AD122" s="220"/>
      <c r="AE122" s="212">
        <f t="shared" si="8"/>
        <v>0</v>
      </c>
      <c r="AF122" s="213">
        <f t="shared" si="9"/>
        <v>16</v>
      </c>
      <c r="AG122" s="256">
        <f t="shared" si="10"/>
        <v>0</v>
      </c>
      <c r="AH122" s="257">
        <f t="shared" si="11"/>
        <v>16</v>
      </c>
      <c r="AI122" s="850"/>
      <c r="AJ122" s="848"/>
      <c r="AK122" s="848"/>
      <c r="AL122" s="848"/>
      <c r="AM122" s="848"/>
      <c r="AN122" s="849"/>
      <c r="AY122" s="177">
        <f t="shared" si="7"/>
        <v>1</v>
      </c>
    </row>
    <row r="123" spans="3:51" ht="18" customHeight="1">
      <c r="C123" s="216">
        <f>IF(D123="","",SUBTOTAL(103,$D$78:D123))</f>
        <v>46</v>
      </c>
      <c r="D123" s="846" t="str">
        <f>IF('Input Data'!I116="","",'Input Data'!I116)</f>
        <v>UY, PHOEBE YUMUL</v>
      </c>
      <c r="E123" s="847"/>
      <c r="F123" s="221"/>
      <c r="G123" s="219"/>
      <c r="H123" s="219"/>
      <c r="I123" s="219"/>
      <c r="J123" s="220"/>
      <c r="K123" s="221"/>
      <c r="L123" s="219"/>
      <c r="M123" s="219"/>
      <c r="N123" s="219"/>
      <c r="O123" s="222"/>
      <c r="P123" s="223"/>
      <c r="Q123" s="219"/>
      <c r="R123" s="219"/>
      <c r="S123" s="219"/>
      <c r="T123" s="220"/>
      <c r="U123" s="221"/>
      <c r="V123" s="219"/>
      <c r="W123" s="219"/>
      <c r="X123" s="219"/>
      <c r="Y123" s="222"/>
      <c r="Z123" s="223"/>
      <c r="AA123" s="219"/>
      <c r="AB123" s="219"/>
      <c r="AC123" s="222"/>
      <c r="AD123" s="220"/>
      <c r="AE123" s="212">
        <f t="shared" si="8"/>
        <v>0</v>
      </c>
      <c r="AF123" s="213">
        <f t="shared" si="9"/>
        <v>16</v>
      </c>
      <c r="AG123" s="256">
        <f t="shared" si="10"/>
        <v>0</v>
      </c>
      <c r="AH123" s="257">
        <f t="shared" si="11"/>
        <v>16</v>
      </c>
      <c r="AI123" s="850"/>
      <c r="AJ123" s="848"/>
      <c r="AK123" s="848"/>
      <c r="AL123" s="848"/>
      <c r="AM123" s="848"/>
      <c r="AN123" s="849"/>
      <c r="AY123" s="177">
        <f t="shared" si="7"/>
        <v>1</v>
      </c>
    </row>
    <row r="124" spans="3:51" ht="18" customHeight="1">
      <c r="C124" s="216">
        <f>IF(D124="","",SUBTOTAL(103,$D$78:D124))</f>
        <v>47</v>
      </c>
      <c r="D124" s="846" t="str">
        <f>IF('Input Data'!I117="","",'Input Data'!I117)</f>
        <v>CO, JANINE MENDOZA</v>
      </c>
      <c r="E124" s="847"/>
      <c r="F124" s="221"/>
      <c r="G124" s="219"/>
      <c r="H124" s="219"/>
      <c r="I124" s="219"/>
      <c r="J124" s="220"/>
      <c r="K124" s="221"/>
      <c r="L124" s="219"/>
      <c r="M124" s="219"/>
      <c r="N124" s="219"/>
      <c r="O124" s="222"/>
      <c r="P124" s="223"/>
      <c r="Q124" s="219"/>
      <c r="R124" s="219"/>
      <c r="S124" s="219"/>
      <c r="T124" s="220"/>
      <c r="U124" s="221"/>
      <c r="V124" s="219"/>
      <c r="W124" s="219"/>
      <c r="X124" s="219"/>
      <c r="Y124" s="222"/>
      <c r="Z124" s="223"/>
      <c r="AA124" s="219"/>
      <c r="AB124" s="219"/>
      <c r="AC124" s="222"/>
      <c r="AD124" s="220"/>
      <c r="AE124" s="212">
        <f t="shared" si="8"/>
        <v>0</v>
      </c>
      <c r="AF124" s="213">
        <f t="shared" si="9"/>
        <v>16</v>
      </c>
      <c r="AG124" s="256">
        <f t="shared" si="10"/>
        <v>0</v>
      </c>
      <c r="AH124" s="257">
        <f t="shared" si="11"/>
        <v>16</v>
      </c>
      <c r="AI124" s="850"/>
      <c r="AJ124" s="848"/>
      <c r="AK124" s="848"/>
      <c r="AL124" s="848"/>
      <c r="AM124" s="848"/>
      <c r="AN124" s="849"/>
      <c r="AY124" s="177">
        <f t="shared" si="7"/>
        <v>1</v>
      </c>
    </row>
    <row r="125" spans="3:51" ht="18" customHeight="1">
      <c r="C125" s="216">
        <f>IF(D125="","",SUBTOTAL(103,$D$78:D125))</f>
        <v>48</v>
      </c>
      <c r="D125" s="846" t="str">
        <f>IF('Input Data'!I118="","",'Input Data'!I118)</f>
        <v>DY, MARIEL LOPEZ</v>
      </c>
      <c r="E125" s="847"/>
      <c r="F125" s="221"/>
      <c r="G125" s="219"/>
      <c r="H125" s="219"/>
      <c r="I125" s="219"/>
      <c r="J125" s="220"/>
      <c r="K125" s="221"/>
      <c r="L125" s="219"/>
      <c r="M125" s="219"/>
      <c r="N125" s="219"/>
      <c r="O125" s="222"/>
      <c r="P125" s="223"/>
      <c r="Q125" s="219"/>
      <c r="R125" s="219"/>
      <c r="S125" s="219"/>
      <c r="T125" s="220"/>
      <c r="U125" s="221"/>
      <c r="V125" s="219"/>
      <c r="W125" s="219"/>
      <c r="X125" s="219"/>
      <c r="Y125" s="222"/>
      <c r="Z125" s="223"/>
      <c r="AA125" s="219"/>
      <c r="AB125" s="219"/>
      <c r="AC125" s="222"/>
      <c r="AD125" s="220"/>
      <c r="AE125" s="212">
        <f t="shared" si="8"/>
        <v>0</v>
      </c>
      <c r="AF125" s="213">
        <f t="shared" si="9"/>
        <v>16</v>
      </c>
      <c r="AG125" s="256">
        <f t="shared" si="10"/>
        <v>0</v>
      </c>
      <c r="AH125" s="257">
        <f t="shared" si="11"/>
        <v>16</v>
      </c>
      <c r="AI125" s="850"/>
      <c r="AJ125" s="848"/>
      <c r="AK125" s="848"/>
      <c r="AL125" s="848"/>
      <c r="AM125" s="848"/>
      <c r="AN125" s="849"/>
      <c r="AY125" s="177">
        <f t="shared" si="7"/>
        <v>1</v>
      </c>
    </row>
    <row r="126" spans="3:51" ht="18" customHeight="1">
      <c r="C126" s="216">
        <f>IF(D126="","",SUBTOTAL(103,$D$78:D126))</f>
        <v>49</v>
      </c>
      <c r="D126" s="846" t="str">
        <f>IF('Input Data'!I119="","",'Input Data'!I119)</f>
        <v>TIU, SHARLENE PONCE</v>
      </c>
      <c r="E126" s="847"/>
      <c r="F126" s="221"/>
      <c r="G126" s="219"/>
      <c r="H126" s="219"/>
      <c r="I126" s="219"/>
      <c r="J126" s="220"/>
      <c r="K126" s="221"/>
      <c r="L126" s="219"/>
      <c r="M126" s="219"/>
      <c r="N126" s="219"/>
      <c r="O126" s="222"/>
      <c r="P126" s="223"/>
      <c r="Q126" s="219"/>
      <c r="R126" s="219"/>
      <c r="S126" s="219"/>
      <c r="T126" s="220"/>
      <c r="U126" s="221"/>
      <c r="V126" s="219"/>
      <c r="W126" s="219"/>
      <c r="X126" s="219"/>
      <c r="Y126" s="222"/>
      <c r="Z126" s="223"/>
      <c r="AA126" s="219"/>
      <c r="AB126" s="219"/>
      <c r="AC126" s="222"/>
      <c r="AD126" s="220"/>
      <c r="AE126" s="212">
        <f t="shared" si="8"/>
        <v>0</v>
      </c>
      <c r="AF126" s="213">
        <f t="shared" si="9"/>
        <v>16</v>
      </c>
      <c r="AG126" s="256">
        <f t="shared" si="10"/>
        <v>0</v>
      </c>
      <c r="AH126" s="257">
        <f t="shared" si="11"/>
        <v>16</v>
      </c>
      <c r="AI126" s="850"/>
      <c r="AJ126" s="848"/>
      <c r="AK126" s="848"/>
      <c r="AL126" s="848"/>
      <c r="AM126" s="848"/>
      <c r="AN126" s="849"/>
      <c r="AY126" s="177">
        <f t="shared" si="7"/>
        <v>1</v>
      </c>
    </row>
    <row r="127" spans="3:51" ht="18" customHeight="1" thickBot="1">
      <c r="C127" s="216">
        <f>IF(D127="","",SUBTOTAL(103,$D$78:D127))</f>
        <v>50</v>
      </c>
      <c r="D127" s="846" t="str">
        <f>IF('Input Data'!I120="","",'Input Data'!I120)</f>
        <v>YUMUL, GLAIZA RIVERA</v>
      </c>
      <c r="E127" s="847"/>
      <c r="F127" s="221"/>
      <c r="G127" s="219"/>
      <c r="H127" s="219"/>
      <c r="I127" s="219"/>
      <c r="J127" s="220"/>
      <c r="K127" s="221"/>
      <c r="L127" s="219"/>
      <c r="M127" s="219"/>
      <c r="N127" s="219"/>
      <c r="O127" s="222"/>
      <c r="P127" s="223"/>
      <c r="Q127" s="219"/>
      <c r="R127" s="219"/>
      <c r="S127" s="219"/>
      <c r="T127" s="220"/>
      <c r="U127" s="221"/>
      <c r="V127" s="219"/>
      <c r="W127" s="219"/>
      <c r="X127" s="219"/>
      <c r="Y127" s="222"/>
      <c r="Z127" s="223"/>
      <c r="AA127" s="219"/>
      <c r="AB127" s="219"/>
      <c r="AC127" s="222"/>
      <c r="AD127" s="220"/>
      <c r="AE127" s="212">
        <f t="shared" si="8"/>
        <v>0</v>
      </c>
      <c r="AF127" s="213">
        <f t="shared" si="9"/>
        <v>16</v>
      </c>
      <c r="AG127" s="256">
        <f t="shared" si="10"/>
        <v>0</v>
      </c>
      <c r="AH127" s="257">
        <f t="shared" si="11"/>
        <v>16</v>
      </c>
      <c r="AI127" s="850"/>
      <c r="AJ127" s="848"/>
      <c r="AK127" s="848"/>
      <c r="AL127" s="848"/>
      <c r="AM127" s="848"/>
      <c r="AN127" s="849"/>
      <c r="AY127" s="177">
        <f t="shared" si="7"/>
        <v>1</v>
      </c>
    </row>
    <row r="128" spans="3:51" ht="18" hidden="1" customHeight="1">
      <c r="C128" s="216" t="str">
        <f>IF(D128="","",SUBTOTAL(103,$D$78:D128))</f>
        <v/>
      </c>
      <c r="D128" s="846" t="str">
        <f>IF('Input Data'!I121="","",'Input Data'!I121)</f>
        <v/>
      </c>
      <c r="E128" s="847"/>
      <c r="F128" s="221"/>
      <c r="G128" s="219"/>
      <c r="H128" s="219"/>
      <c r="I128" s="219"/>
      <c r="J128" s="220"/>
      <c r="K128" s="221"/>
      <c r="L128" s="219"/>
      <c r="M128" s="219"/>
      <c r="N128" s="219"/>
      <c r="O128" s="222"/>
      <c r="P128" s="223"/>
      <c r="Q128" s="219"/>
      <c r="R128" s="219"/>
      <c r="S128" s="219"/>
      <c r="T128" s="220"/>
      <c r="U128" s="221"/>
      <c r="V128" s="219"/>
      <c r="W128" s="219"/>
      <c r="X128" s="219"/>
      <c r="Y128" s="222"/>
      <c r="Z128" s="223"/>
      <c r="AA128" s="219"/>
      <c r="AB128" s="219"/>
      <c r="AC128" s="222"/>
      <c r="AD128" s="220"/>
      <c r="AE128" s="212" t="str">
        <f t="shared" si="8"/>
        <v/>
      </c>
      <c r="AF128" s="213" t="str">
        <f t="shared" si="9"/>
        <v/>
      </c>
      <c r="AG128" s="256" t="str">
        <f t="shared" si="10"/>
        <v/>
      </c>
      <c r="AH128" s="257" t="str">
        <f t="shared" si="11"/>
        <v/>
      </c>
      <c r="AI128" s="850"/>
      <c r="AJ128" s="848"/>
      <c r="AK128" s="848"/>
      <c r="AL128" s="848"/>
      <c r="AM128" s="848"/>
      <c r="AN128" s="849"/>
      <c r="AY128" s="177">
        <f t="shared" si="7"/>
        <v>0</v>
      </c>
    </row>
    <row r="129" spans="2:51" ht="18" hidden="1" customHeight="1">
      <c r="C129" s="216" t="str">
        <f>IF(D129="","",SUBTOTAL(103,$D$78:D129))</f>
        <v/>
      </c>
      <c r="D129" s="846" t="str">
        <f>IF('Input Data'!I122="","",'Input Data'!I122)</f>
        <v/>
      </c>
      <c r="E129" s="847"/>
      <c r="F129" s="221"/>
      <c r="G129" s="219"/>
      <c r="H129" s="219"/>
      <c r="I129" s="219"/>
      <c r="J129" s="220"/>
      <c r="K129" s="221"/>
      <c r="L129" s="219"/>
      <c r="M129" s="219"/>
      <c r="N129" s="219"/>
      <c r="O129" s="222"/>
      <c r="P129" s="223"/>
      <c r="Q129" s="219"/>
      <c r="R129" s="219"/>
      <c r="S129" s="219"/>
      <c r="T129" s="220"/>
      <c r="U129" s="221"/>
      <c r="V129" s="219"/>
      <c r="W129" s="219"/>
      <c r="X129" s="219"/>
      <c r="Y129" s="222"/>
      <c r="Z129" s="223"/>
      <c r="AA129" s="219"/>
      <c r="AB129" s="219"/>
      <c r="AC129" s="222"/>
      <c r="AD129" s="220"/>
      <c r="AE129" s="212" t="str">
        <f t="shared" si="8"/>
        <v/>
      </c>
      <c r="AF129" s="213" t="str">
        <f t="shared" si="9"/>
        <v/>
      </c>
      <c r="AG129" s="256" t="str">
        <f t="shared" si="10"/>
        <v/>
      </c>
      <c r="AH129" s="257" t="str">
        <f t="shared" si="11"/>
        <v/>
      </c>
      <c r="AI129" s="850"/>
      <c r="AJ129" s="848"/>
      <c r="AK129" s="848"/>
      <c r="AL129" s="848"/>
      <c r="AM129" s="848"/>
      <c r="AN129" s="849"/>
      <c r="AY129" s="177">
        <f t="shared" si="7"/>
        <v>0</v>
      </c>
    </row>
    <row r="130" spans="2:51" ht="18" hidden="1" customHeight="1">
      <c r="C130" s="216" t="str">
        <f>IF(D130="","",SUBTOTAL(103,$D$78:D130))</f>
        <v/>
      </c>
      <c r="D130" s="846" t="str">
        <f>IF('Input Data'!I123="","",'Input Data'!I123)</f>
        <v/>
      </c>
      <c r="E130" s="847"/>
      <c r="F130" s="221"/>
      <c r="G130" s="219"/>
      <c r="H130" s="219"/>
      <c r="I130" s="219"/>
      <c r="J130" s="220"/>
      <c r="K130" s="221"/>
      <c r="L130" s="219"/>
      <c r="M130" s="219"/>
      <c r="N130" s="219"/>
      <c r="O130" s="222"/>
      <c r="P130" s="223"/>
      <c r="Q130" s="219"/>
      <c r="R130" s="219"/>
      <c r="S130" s="219"/>
      <c r="T130" s="220"/>
      <c r="U130" s="221"/>
      <c r="V130" s="219"/>
      <c r="W130" s="219"/>
      <c r="X130" s="219"/>
      <c r="Y130" s="222"/>
      <c r="Z130" s="223"/>
      <c r="AA130" s="219"/>
      <c r="AB130" s="219"/>
      <c r="AC130" s="222"/>
      <c r="AD130" s="220"/>
      <c r="AE130" s="212" t="str">
        <f t="shared" si="8"/>
        <v/>
      </c>
      <c r="AF130" s="213" t="str">
        <f t="shared" si="9"/>
        <v/>
      </c>
      <c r="AG130" s="256" t="str">
        <f t="shared" si="10"/>
        <v/>
      </c>
      <c r="AH130" s="257" t="str">
        <f t="shared" si="11"/>
        <v/>
      </c>
      <c r="AI130" s="850"/>
      <c r="AJ130" s="848"/>
      <c r="AK130" s="848"/>
      <c r="AL130" s="848"/>
      <c r="AM130" s="848"/>
      <c r="AN130" s="849"/>
      <c r="AY130" s="177">
        <f t="shared" si="7"/>
        <v>0</v>
      </c>
    </row>
    <row r="131" spans="2:51" ht="18" hidden="1" customHeight="1">
      <c r="C131" s="216" t="str">
        <f>IF(D131="","",SUBTOTAL(103,$D$78:D131))</f>
        <v/>
      </c>
      <c r="D131" s="846" t="str">
        <f>IF('Input Data'!I124="","",'Input Data'!I124)</f>
        <v/>
      </c>
      <c r="E131" s="847"/>
      <c r="F131" s="221"/>
      <c r="G131" s="219"/>
      <c r="H131" s="219"/>
      <c r="I131" s="219"/>
      <c r="J131" s="220"/>
      <c r="K131" s="221"/>
      <c r="L131" s="219"/>
      <c r="M131" s="219"/>
      <c r="N131" s="219"/>
      <c r="O131" s="222"/>
      <c r="P131" s="223"/>
      <c r="Q131" s="219"/>
      <c r="R131" s="219"/>
      <c r="S131" s="219"/>
      <c r="T131" s="220"/>
      <c r="U131" s="221"/>
      <c r="V131" s="219"/>
      <c r="W131" s="219"/>
      <c r="X131" s="219"/>
      <c r="Y131" s="222"/>
      <c r="Z131" s="223"/>
      <c r="AA131" s="219"/>
      <c r="AB131" s="219"/>
      <c r="AC131" s="222"/>
      <c r="AD131" s="220"/>
      <c r="AE131" s="212" t="str">
        <f t="shared" si="8"/>
        <v/>
      </c>
      <c r="AF131" s="213" t="str">
        <f t="shared" si="9"/>
        <v/>
      </c>
      <c r="AG131" s="256" t="str">
        <f t="shared" si="10"/>
        <v/>
      </c>
      <c r="AH131" s="257" t="str">
        <f t="shared" si="11"/>
        <v/>
      </c>
      <c r="AI131" s="850"/>
      <c r="AJ131" s="848"/>
      <c r="AK131" s="848"/>
      <c r="AL131" s="848"/>
      <c r="AM131" s="848"/>
      <c r="AN131" s="849"/>
      <c r="AY131" s="177">
        <f t="shared" si="7"/>
        <v>0</v>
      </c>
    </row>
    <row r="132" spans="2:51" ht="18" hidden="1" customHeight="1">
      <c r="C132" s="216" t="str">
        <f>IF(D132="","",SUBTOTAL(103,$D$78:D132))</f>
        <v/>
      </c>
      <c r="D132" s="846" t="str">
        <f>IF('Input Data'!I125="","",'Input Data'!I125)</f>
        <v/>
      </c>
      <c r="E132" s="847"/>
      <c r="F132" s="221"/>
      <c r="G132" s="219"/>
      <c r="H132" s="219"/>
      <c r="I132" s="219"/>
      <c r="J132" s="220"/>
      <c r="K132" s="221"/>
      <c r="L132" s="219"/>
      <c r="M132" s="219"/>
      <c r="N132" s="219"/>
      <c r="O132" s="222"/>
      <c r="P132" s="223"/>
      <c r="Q132" s="219"/>
      <c r="R132" s="219"/>
      <c r="S132" s="219"/>
      <c r="T132" s="220"/>
      <c r="U132" s="221"/>
      <c r="V132" s="219"/>
      <c r="W132" s="219"/>
      <c r="X132" s="219"/>
      <c r="Y132" s="222"/>
      <c r="Z132" s="223"/>
      <c r="AA132" s="219"/>
      <c r="AB132" s="219"/>
      <c r="AC132" s="222"/>
      <c r="AD132" s="220"/>
      <c r="AE132" s="212" t="str">
        <f t="shared" si="8"/>
        <v/>
      </c>
      <c r="AF132" s="213" t="str">
        <f t="shared" si="9"/>
        <v/>
      </c>
      <c r="AG132" s="256" t="str">
        <f t="shared" si="10"/>
        <v/>
      </c>
      <c r="AH132" s="257" t="str">
        <f t="shared" si="11"/>
        <v/>
      </c>
      <c r="AI132" s="850"/>
      <c r="AJ132" s="848"/>
      <c r="AK132" s="848"/>
      <c r="AL132" s="848"/>
      <c r="AM132" s="848"/>
      <c r="AN132" s="849"/>
      <c r="AY132" s="177">
        <f t="shared" si="7"/>
        <v>0</v>
      </c>
    </row>
    <row r="133" spans="2:51" ht="18" hidden="1" customHeight="1">
      <c r="C133" s="216" t="str">
        <f>IF(D133="","",SUBTOTAL(103,$D$78:D133))</f>
        <v/>
      </c>
      <c r="D133" s="846" t="str">
        <f>IF('Input Data'!I126="","",'Input Data'!I126)</f>
        <v/>
      </c>
      <c r="E133" s="847"/>
      <c r="F133" s="221"/>
      <c r="G133" s="219"/>
      <c r="H133" s="219"/>
      <c r="I133" s="219"/>
      <c r="J133" s="220"/>
      <c r="K133" s="221"/>
      <c r="L133" s="219"/>
      <c r="M133" s="219"/>
      <c r="N133" s="219"/>
      <c r="O133" s="222"/>
      <c r="P133" s="223"/>
      <c r="Q133" s="219"/>
      <c r="R133" s="219"/>
      <c r="S133" s="219"/>
      <c r="T133" s="220"/>
      <c r="U133" s="221"/>
      <c r="V133" s="219"/>
      <c r="W133" s="219"/>
      <c r="X133" s="219"/>
      <c r="Y133" s="222"/>
      <c r="Z133" s="223"/>
      <c r="AA133" s="219"/>
      <c r="AB133" s="219"/>
      <c r="AC133" s="222"/>
      <c r="AD133" s="220"/>
      <c r="AE133" s="212" t="str">
        <f t="shared" si="8"/>
        <v/>
      </c>
      <c r="AF133" s="213" t="str">
        <f t="shared" si="9"/>
        <v/>
      </c>
      <c r="AG133" s="256" t="str">
        <f t="shared" si="10"/>
        <v/>
      </c>
      <c r="AH133" s="257" t="str">
        <f t="shared" si="11"/>
        <v/>
      </c>
      <c r="AI133" s="850"/>
      <c r="AJ133" s="848"/>
      <c r="AK133" s="848"/>
      <c r="AL133" s="848"/>
      <c r="AM133" s="848"/>
      <c r="AN133" s="849"/>
      <c r="AY133" s="177">
        <f t="shared" si="7"/>
        <v>0</v>
      </c>
    </row>
    <row r="134" spans="2:51" ht="18" hidden="1" customHeight="1">
      <c r="C134" s="216" t="str">
        <f>IF(D134="","",SUBTOTAL(103,$D$78:D134))</f>
        <v/>
      </c>
      <c r="D134" s="846" t="str">
        <f>IF('Input Data'!I127="","",'Input Data'!I127)</f>
        <v/>
      </c>
      <c r="E134" s="847"/>
      <c r="F134" s="221"/>
      <c r="G134" s="219"/>
      <c r="H134" s="219"/>
      <c r="I134" s="219"/>
      <c r="J134" s="220"/>
      <c r="K134" s="221"/>
      <c r="L134" s="219"/>
      <c r="M134" s="219"/>
      <c r="N134" s="219"/>
      <c r="O134" s="222"/>
      <c r="P134" s="223"/>
      <c r="Q134" s="219"/>
      <c r="R134" s="219"/>
      <c r="S134" s="219"/>
      <c r="T134" s="220"/>
      <c r="U134" s="221"/>
      <c r="V134" s="219"/>
      <c r="W134" s="219"/>
      <c r="X134" s="219"/>
      <c r="Y134" s="222"/>
      <c r="Z134" s="223"/>
      <c r="AA134" s="219"/>
      <c r="AB134" s="219"/>
      <c r="AC134" s="222"/>
      <c r="AD134" s="220"/>
      <c r="AE134" s="212" t="str">
        <f t="shared" si="8"/>
        <v/>
      </c>
      <c r="AF134" s="213" t="str">
        <f t="shared" si="9"/>
        <v/>
      </c>
      <c r="AG134" s="256" t="str">
        <f t="shared" si="10"/>
        <v/>
      </c>
      <c r="AH134" s="257" t="str">
        <f t="shared" si="11"/>
        <v/>
      </c>
      <c r="AI134" s="850"/>
      <c r="AJ134" s="848"/>
      <c r="AK134" s="848"/>
      <c r="AL134" s="848"/>
      <c r="AM134" s="848"/>
      <c r="AN134" s="849"/>
      <c r="AY134" s="177">
        <f t="shared" si="7"/>
        <v>0</v>
      </c>
    </row>
    <row r="135" spans="2:51" ht="18" hidden="1" customHeight="1">
      <c r="C135" s="216" t="str">
        <f>IF(D135="","",SUBTOTAL(103,$D$78:D135))</f>
        <v/>
      </c>
      <c r="D135" s="846" t="str">
        <f>IF('Input Data'!I128="","",'Input Data'!I128)</f>
        <v/>
      </c>
      <c r="E135" s="847"/>
      <c r="F135" s="221"/>
      <c r="G135" s="219"/>
      <c r="H135" s="219"/>
      <c r="I135" s="219"/>
      <c r="J135" s="220"/>
      <c r="K135" s="221"/>
      <c r="L135" s="219"/>
      <c r="M135" s="219"/>
      <c r="N135" s="219"/>
      <c r="O135" s="222"/>
      <c r="P135" s="223"/>
      <c r="Q135" s="219"/>
      <c r="R135" s="219"/>
      <c r="S135" s="219"/>
      <c r="T135" s="220"/>
      <c r="U135" s="221"/>
      <c r="V135" s="219"/>
      <c r="W135" s="219"/>
      <c r="X135" s="219"/>
      <c r="Y135" s="222"/>
      <c r="Z135" s="223"/>
      <c r="AA135" s="219"/>
      <c r="AB135" s="219"/>
      <c r="AC135" s="222"/>
      <c r="AD135" s="220"/>
      <c r="AE135" s="212" t="str">
        <f t="shared" si="8"/>
        <v/>
      </c>
      <c r="AF135" s="213" t="str">
        <f t="shared" si="9"/>
        <v/>
      </c>
      <c r="AG135" s="256" t="str">
        <f t="shared" si="10"/>
        <v/>
      </c>
      <c r="AH135" s="257" t="str">
        <f t="shared" si="11"/>
        <v/>
      </c>
      <c r="AI135" s="850"/>
      <c r="AJ135" s="848"/>
      <c r="AK135" s="848"/>
      <c r="AL135" s="848"/>
      <c r="AM135" s="848"/>
      <c r="AN135" s="849"/>
      <c r="AY135" s="177">
        <f t="shared" si="7"/>
        <v>0</v>
      </c>
    </row>
    <row r="136" spans="2:51" ht="18" hidden="1" customHeight="1">
      <c r="C136" s="216" t="str">
        <f>IF(D136="","",SUBTOTAL(103,$D$78:D136))</f>
        <v/>
      </c>
      <c r="D136" s="846" t="str">
        <f>IF('Input Data'!I129="","",'Input Data'!I129)</f>
        <v/>
      </c>
      <c r="E136" s="847"/>
      <c r="F136" s="236"/>
      <c r="G136" s="237"/>
      <c r="H136" s="237"/>
      <c r="I136" s="237"/>
      <c r="J136" s="238"/>
      <c r="K136" s="236"/>
      <c r="L136" s="237"/>
      <c r="M136" s="237"/>
      <c r="N136" s="237"/>
      <c r="O136" s="239"/>
      <c r="P136" s="240"/>
      <c r="Q136" s="237"/>
      <c r="R136" s="237"/>
      <c r="S136" s="237"/>
      <c r="T136" s="238"/>
      <c r="U136" s="236"/>
      <c r="V136" s="237"/>
      <c r="W136" s="237"/>
      <c r="X136" s="237"/>
      <c r="Y136" s="239"/>
      <c r="Z136" s="240"/>
      <c r="AA136" s="237"/>
      <c r="AB136" s="237"/>
      <c r="AC136" s="239"/>
      <c r="AD136" s="238"/>
      <c r="AE136" s="212" t="str">
        <f t="shared" si="8"/>
        <v/>
      </c>
      <c r="AF136" s="213" t="str">
        <f t="shared" si="9"/>
        <v/>
      </c>
      <c r="AG136" s="256" t="str">
        <f t="shared" si="10"/>
        <v/>
      </c>
      <c r="AH136" s="257" t="str">
        <f t="shared" si="11"/>
        <v/>
      </c>
      <c r="AI136" s="850"/>
      <c r="AJ136" s="848"/>
      <c r="AK136" s="848"/>
      <c r="AL136" s="848"/>
      <c r="AM136" s="848"/>
      <c r="AN136" s="849"/>
      <c r="AY136" s="177">
        <f t="shared" si="7"/>
        <v>0</v>
      </c>
    </row>
    <row r="137" spans="2:51" ht="18" hidden="1" customHeight="1" thickBot="1">
      <c r="C137" s="216" t="str">
        <f>IF(D137="","",SUBTOTAL(103,$D$78:D137))</f>
        <v/>
      </c>
      <c r="D137" s="823" t="str">
        <f>IF('Input Data'!I130="","",'Input Data'!I130)</f>
        <v/>
      </c>
      <c r="E137" s="824"/>
      <c r="F137" s="236"/>
      <c r="G137" s="237"/>
      <c r="H137" s="237"/>
      <c r="I137" s="237"/>
      <c r="J137" s="238"/>
      <c r="K137" s="236"/>
      <c r="L137" s="237"/>
      <c r="M137" s="237"/>
      <c r="N137" s="237"/>
      <c r="O137" s="239"/>
      <c r="P137" s="240"/>
      <c r="Q137" s="237"/>
      <c r="R137" s="237"/>
      <c r="S137" s="237"/>
      <c r="T137" s="238"/>
      <c r="U137" s="236"/>
      <c r="V137" s="237"/>
      <c r="W137" s="237"/>
      <c r="X137" s="237"/>
      <c r="Y137" s="239"/>
      <c r="Z137" s="240"/>
      <c r="AA137" s="237"/>
      <c r="AB137" s="237"/>
      <c r="AC137" s="239"/>
      <c r="AD137" s="238"/>
      <c r="AE137" s="212" t="str">
        <f t="shared" si="8"/>
        <v/>
      </c>
      <c r="AF137" s="213" t="str">
        <f t="shared" si="9"/>
        <v/>
      </c>
      <c r="AG137" s="260" t="str">
        <f t="shared" si="10"/>
        <v/>
      </c>
      <c r="AH137" s="257" t="str">
        <f t="shared" si="11"/>
        <v/>
      </c>
      <c r="AI137" s="825"/>
      <c r="AJ137" s="826"/>
      <c r="AK137" s="826"/>
      <c r="AL137" s="826"/>
      <c r="AM137" s="826"/>
      <c r="AN137" s="827"/>
      <c r="AY137" s="177">
        <f t="shared" si="7"/>
        <v>0</v>
      </c>
    </row>
    <row r="138" spans="2:51" ht="21.95" customHeight="1" thickBot="1">
      <c r="B138" s="184"/>
      <c r="C138" s="261" cm="1">
        <f t="array" aca="1" ref="C138" ca="1">SUMPRODUCT(SUBTOTAL(103,OFFSET(D78,ROW(D78:D137)-ROW(D78),0,1)),--(TRIM(D78:D137)&lt;&gt;""))</f>
        <v>50</v>
      </c>
      <c r="D138" s="828" t="s">
        <v>206</v>
      </c>
      <c r="E138" s="829"/>
      <c r="F138" s="243">
        <f t="shared" ref="F138:AB138" ca="1" si="12">IF(F14="","",$AM$147-(COUNTIF(F78:F137,"x")*1 + COUNTIF(F78:F137,"h")*0.5))</f>
        <v>50</v>
      </c>
      <c r="G138" s="243">
        <f t="shared" ca="1" si="12"/>
        <v>50</v>
      </c>
      <c r="H138" s="243">
        <f t="shared" ca="1" si="12"/>
        <v>50</v>
      </c>
      <c r="I138" s="243">
        <f t="shared" ca="1" si="12"/>
        <v>50</v>
      </c>
      <c r="J138" s="244" t="str">
        <f t="shared" si="12"/>
        <v/>
      </c>
      <c r="K138" s="245">
        <f t="shared" ca="1" si="12"/>
        <v>50</v>
      </c>
      <c r="L138" s="243">
        <f t="shared" ca="1" si="12"/>
        <v>50</v>
      </c>
      <c r="M138" s="243">
        <f t="shared" ca="1" si="12"/>
        <v>50</v>
      </c>
      <c r="N138" s="243">
        <f t="shared" ca="1" si="12"/>
        <v>50</v>
      </c>
      <c r="O138" s="246">
        <f t="shared" ca="1" si="12"/>
        <v>50</v>
      </c>
      <c r="P138" s="247">
        <f t="shared" ca="1" si="12"/>
        <v>50</v>
      </c>
      <c r="Q138" s="243">
        <f t="shared" ca="1" si="12"/>
        <v>50</v>
      </c>
      <c r="R138" s="243">
        <f t="shared" ca="1" si="12"/>
        <v>50</v>
      </c>
      <c r="S138" s="243">
        <f t="shared" ca="1" si="12"/>
        <v>50</v>
      </c>
      <c r="T138" s="244">
        <f t="shared" ca="1" si="12"/>
        <v>50</v>
      </c>
      <c r="U138" s="245">
        <f t="shared" ca="1" si="12"/>
        <v>50</v>
      </c>
      <c r="V138" s="243">
        <f t="shared" ca="1" si="12"/>
        <v>50</v>
      </c>
      <c r="W138" s="243" t="str">
        <f t="shared" si="12"/>
        <v/>
      </c>
      <c r="X138" s="243" t="str">
        <f t="shared" si="12"/>
        <v/>
      </c>
      <c r="Y138" s="246" t="str">
        <f t="shared" si="12"/>
        <v/>
      </c>
      <c r="Z138" s="247" t="str">
        <f t="shared" si="12"/>
        <v/>
      </c>
      <c r="AA138" s="243" t="str">
        <f t="shared" si="12"/>
        <v/>
      </c>
      <c r="AB138" s="243" t="str">
        <f t="shared" si="12"/>
        <v/>
      </c>
      <c r="AC138" s="243" t="str">
        <f t="shared" ref="AC138:AD138" si="13">IF(AC14="","",$AM$147-(COUNTIF(AC78:AC137,"x")*1 + COUNTIF(AC78:AC137,"h")*0.5))</f>
        <v/>
      </c>
      <c r="AD138" s="243" t="str">
        <f t="shared" si="13"/>
        <v/>
      </c>
      <c r="AE138" s="262"/>
      <c r="AF138" s="262"/>
      <c r="AG138" s="248">
        <f>SUM(AG78:AG137)</f>
        <v>0</v>
      </c>
      <c r="AH138" s="249">
        <f>SUM(AH78:AH137)</f>
        <v>800</v>
      </c>
      <c r="AI138" s="830"/>
      <c r="AJ138" s="831"/>
      <c r="AK138" s="831"/>
      <c r="AL138" s="831"/>
      <c r="AM138" s="831"/>
      <c r="AN138" s="832"/>
    </row>
    <row r="139" spans="2:51" ht="21.95" customHeight="1" thickBot="1">
      <c r="B139" s="184"/>
      <c r="C139" s="261">
        <f ca="1">IF(C77="","",C77+C138)</f>
        <v>100</v>
      </c>
      <c r="D139" s="828" t="s">
        <v>207</v>
      </c>
      <c r="E139" s="829"/>
      <c r="F139" s="247">
        <f t="shared" ref="F139:AB139" ca="1" si="14">IF(F14="","",F77+F138)</f>
        <v>98</v>
      </c>
      <c r="G139" s="263">
        <f t="shared" ca="1" si="14"/>
        <v>98</v>
      </c>
      <c r="H139" s="264">
        <f t="shared" ca="1" si="14"/>
        <v>96</v>
      </c>
      <c r="I139" s="264">
        <f t="shared" ca="1" si="14"/>
        <v>98</v>
      </c>
      <c r="J139" s="265" t="str">
        <f t="shared" si="14"/>
        <v/>
      </c>
      <c r="K139" s="263">
        <f t="shared" ca="1" si="14"/>
        <v>98</v>
      </c>
      <c r="L139" s="264">
        <f t="shared" ca="1" si="14"/>
        <v>98</v>
      </c>
      <c r="M139" s="264">
        <f t="shared" ca="1" si="14"/>
        <v>98</v>
      </c>
      <c r="N139" s="264">
        <f t="shared" ca="1" si="14"/>
        <v>98</v>
      </c>
      <c r="O139" s="265">
        <f t="shared" ca="1" si="14"/>
        <v>98</v>
      </c>
      <c r="P139" s="263">
        <f t="shared" ca="1" si="14"/>
        <v>98</v>
      </c>
      <c r="Q139" s="264">
        <f t="shared" ca="1" si="14"/>
        <v>98</v>
      </c>
      <c r="R139" s="264">
        <f t="shared" ca="1" si="14"/>
        <v>98</v>
      </c>
      <c r="S139" s="264">
        <f t="shared" ca="1" si="14"/>
        <v>98</v>
      </c>
      <c r="T139" s="265">
        <f t="shared" ca="1" si="14"/>
        <v>98</v>
      </c>
      <c r="U139" s="263">
        <f t="shared" ca="1" si="14"/>
        <v>98</v>
      </c>
      <c r="V139" s="264">
        <f t="shared" ca="1" si="14"/>
        <v>98</v>
      </c>
      <c r="W139" s="264" t="str">
        <f t="shared" si="14"/>
        <v/>
      </c>
      <c r="X139" s="264" t="str">
        <f t="shared" si="14"/>
        <v/>
      </c>
      <c r="Y139" s="265" t="str">
        <f t="shared" si="14"/>
        <v/>
      </c>
      <c r="Z139" s="263" t="str">
        <f t="shared" si="14"/>
        <v/>
      </c>
      <c r="AA139" s="264" t="str">
        <f t="shared" si="14"/>
        <v/>
      </c>
      <c r="AB139" s="264" t="str">
        <f t="shared" si="14"/>
        <v/>
      </c>
      <c r="AC139" s="264" t="str">
        <f t="shared" ref="AC139:AD139" si="15">IF(AC14="","",AC77+AC138)</f>
        <v/>
      </c>
      <c r="AD139" s="265" t="str">
        <f t="shared" si="15"/>
        <v/>
      </c>
      <c r="AE139" s="266"/>
      <c r="AF139" s="266"/>
      <c r="AG139" s="260">
        <f>AG77+AG138</f>
        <v>2</v>
      </c>
      <c r="AH139" s="267">
        <f>AH77+AH138</f>
        <v>1566</v>
      </c>
      <c r="AI139" s="833"/>
      <c r="AJ139" s="834"/>
      <c r="AK139" s="834"/>
      <c r="AL139" s="834"/>
      <c r="AM139" s="834"/>
      <c r="AN139" s="835"/>
    </row>
    <row r="140" spans="2:51" ht="6.75" customHeight="1" thickBot="1">
      <c r="C140" s="809"/>
      <c r="D140" s="809"/>
      <c r="E140" s="268"/>
      <c r="F140" s="810"/>
      <c r="G140" s="810"/>
      <c r="H140" s="810"/>
      <c r="I140" s="810"/>
      <c r="J140" s="810"/>
    </row>
    <row r="141" spans="2:51" ht="25.35" customHeight="1" thickBot="1">
      <c r="C141" s="269" t="s">
        <v>208</v>
      </c>
      <c r="D141" s="270"/>
      <c r="E141" s="270"/>
      <c r="F141" s="271"/>
      <c r="G141" s="271"/>
      <c r="H141" s="271"/>
      <c r="I141" s="271"/>
      <c r="J141" s="271"/>
      <c r="K141" s="271"/>
      <c r="L141" s="271"/>
      <c r="M141" s="271"/>
      <c r="N141" s="271"/>
      <c r="O141" s="271"/>
      <c r="P141" s="271"/>
      <c r="Q141" s="271"/>
      <c r="R141" s="272"/>
      <c r="S141" s="273" t="s">
        <v>209</v>
      </c>
      <c r="T141" s="274"/>
      <c r="U141" s="274"/>
      <c r="V141" s="274"/>
      <c r="W141" s="274"/>
      <c r="X141" s="275"/>
      <c r="Y141" s="275"/>
      <c r="Z141" s="275"/>
      <c r="AA141" s="276"/>
      <c r="AB141" s="277"/>
      <c r="AD141" s="811" t="s">
        <v>210</v>
      </c>
      <c r="AE141" s="812"/>
      <c r="AF141" s="812"/>
      <c r="AG141" s="812"/>
      <c r="AH141" s="815" t="str">
        <f>IF(Z11="","",Z11)</f>
        <v>JUNE</v>
      </c>
      <c r="AI141" s="817" t="s">
        <v>211</v>
      </c>
      <c r="AJ141" s="818"/>
      <c r="AK141" s="821">
        <f>IF(AR13="","",AR13)</f>
        <v>16</v>
      </c>
      <c r="AL141" s="836" t="s">
        <v>212</v>
      </c>
      <c r="AM141" s="836"/>
      <c r="AN141" s="837"/>
    </row>
    <row r="142" spans="2:51" ht="15" customHeight="1" thickBot="1">
      <c r="C142" s="795" t="s">
        <v>213</v>
      </c>
      <c r="D142" s="795"/>
      <c r="E142" s="795"/>
      <c r="F142" s="795"/>
      <c r="G142" s="795"/>
      <c r="H142" s="795"/>
      <c r="I142" s="795"/>
      <c r="J142" s="795"/>
      <c r="K142" s="795"/>
      <c r="L142" s="795"/>
      <c r="M142" s="795"/>
      <c r="N142" s="795"/>
      <c r="O142" s="795"/>
      <c r="P142" s="795"/>
      <c r="Q142" s="271"/>
      <c r="R142" s="272"/>
      <c r="S142" s="838" t="s">
        <v>214</v>
      </c>
      <c r="T142" s="839"/>
      <c r="U142" s="839"/>
      <c r="V142" s="839"/>
      <c r="W142" s="839"/>
      <c r="X142" s="839"/>
      <c r="Y142" s="839"/>
      <c r="Z142" s="839"/>
      <c r="AA142" s="839"/>
      <c r="AB142" s="278"/>
      <c r="AD142" s="813"/>
      <c r="AE142" s="814"/>
      <c r="AF142" s="814"/>
      <c r="AG142" s="814"/>
      <c r="AH142" s="816"/>
      <c r="AI142" s="819"/>
      <c r="AJ142" s="820"/>
      <c r="AK142" s="822"/>
      <c r="AL142" s="279" t="s">
        <v>190</v>
      </c>
      <c r="AM142" s="280" t="s">
        <v>194</v>
      </c>
      <c r="AN142" s="281" t="s">
        <v>215</v>
      </c>
    </row>
    <row r="143" spans="2:51">
      <c r="C143" s="795" t="s">
        <v>216</v>
      </c>
      <c r="D143" s="795"/>
      <c r="E143" s="795"/>
      <c r="F143" s="795"/>
      <c r="G143" s="795"/>
      <c r="H143" s="795"/>
      <c r="I143" s="795"/>
      <c r="J143" s="795"/>
      <c r="K143" s="795"/>
      <c r="L143" s="795"/>
      <c r="M143" s="795"/>
      <c r="N143" s="795"/>
      <c r="O143" s="795"/>
      <c r="P143" s="795"/>
      <c r="Q143" s="271"/>
      <c r="R143" s="272"/>
      <c r="S143" s="773"/>
      <c r="T143" s="774"/>
      <c r="U143" s="774"/>
      <c r="V143" s="774"/>
      <c r="W143" s="774"/>
      <c r="X143" s="774"/>
      <c r="Y143" s="774"/>
      <c r="Z143" s="774"/>
      <c r="AA143" s="774"/>
      <c r="AB143" s="278"/>
      <c r="AD143" s="840" t="s">
        <v>217</v>
      </c>
      <c r="AE143" s="841"/>
      <c r="AF143" s="841"/>
      <c r="AG143" s="841"/>
      <c r="AH143" s="841"/>
      <c r="AI143" s="841"/>
      <c r="AJ143" s="841"/>
      <c r="AK143" s="842"/>
      <c r="AL143" s="807">
        <f ca="1">IF(C77="", "", C77)</f>
        <v>50</v>
      </c>
      <c r="AM143" s="807">
        <f ca="1">IF(C138="","",C138)</f>
        <v>50</v>
      </c>
      <c r="AN143" s="789">
        <f ca="1">AL143+AM143</f>
        <v>100</v>
      </c>
    </row>
    <row r="144" spans="2:51" ht="15.75" customHeight="1">
      <c r="C144" s="795" t="s">
        <v>218</v>
      </c>
      <c r="D144" s="795"/>
      <c r="E144" s="795"/>
      <c r="F144" s="795"/>
      <c r="G144" s="795"/>
      <c r="H144" s="795"/>
      <c r="I144" s="795"/>
      <c r="J144" s="795"/>
      <c r="K144" s="795"/>
      <c r="L144" s="795"/>
      <c r="M144" s="795"/>
      <c r="N144" s="795"/>
      <c r="O144" s="795"/>
      <c r="P144" s="795"/>
      <c r="Q144" s="271"/>
      <c r="R144" s="272"/>
      <c r="S144" s="773"/>
      <c r="T144" s="774"/>
      <c r="U144" s="774"/>
      <c r="V144" s="774"/>
      <c r="W144" s="774"/>
      <c r="X144" s="774"/>
      <c r="Y144" s="774"/>
      <c r="Z144" s="774"/>
      <c r="AA144" s="774"/>
      <c r="AB144" s="278"/>
      <c r="AD144" s="843"/>
      <c r="AE144" s="844"/>
      <c r="AF144" s="844"/>
      <c r="AG144" s="844"/>
      <c r="AH144" s="844"/>
      <c r="AI144" s="844"/>
      <c r="AJ144" s="844"/>
      <c r="AK144" s="845"/>
      <c r="AL144" s="769"/>
      <c r="AM144" s="769"/>
      <c r="AN144" s="771"/>
    </row>
    <row r="145" spans="3:40" ht="15.75" customHeight="1">
      <c r="C145" s="804" t="s">
        <v>219</v>
      </c>
      <c r="D145" s="808" t="s">
        <v>220</v>
      </c>
      <c r="E145" s="284"/>
      <c r="F145" s="802" t="s">
        <v>221</v>
      </c>
      <c r="G145" s="802"/>
      <c r="H145" s="802"/>
      <c r="I145" s="802"/>
      <c r="J145" s="802"/>
      <c r="K145" s="802"/>
      <c r="L145" s="802"/>
      <c r="M145" s="802"/>
      <c r="N145" s="802"/>
      <c r="O145" s="802"/>
      <c r="P145" s="794" t="s">
        <v>222</v>
      </c>
      <c r="Q145" s="794"/>
      <c r="R145" s="272"/>
      <c r="S145" s="286" t="s">
        <v>223</v>
      </c>
      <c r="X145" s="215"/>
      <c r="AA145" s="287"/>
      <c r="AB145" s="278"/>
      <c r="AD145" s="780" t="s">
        <v>224</v>
      </c>
      <c r="AE145" s="781"/>
      <c r="AF145" s="781"/>
      <c r="AG145" s="782"/>
      <c r="AH145" s="782"/>
      <c r="AI145" s="782"/>
      <c r="AJ145" s="782"/>
      <c r="AK145" s="782"/>
      <c r="AL145" s="803">
        <v>0</v>
      </c>
      <c r="AM145" s="803">
        <v>0</v>
      </c>
      <c r="AN145" s="777">
        <f>IF(AL145="","",AL145+AM145)</f>
        <v>0</v>
      </c>
    </row>
    <row r="146" spans="3:40" ht="15.75" customHeight="1">
      <c r="C146" s="804"/>
      <c r="D146" s="808"/>
      <c r="E146" s="284"/>
      <c r="F146" s="799" t="s">
        <v>225</v>
      </c>
      <c r="G146" s="799"/>
      <c r="H146" s="799"/>
      <c r="I146" s="799"/>
      <c r="J146" s="799"/>
      <c r="K146" s="799"/>
      <c r="L146" s="799"/>
      <c r="M146" s="799"/>
      <c r="N146" s="799"/>
      <c r="O146" s="799"/>
      <c r="P146" s="794"/>
      <c r="Q146" s="794"/>
      <c r="R146" s="272"/>
      <c r="S146" s="286" t="s">
        <v>226</v>
      </c>
      <c r="T146" s="215"/>
      <c r="U146" s="215"/>
      <c r="V146" s="215"/>
      <c r="W146" s="215"/>
      <c r="X146" s="215"/>
      <c r="AA146" s="287"/>
      <c r="AB146" s="278"/>
      <c r="AD146" s="780"/>
      <c r="AE146" s="781"/>
      <c r="AF146" s="781"/>
      <c r="AG146" s="782"/>
      <c r="AH146" s="782"/>
      <c r="AI146" s="782"/>
      <c r="AJ146" s="782"/>
      <c r="AK146" s="782"/>
      <c r="AL146" s="803"/>
      <c r="AM146" s="803"/>
      <c r="AN146" s="777"/>
    </row>
    <row r="147" spans="3:40" ht="18" customHeight="1">
      <c r="C147" s="804" t="s">
        <v>227</v>
      </c>
      <c r="D147" s="805" t="s">
        <v>228</v>
      </c>
      <c r="E147" s="288"/>
      <c r="F147" s="806" t="s">
        <v>229</v>
      </c>
      <c r="G147" s="806"/>
      <c r="H147" s="806"/>
      <c r="I147" s="806"/>
      <c r="J147" s="806"/>
      <c r="K147" s="806"/>
      <c r="L147" s="806"/>
      <c r="M147" s="806"/>
      <c r="N147" s="806"/>
      <c r="O147" s="806"/>
      <c r="P147" s="289"/>
      <c r="Q147" s="271"/>
      <c r="R147" s="272"/>
      <c r="S147" s="290" t="s">
        <v>230</v>
      </c>
      <c r="T147" s="215"/>
      <c r="U147" s="215"/>
      <c r="V147" s="215"/>
      <c r="W147" s="215"/>
      <c r="X147" s="215"/>
      <c r="AA147" s="287"/>
      <c r="AB147" s="278"/>
      <c r="AD147" s="780" t="s">
        <v>231</v>
      </c>
      <c r="AE147" s="781"/>
      <c r="AF147" s="781"/>
      <c r="AG147" s="782"/>
      <c r="AH147" s="782"/>
      <c r="AI147" s="782"/>
      <c r="AJ147" s="782"/>
      <c r="AK147" s="782"/>
      <c r="AL147" s="807" cm="1">
        <f t="array" aca="1" ref="AL147" ca="1">AL143+COUNTIF(AI17:AI76,"Transferred In")-SUM(COUNTIF(AI17:AI76,{"NLS","Transferred Out"}))</f>
        <v>48</v>
      </c>
      <c r="AM147" s="807" cm="1">
        <f t="array" aca="1" ref="AM147" ca="1">AM143+COUNTIF(AI78:AJ137,"Transferred In")-SUM(COUNTIF(AI78:AJ137,{"NLS","Transferred Out"}))</f>
        <v>50</v>
      </c>
      <c r="AN147" s="789">
        <f ca="1">AL147+AM147</f>
        <v>98</v>
      </c>
    </row>
    <row r="148" spans="3:40" ht="14.25" customHeight="1">
      <c r="C148" s="804"/>
      <c r="D148" s="805"/>
      <c r="E148" s="288"/>
      <c r="F148" s="799" t="s">
        <v>232</v>
      </c>
      <c r="G148" s="799"/>
      <c r="H148" s="799"/>
      <c r="I148" s="799"/>
      <c r="J148" s="799"/>
      <c r="K148" s="799"/>
      <c r="L148" s="799"/>
      <c r="M148" s="799"/>
      <c r="N148" s="799"/>
      <c r="O148" s="799"/>
      <c r="P148" s="271"/>
      <c r="Q148" s="271"/>
      <c r="R148" s="272"/>
      <c r="S148" s="290" t="s">
        <v>233</v>
      </c>
      <c r="X148" s="215"/>
      <c r="AA148" s="287"/>
      <c r="AB148" s="278"/>
      <c r="AD148" s="780"/>
      <c r="AE148" s="781"/>
      <c r="AF148" s="781"/>
      <c r="AG148" s="782"/>
      <c r="AH148" s="782"/>
      <c r="AI148" s="782"/>
      <c r="AJ148" s="782"/>
      <c r="AK148" s="782"/>
      <c r="AL148" s="769"/>
      <c r="AM148" s="769"/>
      <c r="AN148" s="771"/>
    </row>
    <row r="149" spans="3:40" ht="15.75" customHeight="1">
      <c r="C149" s="800" t="s">
        <v>234</v>
      </c>
      <c r="D149" s="801" t="s">
        <v>235</v>
      </c>
      <c r="E149" s="801"/>
      <c r="F149" s="802" t="s">
        <v>236</v>
      </c>
      <c r="G149" s="802"/>
      <c r="H149" s="802"/>
      <c r="I149" s="802"/>
      <c r="J149" s="802"/>
      <c r="K149" s="802"/>
      <c r="L149" s="802"/>
      <c r="M149" s="802"/>
      <c r="N149" s="802"/>
      <c r="O149" s="802"/>
      <c r="P149" s="794" t="s">
        <v>222</v>
      </c>
      <c r="Q149" s="794"/>
      <c r="R149" s="272"/>
      <c r="S149" s="290" t="s">
        <v>237</v>
      </c>
      <c r="AA149" s="287"/>
      <c r="AB149" s="278"/>
      <c r="AD149" s="780" t="s">
        <v>238</v>
      </c>
      <c r="AE149" s="781"/>
      <c r="AF149" s="781"/>
      <c r="AG149" s="782"/>
      <c r="AH149" s="782"/>
      <c r="AI149" s="782"/>
      <c r="AJ149" s="782"/>
      <c r="AK149" s="782"/>
      <c r="AL149" s="790" t="str">
        <f ca="1">IF(AL143=0,"",IF(MOD(AL147/AL143*100,1)=0,TEXT(AL147/AL143*100,"0"),TEXT(AL147/AL143*100,"0.00")))</f>
        <v>96</v>
      </c>
      <c r="AM149" s="790" t="str">
        <f ca="1">IF(AM143=0,"",IF(MOD(ROUND(AM147/AM143*100,2),1)=0,TEXT(ROUND(AM147/AM143*100,2),"0"),TEXT(ROUND(AM147/AM143*100,2),"0.00")))</f>
        <v>100</v>
      </c>
      <c r="AN149" s="792" t="str">
        <f ca="1">IF(AN143=0,"",IF(MOD(ROUND(AN147/AN143*100,2),1)=0,TEXT(ROUND(AN147/AN143*100,2),"0"),TEXT(ROUND(AN147/AN143*100,2),"0.00")))</f>
        <v>98</v>
      </c>
    </row>
    <row r="150" spans="3:40" ht="19.5" customHeight="1">
      <c r="C150" s="800"/>
      <c r="D150" s="801"/>
      <c r="E150" s="801"/>
      <c r="F150" s="794" t="s">
        <v>239</v>
      </c>
      <c r="G150" s="794"/>
      <c r="H150" s="794"/>
      <c r="I150" s="794"/>
      <c r="J150" s="794"/>
      <c r="K150" s="794"/>
      <c r="L150" s="794"/>
      <c r="M150" s="794"/>
      <c r="N150" s="794"/>
      <c r="O150" s="794"/>
      <c r="P150" s="794"/>
      <c r="Q150" s="794"/>
      <c r="R150" s="272"/>
      <c r="S150" s="290" t="s">
        <v>240</v>
      </c>
      <c r="AA150" s="287"/>
      <c r="AB150" s="278"/>
      <c r="AD150" s="780"/>
      <c r="AE150" s="781"/>
      <c r="AF150" s="781"/>
      <c r="AG150" s="782"/>
      <c r="AH150" s="782"/>
      <c r="AI150" s="782"/>
      <c r="AJ150" s="782"/>
      <c r="AK150" s="782"/>
      <c r="AL150" s="791"/>
      <c r="AM150" s="791"/>
      <c r="AN150" s="793"/>
    </row>
    <row r="151" spans="3:40" ht="26.25" customHeight="1">
      <c r="C151" s="795"/>
      <c r="D151" s="795"/>
      <c r="E151" s="795"/>
      <c r="F151" s="795"/>
      <c r="G151" s="795"/>
      <c r="H151" s="795"/>
      <c r="I151" s="795"/>
      <c r="J151" s="795"/>
      <c r="K151" s="795"/>
      <c r="L151" s="795"/>
      <c r="M151" s="795"/>
      <c r="N151" s="795"/>
      <c r="O151" s="285"/>
      <c r="P151" s="285"/>
      <c r="Q151" s="271"/>
      <c r="R151" s="272"/>
      <c r="S151" s="286" t="s">
        <v>241</v>
      </c>
      <c r="AA151" s="215"/>
      <c r="AB151" s="278"/>
      <c r="AD151" s="796" t="s">
        <v>242</v>
      </c>
      <c r="AE151" s="797"/>
      <c r="AF151" s="797"/>
      <c r="AG151" s="798"/>
      <c r="AH151" s="798"/>
      <c r="AI151" s="798"/>
      <c r="AJ151" s="798"/>
      <c r="AK151" s="798"/>
      <c r="AL151" s="398" t="str">
        <f>IF(AK141=0,"",IF(MOD(ROUND(AH77/AK141,2),1)=0,TEXT(ROUND(AH77/AK141,2),"0"),TEXT(ROUND(AH77/AK141,2),"0.00")))</f>
        <v>47.88</v>
      </c>
      <c r="AM151" s="398" t="str">
        <f>IF(AK141=0,"",IF(MOD(ROUND(AH138/AK141,2),1)=0,TEXT(ROUND(AH138/AK141,2),"0"),TEXT(ROUND(AH138/AK141,2),"0.00")))</f>
        <v>50</v>
      </c>
      <c r="AN151" s="399" t="str">
        <f>IF(AK141=0,"",IF(MOD(ROUND(AH139/AK141,2),1)=0,TEXT(ROUND(AH139/AK141,2),"0"),TEXT(ROUND(AH139/AK141,2),"0.00")))</f>
        <v>97.88</v>
      </c>
    </row>
    <row r="152" spans="3:40" ht="16.5" customHeight="1">
      <c r="C152" s="779" t="s">
        <v>243</v>
      </c>
      <c r="D152" s="779"/>
      <c r="E152" s="779"/>
      <c r="F152" s="779"/>
      <c r="G152" s="779"/>
      <c r="H152" s="779"/>
      <c r="I152" s="779"/>
      <c r="J152" s="779"/>
      <c r="K152" s="779"/>
      <c r="L152" s="779"/>
      <c r="M152" s="779"/>
      <c r="N152" s="779"/>
      <c r="O152" s="779"/>
      <c r="P152" s="779"/>
      <c r="Q152" s="289"/>
      <c r="R152" s="272"/>
      <c r="S152" s="290" t="s">
        <v>244</v>
      </c>
      <c r="AA152" s="287"/>
      <c r="AB152" s="278"/>
      <c r="AD152" s="780" t="s">
        <v>245</v>
      </c>
      <c r="AE152" s="781"/>
      <c r="AF152" s="781"/>
      <c r="AG152" s="782"/>
      <c r="AH152" s="782"/>
      <c r="AI152" s="782"/>
      <c r="AJ152" s="782"/>
      <c r="AK152" s="782"/>
      <c r="AL152" s="783" t="str">
        <f ca="1">IF(AL147=0,"",IF(MOD(ROUND(AL151/AL147*100,2),1)=0,TEXT(ROUND(AL151/AL147*100,2),"0"),TEXT(ROUND(AL151/AL147*100,2),"0.00")))</f>
        <v>99.75</v>
      </c>
      <c r="AM152" s="784" t="str">
        <f ca="1">IF(AM147=0,"",IF(MOD(ROUND(AM151/AM147*100,2),1)=0,TEXT(ROUND(AM151/AM147*100,2),"0"),TEXT(ROUND(AM151/AM147*100,2),"0.00")))</f>
        <v>100</v>
      </c>
      <c r="AN152" s="785" t="str">
        <f ca="1">IF(AN147=0,"",IF(MOD(ROUND(AN151/AN147*100,2),1)=0,TEXT(ROUND(AN151/AN147*100,2),"0"),TEXT(ROUND(AN151/AN147*100,2),"0.00")))</f>
        <v>99.88</v>
      </c>
    </row>
    <row r="153" spans="3:40" ht="15.75" customHeight="1">
      <c r="C153" s="779"/>
      <c r="D153" s="779"/>
      <c r="E153" s="779"/>
      <c r="F153" s="779"/>
      <c r="G153" s="779"/>
      <c r="H153" s="779"/>
      <c r="I153" s="779"/>
      <c r="J153" s="779"/>
      <c r="K153" s="779"/>
      <c r="L153" s="779"/>
      <c r="M153" s="779"/>
      <c r="N153" s="779"/>
      <c r="O153" s="779"/>
      <c r="P153" s="779"/>
      <c r="Q153" s="289"/>
      <c r="R153" s="272"/>
      <c r="S153" s="290" t="s">
        <v>246</v>
      </c>
      <c r="AA153" s="287"/>
      <c r="AB153" s="278"/>
      <c r="AD153" s="780"/>
      <c r="AE153" s="781"/>
      <c r="AF153" s="781"/>
      <c r="AG153" s="782"/>
      <c r="AH153" s="782"/>
      <c r="AI153" s="782"/>
      <c r="AJ153" s="782"/>
      <c r="AK153" s="782"/>
      <c r="AL153" s="783"/>
      <c r="AM153" s="784"/>
      <c r="AN153" s="785"/>
    </row>
    <row r="154" spans="3:40" ht="15.75" customHeight="1">
      <c r="C154" s="778" t="s">
        <v>247</v>
      </c>
      <c r="D154" s="778"/>
      <c r="E154" s="778"/>
      <c r="F154" s="778"/>
      <c r="G154" s="778"/>
      <c r="H154" s="778"/>
      <c r="I154" s="778"/>
      <c r="J154" s="778"/>
      <c r="K154" s="778"/>
      <c r="L154" s="778"/>
      <c r="M154" s="778"/>
      <c r="N154" s="778"/>
      <c r="O154" s="778"/>
      <c r="P154" s="778"/>
      <c r="Q154" s="778"/>
      <c r="R154" s="272"/>
      <c r="S154" s="290" t="s">
        <v>248</v>
      </c>
      <c r="AA154" s="287"/>
      <c r="AB154" s="278"/>
      <c r="AC154" s="292"/>
      <c r="AD154" s="780" t="s">
        <v>249</v>
      </c>
      <c r="AE154" s="781"/>
      <c r="AF154" s="781"/>
      <c r="AG154" s="782"/>
      <c r="AH154" s="782"/>
      <c r="AI154" s="782"/>
      <c r="AJ154" s="782"/>
      <c r="AK154" s="782"/>
      <c r="AL154" s="786">
        <v>0</v>
      </c>
      <c r="AM154" s="786">
        <v>0</v>
      </c>
      <c r="AN154" s="788">
        <f>IF(AL154="","",AL154+AM154)</f>
        <v>0</v>
      </c>
    </row>
    <row r="155" spans="3:40" ht="16.5" customHeight="1">
      <c r="C155" s="778"/>
      <c r="D155" s="778"/>
      <c r="E155" s="778"/>
      <c r="F155" s="778"/>
      <c r="G155" s="778"/>
      <c r="H155" s="778"/>
      <c r="I155" s="778"/>
      <c r="J155" s="778"/>
      <c r="K155" s="778"/>
      <c r="L155" s="778"/>
      <c r="M155" s="778"/>
      <c r="N155" s="778"/>
      <c r="O155" s="778"/>
      <c r="P155" s="778"/>
      <c r="Q155" s="778"/>
      <c r="R155" s="272"/>
      <c r="S155" s="290" t="s">
        <v>250</v>
      </c>
      <c r="AA155" s="215"/>
      <c r="AB155" s="278"/>
      <c r="AD155" s="780"/>
      <c r="AE155" s="781"/>
      <c r="AF155" s="781"/>
      <c r="AG155" s="782"/>
      <c r="AH155" s="782"/>
      <c r="AI155" s="782"/>
      <c r="AJ155" s="782"/>
      <c r="AK155" s="782"/>
      <c r="AL155" s="787"/>
      <c r="AM155" s="787"/>
      <c r="AN155" s="789"/>
    </row>
    <row r="156" spans="3:40" ht="14.25" customHeight="1">
      <c r="C156" s="271" t="s">
        <v>251</v>
      </c>
      <c r="D156" s="291"/>
      <c r="E156" s="291"/>
      <c r="F156" s="293"/>
      <c r="G156" s="293"/>
      <c r="H156" s="293"/>
      <c r="I156" s="293"/>
      <c r="J156" s="293"/>
      <c r="K156" s="293"/>
      <c r="L156" s="293"/>
      <c r="M156" s="293"/>
      <c r="N156" s="293"/>
      <c r="O156" s="293"/>
      <c r="P156" s="293"/>
      <c r="Q156" s="289"/>
      <c r="R156" s="272"/>
      <c r="S156" s="290" t="s">
        <v>252</v>
      </c>
      <c r="AA156" s="287"/>
      <c r="AB156" s="278"/>
      <c r="AD156" s="763" t="s">
        <v>253</v>
      </c>
      <c r="AE156" s="764"/>
      <c r="AF156" s="764"/>
      <c r="AG156" s="765"/>
      <c r="AH156" s="765"/>
      <c r="AI156" s="765"/>
      <c r="AJ156" s="765"/>
      <c r="AK156" s="765"/>
      <c r="AL156" s="776">
        <f>COUNTIF(AI17:AJ76,"NLS")</f>
        <v>2</v>
      </c>
      <c r="AM156" s="776">
        <f>COUNTIF(AI78:AJ137,"NLS")</f>
        <v>0</v>
      </c>
      <c r="AN156" s="777">
        <f>AL156+AM156</f>
        <v>2</v>
      </c>
    </row>
    <row r="157" spans="3:40" ht="15.75" customHeight="1">
      <c r="C157" s="283" t="s">
        <v>254</v>
      </c>
      <c r="D157" s="778" t="s">
        <v>255</v>
      </c>
      <c r="E157" s="778"/>
      <c r="F157" s="778"/>
      <c r="G157" s="778"/>
      <c r="H157" s="778"/>
      <c r="I157" s="778"/>
      <c r="J157" s="778"/>
      <c r="K157" s="778"/>
      <c r="L157" s="778"/>
      <c r="M157" s="778"/>
      <c r="N157" s="778"/>
      <c r="O157" s="778"/>
      <c r="P157" s="778"/>
      <c r="Q157" s="271"/>
      <c r="R157" s="272"/>
      <c r="S157" s="290" t="s">
        <v>256</v>
      </c>
      <c r="AA157" s="215"/>
      <c r="AB157" s="278"/>
      <c r="AD157" s="763"/>
      <c r="AE157" s="764"/>
      <c r="AF157" s="764"/>
      <c r="AG157" s="765"/>
      <c r="AH157" s="765"/>
      <c r="AI157" s="765"/>
      <c r="AJ157" s="765"/>
      <c r="AK157" s="765"/>
      <c r="AL157" s="776"/>
      <c r="AM157" s="776"/>
      <c r="AN157" s="777"/>
    </row>
    <row r="158" spans="3:40" ht="15.75" customHeight="1">
      <c r="E158" s="270"/>
      <c r="F158" s="270"/>
      <c r="G158" s="270"/>
      <c r="H158" s="270"/>
      <c r="I158" s="270"/>
      <c r="J158" s="294"/>
      <c r="K158" s="294"/>
      <c r="L158" s="294"/>
      <c r="M158" s="294"/>
      <c r="R158" s="272"/>
      <c r="S158" s="290" t="s">
        <v>257</v>
      </c>
      <c r="AB158" s="278"/>
      <c r="AD158" s="763" t="s">
        <v>258</v>
      </c>
      <c r="AE158" s="764"/>
      <c r="AF158" s="764"/>
      <c r="AG158" s="765"/>
      <c r="AH158" s="765"/>
      <c r="AI158" s="765"/>
      <c r="AJ158" s="765"/>
      <c r="AK158" s="765"/>
      <c r="AL158" s="769">
        <f>COUNTIF(AI17:AJ76,"Transferred Out")</f>
        <v>0</v>
      </c>
      <c r="AM158" s="769">
        <f>COUNTIF(AI78:AJ137,"Transferred Out")</f>
        <v>0</v>
      </c>
      <c r="AN158" s="771">
        <f>AL158+AM158</f>
        <v>0</v>
      </c>
    </row>
    <row r="159" spans="3:40" ht="14.25" customHeight="1">
      <c r="D159" s="270"/>
      <c r="E159" s="270"/>
      <c r="F159" s="270"/>
      <c r="G159" s="270"/>
      <c r="H159" s="270"/>
      <c r="I159" s="270"/>
      <c r="R159" s="272"/>
      <c r="S159" s="286" t="s">
        <v>259</v>
      </c>
      <c r="Y159" s="287"/>
      <c r="Z159" s="287"/>
      <c r="AA159" s="287"/>
      <c r="AB159" s="278"/>
      <c r="AD159" s="763"/>
      <c r="AE159" s="764"/>
      <c r="AF159" s="764"/>
      <c r="AG159" s="765"/>
      <c r="AH159" s="765"/>
      <c r="AI159" s="765"/>
      <c r="AJ159" s="765"/>
      <c r="AK159" s="765"/>
      <c r="AL159" s="769"/>
      <c r="AM159" s="769"/>
      <c r="AN159" s="771"/>
    </row>
    <row r="160" spans="3:40" ht="15" customHeight="1">
      <c r="D160" s="762"/>
      <c r="E160" s="762"/>
      <c r="F160" s="762"/>
      <c r="G160" s="762"/>
      <c r="H160" s="762"/>
      <c r="I160" s="762"/>
      <c r="R160" s="272"/>
      <c r="S160" s="290" t="s">
        <v>260</v>
      </c>
      <c r="AB160" s="278"/>
      <c r="AC160" s="282"/>
      <c r="AD160" s="763" t="s">
        <v>261</v>
      </c>
      <c r="AE160" s="764"/>
      <c r="AF160" s="764"/>
      <c r="AG160" s="765"/>
      <c r="AH160" s="765"/>
      <c r="AI160" s="765"/>
      <c r="AJ160" s="765"/>
      <c r="AK160" s="765"/>
      <c r="AL160" s="769">
        <f>COUNTIF(AI17:AJ76,"Transferred In")</f>
        <v>0</v>
      </c>
      <c r="AM160" s="769">
        <f>COUNTIF(AI78:AJ137,"Transferred In")</f>
        <v>0</v>
      </c>
      <c r="AN160" s="771">
        <f>AL160+AM160</f>
        <v>0</v>
      </c>
    </row>
    <row r="161" spans="3:40" ht="15.75" customHeight="1" thickBot="1">
      <c r="D161" s="762"/>
      <c r="E161" s="762"/>
      <c r="F161" s="762"/>
      <c r="G161" s="762"/>
      <c r="H161" s="762"/>
      <c r="I161" s="762"/>
      <c r="R161" s="272"/>
      <c r="S161" s="290" t="s">
        <v>262</v>
      </c>
      <c r="AB161" s="278"/>
      <c r="AD161" s="766"/>
      <c r="AE161" s="767"/>
      <c r="AF161" s="767"/>
      <c r="AG161" s="768"/>
      <c r="AH161" s="768"/>
      <c r="AI161" s="768"/>
      <c r="AJ161" s="768"/>
      <c r="AK161" s="768"/>
      <c r="AL161" s="770"/>
      <c r="AM161" s="770"/>
      <c r="AN161" s="772"/>
    </row>
    <row r="162" spans="3:40" ht="14.25" customHeight="1">
      <c r="D162" s="215"/>
      <c r="E162" s="215"/>
      <c r="R162" s="272"/>
      <c r="S162" s="290" t="s">
        <v>263</v>
      </c>
      <c r="AB162" s="278"/>
    </row>
    <row r="163" spans="3:40">
      <c r="D163" s="215"/>
      <c r="E163" s="215"/>
      <c r="F163" s="215"/>
      <c r="G163" s="215"/>
      <c r="H163" s="215"/>
      <c r="I163" s="215"/>
      <c r="R163" s="272"/>
      <c r="S163" s="286" t="s">
        <v>264</v>
      </c>
      <c r="AB163" s="278"/>
      <c r="AD163" s="295" t="s">
        <v>265</v>
      </c>
      <c r="AE163" s="295"/>
      <c r="AF163" s="295"/>
      <c r="AN163" s="296"/>
    </row>
    <row r="164" spans="3:40">
      <c r="D164" s="297"/>
      <c r="E164" s="297"/>
      <c r="F164" s="215"/>
      <c r="G164" s="215"/>
      <c r="H164" s="215"/>
      <c r="I164" s="215"/>
      <c r="R164" s="272"/>
      <c r="S164" s="290" t="s">
        <v>266</v>
      </c>
      <c r="AB164" s="278"/>
    </row>
    <row r="165" spans="3:40" ht="12" customHeight="1">
      <c r="D165" s="297"/>
      <c r="E165" s="297"/>
      <c r="R165" s="272"/>
      <c r="S165" s="773" t="s">
        <v>267</v>
      </c>
      <c r="T165" s="774"/>
      <c r="U165" s="774"/>
      <c r="V165" s="774"/>
      <c r="W165" s="774"/>
      <c r="X165" s="774"/>
      <c r="Y165" s="774"/>
      <c r="Z165" s="774"/>
      <c r="AA165" s="774"/>
      <c r="AB165" s="775"/>
    </row>
    <row r="166" spans="3:40" ht="9.6" customHeight="1">
      <c r="D166" s="297"/>
      <c r="E166" s="297"/>
      <c r="R166" s="272"/>
      <c r="S166" s="773"/>
      <c r="T166" s="774"/>
      <c r="U166" s="774"/>
      <c r="V166" s="774"/>
      <c r="W166" s="774"/>
      <c r="X166" s="774"/>
      <c r="Y166" s="774"/>
      <c r="Z166" s="774"/>
      <c r="AA166" s="774"/>
      <c r="AB166" s="775"/>
      <c r="AD166" s="760" t="s">
        <v>2123</v>
      </c>
      <c r="AE166" s="760"/>
      <c r="AF166" s="760"/>
      <c r="AG166" s="760"/>
      <c r="AH166" s="760"/>
      <c r="AI166" s="760"/>
      <c r="AJ166" s="760"/>
      <c r="AK166" s="760"/>
      <c r="AL166" s="760"/>
      <c r="AM166" s="760"/>
      <c r="AN166" s="760"/>
    </row>
    <row r="167" spans="3:40" ht="17.25" thickBot="1">
      <c r="D167" s="297"/>
      <c r="E167" s="297"/>
      <c r="S167" s="290" t="s">
        <v>268</v>
      </c>
      <c r="AB167" s="184"/>
      <c r="AD167" s="760"/>
      <c r="AE167" s="760"/>
      <c r="AF167" s="760"/>
      <c r="AG167" s="760"/>
      <c r="AH167" s="760"/>
      <c r="AI167" s="760"/>
      <c r="AJ167" s="760"/>
      <c r="AK167" s="760"/>
      <c r="AL167" s="760"/>
      <c r="AM167" s="760"/>
      <c r="AN167" s="760"/>
    </row>
    <row r="168" spans="3:40" ht="14.25" customHeight="1">
      <c r="D168" s="215"/>
      <c r="E168" s="215"/>
      <c r="S168" s="286" t="s">
        <v>269</v>
      </c>
      <c r="AB168" s="184"/>
      <c r="AD168" s="756" t="s">
        <v>270</v>
      </c>
      <c r="AE168" s="756"/>
      <c r="AF168" s="756"/>
      <c r="AG168" s="756"/>
      <c r="AH168" s="756"/>
      <c r="AI168" s="756"/>
      <c r="AJ168" s="756"/>
      <c r="AK168" s="756"/>
      <c r="AL168" s="756"/>
      <c r="AM168" s="756"/>
      <c r="AN168" s="756"/>
    </row>
    <row r="169" spans="3:40" ht="21.6" customHeight="1">
      <c r="C169" s="757"/>
      <c r="D169" s="757"/>
      <c r="E169" s="297"/>
      <c r="S169" s="290" t="s">
        <v>271</v>
      </c>
      <c r="AB169" s="184"/>
      <c r="AD169" s="758" t="s">
        <v>272</v>
      </c>
      <c r="AE169" s="758"/>
      <c r="AF169" s="758"/>
      <c r="AG169" s="758"/>
    </row>
    <row r="170" spans="3:40" ht="14.25" customHeight="1" thickBot="1">
      <c r="C170" s="757"/>
      <c r="D170" s="757"/>
      <c r="E170" s="297"/>
      <c r="S170" s="298" t="s">
        <v>273</v>
      </c>
      <c r="T170" s="183"/>
      <c r="U170" s="183"/>
      <c r="V170" s="183"/>
      <c r="W170" s="183"/>
      <c r="X170" s="183"/>
      <c r="Y170" s="183"/>
      <c r="Z170" s="183"/>
      <c r="AA170" s="183"/>
      <c r="AB170" s="299"/>
    </row>
    <row r="172" spans="3:40" ht="6.6" customHeight="1"/>
    <row r="173" spans="3:40" ht="19.899999999999999" customHeight="1" thickBot="1">
      <c r="S173" s="759" t="s">
        <v>2123</v>
      </c>
      <c r="T173" s="759"/>
      <c r="U173" s="759"/>
      <c r="V173" s="759"/>
      <c r="W173" s="759"/>
      <c r="X173" s="759"/>
      <c r="Y173" s="759"/>
      <c r="Z173" s="759"/>
      <c r="AA173" s="759"/>
      <c r="AB173" s="759"/>
      <c r="AC173" s="300"/>
      <c r="AD173" s="760" t="s">
        <v>2123</v>
      </c>
      <c r="AE173" s="760"/>
      <c r="AF173" s="760"/>
      <c r="AG173" s="760"/>
      <c r="AH173" s="760"/>
      <c r="AI173" s="760"/>
      <c r="AJ173" s="760"/>
      <c r="AK173" s="760"/>
      <c r="AL173" s="760"/>
      <c r="AM173" s="760"/>
      <c r="AN173" s="760"/>
    </row>
    <row r="174" spans="3:40" ht="15.6" customHeight="1">
      <c r="S174" s="761" t="s">
        <v>274</v>
      </c>
      <c r="T174" s="761"/>
      <c r="U174" s="761"/>
      <c r="V174" s="761"/>
      <c r="W174" s="761"/>
      <c r="X174" s="761"/>
      <c r="Y174" s="761"/>
      <c r="Z174" s="761"/>
      <c r="AA174" s="761"/>
      <c r="AB174" s="761"/>
      <c r="AC174" s="301"/>
      <c r="AD174" s="756" t="s">
        <v>275</v>
      </c>
      <c r="AE174" s="756"/>
      <c r="AF174" s="756"/>
      <c r="AG174" s="756"/>
      <c r="AH174" s="756"/>
      <c r="AI174" s="756"/>
      <c r="AJ174" s="756"/>
      <c r="AK174" s="756"/>
      <c r="AL174" s="756"/>
      <c r="AM174" s="756"/>
      <c r="AN174" s="756"/>
    </row>
  </sheetData>
  <sheetProtection algorithmName="SHA-512" hashValue="u882RFpaGAQzf+SjKTnm8NR6LBQ1skHzEDVNIOQrW4DjlZoqAJg1d2LkSdtxaKkS0TsMTGssFwsapd0cO7H1yQ==" saltValue="hjTB0vzNrshD1axe0e2liQ==" spinCount="100000" sheet="1" formatRows="0" sort="0" autoFilter="0"/>
  <autoFilter ref="AY15:AY137" xr:uid="{02BF5AF2-870C-4757-A3F8-BB1C6D48AC4F}"/>
  <mergeCells count="463">
    <mergeCell ref="C7:AN7"/>
    <mergeCell ref="C8:AN8"/>
    <mergeCell ref="E11:G11"/>
    <mergeCell ref="I11:L11"/>
    <mergeCell ref="M11:Q11"/>
    <mergeCell ref="R11:Y11"/>
    <mergeCell ref="Z11:AD11"/>
    <mergeCell ref="AI136:AJ136"/>
    <mergeCell ref="AI98:AJ98"/>
    <mergeCell ref="AI99:AJ99"/>
    <mergeCell ref="AI100:AJ100"/>
    <mergeCell ref="AI101:AJ101"/>
    <mergeCell ref="AI102:AJ102"/>
    <mergeCell ref="AI103:AJ103"/>
    <mergeCell ref="AI104:AJ104"/>
    <mergeCell ref="AI105:AJ105"/>
    <mergeCell ref="AI106:AJ106"/>
    <mergeCell ref="AI107:AJ107"/>
    <mergeCell ref="AI108:AJ108"/>
    <mergeCell ref="AI109:AJ109"/>
    <mergeCell ref="AI110:AJ110"/>
    <mergeCell ref="AI111:AJ111"/>
    <mergeCell ref="AI112:AJ112"/>
    <mergeCell ref="AI113:AJ113"/>
    <mergeCell ref="AP13:AQ14"/>
    <mergeCell ref="AR13:AR14"/>
    <mergeCell ref="AG15:AG16"/>
    <mergeCell ref="AH15:AH16"/>
    <mergeCell ref="AP11:AU11"/>
    <mergeCell ref="E12:Q12"/>
    <mergeCell ref="R12:Y12"/>
    <mergeCell ref="Z12:AD12"/>
    <mergeCell ref="AG12:AH12"/>
    <mergeCell ref="AI12:AN12"/>
    <mergeCell ref="D17:E17"/>
    <mergeCell ref="AI17:AJ17"/>
    <mergeCell ref="AK17:AN17"/>
    <mergeCell ref="D18:E18"/>
    <mergeCell ref="AI18:AJ18"/>
    <mergeCell ref="AK18:AN18"/>
    <mergeCell ref="C13:E16"/>
    <mergeCell ref="F13:AD13"/>
    <mergeCell ref="AG13:AH14"/>
    <mergeCell ref="AI13:AN16"/>
    <mergeCell ref="D21:E21"/>
    <mergeCell ref="AI21:AJ21"/>
    <mergeCell ref="AK21:AN21"/>
    <mergeCell ref="D22:E22"/>
    <mergeCell ref="AI22:AJ22"/>
    <mergeCell ref="AK22:AN22"/>
    <mergeCell ref="D19:E19"/>
    <mergeCell ref="AI19:AJ19"/>
    <mergeCell ref="AK19:AN19"/>
    <mergeCell ref="D20:E20"/>
    <mergeCell ref="AI20:AJ20"/>
    <mergeCell ref="AK20:AN20"/>
    <mergeCell ref="D25:E25"/>
    <mergeCell ref="AI25:AJ25"/>
    <mergeCell ref="AK25:AN25"/>
    <mergeCell ref="D26:E26"/>
    <mergeCell ref="AI26:AJ26"/>
    <mergeCell ref="AK26:AN26"/>
    <mergeCell ref="D23:E23"/>
    <mergeCell ref="AI23:AJ23"/>
    <mergeCell ref="AK23:AN23"/>
    <mergeCell ref="D24:E24"/>
    <mergeCell ref="AI24:AJ24"/>
    <mergeCell ref="AK24:AN24"/>
    <mergeCell ref="D29:E29"/>
    <mergeCell ref="AI29:AJ29"/>
    <mergeCell ref="AK29:AN29"/>
    <mergeCell ref="D30:E30"/>
    <mergeCell ref="AI30:AJ30"/>
    <mergeCell ref="AK30:AN30"/>
    <mergeCell ref="D27:E27"/>
    <mergeCell ref="AI27:AJ27"/>
    <mergeCell ref="AK27:AN27"/>
    <mergeCell ref="D28:E28"/>
    <mergeCell ref="AI28:AJ28"/>
    <mergeCell ref="AK28:AN28"/>
    <mergeCell ref="D33:E33"/>
    <mergeCell ref="AI33:AJ33"/>
    <mergeCell ref="AK33:AN33"/>
    <mergeCell ref="D34:E34"/>
    <mergeCell ref="AI34:AJ34"/>
    <mergeCell ref="AK34:AN34"/>
    <mergeCell ref="D31:E31"/>
    <mergeCell ref="AI31:AJ31"/>
    <mergeCell ref="AK31:AN31"/>
    <mergeCell ref="D32:E32"/>
    <mergeCell ref="AI32:AJ32"/>
    <mergeCell ref="AK32:AN32"/>
    <mergeCell ref="D37:E37"/>
    <mergeCell ref="AK37:AN37"/>
    <mergeCell ref="D38:E38"/>
    <mergeCell ref="AK38:AN38"/>
    <mergeCell ref="D39:E39"/>
    <mergeCell ref="AK39:AN39"/>
    <mergeCell ref="D35:E35"/>
    <mergeCell ref="AI35:AJ35"/>
    <mergeCell ref="AK35:AN35"/>
    <mergeCell ref="D36:E36"/>
    <mergeCell ref="AI36:AJ36"/>
    <mergeCell ref="AK36:AN36"/>
    <mergeCell ref="AI37:AJ37"/>
    <mergeCell ref="AI38:AJ38"/>
    <mergeCell ref="AI39:AJ39"/>
    <mergeCell ref="D43:E43"/>
    <mergeCell ref="AK43:AN43"/>
    <mergeCell ref="D44:E44"/>
    <mergeCell ref="AK44:AN44"/>
    <mergeCell ref="D45:E45"/>
    <mergeCell ref="AK45:AN45"/>
    <mergeCell ref="D40:E40"/>
    <mergeCell ref="AK40:AN40"/>
    <mergeCell ref="D41:E41"/>
    <mergeCell ref="AK41:AN41"/>
    <mergeCell ref="D42:E42"/>
    <mergeCell ref="AK42:AN42"/>
    <mergeCell ref="AI40:AJ40"/>
    <mergeCell ref="AI41:AJ41"/>
    <mergeCell ref="AI42:AJ42"/>
    <mergeCell ref="AI43:AJ43"/>
    <mergeCell ref="AI44:AJ44"/>
    <mergeCell ref="AI45:AJ45"/>
    <mergeCell ref="D49:E49"/>
    <mergeCell ref="AK49:AN49"/>
    <mergeCell ref="D50:E50"/>
    <mergeCell ref="AK50:AN50"/>
    <mergeCell ref="D51:E51"/>
    <mergeCell ref="AK51:AN51"/>
    <mergeCell ref="D46:E46"/>
    <mergeCell ref="AK46:AN46"/>
    <mergeCell ref="D47:E47"/>
    <mergeCell ref="AK47:AN47"/>
    <mergeCell ref="D48:E48"/>
    <mergeCell ref="AK48:AN48"/>
    <mergeCell ref="AI46:AJ46"/>
    <mergeCell ref="AI47:AJ47"/>
    <mergeCell ref="AI48:AJ48"/>
    <mergeCell ref="AI49:AJ49"/>
    <mergeCell ref="AI50:AJ50"/>
    <mergeCell ref="AI51:AJ51"/>
    <mergeCell ref="D55:E55"/>
    <mergeCell ref="AK55:AN55"/>
    <mergeCell ref="D56:E56"/>
    <mergeCell ref="AK56:AN56"/>
    <mergeCell ref="D57:E57"/>
    <mergeCell ref="AI57:AJ57"/>
    <mergeCell ref="AK57:AN57"/>
    <mergeCell ref="D52:E52"/>
    <mergeCell ref="AK52:AN52"/>
    <mergeCell ref="D53:E53"/>
    <mergeCell ref="AK53:AN53"/>
    <mergeCell ref="D54:E54"/>
    <mergeCell ref="AK54:AN54"/>
    <mergeCell ref="AI52:AJ52"/>
    <mergeCell ref="AI53:AJ53"/>
    <mergeCell ref="AI54:AJ54"/>
    <mergeCell ref="AI55:AJ55"/>
    <mergeCell ref="AI56:AJ56"/>
    <mergeCell ref="D60:E60"/>
    <mergeCell ref="AI60:AJ60"/>
    <mergeCell ref="AK60:AN60"/>
    <mergeCell ref="D61:E61"/>
    <mergeCell ref="AI61:AJ61"/>
    <mergeCell ref="AK61:AN61"/>
    <mergeCell ref="D58:E58"/>
    <mergeCell ref="AI58:AJ58"/>
    <mergeCell ref="AK58:AN58"/>
    <mergeCell ref="D59:E59"/>
    <mergeCell ref="AI59:AJ59"/>
    <mergeCell ref="AK59:AN59"/>
    <mergeCell ref="D64:E64"/>
    <mergeCell ref="AI64:AJ64"/>
    <mergeCell ref="AK64:AN64"/>
    <mergeCell ref="D65:E65"/>
    <mergeCell ref="AI65:AJ65"/>
    <mergeCell ref="AK65:AN65"/>
    <mergeCell ref="D62:E62"/>
    <mergeCell ref="AI62:AJ62"/>
    <mergeCell ref="AK62:AN62"/>
    <mergeCell ref="D63:E63"/>
    <mergeCell ref="AI63:AJ63"/>
    <mergeCell ref="AK63:AN63"/>
    <mergeCell ref="D69:E69"/>
    <mergeCell ref="AK69:AN69"/>
    <mergeCell ref="D70:E70"/>
    <mergeCell ref="AK70:AN70"/>
    <mergeCell ref="D71:E71"/>
    <mergeCell ref="AK71:AN71"/>
    <mergeCell ref="D66:E66"/>
    <mergeCell ref="AK66:AN66"/>
    <mergeCell ref="D67:E67"/>
    <mergeCell ref="AK67:AN67"/>
    <mergeCell ref="D68:E68"/>
    <mergeCell ref="AK68:AN68"/>
    <mergeCell ref="AI66:AJ66"/>
    <mergeCell ref="AI67:AJ67"/>
    <mergeCell ref="AI68:AJ68"/>
    <mergeCell ref="AI69:AJ69"/>
    <mergeCell ref="AI70:AJ70"/>
    <mergeCell ref="AI71:AJ71"/>
    <mergeCell ref="D75:E75"/>
    <mergeCell ref="AK75:AN75"/>
    <mergeCell ref="D76:E76"/>
    <mergeCell ref="AI76:AJ76"/>
    <mergeCell ref="AK76:AN76"/>
    <mergeCell ref="D77:E77"/>
    <mergeCell ref="AK77:AN77"/>
    <mergeCell ref="D72:E72"/>
    <mergeCell ref="AK72:AN72"/>
    <mergeCell ref="D73:E73"/>
    <mergeCell ref="AK73:AN73"/>
    <mergeCell ref="D74:E74"/>
    <mergeCell ref="AK74:AN74"/>
    <mergeCell ref="AI72:AJ72"/>
    <mergeCell ref="AI73:AJ73"/>
    <mergeCell ref="AI74:AJ74"/>
    <mergeCell ref="AI75:AJ75"/>
    <mergeCell ref="D80:E80"/>
    <mergeCell ref="AI80:AJ80"/>
    <mergeCell ref="AK80:AN80"/>
    <mergeCell ref="D81:E81"/>
    <mergeCell ref="AI81:AJ81"/>
    <mergeCell ref="AK81:AN81"/>
    <mergeCell ref="D78:E78"/>
    <mergeCell ref="AI78:AJ78"/>
    <mergeCell ref="AK78:AN78"/>
    <mergeCell ref="D79:E79"/>
    <mergeCell ref="AI79:AJ79"/>
    <mergeCell ref="AK79:AN79"/>
    <mergeCell ref="D84:E84"/>
    <mergeCell ref="AI84:AJ84"/>
    <mergeCell ref="AK84:AN84"/>
    <mergeCell ref="D85:E85"/>
    <mergeCell ref="AI85:AJ85"/>
    <mergeCell ref="AK85:AN85"/>
    <mergeCell ref="D82:E82"/>
    <mergeCell ref="AI82:AJ82"/>
    <mergeCell ref="AK82:AN82"/>
    <mergeCell ref="D83:E83"/>
    <mergeCell ref="AI83:AJ83"/>
    <mergeCell ref="AK83:AN83"/>
    <mergeCell ref="D88:E88"/>
    <mergeCell ref="AI88:AJ88"/>
    <mergeCell ref="AK88:AN88"/>
    <mergeCell ref="D89:E89"/>
    <mergeCell ref="AI89:AJ89"/>
    <mergeCell ref="AK89:AN89"/>
    <mergeCell ref="D86:E86"/>
    <mergeCell ref="AI86:AJ86"/>
    <mergeCell ref="AK86:AN86"/>
    <mergeCell ref="D87:E87"/>
    <mergeCell ref="AI87:AJ87"/>
    <mergeCell ref="AK87:AN87"/>
    <mergeCell ref="D92:E92"/>
    <mergeCell ref="AI92:AJ92"/>
    <mergeCell ref="AK92:AN92"/>
    <mergeCell ref="D93:E93"/>
    <mergeCell ref="AI93:AJ93"/>
    <mergeCell ref="AK93:AN93"/>
    <mergeCell ref="D90:E90"/>
    <mergeCell ref="AI90:AJ90"/>
    <mergeCell ref="AK90:AN90"/>
    <mergeCell ref="D91:E91"/>
    <mergeCell ref="AI91:AJ91"/>
    <mergeCell ref="AK91:AN91"/>
    <mergeCell ref="D96:E96"/>
    <mergeCell ref="AI96:AJ96"/>
    <mergeCell ref="AK96:AN96"/>
    <mergeCell ref="D97:E97"/>
    <mergeCell ref="AI97:AJ97"/>
    <mergeCell ref="AK97:AN97"/>
    <mergeCell ref="D94:E94"/>
    <mergeCell ref="AI94:AJ94"/>
    <mergeCell ref="AK94:AN94"/>
    <mergeCell ref="D95:E95"/>
    <mergeCell ref="AI95:AJ95"/>
    <mergeCell ref="AK95:AN95"/>
    <mergeCell ref="D101:E101"/>
    <mergeCell ref="AK101:AN101"/>
    <mergeCell ref="D102:E102"/>
    <mergeCell ref="AK102:AN102"/>
    <mergeCell ref="D103:E103"/>
    <mergeCell ref="AK103:AN103"/>
    <mergeCell ref="D98:E98"/>
    <mergeCell ref="AK98:AN98"/>
    <mergeCell ref="D99:E99"/>
    <mergeCell ref="AK99:AN99"/>
    <mergeCell ref="D100:E100"/>
    <mergeCell ref="AK100:AN100"/>
    <mergeCell ref="D107:E107"/>
    <mergeCell ref="AK107:AN107"/>
    <mergeCell ref="D108:E108"/>
    <mergeCell ref="AK108:AN108"/>
    <mergeCell ref="D109:E109"/>
    <mergeCell ref="AK109:AN109"/>
    <mergeCell ref="D104:E104"/>
    <mergeCell ref="AK104:AN104"/>
    <mergeCell ref="D105:E105"/>
    <mergeCell ref="AK105:AN105"/>
    <mergeCell ref="D106:E106"/>
    <mergeCell ref="AK106:AN106"/>
    <mergeCell ref="D113:E113"/>
    <mergeCell ref="AK113:AN113"/>
    <mergeCell ref="D114:E114"/>
    <mergeCell ref="AK114:AN114"/>
    <mergeCell ref="D115:E115"/>
    <mergeCell ref="AK115:AN115"/>
    <mergeCell ref="D110:E110"/>
    <mergeCell ref="AK110:AN110"/>
    <mergeCell ref="D111:E111"/>
    <mergeCell ref="AK111:AN111"/>
    <mergeCell ref="D112:E112"/>
    <mergeCell ref="AK112:AN112"/>
    <mergeCell ref="AI114:AJ114"/>
    <mergeCell ref="AI115:AJ115"/>
    <mergeCell ref="D119:E119"/>
    <mergeCell ref="AI119:AJ119"/>
    <mergeCell ref="AK119:AN119"/>
    <mergeCell ref="D120:E120"/>
    <mergeCell ref="AI120:AJ120"/>
    <mergeCell ref="AK120:AN120"/>
    <mergeCell ref="D116:E116"/>
    <mergeCell ref="AK116:AN116"/>
    <mergeCell ref="D117:E117"/>
    <mergeCell ref="AK117:AN117"/>
    <mergeCell ref="D118:E118"/>
    <mergeCell ref="AI118:AJ118"/>
    <mergeCell ref="AK118:AN118"/>
    <mergeCell ref="AI116:AJ116"/>
    <mergeCell ref="AI117:AJ117"/>
    <mergeCell ref="D123:E123"/>
    <mergeCell ref="AI123:AJ123"/>
    <mergeCell ref="AK123:AN123"/>
    <mergeCell ref="D124:E124"/>
    <mergeCell ref="AI124:AJ124"/>
    <mergeCell ref="AK124:AN124"/>
    <mergeCell ref="D121:E121"/>
    <mergeCell ref="AI121:AJ121"/>
    <mergeCell ref="AK121:AN121"/>
    <mergeCell ref="D122:E122"/>
    <mergeCell ref="AI122:AJ122"/>
    <mergeCell ref="AK122:AN122"/>
    <mergeCell ref="D128:E128"/>
    <mergeCell ref="AK128:AN128"/>
    <mergeCell ref="D129:E129"/>
    <mergeCell ref="AK129:AN129"/>
    <mergeCell ref="D130:E130"/>
    <mergeCell ref="AK130:AN130"/>
    <mergeCell ref="D125:E125"/>
    <mergeCell ref="AI125:AJ125"/>
    <mergeCell ref="AK125:AN125"/>
    <mergeCell ref="D126:E126"/>
    <mergeCell ref="AK126:AN126"/>
    <mergeCell ref="D127:E127"/>
    <mergeCell ref="AK127:AN127"/>
    <mergeCell ref="AI126:AJ126"/>
    <mergeCell ref="AI127:AJ127"/>
    <mergeCell ref="AI128:AJ128"/>
    <mergeCell ref="AI129:AJ129"/>
    <mergeCell ref="AI130:AJ130"/>
    <mergeCell ref="D134:E134"/>
    <mergeCell ref="AK134:AN134"/>
    <mergeCell ref="D135:E135"/>
    <mergeCell ref="AI135:AJ135"/>
    <mergeCell ref="AK135:AN135"/>
    <mergeCell ref="D136:E136"/>
    <mergeCell ref="AK136:AN136"/>
    <mergeCell ref="D131:E131"/>
    <mergeCell ref="AK131:AN131"/>
    <mergeCell ref="D132:E132"/>
    <mergeCell ref="AK132:AN132"/>
    <mergeCell ref="D133:E133"/>
    <mergeCell ref="AK133:AN133"/>
    <mergeCell ref="AI131:AJ131"/>
    <mergeCell ref="AI132:AJ132"/>
    <mergeCell ref="AI133:AJ133"/>
    <mergeCell ref="AI134:AJ134"/>
    <mergeCell ref="C140:D140"/>
    <mergeCell ref="F140:J140"/>
    <mergeCell ref="AD141:AG142"/>
    <mergeCell ref="AH141:AH142"/>
    <mergeCell ref="AI141:AJ142"/>
    <mergeCell ref="AK141:AK142"/>
    <mergeCell ref="D137:E137"/>
    <mergeCell ref="AI137:AJ137"/>
    <mergeCell ref="AK137:AN137"/>
    <mergeCell ref="D138:E138"/>
    <mergeCell ref="AI138:AN138"/>
    <mergeCell ref="D139:E139"/>
    <mergeCell ref="AI139:AN139"/>
    <mergeCell ref="AL141:AN141"/>
    <mergeCell ref="C142:P142"/>
    <mergeCell ref="S142:AA144"/>
    <mergeCell ref="C143:P143"/>
    <mergeCell ref="AD143:AK144"/>
    <mergeCell ref="AL143:AL144"/>
    <mergeCell ref="AM143:AM144"/>
    <mergeCell ref="AN143:AN144"/>
    <mergeCell ref="C144:P144"/>
    <mergeCell ref="AM145:AM146"/>
    <mergeCell ref="AN145:AN146"/>
    <mergeCell ref="F146:O146"/>
    <mergeCell ref="C147:C148"/>
    <mergeCell ref="D147:D148"/>
    <mergeCell ref="F147:O147"/>
    <mergeCell ref="AD147:AK148"/>
    <mergeCell ref="AL147:AL148"/>
    <mergeCell ref="AM147:AM148"/>
    <mergeCell ref="AN147:AN148"/>
    <mergeCell ref="C145:C146"/>
    <mergeCell ref="D145:D146"/>
    <mergeCell ref="F145:O145"/>
    <mergeCell ref="P145:Q146"/>
    <mergeCell ref="AD145:AK146"/>
    <mergeCell ref="AL145:AL146"/>
    <mergeCell ref="AL149:AL150"/>
    <mergeCell ref="AM149:AM150"/>
    <mergeCell ref="AN149:AN150"/>
    <mergeCell ref="F150:O150"/>
    <mergeCell ref="C151:N151"/>
    <mergeCell ref="AD151:AK151"/>
    <mergeCell ref="F148:O148"/>
    <mergeCell ref="C149:C150"/>
    <mergeCell ref="D149:E150"/>
    <mergeCell ref="F149:O149"/>
    <mergeCell ref="P149:Q150"/>
    <mergeCell ref="AD149:AK150"/>
    <mergeCell ref="C152:P153"/>
    <mergeCell ref="AD152:AK153"/>
    <mergeCell ref="AL152:AL153"/>
    <mergeCell ref="AM152:AM153"/>
    <mergeCell ref="AN152:AN153"/>
    <mergeCell ref="C154:Q155"/>
    <mergeCell ref="AD154:AK155"/>
    <mergeCell ref="AL154:AL155"/>
    <mergeCell ref="AM154:AM155"/>
    <mergeCell ref="AN154:AN155"/>
    <mergeCell ref="AD156:AK157"/>
    <mergeCell ref="AL156:AL157"/>
    <mergeCell ref="AM156:AM157"/>
    <mergeCell ref="AN156:AN157"/>
    <mergeCell ref="D157:P157"/>
    <mergeCell ref="AD158:AK159"/>
    <mergeCell ref="AL158:AL159"/>
    <mergeCell ref="AM158:AM159"/>
    <mergeCell ref="AN158:AN159"/>
    <mergeCell ref="AD168:AN168"/>
    <mergeCell ref="C169:D170"/>
    <mergeCell ref="AD169:AG169"/>
    <mergeCell ref="S173:AB173"/>
    <mergeCell ref="AD173:AN173"/>
    <mergeCell ref="S174:AB174"/>
    <mergeCell ref="AD174:AN174"/>
    <mergeCell ref="D160:I161"/>
    <mergeCell ref="AD160:AK161"/>
    <mergeCell ref="AL160:AL161"/>
    <mergeCell ref="AM160:AM161"/>
    <mergeCell ref="AN160:AN161"/>
    <mergeCell ref="S165:AB166"/>
    <mergeCell ref="AD166:AN167"/>
  </mergeCells>
  <dataValidations count="2">
    <dataValidation type="list" allowBlank="1" showInputMessage="1" showErrorMessage="1" sqref="AJ78 AI18:AI76 AI78:AI137 AJ18" xr:uid="{9B297D1C-FA86-43FD-B31A-8F18538E3E3F}">
      <formula1>"NLS, Transferred In, Transferred Out"</formula1>
    </dataValidation>
    <dataValidation type="list" allowBlank="1" showInputMessage="1" showErrorMessage="1" sqref="AI17:AJ17" xr:uid="{D2C7A02F-CF8A-4B99-A066-E28D9A021970}">
      <formula1>"NLS,Transferred In, Transferred Out"</formula1>
    </dataValidation>
  </dataValidations>
  <printOptions horizontalCentered="1"/>
  <pageMargins left="0.15748031496062992" right="0.15748031496062992" top="0.19685039370078741" bottom="0.19685039370078741" header="0.15748031496062992" footer="0.15748031496062992"/>
  <pageSetup paperSize="14" scale="69" fitToHeight="0" orientation="landscape" r:id="rId1"/>
  <rowBreaks count="1" manualBreakCount="1">
    <brk id="87" min="2" max="3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66176-07E2-4B2E-A1C1-22447C9A15E8}">
  <sheetPr codeName="Sheet24">
    <tabColor theme="0" tint="-0.14999847407452621"/>
    <pageSetUpPr fitToPage="1"/>
  </sheetPr>
  <dimension ref="A1:AY174"/>
  <sheetViews>
    <sheetView showGridLines="0" zoomScale="70" zoomScaleNormal="70" workbookViewId="0">
      <pane xSplit="1" ySplit="12" topLeftCell="B13" activePane="bottomRight" state="frozen"/>
      <selection pane="topRight" activeCell="B1" sqref="B1"/>
      <selection pane="bottomLeft" activeCell="A14" sqref="A14"/>
      <selection pane="bottomRight"/>
    </sheetView>
  </sheetViews>
  <sheetFormatPr defaultColWidth="10.42578125" defaultRowHeight="16.5"/>
  <cols>
    <col min="1" max="1" width="20.5703125" style="529" customWidth="1"/>
    <col min="2" max="2" width="2.42578125" style="177" customWidth="1"/>
    <col min="3" max="3" width="4.140625" style="177" customWidth="1"/>
    <col min="4" max="4" width="45.5703125" style="177" customWidth="1"/>
    <col min="5" max="5" width="7.85546875" style="177" customWidth="1"/>
    <col min="6" max="30" width="4.5703125" style="177" customWidth="1"/>
    <col min="31" max="32" width="4.5703125" style="177" hidden="1" customWidth="1"/>
    <col min="33" max="33" width="8.42578125" style="177" customWidth="1"/>
    <col min="34" max="34" width="9.5703125" style="177" bestFit="1" customWidth="1"/>
    <col min="35" max="35" width="9" style="177" customWidth="1"/>
    <col min="36" max="36" width="7" style="177" customWidth="1"/>
    <col min="37" max="37" width="6.42578125" style="177" customWidth="1"/>
    <col min="38" max="38" width="6.85546875" style="177" customWidth="1"/>
    <col min="39" max="39" width="7" style="177" customWidth="1"/>
    <col min="40" max="40" width="6.42578125" style="177" customWidth="1"/>
    <col min="41" max="41" width="4.85546875" style="177" customWidth="1"/>
    <col min="42" max="42" width="8.5703125" style="177" customWidth="1"/>
    <col min="43" max="43" width="4.42578125" style="177" customWidth="1"/>
    <col min="44" max="50" width="10.42578125" style="177"/>
    <col min="51" max="51" width="10.42578125" style="177" hidden="1" customWidth="1"/>
    <col min="52" max="16384" width="10.42578125" style="177"/>
  </cols>
  <sheetData>
    <row r="1" spans="1:47" s="176" customFormat="1" ht="3" customHeight="1">
      <c r="A1" s="529"/>
    </row>
    <row r="2" spans="1:47" s="529" customFormat="1" ht="13.9" customHeight="1"/>
    <row r="3" spans="1:47" s="529" customFormat="1" ht="13.9" customHeight="1"/>
    <row r="4" spans="1:47" s="529" customFormat="1" ht="13.9" customHeight="1"/>
    <row r="5" spans="1:47" s="529" customFormat="1" ht="13.9" customHeight="1"/>
    <row r="6" spans="1:47" ht="3" customHeight="1"/>
    <row r="7" spans="1:47" ht="27" customHeight="1">
      <c r="C7" s="891" t="s">
        <v>177</v>
      </c>
      <c r="D7" s="891"/>
      <c r="E7" s="891"/>
      <c r="F7" s="891"/>
      <c r="G7" s="891"/>
      <c r="H7" s="891"/>
      <c r="I7" s="891"/>
      <c r="J7" s="891"/>
      <c r="K7" s="891"/>
      <c r="L7" s="891"/>
      <c r="M7" s="891"/>
      <c r="N7" s="891"/>
      <c r="O7" s="891"/>
      <c r="P7" s="891"/>
      <c r="Q7" s="891"/>
      <c r="R7" s="891"/>
      <c r="S7" s="891"/>
      <c r="T7" s="891"/>
      <c r="U7" s="891"/>
      <c r="V7" s="891"/>
      <c r="W7" s="891"/>
      <c r="X7" s="891"/>
      <c r="Y7" s="891"/>
      <c r="Z7" s="891"/>
      <c r="AA7" s="891"/>
      <c r="AB7" s="891"/>
      <c r="AC7" s="891"/>
      <c r="AD7" s="891"/>
      <c r="AE7" s="891"/>
      <c r="AF7" s="891"/>
      <c r="AG7" s="891"/>
      <c r="AH7" s="891"/>
      <c r="AI7" s="891"/>
      <c r="AJ7" s="891"/>
      <c r="AK7" s="891"/>
      <c r="AL7" s="891"/>
      <c r="AM7" s="891"/>
      <c r="AN7" s="891"/>
    </row>
    <row r="8" spans="1:47" ht="19.5" customHeight="1">
      <c r="C8" s="892" t="s">
        <v>178</v>
      </c>
      <c r="D8" s="892"/>
      <c r="E8" s="892"/>
      <c r="F8" s="892"/>
      <c r="G8" s="892"/>
      <c r="H8" s="892"/>
      <c r="I8" s="892"/>
      <c r="J8" s="892"/>
      <c r="K8" s="892"/>
      <c r="L8" s="892"/>
      <c r="M8" s="892"/>
      <c r="N8" s="892"/>
      <c r="O8" s="892"/>
      <c r="P8" s="892"/>
      <c r="Q8" s="892"/>
      <c r="R8" s="892"/>
      <c r="S8" s="892"/>
      <c r="T8" s="892"/>
      <c r="U8" s="892"/>
      <c r="V8" s="892"/>
      <c r="W8" s="892"/>
      <c r="X8" s="892"/>
      <c r="Y8" s="892"/>
      <c r="Z8" s="892"/>
      <c r="AA8" s="892"/>
      <c r="AB8" s="892"/>
      <c r="AC8" s="892"/>
      <c r="AD8" s="892"/>
      <c r="AE8" s="892"/>
      <c r="AF8" s="892"/>
      <c r="AG8" s="892"/>
      <c r="AH8" s="892"/>
      <c r="AI8" s="892"/>
      <c r="AJ8" s="892"/>
      <c r="AK8" s="892"/>
      <c r="AL8" s="892"/>
      <c r="AM8" s="892"/>
      <c r="AN8" s="892"/>
    </row>
    <row r="9" spans="1:47" ht="6.75" customHeight="1">
      <c r="C9" s="178"/>
      <c r="D9" s="178"/>
      <c r="E9" s="178"/>
      <c r="F9" s="178"/>
      <c r="G9" s="178"/>
      <c r="H9" s="178"/>
      <c r="I9" s="178"/>
      <c r="J9" s="178"/>
      <c r="K9" s="178"/>
      <c r="L9" s="178"/>
      <c r="M9" s="178"/>
      <c r="N9" s="178"/>
      <c r="O9" s="178"/>
      <c r="P9" s="178"/>
      <c r="Q9" s="178"/>
      <c r="R9" s="178"/>
      <c r="S9" s="178"/>
      <c r="T9" s="178"/>
      <c r="U9" s="178"/>
      <c r="V9" s="178"/>
      <c r="W9" s="178"/>
      <c r="X9" s="178"/>
      <c r="Y9" s="178"/>
      <c r="Z9" s="178"/>
      <c r="AA9" s="178"/>
      <c r="AB9" s="178"/>
      <c r="AC9" s="178"/>
      <c r="AD9" s="178"/>
      <c r="AE9" s="178"/>
      <c r="AF9" s="178"/>
      <c r="AG9" s="178"/>
      <c r="AH9" s="178"/>
      <c r="AI9" s="178"/>
      <c r="AJ9" s="178"/>
      <c r="AK9" s="178"/>
      <c r="AL9" s="178"/>
      <c r="AM9" s="178"/>
      <c r="AN9" s="178"/>
    </row>
    <row r="10" spans="1:47" ht="6.75" customHeight="1">
      <c r="C10" s="178"/>
      <c r="D10" s="179"/>
      <c r="E10" s="179"/>
      <c r="F10" s="179"/>
      <c r="G10" s="179"/>
      <c r="H10" s="179"/>
      <c r="I10" s="179"/>
      <c r="J10" s="179"/>
      <c r="K10" s="179"/>
      <c r="L10" s="179"/>
      <c r="M10" s="179"/>
      <c r="N10" s="179"/>
      <c r="O10" s="179"/>
      <c r="P10" s="179"/>
      <c r="Q10" s="179"/>
      <c r="R10" s="179"/>
      <c r="S10" s="179"/>
      <c r="T10" s="179"/>
      <c r="U10" s="179"/>
      <c r="V10" s="179"/>
      <c r="W10" s="179"/>
      <c r="X10" s="179"/>
      <c r="Y10" s="179"/>
      <c r="Z10" s="179"/>
      <c r="AA10" s="179"/>
      <c r="AB10" s="179"/>
      <c r="AC10" s="179"/>
      <c r="AD10" s="179"/>
      <c r="AE10" s="179"/>
      <c r="AF10" s="179"/>
      <c r="AG10" s="179"/>
      <c r="AH10" s="179"/>
      <c r="AI10" s="179"/>
      <c r="AJ10" s="179"/>
      <c r="AK10" s="179"/>
      <c r="AL10" s="179"/>
      <c r="AM10" s="179"/>
      <c r="AN10" s="179"/>
    </row>
    <row r="11" spans="1:47" ht="22.9" customHeight="1" thickBot="1">
      <c r="C11" s="178"/>
      <c r="D11" s="396" t="s">
        <v>179</v>
      </c>
      <c r="E11" s="883">
        <f>IF('Input Data'!E6="","",'Input Data'!E6)</f>
        <v>307821</v>
      </c>
      <c r="F11" s="884"/>
      <c r="G11" s="885"/>
      <c r="H11" s="180"/>
      <c r="I11" s="893" t="s">
        <v>180</v>
      </c>
      <c r="J11" s="893"/>
      <c r="K11" s="893"/>
      <c r="L11" s="894"/>
      <c r="M11" s="883" t="str">
        <f>IF('Input Data'!I2="","",'Input Data'!I2)</f>
        <v>2026-2027</v>
      </c>
      <c r="N11" s="884"/>
      <c r="O11" s="884"/>
      <c r="P11" s="884"/>
      <c r="Q11" s="885"/>
      <c r="R11" s="886" t="s">
        <v>181</v>
      </c>
      <c r="S11" s="887"/>
      <c r="T11" s="887"/>
      <c r="U11" s="887"/>
      <c r="V11" s="887"/>
      <c r="W11" s="887"/>
      <c r="X11" s="887"/>
      <c r="Y11" s="888"/>
      <c r="Z11" s="895" t="s">
        <v>312</v>
      </c>
      <c r="AA11" s="896"/>
      <c r="AB11" s="896"/>
      <c r="AC11" s="896"/>
      <c r="AD11" s="897"/>
      <c r="AE11" s="180"/>
      <c r="AF11" s="180"/>
      <c r="AG11" s="181"/>
      <c r="AH11" s="180"/>
      <c r="AI11" s="180"/>
      <c r="AJ11" s="180"/>
      <c r="AK11" s="180"/>
      <c r="AL11" s="180"/>
      <c r="AM11" s="179"/>
      <c r="AN11" s="179"/>
      <c r="AP11" s="882"/>
      <c r="AQ11" s="882"/>
      <c r="AR11" s="882"/>
      <c r="AS11" s="882"/>
      <c r="AT11" s="882"/>
      <c r="AU11" s="882"/>
    </row>
    <row r="12" spans="1:47" ht="25.5" customHeight="1" thickBot="1">
      <c r="C12" s="182"/>
      <c r="D12" s="396" t="s">
        <v>183</v>
      </c>
      <c r="E12" s="883" t="str">
        <f>IF('Input Data'!E5="","",'Input Data'!E5)</f>
        <v>GEN. TOMAS MASCARDO NATIONAL HIGH SCHOOL</v>
      </c>
      <c r="F12" s="884"/>
      <c r="G12" s="884"/>
      <c r="H12" s="884"/>
      <c r="I12" s="884"/>
      <c r="J12" s="884"/>
      <c r="K12" s="884"/>
      <c r="L12" s="884"/>
      <c r="M12" s="884"/>
      <c r="N12" s="884"/>
      <c r="O12" s="884"/>
      <c r="P12" s="884"/>
      <c r="Q12" s="885"/>
      <c r="R12" s="886" t="s">
        <v>184</v>
      </c>
      <c r="S12" s="887"/>
      <c r="T12" s="887"/>
      <c r="U12" s="887"/>
      <c r="V12" s="887"/>
      <c r="W12" s="887"/>
      <c r="X12" s="887"/>
      <c r="Y12" s="888"/>
      <c r="Z12" s="883">
        <f>IF('Input Data'!I3="","",'Input Data'!I3)</f>
        <v>10</v>
      </c>
      <c r="AA12" s="884"/>
      <c r="AB12" s="884"/>
      <c r="AC12" s="884"/>
      <c r="AD12" s="885"/>
      <c r="AE12" s="180"/>
      <c r="AF12" s="180"/>
      <c r="AG12" s="889" t="s">
        <v>185</v>
      </c>
      <c r="AH12" s="889"/>
      <c r="AI12" s="890" t="str">
        <f>IF('Input Data'!I4="","",'Input Data'!I4)</f>
        <v>PEARL</v>
      </c>
      <c r="AJ12" s="890"/>
      <c r="AK12" s="890"/>
      <c r="AL12" s="890"/>
      <c r="AM12" s="890"/>
      <c r="AN12" s="890"/>
    </row>
    <row r="13" spans="1:47" ht="20.25" customHeight="1" thickBot="1">
      <c r="B13" s="184"/>
      <c r="C13" s="859" t="s">
        <v>186</v>
      </c>
      <c r="D13" s="860"/>
      <c r="E13" s="861"/>
      <c r="F13" s="868" t="s">
        <v>311</v>
      </c>
      <c r="G13" s="869"/>
      <c r="H13" s="869"/>
      <c r="I13" s="869"/>
      <c r="J13" s="869"/>
      <c r="K13" s="869"/>
      <c r="L13" s="869"/>
      <c r="M13" s="869"/>
      <c r="N13" s="869"/>
      <c r="O13" s="869"/>
      <c r="P13" s="869"/>
      <c r="Q13" s="869"/>
      <c r="R13" s="869"/>
      <c r="S13" s="869"/>
      <c r="T13" s="869"/>
      <c r="U13" s="869"/>
      <c r="V13" s="869"/>
      <c r="W13" s="869"/>
      <c r="X13" s="869"/>
      <c r="Y13" s="869"/>
      <c r="Z13" s="869"/>
      <c r="AA13" s="869"/>
      <c r="AB13" s="869"/>
      <c r="AC13" s="869"/>
      <c r="AD13" s="870"/>
      <c r="AE13" s="185"/>
      <c r="AF13" s="185"/>
      <c r="AG13" s="860" t="s">
        <v>187</v>
      </c>
      <c r="AH13" s="860"/>
      <c r="AI13" s="859" t="s">
        <v>188</v>
      </c>
      <c r="AJ13" s="761"/>
      <c r="AK13" s="761"/>
      <c r="AL13" s="761"/>
      <c r="AM13" s="761"/>
      <c r="AN13" s="871"/>
      <c r="AP13" s="878" t="s">
        <v>189</v>
      </c>
      <c r="AQ13" s="878"/>
      <c r="AR13" s="879">
        <v>23</v>
      </c>
    </row>
    <row r="14" spans="1:47" ht="24.6" customHeight="1" thickBot="1">
      <c r="B14" s="184"/>
      <c r="C14" s="862"/>
      <c r="D14" s="863"/>
      <c r="E14" s="864"/>
      <c r="F14" s="186"/>
      <c r="G14" s="187"/>
      <c r="H14" s="187">
        <v>1</v>
      </c>
      <c r="I14" s="187">
        <v>2</v>
      </c>
      <c r="J14" s="188">
        <v>3</v>
      </c>
      <c r="K14" s="189">
        <v>6</v>
      </c>
      <c r="L14" s="187">
        <v>7</v>
      </c>
      <c r="M14" s="187">
        <v>8</v>
      </c>
      <c r="N14" s="187">
        <v>9</v>
      </c>
      <c r="O14" s="190">
        <v>10</v>
      </c>
      <c r="P14" s="186">
        <v>13</v>
      </c>
      <c r="Q14" s="187">
        <v>14</v>
      </c>
      <c r="R14" s="187">
        <v>15</v>
      </c>
      <c r="S14" s="187">
        <v>16</v>
      </c>
      <c r="T14" s="188">
        <v>17</v>
      </c>
      <c r="U14" s="189">
        <v>20</v>
      </c>
      <c r="V14" s="187">
        <v>21</v>
      </c>
      <c r="W14" s="187">
        <v>22</v>
      </c>
      <c r="X14" s="187">
        <v>23</v>
      </c>
      <c r="Y14" s="190">
        <v>24</v>
      </c>
      <c r="Z14" s="186">
        <v>27</v>
      </c>
      <c r="AA14" s="187">
        <v>28</v>
      </c>
      <c r="AB14" s="187">
        <v>29</v>
      </c>
      <c r="AC14" s="187">
        <v>30</v>
      </c>
      <c r="AD14" s="188">
        <v>31</v>
      </c>
      <c r="AE14" s="191"/>
      <c r="AF14" s="191"/>
      <c r="AG14" s="866"/>
      <c r="AH14" s="866"/>
      <c r="AI14" s="872"/>
      <c r="AJ14" s="873"/>
      <c r="AK14" s="873"/>
      <c r="AL14" s="873"/>
      <c r="AM14" s="873"/>
      <c r="AN14" s="874"/>
      <c r="AP14" s="878"/>
      <c r="AQ14" s="878"/>
      <c r="AR14" s="879"/>
    </row>
    <row r="15" spans="1:47" ht="24.6" customHeight="1">
      <c r="B15" s="184"/>
      <c r="C15" s="862"/>
      <c r="D15" s="863"/>
      <c r="E15" s="864"/>
      <c r="F15" s="192" t="s">
        <v>190</v>
      </c>
      <c r="G15" s="193" t="s">
        <v>191</v>
      </c>
      <c r="H15" s="193" t="s">
        <v>192</v>
      </c>
      <c r="I15" s="193" t="s">
        <v>193</v>
      </c>
      <c r="J15" s="194" t="s">
        <v>194</v>
      </c>
      <c r="K15" s="195" t="s">
        <v>190</v>
      </c>
      <c r="L15" s="193" t="s">
        <v>191</v>
      </c>
      <c r="M15" s="193" t="s">
        <v>192</v>
      </c>
      <c r="N15" s="193" t="s">
        <v>193</v>
      </c>
      <c r="O15" s="196" t="s">
        <v>194</v>
      </c>
      <c r="P15" s="192" t="s">
        <v>190</v>
      </c>
      <c r="Q15" s="193" t="s">
        <v>191</v>
      </c>
      <c r="R15" s="193" t="s">
        <v>192</v>
      </c>
      <c r="S15" s="193" t="s">
        <v>193</v>
      </c>
      <c r="T15" s="194" t="s">
        <v>194</v>
      </c>
      <c r="U15" s="195" t="s">
        <v>190</v>
      </c>
      <c r="V15" s="193" t="s">
        <v>191</v>
      </c>
      <c r="W15" s="193" t="s">
        <v>192</v>
      </c>
      <c r="X15" s="193" t="s">
        <v>193</v>
      </c>
      <c r="Y15" s="196" t="s">
        <v>194</v>
      </c>
      <c r="Z15" s="192" t="s">
        <v>190</v>
      </c>
      <c r="AA15" s="193" t="s">
        <v>191</v>
      </c>
      <c r="AB15" s="193" t="s">
        <v>192</v>
      </c>
      <c r="AC15" s="196" t="s">
        <v>193</v>
      </c>
      <c r="AD15" s="194" t="s">
        <v>194</v>
      </c>
      <c r="AE15" s="197"/>
      <c r="AF15" s="197"/>
      <c r="AG15" s="880" t="s">
        <v>195</v>
      </c>
      <c r="AH15" s="880" t="s">
        <v>196</v>
      </c>
      <c r="AI15" s="872"/>
      <c r="AJ15" s="873"/>
      <c r="AK15" s="873"/>
      <c r="AL15" s="873"/>
      <c r="AM15" s="873"/>
      <c r="AN15" s="874"/>
    </row>
    <row r="16" spans="1:47" ht="1.1499999999999999" customHeight="1" thickBot="1">
      <c r="B16" s="184"/>
      <c r="C16" s="865"/>
      <c r="D16" s="866"/>
      <c r="E16" s="867"/>
      <c r="F16" s="198"/>
      <c r="G16" s="199"/>
      <c r="H16" s="199"/>
      <c r="I16" s="199"/>
      <c r="J16" s="200"/>
      <c r="K16" s="201"/>
      <c r="L16" s="199"/>
      <c r="M16" s="199"/>
      <c r="N16" s="199"/>
      <c r="O16" s="202"/>
      <c r="P16" s="198"/>
      <c r="Q16" s="199"/>
      <c r="R16" s="199"/>
      <c r="S16" s="199"/>
      <c r="T16" s="200"/>
      <c r="U16" s="201"/>
      <c r="V16" s="199"/>
      <c r="W16" s="199"/>
      <c r="X16" s="199"/>
      <c r="Y16" s="202"/>
      <c r="Z16" s="198"/>
      <c r="AA16" s="199"/>
      <c r="AB16" s="199"/>
      <c r="AC16" s="202"/>
      <c r="AD16" s="200"/>
      <c r="AE16" s="203"/>
      <c r="AF16" s="203"/>
      <c r="AG16" s="881"/>
      <c r="AH16" s="881"/>
      <c r="AI16" s="875"/>
      <c r="AJ16" s="876"/>
      <c r="AK16" s="876"/>
      <c r="AL16" s="876"/>
      <c r="AM16" s="876"/>
      <c r="AN16" s="877"/>
    </row>
    <row r="17" spans="2:51" ht="18" customHeight="1">
      <c r="B17" s="184"/>
      <c r="C17" s="204">
        <f>IF(D17="","",SUBTOTAL(103,$D$17:D17))</f>
        <v>1</v>
      </c>
      <c r="D17" s="851" t="str">
        <f>IF('Input Data'!I10="","",'Input Data'!I10)</f>
        <v>DELA CRUZ, JUAN SANTOS</v>
      </c>
      <c r="E17" s="852"/>
      <c r="F17" s="205"/>
      <c r="G17" s="206"/>
      <c r="H17" s="207" t="s">
        <v>199</v>
      </c>
      <c r="I17" s="207"/>
      <c r="J17" s="208"/>
      <c r="K17" s="209"/>
      <c r="L17" s="207"/>
      <c r="M17" s="207"/>
      <c r="N17" s="207"/>
      <c r="O17" s="210"/>
      <c r="P17" s="211"/>
      <c r="Q17" s="207"/>
      <c r="R17" s="207"/>
      <c r="S17" s="207"/>
      <c r="T17" s="208"/>
      <c r="U17" s="209"/>
      <c r="V17" s="207"/>
      <c r="W17" s="207"/>
      <c r="X17" s="207"/>
      <c r="Y17" s="210"/>
      <c r="Z17" s="211"/>
      <c r="AA17" s="207"/>
      <c r="AB17" s="207"/>
      <c r="AC17" s="210"/>
      <c r="AD17" s="208"/>
      <c r="AE17" s="212">
        <f>IF(D17="","",COUNTIF(F17:AD17,"x") + COUNTIF(F17:AD17,"h")*0.5)</f>
        <v>1</v>
      </c>
      <c r="AF17" s="213">
        <f>IF(OR(D17="", AI17="Transferred Out", AI17="NLS"), "", $AR$13)</f>
        <v>23</v>
      </c>
      <c r="AG17" s="214">
        <f>IF(AH17="","",AE17)</f>
        <v>1</v>
      </c>
      <c r="AH17" s="214">
        <f>IF(AF17="","",$AR$13-AE17)</f>
        <v>22</v>
      </c>
      <c r="AI17" s="853"/>
      <c r="AJ17" s="854"/>
      <c r="AK17" s="854"/>
      <c r="AL17" s="854"/>
      <c r="AM17" s="854"/>
      <c r="AN17" s="855"/>
      <c r="AP17" s="215" t="s">
        <v>197</v>
      </c>
      <c r="AY17" s="177">
        <f>IF(D17="",0,1)</f>
        <v>1</v>
      </c>
    </row>
    <row r="18" spans="2:51" ht="18" customHeight="1">
      <c r="B18" s="184"/>
      <c r="C18" s="216">
        <f>IF(D18="","",SUBTOTAL(103,$D$17:D18))</f>
        <v>2</v>
      </c>
      <c r="D18" s="846" t="str">
        <f>IF('Input Data'!I11="","",'Input Data'!I11)</f>
        <v>REYES, MARK VILLANUEVA</v>
      </c>
      <c r="E18" s="847"/>
      <c r="F18" s="217"/>
      <c r="G18" s="218"/>
      <c r="H18" s="219"/>
      <c r="I18" s="219"/>
      <c r="J18" s="220"/>
      <c r="K18" s="221"/>
      <c r="L18" s="219"/>
      <c r="M18" s="219"/>
      <c r="N18" s="219"/>
      <c r="O18" s="222"/>
      <c r="P18" s="223"/>
      <c r="Q18" s="219"/>
      <c r="R18" s="219"/>
      <c r="S18" s="219"/>
      <c r="T18" s="220"/>
      <c r="U18" s="221"/>
      <c r="V18" s="219"/>
      <c r="W18" s="219"/>
      <c r="X18" s="219"/>
      <c r="Y18" s="222"/>
      <c r="Z18" s="223"/>
      <c r="AA18" s="219"/>
      <c r="AB18" s="219"/>
      <c r="AC18" s="222"/>
      <c r="AD18" s="220"/>
      <c r="AE18" s="212">
        <f t="shared" ref="AE18:AE76" si="0">IF(D18="","",COUNTIF(F18:AD18,"x") + COUNTIF(F18:AD18,"h")*0.5)</f>
        <v>0</v>
      </c>
      <c r="AF18" s="213">
        <f t="shared" ref="AF18:AF76" si="1">IF(OR(D18="", AI18="Transferred Out", AI18="NLS"), "", $AR$13)</f>
        <v>23</v>
      </c>
      <c r="AG18" s="224">
        <f>IF(AH18="","",AE18)</f>
        <v>0</v>
      </c>
      <c r="AH18" s="225">
        <f t="shared" ref="AH18:AH76" si="2">IF(AF18="","",$AR$13-AE18)</f>
        <v>23</v>
      </c>
      <c r="AI18" s="850"/>
      <c r="AJ18" s="848"/>
      <c r="AK18" s="848"/>
      <c r="AL18" s="848"/>
      <c r="AM18" s="848"/>
      <c r="AN18" s="849"/>
      <c r="AP18" s="226"/>
      <c r="AQ18" s="177" t="s">
        <v>198</v>
      </c>
      <c r="AY18" s="177">
        <f t="shared" ref="AY18:AY76" si="3">IF(D18="",0,1)</f>
        <v>1</v>
      </c>
    </row>
    <row r="19" spans="2:51" ht="18" customHeight="1">
      <c r="B19" s="184"/>
      <c r="C19" s="227">
        <f>IF(D19="","",SUBTOTAL(103,$D$17:D19))</f>
        <v>3</v>
      </c>
      <c r="D19" s="846" t="str">
        <f>IF('Input Data'!I12="","",'Input Data'!I12)</f>
        <v>SANTOS, CARLO MENDOZA</v>
      </c>
      <c r="E19" s="847"/>
      <c r="F19" s="217"/>
      <c r="G19" s="218"/>
      <c r="H19" s="219"/>
      <c r="I19" s="219"/>
      <c r="J19" s="220"/>
      <c r="K19" s="221"/>
      <c r="L19" s="219"/>
      <c r="M19" s="219"/>
      <c r="N19" s="219"/>
      <c r="O19" s="222"/>
      <c r="P19" s="223"/>
      <c r="Q19" s="219"/>
      <c r="R19" s="219"/>
      <c r="S19" s="219"/>
      <c r="T19" s="220"/>
      <c r="U19" s="221"/>
      <c r="V19" s="219"/>
      <c r="W19" s="219"/>
      <c r="X19" s="219"/>
      <c r="Y19" s="222"/>
      <c r="Z19" s="223"/>
      <c r="AA19" s="219"/>
      <c r="AB19" s="219"/>
      <c r="AC19" s="222"/>
      <c r="AD19" s="220"/>
      <c r="AE19" s="212">
        <f t="shared" si="0"/>
        <v>0</v>
      </c>
      <c r="AF19" s="213">
        <f t="shared" si="1"/>
        <v>23</v>
      </c>
      <c r="AG19" s="224">
        <f t="shared" ref="AG19:AG76" si="4">IF(AH19="","",AE19)</f>
        <v>0</v>
      </c>
      <c r="AH19" s="225">
        <f t="shared" si="2"/>
        <v>23</v>
      </c>
      <c r="AI19" s="850"/>
      <c r="AJ19" s="848"/>
      <c r="AK19" s="848"/>
      <c r="AL19" s="848"/>
      <c r="AM19" s="848"/>
      <c r="AN19" s="849"/>
      <c r="AP19" s="226" t="s">
        <v>199</v>
      </c>
      <c r="AQ19" s="177" t="s">
        <v>200</v>
      </c>
      <c r="AY19" s="177">
        <f t="shared" si="3"/>
        <v>1</v>
      </c>
    </row>
    <row r="20" spans="2:51" ht="18" customHeight="1">
      <c r="B20" s="184"/>
      <c r="C20" s="216">
        <f>IF(D20="","",SUBTOTAL(103,$D$17:D20))</f>
        <v>4</v>
      </c>
      <c r="D20" s="846" t="str">
        <f>IF('Input Data'!I13="","",'Input Data'!I13)</f>
        <v>MENDOZA, GABRIEL LOPEZ</v>
      </c>
      <c r="E20" s="847"/>
      <c r="F20" s="217"/>
      <c r="G20" s="218"/>
      <c r="H20" s="219"/>
      <c r="I20" s="219"/>
      <c r="J20" s="220"/>
      <c r="K20" s="221"/>
      <c r="L20" s="219"/>
      <c r="M20" s="219"/>
      <c r="N20" s="219"/>
      <c r="O20" s="222"/>
      <c r="P20" s="223"/>
      <c r="Q20" s="219"/>
      <c r="R20" s="219"/>
      <c r="S20" s="219"/>
      <c r="T20" s="220"/>
      <c r="U20" s="221"/>
      <c r="V20" s="219"/>
      <c r="W20" s="219"/>
      <c r="X20" s="219"/>
      <c r="Y20" s="222"/>
      <c r="Z20" s="223"/>
      <c r="AA20" s="219"/>
      <c r="AB20" s="219"/>
      <c r="AC20" s="222"/>
      <c r="AD20" s="220"/>
      <c r="AE20" s="212">
        <f t="shared" si="0"/>
        <v>0</v>
      </c>
      <c r="AF20" s="213">
        <f t="shared" si="1"/>
        <v>23</v>
      </c>
      <c r="AG20" s="228">
        <f t="shared" si="4"/>
        <v>0</v>
      </c>
      <c r="AH20" s="225">
        <f t="shared" si="2"/>
        <v>23</v>
      </c>
      <c r="AI20" s="850"/>
      <c r="AJ20" s="848"/>
      <c r="AK20" s="848"/>
      <c r="AL20" s="848"/>
      <c r="AM20" s="848"/>
      <c r="AN20" s="849"/>
      <c r="AP20" s="226" t="s">
        <v>201</v>
      </c>
      <c r="AQ20" s="177" t="s">
        <v>202</v>
      </c>
      <c r="AY20" s="177">
        <f t="shared" si="3"/>
        <v>1</v>
      </c>
    </row>
    <row r="21" spans="2:51" ht="18" customHeight="1">
      <c r="B21" s="184"/>
      <c r="C21" s="227">
        <f>IF(D21="","",SUBTOTAL(103,$D$17:D21))</f>
        <v>5</v>
      </c>
      <c r="D21" s="846" t="str">
        <f>IF('Input Data'!I14="","",'Input Data'!I14)</f>
        <v>VILLANUEVA, ADRIAN TORRES</v>
      </c>
      <c r="E21" s="847"/>
      <c r="F21" s="229"/>
      <c r="G21" s="218"/>
      <c r="H21" s="219"/>
      <c r="I21" s="219"/>
      <c r="J21" s="220"/>
      <c r="K21" s="221"/>
      <c r="L21" s="219"/>
      <c r="M21" s="219"/>
      <c r="N21" s="219"/>
      <c r="O21" s="222"/>
      <c r="P21" s="223"/>
      <c r="Q21" s="219"/>
      <c r="R21" s="219"/>
      <c r="S21" s="219"/>
      <c r="T21" s="220"/>
      <c r="U21" s="221"/>
      <c r="V21" s="219"/>
      <c r="W21" s="219"/>
      <c r="X21" s="219"/>
      <c r="Y21" s="222"/>
      <c r="Z21" s="223"/>
      <c r="AA21" s="219"/>
      <c r="AB21" s="219"/>
      <c r="AC21" s="222"/>
      <c r="AD21" s="220"/>
      <c r="AE21" s="212">
        <f t="shared" si="0"/>
        <v>0</v>
      </c>
      <c r="AF21" s="213">
        <f t="shared" si="1"/>
        <v>23</v>
      </c>
      <c r="AG21" s="224">
        <f t="shared" si="4"/>
        <v>0</v>
      </c>
      <c r="AH21" s="225">
        <f t="shared" si="2"/>
        <v>23</v>
      </c>
      <c r="AI21" s="850"/>
      <c r="AJ21" s="848"/>
      <c r="AK21" s="848"/>
      <c r="AL21" s="848"/>
      <c r="AM21" s="848"/>
      <c r="AN21" s="849"/>
      <c r="AY21" s="177">
        <f t="shared" si="3"/>
        <v>1</v>
      </c>
    </row>
    <row r="22" spans="2:51" ht="18" customHeight="1">
      <c r="B22" s="184"/>
      <c r="C22" s="216">
        <f>IF(D22="","",SUBTOTAL(103,$D$17:D22))</f>
        <v>6</v>
      </c>
      <c r="D22" s="846" t="str">
        <f>IF('Input Data'!I15="","",'Input Data'!I15)</f>
        <v>LOPEZ, JOSHUA RAMOS</v>
      </c>
      <c r="E22" s="847"/>
      <c r="F22" s="217"/>
      <c r="G22" s="218"/>
      <c r="H22" s="219"/>
      <c r="I22" s="219"/>
      <c r="J22" s="220"/>
      <c r="K22" s="221"/>
      <c r="L22" s="219"/>
      <c r="M22" s="219"/>
      <c r="N22" s="219"/>
      <c r="O22" s="222"/>
      <c r="P22" s="223"/>
      <c r="Q22" s="219"/>
      <c r="R22" s="219"/>
      <c r="S22" s="219"/>
      <c r="T22" s="220"/>
      <c r="U22" s="221"/>
      <c r="V22" s="219"/>
      <c r="W22" s="219"/>
      <c r="X22" s="219"/>
      <c r="Y22" s="222"/>
      <c r="Z22" s="223"/>
      <c r="AA22" s="219"/>
      <c r="AB22" s="219"/>
      <c r="AC22" s="222"/>
      <c r="AD22" s="220"/>
      <c r="AE22" s="212">
        <f t="shared" si="0"/>
        <v>0</v>
      </c>
      <c r="AF22" s="213">
        <f t="shared" si="1"/>
        <v>23</v>
      </c>
      <c r="AG22" s="224">
        <f t="shared" si="4"/>
        <v>0</v>
      </c>
      <c r="AH22" s="225">
        <f t="shared" si="2"/>
        <v>23</v>
      </c>
      <c r="AI22" s="850"/>
      <c r="AJ22" s="848"/>
      <c r="AK22" s="848"/>
      <c r="AL22" s="848"/>
      <c r="AM22" s="848"/>
      <c r="AN22" s="849"/>
      <c r="AP22" s="215" t="s">
        <v>203</v>
      </c>
      <c r="AQ22" s="177" t="s">
        <v>204</v>
      </c>
      <c r="AY22" s="177">
        <f t="shared" si="3"/>
        <v>1</v>
      </c>
    </row>
    <row r="23" spans="2:51" ht="18" customHeight="1">
      <c r="B23" s="184"/>
      <c r="C23" s="227">
        <f>IF(D23="","",SUBTOTAL(103,$D$17:D23))</f>
        <v>7</v>
      </c>
      <c r="D23" s="846" t="str">
        <f>IF('Input Data'!I16="","",'Input Data'!I16)</f>
        <v>TORRES, DANIEL BAUTISTA</v>
      </c>
      <c r="E23" s="847"/>
      <c r="F23" s="217"/>
      <c r="G23" s="218"/>
      <c r="H23" s="219"/>
      <c r="I23" s="219"/>
      <c r="J23" s="220"/>
      <c r="K23" s="221"/>
      <c r="L23" s="219"/>
      <c r="M23" s="219"/>
      <c r="N23" s="219"/>
      <c r="O23" s="222"/>
      <c r="P23" s="223"/>
      <c r="Q23" s="219"/>
      <c r="R23" s="219"/>
      <c r="S23" s="219"/>
      <c r="T23" s="220"/>
      <c r="U23" s="221"/>
      <c r="V23" s="219"/>
      <c r="W23" s="219"/>
      <c r="X23" s="219"/>
      <c r="Y23" s="222"/>
      <c r="Z23" s="223"/>
      <c r="AA23" s="219"/>
      <c r="AB23" s="219"/>
      <c r="AC23" s="222"/>
      <c r="AD23" s="220"/>
      <c r="AE23" s="212">
        <f t="shared" si="0"/>
        <v>0</v>
      </c>
      <c r="AF23" s="213">
        <f t="shared" si="1"/>
        <v>23</v>
      </c>
      <c r="AG23" s="224">
        <f t="shared" si="4"/>
        <v>0</v>
      </c>
      <c r="AH23" s="225">
        <f t="shared" si="2"/>
        <v>23</v>
      </c>
      <c r="AI23" s="850"/>
      <c r="AJ23" s="848"/>
      <c r="AK23" s="848"/>
      <c r="AL23" s="848"/>
      <c r="AM23" s="848"/>
      <c r="AN23" s="849"/>
      <c r="AY23" s="177">
        <f t="shared" si="3"/>
        <v>1</v>
      </c>
    </row>
    <row r="24" spans="2:51" ht="18" customHeight="1">
      <c r="B24" s="184"/>
      <c r="C24" s="216">
        <f>IF(D24="","",SUBTOTAL(103,$D$17:D24))</f>
        <v>8</v>
      </c>
      <c r="D24" s="846" t="str">
        <f>IF('Input Data'!I17="","",'Input Data'!I17)</f>
        <v>RAMOS, CHRISTIAN GARCIA</v>
      </c>
      <c r="E24" s="847"/>
      <c r="F24" s="217"/>
      <c r="G24" s="218"/>
      <c r="H24" s="219"/>
      <c r="I24" s="219"/>
      <c r="J24" s="220"/>
      <c r="K24" s="221"/>
      <c r="L24" s="219"/>
      <c r="M24" s="219"/>
      <c r="N24" s="219"/>
      <c r="O24" s="222"/>
      <c r="P24" s="223"/>
      <c r="Q24" s="219"/>
      <c r="R24" s="219"/>
      <c r="S24" s="219"/>
      <c r="T24" s="220"/>
      <c r="U24" s="221"/>
      <c r="V24" s="219"/>
      <c r="W24" s="219"/>
      <c r="X24" s="219"/>
      <c r="Y24" s="222"/>
      <c r="Z24" s="223"/>
      <c r="AA24" s="219"/>
      <c r="AB24" s="219"/>
      <c r="AC24" s="222"/>
      <c r="AD24" s="220"/>
      <c r="AE24" s="212">
        <f t="shared" si="0"/>
        <v>0</v>
      </c>
      <c r="AF24" s="213">
        <f t="shared" si="1"/>
        <v>23</v>
      </c>
      <c r="AG24" s="230">
        <f t="shared" si="4"/>
        <v>0</v>
      </c>
      <c r="AH24" s="225">
        <f t="shared" si="2"/>
        <v>23</v>
      </c>
      <c r="AI24" s="850"/>
      <c r="AJ24" s="848"/>
      <c r="AK24" s="848"/>
      <c r="AL24" s="848"/>
      <c r="AM24" s="848"/>
      <c r="AN24" s="849"/>
      <c r="AY24" s="177">
        <f t="shared" si="3"/>
        <v>1</v>
      </c>
    </row>
    <row r="25" spans="2:51" ht="18" customHeight="1">
      <c r="B25" s="184"/>
      <c r="C25" s="227">
        <f>IF(D25="","",SUBTOTAL(103,$D$17:D25))</f>
        <v>9</v>
      </c>
      <c r="D25" s="846" t="str">
        <f>IF('Input Data'!I18="","",'Input Data'!I18)</f>
        <v>BAUTISTA, KEVIN MORALES</v>
      </c>
      <c r="E25" s="847"/>
      <c r="F25" s="217"/>
      <c r="G25" s="218"/>
      <c r="H25" s="219"/>
      <c r="I25" s="219"/>
      <c r="J25" s="220"/>
      <c r="K25" s="221"/>
      <c r="L25" s="219"/>
      <c r="M25" s="219"/>
      <c r="N25" s="219"/>
      <c r="O25" s="222"/>
      <c r="P25" s="223"/>
      <c r="Q25" s="219"/>
      <c r="R25" s="219"/>
      <c r="S25" s="219"/>
      <c r="T25" s="220"/>
      <c r="U25" s="221"/>
      <c r="V25" s="219"/>
      <c r="W25" s="219"/>
      <c r="X25" s="219"/>
      <c r="Y25" s="222"/>
      <c r="Z25" s="223"/>
      <c r="AA25" s="219"/>
      <c r="AB25" s="219"/>
      <c r="AC25" s="222"/>
      <c r="AD25" s="220"/>
      <c r="AE25" s="212">
        <f t="shared" si="0"/>
        <v>0</v>
      </c>
      <c r="AF25" s="213" t="str">
        <f t="shared" si="1"/>
        <v/>
      </c>
      <c r="AG25" s="224" t="str">
        <f t="shared" si="4"/>
        <v/>
      </c>
      <c r="AH25" s="225" t="str">
        <f t="shared" si="2"/>
        <v/>
      </c>
      <c r="AI25" s="850" t="s">
        <v>2124</v>
      </c>
      <c r="AJ25" s="848"/>
      <c r="AK25" s="848"/>
      <c r="AL25" s="848"/>
      <c r="AM25" s="848"/>
      <c r="AN25" s="849"/>
      <c r="AY25" s="177">
        <f t="shared" si="3"/>
        <v>1</v>
      </c>
    </row>
    <row r="26" spans="2:51" ht="18" customHeight="1">
      <c r="B26" s="184"/>
      <c r="C26" s="227">
        <f>IF(D26="","",SUBTOTAL(103,$D$17:D26))</f>
        <v>10</v>
      </c>
      <c r="D26" s="846" t="str">
        <f>IF('Input Data'!I19="","",'Input Data'!I19)</f>
        <v>GARCIA, PAOLO FERNANDEZ</v>
      </c>
      <c r="E26" s="847"/>
      <c r="F26" s="217"/>
      <c r="G26" s="218"/>
      <c r="H26" s="219"/>
      <c r="I26" s="219"/>
      <c r="J26" s="220"/>
      <c r="K26" s="221"/>
      <c r="L26" s="219"/>
      <c r="M26" s="219"/>
      <c r="N26" s="219"/>
      <c r="O26" s="222"/>
      <c r="P26" s="223"/>
      <c r="Q26" s="219"/>
      <c r="R26" s="219"/>
      <c r="S26" s="219"/>
      <c r="T26" s="220"/>
      <c r="U26" s="221"/>
      <c r="V26" s="219"/>
      <c r="W26" s="219"/>
      <c r="X26" s="219"/>
      <c r="Y26" s="222"/>
      <c r="Z26" s="223"/>
      <c r="AA26" s="219"/>
      <c r="AB26" s="219"/>
      <c r="AC26" s="222"/>
      <c r="AD26" s="220"/>
      <c r="AE26" s="212">
        <f t="shared" si="0"/>
        <v>0</v>
      </c>
      <c r="AF26" s="213">
        <f t="shared" si="1"/>
        <v>23</v>
      </c>
      <c r="AG26" s="224">
        <f t="shared" si="4"/>
        <v>0</v>
      </c>
      <c r="AH26" s="225">
        <f t="shared" si="2"/>
        <v>23</v>
      </c>
      <c r="AI26" s="850"/>
      <c r="AJ26" s="848"/>
      <c r="AK26" s="848"/>
      <c r="AL26" s="848"/>
      <c r="AM26" s="848"/>
      <c r="AN26" s="849"/>
      <c r="AY26" s="177">
        <f t="shared" si="3"/>
        <v>1</v>
      </c>
    </row>
    <row r="27" spans="2:51" ht="18" customHeight="1">
      <c r="B27" s="184"/>
      <c r="C27" s="227">
        <f>IF(D27="","",SUBTOTAL(103,$D$17:D27))</f>
        <v>11</v>
      </c>
      <c r="D27" s="846" t="str">
        <f>IF('Input Data'!I20="","",'Input Data'!I20)</f>
        <v>MORALES, ANGELO AQUINO</v>
      </c>
      <c r="E27" s="847"/>
      <c r="F27" s="217"/>
      <c r="G27" s="218"/>
      <c r="H27" s="219"/>
      <c r="I27" s="219"/>
      <c r="J27" s="220"/>
      <c r="K27" s="221"/>
      <c r="L27" s="219"/>
      <c r="M27" s="219"/>
      <c r="N27" s="219"/>
      <c r="O27" s="222"/>
      <c r="P27" s="223"/>
      <c r="Q27" s="219"/>
      <c r="R27" s="219"/>
      <c r="S27" s="219"/>
      <c r="T27" s="220"/>
      <c r="U27" s="221"/>
      <c r="V27" s="219"/>
      <c r="W27" s="219"/>
      <c r="X27" s="219"/>
      <c r="Y27" s="222"/>
      <c r="Z27" s="223"/>
      <c r="AA27" s="219"/>
      <c r="AB27" s="219"/>
      <c r="AC27" s="222"/>
      <c r="AD27" s="220"/>
      <c r="AE27" s="212">
        <f t="shared" si="0"/>
        <v>0</v>
      </c>
      <c r="AF27" s="213">
        <f t="shared" si="1"/>
        <v>23</v>
      </c>
      <c r="AG27" s="224">
        <f t="shared" si="4"/>
        <v>0</v>
      </c>
      <c r="AH27" s="225">
        <f t="shared" si="2"/>
        <v>23</v>
      </c>
      <c r="AI27" s="850"/>
      <c r="AJ27" s="848"/>
      <c r="AK27" s="848"/>
      <c r="AL27" s="848"/>
      <c r="AM27" s="848"/>
      <c r="AN27" s="849"/>
      <c r="AY27" s="177">
        <f t="shared" si="3"/>
        <v>1</v>
      </c>
    </row>
    <row r="28" spans="2:51" ht="18" customHeight="1">
      <c r="B28" s="184"/>
      <c r="C28" s="227">
        <f>IF(D28="","",SUBTOTAL(103,$D$17:D28))</f>
        <v>12</v>
      </c>
      <c r="D28" s="846" t="str">
        <f>IF('Input Data'!I21="","",'Input Data'!I21)</f>
        <v>FERNANDEZ, NATHANIEL SALAZAR</v>
      </c>
      <c r="E28" s="847"/>
      <c r="F28" s="217"/>
      <c r="G28" s="218"/>
      <c r="H28" s="219"/>
      <c r="I28" s="219"/>
      <c r="J28" s="220"/>
      <c r="K28" s="221"/>
      <c r="L28" s="219"/>
      <c r="M28" s="219"/>
      <c r="N28" s="219"/>
      <c r="O28" s="222"/>
      <c r="P28" s="223"/>
      <c r="Q28" s="219"/>
      <c r="R28" s="219"/>
      <c r="S28" s="219"/>
      <c r="T28" s="220"/>
      <c r="U28" s="221"/>
      <c r="V28" s="219"/>
      <c r="W28" s="219"/>
      <c r="X28" s="219"/>
      <c r="Y28" s="222"/>
      <c r="Z28" s="223"/>
      <c r="AA28" s="219"/>
      <c r="AB28" s="219"/>
      <c r="AC28" s="222"/>
      <c r="AD28" s="220"/>
      <c r="AE28" s="212">
        <f t="shared" si="0"/>
        <v>0</v>
      </c>
      <c r="AF28" s="213">
        <f t="shared" si="1"/>
        <v>23</v>
      </c>
      <c r="AG28" s="224">
        <f t="shared" si="4"/>
        <v>0</v>
      </c>
      <c r="AH28" s="225">
        <f t="shared" si="2"/>
        <v>23</v>
      </c>
      <c r="AI28" s="850"/>
      <c r="AJ28" s="848"/>
      <c r="AK28" s="848"/>
      <c r="AL28" s="848"/>
      <c r="AM28" s="848"/>
      <c r="AN28" s="849"/>
      <c r="AY28" s="177">
        <f t="shared" si="3"/>
        <v>1</v>
      </c>
    </row>
    <row r="29" spans="2:51" ht="18" customHeight="1">
      <c r="B29" s="184"/>
      <c r="C29" s="227">
        <f>IF(D29="","",SUBTOTAL(103,$D$17:D29))</f>
        <v>13</v>
      </c>
      <c r="D29" s="846" t="str">
        <f>IF('Input Data'!I22="","",'Input Data'!I22)</f>
        <v>AQUINO, FRANCIS GUTIERREZ</v>
      </c>
      <c r="E29" s="847"/>
      <c r="F29" s="217"/>
      <c r="G29" s="218"/>
      <c r="H29" s="219"/>
      <c r="I29" s="219"/>
      <c r="J29" s="220"/>
      <c r="K29" s="221"/>
      <c r="L29" s="219"/>
      <c r="M29" s="219"/>
      <c r="N29" s="219"/>
      <c r="O29" s="222"/>
      <c r="P29" s="223"/>
      <c r="Q29" s="219"/>
      <c r="R29" s="219"/>
      <c r="S29" s="219"/>
      <c r="T29" s="220"/>
      <c r="U29" s="221"/>
      <c r="V29" s="219"/>
      <c r="W29" s="219"/>
      <c r="X29" s="219"/>
      <c r="Y29" s="222"/>
      <c r="Z29" s="223"/>
      <c r="AA29" s="219"/>
      <c r="AB29" s="219"/>
      <c r="AC29" s="222"/>
      <c r="AD29" s="220"/>
      <c r="AE29" s="212">
        <f t="shared" si="0"/>
        <v>0</v>
      </c>
      <c r="AF29" s="213">
        <f t="shared" si="1"/>
        <v>23</v>
      </c>
      <c r="AG29" s="224">
        <f t="shared" si="4"/>
        <v>0</v>
      </c>
      <c r="AH29" s="225">
        <f t="shared" si="2"/>
        <v>23</v>
      </c>
      <c r="AI29" s="850"/>
      <c r="AJ29" s="848"/>
      <c r="AK29" s="848"/>
      <c r="AL29" s="848"/>
      <c r="AM29" s="848"/>
      <c r="AN29" s="849"/>
      <c r="AY29" s="177">
        <f t="shared" si="3"/>
        <v>1</v>
      </c>
    </row>
    <row r="30" spans="2:51" ht="18" customHeight="1">
      <c r="B30" s="184"/>
      <c r="C30" s="227">
        <f>IF(D30="","",SUBTOTAL(103,$D$17:D30))</f>
        <v>14</v>
      </c>
      <c r="D30" s="846" t="str">
        <f>IF('Input Data'!I23="","",'Input Data'!I23)</f>
        <v>SALAZAR, DOMINIC PONCE</v>
      </c>
      <c r="E30" s="847"/>
      <c r="F30" s="217"/>
      <c r="G30" s="218"/>
      <c r="H30" s="219"/>
      <c r="I30" s="219"/>
      <c r="J30" s="220"/>
      <c r="K30" s="221"/>
      <c r="L30" s="219"/>
      <c r="M30" s="219"/>
      <c r="N30" s="219"/>
      <c r="O30" s="222"/>
      <c r="P30" s="223"/>
      <c r="Q30" s="219"/>
      <c r="R30" s="219"/>
      <c r="S30" s="219"/>
      <c r="T30" s="220"/>
      <c r="U30" s="221"/>
      <c r="V30" s="219"/>
      <c r="W30" s="219"/>
      <c r="X30" s="219"/>
      <c r="Y30" s="222"/>
      <c r="Z30" s="223"/>
      <c r="AA30" s="219"/>
      <c r="AB30" s="219"/>
      <c r="AC30" s="222"/>
      <c r="AD30" s="220"/>
      <c r="AE30" s="212">
        <f t="shared" si="0"/>
        <v>0</v>
      </c>
      <c r="AF30" s="213">
        <f t="shared" si="1"/>
        <v>23</v>
      </c>
      <c r="AG30" s="224">
        <f t="shared" si="4"/>
        <v>0</v>
      </c>
      <c r="AH30" s="225">
        <f t="shared" si="2"/>
        <v>23</v>
      </c>
      <c r="AI30" s="850"/>
      <c r="AJ30" s="848"/>
      <c r="AK30" s="848"/>
      <c r="AL30" s="848"/>
      <c r="AM30" s="848"/>
      <c r="AN30" s="849"/>
      <c r="AY30" s="177">
        <f t="shared" si="3"/>
        <v>1</v>
      </c>
    </row>
    <row r="31" spans="2:51" ht="18" customHeight="1">
      <c r="B31" s="184"/>
      <c r="C31" s="231">
        <f>IF(D31="","",SUBTOTAL(103,$D$17:D31))</f>
        <v>15</v>
      </c>
      <c r="D31" s="846" t="str">
        <f>IF('Input Data'!I24="","",'Input Data'!I24)</f>
        <v>GUTIERREZ, EMMANUEL RIVERA</v>
      </c>
      <c r="E31" s="847"/>
      <c r="F31" s="232"/>
      <c r="G31" s="218"/>
      <c r="H31" s="219"/>
      <c r="I31" s="219"/>
      <c r="J31" s="220"/>
      <c r="K31" s="221"/>
      <c r="L31" s="219"/>
      <c r="M31" s="219"/>
      <c r="N31" s="219"/>
      <c r="O31" s="222"/>
      <c r="P31" s="223"/>
      <c r="Q31" s="219"/>
      <c r="R31" s="219"/>
      <c r="S31" s="219"/>
      <c r="T31" s="220"/>
      <c r="U31" s="221"/>
      <c r="V31" s="219"/>
      <c r="W31" s="219"/>
      <c r="X31" s="219"/>
      <c r="Y31" s="222"/>
      <c r="Z31" s="223"/>
      <c r="AA31" s="219"/>
      <c r="AB31" s="219"/>
      <c r="AC31" s="222"/>
      <c r="AD31" s="220"/>
      <c r="AE31" s="212">
        <f t="shared" si="0"/>
        <v>0</v>
      </c>
      <c r="AF31" s="213">
        <f t="shared" si="1"/>
        <v>23</v>
      </c>
      <c r="AG31" s="224">
        <f t="shared" si="4"/>
        <v>0</v>
      </c>
      <c r="AH31" s="225">
        <f t="shared" si="2"/>
        <v>23</v>
      </c>
      <c r="AI31" s="850"/>
      <c r="AJ31" s="848"/>
      <c r="AK31" s="848"/>
      <c r="AL31" s="848"/>
      <c r="AM31" s="848"/>
      <c r="AN31" s="849"/>
      <c r="AY31" s="177">
        <f t="shared" si="3"/>
        <v>1</v>
      </c>
    </row>
    <row r="32" spans="2:51" ht="18" customHeight="1">
      <c r="B32" s="184"/>
      <c r="C32" s="216">
        <f>IF(D32="","",SUBTOTAL(103,$D$17:D32))</f>
        <v>16</v>
      </c>
      <c r="D32" s="846" t="str">
        <f>IF('Input Data'!I25="","",'Input Data'!I25)</f>
        <v>PONCE, PATRICK CRUZ</v>
      </c>
      <c r="E32" s="847"/>
      <c r="F32" s="229"/>
      <c r="G32" s="233"/>
      <c r="H32" s="234"/>
      <c r="I32" s="234"/>
      <c r="J32" s="235"/>
      <c r="K32" s="221"/>
      <c r="L32" s="219"/>
      <c r="M32" s="219"/>
      <c r="N32" s="219"/>
      <c r="O32" s="222"/>
      <c r="P32" s="223"/>
      <c r="Q32" s="219"/>
      <c r="R32" s="219"/>
      <c r="S32" s="219"/>
      <c r="T32" s="220"/>
      <c r="U32" s="221"/>
      <c r="V32" s="219"/>
      <c r="W32" s="219"/>
      <c r="X32" s="219"/>
      <c r="Y32" s="222"/>
      <c r="Z32" s="223"/>
      <c r="AA32" s="219"/>
      <c r="AB32" s="219"/>
      <c r="AC32" s="222"/>
      <c r="AD32" s="220"/>
      <c r="AE32" s="212">
        <f t="shared" si="0"/>
        <v>0</v>
      </c>
      <c r="AF32" s="213">
        <f t="shared" si="1"/>
        <v>23</v>
      </c>
      <c r="AG32" s="224">
        <f t="shared" si="4"/>
        <v>0</v>
      </c>
      <c r="AH32" s="225">
        <f t="shared" si="2"/>
        <v>23</v>
      </c>
      <c r="AI32" s="850"/>
      <c r="AJ32" s="848"/>
      <c r="AK32" s="848"/>
      <c r="AL32" s="848"/>
      <c r="AM32" s="848"/>
      <c r="AN32" s="849"/>
      <c r="AY32" s="177">
        <f t="shared" si="3"/>
        <v>1</v>
      </c>
    </row>
    <row r="33" spans="2:51" ht="18" customHeight="1">
      <c r="B33" s="184"/>
      <c r="C33" s="227">
        <f>IF(D33="","",SUBTOTAL(103,$D$17:D33))</f>
        <v>17</v>
      </c>
      <c r="D33" s="846" t="str">
        <f>IF('Input Data'!I26="","",'Input Data'!I26)</f>
        <v>RIVERA, JOSEPH RAMIREZ</v>
      </c>
      <c r="E33" s="847"/>
      <c r="F33" s="217"/>
      <c r="G33" s="218"/>
      <c r="H33" s="219"/>
      <c r="I33" s="219"/>
      <c r="J33" s="220"/>
      <c r="K33" s="221"/>
      <c r="L33" s="219"/>
      <c r="M33" s="219"/>
      <c r="N33" s="219"/>
      <c r="O33" s="222"/>
      <c r="P33" s="223"/>
      <c r="Q33" s="219"/>
      <c r="R33" s="219"/>
      <c r="S33" s="219"/>
      <c r="T33" s="220"/>
      <c r="U33" s="221"/>
      <c r="V33" s="219"/>
      <c r="W33" s="219"/>
      <c r="X33" s="219"/>
      <c r="Y33" s="222"/>
      <c r="Z33" s="223"/>
      <c r="AA33" s="219"/>
      <c r="AB33" s="219"/>
      <c r="AC33" s="222"/>
      <c r="AD33" s="220"/>
      <c r="AE33" s="212">
        <f t="shared" si="0"/>
        <v>0</v>
      </c>
      <c r="AF33" s="213">
        <f t="shared" si="1"/>
        <v>23</v>
      </c>
      <c r="AG33" s="224">
        <f t="shared" si="4"/>
        <v>0</v>
      </c>
      <c r="AH33" s="225">
        <f t="shared" si="2"/>
        <v>23</v>
      </c>
      <c r="AI33" s="850"/>
      <c r="AJ33" s="848"/>
      <c r="AK33" s="848"/>
      <c r="AL33" s="848"/>
      <c r="AM33" s="848"/>
      <c r="AN33" s="849"/>
      <c r="AY33" s="177">
        <f t="shared" si="3"/>
        <v>1</v>
      </c>
    </row>
    <row r="34" spans="2:51" ht="18" customHeight="1">
      <c r="B34" s="184"/>
      <c r="C34" s="227">
        <f>IF(D34="","",SUBTOTAL(103,$D$17:D34))</f>
        <v>18</v>
      </c>
      <c r="D34" s="846" t="str">
        <f>IF('Input Data'!I27="","",'Input Data'!I27)</f>
        <v>CRUZ, BRYAN CASTILLO</v>
      </c>
      <c r="E34" s="847"/>
      <c r="F34" s="217"/>
      <c r="G34" s="218"/>
      <c r="H34" s="219"/>
      <c r="I34" s="219"/>
      <c r="J34" s="220"/>
      <c r="K34" s="221"/>
      <c r="L34" s="219"/>
      <c r="M34" s="219"/>
      <c r="N34" s="219"/>
      <c r="O34" s="222"/>
      <c r="P34" s="223"/>
      <c r="Q34" s="219"/>
      <c r="R34" s="219"/>
      <c r="S34" s="219"/>
      <c r="T34" s="220"/>
      <c r="U34" s="221"/>
      <c r="V34" s="219"/>
      <c r="W34" s="219"/>
      <c r="X34" s="219"/>
      <c r="Y34" s="222"/>
      <c r="Z34" s="223"/>
      <c r="AA34" s="219"/>
      <c r="AB34" s="219"/>
      <c r="AC34" s="222"/>
      <c r="AD34" s="220"/>
      <c r="AE34" s="212">
        <f t="shared" si="0"/>
        <v>0</v>
      </c>
      <c r="AF34" s="213">
        <f t="shared" si="1"/>
        <v>23</v>
      </c>
      <c r="AG34" s="224">
        <f t="shared" si="4"/>
        <v>0</v>
      </c>
      <c r="AH34" s="225">
        <f t="shared" si="2"/>
        <v>23</v>
      </c>
      <c r="AI34" s="850"/>
      <c r="AJ34" s="848"/>
      <c r="AK34" s="848"/>
      <c r="AL34" s="848"/>
      <c r="AM34" s="848"/>
      <c r="AN34" s="849"/>
      <c r="AY34" s="177">
        <f t="shared" si="3"/>
        <v>1</v>
      </c>
    </row>
    <row r="35" spans="2:51" ht="18" customHeight="1">
      <c r="B35" s="184"/>
      <c r="C35" s="227">
        <f>IF(D35="","",SUBTOTAL(103,$D$17:D35))</f>
        <v>19</v>
      </c>
      <c r="D35" s="846" t="str">
        <f>IF('Input Data'!I28="","",'Input Data'!I28)</f>
        <v>RAMIREZ, VINCENT HERRERA</v>
      </c>
      <c r="E35" s="847"/>
      <c r="F35" s="217"/>
      <c r="G35" s="218"/>
      <c r="H35" s="219"/>
      <c r="I35" s="219"/>
      <c r="J35" s="220"/>
      <c r="K35" s="221"/>
      <c r="L35" s="219"/>
      <c r="M35" s="219"/>
      <c r="N35" s="219"/>
      <c r="O35" s="222"/>
      <c r="P35" s="223"/>
      <c r="Q35" s="219"/>
      <c r="R35" s="219"/>
      <c r="S35" s="219"/>
      <c r="T35" s="220"/>
      <c r="U35" s="221"/>
      <c r="V35" s="219"/>
      <c r="W35" s="219"/>
      <c r="X35" s="219"/>
      <c r="Y35" s="222"/>
      <c r="Z35" s="223"/>
      <c r="AA35" s="219"/>
      <c r="AB35" s="219"/>
      <c r="AC35" s="222"/>
      <c r="AD35" s="220"/>
      <c r="AE35" s="212">
        <f t="shared" si="0"/>
        <v>0</v>
      </c>
      <c r="AF35" s="213">
        <f t="shared" si="1"/>
        <v>23</v>
      </c>
      <c r="AG35" s="224">
        <f t="shared" si="4"/>
        <v>0</v>
      </c>
      <c r="AH35" s="225">
        <f t="shared" si="2"/>
        <v>23</v>
      </c>
      <c r="AI35" s="850"/>
      <c r="AJ35" s="848"/>
      <c r="AK35" s="848"/>
      <c r="AL35" s="848"/>
      <c r="AM35" s="848"/>
      <c r="AN35" s="849"/>
      <c r="AY35" s="177">
        <f t="shared" si="3"/>
        <v>1</v>
      </c>
    </row>
    <row r="36" spans="2:51" ht="18" customHeight="1">
      <c r="B36" s="184"/>
      <c r="C36" s="227">
        <f>IF(D36="","",SUBTOTAL(103,$D$17:D36))</f>
        <v>20</v>
      </c>
      <c r="D36" s="846" t="str">
        <f>IF('Input Data'!I29="","",'Input Data'!I29)</f>
        <v>CASTILLO, JUSTIN NAVARRO</v>
      </c>
      <c r="E36" s="847"/>
      <c r="F36" s="217"/>
      <c r="G36" s="218"/>
      <c r="H36" s="219"/>
      <c r="I36" s="219"/>
      <c r="J36" s="220"/>
      <c r="K36" s="221"/>
      <c r="L36" s="219"/>
      <c r="M36" s="219"/>
      <c r="N36" s="219"/>
      <c r="O36" s="222"/>
      <c r="P36" s="223"/>
      <c r="Q36" s="219"/>
      <c r="R36" s="219"/>
      <c r="S36" s="219"/>
      <c r="T36" s="220"/>
      <c r="U36" s="221"/>
      <c r="V36" s="219"/>
      <c r="W36" s="219"/>
      <c r="X36" s="219"/>
      <c r="Y36" s="222"/>
      <c r="Z36" s="223"/>
      <c r="AA36" s="219"/>
      <c r="AB36" s="219"/>
      <c r="AC36" s="222"/>
      <c r="AD36" s="220"/>
      <c r="AE36" s="212">
        <f t="shared" si="0"/>
        <v>0</v>
      </c>
      <c r="AF36" s="213">
        <f t="shared" si="1"/>
        <v>23</v>
      </c>
      <c r="AG36" s="224">
        <f t="shared" si="4"/>
        <v>0</v>
      </c>
      <c r="AH36" s="225">
        <f t="shared" si="2"/>
        <v>23</v>
      </c>
      <c r="AI36" s="850"/>
      <c r="AJ36" s="848"/>
      <c r="AK36" s="848"/>
      <c r="AL36" s="848"/>
      <c r="AM36" s="848"/>
      <c r="AN36" s="849"/>
      <c r="AY36" s="177">
        <f t="shared" si="3"/>
        <v>1</v>
      </c>
    </row>
    <row r="37" spans="2:51" ht="18" customHeight="1">
      <c r="B37" s="184"/>
      <c r="C37" s="227">
        <f>IF(D37="","",SUBTOTAL(103,$D$17:D37))</f>
        <v>21</v>
      </c>
      <c r="D37" s="846" t="str">
        <f>IF('Input Data'!I30="","",'Input Data'!I30)</f>
        <v>HERRERA, ADRIANNE VERGARA</v>
      </c>
      <c r="E37" s="847"/>
      <c r="F37" s="217"/>
      <c r="G37" s="218"/>
      <c r="H37" s="219"/>
      <c r="I37" s="219"/>
      <c r="J37" s="220"/>
      <c r="K37" s="221"/>
      <c r="L37" s="219"/>
      <c r="M37" s="219"/>
      <c r="N37" s="219"/>
      <c r="O37" s="222"/>
      <c r="P37" s="223"/>
      <c r="Q37" s="219"/>
      <c r="R37" s="219"/>
      <c r="S37" s="219"/>
      <c r="T37" s="220"/>
      <c r="U37" s="221"/>
      <c r="V37" s="219"/>
      <c r="W37" s="219"/>
      <c r="X37" s="219"/>
      <c r="Y37" s="222"/>
      <c r="Z37" s="223"/>
      <c r="AA37" s="219"/>
      <c r="AB37" s="219"/>
      <c r="AC37" s="222"/>
      <c r="AD37" s="220"/>
      <c r="AE37" s="212">
        <f t="shared" si="0"/>
        <v>0</v>
      </c>
      <c r="AF37" s="213">
        <f t="shared" si="1"/>
        <v>23</v>
      </c>
      <c r="AG37" s="224">
        <f t="shared" si="4"/>
        <v>0</v>
      </c>
      <c r="AH37" s="225">
        <f t="shared" si="2"/>
        <v>23</v>
      </c>
      <c r="AI37" s="850"/>
      <c r="AJ37" s="848"/>
      <c r="AK37" s="848"/>
      <c r="AL37" s="848"/>
      <c r="AM37" s="848"/>
      <c r="AN37" s="849"/>
    </row>
    <row r="38" spans="2:51" ht="18" customHeight="1">
      <c r="B38" s="184"/>
      <c r="C38" s="227">
        <f>IF(D38="","",SUBTOTAL(103,$D$17:D38))</f>
        <v>22</v>
      </c>
      <c r="D38" s="846" t="str">
        <f>IF('Input Data'!I31="","",'Input Data'!I31)</f>
        <v>NAVARRO, LAWRENCE TORRES</v>
      </c>
      <c r="E38" s="847"/>
      <c r="F38" s="217"/>
      <c r="G38" s="218"/>
      <c r="H38" s="219"/>
      <c r="I38" s="219"/>
      <c r="J38" s="220"/>
      <c r="K38" s="221"/>
      <c r="L38" s="219"/>
      <c r="M38" s="219"/>
      <c r="N38" s="219"/>
      <c r="O38" s="222"/>
      <c r="P38" s="223"/>
      <c r="Q38" s="219"/>
      <c r="R38" s="219"/>
      <c r="S38" s="219"/>
      <c r="T38" s="220"/>
      <c r="U38" s="221"/>
      <c r="V38" s="219"/>
      <c r="W38" s="219"/>
      <c r="X38" s="219"/>
      <c r="Y38" s="222"/>
      <c r="Z38" s="223"/>
      <c r="AA38" s="219"/>
      <c r="AB38" s="219"/>
      <c r="AC38" s="222"/>
      <c r="AD38" s="220"/>
      <c r="AE38" s="212">
        <f t="shared" si="0"/>
        <v>0</v>
      </c>
      <c r="AF38" s="213">
        <f t="shared" si="1"/>
        <v>23</v>
      </c>
      <c r="AG38" s="224">
        <f t="shared" si="4"/>
        <v>0</v>
      </c>
      <c r="AH38" s="225">
        <f t="shared" si="2"/>
        <v>23</v>
      </c>
      <c r="AI38" s="850"/>
      <c r="AJ38" s="848"/>
      <c r="AK38" s="848"/>
      <c r="AL38" s="848"/>
      <c r="AM38" s="848"/>
      <c r="AN38" s="849"/>
    </row>
    <row r="39" spans="2:51" ht="18" customHeight="1">
      <c r="B39" s="184"/>
      <c r="C39" s="227">
        <f>IF(D39="","",SUBTOTAL(103,$D$17:D39))</f>
        <v>23</v>
      </c>
      <c r="D39" s="846" t="str">
        <f>IF('Input Data'!I32="","",'Input Data'!I32)</f>
        <v>VERGARA, MIGUEL DOMINGUEZ</v>
      </c>
      <c r="E39" s="847"/>
      <c r="F39" s="217"/>
      <c r="G39" s="218"/>
      <c r="H39" s="219"/>
      <c r="I39" s="219"/>
      <c r="J39" s="220"/>
      <c r="K39" s="221"/>
      <c r="L39" s="219"/>
      <c r="M39" s="219"/>
      <c r="N39" s="219"/>
      <c r="O39" s="222"/>
      <c r="P39" s="223"/>
      <c r="Q39" s="219"/>
      <c r="R39" s="219"/>
      <c r="S39" s="219"/>
      <c r="T39" s="220"/>
      <c r="U39" s="221"/>
      <c r="V39" s="219"/>
      <c r="W39" s="219"/>
      <c r="X39" s="219"/>
      <c r="Y39" s="222"/>
      <c r="Z39" s="223"/>
      <c r="AA39" s="219"/>
      <c r="AB39" s="219"/>
      <c r="AC39" s="222"/>
      <c r="AD39" s="220"/>
      <c r="AE39" s="212">
        <f t="shared" si="0"/>
        <v>0</v>
      </c>
      <c r="AF39" s="213">
        <f t="shared" si="1"/>
        <v>23</v>
      </c>
      <c r="AG39" s="224">
        <f t="shared" si="4"/>
        <v>0</v>
      </c>
      <c r="AH39" s="225">
        <f t="shared" si="2"/>
        <v>23</v>
      </c>
      <c r="AI39" s="850"/>
      <c r="AJ39" s="848"/>
      <c r="AK39" s="848"/>
      <c r="AL39" s="848"/>
      <c r="AM39" s="848"/>
      <c r="AN39" s="849"/>
    </row>
    <row r="40" spans="2:51" ht="18" customHeight="1">
      <c r="B40" s="184"/>
      <c r="C40" s="227">
        <f>IF(D40="","",SUBTOTAL(103,$D$17:D40))</f>
        <v>24</v>
      </c>
      <c r="D40" s="846" t="str">
        <f>IF('Input Data'!I33="","",'Input Data'!I33)</f>
        <v>DOMINGUEZ, ANTHONY ESPINOZA</v>
      </c>
      <c r="E40" s="847"/>
      <c r="F40" s="217"/>
      <c r="G40" s="218"/>
      <c r="H40" s="219"/>
      <c r="I40" s="219"/>
      <c r="J40" s="220"/>
      <c r="K40" s="221"/>
      <c r="L40" s="219"/>
      <c r="M40" s="219"/>
      <c r="N40" s="219"/>
      <c r="O40" s="222"/>
      <c r="P40" s="223"/>
      <c r="Q40" s="219"/>
      <c r="R40" s="219"/>
      <c r="S40" s="219"/>
      <c r="T40" s="220"/>
      <c r="U40" s="221"/>
      <c r="V40" s="219"/>
      <c r="W40" s="219"/>
      <c r="X40" s="219"/>
      <c r="Y40" s="222"/>
      <c r="Z40" s="223"/>
      <c r="AA40" s="219"/>
      <c r="AB40" s="219"/>
      <c r="AC40" s="222"/>
      <c r="AD40" s="220"/>
      <c r="AE40" s="212">
        <f t="shared" si="0"/>
        <v>0</v>
      </c>
      <c r="AF40" s="213">
        <f t="shared" si="1"/>
        <v>23</v>
      </c>
      <c r="AG40" s="224">
        <f t="shared" si="4"/>
        <v>0</v>
      </c>
      <c r="AH40" s="225">
        <f t="shared" si="2"/>
        <v>23</v>
      </c>
      <c r="AI40" s="850"/>
      <c r="AJ40" s="848"/>
      <c r="AK40" s="848"/>
      <c r="AL40" s="848"/>
      <c r="AM40" s="848"/>
      <c r="AN40" s="849"/>
    </row>
    <row r="41" spans="2:51" ht="18" customHeight="1">
      <c r="B41" s="184"/>
      <c r="C41" s="227">
        <f>IF(D41="","",SUBTOTAL(103,$D$17:D41))</f>
        <v>25</v>
      </c>
      <c r="D41" s="846" t="str">
        <f>IF('Input Data'!I34="","",'Input Data'!I34)</f>
        <v>ESPINOZA, ALVIN DEL ROSARIO</v>
      </c>
      <c r="E41" s="847"/>
      <c r="F41" s="217"/>
      <c r="G41" s="218"/>
      <c r="H41" s="219"/>
      <c r="I41" s="219"/>
      <c r="J41" s="220"/>
      <c r="K41" s="221"/>
      <c r="L41" s="219"/>
      <c r="M41" s="219"/>
      <c r="N41" s="219"/>
      <c r="O41" s="222"/>
      <c r="P41" s="223"/>
      <c r="Q41" s="219"/>
      <c r="R41" s="219"/>
      <c r="S41" s="219"/>
      <c r="T41" s="220"/>
      <c r="U41" s="221"/>
      <c r="V41" s="219"/>
      <c r="W41" s="219"/>
      <c r="X41" s="219"/>
      <c r="Y41" s="222"/>
      <c r="Z41" s="223"/>
      <c r="AA41" s="219"/>
      <c r="AB41" s="219"/>
      <c r="AC41" s="222"/>
      <c r="AD41" s="220"/>
      <c r="AE41" s="212">
        <f t="shared" si="0"/>
        <v>0</v>
      </c>
      <c r="AF41" s="213">
        <f t="shared" si="1"/>
        <v>23</v>
      </c>
      <c r="AG41" s="224">
        <f t="shared" si="4"/>
        <v>0</v>
      </c>
      <c r="AH41" s="225">
        <f t="shared" si="2"/>
        <v>23</v>
      </c>
      <c r="AI41" s="850"/>
      <c r="AJ41" s="848"/>
      <c r="AK41" s="848"/>
      <c r="AL41" s="848"/>
      <c r="AM41" s="848"/>
      <c r="AN41" s="849"/>
    </row>
    <row r="42" spans="2:51" ht="18" customHeight="1">
      <c r="B42" s="184"/>
      <c r="C42" s="227">
        <f>IF(D42="","",SUBTOTAL(103,$D$17:D42))</f>
        <v>26</v>
      </c>
      <c r="D42" s="846" t="str">
        <f>IF('Input Data'!I35="","",'Input Data'!I35)</f>
        <v>DEL ROSARIO, OLIVER EVANGELISTA</v>
      </c>
      <c r="E42" s="847"/>
      <c r="F42" s="217"/>
      <c r="G42" s="218"/>
      <c r="H42" s="219"/>
      <c r="I42" s="219"/>
      <c r="J42" s="220"/>
      <c r="K42" s="221"/>
      <c r="L42" s="219"/>
      <c r="M42" s="219"/>
      <c r="N42" s="219"/>
      <c r="O42" s="222"/>
      <c r="P42" s="223"/>
      <c r="Q42" s="219"/>
      <c r="R42" s="219"/>
      <c r="S42" s="219"/>
      <c r="T42" s="220"/>
      <c r="U42" s="221"/>
      <c r="V42" s="219"/>
      <c r="W42" s="219"/>
      <c r="X42" s="219"/>
      <c r="Y42" s="222"/>
      <c r="Z42" s="223"/>
      <c r="AA42" s="219"/>
      <c r="AB42" s="219"/>
      <c r="AC42" s="222"/>
      <c r="AD42" s="220"/>
      <c r="AE42" s="212">
        <f t="shared" si="0"/>
        <v>0</v>
      </c>
      <c r="AF42" s="213">
        <f t="shared" si="1"/>
        <v>23</v>
      </c>
      <c r="AG42" s="224">
        <f t="shared" si="4"/>
        <v>0</v>
      </c>
      <c r="AH42" s="225">
        <f t="shared" si="2"/>
        <v>23</v>
      </c>
      <c r="AI42" s="850"/>
      <c r="AJ42" s="848"/>
      <c r="AK42" s="848"/>
      <c r="AL42" s="848"/>
      <c r="AM42" s="848"/>
      <c r="AN42" s="849"/>
    </row>
    <row r="43" spans="2:51" ht="18" customHeight="1">
      <c r="B43" s="184"/>
      <c r="C43" s="227">
        <f>IF(D43="","",SUBTOTAL(103,$D$17:D43))</f>
        <v>27</v>
      </c>
      <c r="D43" s="846" t="str">
        <f>IF('Input Data'!I36="","",'Input Data'!I36)</f>
        <v>EVANGELISTA, NOEL MERCADO</v>
      </c>
      <c r="E43" s="847"/>
      <c r="F43" s="217"/>
      <c r="G43" s="218"/>
      <c r="H43" s="219"/>
      <c r="I43" s="219"/>
      <c r="J43" s="220"/>
      <c r="K43" s="221"/>
      <c r="L43" s="219"/>
      <c r="M43" s="219"/>
      <c r="N43" s="219"/>
      <c r="O43" s="222"/>
      <c r="P43" s="223"/>
      <c r="Q43" s="219"/>
      <c r="R43" s="219"/>
      <c r="S43" s="219"/>
      <c r="T43" s="220"/>
      <c r="U43" s="221"/>
      <c r="V43" s="219"/>
      <c r="W43" s="219"/>
      <c r="X43" s="219"/>
      <c r="Y43" s="222"/>
      <c r="Z43" s="223"/>
      <c r="AA43" s="219"/>
      <c r="AB43" s="219"/>
      <c r="AC43" s="222"/>
      <c r="AD43" s="220"/>
      <c r="AE43" s="212">
        <f t="shared" si="0"/>
        <v>0</v>
      </c>
      <c r="AF43" s="213">
        <f t="shared" si="1"/>
        <v>23</v>
      </c>
      <c r="AG43" s="224">
        <f t="shared" si="4"/>
        <v>0</v>
      </c>
      <c r="AH43" s="225">
        <f t="shared" si="2"/>
        <v>23</v>
      </c>
      <c r="AI43" s="850"/>
      <c r="AJ43" s="848"/>
      <c r="AK43" s="848"/>
      <c r="AL43" s="848"/>
      <c r="AM43" s="848"/>
      <c r="AN43" s="849"/>
    </row>
    <row r="44" spans="2:51" ht="18" customHeight="1">
      <c r="B44" s="184"/>
      <c r="C44" s="227">
        <f>IF(D44="","",SUBTOTAL(103,$D$17:D44))</f>
        <v>28</v>
      </c>
      <c r="D44" s="846" t="str">
        <f>IF('Input Data'!I37="","",'Input Data'!I37)</f>
        <v>MERCADO, CEDRIC PADILLA</v>
      </c>
      <c r="E44" s="847"/>
      <c r="F44" s="217"/>
      <c r="G44" s="218"/>
      <c r="H44" s="219"/>
      <c r="I44" s="219"/>
      <c r="J44" s="220"/>
      <c r="K44" s="221"/>
      <c r="L44" s="219"/>
      <c r="M44" s="219"/>
      <c r="N44" s="219"/>
      <c r="O44" s="222"/>
      <c r="P44" s="223"/>
      <c r="Q44" s="219"/>
      <c r="R44" s="219"/>
      <c r="S44" s="219"/>
      <c r="T44" s="220"/>
      <c r="U44" s="221"/>
      <c r="V44" s="219"/>
      <c r="W44" s="219"/>
      <c r="X44" s="219"/>
      <c r="Y44" s="222"/>
      <c r="Z44" s="223"/>
      <c r="AA44" s="219"/>
      <c r="AB44" s="219"/>
      <c r="AC44" s="222"/>
      <c r="AD44" s="220"/>
      <c r="AE44" s="212">
        <f t="shared" si="0"/>
        <v>0</v>
      </c>
      <c r="AF44" s="213">
        <f t="shared" si="1"/>
        <v>23</v>
      </c>
      <c r="AG44" s="224">
        <f t="shared" si="4"/>
        <v>0</v>
      </c>
      <c r="AH44" s="225">
        <f t="shared" si="2"/>
        <v>23</v>
      </c>
      <c r="AI44" s="850"/>
      <c r="AJ44" s="848"/>
      <c r="AK44" s="848"/>
      <c r="AL44" s="848"/>
      <c r="AM44" s="848"/>
      <c r="AN44" s="849"/>
    </row>
    <row r="45" spans="2:51" ht="18" customHeight="1">
      <c r="B45" s="184"/>
      <c r="C45" s="227">
        <f>IF(D45="","",SUBTOTAL(103,$D$17:D45))</f>
        <v>29</v>
      </c>
      <c r="D45" s="846" t="str">
        <f>IF('Input Data'!I38="","",'Input Data'!I38)</f>
        <v>PADILLA, ANDRE MANALO</v>
      </c>
      <c r="E45" s="847"/>
      <c r="F45" s="217"/>
      <c r="G45" s="218"/>
      <c r="H45" s="219"/>
      <c r="I45" s="219"/>
      <c r="J45" s="220"/>
      <c r="K45" s="221"/>
      <c r="L45" s="219"/>
      <c r="M45" s="219"/>
      <c r="N45" s="219"/>
      <c r="O45" s="222"/>
      <c r="P45" s="223"/>
      <c r="Q45" s="219"/>
      <c r="R45" s="219"/>
      <c r="S45" s="219"/>
      <c r="T45" s="220"/>
      <c r="U45" s="221"/>
      <c r="V45" s="219"/>
      <c r="W45" s="219"/>
      <c r="X45" s="219"/>
      <c r="Y45" s="222"/>
      <c r="Z45" s="223"/>
      <c r="AA45" s="219"/>
      <c r="AB45" s="219"/>
      <c r="AC45" s="222"/>
      <c r="AD45" s="220"/>
      <c r="AE45" s="212">
        <f t="shared" si="0"/>
        <v>0</v>
      </c>
      <c r="AF45" s="213">
        <f t="shared" si="1"/>
        <v>23</v>
      </c>
      <c r="AG45" s="224">
        <f t="shared" si="4"/>
        <v>0</v>
      </c>
      <c r="AH45" s="225">
        <f t="shared" si="2"/>
        <v>23</v>
      </c>
      <c r="AI45" s="850"/>
      <c r="AJ45" s="848"/>
      <c r="AK45" s="848"/>
      <c r="AL45" s="848"/>
      <c r="AM45" s="848"/>
      <c r="AN45" s="849"/>
    </row>
    <row r="46" spans="2:51" ht="18" customHeight="1">
      <c r="B46" s="184"/>
      <c r="C46" s="227">
        <f>IF(D46="","",SUBTOTAL(103,$D$17:D46))</f>
        <v>30</v>
      </c>
      <c r="D46" s="846" t="str">
        <f>IF('Input Data'!I39="","",'Input Data'!I39)</f>
        <v>MANALO, TRISTAN SORIANO</v>
      </c>
      <c r="E46" s="847"/>
      <c r="F46" s="217"/>
      <c r="G46" s="218"/>
      <c r="H46" s="219"/>
      <c r="I46" s="219"/>
      <c r="J46" s="220"/>
      <c r="K46" s="221"/>
      <c r="L46" s="219"/>
      <c r="M46" s="219"/>
      <c r="N46" s="219"/>
      <c r="O46" s="222"/>
      <c r="P46" s="223"/>
      <c r="Q46" s="219"/>
      <c r="R46" s="219"/>
      <c r="S46" s="219"/>
      <c r="T46" s="220"/>
      <c r="U46" s="221"/>
      <c r="V46" s="219"/>
      <c r="W46" s="219"/>
      <c r="X46" s="219"/>
      <c r="Y46" s="222"/>
      <c r="Z46" s="223"/>
      <c r="AA46" s="219"/>
      <c r="AB46" s="219"/>
      <c r="AC46" s="222"/>
      <c r="AD46" s="220"/>
      <c r="AE46" s="212">
        <f t="shared" si="0"/>
        <v>0</v>
      </c>
      <c r="AF46" s="213">
        <f t="shared" si="1"/>
        <v>23</v>
      </c>
      <c r="AG46" s="224">
        <f t="shared" si="4"/>
        <v>0</v>
      </c>
      <c r="AH46" s="225">
        <f t="shared" si="2"/>
        <v>23</v>
      </c>
      <c r="AI46" s="850"/>
      <c r="AJ46" s="848"/>
      <c r="AK46" s="848"/>
      <c r="AL46" s="848"/>
      <c r="AM46" s="848"/>
      <c r="AN46" s="849"/>
    </row>
    <row r="47" spans="2:51" ht="18" customHeight="1">
      <c r="B47" s="184"/>
      <c r="C47" s="227">
        <f>IF(D47="","",SUBTOTAL(103,$D$17:D47))</f>
        <v>31</v>
      </c>
      <c r="D47" s="846" t="str">
        <f>IF('Input Data'!I40="","",'Input Data'!I40)</f>
        <v>SORIANO, KYLE VILLAREAL</v>
      </c>
      <c r="E47" s="847"/>
      <c r="F47" s="217"/>
      <c r="G47" s="218"/>
      <c r="H47" s="219"/>
      <c r="I47" s="219"/>
      <c r="J47" s="220"/>
      <c r="K47" s="221"/>
      <c r="L47" s="219"/>
      <c r="M47" s="219"/>
      <c r="N47" s="219"/>
      <c r="O47" s="222"/>
      <c r="P47" s="223"/>
      <c r="Q47" s="219"/>
      <c r="R47" s="219"/>
      <c r="S47" s="219"/>
      <c r="T47" s="220"/>
      <c r="U47" s="221"/>
      <c r="V47" s="219"/>
      <c r="W47" s="219"/>
      <c r="X47" s="219"/>
      <c r="Y47" s="222"/>
      <c r="Z47" s="223"/>
      <c r="AA47" s="219"/>
      <c r="AB47" s="219"/>
      <c r="AC47" s="222"/>
      <c r="AD47" s="220"/>
      <c r="AE47" s="212">
        <f t="shared" si="0"/>
        <v>0</v>
      </c>
      <c r="AF47" s="213">
        <f t="shared" si="1"/>
        <v>23</v>
      </c>
      <c r="AG47" s="224">
        <f t="shared" si="4"/>
        <v>0</v>
      </c>
      <c r="AH47" s="225">
        <f t="shared" si="2"/>
        <v>23</v>
      </c>
      <c r="AI47" s="850"/>
      <c r="AJ47" s="848"/>
      <c r="AK47" s="848"/>
      <c r="AL47" s="848"/>
      <c r="AM47" s="848"/>
      <c r="AN47" s="849"/>
    </row>
    <row r="48" spans="2:51" ht="18" customHeight="1">
      <c r="B48" s="184"/>
      <c r="C48" s="227">
        <f>IF(D48="","",SUBTOTAL(103,$D$17:D48))</f>
        <v>32</v>
      </c>
      <c r="D48" s="846" t="str">
        <f>IF('Input Data'!I41="","",'Input Data'!I41)</f>
        <v>VILLAREAL, JONATHAN MARQUEZ</v>
      </c>
      <c r="E48" s="847"/>
      <c r="F48" s="217"/>
      <c r="G48" s="218"/>
      <c r="H48" s="219"/>
      <c r="I48" s="219"/>
      <c r="J48" s="220"/>
      <c r="K48" s="221"/>
      <c r="L48" s="219"/>
      <c r="M48" s="219"/>
      <c r="N48" s="219"/>
      <c r="O48" s="222"/>
      <c r="P48" s="223"/>
      <c r="Q48" s="219"/>
      <c r="R48" s="219"/>
      <c r="S48" s="219"/>
      <c r="T48" s="220"/>
      <c r="U48" s="221"/>
      <c r="V48" s="219"/>
      <c r="W48" s="219"/>
      <c r="X48" s="219"/>
      <c r="Y48" s="222"/>
      <c r="Z48" s="223"/>
      <c r="AA48" s="219"/>
      <c r="AB48" s="219"/>
      <c r="AC48" s="222"/>
      <c r="AD48" s="220"/>
      <c r="AE48" s="212">
        <f t="shared" si="0"/>
        <v>0</v>
      </c>
      <c r="AF48" s="213">
        <f t="shared" si="1"/>
        <v>23</v>
      </c>
      <c r="AG48" s="224">
        <f t="shared" si="4"/>
        <v>0</v>
      </c>
      <c r="AH48" s="225">
        <f t="shared" si="2"/>
        <v>23</v>
      </c>
      <c r="AI48" s="850"/>
      <c r="AJ48" s="848"/>
      <c r="AK48" s="848"/>
      <c r="AL48" s="848"/>
      <c r="AM48" s="848"/>
      <c r="AN48" s="849"/>
    </row>
    <row r="49" spans="2:51" ht="18" customHeight="1">
      <c r="B49" s="184"/>
      <c r="C49" s="227">
        <f>IF(D49="","",SUBTOTAL(103,$D$17:D49))</f>
        <v>33</v>
      </c>
      <c r="D49" s="846" t="str">
        <f>IF('Input Data'!I42="","",'Input Data'!I42)</f>
        <v>MARQUEZ, RICHARD EVANGELISTA</v>
      </c>
      <c r="E49" s="847"/>
      <c r="F49" s="217"/>
      <c r="G49" s="218"/>
      <c r="H49" s="219"/>
      <c r="I49" s="219"/>
      <c r="J49" s="220"/>
      <c r="K49" s="221"/>
      <c r="L49" s="219"/>
      <c r="M49" s="219"/>
      <c r="N49" s="219"/>
      <c r="O49" s="222"/>
      <c r="P49" s="223"/>
      <c r="Q49" s="219"/>
      <c r="R49" s="219"/>
      <c r="S49" s="219"/>
      <c r="T49" s="220"/>
      <c r="U49" s="221"/>
      <c r="V49" s="219"/>
      <c r="W49" s="219"/>
      <c r="X49" s="219"/>
      <c r="Y49" s="222"/>
      <c r="Z49" s="223"/>
      <c r="AA49" s="219"/>
      <c r="AB49" s="219"/>
      <c r="AC49" s="222"/>
      <c r="AD49" s="220"/>
      <c r="AE49" s="212">
        <f t="shared" si="0"/>
        <v>0</v>
      </c>
      <c r="AF49" s="213">
        <f t="shared" si="1"/>
        <v>23</v>
      </c>
      <c r="AG49" s="224">
        <f t="shared" si="4"/>
        <v>0</v>
      </c>
      <c r="AH49" s="225">
        <f t="shared" si="2"/>
        <v>23</v>
      </c>
      <c r="AI49" s="850"/>
      <c r="AJ49" s="848"/>
      <c r="AK49" s="848"/>
      <c r="AL49" s="848"/>
      <c r="AM49" s="848"/>
      <c r="AN49" s="849"/>
    </row>
    <row r="50" spans="2:51" ht="18" customHeight="1">
      <c r="B50" s="184"/>
      <c r="C50" s="227">
        <f>IF(D50="","",SUBTOTAL(103,$D$17:D50))</f>
        <v>34</v>
      </c>
      <c r="D50" s="846" t="str">
        <f>IF('Input Data'!I43="","",'Input Data'!I43)</f>
        <v>SANTIAGO, BRYAN DIZON</v>
      </c>
      <c r="E50" s="847"/>
      <c r="F50" s="217"/>
      <c r="G50" s="218"/>
      <c r="H50" s="219"/>
      <c r="I50" s="219"/>
      <c r="J50" s="220"/>
      <c r="K50" s="221"/>
      <c r="L50" s="219"/>
      <c r="M50" s="219"/>
      <c r="N50" s="219"/>
      <c r="O50" s="222"/>
      <c r="P50" s="223"/>
      <c r="Q50" s="219"/>
      <c r="R50" s="219"/>
      <c r="S50" s="219"/>
      <c r="T50" s="220"/>
      <c r="U50" s="221"/>
      <c r="V50" s="219"/>
      <c r="W50" s="219"/>
      <c r="X50" s="219"/>
      <c r="Y50" s="222"/>
      <c r="Z50" s="223"/>
      <c r="AA50" s="219"/>
      <c r="AB50" s="219"/>
      <c r="AC50" s="222"/>
      <c r="AD50" s="220"/>
      <c r="AE50" s="212">
        <f t="shared" si="0"/>
        <v>0</v>
      </c>
      <c r="AF50" s="213">
        <f t="shared" si="1"/>
        <v>23</v>
      </c>
      <c r="AG50" s="224">
        <f t="shared" si="4"/>
        <v>0</v>
      </c>
      <c r="AH50" s="225">
        <f t="shared" si="2"/>
        <v>23</v>
      </c>
      <c r="AI50" s="850"/>
      <c r="AJ50" s="848"/>
      <c r="AK50" s="848"/>
      <c r="AL50" s="848"/>
      <c r="AM50" s="848"/>
      <c r="AN50" s="849"/>
    </row>
    <row r="51" spans="2:51" ht="18" customHeight="1">
      <c r="B51" s="184"/>
      <c r="C51" s="227">
        <f>IF(D51="","",SUBTOTAL(103,$D$17:D51))</f>
        <v>35</v>
      </c>
      <c r="D51" s="846" t="str">
        <f>IF('Input Data'!I44="","",'Input Data'!I44)</f>
        <v>DE LEON, CARLO BAUTISTA</v>
      </c>
      <c r="E51" s="847"/>
      <c r="F51" s="217"/>
      <c r="G51" s="218"/>
      <c r="H51" s="219"/>
      <c r="I51" s="219"/>
      <c r="J51" s="220"/>
      <c r="K51" s="221"/>
      <c r="L51" s="219"/>
      <c r="M51" s="219"/>
      <c r="N51" s="219"/>
      <c r="O51" s="222"/>
      <c r="P51" s="223"/>
      <c r="Q51" s="219"/>
      <c r="R51" s="219"/>
      <c r="S51" s="219"/>
      <c r="T51" s="220"/>
      <c r="U51" s="221"/>
      <c r="V51" s="219"/>
      <c r="W51" s="219"/>
      <c r="X51" s="219"/>
      <c r="Y51" s="222"/>
      <c r="Z51" s="223"/>
      <c r="AA51" s="219"/>
      <c r="AB51" s="219"/>
      <c r="AC51" s="222"/>
      <c r="AD51" s="220"/>
      <c r="AE51" s="212">
        <f t="shared" si="0"/>
        <v>0</v>
      </c>
      <c r="AF51" s="213">
        <f t="shared" si="1"/>
        <v>23</v>
      </c>
      <c r="AG51" s="224">
        <f t="shared" si="4"/>
        <v>0</v>
      </c>
      <c r="AH51" s="225">
        <f t="shared" si="2"/>
        <v>23</v>
      </c>
      <c r="AI51" s="850"/>
      <c r="AJ51" s="848"/>
      <c r="AK51" s="848"/>
      <c r="AL51" s="848"/>
      <c r="AM51" s="848"/>
      <c r="AN51" s="849"/>
    </row>
    <row r="52" spans="2:51" ht="18" customHeight="1">
      <c r="B52" s="184"/>
      <c r="C52" s="227">
        <f>IF(D52="","",SUBTOTAL(103,$D$17:D52))</f>
        <v>36</v>
      </c>
      <c r="D52" s="846" t="str">
        <f>IF('Input Data'!I45="","",'Input Data'!I45)</f>
        <v>DIZON, MARK CRUZ</v>
      </c>
      <c r="E52" s="847"/>
      <c r="F52" s="217"/>
      <c r="G52" s="218"/>
      <c r="H52" s="219"/>
      <c r="I52" s="219"/>
      <c r="J52" s="220"/>
      <c r="K52" s="221"/>
      <c r="L52" s="219"/>
      <c r="M52" s="219"/>
      <c r="N52" s="219"/>
      <c r="O52" s="222"/>
      <c r="P52" s="223"/>
      <c r="Q52" s="219"/>
      <c r="R52" s="219"/>
      <c r="S52" s="219"/>
      <c r="T52" s="220"/>
      <c r="U52" s="221"/>
      <c r="V52" s="219"/>
      <c r="W52" s="219"/>
      <c r="X52" s="219"/>
      <c r="Y52" s="222"/>
      <c r="Z52" s="223"/>
      <c r="AA52" s="219"/>
      <c r="AB52" s="219"/>
      <c r="AC52" s="222"/>
      <c r="AD52" s="220"/>
      <c r="AE52" s="212">
        <f t="shared" si="0"/>
        <v>0</v>
      </c>
      <c r="AF52" s="213">
        <f t="shared" si="1"/>
        <v>23</v>
      </c>
      <c r="AG52" s="224">
        <f t="shared" si="4"/>
        <v>0</v>
      </c>
      <c r="AH52" s="225">
        <f t="shared" si="2"/>
        <v>23</v>
      </c>
      <c r="AI52" s="850"/>
      <c r="AJ52" s="848"/>
      <c r="AK52" s="848"/>
      <c r="AL52" s="848"/>
      <c r="AM52" s="848"/>
      <c r="AN52" s="849"/>
    </row>
    <row r="53" spans="2:51" ht="18" customHeight="1">
      <c r="B53" s="184"/>
      <c r="C53" s="227">
        <f>IF(D53="","",SUBTOTAL(103,$D$17:D53))</f>
        <v>37</v>
      </c>
      <c r="D53" s="846" t="str">
        <f>IF('Input Data'!I46="","",'Input Data'!I46)</f>
        <v>FRANCISCO, ADRIAN MORALES</v>
      </c>
      <c r="E53" s="847"/>
      <c r="F53" s="217"/>
      <c r="G53" s="218"/>
      <c r="H53" s="219"/>
      <c r="I53" s="219"/>
      <c r="J53" s="220"/>
      <c r="K53" s="221"/>
      <c r="L53" s="219"/>
      <c r="M53" s="219"/>
      <c r="N53" s="219"/>
      <c r="O53" s="222"/>
      <c r="P53" s="223"/>
      <c r="Q53" s="219"/>
      <c r="R53" s="219"/>
      <c r="S53" s="219"/>
      <c r="T53" s="220"/>
      <c r="U53" s="221"/>
      <c r="V53" s="219"/>
      <c r="W53" s="219"/>
      <c r="X53" s="219"/>
      <c r="Y53" s="222"/>
      <c r="Z53" s="223"/>
      <c r="AA53" s="219"/>
      <c r="AB53" s="219"/>
      <c r="AC53" s="222"/>
      <c r="AD53" s="220"/>
      <c r="AE53" s="212">
        <f t="shared" si="0"/>
        <v>0</v>
      </c>
      <c r="AF53" s="213">
        <f t="shared" si="1"/>
        <v>23</v>
      </c>
      <c r="AG53" s="224">
        <f>IF(AH53="","",AE53)</f>
        <v>0</v>
      </c>
      <c r="AH53" s="225">
        <f t="shared" si="2"/>
        <v>23</v>
      </c>
      <c r="AI53" s="850"/>
      <c r="AJ53" s="848"/>
      <c r="AK53" s="848"/>
      <c r="AL53" s="848"/>
      <c r="AM53" s="848"/>
      <c r="AN53" s="849"/>
    </row>
    <row r="54" spans="2:51" ht="18" customHeight="1">
      <c r="B54" s="184"/>
      <c r="C54" s="227">
        <f>IF(D54="","",SUBTOTAL(103,$D$17:D54))</f>
        <v>38</v>
      </c>
      <c r="D54" s="846" t="str">
        <f>IF('Input Data'!I47="","",'Input Data'!I47)</f>
        <v>ORTEGA, GABRIEL SANTOS</v>
      </c>
      <c r="E54" s="847"/>
      <c r="F54" s="217"/>
      <c r="G54" s="218"/>
      <c r="H54" s="219"/>
      <c r="I54" s="219"/>
      <c r="J54" s="220"/>
      <c r="K54" s="221"/>
      <c r="L54" s="219"/>
      <c r="M54" s="219"/>
      <c r="N54" s="219"/>
      <c r="O54" s="222"/>
      <c r="P54" s="223"/>
      <c r="Q54" s="219"/>
      <c r="R54" s="219"/>
      <c r="S54" s="219"/>
      <c r="T54" s="220"/>
      <c r="U54" s="221"/>
      <c r="V54" s="219"/>
      <c r="W54" s="219"/>
      <c r="X54" s="219"/>
      <c r="Y54" s="222"/>
      <c r="Z54" s="223"/>
      <c r="AA54" s="219"/>
      <c r="AB54" s="219"/>
      <c r="AC54" s="222"/>
      <c r="AD54" s="220"/>
      <c r="AE54" s="212">
        <f t="shared" si="0"/>
        <v>0</v>
      </c>
      <c r="AF54" s="213">
        <f t="shared" si="1"/>
        <v>23</v>
      </c>
      <c r="AG54" s="224">
        <f t="shared" si="4"/>
        <v>0</v>
      </c>
      <c r="AH54" s="225">
        <f>IF(AF54="","",$AR$13-AE54)</f>
        <v>23</v>
      </c>
      <c r="AI54" s="850"/>
      <c r="AJ54" s="848"/>
      <c r="AK54" s="848"/>
      <c r="AL54" s="848"/>
      <c r="AM54" s="848"/>
      <c r="AN54" s="849"/>
    </row>
    <row r="55" spans="2:51" ht="18" customHeight="1">
      <c r="B55" s="184"/>
      <c r="C55" s="227">
        <f>IF(D55="","",SUBTOTAL(103,$D$17:D55))</f>
        <v>39</v>
      </c>
      <c r="D55" s="846" t="str">
        <f>IF('Input Data'!I48="","",'Input Data'!I48)</f>
        <v>CHAVEZ, NATHAN VILLANUEVA</v>
      </c>
      <c r="E55" s="847"/>
      <c r="F55" s="217"/>
      <c r="G55" s="218"/>
      <c r="H55" s="219"/>
      <c r="I55" s="219"/>
      <c r="J55" s="220"/>
      <c r="K55" s="221"/>
      <c r="L55" s="219"/>
      <c r="M55" s="219"/>
      <c r="N55" s="219"/>
      <c r="O55" s="222"/>
      <c r="P55" s="223"/>
      <c r="Q55" s="219"/>
      <c r="R55" s="219"/>
      <c r="S55" s="219"/>
      <c r="T55" s="220"/>
      <c r="U55" s="221"/>
      <c r="V55" s="219"/>
      <c r="W55" s="219"/>
      <c r="X55" s="219"/>
      <c r="Y55" s="222"/>
      <c r="Z55" s="223"/>
      <c r="AA55" s="219"/>
      <c r="AB55" s="219"/>
      <c r="AC55" s="222"/>
      <c r="AD55" s="220"/>
      <c r="AE55" s="212">
        <f t="shared" si="0"/>
        <v>0</v>
      </c>
      <c r="AF55" s="213">
        <f t="shared" si="1"/>
        <v>23</v>
      </c>
      <c r="AG55" s="224">
        <f t="shared" si="4"/>
        <v>0</v>
      </c>
      <c r="AH55" s="225">
        <f t="shared" si="2"/>
        <v>23</v>
      </c>
      <c r="AI55" s="850"/>
      <c r="AJ55" s="848"/>
      <c r="AK55" s="848"/>
      <c r="AL55" s="848"/>
      <c r="AM55" s="848"/>
      <c r="AN55" s="849"/>
    </row>
    <row r="56" spans="2:51" ht="18" customHeight="1">
      <c r="B56" s="184"/>
      <c r="C56" s="227">
        <f>IF(D56="","",SUBTOTAL(103,$D$17:D56))</f>
        <v>40</v>
      </c>
      <c r="D56" s="846" t="str">
        <f>IF('Input Data'!I49="","",'Input Data'!I49)</f>
        <v>LIM, CHRISTIAN RAMOS</v>
      </c>
      <c r="E56" s="847"/>
      <c r="F56" s="217"/>
      <c r="G56" s="218"/>
      <c r="H56" s="219"/>
      <c r="I56" s="219"/>
      <c r="J56" s="220"/>
      <c r="K56" s="221"/>
      <c r="L56" s="219"/>
      <c r="M56" s="219"/>
      <c r="N56" s="219"/>
      <c r="O56" s="222"/>
      <c r="P56" s="223"/>
      <c r="Q56" s="219"/>
      <c r="R56" s="219"/>
      <c r="S56" s="219"/>
      <c r="T56" s="220"/>
      <c r="U56" s="221"/>
      <c r="V56" s="219"/>
      <c r="W56" s="219"/>
      <c r="X56" s="219"/>
      <c r="Y56" s="222"/>
      <c r="Z56" s="223"/>
      <c r="AA56" s="219"/>
      <c r="AB56" s="219"/>
      <c r="AC56" s="222"/>
      <c r="AD56" s="220"/>
      <c r="AE56" s="212">
        <f t="shared" si="0"/>
        <v>0</v>
      </c>
      <c r="AF56" s="213">
        <f t="shared" si="1"/>
        <v>23</v>
      </c>
      <c r="AG56" s="224">
        <f t="shared" si="4"/>
        <v>0</v>
      </c>
      <c r="AH56" s="225">
        <f t="shared" si="2"/>
        <v>23</v>
      </c>
      <c r="AI56" s="850"/>
      <c r="AJ56" s="848"/>
      <c r="AK56" s="848"/>
      <c r="AL56" s="848"/>
      <c r="AM56" s="848"/>
      <c r="AN56" s="849"/>
    </row>
    <row r="57" spans="2:51" ht="18" customHeight="1">
      <c r="B57" s="184"/>
      <c r="C57" s="227">
        <f>IF(D57="","",SUBTOTAL(103,$D$17:D57))</f>
        <v>41</v>
      </c>
      <c r="D57" s="846" t="str">
        <f>IF('Input Data'!I50="","",'Input Data'!I50)</f>
        <v>CHUA, PAOLO FERNANDEZ</v>
      </c>
      <c r="E57" s="847"/>
      <c r="F57" s="217"/>
      <c r="G57" s="218"/>
      <c r="H57" s="219"/>
      <c r="I57" s="219"/>
      <c r="J57" s="220"/>
      <c r="K57" s="221"/>
      <c r="L57" s="219"/>
      <c r="M57" s="219"/>
      <c r="N57" s="219"/>
      <c r="O57" s="222"/>
      <c r="P57" s="223"/>
      <c r="Q57" s="219"/>
      <c r="R57" s="219"/>
      <c r="S57" s="219"/>
      <c r="T57" s="220"/>
      <c r="U57" s="221"/>
      <c r="V57" s="219"/>
      <c r="W57" s="219"/>
      <c r="X57" s="219"/>
      <c r="Y57" s="222"/>
      <c r="Z57" s="223"/>
      <c r="AA57" s="219"/>
      <c r="AB57" s="219"/>
      <c r="AC57" s="222"/>
      <c r="AD57" s="220"/>
      <c r="AE57" s="212">
        <f t="shared" si="0"/>
        <v>0</v>
      </c>
      <c r="AF57" s="213">
        <f t="shared" si="1"/>
        <v>23</v>
      </c>
      <c r="AG57" s="224">
        <f t="shared" si="4"/>
        <v>0</v>
      </c>
      <c r="AH57" s="225">
        <f t="shared" si="2"/>
        <v>23</v>
      </c>
      <c r="AI57" s="850"/>
      <c r="AJ57" s="848"/>
      <c r="AK57" s="848"/>
      <c r="AL57" s="848"/>
      <c r="AM57" s="848"/>
      <c r="AN57" s="849"/>
      <c r="AY57" s="177">
        <f t="shared" si="3"/>
        <v>1</v>
      </c>
    </row>
    <row r="58" spans="2:51" ht="18" customHeight="1">
      <c r="B58" s="184"/>
      <c r="C58" s="227">
        <f>IF(D58="","",SUBTOTAL(103,$D$17:D58))</f>
        <v>42</v>
      </c>
      <c r="D58" s="846" t="str">
        <f>IF('Input Data'!I51="","",'Input Data'!I51)</f>
        <v>SY, ANGELO GUTIERREZ</v>
      </c>
      <c r="E58" s="847"/>
      <c r="F58" s="217"/>
      <c r="G58" s="218"/>
      <c r="H58" s="219"/>
      <c r="I58" s="219"/>
      <c r="J58" s="220"/>
      <c r="K58" s="221"/>
      <c r="L58" s="219"/>
      <c r="M58" s="219"/>
      <c r="N58" s="219"/>
      <c r="O58" s="222"/>
      <c r="P58" s="223"/>
      <c r="Q58" s="219"/>
      <c r="R58" s="219"/>
      <c r="S58" s="219"/>
      <c r="T58" s="220"/>
      <c r="U58" s="221"/>
      <c r="V58" s="219"/>
      <c r="W58" s="219"/>
      <c r="X58" s="219"/>
      <c r="Y58" s="222"/>
      <c r="Z58" s="223"/>
      <c r="AA58" s="219"/>
      <c r="AB58" s="219"/>
      <c r="AC58" s="222"/>
      <c r="AD58" s="220"/>
      <c r="AE58" s="212">
        <f t="shared" si="0"/>
        <v>0</v>
      </c>
      <c r="AF58" s="213">
        <f t="shared" si="1"/>
        <v>23</v>
      </c>
      <c r="AG58" s="224">
        <f t="shared" si="4"/>
        <v>0</v>
      </c>
      <c r="AH58" s="225">
        <f t="shared" si="2"/>
        <v>23</v>
      </c>
      <c r="AI58" s="850"/>
      <c r="AJ58" s="848"/>
      <c r="AK58" s="848"/>
      <c r="AL58" s="848"/>
      <c r="AM58" s="848"/>
      <c r="AN58" s="849"/>
      <c r="AY58" s="177">
        <f t="shared" si="3"/>
        <v>1</v>
      </c>
    </row>
    <row r="59" spans="2:51" ht="18" customHeight="1">
      <c r="B59" s="184"/>
      <c r="C59" s="227">
        <f>IF(D59="","",SUBTOTAL(103,$D$17:D59))</f>
        <v>43</v>
      </c>
      <c r="D59" s="846" t="str">
        <f>IF('Input Data'!I52="","",'Input Data'!I52)</f>
        <v>GO, DOMINIC NAVARRO</v>
      </c>
      <c r="E59" s="847"/>
      <c r="F59" s="221"/>
      <c r="G59" s="219"/>
      <c r="H59" s="219"/>
      <c r="I59" s="219"/>
      <c r="J59" s="220"/>
      <c r="K59" s="221"/>
      <c r="L59" s="219"/>
      <c r="M59" s="219"/>
      <c r="N59" s="219"/>
      <c r="O59" s="222"/>
      <c r="P59" s="223"/>
      <c r="Q59" s="219"/>
      <c r="R59" s="219"/>
      <c r="S59" s="219"/>
      <c r="T59" s="220"/>
      <c r="U59" s="221"/>
      <c r="V59" s="219"/>
      <c r="W59" s="219"/>
      <c r="X59" s="219"/>
      <c r="Y59" s="222"/>
      <c r="Z59" s="223"/>
      <c r="AA59" s="219"/>
      <c r="AB59" s="219"/>
      <c r="AC59" s="222"/>
      <c r="AD59" s="220"/>
      <c r="AE59" s="212">
        <f t="shared" si="0"/>
        <v>0</v>
      </c>
      <c r="AF59" s="213">
        <f t="shared" si="1"/>
        <v>23</v>
      </c>
      <c r="AG59" s="224">
        <f t="shared" si="4"/>
        <v>0</v>
      </c>
      <c r="AH59" s="225">
        <f t="shared" si="2"/>
        <v>23</v>
      </c>
      <c r="AI59" s="850"/>
      <c r="AJ59" s="848"/>
      <c r="AK59" s="848"/>
      <c r="AL59" s="848"/>
      <c r="AM59" s="848"/>
      <c r="AN59" s="849"/>
      <c r="AY59" s="177">
        <f t="shared" si="3"/>
        <v>1</v>
      </c>
    </row>
    <row r="60" spans="2:51" ht="18" customHeight="1">
      <c r="B60" s="184"/>
      <c r="C60" s="227">
        <f>IF(D60="","",SUBTOTAL(103,$D$17:D60))</f>
        <v>44</v>
      </c>
      <c r="D60" s="846" t="str">
        <f>IF('Input Data'!I53="","",'Input Data'!I53)</f>
        <v>TAN, EMMANUEL CASTILLO</v>
      </c>
      <c r="E60" s="847"/>
      <c r="F60" s="221"/>
      <c r="G60" s="219"/>
      <c r="H60" s="219"/>
      <c r="I60" s="219"/>
      <c r="J60" s="220"/>
      <c r="K60" s="221"/>
      <c r="L60" s="219"/>
      <c r="M60" s="219"/>
      <c r="N60" s="219"/>
      <c r="O60" s="222"/>
      <c r="P60" s="223"/>
      <c r="Q60" s="219"/>
      <c r="R60" s="219"/>
      <c r="S60" s="219"/>
      <c r="T60" s="220"/>
      <c r="U60" s="221"/>
      <c r="V60" s="219"/>
      <c r="W60" s="219"/>
      <c r="X60" s="219"/>
      <c r="Y60" s="222"/>
      <c r="Z60" s="223"/>
      <c r="AA60" s="219"/>
      <c r="AB60" s="219"/>
      <c r="AC60" s="222"/>
      <c r="AD60" s="220"/>
      <c r="AE60" s="212">
        <f t="shared" si="0"/>
        <v>0</v>
      </c>
      <c r="AF60" s="213">
        <f t="shared" si="1"/>
        <v>23</v>
      </c>
      <c r="AG60" s="224">
        <f t="shared" si="4"/>
        <v>0</v>
      </c>
      <c r="AH60" s="225">
        <f t="shared" si="2"/>
        <v>23</v>
      </c>
      <c r="AI60" s="850"/>
      <c r="AJ60" s="848"/>
      <c r="AK60" s="848"/>
      <c r="AL60" s="848"/>
      <c r="AM60" s="848"/>
      <c r="AN60" s="849"/>
      <c r="AY60" s="177">
        <f t="shared" si="3"/>
        <v>1</v>
      </c>
    </row>
    <row r="61" spans="2:51" ht="18" customHeight="1">
      <c r="B61" s="184"/>
      <c r="C61" s="227">
        <f>IF(D61="","",SUBTOTAL(103,$D$17:D61))</f>
        <v>45</v>
      </c>
      <c r="D61" s="846" t="str">
        <f>IF('Input Data'!I54="","",'Input Data'!I54)</f>
        <v>ONG, PATRICK HERRERA</v>
      </c>
      <c r="E61" s="847"/>
      <c r="F61" s="221"/>
      <c r="G61" s="219"/>
      <c r="H61" s="219"/>
      <c r="I61" s="219"/>
      <c r="J61" s="220"/>
      <c r="K61" s="221"/>
      <c r="L61" s="219"/>
      <c r="M61" s="219"/>
      <c r="N61" s="219"/>
      <c r="O61" s="222"/>
      <c r="P61" s="223"/>
      <c r="Q61" s="219"/>
      <c r="R61" s="219"/>
      <c r="S61" s="219"/>
      <c r="T61" s="220"/>
      <c r="U61" s="221"/>
      <c r="V61" s="219"/>
      <c r="W61" s="219"/>
      <c r="X61" s="219"/>
      <c r="Y61" s="222"/>
      <c r="Z61" s="223"/>
      <c r="AA61" s="219"/>
      <c r="AB61" s="219"/>
      <c r="AC61" s="222"/>
      <c r="AD61" s="220"/>
      <c r="AE61" s="212">
        <f t="shared" si="0"/>
        <v>0</v>
      </c>
      <c r="AF61" s="213">
        <f t="shared" si="1"/>
        <v>23</v>
      </c>
      <c r="AG61" s="224">
        <f t="shared" si="4"/>
        <v>0</v>
      </c>
      <c r="AH61" s="225">
        <f t="shared" si="2"/>
        <v>23</v>
      </c>
      <c r="AI61" s="850"/>
      <c r="AJ61" s="848"/>
      <c r="AK61" s="848"/>
      <c r="AL61" s="848"/>
      <c r="AM61" s="848"/>
      <c r="AN61" s="849"/>
      <c r="AY61" s="177">
        <f t="shared" si="3"/>
        <v>1</v>
      </c>
    </row>
    <row r="62" spans="2:51" ht="18" customHeight="1">
      <c r="B62" s="184"/>
      <c r="C62" s="227">
        <f>IF(D62="","",SUBTOTAL(103,$D$17:D62))</f>
        <v>46</v>
      </c>
      <c r="D62" s="846" t="str">
        <f>IF('Input Data'!I55="","",'Input Data'!I55)</f>
        <v>UY, JOSEPH SALAZAR</v>
      </c>
      <c r="E62" s="847"/>
      <c r="F62" s="221"/>
      <c r="G62" s="219"/>
      <c r="H62" s="219"/>
      <c r="I62" s="219"/>
      <c r="J62" s="220"/>
      <c r="K62" s="221"/>
      <c r="L62" s="219"/>
      <c r="M62" s="219"/>
      <c r="N62" s="219"/>
      <c r="O62" s="222"/>
      <c r="P62" s="223"/>
      <c r="Q62" s="219"/>
      <c r="R62" s="219"/>
      <c r="S62" s="219"/>
      <c r="T62" s="220"/>
      <c r="U62" s="221"/>
      <c r="V62" s="219"/>
      <c r="W62" s="219"/>
      <c r="X62" s="219"/>
      <c r="Y62" s="222"/>
      <c r="Z62" s="223"/>
      <c r="AA62" s="219"/>
      <c r="AB62" s="219"/>
      <c r="AC62" s="222"/>
      <c r="AD62" s="220"/>
      <c r="AE62" s="212">
        <f t="shared" si="0"/>
        <v>0</v>
      </c>
      <c r="AF62" s="213">
        <f t="shared" si="1"/>
        <v>23</v>
      </c>
      <c r="AG62" s="224">
        <f t="shared" si="4"/>
        <v>0</v>
      </c>
      <c r="AH62" s="225">
        <f t="shared" si="2"/>
        <v>23</v>
      </c>
      <c r="AI62" s="850"/>
      <c r="AJ62" s="848"/>
      <c r="AK62" s="848"/>
      <c r="AL62" s="848"/>
      <c r="AM62" s="848"/>
      <c r="AN62" s="849"/>
      <c r="AY62" s="177">
        <f t="shared" si="3"/>
        <v>1</v>
      </c>
    </row>
    <row r="63" spans="2:51" ht="18" customHeight="1">
      <c r="B63" s="184"/>
      <c r="C63" s="227">
        <f>IF(D63="","",SUBTOTAL(103,$D$17:D63))</f>
        <v>47</v>
      </c>
      <c r="D63" s="846" t="str">
        <f>IF('Input Data'!I56="","",'Input Data'!I56)</f>
        <v>CO, LAWRENCE RIVERA</v>
      </c>
      <c r="E63" s="847"/>
      <c r="F63" s="236"/>
      <c r="G63" s="237"/>
      <c r="H63" s="237"/>
      <c r="I63" s="237"/>
      <c r="J63" s="238"/>
      <c r="K63" s="236"/>
      <c r="L63" s="237"/>
      <c r="M63" s="237"/>
      <c r="N63" s="237"/>
      <c r="O63" s="239"/>
      <c r="P63" s="240"/>
      <c r="Q63" s="237"/>
      <c r="R63" s="237"/>
      <c r="S63" s="237"/>
      <c r="T63" s="238"/>
      <c r="U63" s="236"/>
      <c r="V63" s="237"/>
      <c r="W63" s="237"/>
      <c r="X63" s="237"/>
      <c r="Y63" s="239"/>
      <c r="Z63" s="240"/>
      <c r="AA63" s="237"/>
      <c r="AB63" s="237"/>
      <c r="AC63" s="239"/>
      <c r="AD63" s="238"/>
      <c r="AE63" s="212">
        <f t="shared" si="0"/>
        <v>0</v>
      </c>
      <c r="AF63" s="213">
        <f t="shared" si="1"/>
        <v>23</v>
      </c>
      <c r="AG63" s="224">
        <f t="shared" si="4"/>
        <v>0</v>
      </c>
      <c r="AH63" s="225">
        <f t="shared" si="2"/>
        <v>23</v>
      </c>
      <c r="AI63" s="850"/>
      <c r="AJ63" s="848"/>
      <c r="AK63" s="848"/>
      <c r="AL63" s="848"/>
      <c r="AM63" s="848"/>
      <c r="AN63" s="849"/>
      <c r="AY63" s="177">
        <f t="shared" si="3"/>
        <v>1</v>
      </c>
    </row>
    <row r="64" spans="2:51" ht="18" customHeight="1">
      <c r="B64" s="184"/>
      <c r="C64" s="227">
        <f>IF(D64="","",SUBTOTAL(103,$D$17:D64))</f>
        <v>48</v>
      </c>
      <c r="D64" s="846" t="str">
        <f>IF('Input Data'!I57="","",'Input Data'!I57)</f>
        <v>DY, VINCENT MENDOZA</v>
      </c>
      <c r="E64" s="847"/>
      <c r="F64" s="236"/>
      <c r="G64" s="237"/>
      <c r="H64" s="237"/>
      <c r="I64" s="237"/>
      <c r="J64" s="238"/>
      <c r="K64" s="236"/>
      <c r="L64" s="237"/>
      <c r="M64" s="237"/>
      <c r="N64" s="237"/>
      <c r="O64" s="239"/>
      <c r="P64" s="240"/>
      <c r="Q64" s="237"/>
      <c r="R64" s="237"/>
      <c r="S64" s="237"/>
      <c r="T64" s="238"/>
      <c r="U64" s="236"/>
      <c r="V64" s="237"/>
      <c r="W64" s="237"/>
      <c r="X64" s="237"/>
      <c r="Y64" s="239"/>
      <c r="Z64" s="240"/>
      <c r="AA64" s="237"/>
      <c r="AB64" s="237"/>
      <c r="AC64" s="239"/>
      <c r="AD64" s="238"/>
      <c r="AE64" s="212">
        <f t="shared" si="0"/>
        <v>0</v>
      </c>
      <c r="AF64" s="213">
        <f t="shared" si="1"/>
        <v>23</v>
      </c>
      <c r="AG64" s="224">
        <f t="shared" si="4"/>
        <v>0</v>
      </c>
      <c r="AH64" s="225">
        <f t="shared" si="2"/>
        <v>23</v>
      </c>
      <c r="AI64" s="850"/>
      <c r="AJ64" s="848"/>
      <c r="AK64" s="848"/>
      <c r="AL64" s="848"/>
      <c r="AM64" s="848"/>
      <c r="AN64" s="849"/>
      <c r="AY64" s="177">
        <f t="shared" si="3"/>
        <v>1</v>
      </c>
    </row>
    <row r="65" spans="2:51" ht="18" customHeight="1">
      <c r="B65" s="184"/>
      <c r="C65" s="227">
        <f>IF(D65="","",SUBTOTAL(103,$D$17:D65))</f>
        <v>49</v>
      </c>
      <c r="D65" s="846" t="str">
        <f>IF('Input Data'!I58="","",'Input Data'!I58)</f>
        <v>TIU, JUSTIN LOPEZ</v>
      </c>
      <c r="E65" s="847"/>
      <c r="F65" s="236"/>
      <c r="G65" s="237"/>
      <c r="H65" s="237"/>
      <c r="I65" s="237"/>
      <c r="J65" s="238"/>
      <c r="K65" s="236"/>
      <c r="L65" s="237"/>
      <c r="M65" s="237"/>
      <c r="N65" s="237"/>
      <c r="O65" s="239"/>
      <c r="P65" s="240"/>
      <c r="Q65" s="237"/>
      <c r="R65" s="237"/>
      <c r="S65" s="237"/>
      <c r="T65" s="238"/>
      <c r="U65" s="236"/>
      <c r="V65" s="237"/>
      <c r="W65" s="237"/>
      <c r="X65" s="237"/>
      <c r="Y65" s="239"/>
      <c r="Z65" s="240"/>
      <c r="AA65" s="237"/>
      <c r="AB65" s="237"/>
      <c r="AC65" s="239"/>
      <c r="AD65" s="238"/>
      <c r="AE65" s="212">
        <f t="shared" si="0"/>
        <v>0</v>
      </c>
      <c r="AF65" s="213">
        <f t="shared" si="1"/>
        <v>23</v>
      </c>
      <c r="AG65" s="224">
        <f t="shared" si="4"/>
        <v>0</v>
      </c>
      <c r="AH65" s="225">
        <f t="shared" si="2"/>
        <v>23</v>
      </c>
      <c r="AI65" s="850"/>
      <c r="AJ65" s="848"/>
      <c r="AK65" s="848"/>
      <c r="AL65" s="848"/>
      <c r="AM65" s="848"/>
      <c r="AN65" s="849"/>
      <c r="AY65" s="177">
        <f t="shared" si="3"/>
        <v>1</v>
      </c>
    </row>
    <row r="66" spans="2:51" ht="18" customHeight="1" thickBot="1">
      <c r="B66" s="184"/>
      <c r="C66" s="227">
        <f>IF(D66="","",SUBTOTAL(103,$D$17:D66))</f>
        <v>50</v>
      </c>
      <c r="D66" s="846" t="str">
        <f>IF('Input Data'!I59="","",'Input Data'!I59)</f>
        <v>YUMUL, FRANCIS PONCE</v>
      </c>
      <c r="E66" s="847"/>
      <c r="F66" s="236"/>
      <c r="G66" s="237"/>
      <c r="H66" s="237"/>
      <c r="I66" s="237"/>
      <c r="J66" s="238"/>
      <c r="K66" s="236"/>
      <c r="L66" s="237"/>
      <c r="M66" s="237"/>
      <c r="N66" s="237"/>
      <c r="O66" s="239"/>
      <c r="P66" s="240"/>
      <c r="Q66" s="237"/>
      <c r="R66" s="237"/>
      <c r="S66" s="237"/>
      <c r="T66" s="238"/>
      <c r="U66" s="236"/>
      <c r="V66" s="237"/>
      <c r="W66" s="237"/>
      <c r="X66" s="237"/>
      <c r="Y66" s="239"/>
      <c r="Z66" s="240"/>
      <c r="AA66" s="237"/>
      <c r="AB66" s="237"/>
      <c r="AC66" s="239"/>
      <c r="AD66" s="238"/>
      <c r="AE66" s="212">
        <f t="shared" si="0"/>
        <v>0</v>
      </c>
      <c r="AF66" s="213">
        <f t="shared" si="1"/>
        <v>23</v>
      </c>
      <c r="AG66" s="224">
        <f t="shared" si="4"/>
        <v>0</v>
      </c>
      <c r="AH66" s="225">
        <f t="shared" si="2"/>
        <v>23</v>
      </c>
      <c r="AI66" s="850"/>
      <c r="AJ66" s="848"/>
      <c r="AK66" s="848"/>
      <c r="AL66" s="848"/>
      <c r="AM66" s="848"/>
      <c r="AN66" s="849"/>
      <c r="AY66" s="177">
        <f t="shared" si="3"/>
        <v>1</v>
      </c>
    </row>
    <row r="67" spans="2:51" ht="18" hidden="1" customHeight="1">
      <c r="B67" s="184"/>
      <c r="C67" s="227" t="str">
        <f>IF(D67="","",SUBTOTAL(103,$D$17:D67))</f>
        <v/>
      </c>
      <c r="D67" s="846" t="str">
        <f>IF('Input Data'!I60="","",'Input Data'!I60)</f>
        <v/>
      </c>
      <c r="E67" s="847"/>
      <c r="F67" s="236"/>
      <c r="G67" s="237"/>
      <c r="H67" s="237"/>
      <c r="I67" s="237"/>
      <c r="J67" s="238"/>
      <c r="K67" s="236"/>
      <c r="L67" s="237"/>
      <c r="M67" s="237"/>
      <c r="N67" s="237"/>
      <c r="O67" s="239"/>
      <c r="P67" s="240"/>
      <c r="Q67" s="237"/>
      <c r="R67" s="237"/>
      <c r="S67" s="237"/>
      <c r="T67" s="238"/>
      <c r="U67" s="236"/>
      <c r="V67" s="237"/>
      <c r="W67" s="237"/>
      <c r="X67" s="237"/>
      <c r="Y67" s="239"/>
      <c r="Z67" s="240"/>
      <c r="AA67" s="237"/>
      <c r="AB67" s="237"/>
      <c r="AC67" s="239"/>
      <c r="AD67" s="238"/>
      <c r="AE67" s="212" t="str">
        <f t="shared" si="0"/>
        <v/>
      </c>
      <c r="AF67" s="213" t="str">
        <f t="shared" si="1"/>
        <v/>
      </c>
      <c r="AG67" s="224" t="str">
        <f t="shared" si="4"/>
        <v/>
      </c>
      <c r="AH67" s="225" t="str">
        <f t="shared" si="2"/>
        <v/>
      </c>
      <c r="AI67" s="850"/>
      <c r="AJ67" s="848"/>
      <c r="AK67" s="848"/>
      <c r="AL67" s="848"/>
      <c r="AM67" s="848"/>
      <c r="AN67" s="849"/>
      <c r="AY67" s="177">
        <f t="shared" si="3"/>
        <v>0</v>
      </c>
    </row>
    <row r="68" spans="2:51" ht="18" hidden="1" customHeight="1">
      <c r="B68" s="184"/>
      <c r="C68" s="227" t="str">
        <f>IF(D68="","",SUBTOTAL(103,$D$17:D68))</f>
        <v/>
      </c>
      <c r="D68" s="846" t="str">
        <f>IF('Input Data'!I61="","",'Input Data'!I61)</f>
        <v/>
      </c>
      <c r="E68" s="847"/>
      <c r="F68" s="236"/>
      <c r="G68" s="237"/>
      <c r="H68" s="237"/>
      <c r="I68" s="237"/>
      <c r="J68" s="238"/>
      <c r="K68" s="236"/>
      <c r="L68" s="237"/>
      <c r="M68" s="237"/>
      <c r="N68" s="237"/>
      <c r="O68" s="239"/>
      <c r="P68" s="240"/>
      <c r="Q68" s="237"/>
      <c r="R68" s="237"/>
      <c r="S68" s="237"/>
      <c r="T68" s="238"/>
      <c r="U68" s="236"/>
      <c r="V68" s="237"/>
      <c r="W68" s="237"/>
      <c r="X68" s="237"/>
      <c r="Y68" s="239"/>
      <c r="Z68" s="240"/>
      <c r="AA68" s="237"/>
      <c r="AB68" s="237"/>
      <c r="AC68" s="239"/>
      <c r="AD68" s="238"/>
      <c r="AE68" s="212" t="str">
        <f t="shared" si="0"/>
        <v/>
      </c>
      <c r="AF68" s="213" t="str">
        <f t="shared" si="1"/>
        <v/>
      </c>
      <c r="AG68" s="224" t="str">
        <f t="shared" si="4"/>
        <v/>
      </c>
      <c r="AH68" s="225" t="str">
        <f t="shared" si="2"/>
        <v/>
      </c>
      <c r="AI68" s="850"/>
      <c r="AJ68" s="848"/>
      <c r="AK68" s="848"/>
      <c r="AL68" s="848"/>
      <c r="AM68" s="848"/>
      <c r="AN68" s="849"/>
      <c r="AY68" s="177">
        <f t="shared" si="3"/>
        <v>0</v>
      </c>
    </row>
    <row r="69" spans="2:51" ht="18" hidden="1" customHeight="1">
      <c r="B69" s="184"/>
      <c r="C69" s="227" t="str">
        <f>IF(D69="","",SUBTOTAL(103,$D$17:D69))</f>
        <v/>
      </c>
      <c r="D69" s="846" t="str">
        <f>IF('Input Data'!I62="","",'Input Data'!I62)</f>
        <v/>
      </c>
      <c r="E69" s="847"/>
      <c r="F69" s="236"/>
      <c r="G69" s="237"/>
      <c r="H69" s="237"/>
      <c r="I69" s="237"/>
      <c r="J69" s="238"/>
      <c r="K69" s="236"/>
      <c r="L69" s="237"/>
      <c r="M69" s="237"/>
      <c r="N69" s="237"/>
      <c r="O69" s="239"/>
      <c r="P69" s="240"/>
      <c r="Q69" s="237"/>
      <c r="R69" s="237"/>
      <c r="S69" s="237"/>
      <c r="T69" s="238"/>
      <c r="U69" s="236"/>
      <c r="V69" s="237"/>
      <c r="W69" s="237"/>
      <c r="X69" s="237"/>
      <c r="Y69" s="239"/>
      <c r="Z69" s="240"/>
      <c r="AA69" s="237"/>
      <c r="AB69" s="237"/>
      <c r="AC69" s="239"/>
      <c r="AD69" s="238"/>
      <c r="AE69" s="212" t="str">
        <f t="shared" si="0"/>
        <v/>
      </c>
      <c r="AF69" s="213" t="str">
        <f t="shared" si="1"/>
        <v/>
      </c>
      <c r="AG69" s="224" t="str">
        <f t="shared" si="4"/>
        <v/>
      </c>
      <c r="AH69" s="225" t="str">
        <f t="shared" si="2"/>
        <v/>
      </c>
      <c r="AI69" s="850"/>
      <c r="AJ69" s="848"/>
      <c r="AK69" s="848"/>
      <c r="AL69" s="848"/>
      <c r="AM69" s="848"/>
      <c r="AN69" s="849"/>
      <c r="AY69" s="177">
        <f t="shared" si="3"/>
        <v>0</v>
      </c>
    </row>
    <row r="70" spans="2:51" ht="18" hidden="1" customHeight="1">
      <c r="B70" s="184"/>
      <c r="C70" s="227" t="str">
        <f>IF(D70="","",SUBTOTAL(103,$D$17:D70))</f>
        <v/>
      </c>
      <c r="D70" s="846" t="str">
        <f>IF('Input Data'!I63="","",'Input Data'!I63)</f>
        <v/>
      </c>
      <c r="E70" s="847"/>
      <c r="F70" s="236"/>
      <c r="G70" s="237"/>
      <c r="H70" s="237"/>
      <c r="I70" s="237"/>
      <c r="J70" s="238"/>
      <c r="K70" s="236"/>
      <c r="L70" s="237"/>
      <c r="M70" s="237"/>
      <c r="N70" s="237"/>
      <c r="O70" s="239"/>
      <c r="P70" s="240"/>
      <c r="Q70" s="237"/>
      <c r="R70" s="237"/>
      <c r="S70" s="237"/>
      <c r="T70" s="238"/>
      <c r="U70" s="236"/>
      <c r="V70" s="237"/>
      <c r="W70" s="237"/>
      <c r="X70" s="237"/>
      <c r="Y70" s="239"/>
      <c r="Z70" s="240"/>
      <c r="AA70" s="237"/>
      <c r="AB70" s="237"/>
      <c r="AC70" s="239"/>
      <c r="AD70" s="238"/>
      <c r="AE70" s="212" t="str">
        <f t="shared" si="0"/>
        <v/>
      </c>
      <c r="AF70" s="213" t="str">
        <f t="shared" si="1"/>
        <v/>
      </c>
      <c r="AG70" s="224" t="str">
        <f t="shared" si="4"/>
        <v/>
      </c>
      <c r="AH70" s="225" t="str">
        <f t="shared" si="2"/>
        <v/>
      </c>
      <c r="AI70" s="850"/>
      <c r="AJ70" s="848"/>
      <c r="AK70" s="848"/>
      <c r="AL70" s="848"/>
      <c r="AM70" s="848"/>
      <c r="AN70" s="849"/>
      <c r="AY70" s="177">
        <f t="shared" si="3"/>
        <v>0</v>
      </c>
    </row>
    <row r="71" spans="2:51" ht="18" hidden="1" customHeight="1">
      <c r="B71" s="184"/>
      <c r="C71" s="227" t="str">
        <f>IF(D71="","",SUBTOTAL(103,$D$17:D71))</f>
        <v/>
      </c>
      <c r="D71" s="846" t="str">
        <f>IF('Input Data'!I64="","",'Input Data'!I64)</f>
        <v/>
      </c>
      <c r="E71" s="847"/>
      <c r="F71" s="236"/>
      <c r="G71" s="237"/>
      <c r="H71" s="237"/>
      <c r="I71" s="237"/>
      <c r="J71" s="238"/>
      <c r="K71" s="236"/>
      <c r="L71" s="237"/>
      <c r="M71" s="237"/>
      <c r="N71" s="237"/>
      <c r="O71" s="239"/>
      <c r="P71" s="240"/>
      <c r="Q71" s="237"/>
      <c r="R71" s="237"/>
      <c r="S71" s="237"/>
      <c r="T71" s="238"/>
      <c r="U71" s="236"/>
      <c r="V71" s="237"/>
      <c r="W71" s="237"/>
      <c r="X71" s="237"/>
      <c r="Y71" s="239"/>
      <c r="Z71" s="240"/>
      <c r="AA71" s="237"/>
      <c r="AB71" s="237"/>
      <c r="AC71" s="239"/>
      <c r="AD71" s="238"/>
      <c r="AE71" s="212" t="str">
        <f t="shared" si="0"/>
        <v/>
      </c>
      <c r="AF71" s="213" t="str">
        <f t="shared" si="1"/>
        <v/>
      </c>
      <c r="AG71" s="224" t="str">
        <f t="shared" si="4"/>
        <v/>
      </c>
      <c r="AH71" s="225" t="str">
        <f t="shared" si="2"/>
        <v/>
      </c>
      <c r="AI71" s="850"/>
      <c r="AJ71" s="848"/>
      <c r="AK71" s="848"/>
      <c r="AL71" s="848"/>
      <c r="AM71" s="848"/>
      <c r="AN71" s="849"/>
      <c r="AY71" s="177">
        <f t="shared" si="3"/>
        <v>0</v>
      </c>
    </row>
    <row r="72" spans="2:51" ht="18" hidden="1" customHeight="1">
      <c r="B72" s="184"/>
      <c r="C72" s="227" t="str">
        <f>IF(D72="","",SUBTOTAL(103,$D$17:D72))</f>
        <v/>
      </c>
      <c r="D72" s="846" t="str">
        <f>IF('Input Data'!I65="","",'Input Data'!I65)</f>
        <v/>
      </c>
      <c r="E72" s="847"/>
      <c r="F72" s="236"/>
      <c r="G72" s="237"/>
      <c r="H72" s="237"/>
      <c r="I72" s="237"/>
      <c r="J72" s="238"/>
      <c r="K72" s="236"/>
      <c r="L72" s="237"/>
      <c r="M72" s="237"/>
      <c r="N72" s="237"/>
      <c r="O72" s="239"/>
      <c r="P72" s="240"/>
      <c r="Q72" s="237"/>
      <c r="R72" s="237"/>
      <c r="S72" s="237"/>
      <c r="T72" s="238"/>
      <c r="U72" s="236"/>
      <c r="V72" s="237"/>
      <c r="W72" s="237"/>
      <c r="X72" s="237"/>
      <c r="Y72" s="239"/>
      <c r="Z72" s="240"/>
      <c r="AA72" s="237"/>
      <c r="AB72" s="237"/>
      <c r="AC72" s="239"/>
      <c r="AD72" s="238"/>
      <c r="AE72" s="212" t="str">
        <f t="shared" si="0"/>
        <v/>
      </c>
      <c r="AF72" s="213" t="str">
        <f t="shared" si="1"/>
        <v/>
      </c>
      <c r="AG72" s="224" t="str">
        <f t="shared" si="4"/>
        <v/>
      </c>
      <c r="AH72" s="225" t="str">
        <f t="shared" si="2"/>
        <v/>
      </c>
      <c r="AI72" s="850"/>
      <c r="AJ72" s="848"/>
      <c r="AK72" s="848"/>
      <c r="AL72" s="848"/>
      <c r="AM72" s="848"/>
      <c r="AN72" s="849"/>
      <c r="AY72" s="177">
        <f t="shared" si="3"/>
        <v>0</v>
      </c>
    </row>
    <row r="73" spans="2:51" ht="18" hidden="1" customHeight="1">
      <c r="B73" s="184"/>
      <c r="C73" s="227" t="str">
        <f>IF(D73="","",SUBTOTAL(103,$D$17:D73))</f>
        <v/>
      </c>
      <c r="D73" s="846" t="str">
        <f>IF('Input Data'!I66="","",'Input Data'!I66)</f>
        <v/>
      </c>
      <c r="E73" s="847"/>
      <c r="F73" s="236"/>
      <c r="G73" s="237"/>
      <c r="H73" s="237"/>
      <c r="I73" s="237"/>
      <c r="J73" s="238"/>
      <c r="K73" s="236"/>
      <c r="L73" s="237"/>
      <c r="M73" s="237"/>
      <c r="N73" s="237"/>
      <c r="O73" s="239"/>
      <c r="P73" s="240"/>
      <c r="Q73" s="237"/>
      <c r="R73" s="237"/>
      <c r="S73" s="237"/>
      <c r="T73" s="238"/>
      <c r="U73" s="236"/>
      <c r="V73" s="237"/>
      <c r="W73" s="237"/>
      <c r="X73" s="237"/>
      <c r="Y73" s="239"/>
      <c r="Z73" s="240"/>
      <c r="AA73" s="237"/>
      <c r="AB73" s="237"/>
      <c r="AC73" s="239"/>
      <c r="AD73" s="238"/>
      <c r="AE73" s="212" t="str">
        <f t="shared" si="0"/>
        <v/>
      </c>
      <c r="AF73" s="213" t="str">
        <f t="shared" si="1"/>
        <v/>
      </c>
      <c r="AG73" s="224" t="str">
        <f t="shared" si="4"/>
        <v/>
      </c>
      <c r="AH73" s="225" t="str">
        <f t="shared" si="2"/>
        <v/>
      </c>
      <c r="AI73" s="850"/>
      <c r="AJ73" s="848"/>
      <c r="AK73" s="848"/>
      <c r="AL73" s="848"/>
      <c r="AM73" s="848"/>
      <c r="AN73" s="849"/>
      <c r="AY73" s="177">
        <f t="shared" si="3"/>
        <v>0</v>
      </c>
    </row>
    <row r="74" spans="2:51" ht="18" hidden="1" customHeight="1">
      <c r="B74" s="184"/>
      <c r="C74" s="227" t="str">
        <f>IF(D74="","",SUBTOTAL(103,$D$17:D74))</f>
        <v/>
      </c>
      <c r="D74" s="846" t="str">
        <f>IF('Input Data'!I67="","",'Input Data'!I67)</f>
        <v/>
      </c>
      <c r="E74" s="847"/>
      <c r="F74" s="236"/>
      <c r="G74" s="237"/>
      <c r="H74" s="237"/>
      <c r="I74" s="237"/>
      <c r="J74" s="238"/>
      <c r="K74" s="236"/>
      <c r="L74" s="237"/>
      <c r="M74" s="237"/>
      <c r="N74" s="237"/>
      <c r="O74" s="239"/>
      <c r="P74" s="240"/>
      <c r="Q74" s="237"/>
      <c r="R74" s="237"/>
      <c r="S74" s="237"/>
      <c r="T74" s="238"/>
      <c r="U74" s="236"/>
      <c r="V74" s="237"/>
      <c r="W74" s="237"/>
      <c r="X74" s="237"/>
      <c r="Y74" s="239"/>
      <c r="Z74" s="240"/>
      <c r="AA74" s="237"/>
      <c r="AB74" s="237"/>
      <c r="AC74" s="239"/>
      <c r="AD74" s="238"/>
      <c r="AE74" s="212" t="str">
        <f t="shared" si="0"/>
        <v/>
      </c>
      <c r="AF74" s="213" t="str">
        <f t="shared" si="1"/>
        <v/>
      </c>
      <c r="AG74" s="224" t="str">
        <f t="shared" si="4"/>
        <v/>
      </c>
      <c r="AH74" s="225" t="str">
        <f t="shared" si="2"/>
        <v/>
      </c>
      <c r="AI74" s="850"/>
      <c r="AJ74" s="848"/>
      <c r="AK74" s="848"/>
      <c r="AL74" s="848"/>
      <c r="AM74" s="848"/>
      <c r="AN74" s="849"/>
      <c r="AY74" s="177">
        <f t="shared" si="3"/>
        <v>0</v>
      </c>
    </row>
    <row r="75" spans="2:51" ht="18" hidden="1" customHeight="1">
      <c r="B75" s="184"/>
      <c r="C75" s="227" t="str">
        <f>IF(D75="","",SUBTOTAL(103,$D$17:D75))</f>
        <v/>
      </c>
      <c r="D75" s="846" t="str">
        <f>IF('Input Data'!I68="","",'Input Data'!I68)</f>
        <v/>
      </c>
      <c r="E75" s="847"/>
      <c r="F75" s="236"/>
      <c r="G75" s="237"/>
      <c r="H75" s="237"/>
      <c r="I75" s="237"/>
      <c r="J75" s="238"/>
      <c r="K75" s="236"/>
      <c r="L75" s="237"/>
      <c r="M75" s="237"/>
      <c r="N75" s="237"/>
      <c r="O75" s="239"/>
      <c r="P75" s="240"/>
      <c r="Q75" s="237"/>
      <c r="R75" s="237"/>
      <c r="S75" s="237"/>
      <c r="T75" s="238"/>
      <c r="U75" s="236"/>
      <c r="V75" s="237"/>
      <c r="W75" s="237"/>
      <c r="X75" s="237"/>
      <c r="Y75" s="239"/>
      <c r="Z75" s="240"/>
      <c r="AA75" s="237"/>
      <c r="AB75" s="237"/>
      <c r="AC75" s="239"/>
      <c r="AD75" s="238"/>
      <c r="AE75" s="212" t="str">
        <f t="shared" si="0"/>
        <v/>
      </c>
      <c r="AF75" s="213" t="str">
        <f t="shared" si="1"/>
        <v/>
      </c>
      <c r="AG75" s="224" t="str">
        <f t="shared" si="4"/>
        <v/>
      </c>
      <c r="AH75" s="225" t="str">
        <f t="shared" si="2"/>
        <v/>
      </c>
      <c r="AI75" s="850"/>
      <c r="AJ75" s="848"/>
      <c r="AK75" s="848"/>
      <c r="AL75" s="848"/>
      <c r="AM75" s="848"/>
      <c r="AN75" s="849"/>
      <c r="AY75" s="177">
        <f t="shared" si="3"/>
        <v>0</v>
      </c>
    </row>
    <row r="76" spans="2:51" ht="18" hidden="1" customHeight="1" thickBot="1">
      <c r="C76" s="241" t="str">
        <f>IF(D76="","",SUBTOTAL(103,$D$17:D76))</f>
        <v/>
      </c>
      <c r="D76" s="823" t="str">
        <f>IF('Input Data'!I69="","",'Input Data'!I69)</f>
        <v/>
      </c>
      <c r="E76" s="824"/>
      <c r="F76" s="236"/>
      <c r="G76" s="237"/>
      <c r="H76" s="237"/>
      <c r="I76" s="237"/>
      <c r="J76" s="238"/>
      <c r="K76" s="236"/>
      <c r="L76" s="237"/>
      <c r="M76" s="237"/>
      <c r="N76" s="237"/>
      <c r="O76" s="239"/>
      <c r="P76" s="240"/>
      <c r="Q76" s="237"/>
      <c r="R76" s="237"/>
      <c r="S76" s="237"/>
      <c r="T76" s="238"/>
      <c r="U76" s="236"/>
      <c r="V76" s="237"/>
      <c r="W76" s="237"/>
      <c r="X76" s="237"/>
      <c r="Y76" s="239"/>
      <c r="Z76" s="240"/>
      <c r="AA76" s="237"/>
      <c r="AB76" s="237"/>
      <c r="AC76" s="239"/>
      <c r="AD76" s="238"/>
      <c r="AE76" s="212" t="str">
        <f t="shared" si="0"/>
        <v/>
      </c>
      <c r="AF76" s="213" t="str">
        <f t="shared" si="1"/>
        <v/>
      </c>
      <c r="AG76" s="224" t="str">
        <f t="shared" si="4"/>
        <v/>
      </c>
      <c r="AH76" s="225" t="str">
        <f t="shared" si="2"/>
        <v/>
      </c>
      <c r="AI76" s="825"/>
      <c r="AJ76" s="826"/>
      <c r="AK76" s="826"/>
      <c r="AL76" s="826"/>
      <c r="AM76" s="826"/>
      <c r="AN76" s="827"/>
      <c r="AY76" s="177">
        <f t="shared" si="3"/>
        <v>0</v>
      </c>
    </row>
    <row r="77" spans="2:51" ht="21.95" customHeight="1" thickBot="1">
      <c r="B77" s="184"/>
      <c r="C77" s="242" cm="1">
        <f t="array" aca="1" ref="C77" ca="1">SUMPRODUCT(SUBTOTAL(103,OFFSET(D17,ROW(D17:D76)-ROW(D17),0,1)),--(TRIM(D17:D76)&lt;&gt;""))</f>
        <v>50</v>
      </c>
      <c r="D77" s="856" t="s">
        <v>205</v>
      </c>
      <c r="E77" s="829"/>
      <c r="F77" s="243" t="str">
        <f>IF(F14="","",$AL$147-(COUNTIF(F17:F76,"x")*1 + COUNTIF(F17:F76,"h")*0.5))</f>
        <v/>
      </c>
      <c r="G77" s="243" t="str">
        <f t="shared" ref="G77:AD77" si="5">IF(G14="","",$AL$147-(COUNTIF(G17:G76,"x")*1 + COUNTIF(G17:G76,"h")*0.5))</f>
        <v/>
      </c>
      <c r="H77" s="243">
        <f t="shared" ca="1" si="5"/>
        <v>48</v>
      </c>
      <c r="I77" s="243">
        <f t="shared" ca="1" si="5"/>
        <v>49</v>
      </c>
      <c r="J77" s="244">
        <f t="shared" ca="1" si="5"/>
        <v>49</v>
      </c>
      <c r="K77" s="245">
        <f t="shared" ca="1" si="5"/>
        <v>49</v>
      </c>
      <c r="L77" s="243">
        <f t="shared" ca="1" si="5"/>
        <v>49</v>
      </c>
      <c r="M77" s="243">
        <f t="shared" ca="1" si="5"/>
        <v>49</v>
      </c>
      <c r="N77" s="243">
        <f ca="1">IF(N14="","",$AL$147-(COUNTIF(N17:N76,"x")*1 + COUNTIF(N17:N76,"h")*0.5))</f>
        <v>49</v>
      </c>
      <c r="O77" s="244">
        <f t="shared" ca="1" si="5"/>
        <v>49</v>
      </c>
      <c r="P77" s="245">
        <f t="shared" ca="1" si="5"/>
        <v>49</v>
      </c>
      <c r="Q77" s="243">
        <f t="shared" ca="1" si="5"/>
        <v>49</v>
      </c>
      <c r="R77" s="243">
        <f t="shared" ca="1" si="5"/>
        <v>49</v>
      </c>
      <c r="S77" s="243">
        <f t="shared" ca="1" si="5"/>
        <v>49</v>
      </c>
      <c r="T77" s="246">
        <f t="shared" ca="1" si="5"/>
        <v>49</v>
      </c>
      <c r="U77" s="247">
        <f ca="1">IF(U14="","",$AL$147-(COUNTIF(U17:U76,"x")*1 + COUNTIF(U17:U76,"h")*0.5))</f>
        <v>49</v>
      </c>
      <c r="V77" s="243">
        <f t="shared" ca="1" si="5"/>
        <v>49</v>
      </c>
      <c r="W77" s="243">
        <f t="shared" ca="1" si="5"/>
        <v>49</v>
      </c>
      <c r="X77" s="243">
        <f t="shared" ca="1" si="5"/>
        <v>49</v>
      </c>
      <c r="Y77" s="244">
        <f t="shared" ca="1" si="5"/>
        <v>49</v>
      </c>
      <c r="Z77" s="245">
        <f t="shared" ca="1" si="5"/>
        <v>49</v>
      </c>
      <c r="AA77" s="243">
        <f t="shared" ca="1" si="5"/>
        <v>49</v>
      </c>
      <c r="AB77" s="243">
        <f t="shared" ca="1" si="5"/>
        <v>49</v>
      </c>
      <c r="AC77" s="243">
        <f t="shared" ca="1" si="5"/>
        <v>49</v>
      </c>
      <c r="AD77" s="243">
        <f t="shared" ca="1" si="5"/>
        <v>49</v>
      </c>
      <c r="AE77" s="212"/>
      <c r="AF77" s="213"/>
      <c r="AG77" s="248">
        <f>SUM(AG17:AG76)</f>
        <v>1</v>
      </c>
      <c r="AH77" s="249">
        <f>SUM(AH17:AH76)</f>
        <v>1126</v>
      </c>
      <c r="AI77" s="250"/>
      <c r="AJ77" s="251"/>
      <c r="AK77" s="857"/>
      <c r="AL77" s="857"/>
      <c r="AM77" s="857"/>
      <c r="AN77" s="858"/>
      <c r="AY77" s="177">
        <v>1</v>
      </c>
    </row>
    <row r="78" spans="2:51" ht="18" customHeight="1">
      <c r="B78" s="184"/>
      <c r="C78" s="397">
        <f>IF(D78="","",SUBTOTAL(103,$D$78:D78))</f>
        <v>1</v>
      </c>
      <c r="D78" s="851" t="str">
        <f>IF('Input Data'!I71="","",'Input Data'!I71)</f>
        <v>CRUZ, MARIA SANTOS</v>
      </c>
      <c r="E78" s="852"/>
      <c r="F78" s="252"/>
      <c r="G78" s="206"/>
      <c r="H78" s="207"/>
      <c r="I78" s="207"/>
      <c r="J78" s="235"/>
      <c r="K78" s="253"/>
      <c r="L78" s="234"/>
      <c r="M78" s="234"/>
      <c r="N78" s="234"/>
      <c r="O78" s="254"/>
      <c r="P78" s="255"/>
      <c r="Q78" s="234"/>
      <c r="R78" s="234"/>
      <c r="S78" s="234"/>
      <c r="T78" s="235"/>
      <c r="U78" s="253"/>
      <c r="V78" s="234"/>
      <c r="W78" s="234"/>
      <c r="X78" s="234"/>
      <c r="Y78" s="254"/>
      <c r="Z78" s="255"/>
      <c r="AA78" s="234"/>
      <c r="AB78" s="234"/>
      <c r="AC78" s="254"/>
      <c r="AD78" s="235"/>
      <c r="AE78" s="212">
        <f>IF(D78="","",COUNTIF(F78:AD78,"x") + COUNTIF(F78:AD78,"h")*0.5)</f>
        <v>0</v>
      </c>
      <c r="AF78" s="213">
        <f>IF(OR(D78="", AI78="Transferred Out", AI78="NLS"), "", $AR$13)</f>
        <v>23</v>
      </c>
      <c r="AG78" s="256">
        <f>IF(AH78="","",AE78)</f>
        <v>0</v>
      </c>
      <c r="AH78" s="257">
        <f>IF(AF78="","",$AR$13-AE78)</f>
        <v>23</v>
      </c>
      <c r="AI78" s="853"/>
      <c r="AJ78" s="854"/>
      <c r="AK78" s="854"/>
      <c r="AL78" s="854"/>
      <c r="AM78" s="854"/>
      <c r="AN78" s="855"/>
      <c r="AY78" s="177">
        <f t="shared" ref="AY78:AY137" si="6">IF(D78="",0,1)</f>
        <v>1</v>
      </c>
    </row>
    <row r="79" spans="2:51" ht="18" customHeight="1">
      <c r="B79" s="184"/>
      <c r="C79" s="216">
        <f>IF(D79="","",SUBTOTAL(103,$D$78:D79))</f>
        <v>2</v>
      </c>
      <c r="D79" s="846" t="str">
        <f>IF('Input Data'!I72="","",'Input Data'!I72)</f>
        <v>REYES, ANGELA VILLANUEVA</v>
      </c>
      <c r="E79" s="847"/>
      <c r="F79" s="258"/>
      <c r="G79" s="259"/>
      <c r="H79" s="219"/>
      <c r="I79" s="219"/>
      <c r="J79" s="220"/>
      <c r="K79" s="221"/>
      <c r="L79" s="219"/>
      <c r="M79" s="219"/>
      <c r="N79" s="219"/>
      <c r="O79" s="222"/>
      <c r="P79" s="223"/>
      <c r="Q79" s="219"/>
      <c r="R79" s="219"/>
      <c r="S79" s="219"/>
      <c r="T79" s="220"/>
      <c r="U79" s="221"/>
      <c r="V79" s="219"/>
      <c r="W79" s="219"/>
      <c r="X79" s="219"/>
      <c r="Y79" s="222"/>
      <c r="Z79" s="223"/>
      <c r="AA79" s="219"/>
      <c r="AB79" s="219"/>
      <c r="AC79" s="222"/>
      <c r="AD79" s="220"/>
      <c r="AE79" s="212">
        <f t="shared" ref="AE79:AE137" si="7">IF(D79="","",COUNTIF(F79:AD79,"x") + COUNTIF(F79:AD79,"h")*0.5)</f>
        <v>0</v>
      </c>
      <c r="AF79" s="213">
        <f t="shared" ref="AF79:AF137" si="8">IF(OR(D79="", AI79="Transferred Out", AI79="NLS"), "", $AR$13)</f>
        <v>23</v>
      </c>
      <c r="AG79" s="256">
        <f t="shared" ref="AG79:AG137" si="9">IF(AH79="","",AE79)</f>
        <v>0</v>
      </c>
      <c r="AH79" s="257">
        <f t="shared" ref="AH79:AH137" si="10">IF(AF79="","",$AR$13-AE79)</f>
        <v>23</v>
      </c>
      <c r="AI79" s="850"/>
      <c r="AJ79" s="848"/>
      <c r="AK79" s="848"/>
      <c r="AL79" s="848"/>
      <c r="AM79" s="848"/>
      <c r="AN79" s="849"/>
      <c r="AY79" s="177">
        <f t="shared" si="6"/>
        <v>1</v>
      </c>
    </row>
    <row r="80" spans="2:51" ht="18" customHeight="1">
      <c r="B80" s="184"/>
      <c r="C80" s="216">
        <f>IF(D80="","",SUBTOTAL(103,$D$78:D80))</f>
        <v>3</v>
      </c>
      <c r="D80" s="846" t="str">
        <f>IF('Input Data'!I73="","",'Input Data'!I73)</f>
        <v>SANTOS, KRISTINE MENDOZA</v>
      </c>
      <c r="E80" s="847"/>
      <c r="F80" s="258"/>
      <c r="G80" s="259"/>
      <c r="H80" s="219"/>
      <c r="I80" s="219"/>
      <c r="J80" s="220"/>
      <c r="K80" s="221"/>
      <c r="L80" s="219"/>
      <c r="M80" s="219"/>
      <c r="N80" s="219"/>
      <c r="O80" s="222"/>
      <c r="P80" s="223"/>
      <c r="Q80" s="219"/>
      <c r="R80" s="219"/>
      <c r="S80" s="219"/>
      <c r="T80" s="220"/>
      <c r="U80" s="221"/>
      <c r="V80" s="219"/>
      <c r="W80" s="219"/>
      <c r="X80" s="219"/>
      <c r="Y80" s="222"/>
      <c r="Z80" s="223"/>
      <c r="AA80" s="219"/>
      <c r="AB80" s="219"/>
      <c r="AC80" s="222"/>
      <c r="AD80" s="220"/>
      <c r="AE80" s="212">
        <f t="shared" si="7"/>
        <v>0</v>
      </c>
      <c r="AF80" s="213">
        <f t="shared" si="8"/>
        <v>23</v>
      </c>
      <c r="AG80" s="256">
        <f t="shared" si="9"/>
        <v>0</v>
      </c>
      <c r="AH80" s="257">
        <f t="shared" si="10"/>
        <v>23</v>
      </c>
      <c r="AI80" s="850"/>
      <c r="AJ80" s="848"/>
      <c r="AK80" s="848"/>
      <c r="AL80" s="848"/>
      <c r="AM80" s="848"/>
      <c r="AN80" s="849"/>
      <c r="AY80" s="177">
        <f t="shared" si="6"/>
        <v>1</v>
      </c>
    </row>
    <row r="81" spans="2:51" ht="18" customHeight="1">
      <c r="B81" s="184"/>
      <c r="C81" s="216">
        <f>IF(D81="","",SUBTOTAL(103,$D$78:D81))</f>
        <v>4</v>
      </c>
      <c r="D81" s="846" t="str">
        <f>IF('Input Data'!I74="","",'Input Data'!I74)</f>
        <v>MENDOZA, SOPHIA LOPEZ</v>
      </c>
      <c r="E81" s="847"/>
      <c r="F81" s="258"/>
      <c r="G81" s="259"/>
      <c r="H81" s="219"/>
      <c r="I81" s="219"/>
      <c r="J81" s="220"/>
      <c r="K81" s="221"/>
      <c r="L81" s="219"/>
      <c r="M81" s="219"/>
      <c r="N81" s="219"/>
      <c r="O81" s="222"/>
      <c r="P81" s="223"/>
      <c r="Q81" s="219"/>
      <c r="R81" s="219"/>
      <c r="S81" s="219"/>
      <c r="T81" s="220"/>
      <c r="U81" s="221"/>
      <c r="V81" s="219"/>
      <c r="W81" s="219"/>
      <c r="X81" s="219"/>
      <c r="Y81" s="222"/>
      <c r="Z81" s="223"/>
      <c r="AA81" s="219"/>
      <c r="AB81" s="219"/>
      <c r="AC81" s="222"/>
      <c r="AD81" s="220"/>
      <c r="AE81" s="212">
        <f t="shared" si="7"/>
        <v>0</v>
      </c>
      <c r="AF81" s="213">
        <f t="shared" si="8"/>
        <v>23</v>
      </c>
      <c r="AG81" s="256">
        <f t="shared" si="9"/>
        <v>0</v>
      </c>
      <c r="AH81" s="257">
        <f t="shared" si="10"/>
        <v>23</v>
      </c>
      <c r="AI81" s="850"/>
      <c r="AJ81" s="848"/>
      <c r="AK81" s="848"/>
      <c r="AL81" s="848"/>
      <c r="AM81" s="848"/>
      <c r="AN81" s="849"/>
      <c r="AY81" s="177">
        <f t="shared" si="6"/>
        <v>1</v>
      </c>
    </row>
    <row r="82" spans="2:51" ht="18" customHeight="1">
      <c r="B82" s="184"/>
      <c r="C82" s="227">
        <f>IF(D82="","",SUBTOTAL(103,$D$78:D82))</f>
        <v>5</v>
      </c>
      <c r="D82" s="846" t="str">
        <f>IF('Input Data'!I75="","",'Input Data'!I75)</f>
        <v>VILLANUEVA, CAMILLE RAMOS</v>
      </c>
      <c r="E82" s="847"/>
      <c r="F82" s="258"/>
      <c r="G82" s="259"/>
      <c r="H82" s="219"/>
      <c r="I82" s="219"/>
      <c r="J82" s="220"/>
      <c r="K82" s="221"/>
      <c r="L82" s="219"/>
      <c r="M82" s="219"/>
      <c r="N82" s="219"/>
      <c r="O82" s="222"/>
      <c r="P82" s="223"/>
      <c r="Q82" s="219"/>
      <c r="R82" s="219"/>
      <c r="S82" s="219"/>
      <c r="T82" s="220"/>
      <c r="U82" s="221"/>
      <c r="V82" s="219"/>
      <c r="W82" s="219"/>
      <c r="X82" s="219"/>
      <c r="Y82" s="222"/>
      <c r="Z82" s="223"/>
      <c r="AA82" s="219"/>
      <c r="AB82" s="219"/>
      <c r="AC82" s="222"/>
      <c r="AD82" s="220"/>
      <c r="AE82" s="212">
        <f t="shared" si="7"/>
        <v>0</v>
      </c>
      <c r="AF82" s="213">
        <f t="shared" si="8"/>
        <v>23</v>
      </c>
      <c r="AG82" s="256">
        <f t="shared" si="9"/>
        <v>0</v>
      </c>
      <c r="AH82" s="257">
        <f t="shared" si="10"/>
        <v>23</v>
      </c>
      <c r="AI82" s="850"/>
      <c r="AJ82" s="848"/>
      <c r="AK82" s="848"/>
      <c r="AL82" s="848"/>
      <c r="AM82" s="848"/>
      <c r="AN82" s="849"/>
      <c r="AY82" s="177">
        <f t="shared" si="6"/>
        <v>1</v>
      </c>
    </row>
    <row r="83" spans="2:51" ht="18" customHeight="1">
      <c r="B83" s="184"/>
      <c r="C83" s="216">
        <f>IF(D83="","",SUBTOTAL(103,$D$78:D83))</f>
        <v>6</v>
      </c>
      <c r="D83" s="846" t="str">
        <f>IF('Input Data'!I76="","",'Input Data'!I76)</f>
        <v>LOPEZ, CLARISSE BAUTISTA</v>
      </c>
      <c r="E83" s="847"/>
      <c r="F83" s="258"/>
      <c r="G83" s="259"/>
      <c r="H83" s="219"/>
      <c r="I83" s="219"/>
      <c r="J83" s="220"/>
      <c r="K83" s="221"/>
      <c r="L83" s="219"/>
      <c r="M83" s="219"/>
      <c r="N83" s="219"/>
      <c r="O83" s="222"/>
      <c r="P83" s="223"/>
      <c r="Q83" s="219"/>
      <c r="R83" s="219"/>
      <c r="S83" s="219"/>
      <c r="T83" s="220"/>
      <c r="U83" s="221"/>
      <c r="V83" s="219"/>
      <c r="W83" s="219"/>
      <c r="X83" s="219"/>
      <c r="Y83" s="222"/>
      <c r="Z83" s="223"/>
      <c r="AA83" s="219"/>
      <c r="AB83" s="219"/>
      <c r="AC83" s="222"/>
      <c r="AD83" s="220"/>
      <c r="AE83" s="212">
        <f t="shared" si="7"/>
        <v>0</v>
      </c>
      <c r="AF83" s="213">
        <f t="shared" si="8"/>
        <v>23</v>
      </c>
      <c r="AG83" s="256">
        <f t="shared" si="9"/>
        <v>0</v>
      </c>
      <c r="AH83" s="257">
        <f t="shared" si="10"/>
        <v>23</v>
      </c>
      <c r="AI83" s="850"/>
      <c r="AJ83" s="848"/>
      <c r="AK83" s="848"/>
      <c r="AL83" s="848"/>
      <c r="AM83" s="848"/>
      <c r="AN83" s="849"/>
      <c r="AY83" s="177">
        <f t="shared" si="6"/>
        <v>1</v>
      </c>
    </row>
    <row r="84" spans="2:51" ht="18" customHeight="1">
      <c r="B84" s="184"/>
      <c r="C84" s="216">
        <f>IF(D84="","",SUBTOTAL(103,$D$78:D84))</f>
        <v>7</v>
      </c>
      <c r="D84" s="846" t="str">
        <f>IF('Input Data'!I77="","",'Input Data'!I77)</f>
        <v>TORRES, HANNAH GARCIA</v>
      </c>
      <c r="E84" s="847"/>
      <c r="F84" s="258"/>
      <c r="G84" s="259"/>
      <c r="H84" s="219"/>
      <c r="I84" s="219"/>
      <c r="J84" s="220"/>
      <c r="K84" s="221"/>
      <c r="L84" s="219"/>
      <c r="M84" s="219"/>
      <c r="N84" s="219"/>
      <c r="O84" s="222"/>
      <c r="P84" s="223"/>
      <c r="Q84" s="219"/>
      <c r="R84" s="219"/>
      <c r="S84" s="219"/>
      <c r="T84" s="220"/>
      <c r="U84" s="221"/>
      <c r="V84" s="219"/>
      <c r="W84" s="219"/>
      <c r="X84" s="219"/>
      <c r="Y84" s="222"/>
      <c r="Z84" s="223"/>
      <c r="AA84" s="219"/>
      <c r="AB84" s="219"/>
      <c r="AC84" s="222"/>
      <c r="AD84" s="220"/>
      <c r="AE84" s="212">
        <f t="shared" si="7"/>
        <v>0</v>
      </c>
      <c r="AF84" s="213">
        <f t="shared" si="8"/>
        <v>23</v>
      </c>
      <c r="AG84" s="256">
        <f t="shared" si="9"/>
        <v>0</v>
      </c>
      <c r="AH84" s="257">
        <f t="shared" si="10"/>
        <v>23</v>
      </c>
      <c r="AI84" s="850"/>
      <c r="AJ84" s="848"/>
      <c r="AK84" s="848"/>
      <c r="AL84" s="848"/>
      <c r="AM84" s="848"/>
      <c r="AN84" s="849"/>
      <c r="AY84" s="177">
        <f t="shared" si="6"/>
        <v>1</v>
      </c>
    </row>
    <row r="85" spans="2:51" ht="18" customHeight="1">
      <c r="B85" s="184"/>
      <c r="C85" s="216">
        <f>IF(D85="","",SUBTOTAL(103,$D$78:D85))</f>
        <v>8</v>
      </c>
      <c r="D85" s="846" t="str">
        <f>IF('Input Data'!I78="","",'Input Data'!I78)</f>
        <v>RAMOS, ALYSSA MORALES</v>
      </c>
      <c r="E85" s="847"/>
      <c r="F85" s="258"/>
      <c r="G85" s="259"/>
      <c r="H85" s="219"/>
      <c r="I85" s="219"/>
      <c r="J85" s="220"/>
      <c r="K85" s="221"/>
      <c r="L85" s="219"/>
      <c r="M85" s="219"/>
      <c r="N85" s="219"/>
      <c r="O85" s="222"/>
      <c r="P85" s="223"/>
      <c r="Q85" s="219"/>
      <c r="R85" s="219"/>
      <c r="S85" s="219"/>
      <c r="T85" s="220"/>
      <c r="U85" s="221"/>
      <c r="V85" s="219"/>
      <c r="W85" s="219"/>
      <c r="X85" s="219"/>
      <c r="Y85" s="222"/>
      <c r="Z85" s="223"/>
      <c r="AA85" s="219"/>
      <c r="AB85" s="219"/>
      <c r="AC85" s="222"/>
      <c r="AD85" s="220"/>
      <c r="AE85" s="212">
        <f t="shared" si="7"/>
        <v>0</v>
      </c>
      <c r="AF85" s="213">
        <f t="shared" si="8"/>
        <v>23</v>
      </c>
      <c r="AG85" s="256">
        <f t="shared" si="9"/>
        <v>0</v>
      </c>
      <c r="AH85" s="257">
        <f t="shared" si="10"/>
        <v>23</v>
      </c>
      <c r="AI85" s="850"/>
      <c r="AJ85" s="848"/>
      <c r="AK85" s="848"/>
      <c r="AL85" s="848"/>
      <c r="AM85" s="848"/>
      <c r="AN85" s="849"/>
      <c r="AY85" s="177">
        <f t="shared" si="6"/>
        <v>1</v>
      </c>
    </row>
    <row r="86" spans="2:51" ht="18" customHeight="1">
      <c r="B86" s="184"/>
      <c r="C86" s="227">
        <f>IF(D86="","",SUBTOTAL(103,$D$78:D86))</f>
        <v>9</v>
      </c>
      <c r="D86" s="846" t="str">
        <f>IF('Input Data'!I79="","",'Input Data'!I79)</f>
        <v>BAUTISTA, JESSICA FERNANDEZ</v>
      </c>
      <c r="E86" s="847"/>
      <c r="F86" s="258"/>
      <c r="G86" s="259"/>
      <c r="H86" s="219"/>
      <c r="I86" s="219"/>
      <c r="J86" s="220"/>
      <c r="K86" s="221"/>
      <c r="L86" s="219"/>
      <c r="M86" s="219"/>
      <c r="N86" s="219"/>
      <c r="O86" s="222"/>
      <c r="P86" s="223"/>
      <c r="Q86" s="219"/>
      <c r="R86" s="219"/>
      <c r="S86" s="219"/>
      <c r="T86" s="220"/>
      <c r="U86" s="221"/>
      <c r="V86" s="219"/>
      <c r="W86" s="219"/>
      <c r="X86" s="219"/>
      <c r="Y86" s="222"/>
      <c r="Z86" s="223"/>
      <c r="AA86" s="219"/>
      <c r="AB86" s="219"/>
      <c r="AC86" s="222"/>
      <c r="AD86" s="220"/>
      <c r="AE86" s="212">
        <f t="shared" si="7"/>
        <v>0</v>
      </c>
      <c r="AF86" s="213">
        <f t="shared" si="8"/>
        <v>23</v>
      </c>
      <c r="AG86" s="256">
        <f t="shared" si="9"/>
        <v>0</v>
      </c>
      <c r="AH86" s="257">
        <f t="shared" si="10"/>
        <v>23</v>
      </c>
      <c r="AI86" s="850"/>
      <c r="AJ86" s="848"/>
      <c r="AK86" s="848"/>
      <c r="AL86" s="848"/>
      <c r="AM86" s="848"/>
      <c r="AN86" s="849"/>
      <c r="AY86" s="177">
        <f t="shared" si="6"/>
        <v>1</v>
      </c>
    </row>
    <row r="87" spans="2:51" ht="18" customHeight="1">
      <c r="B87" s="184"/>
      <c r="C87" s="216">
        <f>IF(D87="","",SUBTOTAL(103,$D$78:D87))</f>
        <v>10</v>
      </c>
      <c r="D87" s="846" t="str">
        <f>IF('Input Data'!I80="","",'Input Data'!I80)</f>
        <v>GARCIA, TRISHA AQUINO</v>
      </c>
      <c r="E87" s="847"/>
      <c r="F87" s="258"/>
      <c r="G87" s="259"/>
      <c r="H87" s="219"/>
      <c r="I87" s="219"/>
      <c r="J87" s="220"/>
      <c r="K87" s="221"/>
      <c r="L87" s="219"/>
      <c r="M87" s="219"/>
      <c r="N87" s="219"/>
      <c r="O87" s="222"/>
      <c r="P87" s="223"/>
      <c r="Q87" s="219"/>
      <c r="R87" s="219"/>
      <c r="S87" s="219"/>
      <c r="T87" s="220"/>
      <c r="U87" s="221"/>
      <c r="V87" s="219"/>
      <c r="W87" s="219"/>
      <c r="X87" s="219"/>
      <c r="Y87" s="222"/>
      <c r="Z87" s="223"/>
      <c r="AA87" s="219"/>
      <c r="AB87" s="219"/>
      <c r="AC87" s="222"/>
      <c r="AD87" s="220"/>
      <c r="AE87" s="212">
        <f t="shared" si="7"/>
        <v>0</v>
      </c>
      <c r="AF87" s="213">
        <f t="shared" si="8"/>
        <v>23</v>
      </c>
      <c r="AG87" s="256">
        <f t="shared" si="9"/>
        <v>0</v>
      </c>
      <c r="AH87" s="257">
        <f t="shared" si="10"/>
        <v>23</v>
      </c>
      <c r="AI87" s="850"/>
      <c r="AJ87" s="848"/>
      <c r="AK87" s="848"/>
      <c r="AL87" s="848"/>
      <c r="AM87" s="848"/>
      <c r="AN87" s="849"/>
      <c r="AY87" s="177">
        <f t="shared" si="6"/>
        <v>1</v>
      </c>
    </row>
    <row r="88" spans="2:51" ht="18" customHeight="1">
      <c r="B88" s="184"/>
      <c r="C88" s="216">
        <f>IF(D88="","",SUBTOTAL(103,$D$78:D88))</f>
        <v>11</v>
      </c>
      <c r="D88" s="846" t="str">
        <f>IF('Input Data'!I81="","",'Input Data'!I81)</f>
        <v>MORALES, ERIKA SALAZAR</v>
      </c>
      <c r="E88" s="847"/>
      <c r="F88" s="258"/>
      <c r="G88" s="259"/>
      <c r="H88" s="219"/>
      <c r="I88" s="219"/>
      <c r="J88" s="220"/>
      <c r="K88" s="221"/>
      <c r="L88" s="219"/>
      <c r="M88" s="219"/>
      <c r="N88" s="219"/>
      <c r="O88" s="222"/>
      <c r="P88" s="223"/>
      <c r="Q88" s="219"/>
      <c r="R88" s="219"/>
      <c r="S88" s="219"/>
      <c r="T88" s="220"/>
      <c r="U88" s="221"/>
      <c r="V88" s="219"/>
      <c r="W88" s="219"/>
      <c r="X88" s="219"/>
      <c r="Y88" s="222"/>
      <c r="Z88" s="223"/>
      <c r="AA88" s="219"/>
      <c r="AB88" s="219"/>
      <c r="AC88" s="222"/>
      <c r="AD88" s="220"/>
      <c r="AE88" s="212">
        <f t="shared" si="7"/>
        <v>0</v>
      </c>
      <c r="AF88" s="213">
        <f t="shared" si="8"/>
        <v>23</v>
      </c>
      <c r="AG88" s="256">
        <f t="shared" si="9"/>
        <v>0</v>
      </c>
      <c r="AH88" s="257">
        <f t="shared" si="10"/>
        <v>23</v>
      </c>
      <c r="AI88" s="850"/>
      <c r="AJ88" s="848"/>
      <c r="AK88" s="848"/>
      <c r="AL88" s="848"/>
      <c r="AM88" s="848"/>
      <c r="AN88" s="849"/>
      <c r="AY88" s="177">
        <f t="shared" si="6"/>
        <v>1</v>
      </c>
    </row>
    <row r="89" spans="2:51" ht="18" customHeight="1">
      <c r="B89" s="184"/>
      <c r="C89" s="216">
        <f>IF(D89="","",SUBTOTAL(103,$D$78:D89))</f>
        <v>12</v>
      </c>
      <c r="D89" s="846" t="str">
        <f>IF('Input Data'!I82="","",'Input Data'!I82)</f>
        <v>FERNANDEZ, JASMINE GUTIERREZ</v>
      </c>
      <c r="E89" s="847"/>
      <c r="F89" s="258"/>
      <c r="G89" s="259"/>
      <c r="H89" s="219"/>
      <c r="I89" s="219"/>
      <c r="J89" s="220"/>
      <c r="K89" s="221"/>
      <c r="L89" s="219"/>
      <c r="M89" s="219"/>
      <c r="N89" s="219"/>
      <c r="O89" s="222"/>
      <c r="P89" s="223"/>
      <c r="Q89" s="219"/>
      <c r="R89" s="219"/>
      <c r="S89" s="219"/>
      <c r="T89" s="220"/>
      <c r="U89" s="221"/>
      <c r="V89" s="219"/>
      <c r="W89" s="219"/>
      <c r="X89" s="219"/>
      <c r="Y89" s="222"/>
      <c r="Z89" s="223"/>
      <c r="AA89" s="219"/>
      <c r="AB89" s="219"/>
      <c r="AC89" s="222"/>
      <c r="AD89" s="220"/>
      <c r="AE89" s="212">
        <f t="shared" si="7"/>
        <v>0</v>
      </c>
      <c r="AF89" s="213">
        <f t="shared" si="8"/>
        <v>23</v>
      </c>
      <c r="AG89" s="256">
        <f t="shared" si="9"/>
        <v>0</v>
      </c>
      <c r="AH89" s="257">
        <f t="shared" si="10"/>
        <v>23</v>
      </c>
      <c r="AI89" s="850"/>
      <c r="AJ89" s="848"/>
      <c r="AK89" s="848"/>
      <c r="AL89" s="848"/>
      <c r="AM89" s="848"/>
      <c r="AN89" s="849"/>
      <c r="AY89" s="177">
        <f t="shared" si="6"/>
        <v>1</v>
      </c>
    </row>
    <row r="90" spans="2:51" ht="18" customHeight="1">
      <c r="B90" s="184"/>
      <c r="C90" s="227">
        <f>IF(D90="","",SUBTOTAL(103,$D$78:D90))</f>
        <v>13</v>
      </c>
      <c r="D90" s="846" t="str">
        <f>IF('Input Data'!I83="","",'Input Data'!I83)</f>
        <v>AQUINO, NICOLE PONCE</v>
      </c>
      <c r="E90" s="847"/>
      <c r="F90" s="258"/>
      <c r="G90" s="259"/>
      <c r="H90" s="219"/>
      <c r="I90" s="219"/>
      <c r="J90" s="220"/>
      <c r="K90" s="221"/>
      <c r="L90" s="219"/>
      <c r="M90" s="219"/>
      <c r="N90" s="219"/>
      <c r="O90" s="222"/>
      <c r="P90" s="223"/>
      <c r="Q90" s="219"/>
      <c r="R90" s="219"/>
      <c r="S90" s="219"/>
      <c r="T90" s="220"/>
      <c r="U90" s="221"/>
      <c r="V90" s="219"/>
      <c r="W90" s="219"/>
      <c r="X90" s="219"/>
      <c r="Y90" s="222"/>
      <c r="Z90" s="223"/>
      <c r="AA90" s="219"/>
      <c r="AB90" s="219"/>
      <c r="AC90" s="222"/>
      <c r="AD90" s="220"/>
      <c r="AE90" s="212">
        <f t="shared" si="7"/>
        <v>0</v>
      </c>
      <c r="AF90" s="213">
        <f t="shared" si="8"/>
        <v>23</v>
      </c>
      <c r="AG90" s="256">
        <f t="shared" si="9"/>
        <v>0</v>
      </c>
      <c r="AH90" s="257">
        <f t="shared" si="10"/>
        <v>23</v>
      </c>
      <c r="AI90" s="850"/>
      <c r="AJ90" s="848"/>
      <c r="AK90" s="848"/>
      <c r="AL90" s="848"/>
      <c r="AM90" s="848"/>
      <c r="AN90" s="849"/>
      <c r="AY90" s="177">
        <f t="shared" si="6"/>
        <v>1</v>
      </c>
    </row>
    <row r="91" spans="2:51" ht="18" customHeight="1">
      <c r="B91" s="184"/>
      <c r="C91" s="216">
        <f>IF(D91="","",SUBTOTAL(103,$D$78:D91))</f>
        <v>14</v>
      </c>
      <c r="D91" s="846" t="str">
        <f>IF('Input Data'!I84="","",'Input Data'!I84)</f>
        <v>SALAZAR, DANICA RIVERA</v>
      </c>
      <c r="E91" s="847"/>
      <c r="F91" s="258"/>
      <c r="G91" s="259"/>
      <c r="H91" s="219"/>
      <c r="I91" s="219"/>
      <c r="J91" s="220"/>
      <c r="K91" s="221"/>
      <c r="L91" s="219"/>
      <c r="M91" s="219"/>
      <c r="N91" s="219"/>
      <c r="O91" s="222"/>
      <c r="P91" s="223"/>
      <c r="Q91" s="219"/>
      <c r="R91" s="219"/>
      <c r="S91" s="219"/>
      <c r="T91" s="220"/>
      <c r="U91" s="221"/>
      <c r="V91" s="219"/>
      <c r="W91" s="219"/>
      <c r="X91" s="219"/>
      <c r="Y91" s="222"/>
      <c r="Z91" s="223"/>
      <c r="AA91" s="219"/>
      <c r="AB91" s="219"/>
      <c r="AC91" s="222"/>
      <c r="AD91" s="220"/>
      <c r="AE91" s="212">
        <f t="shared" si="7"/>
        <v>0</v>
      </c>
      <c r="AF91" s="213">
        <f t="shared" si="8"/>
        <v>23</v>
      </c>
      <c r="AG91" s="256">
        <f t="shared" si="9"/>
        <v>0</v>
      </c>
      <c r="AH91" s="257">
        <f t="shared" si="10"/>
        <v>23</v>
      </c>
      <c r="AI91" s="850"/>
      <c r="AJ91" s="848"/>
      <c r="AK91" s="848"/>
      <c r="AL91" s="848"/>
      <c r="AM91" s="848"/>
      <c r="AN91" s="849"/>
      <c r="AY91" s="177">
        <f t="shared" si="6"/>
        <v>1</v>
      </c>
    </row>
    <row r="92" spans="2:51" ht="18" customHeight="1">
      <c r="C92" s="216">
        <f>IF(D92="","",SUBTOTAL(103,$D$78:D92))</f>
        <v>15</v>
      </c>
      <c r="D92" s="846" t="str">
        <f>IF('Input Data'!I85="","",'Input Data'!I85)</f>
        <v>GUTIERREZ, PATRICIA CRUZ</v>
      </c>
      <c r="E92" s="847"/>
      <c r="F92" s="258"/>
      <c r="G92" s="259"/>
      <c r="H92" s="219"/>
      <c r="I92" s="219"/>
      <c r="J92" s="220"/>
      <c r="K92" s="221"/>
      <c r="L92" s="219"/>
      <c r="M92" s="219"/>
      <c r="N92" s="219"/>
      <c r="O92" s="222"/>
      <c r="P92" s="223"/>
      <c r="Q92" s="219"/>
      <c r="R92" s="219"/>
      <c r="S92" s="219"/>
      <c r="T92" s="220"/>
      <c r="U92" s="221"/>
      <c r="V92" s="219"/>
      <c r="W92" s="219"/>
      <c r="X92" s="219"/>
      <c r="Y92" s="222"/>
      <c r="Z92" s="223"/>
      <c r="AA92" s="219"/>
      <c r="AB92" s="219"/>
      <c r="AC92" s="222"/>
      <c r="AD92" s="220"/>
      <c r="AE92" s="212">
        <f t="shared" si="7"/>
        <v>0</v>
      </c>
      <c r="AF92" s="213">
        <f t="shared" si="8"/>
        <v>23</v>
      </c>
      <c r="AG92" s="256">
        <f t="shared" si="9"/>
        <v>0</v>
      </c>
      <c r="AH92" s="257">
        <f t="shared" si="10"/>
        <v>23</v>
      </c>
      <c r="AI92" s="850"/>
      <c r="AJ92" s="848"/>
      <c r="AK92" s="848"/>
      <c r="AL92" s="848"/>
      <c r="AM92" s="848"/>
      <c r="AN92" s="849"/>
      <c r="AY92" s="177">
        <f t="shared" si="6"/>
        <v>1</v>
      </c>
    </row>
    <row r="93" spans="2:51" ht="18" customHeight="1">
      <c r="C93" s="216">
        <f>IF(D93="","",SUBTOTAL(103,$D$78:D93))</f>
        <v>16</v>
      </c>
      <c r="D93" s="846" t="str">
        <f>IF('Input Data'!I86="","",'Input Data'!I86)</f>
        <v>PONCE, KATRINA RAMIREZ</v>
      </c>
      <c r="E93" s="847"/>
      <c r="F93" s="258"/>
      <c r="G93" s="259"/>
      <c r="H93" s="219"/>
      <c r="I93" s="219"/>
      <c r="J93" s="220"/>
      <c r="K93" s="221"/>
      <c r="L93" s="219"/>
      <c r="M93" s="219"/>
      <c r="N93" s="219"/>
      <c r="O93" s="222"/>
      <c r="P93" s="223"/>
      <c r="Q93" s="219"/>
      <c r="R93" s="219"/>
      <c r="S93" s="219"/>
      <c r="T93" s="220"/>
      <c r="U93" s="221"/>
      <c r="V93" s="219"/>
      <c r="W93" s="219"/>
      <c r="X93" s="219"/>
      <c r="Y93" s="222"/>
      <c r="Z93" s="223"/>
      <c r="AA93" s="219"/>
      <c r="AB93" s="219"/>
      <c r="AC93" s="222"/>
      <c r="AD93" s="220"/>
      <c r="AE93" s="212">
        <f t="shared" si="7"/>
        <v>0</v>
      </c>
      <c r="AF93" s="213">
        <f t="shared" si="8"/>
        <v>23</v>
      </c>
      <c r="AG93" s="256">
        <f t="shared" si="9"/>
        <v>0</v>
      </c>
      <c r="AH93" s="257">
        <f t="shared" si="10"/>
        <v>23</v>
      </c>
      <c r="AI93" s="850"/>
      <c r="AJ93" s="848"/>
      <c r="AK93" s="848"/>
      <c r="AL93" s="848"/>
      <c r="AM93" s="848"/>
      <c r="AN93" s="849"/>
      <c r="AY93" s="177">
        <f t="shared" si="6"/>
        <v>1</v>
      </c>
    </row>
    <row r="94" spans="2:51" ht="18" customHeight="1">
      <c r="C94" s="227">
        <f>IF(D94="","",SUBTOTAL(103,$D$78:D94))</f>
        <v>17</v>
      </c>
      <c r="D94" s="846" t="str">
        <f>IF('Input Data'!I87="","",'Input Data'!I87)</f>
        <v>RIVERA, BIANCA CASTILLO</v>
      </c>
      <c r="E94" s="847"/>
      <c r="F94" s="258"/>
      <c r="G94" s="259"/>
      <c r="H94" s="219"/>
      <c r="I94" s="219"/>
      <c r="J94" s="220"/>
      <c r="K94" s="221"/>
      <c r="L94" s="219"/>
      <c r="M94" s="219"/>
      <c r="N94" s="219"/>
      <c r="O94" s="222"/>
      <c r="P94" s="223"/>
      <c r="Q94" s="219"/>
      <c r="R94" s="219"/>
      <c r="S94" s="219"/>
      <c r="T94" s="220"/>
      <c r="U94" s="221"/>
      <c r="V94" s="219"/>
      <c r="W94" s="219"/>
      <c r="X94" s="219"/>
      <c r="Y94" s="222"/>
      <c r="Z94" s="223"/>
      <c r="AA94" s="219"/>
      <c r="AB94" s="219"/>
      <c r="AC94" s="222"/>
      <c r="AD94" s="220"/>
      <c r="AE94" s="212">
        <f t="shared" si="7"/>
        <v>0</v>
      </c>
      <c r="AF94" s="213">
        <f t="shared" si="8"/>
        <v>23</v>
      </c>
      <c r="AG94" s="256">
        <f t="shared" si="9"/>
        <v>0</v>
      </c>
      <c r="AH94" s="257">
        <f t="shared" si="10"/>
        <v>23</v>
      </c>
      <c r="AI94" s="850"/>
      <c r="AJ94" s="848"/>
      <c r="AK94" s="848"/>
      <c r="AL94" s="848"/>
      <c r="AM94" s="848"/>
      <c r="AN94" s="849"/>
      <c r="AY94" s="177">
        <f t="shared" si="6"/>
        <v>1</v>
      </c>
    </row>
    <row r="95" spans="2:51" ht="18" customHeight="1">
      <c r="C95" s="216">
        <f>IF(D95="","",SUBTOTAL(103,$D$78:D95))</f>
        <v>18</v>
      </c>
      <c r="D95" s="846" t="str">
        <f>IF('Input Data'!I88="","",'Input Data'!I88)</f>
        <v>CRUZ, ANDREA HERRERA</v>
      </c>
      <c r="E95" s="847"/>
      <c r="F95" s="258"/>
      <c r="G95" s="259"/>
      <c r="H95" s="219"/>
      <c r="I95" s="219"/>
      <c r="J95" s="220"/>
      <c r="K95" s="221"/>
      <c r="L95" s="219"/>
      <c r="M95" s="219"/>
      <c r="N95" s="219"/>
      <c r="O95" s="222"/>
      <c r="P95" s="223"/>
      <c r="Q95" s="219"/>
      <c r="R95" s="219"/>
      <c r="S95" s="219"/>
      <c r="T95" s="220"/>
      <c r="U95" s="221"/>
      <c r="V95" s="219"/>
      <c r="W95" s="219"/>
      <c r="X95" s="219"/>
      <c r="Y95" s="222"/>
      <c r="Z95" s="223"/>
      <c r="AA95" s="219"/>
      <c r="AB95" s="219"/>
      <c r="AC95" s="222"/>
      <c r="AD95" s="220"/>
      <c r="AE95" s="212">
        <f t="shared" si="7"/>
        <v>0</v>
      </c>
      <c r="AF95" s="213">
        <f t="shared" si="8"/>
        <v>23</v>
      </c>
      <c r="AG95" s="256">
        <f t="shared" si="9"/>
        <v>0</v>
      </c>
      <c r="AH95" s="257">
        <f t="shared" si="10"/>
        <v>23</v>
      </c>
      <c r="AI95" s="850"/>
      <c r="AJ95" s="848"/>
      <c r="AK95" s="848"/>
      <c r="AL95" s="848"/>
      <c r="AM95" s="848"/>
      <c r="AN95" s="849"/>
      <c r="AY95" s="177">
        <f t="shared" si="6"/>
        <v>1</v>
      </c>
    </row>
    <row r="96" spans="2:51" ht="18" customHeight="1">
      <c r="C96" s="216">
        <f>IF(D96="","",SUBTOTAL(103,$D$78:D96))</f>
        <v>19</v>
      </c>
      <c r="D96" s="846" t="str">
        <f>IF('Input Data'!I89="","",'Input Data'!I89)</f>
        <v>RAMIREZ, SHAIRA NAVARRO</v>
      </c>
      <c r="E96" s="847"/>
      <c r="F96" s="258"/>
      <c r="G96" s="259"/>
      <c r="H96" s="219"/>
      <c r="I96" s="219"/>
      <c r="J96" s="220"/>
      <c r="K96" s="221"/>
      <c r="L96" s="219"/>
      <c r="M96" s="219"/>
      <c r="N96" s="219"/>
      <c r="O96" s="222"/>
      <c r="P96" s="223"/>
      <c r="Q96" s="219"/>
      <c r="R96" s="219"/>
      <c r="S96" s="219"/>
      <c r="T96" s="220"/>
      <c r="U96" s="221"/>
      <c r="V96" s="219"/>
      <c r="W96" s="219"/>
      <c r="X96" s="219"/>
      <c r="Y96" s="222"/>
      <c r="Z96" s="223"/>
      <c r="AA96" s="219"/>
      <c r="AB96" s="219"/>
      <c r="AC96" s="222"/>
      <c r="AD96" s="220"/>
      <c r="AE96" s="212">
        <f t="shared" si="7"/>
        <v>0</v>
      </c>
      <c r="AF96" s="213">
        <f t="shared" si="8"/>
        <v>23</v>
      </c>
      <c r="AG96" s="256">
        <f t="shared" si="9"/>
        <v>0</v>
      </c>
      <c r="AH96" s="257">
        <f t="shared" si="10"/>
        <v>23</v>
      </c>
      <c r="AI96" s="850"/>
      <c r="AJ96" s="848"/>
      <c r="AK96" s="848"/>
      <c r="AL96" s="848"/>
      <c r="AM96" s="848"/>
      <c r="AN96" s="849"/>
      <c r="AY96" s="177">
        <f t="shared" si="6"/>
        <v>1</v>
      </c>
    </row>
    <row r="97" spans="3:51" ht="18" customHeight="1">
      <c r="C97" s="216">
        <f>IF(D97="","",SUBTOTAL(103,$D$78:D97))</f>
        <v>20</v>
      </c>
      <c r="D97" s="846" t="str">
        <f>IF('Input Data'!I90="","",'Input Data'!I90)</f>
        <v>CASTILLO, DENISE VERGARA</v>
      </c>
      <c r="E97" s="847"/>
      <c r="F97" s="258"/>
      <c r="G97" s="259"/>
      <c r="H97" s="219"/>
      <c r="I97" s="219"/>
      <c r="J97" s="220"/>
      <c r="K97" s="221"/>
      <c r="L97" s="219"/>
      <c r="M97" s="219"/>
      <c r="N97" s="219"/>
      <c r="O97" s="222"/>
      <c r="P97" s="223"/>
      <c r="Q97" s="219"/>
      <c r="R97" s="219"/>
      <c r="S97" s="219"/>
      <c r="T97" s="220"/>
      <c r="U97" s="221"/>
      <c r="V97" s="219"/>
      <c r="W97" s="219"/>
      <c r="X97" s="219"/>
      <c r="Y97" s="222"/>
      <c r="Z97" s="223"/>
      <c r="AA97" s="219"/>
      <c r="AB97" s="219"/>
      <c r="AC97" s="222"/>
      <c r="AD97" s="220"/>
      <c r="AE97" s="212">
        <f t="shared" si="7"/>
        <v>0</v>
      </c>
      <c r="AF97" s="213">
        <f t="shared" si="8"/>
        <v>23</v>
      </c>
      <c r="AG97" s="256">
        <f t="shared" si="9"/>
        <v>0</v>
      </c>
      <c r="AH97" s="257">
        <f t="shared" si="10"/>
        <v>23</v>
      </c>
      <c r="AI97" s="850"/>
      <c r="AJ97" s="848"/>
      <c r="AK97" s="848"/>
      <c r="AL97" s="848"/>
      <c r="AM97" s="848"/>
      <c r="AN97" s="849"/>
      <c r="AY97" s="177">
        <f t="shared" si="6"/>
        <v>1</v>
      </c>
    </row>
    <row r="98" spans="3:51" ht="18" customHeight="1">
      <c r="C98" s="216">
        <f>IF(D98="","",SUBTOTAL(103,$D$78:D98))</f>
        <v>21</v>
      </c>
      <c r="D98" s="846" t="str">
        <f>IF('Input Data'!I91="","",'Input Data'!I91)</f>
        <v>HERRERA, MIKAELA DOMINGUEZ</v>
      </c>
      <c r="E98" s="847"/>
      <c r="F98" s="258"/>
      <c r="G98" s="259"/>
      <c r="H98" s="219"/>
      <c r="I98" s="219"/>
      <c r="J98" s="220"/>
      <c r="K98" s="221"/>
      <c r="L98" s="219"/>
      <c r="M98" s="219"/>
      <c r="N98" s="219"/>
      <c r="O98" s="222"/>
      <c r="P98" s="223"/>
      <c r="Q98" s="219"/>
      <c r="R98" s="219"/>
      <c r="S98" s="219"/>
      <c r="T98" s="220"/>
      <c r="U98" s="221"/>
      <c r="V98" s="219"/>
      <c r="W98" s="219"/>
      <c r="X98" s="219"/>
      <c r="Y98" s="222"/>
      <c r="Z98" s="223"/>
      <c r="AA98" s="219"/>
      <c r="AB98" s="219"/>
      <c r="AC98" s="222"/>
      <c r="AD98" s="220"/>
      <c r="AE98" s="212">
        <f t="shared" si="7"/>
        <v>0</v>
      </c>
      <c r="AF98" s="213">
        <f t="shared" si="8"/>
        <v>23</v>
      </c>
      <c r="AG98" s="256">
        <f t="shared" si="9"/>
        <v>0</v>
      </c>
      <c r="AH98" s="257">
        <f t="shared" si="10"/>
        <v>23</v>
      </c>
      <c r="AI98" s="850"/>
      <c r="AJ98" s="848"/>
      <c r="AK98" s="848"/>
      <c r="AL98" s="848"/>
      <c r="AM98" s="848"/>
      <c r="AN98" s="849"/>
    </row>
    <row r="99" spans="3:51" ht="18" customHeight="1">
      <c r="C99" s="216">
        <f>IF(D99="","",SUBTOTAL(103,$D$78:D99))</f>
        <v>22</v>
      </c>
      <c r="D99" s="846" t="str">
        <f>IF('Input Data'!I92="","",'Input Data'!I92)</f>
        <v>NAVARRO, JOANNA ESPINOZA</v>
      </c>
      <c r="E99" s="847"/>
      <c r="F99" s="258"/>
      <c r="G99" s="259"/>
      <c r="H99" s="219"/>
      <c r="I99" s="219"/>
      <c r="J99" s="220"/>
      <c r="K99" s="221"/>
      <c r="L99" s="219"/>
      <c r="M99" s="219"/>
      <c r="N99" s="219"/>
      <c r="O99" s="222"/>
      <c r="P99" s="223"/>
      <c r="Q99" s="219"/>
      <c r="R99" s="219"/>
      <c r="S99" s="219"/>
      <c r="T99" s="220"/>
      <c r="U99" s="221"/>
      <c r="V99" s="219"/>
      <c r="W99" s="219"/>
      <c r="X99" s="219"/>
      <c r="Y99" s="222"/>
      <c r="Z99" s="223"/>
      <c r="AA99" s="219"/>
      <c r="AB99" s="219"/>
      <c r="AC99" s="222"/>
      <c r="AD99" s="220"/>
      <c r="AE99" s="212">
        <f t="shared" si="7"/>
        <v>0</v>
      </c>
      <c r="AF99" s="213">
        <f t="shared" si="8"/>
        <v>23</v>
      </c>
      <c r="AG99" s="256">
        <f t="shared" si="9"/>
        <v>0</v>
      </c>
      <c r="AH99" s="257">
        <f t="shared" si="10"/>
        <v>23</v>
      </c>
      <c r="AI99" s="850"/>
      <c r="AJ99" s="848"/>
      <c r="AK99" s="848"/>
      <c r="AL99" s="848"/>
      <c r="AM99" s="848"/>
      <c r="AN99" s="849"/>
    </row>
    <row r="100" spans="3:51" ht="18" customHeight="1">
      <c r="C100" s="216">
        <f>IF(D100="","",SUBTOTAL(103,$D$78:D100))</f>
        <v>23</v>
      </c>
      <c r="D100" s="846" t="str">
        <f>IF('Input Data'!I93="","",'Input Data'!I93)</f>
        <v>VERGARA, ANGELICA DEL ROSARIO</v>
      </c>
      <c r="E100" s="847"/>
      <c r="F100" s="258"/>
      <c r="G100" s="259"/>
      <c r="H100" s="219"/>
      <c r="I100" s="219"/>
      <c r="J100" s="220"/>
      <c r="K100" s="221"/>
      <c r="L100" s="219"/>
      <c r="M100" s="219"/>
      <c r="N100" s="219"/>
      <c r="O100" s="222"/>
      <c r="P100" s="223"/>
      <c r="Q100" s="219"/>
      <c r="R100" s="219"/>
      <c r="S100" s="219"/>
      <c r="T100" s="220"/>
      <c r="U100" s="221"/>
      <c r="V100" s="219"/>
      <c r="W100" s="219"/>
      <c r="X100" s="219"/>
      <c r="Y100" s="222"/>
      <c r="Z100" s="223"/>
      <c r="AA100" s="219"/>
      <c r="AB100" s="219"/>
      <c r="AC100" s="222"/>
      <c r="AD100" s="220"/>
      <c r="AE100" s="212">
        <f t="shared" si="7"/>
        <v>0</v>
      </c>
      <c r="AF100" s="213">
        <f t="shared" si="8"/>
        <v>23</v>
      </c>
      <c r="AG100" s="256">
        <f t="shared" si="9"/>
        <v>0</v>
      </c>
      <c r="AH100" s="257">
        <f t="shared" si="10"/>
        <v>23</v>
      </c>
      <c r="AI100" s="850"/>
      <c r="AJ100" s="848"/>
      <c r="AK100" s="848"/>
      <c r="AL100" s="848"/>
      <c r="AM100" s="848"/>
      <c r="AN100" s="849"/>
    </row>
    <row r="101" spans="3:51" ht="18" customHeight="1">
      <c r="C101" s="216">
        <f>IF(D101="","",SUBTOTAL(103,$D$78:D101))</f>
        <v>24</v>
      </c>
      <c r="D101" s="846" t="str">
        <f>IF('Input Data'!I94="","",'Input Data'!I94)</f>
        <v>DOMINGUEZ, BEATRICE EVANGELISTA</v>
      </c>
      <c r="E101" s="847"/>
      <c r="F101" s="258"/>
      <c r="G101" s="259"/>
      <c r="H101" s="219"/>
      <c r="I101" s="219"/>
      <c r="J101" s="220"/>
      <c r="K101" s="221"/>
      <c r="L101" s="219"/>
      <c r="M101" s="219"/>
      <c r="N101" s="219"/>
      <c r="O101" s="222"/>
      <c r="P101" s="223"/>
      <c r="Q101" s="219"/>
      <c r="R101" s="219"/>
      <c r="S101" s="219"/>
      <c r="T101" s="220"/>
      <c r="U101" s="221"/>
      <c r="V101" s="219"/>
      <c r="W101" s="219"/>
      <c r="X101" s="219"/>
      <c r="Y101" s="222"/>
      <c r="Z101" s="223"/>
      <c r="AA101" s="219"/>
      <c r="AB101" s="219"/>
      <c r="AC101" s="222"/>
      <c r="AD101" s="220"/>
      <c r="AE101" s="212">
        <f t="shared" si="7"/>
        <v>0</v>
      </c>
      <c r="AF101" s="213">
        <f t="shared" si="8"/>
        <v>23</v>
      </c>
      <c r="AG101" s="256">
        <f t="shared" si="9"/>
        <v>0</v>
      </c>
      <c r="AH101" s="257">
        <f t="shared" si="10"/>
        <v>23</v>
      </c>
      <c r="AI101" s="850"/>
      <c r="AJ101" s="848"/>
      <c r="AK101" s="848"/>
      <c r="AL101" s="848"/>
      <c r="AM101" s="848"/>
      <c r="AN101" s="849"/>
    </row>
    <row r="102" spans="3:51" ht="18" customHeight="1">
      <c r="C102" s="216">
        <f>IF(D102="","",SUBTOTAL(103,$D$78:D102))</f>
        <v>25</v>
      </c>
      <c r="D102" s="846" t="str">
        <f>IF('Input Data'!I95="","",'Input Data'!I95)</f>
        <v>ESPINOZA, CAMILLE MERCADO</v>
      </c>
      <c r="E102" s="847"/>
      <c r="F102" s="258"/>
      <c r="G102" s="259"/>
      <c r="H102" s="219"/>
      <c r="I102" s="219"/>
      <c r="J102" s="220"/>
      <c r="K102" s="221"/>
      <c r="L102" s="219"/>
      <c r="M102" s="219"/>
      <c r="N102" s="219"/>
      <c r="O102" s="222"/>
      <c r="P102" s="223"/>
      <c r="Q102" s="219"/>
      <c r="R102" s="219"/>
      <c r="S102" s="219"/>
      <c r="T102" s="220"/>
      <c r="U102" s="221"/>
      <c r="V102" s="219"/>
      <c r="W102" s="219"/>
      <c r="X102" s="219"/>
      <c r="Y102" s="222"/>
      <c r="Z102" s="223"/>
      <c r="AA102" s="219"/>
      <c r="AB102" s="219"/>
      <c r="AC102" s="222"/>
      <c r="AD102" s="220"/>
      <c r="AE102" s="212">
        <f t="shared" si="7"/>
        <v>0</v>
      </c>
      <c r="AF102" s="213">
        <f t="shared" si="8"/>
        <v>23</v>
      </c>
      <c r="AG102" s="256">
        <f t="shared" si="9"/>
        <v>0</v>
      </c>
      <c r="AH102" s="257">
        <f t="shared" si="10"/>
        <v>23</v>
      </c>
      <c r="AI102" s="850"/>
      <c r="AJ102" s="848"/>
      <c r="AK102" s="848"/>
      <c r="AL102" s="848"/>
      <c r="AM102" s="848"/>
      <c r="AN102" s="849"/>
    </row>
    <row r="103" spans="3:51" ht="18" customHeight="1">
      <c r="C103" s="216">
        <f>IF(D103="","",SUBTOTAL(103,$D$78:D103))</f>
        <v>26</v>
      </c>
      <c r="D103" s="846" t="str">
        <f>IF('Input Data'!I96="","",'Input Data'!I96)</f>
        <v>DEL ROSARIO, LIANNE PADILLA</v>
      </c>
      <c r="E103" s="847"/>
      <c r="F103" s="258"/>
      <c r="G103" s="259"/>
      <c r="H103" s="219"/>
      <c r="I103" s="219"/>
      <c r="J103" s="220"/>
      <c r="K103" s="221"/>
      <c r="L103" s="219"/>
      <c r="M103" s="219"/>
      <c r="N103" s="219"/>
      <c r="O103" s="222"/>
      <c r="P103" s="223"/>
      <c r="Q103" s="219"/>
      <c r="R103" s="219"/>
      <c r="S103" s="219"/>
      <c r="T103" s="220"/>
      <c r="U103" s="221"/>
      <c r="V103" s="219"/>
      <c r="W103" s="219"/>
      <c r="X103" s="219"/>
      <c r="Y103" s="222"/>
      <c r="Z103" s="223"/>
      <c r="AA103" s="219"/>
      <c r="AB103" s="219"/>
      <c r="AC103" s="222"/>
      <c r="AD103" s="220"/>
      <c r="AE103" s="212">
        <f t="shared" si="7"/>
        <v>0</v>
      </c>
      <c r="AF103" s="213">
        <f t="shared" si="8"/>
        <v>23</v>
      </c>
      <c r="AG103" s="256">
        <f t="shared" si="9"/>
        <v>0</v>
      </c>
      <c r="AH103" s="257">
        <f t="shared" si="10"/>
        <v>23</v>
      </c>
      <c r="AI103" s="850"/>
      <c r="AJ103" s="848"/>
      <c r="AK103" s="848"/>
      <c r="AL103" s="848"/>
      <c r="AM103" s="848"/>
      <c r="AN103" s="849"/>
    </row>
    <row r="104" spans="3:51" ht="18" customHeight="1">
      <c r="C104" s="216">
        <f>IF(D104="","",SUBTOTAL(103,$D$78:D104))</f>
        <v>27</v>
      </c>
      <c r="D104" s="846" t="str">
        <f>IF('Input Data'!I97="","",'Input Data'!I97)</f>
        <v>EVANGELISTA, CELINE MANALO</v>
      </c>
      <c r="E104" s="847"/>
      <c r="F104" s="258"/>
      <c r="G104" s="259"/>
      <c r="H104" s="219"/>
      <c r="I104" s="219"/>
      <c r="J104" s="220"/>
      <c r="K104" s="221"/>
      <c r="L104" s="219"/>
      <c r="M104" s="219"/>
      <c r="N104" s="219"/>
      <c r="O104" s="222"/>
      <c r="P104" s="223"/>
      <c r="Q104" s="219"/>
      <c r="R104" s="219"/>
      <c r="S104" s="219"/>
      <c r="T104" s="220"/>
      <c r="U104" s="221"/>
      <c r="V104" s="219"/>
      <c r="W104" s="219"/>
      <c r="X104" s="219"/>
      <c r="Y104" s="222"/>
      <c r="Z104" s="223"/>
      <c r="AA104" s="219"/>
      <c r="AB104" s="219"/>
      <c r="AC104" s="222"/>
      <c r="AD104" s="220"/>
      <c r="AE104" s="212">
        <f t="shared" si="7"/>
        <v>0</v>
      </c>
      <c r="AF104" s="213">
        <f t="shared" si="8"/>
        <v>23</v>
      </c>
      <c r="AG104" s="256">
        <f t="shared" si="9"/>
        <v>0</v>
      </c>
      <c r="AH104" s="257">
        <f t="shared" si="10"/>
        <v>23</v>
      </c>
      <c r="AI104" s="850"/>
      <c r="AJ104" s="848"/>
      <c r="AK104" s="848"/>
      <c r="AL104" s="848"/>
      <c r="AM104" s="848"/>
      <c r="AN104" s="849"/>
    </row>
    <row r="105" spans="3:51" ht="18" customHeight="1">
      <c r="C105" s="216">
        <f>IF(D105="","",SUBTOTAL(103,$D$78:D105))</f>
        <v>28</v>
      </c>
      <c r="D105" s="846" t="str">
        <f>IF('Input Data'!I98="","",'Input Data'!I98)</f>
        <v>MERCADO, MAE SORIANO</v>
      </c>
      <c r="E105" s="847"/>
      <c r="F105" s="258"/>
      <c r="G105" s="259"/>
      <c r="H105" s="219"/>
      <c r="I105" s="219"/>
      <c r="J105" s="220"/>
      <c r="K105" s="221"/>
      <c r="L105" s="219"/>
      <c r="M105" s="219"/>
      <c r="N105" s="219"/>
      <c r="O105" s="222"/>
      <c r="P105" s="223"/>
      <c r="Q105" s="219"/>
      <c r="R105" s="219"/>
      <c r="S105" s="219"/>
      <c r="T105" s="220"/>
      <c r="U105" s="221"/>
      <c r="V105" s="219"/>
      <c r="W105" s="219"/>
      <c r="X105" s="219"/>
      <c r="Y105" s="222"/>
      <c r="Z105" s="223"/>
      <c r="AA105" s="219"/>
      <c r="AB105" s="219"/>
      <c r="AC105" s="222"/>
      <c r="AD105" s="220"/>
      <c r="AE105" s="212">
        <f t="shared" si="7"/>
        <v>0</v>
      </c>
      <c r="AF105" s="213">
        <f t="shared" si="8"/>
        <v>23</v>
      </c>
      <c r="AG105" s="256">
        <f t="shared" si="9"/>
        <v>0</v>
      </c>
      <c r="AH105" s="257">
        <f t="shared" si="10"/>
        <v>23</v>
      </c>
      <c r="AI105" s="850"/>
      <c r="AJ105" s="848"/>
      <c r="AK105" s="848"/>
      <c r="AL105" s="848"/>
      <c r="AM105" s="848"/>
      <c r="AN105" s="849"/>
    </row>
    <row r="106" spans="3:51" ht="18" customHeight="1">
      <c r="C106" s="216">
        <f>IF(D106="","",SUBTOTAL(103,$D$78:D106))</f>
        <v>29</v>
      </c>
      <c r="D106" s="846" t="str">
        <f>IF('Input Data'!I99="","",'Input Data'!I99)</f>
        <v>PADILLA, RICA VILLAREAL</v>
      </c>
      <c r="E106" s="847"/>
      <c r="F106" s="258"/>
      <c r="G106" s="259"/>
      <c r="H106" s="219"/>
      <c r="I106" s="219"/>
      <c r="J106" s="220"/>
      <c r="K106" s="221"/>
      <c r="L106" s="219"/>
      <c r="M106" s="219"/>
      <c r="N106" s="219"/>
      <c r="O106" s="222"/>
      <c r="P106" s="223"/>
      <c r="Q106" s="219"/>
      <c r="R106" s="219"/>
      <c r="S106" s="219"/>
      <c r="T106" s="220"/>
      <c r="U106" s="221"/>
      <c r="V106" s="219"/>
      <c r="W106" s="219"/>
      <c r="X106" s="219"/>
      <c r="Y106" s="222"/>
      <c r="Z106" s="223"/>
      <c r="AA106" s="219"/>
      <c r="AB106" s="219"/>
      <c r="AC106" s="222"/>
      <c r="AD106" s="220"/>
      <c r="AE106" s="212">
        <f t="shared" si="7"/>
        <v>0</v>
      </c>
      <c r="AF106" s="213">
        <f t="shared" si="8"/>
        <v>23</v>
      </c>
      <c r="AG106" s="256">
        <f t="shared" si="9"/>
        <v>0</v>
      </c>
      <c r="AH106" s="257">
        <f t="shared" si="10"/>
        <v>23</v>
      </c>
      <c r="AI106" s="850"/>
      <c r="AJ106" s="848"/>
      <c r="AK106" s="848"/>
      <c r="AL106" s="848"/>
      <c r="AM106" s="848"/>
      <c r="AN106" s="849"/>
    </row>
    <row r="107" spans="3:51" ht="18" customHeight="1">
      <c r="C107" s="216">
        <f>IF(D107="","",SUBTOTAL(103,$D$78:D107))</f>
        <v>30</v>
      </c>
      <c r="D107" s="846" t="str">
        <f>IF('Input Data'!I100="","",'Input Data'!I100)</f>
        <v>MANALO, ELAINE MARQUEZ</v>
      </c>
      <c r="E107" s="847"/>
      <c r="F107" s="258"/>
      <c r="G107" s="259"/>
      <c r="H107" s="219"/>
      <c r="I107" s="219"/>
      <c r="J107" s="220"/>
      <c r="K107" s="221"/>
      <c r="L107" s="219"/>
      <c r="M107" s="219"/>
      <c r="N107" s="219"/>
      <c r="O107" s="222"/>
      <c r="P107" s="223"/>
      <c r="Q107" s="219"/>
      <c r="R107" s="219"/>
      <c r="S107" s="219"/>
      <c r="T107" s="220"/>
      <c r="U107" s="221"/>
      <c r="V107" s="219"/>
      <c r="W107" s="219"/>
      <c r="X107" s="219"/>
      <c r="Y107" s="222"/>
      <c r="Z107" s="223"/>
      <c r="AA107" s="219"/>
      <c r="AB107" s="219"/>
      <c r="AC107" s="222"/>
      <c r="AD107" s="220"/>
      <c r="AE107" s="212">
        <f t="shared" si="7"/>
        <v>0</v>
      </c>
      <c r="AF107" s="213">
        <f t="shared" si="8"/>
        <v>23</v>
      </c>
      <c r="AG107" s="256">
        <f t="shared" si="9"/>
        <v>0</v>
      </c>
      <c r="AH107" s="257">
        <f t="shared" si="10"/>
        <v>23</v>
      </c>
      <c r="AI107" s="850"/>
      <c r="AJ107" s="848"/>
      <c r="AK107" s="848"/>
      <c r="AL107" s="848"/>
      <c r="AM107" s="848"/>
      <c r="AN107" s="849"/>
    </row>
    <row r="108" spans="3:51" ht="18" customHeight="1">
      <c r="C108" s="216">
        <f>IF(D108="","",SUBTOTAL(103,$D$78:D108))</f>
        <v>31</v>
      </c>
      <c r="D108" s="846" t="str">
        <f>IF('Input Data'!I101="","",'Input Data'!I101)</f>
        <v>SORIANO, SOFIA DIZON</v>
      </c>
      <c r="E108" s="847"/>
      <c r="F108" s="258"/>
      <c r="G108" s="259"/>
      <c r="H108" s="219"/>
      <c r="I108" s="219"/>
      <c r="J108" s="220"/>
      <c r="K108" s="221"/>
      <c r="L108" s="219"/>
      <c r="M108" s="219"/>
      <c r="N108" s="219"/>
      <c r="O108" s="222"/>
      <c r="P108" s="223"/>
      <c r="Q108" s="219"/>
      <c r="R108" s="219"/>
      <c r="S108" s="219"/>
      <c r="T108" s="220"/>
      <c r="U108" s="221"/>
      <c r="V108" s="219"/>
      <c r="W108" s="219"/>
      <c r="X108" s="219"/>
      <c r="Y108" s="222"/>
      <c r="Z108" s="223"/>
      <c r="AA108" s="219"/>
      <c r="AB108" s="219"/>
      <c r="AC108" s="222"/>
      <c r="AD108" s="220"/>
      <c r="AE108" s="212">
        <f t="shared" si="7"/>
        <v>0</v>
      </c>
      <c r="AF108" s="213">
        <f t="shared" si="8"/>
        <v>23</v>
      </c>
      <c r="AG108" s="256">
        <f t="shared" si="9"/>
        <v>0</v>
      </c>
      <c r="AH108" s="257">
        <f t="shared" si="10"/>
        <v>23</v>
      </c>
      <c r="AI108" s="850"/>
      <c r="AJ108" s="848"/>
      <c r="AK108" s="848"/>
      <c r="AL108" s="848"/>
      <c r="AM108" s="848"/>
      <c r="AN108" s="849"/>
    </row>
    <row r="109" spans="3:51" ht="18" customHeight="1">
      <c r="C109" s="216">
        <f>IF(D109="","",SUBTOTAL(103,$D$78:D109))</f>
        <v>32</v>
      </c>
      <c r="D109" s="846" t="str">
        <f>IF('Input Data'!I102="","",'Input Data'!I102)</f>
        <v>VILLAREAL, MARGAUX DE LEON</v>
      </c>
      <c r="E109" s="847"/>
      <c r="F109" s="258"/>
      <c r="G109" s="259"/>
      <c r="H109" s="219"/>
      <c r="I109" s="219"/>
      <c r="J109" s="220"/>
      <c r="K109" s="221"/>
      <c r="L109" s="219"/>
      <c r="M109" s="219"/>
      <c r="N109" s="219"/>
      <c r="O109" s="222"/>
      <c r="P109" s="223"/>
      <c r="Q109" s="219"/>
      <c r="R109" s="219"/>
      <c r="S109" s="219"/>
      <c r="T109" s="220"/>
      <c r="U109" s="221"/>
      <c r="V109" s="219"/>
      <c r="W109" s="219"/>
      <c r="X109" s="219"/>
      <c r="Y109" s="222"/>
      <c r="Z109" s="223"/>
      <c r="AA109" s="219"/>
      <c r="AB109" s="219"/>
      <c r="AC109" s="222"/>
      <c r="AD109" s="220"/>
      <c r="AE109" s="212">
        <f t="shared" si="7"/>
        <v>0</v>
      </c>
      <c r="AF109" s="213">
        <f t="shared" si="8"/>
        <v>23</v>
      </c>
      <c r="AG109" s="256">
        <f t="shared" si="9"/>
        <v>0</v>
      </c>
      <c r="AH109" s="257">
        <f t="shared" si="10"/>
        <v>23</v>
      </c>
      <c r="AI109" s="850"/>
      <c r="AJ109" s="848"/>
      <c r="AK109" s="848"/>
      <c r="AL109" s="848"/>
      <c r="AM109" s="848"/>
      <c r="AN109" s="849"/>
    </row>
    <row r="110" spans="3:51" ht="18" customHeight="1">
      <c r="C110" s="216">
        <f>IF(D110="","",SUBTOTAL(103,$D$78:D110))</f>
        <v>33</v>
      </c>
      <c r="D110" s="846" t="str">
        <f>IF('Input Data'!I103="","",'Input Data'!I103)</f>
        <v>MARQUEZ, ROXANNE FRANCISCO</v>
      </c>
      <c r="E110" s="847"/>
      <c r="F110" s="258"/>
      <c r="G110" s="259"/>
      <c r="H110" s="219"/>
      <c r="I110" s="219"/>
      <c r="J110" s="220"/>
      <c r="K110" s="221"/>
      <c r="L110" s="219"/>
      <c r="M110" s="219"/>
      <c r="N110" s="219"/>
      <c r="O110" s="222"/>
      <c r="P110" s="223"/>
      <c r="Q110" s="219"/>
      <c r="R110" s="219"/>
      <c r="S110" s="219"/>
      <c r="T110" s="220"/>
      <c r="U110" s="221"/>
      <c r="V110" s="219"/>
      <c r="W110" s="219"/>
      <c r="X110" s="219"/>
      <c r="Y110" s="222"/>
      <c r="Z110" s="223"/>
      <c r="AA110" s="219"/>
      <c r="AB110" s="219"/>
      <c r="AC110" s="222"/>
      <c r="AD110" s="220"/>
      <c r="AE110" s="212">
        <f t="shared" si="7"/>
        <v>0</v>
      </c>
      <c r="AF110" s="213">
        <f t="shared" si="8"/>
        <v>23</v>
      </c>
      <c r="AG110" s="256">
        <f t="shared" si="9"/>
        <v>0</v>
      </c>
      <c r="AH110" s="257">
        <f t="shared" si="10"/>
        <v>23</v>
      </c>
      <c r="AI110" s="850"/>
      <c r="AJ110" s="848"/>
      <c r="AK110" s="848"/>
      <c r="AL110" s="848"/>
      <c r="AM110" s="848"/>
      <c r="AN110" s="849"/>
    </row>
    <row r="111" spans="3:51" ht="18" customHeight="1">
      <c r="C111" s="216">
        <f>IF(D111="","",SUBTOTAL(103,$D$78:D111))</f>
        <v>34</v>
      </c>
      <c r="D111" s="846" t="str">
        <f>IF('Input Data'!I104="","",'Input Data'!I104)</f>
        <v>SANTIAGO, KRIZIA ORTEGA</v>
      </c>
      <c r="E111" s="847"/>
      <c r="F111" s="258"/>
      <c r="G111" s="259"/>
      <c r="H111" s="219"/>
      <c r="I111" s="219"/>
      <c r="J111" s="220"/>
      <c r="K111" s="221"/>
      <c r="L111" s="219"/>
      <c r="M111" s="219"/>
      <c r="N111" s="219"/>
      <c r="O111" s="222"/>
      <c r="P111" s="223"/>
      <c r="Q111" s="219"/>
      <c r="R111" s="219"/>
      <c r="S111" s="219"/>
      <c r="T111" s="220"/>
      <c r="U111" s="221"/>
      <c r="V111" s="219"/>
      <c r="W111" s="219"/>
      <c r="X111" s="219"/>
      <c r="Y111" s="222"/>
      <c r="Z111" s="223"/>
      <c r="AA111" s="219"/>
      <c r="AB111" s="219"/>
      <c r="AC111" s="222"/>
      <c r="AD111" s="220"/>
      <c r="AE111" s="212">
        <f t="shared" si="7"/>
        <v>0</v>
      </c>
      <c r="AF111" s="213">
        <f t="shared" si="8"/>
        <v>23</v>
      </c>
      <c r="AG111" s="256">
        <f t="shared" si="9"/>
        <v>0</v>
      </c>
      <c r="AH111" s="257">
        <f t="shared" si="10"/>
        <v>23</v>
      </c>
      <c r="AI111" s="850"/>
      <c r="AJ111" s="848"/>
      <c r="AK111" s="848"/>
      <c r="AL111" s="848"/>
      <c r="AM111" s="848"/>
      <c r="AN111" s="849"/>
    </row>
    <row r="112" spans="3:51" ht="18" customHeight="1">
      <c r="C112" s="216">
        <f>IF(D112="","",SUBTOTAL(103,$D$78:D112))</f>
        <v>35</v>
      </c>
      <c r="D112" s="846" t="str">
        <f>IF('Input Data'!I105="","",'Input Data'!I105)</f>
        <v>DE LEON, HANNAH CHAVEZ</v>
      </c>
      <c r="E112" s="847"/>
      <c r="F112" s="258"/>
      <c r="G112" s="259"/>
      <c r="H112" s="219"/>
      <c r="I112" s="219"/>
      <c r="J112" s="220"/>
      <c r="K112" s="221"/>
      <c r="L112" s="219"/>
      <c r="M112" s="219"/>
      <c r="N112" s="219"/>
      <c r="O112" s="222"/>
      <c r="P112" s="223"/>
      <c r="Q112" s="219"/>
      <c r="R112" s="219"/>
      <c r="S112" s="219"/>
      <c r="T112" s="220"/>
      <c r="U112" s="221"/>
      <c r="V112" s="219"/>
      <c r="W112" s="219"/>
      <c r="X112" s="219"/>
      <c r="Y112" s="222"/>
      <c r="Z112" s="223"/>
      <c r="AA112" s="219"/>
      <c r="AB112" s="219"/>
      <c r="AC112" s="222"/>
      <c r="AD112" s="220"/>
      <c r="AE112" s="212">
        <f t="shared" si="7"/>
        <v>0</v>
      </c>
      <c r="AF112" s="213">
        <f t="shared" si="8"/>
        <v>23</v>
      </c>
      <c r="AG112" s="256">
        <f t="shared" si="9"/>
        <v>0</v>
      </c>
      <c r="AH112" s="257">
        <f t="shared" si="10"/>
        <v>23</v>
      </c>
      <c r="AI112" s="850"/>
      <c r="AJ112" s="848"/>
      <c r="AK112" s="848"/>
      <c r="AL112" s="848"/>
      <c r="AM112" s="848"/>
      <c r="AN112" s="849"/>
    </row>
    <row r="113" spans="3:51" ht="18" customHeight="1">
      <c r="C113" s="216">
        <f>IF(D113="","",SUBTOTAL(103,$D$78:D113))</f>
        <v>36</v>
      </c>
      <c r="D113" s="846" t="str">
        <f>IF('Input Data'!I106="","",'Input Data'!I106)</f>
        <v>DIZON, SHANELLE LIM</v>
      </c>
      <c r="E113" s="847"/>
      <c r="F113" s="258"/>
      <c r="G113" s="259"/>
      <c r="H113" s="219"/>
      <c r="I113" s="219"/>
      <c r="J113" s="220"/>
      <c r="K113" s="221"/>
      <c r="L113" s="219"/>
      <c r="M113" s="219"/>
      <c r="N113" s="219"/>
      <c r="O113" s="222"/>
      <c r="P113" s="223"/>
      <c r="Q113" s="219"/>
      <c r="R113" s="219"/>
      <c r="S113" s="219"/>
      <c r="T113" s="220"/>
      <c r="U113" s="221"/>
      <c r="V113" s="219"/>
      <c r="W113" s="219"/>
      <c r="X113" s="219"/>
      <c r="Y113" s="222"/>
      <c r="Z113" s="223"/>
      <c r="AA113" s="219"/>
      <c r="AB113" s="219"/>
      <c r="AC113" s="222"/>
      <c r="AD113" s="220"/>
      <c r="AE113" s="212">
        <f t="shared" si="7"/>
        <v>0</v>
      </c>
      <c r="AF113" s="213">
        <f t="shared" si="8"/>
        <v>23</v>
      </c>
      <c r="AG113" s="256">
        <f t="shared" si="9"/>
        <v>0</v>
      </c>
      <c r="AH113" s="257">
        <f t="shared" si="10"/>
        <v>23</v>
      </c>
      <c r="AI113" s="850"/>
      <c r="AJ113" s="848"/>
      <c r="AK113" s="848"/>
      <c r="AL113" s="848"/>
      <c r="AM113" s="848"/>
      <c r="AN113" s="849"/>
    </row>
    <row r="114" spans="3:51" ht="18" customHeight="1">
      <c r="C114" s="216">
        <f>IF(D114="","",SUBTOTAL(103,$D$78:D114))</f>
        <v>37</v>
      </c>
      <c r="D114" s="846" t="str">
        <f>IF('Input Data'!I107="","",'Input Data'!I107)</f>
        <v>FRANCISCO, LORIE CHUA</v>
      </c>
      <c r="E114" s="847"/>
      <c r="F114" s="258"/>
      <c r="G114" s="259"/>
      <c r="H114" s="219"/>
      <c r="I114" s="219"/>
      <c r="J114" s="220"/>
      <c r="K114" s="221"/>
      <c r="L114" s="219"/>
      <c r="M114" s="219"/>
      <c r="N114" s="219"/>
      <c r="O114" s="222"/>
      <c r="P114" s="223"/>
      <c r="Q114" s="219"/>
      <c r="R114" s="219"/>
      <c r="S114" s="219"/>
      <c r="T114" s="220"/>
      <c r="U114" s="221"/>
      <c r="V114" s="219"/>
      <c r="W114" s="219"/>
      <c r="X114" s="219"/>
      <c r="Y114" s="222"/>
      <c r="Z114" s="223"/>
      <c r="AA114" s="219"/>
      <c r="AB114" s="219"/>
      <c r="AC114" s="222"/>
      <c r="AD114" s="220"/>
      <c r="AE114" s="212">
        <f t="shared" si="7"/>
        <v>0</v>
      </c>
      <c r="AF114" s="213">
        <f t="shared" si="8"/>
        <v>23</v>
      </c>
      <c r="AG114" s="256">
        <f t="shared" si="9"/>
        <v>0</v>
      </c>
      <c r="AH114" s="257">
        <f t="shared" si="10"/>
        <v>23</v>
      </c>
      <c r="AI114" s="850"/>
      <c r="AJ114" s="848"/>
      <c r="AK114" s="848"/>
      <c r="AL114" s="848"/>
      <c r="AM114" s="848"/>
      <c r="AN114" s="849"/>
    </row>
    <row r="115" spans="3:51" ht="18" customHeight="1">
      <c r="C115" s="216">
        <f>IF(D115="","",SUBTOTAL(103,$D$78:D115))</f>
        <v>38</v>
      </c>
      <c r="D115" s="846" t="str">
        <f>IF('Input Data'!I108="","",'Input Data'!I108)</f>
        <v>ORTEGA, JANELLE SY</v>
      </c>
      <c r="E115" s="847"/>
      <c r="F115" s="258"/>
      <c r="G115" s="259"/>
      <c r="H115" s="219"/>
      <c r="I115" s="219"/>
      <c r="J115" s="220"/>
      <c r="K115" s="221"/>
      <c r="L115" s="219"/>
      <c r="M115" s="219"/>
      <c r="N115" s="219"/>
      <c r="O115" s="222"/>
      <c r="P115" s="223"/>
      <c r="Q115" s="219"/>
      <c r="R115" s="219"/>
      <c r="S115" s="219"/>
      <c r="T115" s="220"/>
      <c r="U115" s="221"/>
      <c r="V115" s="219"/>
      <c r="W115" s="219"/>
      <c r="X115" s="219"/>
      <c r="Y115" s="222"/>
      <c r="Z115" s="223"/>
      <c r="AA115" s="219"/>
      <c r="AB115" s="219"/>
      <c r="AC115" s="222"/>
      <c r="AD115" s="220"/>
      <c r="AE115" s="212">
        <f t="shared" si="7"/>
        <v>0</v>
      </c>
      <c r="AF115" s="213">
        <f t="shared" si="8"/>
        <v>23</v>
      </c>
      <c r="AG115" s="256">
        <f t="shared" si="9"/>
        <v>0</v>
      </c>
      <c r="AH115" s="257">
        <f t="shared" si="10"/>
        <v>23</v>
      </c>
      <c r="AI115" s="850"/>
      <c r="AJ115" s="848"/>
      <c r="AK115" s="848"/>
      <c r="AL115" s="848"/>
      <c r="AM115" s="848"/>
      <c r="AN115" s="849"/>
    </row>
    <row r="116" spans="3:51" ht="18" customHeight="1">
      <c r="C116" s="216">
        <f>IF(D116="","",SUBTOTAL(103,$D$78:D116))</f>
        <v>39</v>
      </c>
      <c r="D116" s="846" t="str">
        <f>IF('Input Data'!I109="","",'Input Data'!I109)</f>
        <v>CHAVEZ, FAYE GO</v>
      </c>
      <c r="E116" s="847"/>
      <c r="F116" s="258"/>
      <c r="G116" s="259"/>
      <c r="H116" s="219"/>
      <c r="I116" s="219"/>
      <c r="J116" s="220"/>
      <c r="K116" s="221"/>
      <c r="L116" s="219"/>
      <c r="M116" s="219"/>
      <c r="N116" s="219"/>
      <c r="O116" s="222"/>
      <c r="P116" s="223"/>
      <c r="Q116" s="219"/>
      <c r="R116" s="219"/>
      <c r="S116" s="219"/>
      <c r="T116" s="220"/>
      <c r="U116" s="221"/>
      <c r="V116" s="219"/>
      <c r="W116" s="219"/>
      <c r="X116" s="219"/>
      <c r="Y116" s="222"/>
      <c r="Z116" s="223"/>
      <c r="AA116" s="219"/>
      <c r="AB116" s="219"/>
      <c r="AC116" s="222"/>
      <c r="AD116" s="220"/>
      <c r="AE116" s="212">
        <f t="shared" si="7"/>
        <v>0</v>
      </c>
      <c r="AF116" s="213">
        <f t="shared" si="8"/>
        <v>23</v>
      </c>
      <c r="AG116" s="256">
        <f t="shared" si="9"/>
        <v>0</v>
      </c>
      <c r="AH116" s="257">
        <f t="shared" si="10"/>
        <v>23</v>
      </c>
      <c r="AI116" s="850"/>
      <c r="AJ116" s="848"/>
      <c r="AK116" s="848"/>
      <c r="AL116" s="848"/>
      <c r="AM116" s="848"/>
      <c r="AN116" s="849"/>
    </row>
    <row r="117" spans="3:51" ht="18" customHeight="1">
      <c r="C117" s="216">
        <f>IF(D117="","",SUBTOTAL(103,$D$78:D117))</f>
        <v>40</v>
      </c>
      <c r="D117" s="846" t="str">
        <f>IF('Input Data'!I110="","",'Input Data'!I110)</f>
        <v>LIM, ROWENA TAN</v>
      </c>
      <c r="E117" s="847"/>
      <c r="F117" s="258"/>
      <c r="G117" s="259"/>
      <c r="H117" s="219"/>
      <c r="I117" s="219"/>
      <c r="J117" s="220"/>
      <c r="K117" s="221"/>
      <c r="L117" s="219"/>
      <c r="M117" s="219"/>
      <c r="N117" s="219"/>
      <c r="O117" s="222"/>
      <c r="P117" s="223"/>
      <c r="Q117" s="219"/>
      <c r="R117" s="219"/>
      <c r="S117" s="219"/>
      <c r="T117" s="220"/>
      <c r="U117" s="221"/>
      <c r="V117" s="219"/>
      <c r="W117" s="219"/>
      <c r="X117" s="219"/>
      <c r="Y117" s="222"/>
      <c r="Z117" s="223"/>
      <c r="AA117" s="219"/>
      <c r="AB117" s="219"/>
      <c r="AC117" s="222"/>
      <c r="AD117" s="220"/>
      <c r="AE117" s="212">
        <f t="shared" si="7"/>
        <v>0</v>
      </c>
      <c r="AF117" s="213">
        <f t="shared" si="8"/>
        <v>23</v>
      </c>
      <c r="AG117" s="256">
        <f t="shared" si="9"/>
        <v>0</v>
      </c>
      <c r="AH117" s="257">
        <f t="shared" si="10"/>
        <v>23</v>
      </c>
      <c r="AI117" s="850"/>
      <c r="AJ117" s="848"/>
      <c r="AK117" s="848"/>
      <c r="AL117" s="848"/>
      <c r="AM117" s="848"/>
      <c r="AN117" s="849"/>
    </row>
    <row r="118" spans="3:51" ht="18" customHeight="1">
      <c r="C118" s="216">
        <f>IF(D118="","",SUBTOTAL(103,$D$78:D118))</f>
        <v>41</v>
      </c>
      <c r="D118" s="846" t="str">
        <f>IF('Input Data'!I111="","",'Input Data'!I111)</f>
        <v>CHUA, KRISTA ONG</v>
      </c>
      <c r="E118" s="847"/>
      <c r="F118" s="258"/>
      <c r="G118" s="259"/>
      <c r="H118" s="219"/>
      <c r="I118" s="219"/>
      <c r="J118" s="220"/>
      <c r="K118" s="221"/>
      <c r="L118" s="219"/>
      <c r="M118" s="219"/>
      <c r="N118" s="219"/>
      <c r="O118" s="222"/>
      <c r="P118" s="223"/>
      <c r="Q118" s="219"/>
      <c r="R118" s="219"/>
      <c r="S118" s="219"/>
      <c r="T118" s="220"/>
      <c r="U118" s="221"/>
      <c r="V118" s="219"/>
      <c r="W118" s="219"/>
      <c r="X118" s="219"/>
      <c r="Y118" s="222"/>
      <c r="Z118" s="223"/>
      <c r="AA118" s="219"/>
      <c r="AB118" s="219"/>
      <c r="AC118" s="222"/>
      <c r="AD118" s="220"/>
      <c r="AE118" s="212">
        <f t="shared" si="7"/>
        <v>0</v>
      </c>
      <c r="AF118" s="213">
        <f t="shared" si="8"/>
        <v>23</v>
      </c>
      <c r="AG118" s="256">
        <f t="shared" si="9"/>
        <v>0</v>
      </c>
      <c r="AH118" s="257">
        <f t="shared" si="10"/>
        <v>23</v>
      </c>
      <c r="AI118" s="850"/>
      <c r="AJ118" s="848"/>
      <c r="AK118" s="848"/>
      <c r="AL118" s="848"/>
      <c r="AM118" s="848"/>
      <c r="AN118" s="849"/>
      <c r="AY118" s="177">
        <f t="shared" si="6"/>
        <v>1</v>
      </c>
    </row>
    <row r="119" spans="3:51" ht="18" customHeight="1">
      <c r="C119" s="216">
        <f>IF(D119="","",SUBTOTAL(103,$D$78:D119))</f>
        <v>42</v>
      </c>
      <c r="D119" s="846" t="str">
        <f>IF('Input Data'!I112="","",'Input Data'!I112)</f>
        <v>SY, MICHELLE UY</v>
      </c>
      <c r="E119" s="847"/>
      <c r="F119" s="221"/>
      <c r="G119" s="219"/>
      <c r="H119" s="219"/>
      <c r="I119" s="219"/>
      <c r="J119" s="220"/>
      <c r="K119" s="221"/>
      <c r="L119" s="219"/>
      <c r="M119" s="219"/>
      <c r="N119" s="219"/>
      <c r="O119" s="222"/>
      <c r="P119" s="223"/>
      <c r="Q119" s="219"/>
      <c r="R119" s="219"/>
      <c r="S119" s="219"/>
      <c r="T119" s="220"/>
      <c r="U119" s="221"/>
      <c r="V119" s="219"/>
      <c r="W119" s="219"/>
      <c r="X119" s="219"/>
      <c r="Y119" s="222"/>
      <c r="Z119" s="223"/>
      <c r="AA119" s="219"/>
      <c r="AB119" s="219"/>
      <c r="AC119" s="222"/>
      <c r="AD119" s="220"/>
      <c r="AE119" s="212">
        <f t="shared" si="7"/>
        <v>0</v>
      </c>
      <c r="AF119" s="213">
        <f t="shared" si="8"/>
        <v>23</v>
      </c>
      <c r="AG119" s="256">
        <f t="shared" si="9"/>
        <v>0</v>
      </c>
      <c r="AH119" s="257">
        <f t="shared" si="10"/>
        <v>23</v>
      </c>
      <c r="AI119" s="850"/>
      <c r="AJ119" s="848"/>
      <c r="AK119" s="848"/>
      <c r="AL119" s="848"/>
      <c r="AM119" s="848"/>
      <c r="AN119" s="849"/>
      <c r="AY119" s="177">
        <f t="shared" si="6"/>
        <v>1</v>
      </c>
    </row>
    <row r="120" spans="3:51" ht="18" customHeight="1">
      <c r="C120" s="216">
        <f>IF(D120="","",SUBTOTAL(103,$D$78:D120))</f>
        <v>43</v>
      </c>
      <c r="D120" s="846" t="str">
        <f>IF('Input Data'!I113="","",'Input Data'!I113)</f>
        <v>GO, CLARIBEL CO</v>
      </c>
      <c r="E120" s="847"/>
      <c r="F120" s="221"/>
      <c r="G120" s="219"/>
      <c r="H120" s="219"/>
      <c r="I120" s="219"/>
      <c r="J120" s="220"/>
      <c r="K120" s="221"/>
      <c r="L120" s="219"/>
      <c r="M120" s="219"/>
      <c r="N120" s="219"/>
      <c r="O120" s="222"/>
      <c r="P120" s="223"/>
      <c r="Q120" s="219"/>
      <c r="R120" s="219"/>
      <c r="S120" s="219"/>
      <c r="T120" s="220"/>
      <c r="U120" s="221"/>
      <c r="V120" s="219"/>
      <c r="W120" s="219"/>
      <c r="X120" s="219"/>
      <c r="Y120" s="222"/>
      <c r="Z120" s="223"/>
      <c r="AA120" s="219"/>
      <c r="AB120" s="219"/>
      <c r="AC120" s="222"/>
      <c r="AD120" s="220"/>
      <c r="AE120" s="212">
        <f t="shared" si="7"/>
        <v>0</v>
      </c>
      <c r="AF120" s="213">
        <f t="shared" si="8"/>
        <v>23</v>
      </c>
      <c r="AG120" s="256">
        <f t="shared" si="9"/>
        <v>0</v>
      </c>
      <c r="AH120" s="257">
        <f t="shared" si="10"/>
        <v>23</v>
      </c>
      <c r="AI120" s="850"/>
      <c r="AJ120" s="848"/>
      <c r="AK120" s="848"/>
      <c r="AL120" s="848"/>
      <c r="AM120" s="848"/>
      <c r="AN120" s="849"/>
      <c r="AY120" s="177">
        <f t="shared" si="6"/>
        <v>1</v>
      </c>
    </row>
    <row r="121" spans="3:51" ht="18" customHeight="1">
      <c r="C121" s="216">
        <f>IF(D121="","",SUBTOTAL(103,$D$78:D121))</f>
        <v>44</v>
      </c>
      <c r="D121" s="846" t="str">
        <f>IF('Input Data'!I114="","",'Input Data'!I114)</f>
        <v>TAN, DAISY DY</v>
      </c>
      <c r="E121" s="847"/>
      <c r="F121" s="221"/>
      <c r="G121" s="219"/>
      <c r="H121" s="219"/>
      <c r="I121" s="219"/>
      <c r="J121" s="220"/>
      <c r="K121" s="221"/>
      <c r="L121" s="219"/>
      <c r="M121" s="219"/>
      <c r="N121" s="219"/>
      <c r="O121" s="222"/>
      <c r="P121" s="223"/>
      <c r="Q121" s="219"/>
      <c r="R121" s="219"/>
      <c r="S121" s="219"/>
      <c r="T121" s="220"/>
      <c r="U121" s="221"/>
      <c r="V121" s="219"/>
      <c r="W121" s="219"/>
      <c r="X121" s="219"/>
      <c r="Y121" s="222"/>
      <c r="Z121" s="223"/>
      <c r="AA121" s="219"/>
      <c r="AB121" s="219"/>
      <c r="AC121" s="222"/>
      <c r="AD121" s="220"/>
      <c r="AE121" s="212">
        <f t="shared" si="7"/>
        <v>0</v>
      </c>
      <c r="AF121" s="213">
        <f t="shared" si="8"/>
        <v>23</v>
      </c>
      <c r="AG121" s="256">
        <f t="shared" si="9"/>
        <v>0</v>
      </c>
      <c r="AH121" s="257">
        <f t="shared" si="10"/>
        <v>23</v>
      </c>
      <c r="AI121" s="850"/>
      <c r="AJ121" s="848"/>
      <c r="AK121" s="848"/>
      <c r="AL121" s="848"/>
      <c r="AM121" s="848"/>
      <c r="AN121" s="849"/>
      <c r="AY121" s="177">
        <f t="shared" si="6"/>
        <v>1</v>
      </c>
    </row>
    <row r="122" spans="3:51" ht="18" customHeight="1">
      <c r="C122" s="216">
        <f>IF(D122="","",SUBTOTAL(103,$D$78:D122))</f>
        <v>45</v>
      </c>
      <c r="D122" s="846" t="str">
        <f>IF('Input Data'!I115="","",'Input Data'!I115)</f>
        <v>ONG, PRECIOUS TIU</v>
      </c>
      <c r="E122" s="847"/>
      <c r="F122" s="221"/>
      <c r="G122" s="219"/>
      <c r="H122" s="219"/>
      <c r="I122" s="219"/>
      <c r="J122" s="220"/>
      <c r="K122" s="221"/>
      <c r="L122" s="219"/>
      <c r="M122" s="219"/>
      <c r="N122" s="219"/>
      <c r="O122" s="222"/>
      <c r="P122" s="223"/>
      <c r="Q122" s="219"/>
      <c r="R122" s="219"/>
      <c r="S122" s="219"/>
      <c r="T122" s="220"/>
      <c r="U122" s="221"/>
      <c r="V122" s="219"/>
      <c r="W122" s="219"/>
      <c r="X122" s="219"/>
      <c r="Y122" s="222"/>
      <c r="Z122" s="223"/>
      <c r="AA122" s="219"/>
      <c r="AB122" s="219"/>
      <c r="AC122" s="222"/>
      <c r="AD122" s="220"/>
      <c r="AE122" s="212">
        <f t="shared" si="7"/>
        <v>0</v>
      </c>
      <c r="AF122" s="213">
        <f t="shared" si="8"/>
        <v>23</v>
      </c>
      <c r="AG122" s="256">
        <f t="shared" si="9"/>
        <v>0</v>
      </c>
      <c r="AH122" s="257">
        <f t="shared" si="10"/>
        <v>23</v>
      </c>
      <c r="AI122" s="850"/>
      <c r="AJ122" s="848"/>
      <c r="AK122" s="848"/>
      <c r="AL122" s="848"/>
      <c r="AM122" s="848"/>
      <c r="AN122" s="849"/>
      <c r="AY122" s="177">
        <f t="shared" si="6"/>
        <v>1</v>
      </c>
    </row>
    <row r="123" spans="3:51" ht="18" customHeight="1">
      <c r="C123" s="216">
        <f>IF(D123="","",SUBTOTAL(103,$D$78:D123))</f>
        <v>46</v>
      </c>
      <c r="D123" s="846" t="str">
        <f>IF('Input Data'!I116="","",'Input Data'!I116)</f>
        <v>UY, PHOEBE YUMUL</v>
      </c>
      <c r="E123" s="847"/>
      <c r="F123" s="221"/>
      <c r="G123" s="219"/>
      <c r="H123" s="219"/>
      <c r="I123" s="219"/>
      <c r="J123" s="220"/>
      <c r="K123" s="221"/>
      <c r="L123" s="219"/>
      <c r="M123" s="219"/>
      <c r="N123" s="219"/>
      <c r="O123" s="222"/>
      <c r="P123" s="223"/>
      <c r="Q123" s="219"/>
      <c r="R123" s="219"/>
      <c r="S123" s="219"/>
      <c r="T123" s="220"/>
      <c r="U123" s="221"/>
      <c r="V123" s="219"/>
      <c r="W123" s="219"/>
      <c r="X123" s="219"/>
      <c r="Y123" s="222"/>
      <c r="Z123" s="223"/>
      <c r="AA123" s="219"/>
      <c r="AB123" s="219"/>
      <c r="AC123" s="222"/>
      <c r="AD123" s="220"/>
      <c r="AE123" s="212">
        <f t="shared" si="7"/>
        <v>0</v>
      </c>
      <c r="AF123" s="213">
        <f t="shared" si="8"/>
        <v>23</v>
      </c>
      <c r="AG123" s="256">
        <f t="shared" si="9"/>
        <v>0</v>
      </c>
      <c r="AH123" s="257">
        <f t="shared" si="10"/>
        <v>23</v>
      </c>
      <c r="AI123" s="850"/>
      <c r="AJ123" s="848"/>
      <c r="AK123" s="848"/>
      <c r="AL123" s="848"/>
      <c r="AM123" s="848"/>
      <c r="AN123" s="849"/>
      <c r="AY123" s="177">
        <f t="shared" si="6"/>
        <v>1</v>
      </c>
    </row>
    <row r="124" spans="3:51" ht="18" customHeight="1">
      <c r="C124" s="216">
        <f>IF(D124="","",SUBTOTAL(103,$D$78:D124))</f>
        <v>47</v>
      </c>
      <c r="D124" s="846" t="str">
        <f>IF('Input Data'!I117="","",'Input Data'!I117)</f>
        <v>CO, JANINE MENDOZA</v>
      </c>
      <c r="E124" s="847"/>
      <c r="F124" s="221"/>
      <c r="G124" s="219"/>
      <c r="H124" s="219"/>
      <c r="I124" s="219"/>
      <c r="J124" s="220"/>
      <c r="K124" s="221"/>
      <c r="L124" s="219"/>
      <c r="M124" s="219"/>
      <c r="N124" s="219"/>
      <c r="O124" s="222"/>
      <c r="P124" s="223"/>
      <c r="Q124" s="219"/>
      <c r="R124" s="219"/>
      <c r="S124" s="219"/>
      <c r="T124" s="220"/>
      <c r="U124" s="221"/>
      <c r="V124" s="219"/>
      <c r="W124" s="219"/>
      <c r="X124" s="219"/>
      <c r="Y124" s="222"/>
      <c r="Z124" s="223"/>
      <c r="AA124" s="219"/>
      <c r="AB124" s="219"/>
      <c r="AC124" s="222"/>
      <c r="AD124" s="220"/>
      <c r="AE124" s="212">
        <f t="shared" si="7"/>
        <v>0</v>
      </c>
      <c r="AF124" s="213">
        <f t="shared" si="8"/>
        <v>23</v>
      </c>
      <c r="AG124" s="256">
        <f t="shared" si="9"/>
        <v>0</v>
      </c>
      <c r="AH124" s="257">
        <f t="shared" si="10"/>
        <v>23</v>
      </c>
      <c r="AI124" s="850"/>
      <c r="AJ124" s="848"/>
      <c r="AK124" s="848"/>
      <c r="AL124" s="848"/>
      <c r="AM124" s="848"/>
      <c r="AN124" s="849"/>
      <c r="AY124" s="177">
        <f t="shared" si="6"/>
        <v>1</v>
      </c>
    </row>
    <row r="125" spans="3:51" ht="18" customHeight="1">
      <c r="C125" s="216">
        <f>IF(D125="","",SUBTOTAL(103,$D$78:D125))</f>
        <v>48</v>
      </c>
      <c r="D125" s="846" t="str">
        <f>IF('Input Data'!I118="","",'Input Data'!I118)</f>
        <v>DY, MARIEL LOPEZ</v>
      </c>
      <c r="E125" s="847"/>
      <c r="F125" s="221"/>
      <c r="G125" s="219"/>
      <c r="H125" s="219"/>
      <c r="I125" s="219"/>
      <c r="J125" s="220"/>
      <c r="K125" s="221"/>
      <c r="L125" s="219"/>
      <c r="M125" s="219"/>
      <c r="N125" s="219"/>
      <c r="O125" s="222"/>
      <c r="P125" s="223"/>
      <c r="Q125" s="219"/>
      <c r="R125" s="219"/>
      <c r="S125" s="219"/>
      <c r="T125" s="220"/>
      <c r="U125" s="221"/>
      <c r="V125" s="219"/>
      <c r="W125" s="219"/>
      <c r="X125" s="219"/>
      <c r="Y125" s="222"/>
      <c r="Z125" s="223"/>
      <c r="AA125" s="219"/>
      <c r="AB125" s="219"/>
      <c r="AC125" s="222"/>
      <c r="AD125" s="220"/>
      <c r="AE125" s="212">
        <f t="shared" si="7"/>
        <v>0</v>
      </c>
      <c r="AF125" s="213">
        <f t="shared" si="8"/>
        <v>23</v>
      </c>
      <c r="AG125" s="256">
        <f t="shared" si="9"/>
        <v>0</v>
      </c>
      <c r="AH125" s="257">
        <f t="shared" si="10"/>
        <v>23</v>
      </c>
      <c r="AI125" s="850"/>
      <c r="AJ125" s="848"/>
      <c r="AK125" s="848"/>
      <c r="AL125" s="848"/>
      <c r="AM125" s="848"/>
      <c r="AN125" s="849"/>
      <c r="AY125" s="177">
        <f t="shared" si="6"/>
        <v>1</v>
      </c>
    </row>
    <row r="126" spans="3:51" ht="18" customHeight="1">
      <c r="C126" s="216">
        <f>IF(D126="","",SUBTOTAL(103,$D$78:D126))</f>
        <v>49</v>
      </c>
      <c r="D126" s="846" t="str">
        <f>IF('Input Data'!I119="","",'Input Data'!I119)</f>
        <v>TIU, SHARLENE PONCE</v>
      </c>
      <c r="E126" s="847"/>
      <c r="F126" s="221"/>
      <c r="G126" s="219"/>
      <c r="H126" s="219"/>
      <c r="I126" s="219"/>
      <c r="J126" s="220"/>
      <c r="K126" s="221"/>
      <c r="L126" s="219"/>
      <c r="M126" s="219"/>
      <c r="N126" s="219"/>
      <c r="O126" s="222"/>
      <c r="P126" s="223"/>
      <c r="Q126" s="219"/>
      <c r="R126" s="219"/>
      <c r="S126" s="219"/>
      <c r="T126" s="220"/>
      <c r="U126" s="221"/>
      <c r="V126" s="219"/>
      <c r="W126" s="219"/>
      <c r="X126" s="219"/>
      <c r="Y126" s="222"/>
      <c r="Z126" s="223"/>
      <c r="AA126" s="219"/>
      <c r="AB126" s="219"/>
      <c r="AC126" s="222"/>
      <c r="AD126" s="220"/>
      <c r="AE126" s="212">
        <f t="shared" si="7"/>
        <v>0</v>
      </c>
      <c r="AF126" s="213">
        <f t="shared" si="8"/>
        <v>23</v>
      </c>
      <c r="AG126" s="256">
        <f t="shared" si="9"/>
        <v>0</v>
      </c>
      <c r="AH126" s="257">
        <f t="shared" si="10"/>
        <v>23</v>
      </c>
      <c r="AI126" s="850"/>
      <c r="AJ126" s="848"/>
      <c r="AK126" s="848"/>
      <c r="AL126" s="848"/>
      <c r="AM126" s="848"/>
      <c r="AN126" s="849"/>
      <c r="AY126" s="177">
        <f t="shared" si="6"/>
        <v>1</v>
      </c>
    </row>
    <row r="127" spans="3:51" ht="18" customHeight="1" thickBot="1">
      <c r="C127" s="216">
        <f>IF(D127="","",SUBTOTAL(103,$D$78:D127))</f>
        <v>50</v>
      </c>
      <c r="D127" s="846" t="str">
        <f>IF('Input Data'!I120="","",'Input Data'!I120)</f>
        <v>YUMUL, GLAIZA RIVERA</v>
      </c>
      <c r="E127" s="847"/>
      <c r="F127" s="221"/>
      <c r="G127" s="219"/>
      <c r="H127" s="219"/>
      <c r="I127" s="219"/>
      <c r="J127" s="220"/>
      <c r="K127" s="221"/>
      <c r="L127" s="219"/>
      <c r="M127" s="219"/>
      <c r="N127" s="219"/>
      <c r="O127" s="222"/>
      <c r="P127" s="223"/>
      <c r="Q127" s="219"/>
      <c r="R127" s="219"/>
      <c r="S127" s="219"/>
      <c r="T127" s="220"/>
      <c r="U127" s="221"/>
      <c r="V127" s="219"/>
      <c r="W127" s="219"/>
      <c r="X127" s="219"/>
      <c r="Y127" s="222"/>
      <c r="Z127" s="223"/>
      <c r="AA127" s="219"/>
      <c r="AB127" s="219"/>
      <c r="AC127" s="222"/>
      <c r="AD127" s="220"/>
      <c r="AE127" s="212">
        <f t="shared" si="7"/>
        <v>0</v>
      </c>
      <c r="AF127" s="213">
        <f t="shared" si="8"/>
        <v>23</v>
      </c>
      <c r="AG127" s="256">
        <f t="shared" si="9"/>
        <v>0</v>
      </c>
      <c r="AH127" s="257">
        <f t="shared" si="10"/>
        <v>23</v>
      </c>
      <c r="AI127" s="850"/>
      <c r="AJ127" s="848"/>
      <c r="AK127" s="848"/>
      <c r="AL127" s="848"/>
      <c r="AM127" s="848"/>
      <c r="AN127" s="849"/>
      <c r="AY127" s="177">
        <f t="shared" si="6"/>
        <v>1</v>
      </c>
    </row>
    <row r="128" spans="3:51" ht="18" hidden="1" customHeight="1">
      <c r="C128" s="216" t="str">
        <f>IF(D128="","",SUBTOTAL(103,$D$78:D128))</f>
        <v/>
      </c>
      <c r="D128" s="846" t="str">
        <f>IF('Input Data'!I121="","",'Input Data'!I121)</f>
        <v/>
      </c>
      <c r="E128" s="847"/>
      <c r="F128" s="221"/>
      <c r="G128" s="219"/>
      <c r="H128" s="219"/>
      <c r="I128" s="219"/>
      <c r="J128" s="220"/>
      <c r="K128" s="221"/>
      <c r="L128" s="219"/>
      <c r="M128" s="219"/>
      <c r="N128" s="219"/>
      <c r="O128" s="222"/>
      <c r="P128" s="223"/>
      <c r="Q128" s="219"/>
      <c r="R128" s="219"/>
      <c r="S128" s="219"/>
      <c r="T128" s="220"/>
      <c r="U128" s="221"/>
      <c r="V128" s="219"/>
      <c r="W128" s="219"/>
      <c r="X128" s="219"/>
      <c r="Y128" s="222"/>
      <c r="Z128" s="223"/>
      <c r="AA128" s="219"/>
      <c r="AB128" s="219"/>
      <c r="AC128" s="222"/>
      <c r="AD128" s="220"/>
      <c r="AE128" s="212" t="str">
        <f t="shared" si="7"/>
        <v/>
      </c>
      <c r="AF128" s="213" t="str">
        <f t="shared" si="8"/>
        <v/>
      </c>
      <c r="AG128" s="256" t="str">
        <f t="shared" si="9"/>
        <v/>
      </c>
      <c r="AH128" s="257" t="str">
        <f t="shared" si="10"/>
        <v/>
      </c>
      <c r="AI128" s="850"/>
      <c r="AJ128" s="848"/>
      <c r="AK128" s="848"/>
      <c r="AL128" s="848"/>
      <c r="AM128" s="848"/>
      <c r="AN128" s="849"/>
      <c r="AY128" s="177">
        <f t="shared" si="6"/>
        <v>0</v>
      </c>
    </row>
    <row r="129" spans="2:51" ht="18" hidden="1" customHeight="1">
      <c r="C129" s="216" t="str">
        <f>IF(D129="","",SUBTOTAL(103,$D$78:D129))</f>
        <v/>
      </c>
      <c r="D129" s="846" t="str">
        <f>IF('Input Data'!I122="","",'Input Data'!I122)</f>
        <v/>
      </c>
      <c r="E129" s="847"/>
      <c r="F129" s="221"/>
      <c r="G129" s="219"/>
      <c r="H129" s="219"/>
      <c r="I129" s="219"/>
      <c r="J129" s="220"/>
      <c r="K129" s="221"/>
      <c r="L129" s="219"/>
      <c r="M129" s="219"/>
      <c r="N129" s="219"/>
      <c r="O129" s="222"/>
      <c r="P129" s="223"/>
      <c r="Q129" s="219"/>
      <c r="R129" s="219"/>
      <c r="S129" s="219"/>
      <c r="T129" s="220"/>
      <c r="U129" s="221"/>
      <c r="V129" s="219"/>
      <c r="W129" s="219"/>
      <c r="X129" s="219"/>
      <c r="Y129" s="222"/>
      <c r="Z129" s="223"/>
      <c r="AA129" s="219"/>
      <c r="AB129" s="219"/>
      <c r="AC129" s="222"/>
      <c r="AD129" s="220"/>
      <c r="AE129" s="212" t="str">
        <f t="shared" si="7"/>
        <v/>
      </c>
      <c r="AF129" s="213" t="str">
        <f t="shared" si="8"/>
        <v/>
      </c>
      <c r="AG129" s="256" t="str">
        <f t="shared" si="9"/>
        <v/>
      </c>
      <c r="AH129" s="257" t="str">
        <f t="shared" si="10"/>
        <v/>
      </c>
      <c r="AI129" s="850"/>
      <c r="AJ129" s="848"/>
      <c r="AK129" s="848"/>
      <c r="AL129" s="848"/>
      <c r="AM129" s="848"/>
      <c r="AN129" s="849"/>
      <c r="AY129" s="177">
        <f t="shared" si="6"/>
        <v>0</v>
      </c>
    </row>
    <row r="130" spans="2:51" ht="18" hidden="1" customHeight="1">
      <c r="C130" s="216" t="str">
        <f>IF(D130="","",SUBTOTAL(103,$D$78:D130))</f>
        <v/>
      </c>
      <c r="D130" s="846" t="str">
        <f>IF('Input Data'!I123="","",'Input Data'!I123)</f>
        <v/>
      </c>
      <c r="E130" s="847"/>
      <c r="F130" s="221"/>
      <c r="G130" s="219"/>
      <c r="H130" s="219"/>
      <c r="I130" s="219"/>
      <c r="J130" s="220"/>
      <c r="K130" s="221"/>
      <c r="L130" s="219"/>
      <c r="M130" s="219"/>
      <c r="N130" s="219"/>
      <c r="O130" s="222"/>
      <c r="P130" s="223"/>
      <c r="Q130" s="219"/>
      <c r="R130" s="219"/>
      <c r="S130" s="219"/>
      <c r="T130" s="220"/>
      <c r="U130" s="221"/>
      <c r="V130" s="219"/>
      <c r="W130" s="219"/>
      <c r="X130" s="219"/>
      <c r="Y130" s="222"/>
      <c r="Z130" s="223"/>
      <c r="AA130" s="219"/>
      <c r="AB130" s="219"/>
      <c r="AC130" s="222"/>
      <c r="AD130" s="220"/>
      <c r="AE130" s="212" t="str">
        <f t="shared" si="7"/>
        <v/>
      </c>
      <c r="AF130" s="213" t="str">
        <f t="shared" si="8"/>
        <v/>
      </c>
      <c r="AG130" s="256" t="str">
        <f t="shared" si="9"/>
        <v/>
      </c>
      <c r="AH130" s="257" t="str">
        <f t="shared" si="10"/>
        <v/>
      </c>
      <c r="AI130" s="850"/>
      <c r="AJ130" s="848"/>
      <c r="AK130" s="848"/>
      <c r="AL130" s="848"/>
      <c r="AM130" s="848"/>
      <c r="AN130" s="849"/>
      <c r="AY130" s="177">
        <f t="shared" si="6"/>
        <v>0</v>
      </c>
    </row>
    <row r="131" spans="2:51" ht="18" hidden="1" customHeight="1">
      <c r="C131" s="216" t="str">
        <f>IF(D131="","",SUBTOTAL(103,$D$78:D131))</f>
        <v/>
      </c>
      <c r="D131" s="846" t="str">
        <f>IF('Input Data'!I124="","",'Input Data'!I124)</f>
        <v/>
      </c>
      <c r="E131" s="847"/>
      <c r="F131" s="221"/>
      <c r="G131" s="219"/>
      <c r="H131" s="219"/>
      <c r="I131" s="219"/>
      <c r="J131" s="220"/>
      <c r="K131" s="221"/>
      <c r="L131" s="219"/>
      <c r="M131" s="219"/>
      <c r="N131" s="219"/>
      <c r="O131" s="222"/>
      <c r="P131" s="223"/>
      <c r="Q131" s="219"/>
      <c r="R131" s="219"/>
      <c r="S131" s="219"/>
      <c r="T131" s="220"/>
      <c r="U131" s="221"/>
      <c r="V131" s="219"/>
      <c r="W131" s="219"/>
      <c r="X131" s="219"/>
      <c r="Y131" s="222"/>
      <c r="Z131" s="223"/>
      <c r="AA131" s="219"/>
      <c r="AB131" s="219"/>
      <c r="AC131" s="222"/>
      <c r="AD131" s="220"/>
      <c r="AE131" s="212" t="str">
        <f t="shared" si="7"/>
        <v/>
      </c>
      <c r="AF131" s="213" t="str">
        <f t="shared" si="8"/>
        <v/>
      </c>
      <c r="AG131" s="256" t="str">
        <f t="shared" si="9"/>
        <v/>
      </c>
      <c r="AH131" s="257" t="str">
        <f t="shared" si="10"/>
        <v/>
      </c>
      <c r="AI131" s="850"/>
      <c r="AJ131" s="848"/>
      <c r="AK131" s="848"/>
      <c r="AL131" s="848"/>
      <c r="AM131" s="848"/>
      <c r="AN131" s="849"/>
      <c r="AY131" s="177">
        <f t="shared" si="6"/>
        <v>0</v>
      </c>
    </row>
    <row r="132" spans="2:51" ht="18" hidden="1" customHeight="1">
      <c r="C132" s="216" t="str">
        <f>IF(D132="","",SUBTOTAL(103,$D$78:D132))</f>
        <v/>
      </c>
      <c r="D132" s="846" t="str">
        <f>IF('Input Data'!I125="","",'Input Data'!I125)</f>
        <v/>
      </c>
      <c r="E132" s="847"/>
      <c r="F132" s="221"/>
      <c r="G132" s="219"/>
      <c r="H132" s="219"/>
      <c r="I132" s="219"/>
      <c r="J132" s="220"/>
      <c r="K132" s="221"/>
      <c r="L132" s="219"/>
      <c r="M132" s="219"/>
      <c r="N132" s="219"/>
      <c r="O132" s="222"/>
      <c r="P132" s="223"/>
      <c r="Q132" s="219"/>
      <c r="R132" s="219"/>
      <c r="S132" s="219"/>
      <c r="T132" s="220"/>
      <c r="U132" s="221"/>
      <c r="V132" s="219"/>
      <c r="W132" s="219"/>
      <c r="X132" s="219"/>
      <c r="Y132" s="222"/>
      <c r="Z132" s="223"/>
      <c r="AA132" s="219"/>
      <c r="AB132" s="219"/>
      <c r="AC132" s="222"/>
      <c r="AD132" s="220"/>
      <c r="AE132" s="212" t="str">
        <f t="shared" si="7"/>
        <v/>
      </c>
      <c r="AF132" s="213" t="str">
        <f t="shared" si="8"/>
        <v/>
      </c>
      <c r="AG132" s="256" t="str">
        <f t="shared" si="9"/>
        <v/>
      </c>
      <c r="AH132" s="257" t="str">
        <f t="shared" si="10"/>
        <v/>
      </c>
      <c r="AI132" s="850"/>
      <c r="AJ132" s="848"/>
      <c r="AK132" s="848"/>
      <c r="AL132" s="848"/>
      <c r="AM132" s="848"/>
      <c r="AN132" s="849"/>
      <c r="AY132" s="177">
        <f t="shared" si="6"/>
        <v>0</v>
      </c>
    </row>
    <row r="133" spans="2:51" ht="18" hidden="1" customHeight="1">
      <c r="C133" s="216" t="str">
        <f>IF(D133="","",SUBTOTAL(103,$D$78:D133))</f>
        <v/>
      </c>
      <c r="D133" s="846" t="str">
        <f>IF('Input Data'!I126="","",'Input Data'!I126)</f>
        <v/>
      </c>
      <c r="E133" s="847"/>
      <c r="F133" s="221"/>
      <c r="G133" s="219"/>
      <c r="H133" s="219"/>
      <c r="I133" s="219"/>
      <c r="J133" s="220"/>
      <c r="K133" s="221"/>
      <c r="L133" s="219"/>
      <c r="M133" s="219"/>
      <c r="N133" s="219"/>
      <c r="O133" s="222"/>
      <c r="P133" s="223"/>
      <c r="Q133" s="219"/>
      <c r="R133" s="219"/>
      <c r="S133" s="219"/>
      <c r="T133" s="220"/>
      <c r="U133" s="221"/>
      <c r="V133" s="219"/>
      <c r="W133" s="219"/>
      <c r="X133" s="219"/>
      <c r="Y133" s="222"/>
      <c r="Z133" s="223"/>
      <c r="AA133" s="219"/>
      <c r="AB133" s="219"/>
      <c r="AC133" s="222"/>
      <c r="AD133" s="220"/>
      <c r="AE133" s="212" t="str">
        <f t="shared" si="7"/>
        <v/>
      </c>
      <c r="AF133" s="213" t="str">
        <f t="shared" si="8"/>
        <v/>
      </c>
      <c r="AG133" s="256" t="str">
        <f t="shared" si="9"/>
        <v/>
      </c>
      <c r="AH133" s="257" t="str">
        <f t="shared" si="10"/>
        <v/>
      </c>
      <c r="AI133" s="850"/>
      <c r="AJ133" s="848"/>
      <c r="AK133" s="848"/>
      <c r="AL133" s="848"/>
      <c r="AM133" s="848"/>
      <c r="AN133" s="849"/>
      <c r="AY133" s="177">
        <f t="shared" si="6"/>
        <v>0</v>
      </c>
    </row>
    <row r="134" spans="2:51" ht="18" hidden="1" customHeight="1">
      <c r="C134" s="216" t="str">
        <f>IF(D134="","",SUBTOTAL(103,$D$78:D134))</f>
        <v/>
      </c>
      <c r="D134" s="846" t="str">
        <f>IF('Input Data'!I127="","",'Input Data'!I127)</f>
        <v/>
      </c>
      <c r="E134" s="847"/>
      <c r="F134" s="221"/>
      <c r="G134" s="219"/>
      <c r="H134" s="219"/>
      <c r="I134" s="219"/>
      <c r="J134" s="220"/>
      <c r="K134" s="221"/>
      <c r="L134" s="219"/>
      <c r="M134" s="219"/>
      <c r="N134" s="219"/>
      <c r="O134" s="222"/>
      <c r="P134" s="223"/>
      <c r="Q134" s="219"/>
      <c r="R134" s="219"/>
      <c r="S134" s="219"/>
      <c r="T134" s="220"/>
      <c r="U134" s="221"/>
      <c r="V134" s="219"/>
      <c r="W134" s="219"/>
      <c r="X134" s="219"/>
      <c r="Y134" s="222"/>
      <c r="Z134" s="223"/>
      <c r="AA134" s="219"/>
      <c r="AB134" s="219"/>
      <c r="AC134" s="222"/>
      <c r="AD134" s="220"/>
      <c r="AE134" s="212" t="str">
        <f t="shared" si="7"/>
        <v/>
      </c>
      <c r="AF134" s="213" t="str">
        <f t="shared" si="8"/>
        <v/>
      </c>
      <c r="AG134" s="256" t="str">
        <f t="shared" si="9"/>
        <v/>
      </c>
      <c r="AH134" s="257" t="str">
        <f t="shared" si="10"/>
        <v/>
      </c>
      <c r="AI134" s="850"/>
      <c r="AJ134" s="848"/>
      <c r="AK134" s="848"/>
      <c r="AL134" s="848"/>
      <c r="AM134" s="848"/>
      <c r="AN134" s="849"/>
      <c r="AY134" s="177">
        <f t="shared" si="6"/>
        <v>0</v>
      </c>
    </row>
    <row r="135" spans="2:51" ht="18" hidden="1" customHeight="1">
      <c r="C135" s="216" t="str">
        <f>IF(D135="","",SUBTOTAL(103,$D$78:D135))</f>
        <v/>
      </c>
      <c r="D135" s="846" t="str">
        <f>IF('Input Data'!I128="","",'Input Data'!I128)</f>
        <v/>
      </c>
      <c r="E135" s="847"/>
      <c r="F135" s="221"/>
      <c r="G135" s="219"/>
      <c r="H135" s="219"/>
      <c r="I135" s="219"/>
      <c r="J135" s="220"/>
      <c r="K135" s="221"/>
      <c r="L135" s="219"/>
      <c r="M135" s="219"/>
      <c r="N135" s="219"/>
      <c r="O135" s="222"/>
      <c r="P135" s="223"/>
      <c r="Q135" s="219"/>
      <c r="R135" s="219"/>
      <c r="S135" s="219"/>
      <c r="T135" s="220"/>
      <c r="U135" s="221"/>
      <c r="V135" s="219"/>
      <c r="W135" s="219"/>
      <c r="X135" s="219"/>
      <c r="Y135" s="222"/>
      <c r="Z135" s="223"/>
      <c r="AA135" s="219"/>
      <c r="AB135" s="219"/>
      <c r="AC135" s="222"/>
      <c r="AD135" s="220"/>
      <c r="AE135" s="212" t="str">
        <f t="shared" si="7"/>
        <v/>
      </c>
      <c r="AF135" s="213" t="str">
        <f t="shared" si="8"/>
        <v/>
      </c>
      <c r="AG135" s="256" t="str">
        <f t="shared" si="9"/>
        <v/>
      </c>
      <c r="AH135" s="257" t="str">
        <f t="shared" si="10"/>
        <v/>
      </c>
      <c r="AI135" s="850"/>
      <c r="AJ135" s="848"/>
      <c r="AK135" s="848"/>
      <c r="AL135" s="848"/>
      <c r="AM135" s="848"/>
      <c r="AN135" s="849"/>
      <c r="AY135" s="177">
        <f t="shared" si="6"/>
        <v>0</v>
      </c>
    </row>
    <row r="136" spans="2:51" ht="18" hidden="1" customHeight="1">
      <c r="C136" s="216" t="str">
        <f>IF(D136="","",SUBTOTAL(103,$D$78:D136))</f>
        <v/>
      </c>
      <c r="D136" s="846" t="str">
        <f>IF('Input Data'!I129="","",'Input Data'!I129)</f>
        <v/>
      </c>
      <c r="E136" s="847"/>
      <c r="F136" s="236"/>
      <c r="G136" s="237"/>
      <c r="H136" s="237"/>
      <c r="I136" s="237"/>
      <c r="J136" s="238"/>
      <c r="K136" s="236"/>
      <c r="L136" s="237"/>
      <c r="M136" s="237"/>
      <c r="N136" s="237"/>
      <c r="O136" s="239"/>
      <c r="P136" s="240"/>
      <c r="Q136" s="237"/>
      <c r="R136" s="237"/>
      <c r="S136" s="237"/>
      <c r="T136" s="238"/>
      <c r="U136" s="236"/>
      <c r="V136" s="237"/>
      <c r="W136" s="237"/>
      <c r="X136" s="237"/>
      <c r="Y136" s="239"/>
      <c r="Z136" s="240"/>
      <c r="AA136" s="237"/>
      <c r="AB136" s="237"/>
      <c r="AC136" s="239"/>
      <c r="AD136" s="238"/>
      <c r="AE136" s="212" t="str">
        <f t="shared" si="7"/>
        <v/>
      </c>
      <c r="AF136" s="213" t="str">
        <f t="shared" si="8"/>
        <v/>
      </c>
      <c r="AG136" s="256" t="str">
        <f t="shared" si="9"/>
        <v/>
      </c>
      <c r="AH136" s="257" t="str">
        <f t="shared" si="10"/>
        <v/>
      </c>
      <c r="AI136" s="850"/>
      <c r="AJ136" s="848"/>
      <c r="AK136" s="848"/>
      <c r="AL136" s="848"/>
      <c r="AM136" s="848"/>
      <c r="AN136" s="849"/>
      <c r="AY136" s="177">
        <f t="shared" si="6"/>
        <v>0</v>
      </c>
    </row>
    <row r="137" spans="2:51" ht="18" hidden="1" customHeight="1" thickBot="1">
      <c r="C137" s="216" t="str">
        <f>IF(D137="","",SUBTOTAL(103,$D$78:D137))</f>
        <v/>
      </c>
      <c r="D137" s="823" t="str">
        <f>IF('Input Data'!I130="","",'Input Data'!I130)</f>
        <v/>
      </c>
      <c r="E137" s="824"/>
      <c r="F137" s="236"/>
      <c r="G137" s="237"/>
      <c r="H137" s="237"/>
      <c r="I137" s="237"/>
      <c r="J137" s="238"/>
      <c r="K137" s="236"/>
      <c r="L137" s="237"/>
      <c r="M137" s="237"/>
      <c r="N137" s="237"/>
      <c r="O137" s="239"/>
      <c r="P137" s="240"/>
      <c r="Q137" s="237"/>
      <c r="R137" s="237"/>
      <c r="S137" s="237"/>
      <c r="T137" s="238"/>
      <c r="U137" s="236"/>
      <c r="V137" s="237"/>
      <c r="W137" s="237"/>
      <c r="X137" s="237"/>
      <c r="Y137" s="239"/>
      <c r="Z137" s="240"/>
      <c r="AA137" s="237"/>
      <c r="AB137" s="237"/>
      <c r="AC137" s="239"/>
      <c r="AD137" s="238"/>
      <c r="AE137" s="212" t="str">
        <f t="shared" si="7"/>
        <v/>
      </c>
      <c r="AF137" s="213" t="str">
        <f t="shared" si="8"/>
        <v/>
      </c>
      <c r="AG137" s="260" t="str">
        <f t="shared" si="9"/>
        <v/>
      </c>
      <c r="AH137" s="257" t="str">
        <f t="shared" si="10"/>
        <v/>
      </c>
      <c r="AI137" s="825"/>
      <c r="AJ137" s="826"/>
      <c r="AK137" s="826"/>
      <c r="AL137" s="826"/>
      <c r="AM137" s="826"/>
      <c r="AN137" s="827"/>
      <c r="AY137" s="177">
        <f t="shared" si="6"/>
        <v>0</v>
      </c>
    </row>
    <row r="138" spans="2:51" ht="21.95" customHeight="1" thickBot="1">
      <c r="B138" s="184"/>
      <c r="C138" s="261" cm="1">
        <f t="array" aca="1" ref="C138" ca="1">SUMPRODUCT(SUBTOTAL(103,OFFSET(D78,ROW(D78:D137)-ROW(D78),0,1)),--(TRIM(D78:D137)&lt;&gt;""))</f>
        <v>50</v>
      </c>
      <c r="D138" s="828" t="s">
        <v>206</v>
      </c>
      <c r="E138" s="829"/>
      <c r="F138" s="243" t="str">
        <f>IF(F14="","",$AM$147-(COUNTIF(F78:F137,"x")*1 + COUNTIF(F78:F137,"h")*0.5))</f>
        <v/>
      </c>
      <c r="G138" s="243" t="str">
        <f t="shared" ref="G138:AD138" si="11">IF(G14="","",$AM$147-(COUNTIF(G78:G137,"x")*1 + COUNTIF(G78:G137,"h")*0.5))</f>
        <v/>
      </c>
      <c r="H138" s="243">
        <f ca="1">IF(H14="","",$AM$147-(COUNTIF(H78:H137,"x")*1 + COUNTIF(H78:H137,"h")*0.5))</f>
        <v>50</v>
      </c>
      <c r="I138" s="243">
        <f t="shared" ca="1" si="11"/>
        <v>50</v>
      </c>
      <c r="J138" s="244">
        <f t="shared" ca="1" si="11"/>
        <v>50</v>
      </c>
      <c r="K138" s="245">
        <f t="shared" ca="1" si="11"/>
        <v>50</v>
      </c>
      <c r="L138" s="243">
        <f t="shared" ca="1" si="11"/>
        <v>50</v>
      </c>
      <c r="M138" s="243">
        <f t="shared" ca="1" si="11"/>
        <v>50</v>
      </c>
      <c r="N138" s="243">
        <f t="shared" ca="1" si="11"/>
        <v>50</v>
      </c>
      <c r="O138" s="246">
        <f t="shared" ca="1" si="11"/>
        <v>50</v>
      </c>
      <c r="P138" s="247">
        <f t="shared" ca="1" si="11"/>
        <v>50</v>
      </c>
      <c r="Q138" s="243">
        <f t="shared" ca="1" si="11"/>
        <v>50</v>
      </c>
      <c r="R138" s="243">
        <f t="shared" ca="1" si="11"/>
        <v>50</v>
      </c>
      <c r="S138" s="243">
        <f t="shared" ca="1" si="11"/>
        <v>50</v>
      </c>
      <c r="T138" s="244">
        <f t="shared" ca="1" si="11"/>
        <v>50</v>
      </c>
      <c r="U138" s="245">
        <f t="shared" ca="1" si="11"/>
        <v>50</v>
      </c>
      <c r="V138" s="243">
        <f t="shared" ca="1" si="11"/>
        <v>50</v>
      </c>
      <c r="W138" s="243">
        <f t="shared" ca="1" si="11"/>
        <v>50</v>
      </c>
      <c r="X138" s="243">
        <f t="shared" ca="1" si="11"/>
        <v>50</v>
      </c>
      <c r="Y138" s="246">
        <f t="shared" ca="1" si="11"/>
        <v>50</v>
      </c>
      <c r="Z138" s="247">
        <f t="shared" ca="1" si="11"/>
        <v>50</v>
      </c>
      <c r="AA138" s="243">
        <f t="shared" ca="1" si="11"/>
        <v>50</v>
      </c>
      <c r="AB138" s="243">
        <f t="shared" ca="1" si="11"/>
        <v>50</v>
      </c>
      <c r="AC138" s="243">
        <f t="shared" ca="1" si="11"/>
        <v>50</v>
      </c>
      <c r="AD138" s="243">
        <f t="shared" ca="1" si="11"/>
        <v>50</v>
      </c>
      <c r="AE138" s="262"/>
      <c r="AF138" s="262"/>
      <c r="AG138" s="248">
        <f>SUM(AG78:AG137)</f>
        <v>0</v>
      </c>
      <c r="AH138" s="249">
        <f>SUM(AH78:AH137)</f>
        <v>1150</v>
      </c>
      <c r="AI138" s="830"/>
      <c r="AJ138" s="831"/>
      <c r="AK138" s="831"/>
      <c r="AL138" s="831"/>
      <c r="AM138" s="831"/>
      <c r="AN138" s="832"/>
    </row>
    <row r="139" spans="2:51" ht="21.95" customHeight="1" thickBot="1">
      <c r="B139" s="184"/>
      <c r="C139" s="261">
        <f ca="1">IF(C77="","",C77+C138)</f>
        <v>100</v>
      </c>
      <c r="D139" s="828" t="s">
        <v>207</v>
      </c>
      <c r="E139" s="829"/>
      <c r="F139" s="247" t="str">
        <f t="shared" ref="F139:AD139" si="12">IF(F14="","",F77+F138)</f>
        <v/>
      </c>
      <c r="G139" s="263" t="str">
        <f>IF(G14="","",G77+G138)</f>
        <v/>
      </c>
      <c r="H139" s="264">
        <f t="shared" ca="1" si="12"/>
        <v>98</v>
      </c>
      <c r="I139" s="264">
        <f t="shared" ca="1" si="12"/>
        <v>99</v>
      </c>
      <c r="J139" s="265">
        <f t="shared" ca="1" si="12"/>
        <v>99</v>
      </c>
      <c r="K139" s="263">
        <f t="shared" ca="1" si="12"/>
        <v>99</v>
      </c>
      <c r="L139" s="264">
        <f t="shared" ca="1" si="12"/>
        <v>99</v>
      </c>
      <c r="M139" s="264">
        <f t="shared" ca="1" si="12"/>
        <v>99</v>
      </c>
      <c r="N139" s="264">
        <f t="shared" ca="1" si="12"/>
        <v>99</v>
      </c>
      <c r="O139" s="265">
        <f t="shared" ca="1" si="12"/>
        <v>99</v>
      </c>
      <c r="P139" s="263">
        <f t="shared" ca="1" si="12"/>
        <v>99</v>
      </c>
      <c r="Q139" s="264">
        <f t="shared" ca="1" si="12"/>
        <v>99</v>
      </c>
      <c r="R139" s="264">
        <f t="shared" ca="1" si="12"/>
        <v>99</v>
      </c>
      <c r="S139" s="264">
        <f t="shared" ca="1" si="12"/>
        <v>99</v>
      </c>
      <c r="T139" s="265">
        <f t="shared" ca="1" si="12"/>
        <v>99</v>
      </c>
      <c r="U139" s="263">
        <f t="shared" ca="1" si="12"/>
        <v>99</v>
      </c>
      <c r="V139" s="264">
        <f t="shared" ca="1" si="12"/>
        <v>99</v>
      </c>
      <c r="W139" s="264">
        <f t="shared" ca="1" si="12"/>
        <v>99</v>
      </c>
      <c r="X139" s="264">
        <f t="shared" ca="1" si="12"/>
        <v>99</v>
      </c>
      <c r="Y139" s="265">
        <f t="shared" ca="1" si="12"/>
        <v>99</v>
      </c>
      <c r="Z139" s="263">
        <f t="shared" ca="1" si="12"/>
        <v>99</v>
      </c>
      <c r="AA139" s="264">
        <f t="shared" ca="1" si="12"/>
        <v>99</v>
      </c>
      <c r="AB139" s="264">
        <f t="shared" ca="1" si="12"/>
        <v>99</v>
      </c>
      <c r="AC139" s="264">
        <f t="shared" ca="1" si="12"/>
        <v>99</v>
      </c>
      <c r="AD139" s="265">
        <f t="shared" ca="1" si="12"/>
        <v>99</v>
      </c>
      <c r="AE139" s="266"/>
      <c r="AF139" s="266"/>
      <c r="AG139" s="260">
        <f>AG77+AG138</f>
        <v>1</v>
      </c>
      <c r="AH139" s="267">
        <f>AH77+AH138</f>
        <v>2276</v>
      </c>
      <c r="AI139" s="833"/>
      <c r="AJ139" s="834"/>
      <c r="AK139" s="834"/>
      <c r="AL139" s="834"/>
      <c r="AM139" s="834"/>
      <c r="AN139" s="835"/>
    </row>
    <row r="140" spans="2:51" ht="6.75" customHeight="1" thickBot="1">
      <c r="C140" s="809"/>
      <c r="D140" s="809"/>
      <c r="E140" s="268"/>
      <c r="F140" s="810"/>
      <c r="G140" s="810"/>
      <c r="H140" s="810"/>
      <c r="I140" s="810"/>
      <c r="J140" s="810"/>
    </row>
    <row r="141" spans="2:51" ht="25.35" customHeight="1" thickBot="1">
      <c r="C141" s="269" t="s">
        <v>208</v>
      </c>
      <c r="D141" s="270"/>
      <c r="E141" s="270"/>
      <c r="F141" s="271"/>
      <c r="G141" s="271"/>
      <c r="H141" s="271"/>
      <c r="I141" s="271"/>
      <c r="J141" s="271"/>
      <c r="K141" s="271"/>
      <c r="L141" s="271"/>
      <c r="M141" s="271"/>
      <c r="N141" s="271"/>
      <c r="O141" s="271"/>
      <c r="P141" s="271"/>
      <c r="Q141" s="271"/>
      <c r="R141" s="272"/>
      <c r="S141" s="273" t="s">
        <v>209</v>
      </c>
      <c r="T141" s="274"/>
      <c r="U141" s="274"/>
      <c r="V141" s="274"/>
      <c r="W141" s="274"/>
      <c r="X141" s="275"/>
      <c r="Y141" s="275"/>
      <c r="Z141" s="275"/>
      <c r="AA141" s="276"/>
      <c r="AB141" s="277"/>
      <c r="AD141" s="811" t="s">
        <v>210</v>
      </c>
      <c r="AE141" s="812"/>
      <c r="AF141" s="812"/>
      <c r="AG141" s="812"/>
      <c r="AH141" s="815" t="str">
        <f>IF(Z11="","",Z11)</f>
        <v>JULY</v>
      </c>
      <c r="AI141" s="817" t="s">
        <v>211</v>
      </c>
      <c r="AJ141" s="818"/>
      <c r="AK141" s="821">
        <f>IF(AR13="","",AR13)</f>
        <v>23</v>
      </c>
      <c r="AL141" s="836" t="s">
        <v>212</v>
      </c>
      <c r="AM141" s="836"/>
      <c r="AN141" s="837"/>
    </row>
    <row r="142" spans="2:51" ht="15" customHeight="1" thickBot="1">
      <c r="C142" s="795" t="s">
        <v>213</v>
      </c>
      <c r="D142" s="795"/>
      <c r="E142" s="795"/>
      <c r="F142" s="795"/>
      <c r="G142" s="795"/>
      <c r="H142" s="795"/>
      <c r="I142" s="795"/>
      <c r="J142" s="795"/>
      <c r="K142" s="795"/>
      <c r="L142" s="795"/>
      <c r="M142" s="795"/>
      <c r="N142" s="795"/>
      <c r="O142" s="795"/>
      <c r="P142" s="795"/>
      <c r="Q142" s="271"/>
      <c r="R142" s="272"/>
      <c r="S142" s="838" t="s">
        <v>214</v>
      </c>
      <c r="T142" s="839"/>
      <c r="U142" s="839"/>
      <c r="V142" s="839"/>
      <c r="W142" s="839"/>
      <c r="X142" s="839"/>
      <c r="Y142" s="839"/>
      <c r="Z142" s="839"/>
      <c r="AA142" s="839"/>
      <c r="AB142" s="278"/>
      <c r="AD142" s="813"/>
      <c r="AE142" s="814"/>
      <c r="AF142" s="814"/>
      <c r="AG142" s="814"/>
      <c r="AH142" s="816"/>
      <c r="AI142" s="819"/>
      <c r="AJ142" s="820"/>
      <c r="AK142" s="822"/>
      <c r="AL142" s="279" t="s">
        <v>190</v>
      </c>
      <c r="AM142" s="280" t="s">
        <v>194</v>
      </c>
      <c r="AN142" s="281" t="s">
        <v>215</v>
      </c>
    </row>
    <row r="143" spans="2:51">
      <c r="C143" s="795" t="s">
        <v>216</v>
      </c>
      <c r="D143" s="795"/>
      <c r="E143" s="795"/>
      <c r="F143" s="795"/>
      <c r="G143" s="795"/>
      <c r="H143" s="795"/>
      <c r="I143" s="795"/>
      <c r="J143" s="795"/>
      <c r="K143" s="795"/>
      <c r="L143" s="795"/>
      <c r="M143" s="795"/>
      <c r="N143" s="795"/>
      <c r="O143" s="795"/>
      <c r="P143" s="795"/>
      <c r="Q143" s="271"/>
      <c r="R143" s="272"/>
      <c r="S143" s="773"/>
      <c r="T143" s="774"/>
      <c r="U143" s="774"/>
      <c r="V143" s="774"/>
      <c r="W143" s="774"/>
      <c r="X143" s="774"/>
      <c r="Y143" s="774"/>
      <c r="Z143" s="774"/>
      <c r="AA143" s="774"/>
      <c r="AB143" s="278"/>
      <c r="AD143" s="840" t="s">
        <v>217</v>
      </c>
      <c r="AE143" s="841"/>
      <c r="AF143" s="841"/>
      <c r="AG143" s="841"/>
      <c r="AH143" s="841"/>
      <c r="AI143" s="841"/>
      <c r="AJ143" s="841"/>
      <c r="AK143" s="842"/>
      <c r="AL143" s="807">
        <f ca="1">IF('SF2'!AL143="","",'SF2'!AL143)</f>
        <v>50</v>
      </c>
      <c r="AM143" s="807">
        <f ca="1">IF('SF2'!AM143="","",'SF2'!AM143)</f>
        <v>50</v>
      </c>
      <c r="AN143" s="789">
        <f ca="1">AL143+AM143</f>
        <v>100</v>
      </c>
    </row>
    <row r="144" spans="2:51" ht="15.75" customHeight="1">
      <c r="C144" s="795" t="s">
        <v>218</v>
      </c>
      <c r="D144" s="795"/>
      <c r="E144" s="795"/>
      <c r="F144" s="795"/>
      <c r="G144" s="795"/>
      <c r="H144" s="795"/>
      <c r="I144" s="795"/>
      <c r="J144" s="795"/>
      <c r="K144" s="795"/>
      <c r="L144" s="795"/>
      <c r="M144" s="795"/>
      <c r="N144" s="795"/>
      <c r="O144" s="795"/>
      <c r="P144" s="795"/>
      <c r="Q144" s="271"/>
      <c r="R144" s="272"/>
      <c r="S144" s="773"/>
      <c r="T144" s="774"/>
      <c r="U144" s="774"/>
      <c r="V144" s="774"/>
      <c r="W144" s="774"/>
      <c r="X144" s="774"/>
      <c r="Y144" s="774"/>
      <c r="Z144" s="774"/>
      <c r="AA144" s="774"/>
      <c r="AB144" s="278"/>
      <c r="AD144" s="843"/>
      <c r="AE144" s="844"/>
      <c r="AF144" s="844"/>
      <c r="AG144" s="844"/>
      <c r="AH144" s="844"/>
      <c r="AI144" s="844"/>
      <c r="AJ144" s="844"/>
      <c r="AK144" s="845"/>
      <c r="AL144" s="769"/>
      <c r="AM144" s="769"/>
      <c r="AN144" s="771"/>
    </row>
    <row r="145" spans="3:40" ht="15.75" customHeight="1">
      <c r="C145" s="804" t="s">
        <v>219</v>
      </c>
      <c r="D145" s="808" t="s">
        <v>220</v>
      </c>
      <c r="E145" s="284"/>
      <c r="F145" s="802" t="s">
        <v>221</v>
      </c>
      <c r="G145" s="802"/>
      <c r="H145" s="802"/>
      <c r="I145" s="802"/>
      <c r="J145" s="802"/>
      <c r="K145" s="802"/>
      <c r="L145" s="802"/>
      <c r="M145" s="802"/>
      <c r="N145" s="802"/>
      <c r="O145" s="802"/>
      <c r="P145" s="794" t="s">
        <v>222</v>
      </c>
      <c r="Q145" s="794"/>
      <c r="R145" s="272"/>
      <c r="S145" s="286" t="s">
        <v>223</v>
      </c>
      <c r="X145" s="215"/>
      <c r="AA145" s="287"/>
      <c r="AB145" s="278"/>
      <c r="AD145" s="780" t="s">
        <v>224</v>
      </c>
      <c r="AE145" s="781"/>
      <c r="AF145" s="781"/>
      <c r="AG145" s="782"/>
      <c r="AH145" s="782"/>
      <c r="AI145" s="782"/>
      <c r="AJ145" s="782"/>
      <c r="AK145" s="782"/>
      <c r="AL145" s="803">
        <v>0</v>
      </c>
      <c r="AM145" s="803">
        <v>0</v>
      </c>
      <c r="AN145" s="777">
        <f>IF(AL145="","",AL145+AM145)</f>
        <v>0</v>
      </c>
    </row>
    <row r="146" spans="3:40" ht="15.75" customHeight="1">
      <c r="C146" s="804"/>
      <c r="D146" s="808"/>
      <c r="E146" s="284"/>
      <c r="F146" s="799" t="s">
        <v>225</v>
      </c>
      <c r="G146" s="799"/>
      <c r="H146" s="799"/>
      <c r="I146" s="799"/>
      <c r="J146" s="799"/>
      <c r="K146" s="799"/>
      <c r="L146" s="799"/>
      <c r="M146" s="799"/>
      <c r="N146" s="799"/>
      <c r="O146" s="799"/>
      <c r="P146" s="794"/>
      <c r="Q146" s="794"/>
      <c r="R146" s="272"/>
      <c r="S146" s="286" t="s">
        <v>226</v>
      </c>
      <c r="T146" s="215"/>
      <c r="U146" s="215"/>
      <c r="V146" s="215"/>
      <c r="W146" s="215"/>
      <c r="X146" s="215"/>
      <c r="AA146" s="287"/>
      <c r="AB146" s="278"/>
      <c r="AD146" s="780"/>
      <c r="AE146" s="781"/>
      <c r="AF146" s="781"/>
      <c r="AG146" s="782"/>
      <c r="AH146" s="782"/>
      <c r="AI146" s="782"/>
      <c r="AJ146" s="782"/>
      <c r="AK146" s="782"/>
      <c r="AL146" s="803"/>
      <c r="AM146" s="803"/>
      <c r="AN146" s="777"/>
    </row>
    <row r="147" spans="3:40" ht="18" customHeight="1">
      <c r="C147" s="804" t="s">
        <v>227</v>
      </c>
      <c r="D147" s="805" t="s">
        <v>228</v>
      </c>
      <c r="E147" s="288"/>
      <c r="F147" s="806" t="s">
        <v>229</v>
      </c>
      <c r="G147" s="806"/>
      <c r="H147" s="806"/>
      <c r="I147" s="806"/>
      <c r="J147" s="806"/>
      <c r="K147" s="806"/>
      <c r="L147" s="806"/>
      <c r="M147" s="806"/>
      <c r="N147" s="806"/>
      <c r="O147" s="806"/>
      <c r="P147" s="289"/>
      <c r="Q147" s="271"/>
      <c r="R147" s="272"/>
      <c r="S147" s="290" t="s">
        <v>230</v>
      </c>
      <c r="T147" s="215"/>
      <c r="U147" s="215"/>
      <c r="V147" s="215"/>
      <c r="W147" s="215"/>
      <c r="X147" s="215"/>
      <c r="AA147" s="287"/>
      <c r="AB147" s="278"/>
      <c r="AD147" s="780" t="s">
        <v>231</v>
      </c>
      <c r="AE147" s="781"/>
      <c r="AF147" s="781"/>
      <c r="AG147" s="782"/>
      <c r="AH147" s="782"/>
      <c r="AI147" s="782"/>
      <c r="AJ147" s="782"/>
      <c r="AK147" s="782"/>
      <c r="AL147" s="807" cm="1">
        <f t="array" aca="1" ref="AL147" ca="1">AL143+COUNTIF(AI17:AI76,"Transferred In")-SUM(COUNTIF(AI17:AI76,{"NLS","Transferred Out"}))</f>
        <v>49</v>
      </c>
      <c r="AM147" s="807" cm="1">
        <f t="array" aca="1" ref="AM147" ca="1">AM143+COUNTIF(AI78:AJ137,"Transferred In")-SUM(COUNTIF(AI78:AJ137,{"NLS","Transferred Out"}))</f>
        <v>50</v>
      </c>
      <c r="AN147" s="789">
        <f ca="1">AL147+AM147</f>
        <v>99</v>
      </c>
    </row>
    <row r="148" spans="3:40" ht="14.25" customHeight="1">
      <c r="C148" s="804"/>
      <c r="D148" s="805"/>
      <c r="E148" s="288"/>
      <c r="F148" s="799" t="s">
        <v>232</v>
      </c>
      <c r="G148" s="799"/>
      <c r="H148" s="799"/>
      <c r="I148" s="799"/>
      <c r="J148" s="799"/>
      <c r="K148" s="799"/>
      <c r="L148" s="799"/>
      <c r="M148" s="799"/>
      <c r="N148" s="799"/>
      <c r="O148" s="799"/>
      <c r="P148" s="271"/>
      <c r="Q148" s="271"/>
      <c r="R148" s="272"/>
      <c r="S148" s="290" t="s">
        <v>233</v>
      </c>
      <c r="X148" s="215"/>
      <c r="AA148" s="287"/>
      <c r="AB148" s="278"/>
      <c r="AD148" s="780"/>
      <c r="AE148" s="781"/>
      <c r="AF148" s="781"/>
      <c r="AG148" s="782"/>
      <c r="AH148" s="782"/>
      <c r="AI148" s="782"/>
      <c r="AJ148" s="782"/>
      <c r="AK148" s="782"/>
      <c r="AL148" s="769"/>
      <c r="AM148" s="769"/>
      <c r="AN148" s="771"/>
    </row>
    <row r="149" spans="3:40" ht="15.75" customHeight="1">
      <c r="C149" s="800" t="s">
        <v>234</v>
      </c>
      <c r="D149" s="801" t="s">
        <v>235</v>
      </c>
      <c r="E149" s="801"/>
      <c r="F149" s="802" t="s">
        <v>236</v>
      </c>
      <c r="G149" s="802"/>
      <c r="H149" s="802"/>
      <c r="I149" s="802"/>
      <c r="J149" s="802"/>
      <c r="K149" s="802"/>
      <c r="L149" s="802"/>
      <c r="M149" s="802"/>
      <c r="N149" s="802"/>
      <c r="O149" s="802"/>
      <c r="P149" s="794" t="s">
        <v>222</v>
      </c>
      <c r="Q149" s="794"/>
      <c r="R149" s="272"/>
      <c r="S149" s="290" t="s">
        <v>237</v>
      </c>
      <c r="AA149" s="287"/>
      <c r="AB149" s="278"/>
      <c r="AD149" s="780" t="s">
        <v>238</v>
      </c>
      <c r="AE149" s="781"/>
      <c r="AF149" s="781"/>
      <c r="AG149" s="782"/>
      <c r="AH149" s="782"/>
      <c r="AI149" s="782"/>
      <c r="AJ149" s="782"/>
      <c r="AK149" s="782"/>
      <c r="AL149" s="790" t="str">
        <f ca="1">IF(AL143=0,"",IF(MOD(AL147/AL143*100,1)=0,TEXT(AL147/AL143*100,"0"),TEXT(AL147/AL143*100,"0.00")))</f>
        <v>98</v>
      </c>
      <c r="AM149" s="790" t="str">
        <f ca="1">IF(AM143=0,"",IF(MOD(ROUND(AM147/AM143*100,2),1)=0,TEXT(ROUND(AM147/AM143*100,2),"0"),TEXT(ROUND(AM147/AM143*100,2),"0.00")))</f>
        <v>100</v>
      </c>
      <c r="AN149" s="792" t="str">
        <f ca="1">IF(AN143=0,"",IF(MOD(ROUND(AN147/AN143*100,2),1)=0,TEXT(ROUND(AN147/AN143*100,2),"0"),TEXT(ROUND(AN147/AN143*100,2),"0.00")))</f>
        <v>99</v>
      </c>
    </row>
    <row r="150" spans="3:40" ht="19.5" customHeight="1">
      <c r="C150" s="800"/>
      <c r="D150" s="801"/>
      <c r="E150" s="801"/>
      <c r="F150" s="794" t="s">
        <v>239</v>
      </c>
      <c r="G150" s="794"/>
      <c r="H150" s="794"/>
      <c r="I150" s="794"/>
      <c r="J150" s="794"/>
      <c r="K150" s="794"/>
      <c r="L150" s="794"/>
      <c r="M150" s="794"/>
      <c r="N150" s="794"/>
      <c r="O150" s="794"/>
      <c r="P150" s="794"/>
      <c r="Q150" s="794"/>
      <c r="R150" s="272"/>
      <c r="S150" s="290" t="s">
        <v>240</v>
      </c>
      <c r="AA150" s="287"/>
      <c r="AB150" s="278"/>
      <c r="AD150" s="780"/>
      <c r="AE150" s="781"/>
      <c r="AF150" s="781"/>
      <c r="AG150" s="782"/>
      <c r="AH150" s="782"/>
      <c r="AI150" s="782"/>
      <c r="AJ150" s="782"/>
      <c r="AK150" s="782"/>
      <c r="AL150" s="791"/>
      <c r="AM150" s="791"/>
      <c r="AN150" s="793"/>
    </row>
    <row r="151" spans="3:40" ht="26.25" customHeight="1">
      <c r="C151" s="795"/>
      <c r="D151" s="795"/>
      <c r="E151" s="795"/>
      <c r="F151" s="795"/>
      <c r="G151" s="795"/>
      <c r="H151" s="795"/>
      <c r="I151" s="795"/>
      <c r="J151" s="795"/>
      <c r="K151" s="795"/>
      <c r="L151" s="795"/>
      <c r="M151" s="795"/>
      <c r="N151" s="795"/>
      <c r="O151" s="285"/>
      <c r="P151" s="285"/>
      <c r="Q151" s="271"/>
      <c r="R151" s="272"/>
      <c r="S151" s="286" t="s">
        <v>241</v>
      </c>
      <c r="AA151" s="215"/>
      <c r="AB151" s="278"/>
      <c r="AD151" s="796" t="s">
        <v>242</v>
      </c>
      <c r="AE151" s="797"/>
      <c r="AF151" s="797"/>
      <c r="AG151" s="798"/>
      <c r="AH151" s="798"/>
      <c r="AI151" s="798"/>
      <c r="AJ151" s="798"/>
      <c r="AK151" s="798"/>
      <c r="AL151" s="398" t="str">
        <f>IF(AK141=0,"",IF(MOD(ROUND(AH77/AK141,2),1)=0,TEXT(ROUND(AH77/AK141,2),"0"),TEXT(ROUND(AH77/AK141,2),"0.00")))</f>
        <v>48.96</v>
      </c>
      <c r="AM151" s="398" t="str">
        <f>IF(AK141=0,"",IF(MOD(ROUND(AH138/AK141,2),1)=0,TEXT(ROUND(AH138/AK141,2),"0"),TEXT(ROUND(AH138/AK141,2),"0.00")))</f>
        <v>50</v>
      </c>
      <c r="AN151" s="399" t="str">
        <f>IF(AK141=0,"",IF(MOD(ROUND(AH139/AK141,2),1)=0,TEXT(ROUND(AH139/AK141,2),"0"),TEXT(ROUND(AH139/AK141,2),"0.00")))</f>
        <v>98.96</v>
      </c>
    </row>
    <row r="152" spans="3:40" ht="16.5" customHeight="1">
      <c r="C152" s="779" t="s">
        <v>243</v>
      </c>
      <c r="D152" s="779"/>
      <c r="E152" s="779"/>
      <c r="F152" s="779"/>
      <c r="G152" s="779"/>
      <c r="H152" s="779"/>
      <c r="I152" s="779"/>
      <c r="J152" s="779"/>
      <c r="K152" s="779"/>
      <c r="L152" s="779"/>
      <c r="M152" s="779"/>
      <c r="N152" s="779"/>
      <c r="O152" s="779"/>
      <c r="P152" s="779"/>
      <c r="Q152" s="289"/>
      <c r="R152" s="272"/>
      <c r="S152" s="290" t="s">
        <v>244</v>
      </c>
      <c r="AA152" s="287"/>
      <c r="AB152" s="278"/>
      <c r="AD152" s="780" t="s">
        <v>245</v>
      </c>
      <c r="AE152" s="781"/>
      <c r="AF152" s="781"/>
      <c r="AG152" s="782"/>
      <c r="AH152" s="782"/>
      <c r="AI152" s="782"/>
      <c r="AJ152" s="782"/>
      <c r="AK152" s="782"/>
      <c r="AL152" s="783" t="str">
        <f ca="1">IF(AL147=0,"",IF(MOD(ROUND(AL151/AL147*100,2),1)=0,TEXT(ROUND(AL151/AL147*100,2),"0"),TEXT(ROUND(AL151/AL147*100,2),"0.00")))</f>
        <v>99.92</v>
      </c>
      <c r="AM152" s="784" t="str">
        <f ca="1">IF(AM147=0,"",IF(MOD(ROUND(AM151/AM147*100,2),1)=0,TEXT(ROUND(AM151/AM147*100,2),"0"),TEXT(ROUND(AM151/AM147*100,2),"0.00")))</f>
        <v>100</v>
      </c>
      <c r="AN152" s="785" t="str">
        <f ca="1">IF(AN147=0,"",IF(MOD(ROUND(AN151/AN147*100,2),1)=0,TEXT(ROUND(AN151/AN147*100,2),"0"),TEXT(ROUND(AN151/AN147*100,2),"0.00")))</f>
        <v>99.96</v>
      </c>
    </row>
    <row r="153" spans="3:40" ht="15.75" customHeight="1">
      <c r="C153" s="779"/>
      <c r="D153" s="779"/>
      <c r="E153" s="779"/>
      <c r="F153" s="779"/>
      <c r="G153" s="779"/>
      <c r="H153" s="779"/>
      <c r="I153" s="779"/>
      <c r="J153" s="779"/>
      <c r="K153" s="779"/>
      <c r="L153" s="779"/>
      <c r="M153" s="779"/>
      <c r="N153" s="779"/>
      <c r="O153" s="779"/>
      <c r="P153" s="779"/>
      <c r="Q153" s="289"/>
      <c r="R153" s="272"/>
      <c r="S153" s="290" t="s">
        <v>246</v>
      </c>
      <c r="AA153" s="287"/>
      <c r="AB153" s="278"/>
      <c r="AD153" s="780"/>
      <c r="AE153" s="781"/>
      <c r="AF153" s="781"/>
      <c r="AG153" s="782"/>
      <c r="AH153" s="782"/>
      <c r="AI153" s="782"/>
      <c r="AJ153" s="782"/>
      <c r="AK153" s="782"/>
      <c r="AL153" s="783"/>
      <c r="AM153" s="784"/>
      <c r="AN153" s="785"/>
    </row>
    <row r="154" spans="3:40" ht="15.75" customHeight="1">
      <c r="C154" s="778" t="s">
        <v>247</v>
      </c>
      <c r="D154" s="778"/>
      <c r="E154" s="778"/>
      <c r="F154" s="778"/>
      <c r="G154" s="778"/>
      <c r="H154" s="778"/>
      <c r="I154" s="778"/>
      <c r="J154" s="778"/>
      <c r="K154" s="778"/>
      <c r="L154" s="778"/>
      <c r="M154" s="778"/>
      <c r="N154" s="778"/>
      <c r="O154" s="778"/>
      <c r="P154" s="778"/>
      <c r="Q154" s="778"/>
      <c r="R154" s="272"/>
      <c r="S154" s="290" t="s">
        <v>248</v>
      </c>
      <c r="AA154" s="287"/>
      <c r="AB154" s="278"/>
      <c r="AC154" s="292"/>
      <c r="AD154" s="780" t="s">
        <v>249</v>
      </c>
      <c r="AE154" s="781"/>
      <c r="AF154" s="781"/>
      <c r="AG154" s="782"/>
      <c r="AH154" s="782"/>
      <c r="AI154" s="782"/>
      <c r="AJ154" s="782"/>
      <c r="AK154" s="782"/>
      <c r="AL154" s="786">
        <v>0</v>
      </c>
      <c r="AM154" s="786">
        <v>0</v>
      </c>
      <c r="AN154" s="788">
        <f>IF(AL154="","",AL154+AM154)</f>
        <v>0</v>
      </c>
    </row>
    <row r="155" spans="3:40" ht="16.5" customHeight="1">
      <c r="C155" s="778"/>
      <c r="D155" s="778"/>
      <c r="E155" s="778"/>
      <c r="F155" s="778"/>
      <c r="G155" s="778"/>
      <c r="H155" s="778"/>
      <c r="I155" s="778"/>
      <c r="J155" s="778"/>
      <c r="K155" s="778"/>
      <c r="L155" s="778"/>
      <c r="M155" s="778"/>
      <c r="N155" s="778"/>
      <c r="O155" s="778"/>
      <c r="P155" s="778"/>
      <c r="Q155" s="778"/>
      <c r="R155" s="272"/>
      <c r="S155" s="290" t="s">
        <v>250</v>
      </c>
      <c r="AA155" s="215"/>
      <c r="AB155" s="278"/>
      <c r="AD155" s="780"/>
      <c r="AE155" s="781"/>
      <c r="AF155" s="781"/>
      <c r="AG155" s="782"/>
      <c r="AH155" s="782"/>
      <c r="AI155" s="782"/>
      <c r="AJ155" s="782"/>
      <c r="AK155" s="782"/>
      <c r="AL155" s="787"/>
      <c r="AM155" s="787"/>
      <c r="AN155" s="789"/>
    </row>
    <row r="156" spans="3:40" ht="14.25" customHeight="1">
      <c r="C156" s="271" t="s">
        <v>251</v>
      </c>
      <c r="D156" s="291"/>
      <c r="E156" s="291"/>
      <c r="F156" s="293"/>
      <c r="G156" s="293"/>
      <c r="H156" s="293"/>
      <c r="I156" s="293"/>
      <c r="J156" s="293"/>
      <c r="K156" s="293"/>
      <c r="L156" s="293"/>
      <c r="M156" s="293"/>
      <c r="N156" s="293"/>
      <c r="O156" s="293"/>
      <c r="P156" s="293"/>
      <c r="Q156" s="289"/>
      <c r="R156" s="272"/>
      <c r="S156" s="290" t="s">
        <v>252</v>
      </c>
      <c r="AA156" s="287"/>
      <c r="AB156" s="278"/>
      <c r="AD156" s="763" t="s">
        <v>253</v>
      </c>
      <c r="AE156" s="764"/>
      <c r="AF156" s="764"/>
      <c r="AG156" s="765"/>
      <c r="AH156" s="765"/>
      <c r="AI156" s="765"/>
      <c r="AJ156" s="765"/>
      <c r="AK156" s="765"/>
      <c r="AL156" s="776">
        <f>COUNTIF(AI17:AJ76,"NLS")</f>
        <v>0</v>
      </c>
      <c r="AM156" s="776">
        <f>COUNTIF(AI78:AJ137,"NLS")</f>
        <v>0</v>
      </c>
      <c r="AN156" s="777">
        <f>AL156+AM156</f>
        <v>0</v>
      </c>
    </row>
    <row r="157" spans="3:40" ht="15.75" customHeight="1">
      <c r="C157" s="283" t="s">
        <v>254</v>
      </c>
      <c r="D157" s="778" t="s">
        <v>255</v>
      </c>
      <c r="E157" s="778"/>
      <c r="F157" s="778"/>
      <c r="G157" s="778"/>
      <c r="H157" s="778"/>
      <c r="I157" s="778"/>
      <c r="J157" s="778"/>
      <c r="K157" s="778"/>
      <c r="L157" s="778"/>
      <c r="M157" s="778"/>
      <c r="N157" s="778"/>
      <c r="O157" s="778"/>
      <c r="P157" s="778"/>
      <c r="Q157" s="271"/>
      <c r="R157" s="272"/>
      <c r="S157" s="290" t="s">
        <v>256</v>
      </c>
      <c r="AA157" s="215"/>
      <c r="AB157" s="278"/>
      <c r="AD157" s="763"/>
      <c r="AE157" s="764"/>
      <c r="AF157" s="764"/>
      <c r="AG157" s="765"/>
      <c r="AH157" s="765"/>
      <c r="AI157" s="765"/>
      <c r="AJ157" s="765"/>
      <c r="AK157" s="765"/>
      <c r="AL157" s="776"/>
      <c r="AM157" s="776"/>
      <c r="AN157" s="777"/>
    </row>
    <row r="158" spans="3:40" ht="15.75" customHeight="1">
      <c r="E158" s="270"/>
      <c r="F158" s="270"/>
      <c r="G158" s="270"/>
      <c r="H158" s="270"/>
      <c r="I158" s="270"/>
      <c r="J158" s="294"/>
      <c r="K158" s="294"/>
      <c r="L158" s="294"/>
      <c r="M158" s="294"/>
      <c r="R158" s="272"/>
      <c r="S158" s="290" t="s">
        <v>257</v>
      </c>
      <c r="AB158" s="278"/>
      <c r="AD158" s="763" t="s">
        <v>258</v>
      </c>
      <c r="AE158" s="764"/>
      <c r="AF158" s="764"/>
      <c r="AG158" s="765"/>
      <c r="AH158" s="765"/>
      <c r="AI158" s="765"/>
      <c r="AJ158" s="765"/>
      <c r="AK158" s="765"/>
      <c r="AL158" s="769">
        <f>COUNTIF(AI17:AJ76,"Transferred Out")</f>
        <v>1</v>
      </c>
      <c r="AM158" s="769">
        <f>COUNTIF(AI78:AJ137,"Transferred Out")</f>
        <v>0</v>
      </c>
      <c r="AN158" s="771">
        <f>AL158+AM158</f>
        <v>1</v>
      </c>
    </row>
    <row r="159" spans="3:40" ht="14.25" customHeight="1">
      <c r="D159" s="270"/>
      <c r="E159" s="270"/>
      <c r="F159" s="270"/>
      <c r="G159" s="270"/>
      <c r="H159" s="270"/>
      <c r="I159" s="270"/>
      <c r="R159" s="272"/>
      <c r="S159" s="286" t="s">
        <v>259</v>
      </c>
      <c r="Y159" s="287"/>
      <c r="Z159" s="287"/>
      <c r="AA159" s="287"/>
      <c r="AB159" s="278"/>
      <c r="AD159" s="763"/>
      <c r="AE159" s="764"/>
      <c r="AF159" s="764"/>
      <c r="AG159" s="765"/>
      <c r="AH159" s="765"/>
      <c r="AI159" s="765"/>
      <c r="AJ159" s="765"/>
      <c r="AK159" s="765"/>
      <c r="AL159" s="769"/>
      <c r="AM159" s="769"/>
      <c r="AN159" s="771"/>
    </row>
    <row r="160" spans="3:40" ht="15" customHeight="1">
      <c r="D160" s="762"/>
      <c r="E160" s="762"/>
      <c r="F160" s="762"/>
      <c r="G160" s="762"/>
      <c r="H160" s="762"/>
      <c r="I160" s="762"/>
      <c r="R160" s="272"/>
      <c r="S160" s="290" t="s">
        <v>260</v>
      </c>
      <c r="AB160" s="278"/>
      <c r="AC160" s="282"/>
      <c r="AD160" s="763" t="s">
        <v>261</v>
      </c>
      <c r="AE160" s="764"/>
      <c r="AF160" s="764"/>
      <c r="AG160" s="765"/>
      <c r="AH160" s="765"/>
      <c r="AI160" s="765"/>
      <c r="AJ160" s="765"/>
      <c r="AK160" s="765"/>
      <c r="AL160" s="769">
        <f>COUNTIF(AI17:AJ76,"Transferred In")</f>
        <v>0</v>
      </c>
      <c r="AM160" s="769">
        <f>COUNTIF(AI78:AJ137,"Transferred In")</f>
        <v>0</v>
      </c>
      <c r="AN160" s="771">
        <f>AL160+AM160</f>
        <v>0</v>
      </c>
    </row>
    <row r="161" spans="3:40" ht="15.75" customHeight="1" thickBot="1">
      <c r="D161" s="762"/>
      <c r="E161" s="762"/>
      <c r="F161" s="762"/>
      <c r="G161" s="762"/>
      <c r="H161" s="762"/>
      <c r="I161" s="762"/>
      <c r="R161" s="272"/>
      <c r="S161" s="290" t="s">
        <v>262</v>
      </c>
      <c r="AB161" s="278"/>
      <c r="AD161" s="766"/>
      <c r="AE161" s="767"/>
      <c r="AF161" s="767"/>
      <c r="AG161" s="768"/>
      <c r="AH161" s="768"/>
      <c r="AI161" s="768"/>
      <c r="AJ161" s="768"/>
      <c r="AK161" s="768"/>
      <c r="AL161" s="770"/>
      <c r="AM161" s="770"/>
      <c r="AN161" s="772"/>
    </row>
    <row r="162" spans="3:40" ht="14.25" customHeight="1">
      <c r="D162" s="215"/>
      <c r="E162" s="215"/>
      <c r="R162" s="272"/>
      <c r="S162" s="290" t="s">
        <v>263</v>
      </c>
      <c r="AB162" s="278"/>
    </row>
    <row r="163" spans="3:40">
      <c r="D163" s="215"/>
      <c r="E163" s="215"/>
      <c r="F163" s="215"/>
      <c r="G163" s="215"/>
      <c r="H163" s="215"/>
      <c r="I163" s="215"/>
      <c r="R163" s="272"/>
      <c r="S163" s="286" t="s">
        <v>264</v>
      </c>
      <c r="AB163" s="278"/>
      <c r="AD163" s="295" t="s">
        <v>265</v>
      </c>
      <c r="AE163" s="295"/>
      <c r="AF163" s="295"/>
      <c r="AN163" s="296"/>
    </row>
    <row r="164" spans="3:40">
      <c r="D164" s="297"/>
      <c r="E164" s="297"/>
      <c r="F164" s="215"/>
      <c r="G164" s="215"/>
      <c r="H164" s="215"/>
      <c r="I164" s="215"/>
      <c r="R164" s="272"/>
      <c r="S164" s="290" t="s">
        <v>266</v>
      </c>
      <c r="AB164" s="278"/>
    </row>
    <row r="165" spans="3:40" ht="12" customHeight="1">
      <c r="D165" s="297"/>
      <c r="E165" s="297"/>
      <c r="R165" s="272"/>
      <c r="S165" s="773" t="s">
        <v>267</v>
      </c>
      <c r="T165" s="774"/>
      <c r="U165" s="774"/>
      <c r="V165" s="774"/>
      <c r="W165" s="774"/>
      <c r="X165" s="774"/>
      <c r="Y165" s="774"/>
      <c r="Z165" s="774"/>
      <c r="AA165" s="774"/>
      <c r="AB165" s="775"/>
    </row>
    <row r="166" spans="3:40" ht="9.6" customHeight="1">
      <c r="D166" s="297"/>
      <c r="E166" s="297"/>
      <c r="R166" s="272"/>
      <c r="S166" s="773"/>
      <c r="T166" s="774"/>
      <c r="U166" s="774"/>
      <c r="V166" s="774"/>
      <c r="W166" s="774"/>
      <c r="X166" s="774"/>
      <c r="Y166" s="774"/>
      <c r="Z166" s="774"/>
      <c r="AA166" s="774"/>
      <c r="AB166" s="775"/>
      <c r="AD166" s="898" t="str">
        <f>IF('SF2'!AD166="","",'SF2'!AD166)</f>
        <v>NAME</v>
      </c>
      <c r="AE166" s="898"/>
      <c r="AF166" s="898"/>
      <c r="AG166" s="898"/>
      <c r="AH166" s="898"/>
      <c r="AI166" s="898"/>
      <c r="AJ166" s="898"/>
      <c r="AK166" s="898"/>
      <c r="AL166" s="898"/>
      <c r="AM166" s="898"/>
      <c r="AN166" s="898"/>
    </row>
    <row r="167" spans="3:40" ht="17.25" thickBot="1">
      <c r="D167" s="297"/>
      <c r="E167" s="297"/>
      <c r="S167" s="290" t="s">
        <v>268</v>
      </c>
      <c r="AB167" s="184"/>
      <c r="AD167" s="898"/>
      <c r="AE167" s="898"/>
      <c r="AF167" s="898"/>
      <c r="AG167" s="898"/>
      <c r="AH167" s="898"/>
      <c r="AI167" s="898"/>
      <c r="AJ167" s="898"/>
      <c r="AK167" s="898"/>
      <c r="AL167" s="898"/>
      <c r="AM167" s="898"/>
      <c r="AN167" s="898"/>
    </row>
    <row r="168" spans="3:40" ht="14.25" customHeight="1">
      <c r="D168" s="215"/>
      <c r="E168" s="215"/>
      <c r="S168" s="286" t="s">
        <v>269</v>
      </c>
      <c r="AB168" s="184"/>
      <c r="AD168" s="756" t="s">
        <v>270</v>
      </c>
      <c r="AE168" s="756"/>
      <c r="AF168" s="756"/>
      <c r="AG168" s="756"/>
      <c r="AH168" s="756"/>
      <c r="AI168" s="756"/>
      <c r="AJ168" s="756"/>
      <c r="AK168" s="756"/>
      <c r="AL168" s="756"/>
      <c r="AM168" s="756"/>
      <c r="AN168" s="756"/>
    </row>
    <row r="169" spans="3:40" ht="21.6" customHeight="1">
      <c r="C169" s="757"/>
      <c r="D169" s="757"/>
      <c r="E169" s="297"/>
      <c r="S169" s="290" t="s">
        <v>271</v>
      </c>
      <c r="AB169" s="184"/>
      <c r="AD169" s="758" t="s">
        <v>272</v>
      </c>
      <c r="AE169" s="758"/>
      <c r="AF169" s="758"/>
      <c r="AG169" s="758"/>
    </row>
    <row r="170" spans="3:40" ht="14.25" customHeight="1" thickBot="1">
      <c r="C170" s="757"/>
      <c r="D170" s="757"/>
      <c r="E170" s="297"/>
      <c r="S170" s="298" t="s">
        <v>273</v>
      </c>
      <c r="T170" s="183"/>
      <c r="U170" s="183"/>
      <c r="V170" s="183"/>
      <c r="W170" s="183"/>
      <c r="X170" s="183"/>
      <c r="Y170" s="183"/>
      <c r="Z170" s="183"/>
      <c r="AA170" s="183"/>
      <c r="AB170" s="299"/>
    </row>
    <row r="172" spans="3:40" ht="6.6" customHeight="1"/>
    <row r="173" spans="3:40" ht="19.899999999999999" customHeight="1" thickBot="1">
      <c r="S173" s="899" t="str">
        <f>IF('SF2'!S173="","",'SF2'!S173)</f>
        <v>NAME</v>
      </c>
      <c r="T173" s="899"/>
      <c r="U173" s="899"/>
      <c r="V173" s="899"/>
      <c r="W173" s="899"/>
      <c r="X173" s="899"/>
      <c r="Y173" s="899"/>
      <c r="Z173" s="899"/>
      <c r="AA173" s="899"/>
      <c r="AB173" s="899"/>
      <c r="AC173" s="300"/>
      <c r="AD173" s="898" t="str">
        <f>IF('SF2'!AD173="","",'SF2'!AD173)</f>
        <v>NAME</v>
      </c>
      <c r="AE173" s="898"/>
      <c r="AF173" s="898"/>
      <c r="AG173" s="898"/>
      <c r="AH173" s="898"/>
      <c r="AI173" s="898"/>
      <c r="AJ173" s="898"/>
      <c r="AK173" s="898"/>
      <c r="AL173" s="898"/>
      <c r="AM173" s="898"/>
      <c r="AN173" s="898"/>
    </row>
    <row r="174" spans="3:40" ht="15.6" customHeight="1">
      <c r="S174" s="761" t="s">
        <v>274</v>
      </c>
      <c r="T174" s="761"/>
      <c r="U174" s="761"/>
      <c r="V174" s="761"/>
      <c r="W174" s="761"/>
      <c r="X174" s="761"/>
      <c r="Y174" s="761"/>
      <c r="Z174" s="761"/>
      <c r="AA174" s="761"/>
      <c r="AB174" s="761"/>
      <c r="AC174" s="301"/>
      <c r="AD174" s="756" t="s">
        <v>275</v>
      </c>
      <c r="AE174" s="756"/>
      <c r="AF174" s="756"/>
      <c r="AG174" s="756"/>
      <c r="AH174" s="756"/>
      <c r="AI174" s="756"/>
      <c r="AJ174" s="756"/>
      <c r="AK174" s="756"/>
      <c r="AL174" s="756"/>
      <c r="AM174" s="756"/>
      <c r="AN174" s="756"/>
    </row>
  </sheetData>
  <sheetProtection algorithmName="SHA-512" hashValue="wkJpVUBtFBYboU3CMvC+g2tmCTxma4vilytKV4hCx8LT80sAducQvBMscis4k3clvPjfD4DsCoQHWcXw5Q2Ryw==" saltValue="M/yoo6naEAdLPY7fvRrPPA==" spinCount="100000" sheet="1" formatRows="0" sort="0" autoFilter="0"/>
  <autoFilter ref="AY15:AY137" xr:uid="{02BF5AF2-870C-4757-A3F8-BB1C6D48AC4F}"/>
  <mergeCells count="463">
    <mergeCell ref="S174:AB174"/>
    <mergeCell ref="AD174:AN174"/>
    <mergeCell ref="S165:AB166"/>
    <mergeCell ref="AD166:AN167"/>
    <mergeCell ref="AD168:AN168"/>
    <mergeCell ref="C169:D170"/>
    <mergeCell ref="AD169:AG169"/>
    <mergeCell ref="S173:AB173"/>
    <mergeCell ref="AD173:AN173"/>
    <mergeCell ref="AD158:AK159"/>
    <mergeCell ref="AL158:AL159"/>
    <mergeCell ref="AM158:AM159"/>
    <mergeCell ref="AN158:AN159"/>
    <mergeCell ref="D160:I161"/>
    <mergeCell ref="AD160:AK161"/>
    <mergeCell ref="AL160:AL161"/>
    <mergeCell ref="AM160:AM161"/>
    <mergeCell ref="AN160:AN161"/>
    <mergeCell ref="C154:Q155"/>
    <mergeCell ref="AD154:AK155"/>
    <mergeCell ref="AL154:AL155"/>
    <mergeCell ref="AM154:AM155"/>
    <mergeCell ref="AN154:AN155"/>
    <mergeCell ref="AD156:AK157"/>
    <mergeCell ref="AL156:AL157"/>
    <mergeCell ref="AM156:AM157"/>
    <mergeCell ref="AN156:AN157"/>
    <mergeCell ref="D157:P157"/>
    <mergeCell ref="C151:N151"/>
    <mergeCell ref="AD151:AK151"/>
    <mergeCell ref="C152:P153"/>
    <mergeCell ref="AD152:AK153"/>
    <mergeCell ref="AL152:AL153"/>
    <mergeCell ref="AM152:AM153"/>
    <mergeCell ref="AN152:AN153"/>
    <mergeCell ref="C149:C150"/>
    <mergeCell ref="D149:E150"/>
    <mergeCell ref="F149:O149"/>
    <mergeCell ref="P149:Q150"/>
    <mergeCell ref="AD149:AK150"/>
    <mergeCell ref="AL149:AL150"/>
    <mergeCell ref="C147:C148"/>
    <mergeCell ref="D147:D148"/>
    <mergeCell ref="F147:O147"/>
    <mergeCell ref="AD147:AK148"/>
    <mergeCell ref="AL147:AL148"/>
    <mergeCell ref="AM147:AM148"/>
    <mergeCell ref="AN147:AN148"/>
    <mergeCell ref="F148:O148"/>
    <mergeCell ref="AM149:AM150"/>
    <mergeCell ref="AN149:AN150"/>
    <mergeCell ref="F150:O150"/>
    <mergeCell ref="C145:C146"/>
    <mergeCell ref="D145:D146"/>
    <mergeCell ref="F145:O145"/>
    <mergeCell ref="P145:Q146"/>
    <mergeCell ref="AD145:AK146"/>
    <mergeCell ref="AL145:AL146"/>
    <mergeCell ref="AM145:AM146"/>
    <mergeCell ref="AN145:AN146"/>
    <mergeCell ref="F146:O146"/>
    <mergeCell ref="AD141:AG142"/>
    <mergeCell ref="AH141:AH142"/>
    <mergeCell ref="AI141:AJ142"/>
    <mergeCell ref="AK141:AK142"/>
    <mergeCell ref="AL141:AN141"/>
    <mergeCell ref="C142:P142"/>
    <mergeCell ref="S142:AA144"/>
    <mergeCell ref="C143:P143"/>
    <mergeCell ref="AD143:AK144"/>
    <mergeCell ref="AL143:AL144"/>
    <mergeCell ref="AM143:AM144"/>
    <mergeCell ref="AN143:AN144"/>
    <mergeCell ref="C144:P144"/>
    <mergeCell ref="D138:E138"/>
    <mergeCell ref="AI138:AN138"/>
    <mergeCell ref="D139:E139"/>
    <mergeCell ref="AI139:AN139"/>
    <mergeCell ref="C140:D140"/>
    <mergeCell ref="F140:J140"/>
    <mergeCell ref="D136:E136"/>
    <mergeCell ref="AI136:AJ136"/>
    <mergeCell ref="AK136:AN136"/>
    <mergeCell ref="D137:E137"/>
    <mergeCell ref="AI137:AJ137"/>
    <mergeCell ref="AK137:AN137"/>
    <mergeCell ref="D134:E134"/>
    <mergeCell ref="AI134:AJ134"/>
    <mergeCell ref="AK134:AN134"/>
    <mergeCell ref="D135:E135"/>
    <mergeCell ref="AI135:AJ135"/>
    <mergeCell ref="AK135:AN135"/>
    <mergeCell ref="D132:E132"/>
    <mergeCell ref="AI132:AJ132"/>
    <mergeCell ref="AK132:AN132"/>
    <mergeCell ref="D133:E133"/>
    <mergeCell ref="AI133:AJ133"/>
    <mergeCell ref="AK133:AN133"/>
    <mergeCell ref="D130:E130"/>
    <mergeCell ref="AI130:AJ130"/>
    <mergeCell ref="AK130:AN130"/>
    <mergeCell ref="D131:E131"/>
    <mergeCell ref="AI131:AJ131"/>
    <mergeCell ref="AK131:AN131"/>
    <mergeCell ref="D128:E128"/>
    <mergeCell ref="AI128:AJ128"/>
    <mergeCell ref="AK128:AN128"/>
    <mergeCell ref="D129:E129"/>
    <mergeCell ref="AI129:AJ129"/>
    <mergeCell ref="AK129:AN129"/>
    <mergeCell ref="D126:E126"/>
    <mergeCell ref="AI126:AJ126"/>
    <mergeCell ref="AK126:AN126"/>
    <mergeCell ref="D127:E127"/>
    <mergeCell ref="AI127:AJ127"/>
    <mergeCell ref="AK127:AN127"/>
    <mergeCell ref="D124:E124"/>
    <mergeCell ref="AI124:AJ124"/>
    <mergeCell ref="AK124:AN124"/>
    <mergeCell ref="D125:E125"/>
    <mergeCell ref="AI125:AJ125"/>
    <mergeCell ref="AK125:AN125"/>
    <mergeCell ref="D122:E122"/>
    <mergeCell ref="AI122:AJ122"/>
    <mergeCell ref="AK122:AN122"/>
    <mergeCell ref="D123:E123"/>
    <mergeCell ref="AI123:AJ123"/>
    <mergeCell ref="AK123:AN123"/>
    <mergeCell ref="D120:E120"/>
    <mergeCell ref="AI120:AJ120"/>
    <mergeCell ref="AK120:AN120"/>
    <mergeCell ref="D121:E121"/>
    <mergeCell ref="AI121:AJ121"/>
    <mergeCell ref="AK121:AN121"/>
    <mergeCell ref="D118:E118"/>
    <mergeCell ref="AI118:AJ118"/>
    <mergeCell ref="AK118:AN118"/>
    <mergeCell ref="D119:E119"/>
    <mergeCell ref="AI119:AJ119"/>
    <mergeCell ref="AK119:AN119"/>
    <mergeCell ref="D116:E116"/>
    <mergeCell ref="AI116:AJ116"/>
    <mergeCell ref="AK116:AN116"/>
    <mergeCell ref="D117:E117"/>
    <mergeCell ref="AI117:AJ117"/>
    <mergeCell ref="AK117:AN117"/>
    <mergeCell ref="D114:E114"/>
    <mergeCell ref="AI114:AJ114"/>
    <mergeCell ref="AK114:AN114"/>
    <mergeCell ref="D115:E115"/>
    <mergeCell ref="AI115:AJ115"/>
    <mergeCell ref="AK115:AN115"/>
    <mergeCell ref="D112:E112"/>
    <mergeCell ref="AI112:AJ112"/>
    <mergeCell ref="AK112:AN112"/>
    <mergeCell ref="D113:E113"/>
    <mergeCell ref="AI113:AJ113"/>
    <mergeCell ref="AK113:AN113"/>
    <mergeCell ref="D110:E110"/>
    <mergeCell ref="AI110:AJ110"/>
    <mergeCell ref="AK110:AN110"/>
    <mergeCell ref="D111:E111"/>
    <mergeCell ref="AI111:AJ111"/>
    <mergeCell ref="AK111:AN111"/>
    <mergeCell ref="D108:E108"/>
    <mergeCell ref="AI108:AJ108"/>
    <mergeCell ref="AK108:AN108"/>
    <mergeCell ref="D109:E109"/>
    <mergeCell ref="AI109:AJ109"/>
    <mergeCell ref="AK109:AN109"/>
    <mergeCell ref="D106:E106"/>
    <mergeCell ref="AI106:AJ106"/>
    <mergeCell ref="AK106:AN106"/>
    <mergeCell ref="D107:E107"/>
    <mergeCell ref="AI107:AJ107"/>
    <mergeCell ref="AK107:AN107"/>
    <mergeCell ref="D104:E104"/>
    <mergeCell ref="AI104:AJ104"/>
    <mergeCell ref="AK104:AN104"/>
    <mergeCell ref="D105:E105"/>
    <mergeCell ref="AI105:AJ105"/>
    <mergeCell ref="AK105:AN105"/>
    <mergeCell ref="D102:E102"/>
    <mergeCell ref="AI102:AJ102"/>
    <mergeCell ref="AK102:AN102"/>
    <mergeCell ref="D103:E103"/>
    <mergeCell ref="AI103:AJ103"/>
    <mergeCell ref="AK103:AN103"/>
    <mergeCell ref="D100:E100"/>
    <mergeCell ref="AI100:AJ100"/>
    <mergeCell ref="AK100:AN100"/>
    <mergeCell ref="D101:E101"/>
    <mergeCell ref="AI101:AJ101"/>
    <mergeCell ref="AK101:AN101"/>
    <mergeCell ref="D98:E98"/>
    <mergeCell ref="AI98:AJ98"/>
    <mergeCell ref="AK98:AN98"/>
    <mergeCell ref="D99:E99"/>
    <mergeCell ref="AI99:AJ99"/>
    <mergeCell ref="AK99:AN99"/>
    <mergeCell ref="D96:E96"/>
    <mergeCell ref="AI96:AJ96"/>
    <mergeCell ref="AK96:AN96"/>
    <mergeCell ref="D97:E97"/>
    <mergeCell ref="AI97:AJ97"/>
    <mergeCell ref="AK97:AN97"/>
    <mergeCell ref="D94:E94"/>
    <mergeCell ref="AI94:AJ94"/>
    <mergeCell ref="AK94:AN94"/>
    <mergeCell ref="D95:E95"/>
    <mergeCell ref="AI95:AJ95"/>
    <mergeCell ref="AK95:AN95"/>
    <mergeCell ref="D92:E92"/>
    <mergeCell ref="AI92:AJ92"/>
    <mergeCell ref="AK92:AN92"/>
    <mergeCell ref="D93:E93"/>
    <mergeCell ref="AI93:AJ93"/>
    <mergeCell ref="AK93:AN93"/>
    <mergeCell ref="D90:E90"/>
    <mergeCell ref="AI90:AJ90"/>
    <mergeCell ref="AK90:AN90"/>
    <mergeCell ref="D91:E91"/>
    <mergeCell ref="AI91:AJ91"/>
    <mergeCell ref="AK91:AN91"/>
    <mergeCell ref="D88:E88"/>
    <mergeCell ref="AI88:AJ88"/>
    <mergeCell ref="AK88:AN88"/>
    <mergeCell ref="D89:E89"/>
    <mergeCell ref="AI89:AJ89"/>
    <mergeCell ref="AK89:AN89"/>
    <mergeCell ref="D86:E86"/>
    <mergeCell ref="AI86:AJ86"/>
    <mergeCell ref="AK86:AN86"/>
    <mergeCell ref="D87:E87"/>
    <mergeCell ref="AI87:AJ87"/>
    <mergeCell ref="AK87:AN87"/>
    <mergeCell ref="D84:E84"/>
    <mergeCell ref="AI84:AJ84"/>
    <mergeCell ref="AK84:AN84"/>
    <mergeCell ref="D85:E85"/>
    <mergeCell ref="AI85:AJ85"/>
    <mergeCell ref="AK85:AN85"/>
    <mergeCell ref="D82:E82"/>
    <mergeCell ref="AI82:AJ82"/>
    <mergeCell ref="AK82:AN82"/>
    <mergeCell ref="D83:E83"/>
    <mergeCell ref="AI83:AJ83"/>
    <mergeCell ref="AK83:AN83"/>
    <mergeCell ref="D80:E80"/>
    <mergeCell ref="AI80:AJ80"/>
    <mergeCell ref="AK80:AN80"/>
    <mergeCell ref="D81:E81"/>
    <mergeCell ref="AI81:AJ81"/>
    <mergeCell ref="AK81:AN81"/>
    <mergeCell ref="D77:E77"/>
    <mergeCell ref="AK77:AN77"/>
    <mergeCell ref="D78:E78"/>
    <mergeCell ref="AI78:AJ78"/>
    <mergeCell ref="AK78:AN78"/>
    <mergeCell ref="D79:E79"/>
    <mergeCell ref="AI79:AJ79"/>
    <mergeCell ref="AK79:AN79"/>
    <mergeCell ref="D75:E75"/>
    <mergeCell ref="AI75:AJ75"/>
    <mergeCell ref="AK75:AN75"/>
    <mergeCell ref="D76:E76"/>
    <mergeCell ref="AI76:AJ76"/>
    <mergeCell ref="AK76:AN76"/>
    <mergeCell ref="D73:E73"/>
    <mergeCell ref="AI73:AJ73"/>
    <mergeCell ref="AK73:AN73"/>
    <mergeCell ref="D74:E74"/>
    <mergeCell ref="AI74:AJ74"/>
    <mergeCell ref="AK74:AN74"/>
    <mergeCell ref="D71:E71"/>
    <mergeCell ref="AI71:AJ71"/>
    <mergeCell ref="AK71:AN71"/>
    <mergeCell ref="D72:E72"/>
    <mergeCell ref="AI72:AJ72"/>
    <mergeCell ref="AK72:AN72"/>
    <mergeCell ref="D69:E69"/>
    <mergeCell ref="AI69:AJ69"/>
    <mergeCell ref="AK69:AN69"/>
    <mergeCell ref="D70:E70"/>
    <mergeCell ref="AI70:AJ70"/>
    <mergeCell ref="AK70:AN70"/>
    <mergeCell ref="D67:E67"/>
    <mergeCell ref="AI67:AJ67"/>
    <mergeCell ref="AK67:AN67"/>
    <mergeCell ref="D68:E68"/>
    <mergeCell ref="AI68:AJ68"/>
    <mergeCell ref="AK68:AN68"/>
    <mergeCell ref="D65:E65"/>
    <mergeCell ref="AI65:AJ65"/>
    <mergeCell ref="AK65:AN65"/>
    <mergeCell ref="D66:E66"/>
    <mergeCell ref="AI66:AJ66"/>
    <mergeCell ref="AK66:AN66"/>
    <mergeCell ref="D63:E63"/>
    <mergeCell ref="AI63:AJ63"/>
    <mergeCell ref="AK63:AN63"/>
    <mergeCell ref="D64:E64"/>
    <mergeCell ref="AI64:AJ64"/>
    <mergeCell ref="AK64:AN64"/>
    <mergeCell ref="D61:E61"/>
    <mergeCell ref="AI61:AJ61"/>
    <mergeCell ref="AK61:AN61"/>
    <mergeCell ref="D62:E62"/>
    <mergeCell ref="AI62:AJ62"/>
    <mergeCell ref="AK62:AN62"/>
    <mergeCell ref="D59:E59"/>
    <mergeCell ref="AI59:AJ59"/>
    <mergeCell ref="AK59:AN59"/>
    <mergeCell ref="D60:E60"/>
    <mergeCell ref="AI60:AJ60"/>
    <mergeCell ref="AK60:AN60"/>
    <mergeCell ref="D57:E57"/>
    <mergeCell ref="AI57:AJ57"/>
    <mergeCell ref="AK57:AN57"/>
    <mergeCell ref="D58:E58"/>
    <mergeCell ref="AI58:AJ58"/>
    <mergeCell ref="AK58:AN58"/>
    <mergeCell ref="D55:E55"/>
    <mergeCell ref="AI55:AJ55"/>
    <mergeCell ref="AK55:AN55"/>
    <mergeCell ref="D56:E56"/>
    <mergeCell ref="AI56:AJ56"/>
    <mergeCell ref="AK56:AN56"/>
    <mergeCell ref="D53:E53"/>
    <mergeCell ref="AI53:AJ53"/>
    <mergeCell ref="AK53:AN53"/>
    <mergeCell ref="D54:E54"/>
    <mergeCell ref="AI54:AJ54"/>
    <mergeCell ref="AK54:AN54"/>
    <mergeCell ref="D51:E51"/>
    <mergeCell ref="AI51:AJ51"/>
    <mergeCell ref="AK51:AN51"/>
    <mergeCell ref="D52:E52"/>
    <mergeCell ref="AI52:AJ52"/>
    <mergeCell ref="AK52:AN52"/>
    <mergeCell ref="D49:E49"/>
    <mergeCell ref="AI49:AJ49"/>
    <mergeCell ref="AK49:AN49"/>
    <mergeCell ref="D50:E50"/>
    <mergeCell ref="AI50:AJ50"/>
    <mergeCell ref="AK50:AN50"/>
    <mergeCell ref="D47:E47"/>
    <mergeCell ref="AI47:AJ47"/>
    <mergeCell ref="AK47:AN47"/>
    <mergeCell ref="D48:E48"/>
    <mergeCell ref="AI48:AJ48"/>
    <mergeCell ref="AK48:AN48"/>
    <mergeCell ref="D45:E45"/>
    <mergeCell ref="AI45:AJ45"/>
    <mergeCell ref="AK45:AN45"/>
    <mergeCell ref="D46:E46"/>
    <mergeCell ref="AI46:AJ46"/>
    <mergeCell ref="AK46:AN46"/>
    <mergeCell ref="D43:E43"/>
    <mergeCell ref="AI43:AJ43"/>
    <mergeCell ref="AK43:AN43"/>
    <mergeCell ref="D44:E44"/>
    <mergeCell ref="AI44:AJ44"/>
    <mergeCell ref="AK44:AN44"/>
    <mergeCell ref="D41:E41"/>
    <mergeCell ref="AI41:AJ41"/>
    <mergeCell ref="AK41:AN41"/>
    <mergeCell ref="D42:E42"/>
    <mergeCell ref="AI42:AJ42"/>
    <mergeCell ref="AK42:AN42"/>
    <mergeCell ref="D39:E39"/>
    <mergeCell ref="AI39:AJ39"/>
    <mergeCell ref="AK39:AN39"/>
    <mergeCell ref="D40:E40"/>
    <mergeCell ref="AI40:AJ40"/>
    <mergeCell ref="AK40:AN40"/>
    <mergeCell ref="D37:E37"/>
    <mergeCell ref="AI37:AJ37"/>
    <mergeCell ref="AK37:AN37"/>
    <mergeCell ref="D38:E38"/>
    <mergeCell ref="AI38:AJ38"/>
    <mergeCell ref="AK38:AN38"/>
    <mergeCell ref="D35:E35"/>
    <mergeCell ref="AI35:AJ35"/>
    <mergeCell ref="AK35:AN35"/>
    <mergeCell ref="D36:E36"/>
    <mergeCell ref="AI36:AJ36"/>
    <mergeCell ref="AK36:AN36"/>
    <mergeCell ref="D33:E33"/>
    <mergeCell ref="AI33:AJ33"/>
    <mergeCell ref="AK33:AN33"/>
    <mergeCell ref="D34:E34"/>
    <mergeCell ref="AI34:AJ34"/>
    <mergeCell ref="AK34:AN34"/>
    <mergeCell ref="D31:E31"/>
    <mergeCell ref="AI31:AJ31"/>
    <mergeCell ref="AK31:AN31"/>
    <mergeCell ref="D32:E32"/>
    <mergeCell ref="AI32:AJ32"/>
    <mergeCell ref="AK32:AN32"/>
    <mergeCell ref="D29:E29"/>
    <mergeCell ref="AI29:AJ29"/>
    <mergeCell ref="AK29:AN29"/>
    <mergeCell ref="D30:E30"/>
    <mergeCell ref="AI30:AJ30"/>
    <mergeCell ref="AK30:AN30"/>
    <mergeCell ref="D27:E27"/>
    <mergeCell ref="AI27:AJ27"/>
    <mergeCell ref="AK27:AN27"/>
    <mergeCell ref="D28:E28"/>
    <mergeCell ref="AI28:AJ28"/>
    <mergeCell ref="AK28:AN28"/>
    <mergeCell ref="D25:E25"/>
    <mergeCell ref="AI25:AJ25"/>
    <mergeCell ref="AK25:AN25"/>
    <mergeCell ref="D26:E26"/>
    <mergeCell ref="AI26:AJ26"/>
    <mergeCell ref="AK26:AN26"/>
    <mergeCell ref="D23:E23"/>
    <mergeCell ref="AI23:AJ23"/>
    <mergeCell ref="AK23:AN23"/>
    <mergeCell ref="D24:E24"/>
    <mergeCell ref="AI24:AJ24"/>
    <mergeCell ref="AK24:AN24"/>
    <mergeCell ref="D21:E21"/>
    <mergeCell ref="AI21:AJ21"/>
    <mergeCell ref="AK21:AN21"/>
    <mergeCell ref="AG15:AG16"/>
    <mergeCell ref="AH15:AH16"/>
    <mergeCell ref="D22:E22"/>
    <mergeCell ref="AI22:AJ22"/>
    <mergeCell ref="AK22:AN22"/>
    <mergeCell ref="D19:E19"/>
    <mergeCell ref="AI19:AJ19"/>
    <mergeCell ref="AK19:AN19"/>
    <mergeCell ref="D20:E20"/>
    <mergeCell ref="AI20:AJ20"/>
    <mergeCell ref="AK20:AN20"/>
    <mergeCell ref="D17:E17"/>
    <mergeCell ref="AI17:AJ17"/>
    <mergeCell ref="AK17:AN17"/>
    <mergeCell ref="D18:E18"/>
    <mergeCell ref="AI18:AJ18"/>
    <mergeCell ref="AK18:AN18"/>
    <mergeCell ref="C13:E16"/>
    <mergeCell ref="F13:AD13"/>
    <mergeCell ref="AG13:AH14"/>
    <mergeCell ref="AI13:AN16"/>
    <mergeCell ref="C7:AN7"/>
    <mergeCell ref="C8:AN8"/>
    <mergeCell ref="E11:G11"/>
    <mergeCell ref="I11:L11"/>
    <mergeCell ref="M11:Q11"/>
    <mergeCell ref="R11:Y11"/>
    <mergeCell ref="Z11:AD11"/>
    <mergeCell ref="AP13:AQ14"/>
    <mergeCell ref="AR13:AR14"/>
    <mergeCell ref="AP11:AU11"/>
    <mergeCell ref="E12:Q12"/>
    <mergeCell ref="R12:Y12"/>
    <mergeCell ref="Z12:AD12"/>
    <mergeCell ref="AG12:AH12"/>
    <mergeCell ref="AI12:AN12"/>
  </mergeCells>
  <dataValidations count="2">
    <dataValidation type="list" allowBlank="1" showInputMessage="1" showErrorMessage="1" sqref="AI17:AJ17" xr:uid="{E57988D4-DFA1-4616-A5F8-FF1C48770009}">
      <formula1>"NLS,Transferred In, Transferred Out"</formula1>
    </dataValidation>
    <dataValidation type="list" allowBlank="1" showInputMessage="1" showErrorMessage="1" sqref="AJ78 AI18:AI76 AI78:AI137 AJ18" xr:uid="{268619E3-4EE6-4ACB-9E25-73905E920194}">
      <formula1>"NLS, Transferred In, Transferred Out"</formula1>
    </dataValidation>
  </dataValidations>
  <printOptions horizontalCentered="1"/>
  <pageMargins left="0.15748031496062992" right="0.15748031496062992" top="0.19685039370078741" bottom="0.19685039370078741" header="0.15748031496062992" footer="0.15748031496062992"/>
  <pageSetup paperSize="14" scale="69" fitToHeight="0" orientation="landscape" r:id="rId1"/>
  <rowBreaks count="1" manualBreakCount="1">
    <brk id="87" min="2" max="3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BDABDC-5279-4A8F-817E-82311CE2C959}">
  <sheetPr codeName="Sheet25">
    <tabColor theme="0" tint="-0.14999847407452621"/>
    <pageSetUpPr fitToPage="1"/>
  </sheetPr>
  <dimension ref="A1:AY174"/>
  <sheetViews>
    <sheetView showGridLines="0" zoomScale="70" zoomScaleNormal="70" workbookViewId="0">
      <pane xSplit="1" ySplit="12" topLeftCell="B115" activePane="bottomRight" state="frozen"/>
      <selection pane="topRight" activeCell="B1" sqref="B1"/>
      <selection pane="bottomLeft" activeCell="A14" sqref="A14"/>
      <selection pane="bottomRight" activeCell="T31" sqref="T31"/>
    </sheetView>
  </sheetViews>
  <sheetFormatPr defaultColWidth="10.42578125" defaultRowHeight="16.5"/>
  <cols>
    <col min="1" max="1" width="20.5703125" style="529" customWidth="1"/>
    <col min="2" max="2" width="2.42578125" style="177" customWidth="1"/>
    <col min="3" max="3" width="4.140625" style="177" customWidth="1"/>
    <col min="4" max="4" width="45.5703125" style="177" customWidth="1"/>
    <col min="5" max="5" width="7.85546875" style="177" customWidth="1"/>
    <col min="6" max="30" width="4.5703125" style="177" customWidth="1"/>
    <col min="31" max="32" width="4.5703125" style="177" hidden="1" customWidth="1"/>
    <col min="33" max="33" width="8.42578125" style="177" customWidth="1"/>
    <col min="34" max="34" width="9.5703125" style="177" bestFit="1" customWidth="1"/>
    <col min="35" max="35" width="9" style="177" customWidth="1"/>
    <col min="36" max="36" width="7" style="177" customWidth="1"/>
    <col min="37" max="37" width="6.42578125" style="177" customWidth="1"/>
    <col min="38" max="38" width="6.85546875" style="177" customWidth="1"/>
    <col min="39" max="39" width="7" style="177" customWidth="1"/>
    <col min="40" max="40" width="6.42578125" style="177" customWidth="1"/>
    <col min="41" max="41" width="4.85546875" style="177" customWidth="1"/>
    <col min="42" max="42" width="8.5703125" style="177" customWidth="1"/>
    <col min="43" max="43" width="4.42578125" style="177" customWidth="1"/>
    <col min="44" max="50" width="10.42578125" style="177"/>
    <col min="51" max="51" width="10.42578125" style="177" hidden="1" customWidth="1"/>
    <col min="52" max="16384" width="10.42578125" style="177"/>
  </cols>
  <sheetData>
    <row r="1" spans="1:47" s="176" customFormat="1" ht="3" customHeight="1">
      <c r="A1" s="529"/>
    </row>
    <row r="2" spans="1:47" s="529" customFormat="1" ht="13.9" customHeight="1"/>
    <row r="3" spans="1:47" s="529" customFormat="1" ht="13.9" customHeight="1"/>
    <row r="4" spans="1:47" s="529" customFormat="1" ht="13.9" customHeight="1"/>
    <row r="5" spans="1:47" s="529" customFormat="1" ht="13.9" customHeight="1"/>
    <row r="6" spans="1:47" ht="3" customHeight="1"/>
    <row r="7" spans="1:47" ht="27" customHeight="1">
      <c r="C7" s="891" t="s">
        <v>177</v>
      </c>
      <c r="D7" s="891"/>
      <c r="E7" s="891"/>
      <c r="F7" s="891"/>
      <c r="G7" s="891"/>
      <c r="H7" s="891"/>
      <c r="I7" s="891"/>
      <c r="J7" s="891"/>
      <c r="K7" s="891"/>
      <c r="L7" s="891"/>
      <c r="M7" s="891"/>
      <c r="N7" s="891"/>
      <c r="O7" s="891"/>
      <c r="P7" s="891"/>
      <c r="Q7" s="891"/>
      <c r="R7" s="891"/>
      <c r="S7" s="891"/>
      <c r="T7" s="891"/>
      <c r="U7" s="891"/>
      <c r="V7" s="891"/>
      <c r="W7" s="891"/>
      <c r="X7" s="891"/>
      <c r="Y7" s="891"/>
      <c r="Z7" s="891"/>
      <c r="AA7" s="891"/>
      <c r="AB7" s="891"/>
      <c r="AC7" s="891"/>
      <c r="AD7" s="891"/>
      <c r="AE7" s="891"/>
      <c r="AF7" s="891"/>
      <c r="AG7" s="891"/>
      <c r="AH7" s="891"/>
      <c r="AI7" s="891"/>
      <c r="AJ7" s="891"/>
      <c r="AK7" s="891"/>
      <c r="AL7" s="891"/>
      <c r="AM7" s="891"/>
      <c r="AN7" s="891"/>
    </row>
    <row r="8" spans="1:47" ht="19.5" customHeight="1">
      <c r="C8" s="892" t="s">
        <v>178</v>
      </c>
      <c r="D8" s="892"/>
      <c r="E8" s="892"/>
      <c r="F8" s="892"/>
      <c r="G8" s="892"/>
      <c r="H8" s="892"/>
      <c r="I8" s="892"/>
      <c r="J8" s="892"/>
      <c r="K8" s="892"/>
      <c r="L8" s="892"/>
      <c r="M8" s="892"/>
      <c r="N8" s="892"/>
      <c r="O8" s="892"/>
      <c r="P8" s="892"/>
      <c r="Q8" s="892"/>
      <c r="R8" s="892"/>
      <c r="S8" s="892"/>
      <c r="T8" s="892"/>
      <c r="U8" s="892"/>
      <c r="V8" s="892"/>
      <c r="W8" s="892"/>
      <c r="X8" s="892"/>
      <c r="Y8" s="892"/>
      <c r="Z8" s="892"/>
      <c r="AA8" s="892"/>
      <c r="AB8" s="892"/>
      <c r="AC8" s="892"/>
      <c r="AD8" s="892"/>
      <c r="AE8" s="892"/>
      <c r="AF8" s="892"/>
      <c r="AG8" s="892"/>
      <c r="AH8" s="892"/>
      <c r="AI8" s="892"/>
      <c r="AJ8" s="892"/>
      <c r="AK8" s="892"/>
      <c r="AL8" s="892"/>
      <c r="AM8" s="892"/>
      <c r="AN8" s="892"/>
    </row>
    <row r="9" spans="1:47" ht="6.75" customHeight="1">
      <c r="C9" s="178"/>
      <c r="D9" s="178"/>
      <c r="E9" s="178"/>
      <c r="F9" s="178"/>
      <c r="G9" s="178"/>
      <c r="H9" s="178"/>
      <c r="I9" s="178"/>
      <c r="J9" s="178"/>
      <c r="K9" s="178"/>
      <c r="L9" s="178"/>
      <c r="M9" s="178"/>
      <c r="N9" s="178"/>
      <c r="O9" s="178"/>
      <c r="P9" s="178"/>
      <c r="Q9" s="178"/>
      <c r="R9" s="178"/>
      <c r="S9" s="178"/>
      <c r="T9" s="178"/>
      <c r="U9" s="178"/>
      <c r="V9" s="178"/>
      <c r="W9" s="178"/>
      <c r="X9" s="178"/>
      <c r="Y9" s="178"/>
      <c r="Z9" s="178"/>
      <c r="AA9" s="178"/>
      <c r="AB9" s="178"/>
      <c r="AC9" s="178"/>
      <c r="AD9" s="178"/>
      <c r="AE9" s="178"/>
      <c r="AF9" s="178"/>
      <c r="AG9" s="178"/>
      <c r="AH9" s="178"/>
      <c r="AI9" s="178"/>
      <c r="AJ9" s="178"/>
      <c r="AK9" s="178"/>
      <c r="AL9" s="178"/>
      <c r="AM9" s="178"/>
      <c r="AN9" s="178"/>
    </row>
    <row r="10" spans="1:47" ht="6.75" customHeight="1">
      <c r="C10" s="178"/>
      <c r="D10" s="179"/>
      <c r="E10" s="179"/>
      <c r="F10" s="179"/>
      <c r="G10" s="179"/>
      <c r="H10" s="179"/>
      <c r="I10" s="179"/>
      <c r="J10" s="179"/>
      <c r="K10" s="179"/>
      <c r="L10" s="179"/>
      <c r="M10" s="179"/>
      <c r="N10" s="179"/>
      <c r="O10" s="179"/>
      <c r="P10" s="179"/>
      <c r="Q10" s="179"/>
      <c r="R10" s="179"/>
      <c r="S10" s="179"/>
      <c r="T10" s="179"/>
      <c r="U10" s="179"/>
      <c r="V10" s="179"/>
      <c r="W10" s="179"/>
      <c r="X10" s="179"/>
      <c r="Y10" s="179"/>
      <c r="Z10" s="179"/>
      <c r="AA10" s="179"/>
      <c r="AB10" s="179"/>
      <c r="AC10" s="179"/>
      <c r="AD10" s="179"/>
      <c r="AE10" s="179"/>
      <c r="AF10" s="179"/>
      <c r="AG10" s="179"/>
      <c r="AH10" s="179"/>
      <c r="AI10" s="179"/>
      <c r="AJ10" s="179"/>
      <c r="AK10" s="179"/>
      <c r="AL10" s="179"/>
      <c r="AM10" s="179"/>
      <c r="AN10" s="179"/>
    </row>
    <row r="11" spans="1:47" ht="22.9" customHeight="1" thickBot="1">
      <c r="C11" s="178"/>
      <c r="D11" s="396" t="s">
        <v>179</v>
      </c>
      <c r="E11" s="883">
        <f>IF('Input Data'!E6="","",'Input Data'!E6)</f>
        <v>307821</v>
      </c>
      <c r="F11" s="884"/>
      <c r="G11" s="885"/>
      <c r="H11" s="180"/>
      <c r="I11" s="893" t="s">
        <v>180</v>
      </c>
      <c r="J11" s="893"/>
      <c r="K11" s="893"/>
      <c r="L11" s="894"/>
      <c r="M11" s="883" t="str">
        <f>IF('Input Data'!I2="","",'Input Data'!I2)</f>
        <v>2026-2027</v>
      </c>
      <c r="N11" s="884"/>
      <c r="O11" s="884"/>
      <c r="P11" s="884"/>
      <c r="Q11" s="885"/>
      <c r="R11" s="886" t="s">
        <v>181</v>
      </c>
      <c r="S11" s="887"/>
      <c r="T11" s="887"/>
      <c r="U11" s="887"/>
      <c r="V11" s="887"/>
      <c r="W11" s="887"/>
      <c r="X11" s="887"/>
      <c r="Y11" s="888"/>
      <c r="Z11" s="895" t="s">
        <v>313</v>
      </c>
      <c r="AA11" s="896"/>
      <c r="AB11" s="896"/>
      <c r="AC11" s="896"/>
      <c r="AD11" s="897"/>
      <c r="AE11" s="180"/>
      <c r="AF11" s="180"/>
      <c r="AG11" s="181"/>
      <c r="AH11" s="180"/>
      <c r="AI11" s="180"/>
      <c r="AJ11" s="180"/>
      <c r="AK11" s="180"/>
      <c r="AL11" s="180"/>
      <c r="AM11" s="179"/>
      <c r="AN11" s="179"/>
      <c r="AP11" s="882"/>
      <c r="AQ11" s="882"/>
      <c r="AR11" s="882"/>
      <c r="AS11" s="882"/>
      <c r="AT11" s="882"/>
      <c r="AU11" s="882"/>
    </row>
    <row r="12" spans="1:47" ht="25.5" customHeight="1" thickBot="1">
      <c r="C12" s="182"/>
      <c r="D12" s="396" t="s">
        <v>183</v>
      </c>
      <c r="E12" s="883" t="str">
        <f>IF('Input Data'!E5="","",'Input Data'!E5)</f>
        <v>GEN. TOMAS MASCARDO NATIONAL HIGH SCHOOL</v>
      </c>
      <c r="F12" s="884"/>
      <c r="G12" s="884"/>
      <c r="H12" s="884"/>
      <c r="I12" s="884"/>
      <c r="J12" s="884"/>
      <c r="K12" s="884"/>
      <c r="L12" s="884"/>
      <c r="M12" s="884"/>
      <c r="N12" s="884"/>
      <c r="O12" s="884"/>
      <c r="P12" s="884"/>
      <c r="Q12" s="885"/>
      <c r="R12" s="886" t="s">
        <v>184</v>
      </c>
      <c r="S12" s="887"/>
      <c r="T12" s="887"/>
      <c r="U12" s="887"/>
      <c r="V12" s="887"/>
      <c r="W12" s="887"/>
      <c r="X12" s="887"/>
      <c r="Y12" s="888"/>
      <c r="Z12" s="883">
        <f>IF('Input Data'!I3="","",'Input Data'!I3)</f>
        <v>10</v>
      </c>
      <c r="AA12" s="884"/>
      <c r="AB12" s="884"/>
      <c r="AC12" s="884"/>
      <c r="AD12" s="885"/>
      <c r="AE12" s="180"/>
      <c r="AF12" s="180"/>
      <c r="AG12" s="889" t="s">
        <v>185</v>
      </c>
      <c r="AH12" s="889"/>
      <c r="AI12" s="890" t="str">
        <f>IF('Input Data'!I4="","",'Input Data'!I4)</f>
        <v>PEARL</v>
      </c>
      <c r="AJ12" s="890"/>
      <c r="AK12" s="890"/>
      <c r="AL12" s="890"/>
      <c r="AM12" s="890"/>
      <c r="AN12" s="890"/>
    </row>
    <row r="13" spans="1:47" ht="20.25" customHeight="1" thickBot="1">
      <c r="B13" s="184"/>
      <c r="C13" s="859" t="s">
        <v>186</v>
      </c>
      <c r="D13" s="860"/>
      <c r="E13" s="861"/>
      <c r="F13" s="868" t="s">
        <v>311</v>
      </c>
      <c r="G13" s="869"/>
      <c r="H13" s="869"/>
      <c r="I13" s="869"/>
      <c r="J13" s="869"/>
      <c r="K13" s="869"/>
      <c r="L13" s="869"/>
      <c r="M13" s="869"/>
      <c r="N13" s="869"/>
      <c r="O13" s="869"/>
      <c r="P13" s="869"/>
      <c r="Q13" s="869"/>
      <c r="R13" s="869"/>
      <c r="S13" s="869"/>
      <c r="T13" s="869"/>
      <c r="U13" s="869"/>
      <c r="V13" s="869"/>
      <c r="W13" s="869"/>
      <c r="X13" s="869"/>
      <c r="Y13" s="869"/>
      <c r="Z13" s="869"/>
      <c r="AA13" s="869"/>
      <c r="AB13" s="869"/>
      <c r="AC13" s="869"/>
      <c r="AD13" s="870"/>
      <c r="AE13" s="185"/>
      <c r="AF13" s="185"/>
      <c r="AG13" s="860" t="s">
        <v>187</v>
      </c>
      <c r="AH13" s="860"/>
      <c r="AI13" s="859" t="s">
        <v>188</v>
      </c>
      <c r="AJ13" s="761"/>
      <c r="AK13" s="761"/>
      <c r="AL13" s="761"/>
      <c r="AM13" s="761"/>
      <c r="AN13" s="871"/>
      <c r="AP13" s="878" t="s">
        <v>189</v>
      </c>
      <c r="AQ13" s="878"/>
      <c r="AR13" s="879">
        <v>19</v>
      </c>
    </row>
    <row r="14" spans="1:47" ht="24.6" customHeight="1" thickBot="1">
      <c r="B14" s="184"/>
      <c r="C14" s="862"/>
      <c r="D14" s="863"/>
      <c r="E14" s="864"/>
      <c r="F14" s="186">
        <v>3</v>
      </c>
      <c r="G14" s="187">
        <v>4</v>
      </c>
      <c r="H14" s="187">
        <v>5</v>
      </c>
      <c r="I14" s="187">
        <v>6</v>
      </c>
      <c r="J14" s="188">
        <v>7</v>
      </c>
      <c r="K14" s="189">
        <v>10</v>
      </c>
      <c r="L14" s="187">
        <v>11</v>
      </c>
      <c r="M14" s="187">
        <v>12</v>
      </c>
      <c r="N14" s="187">
        <v>13</v>
      </c>
      <c r="O14" s="190">
        <v>14</v>
      </c>
      <c r="P14" s="186">
        <v>17</v>
      </c>
      <c r="Q14" s="187">
        <v>18</v>
      </c>
      <c r="R14" s="187">
        <v>19</v>
      </c>
      <c r="S14" s="187">
        <v>20</v>
      </c>
      <c r="T14" s="188"/>
      <c r="U14" s="189">
        <v>24</v>
      </c>
      <c r="V14" s="187">
        <v>25</v>
      </c>
      <c r="W14" s="187">
        <v>26</v>
      </c>
      <c r="X14" s="187">
        <v>27</v>
      </c>
      <c r="Y14" s="190">
        <v>28</v>
      </c>
      <c r="Z14" s="186"/>
      <c r="AA14" s="187"/>
      <c r="AB14" s="187"/>
      <c r="AC14" s="187"/>
      <c r="AD14" s="188"/>
      <c r="AE14" s="191"/>
      <c r="AF14" s="191"/>
      <c r="AG14" s="866"/>
      <c r="AH14" s="866"/>
      <c r="AI14" s="872"/>
      <c r="AJ14" s="873"/>
      <c r="AK14" s="873"/>
      <c r="AL14" s="873"/>
      <c r="AM14" s="873"/>
      <c r="AN14" s="874"/>
      <c r="AP14" s="878"/>
      <c r="AQ14" s="878"/>
      <c r="AR14" s="879"/>
    </row>
    <row r="15" spans="1:47" ht="24.6" customHeight="1">
      <c r="B15" s="184"/>
      <c r="C15" s="862"/>
      <c r="D15" s="863"/>
      <c r="E15" s="864"/>
      <c r="F15" s="192" t="s">
        <v>190</v>
      </c>
      <c r="G15" s="193" t="s">
        <v>191</v>
      </c>
      <c r="H15" s="193" t="s">
        <v>192</v>
      </c>
      <c r="I15" s="193" t="s">
        <v>193</v>
      </c>
      <c r="J15" s="194" t="s">
        <v>194</v>
      </c>
      <c r="K15" s="195" t="s">
        <v>190</v>
      </c>
      <c r="L15" s="193" t="s">
        <v>191</v>
      </c>
      <c r="M15" s="193" t="s">
        <v>192</v>
      </c>
      <c r="N15" s="193" t="s">
        <v>193</v>
      </c>
      <c r="O15" s="196" t="s">
        <v>194</v>
      </c>
      <c r="P15" s="192" t="s">
        <v>190</v>
      </c>
      <c r="Q15" s="193" t="s">
        <v>191</v>
      </c>
      <c r="R15" s="193" t="s">
        <v>192</v>
      </c>
      <c r="S15" s="193" t="s">
        <v>193</v>
      </c>
      <c r="T15" s="194" t="s">
        <v>194</v>
      </c>
      <c r="U15" s="195" t="s">
        <v>190</v>
      </c>
      <c r="V15" s="193" t="s">
        <v>191</v>
      </c>
      <c r="W15" s="193" t="s">
        <v>192</v>
      </c>
      <c r="X15" s="193" t="s">
        <v>193</v>
      </c>
      <c r="Y15" s="196" t="s">
        <v>194</v>
      </c>
      <c r="Z15" s="192" t="s">
        <v>190</v>
      </c>
      <c r="AA15" s="193" t="s">
        <v>191</v>
      </c>
      <c r="AB15" s="193" t="s">
        <v>192</v>
      </c>
      <c r="AC15" s="196" t="s">
        <v>193</v>
      </c>
      <c r="AD15" s="194" t="s">
        <v>194</v>
      </c>
      <c r="AE15" s="197"/>
      <c r="AF15" s="197"/>
      <c r="AG15" s="880" t="s">
        <v>195</v>
      </c>
      <c r="AH15" s="880" t="s">
        <v>196</v>
      </c>
      <c r="AI15" s="872"/>
      <c r="AJ15" s="873"/>
      <c r="AK15" s="873"/>
      <c r="AL15" s="873"/>
      <c r="AM15" s="873"/>
      <c r="AN15" s="874"/>
    </row>
    <row r="16" spans="1:47" ht="1.1499999999999999" customHeight="1" thickBot="1">
      <c r="B16" s="184"/>
      <c r="C16" s="865"/>
      <c r="D16" s="866"/>
      <c r="E16" s="867"/>
      <c r="F16" s="198"/>
      <c r="G16" s="199"/>
      <c r="H16" s="199"/>
      <c r="I16" s="199"/>
      <c r="J16" s="200"/>
      <c r="K16" s="201"/>
      <c r="L16" s="199"/>
      <c r="M16" s="199"/>
      <c r="N16" s="199"/>
      <c r="O16" s="202"/>
      <c r="P16" s="198"/>
      <c r="Q16" s="199"/>
      <c r="R16" s="199"/>
      <c r="S16" s="199"/>
      <c r="T16" s="200"/>
      <c r="U16" s="201"/>
      <c r="V16" s="199"/>
      <c r="W16" s="199"/>
      <c r="X16" s="199"/>
      <c r="Y16" s="202"/>
      <c r="Z16" s="198"/>
      <c r="AA16" s="199"/>
      <c r="AB16" s="199"/>
      <c r="AC16" s="202"/>
      <c r="AD16" s="200"/>
      <c r="AE16" s="203"/>
      <c r="AF16" s="203"/>
      <c r="AG16" s="881"/>
      <c r="AH16" s="881"/>
      <c r="AI16" s="875"/>
      <c r="AJ16" s="876"/>
      <c r="AK16" s="876"/>
      <c r="AL16" s="876"/>
      <c r="AM16" s="876"/>
      <c r="AN16" s="877"/>
    </row>
    <row r="17" spans="2:51" ht="18" customHeight="1">
      <c r="B17" s="184"/>
      <c r="C17" s="204">
        <f>IF(D17="","",SUBTOTAL(103,$D$17:D17))</f>
        <v>1</v>
      </c>
      <c r="D17" s="851" t="str">
        <f>IF('Input Data'!I10="","",'Input Data'!I10)</f>
        <v>DELA CRUZ, JUAN SANTOS</v>
      </c>
      <c r="E17" s="852"/>
      <c r="F17" s="205"/>
      <c r="G17" s="206"/>
      <c r="H17" s="207" t="s">
        <v>199</v>
      </c>
      <c r="I17" s="207"/>
      <c r="J17" s="208"/>
      <c r="K17" s="209"/>
      <c r="L17" s="207"/>
      <c r="M17" s="207"/>
      <c r="N17" s="207"/>
      <c r="O17" s="210"/>
      <c r="P17" s="211"/>
      <c r="Q17" s="207"/>
      <c r="R17" s="207"/>
      <c r="S17" s="207"/>
      <c r="T17" s="208"/>
      <c r="U17" s="209"/>
      <c r="V17" s="207"/>
      <c r="W17" s="207"/>
      <c r="X17" s="207"/>
      <c r="Y17" s="210"/>
      <c r="Z17" s="211"/>
      <c r="AA17" s="207"/>
      <c r="AB17" s="207"/>
      <c r="AC17" s="210"/>
      <c r="AD17" s="208"/>
      <c r="AE17" s="212">
        <f>IF(D17="","",COUNTIF(F17:AD17,"x") + COUNTIF(F17:AD17,"h")*0.5)</f>
        <v>1</v>
      </c>
      <c r="AF17" s="213">
        <f>IF(OR(D17="", AI17="Transferred Out", AI17="NLS"), "", $AR$13)</f>
        <v>19</v>
      </c>
      <c r="AG17" s="214">
        <f>IF(AH17="","",AE17)</f>
        <v>1</v>
      </c>
      <c r="AH17" s="214">
        <f>IF(AF17="","",$AR$13-AE17)</f>
        <v>18</v>
      </c>
      <c r="AI17" s="853"/>
      <c r="AJ17" s="854"/>
      <c r="AK17" s="854"/>
      <c r="AL17" s="854"/>
      <c r="AM17" s="854"/>
      <c r="AN17" s="855"/>
      <c r="AP17" s="215" t="s">
        <v>197</v>
      </c>
      <c r="AY17" s="177">
        <f>IF(D17="",0,1)</f>
        <v>1</v>
      </c>
    </row>
    <row r="18" spans="2:51" ht="18" customHeight="1">
      <c r="B18" s="184"/>
      <c r="C18" s="216">
        <f>IF(D18="","",SUBTOTAL(103,$D$17:D18))</f>
        <v>2</v>
      </c>
      <c r="D18" s="846" t="str">
        <f>IF('Input Data'!I11="","",'Input Data'!I11)</f>
        <v>REYES, MARK VILLANUEVA</v>
      </c>
      <c r="E18" s="847"/>
      <c r="F18" s="217"/>
      <c r="G18" s="218"/>
      <c r="H18" s="219"/>
      <c r="I18" s="219"/>
      <c r="J18" s="220"/>
      <c r="K18" s="221"/>
      <c r="L18" s="219"/>
      <c r="M18" s="219"/>
      <c r="N18" s="219"/>
      <c r="O18" s="222"/>
      <c r="P18" s="223"/>
      <c r="Q18" s="219"/>
      <c r="R18" s="219"/>
      <c r="S18" s="219"/>
      <c r="T18" s="220"/>
      <c r="U18" s="221"/>
      <c r="V18" s="219"/>
      <c r="W18" s="219"/>
      <c r="X18" s="219"/>
      <c r="Y18" s="222"/>
      <c r="Z18" s="223"/>
      <c r="AA18" s="219"/>
      <c r="AB18" s="219"/>
      <c r="AC18" s="222"/>
      <c r="AD18" s="220"/>
      <c r="AE18" s="212">
        <f t="shared" ref="AE18:AE76" si="0">IF(D18="","",COUNTIF(F18:AD18,"x") + COUNTIF(F18:AD18,"h")*0.5)</f>
        <v>0</v>
      </c>
      <c r="AF18" s="213">
        <f t="shared" ref="AF18:AF76" si="1">IF(OR(D18="", AI18="Transferred Out", AI18="NLS"), "", $AR$13)</f>
        <v>19</v>
      </c>
      <c r="AG18" s="224">
        <f>IF(AH18="","",AE18)</f>
        <v>0</v>
      </c>
      <c r="AH18" s="225">
        <f t="shared" ref="AH18:AH76" si="2">IF(AF18="","",$AR$13-AE18)</f>
        <v>19</v>
      </c>
      <c r="AI18" s="850"/>
      <c r="AJ18" s="848"/>
      <c r="AK18" s="848"/>
      <c r="AL18" s="848"/>
      <c r="AM18" s="848"/>
      <c r="AN18" s="849"/>
      <c r="AP18" s="226"/>
      <c r="AQ18" s="177" t="s">
        <v>198</v>
      </c>
      <c r="AY18" s="177">
        <f t="shared" ref="AY18:AY76" si="3">IF(D18="",0,1)</f>
        <v>1</v>
      </c>
    </row>
    <row r="19" spans="2:51" ht="18" customHeight="1">
      <c r="B19" s="184"/>
      <c r="C19" s="227">
        <f>IF(D19="","",SUBTOTAL(103,$D$17:D19))</f>
        <v>3</v>
      </c>
      <c r="D19" s="846" t="str">
        <f>IF('Input Data'!I12="","",'Input Data'!I12)</f>
        <v>SANTOS, CARLO MENDOZA</v>
      </c>
      <c r="E19" s="847"/>
      <c r="F19" s="217"/>
      <c r="G19" s="218"/>
      <c r="H19" s="219"/>
      <c r="I19" s="219"/>
      <c r="J19" s="220"/>
      <c r="K19" s="221"/>
      <c r="L19" s="219"/>
      <c r="M19" s="219"/>
      <c r="N19" s="219"/>
      <c r="O19" s="222"/>
      <c r="P19" s="223"/>
      <c r="Q19" s="219"/>
      <c r="R19" s="219"/>
      <c r="S19" s="219"/>
      <c r="T19" s="220"/>
      <c r="U19" s="221"/>
      <c r="V19" s="219"/>
      <c r="W19" s="219"/>
      <c r="X19" s="219"/>
      <c r="Y19" s="222"/>
      <c r="Z19" s="223"/>
      <c r="AA19" s="219"/>
      <c r="AB19" s="219"/>
      <c r="AC19" s="222"/>
      <c r="AD19" s="220"/>
      <c r="AE19" s="212">
        <f t="shared" si="0"/>
        <v>0</v>
      </c>
      <c r="AF19" s="213">
        <f t="shared" si="1"/>
        <v>19</v>
      </c>
      <c r="AG19" s="224">
        <f t="shared" ref="AG19:AG76" si="4">IF(AH19="","",AE19)</f>
        <v>0</v>
      </c>
      <c r="AH19" s="225">
        <f t="shared" si="2"/>
        <v>19</v>
      </c>
      <c r="AI19" s="850"/>
      <c r="AJ19" s="848"/>
      <c r="AK19" s="848"/>
      <c r="AL19" s="848"/>
      <c r="AM19" s="848"/>
      <c r="AN19" s="849"/>
      <c r="AP19" s="226" t="s">
        <v>199</v>
      </c>
      <c r="AQ19" s="177" t="s">
        <v>200</v>
      </c>
      <c r="AY19" s="177">
        <f t="shared" si="3"/>
        <v>1</v>
      </c>
    </row>
    <row r="20" spans="2:51" ht="18" customHeight="1">
      <c r="B20" s="184"/>
      <c r="C20" s="216">
        <f>IF(D20="","",SUBTOTAL(103,$D$17:D20))</f>
        <v>4</v>
      </c>
      <c r="D20" s="846" t="str">
        <f>IF('Input Data'!I13="","",'Input Data'!I13)</f>
        <v>MENDOZA, GABRIEL LOPEZ</v>
      </c>
      <c r="E20" s="847"/>
      <c r="F20" s="217"/>
      <c r="G20" s="218"/>
      <c r="H20" s="219"/>
      <c r="I20" s="219"/>
      <c r="J20" s="220"/>
      <c r="K20" s="221"/>
      <c r="L20" s="219"/>
      <c r="M20" s="219"/>
      <c r="N20" s="219"/>
      <c r="O20" s="222"/>
      <c r="P20" s="223"/>
      <c r="Q20" s="219"/>
      <c r="R20" s="219"/>
      <c r="S20" s="219"/>
      <c r="T20" s="220"/>
      <c r="U20" s="221"/>
      <c r="V20" s="219"/>
      <c r="W20" s="219"/>
      <c r="X20" s="219"/>
      <c r="Y20" s="222"/>
      <c r="Z20" s="223"/>
      <c r="AA20" s="219"/>
      <c r="AB20" s="219"/>
      <c r="AC20" s="222"/>
      <c r="AD20" s="220"/>
      <c r="AE20" s="212">
        <f t="shared" si="0"/>
        <v>0</v>
      </c>
      <c r="AF20" s="213">
        <f t="shared" si="1"/>
        <v>19</v>
      </c>
      <c r="AG20" s="228">
        <f t="shared" si="4"/>
        <v>0</v>
      </c>
      <c r="AH20" s="225">
        <f t="shared" si="2"/>
        <v>19</v>
      </c>
      <c r="AI20" s="850"/>
      <c r="AJ20" s="848"/>
      <c r="AK20" s="848"/>
      <c r="AL20" s="848"/>
      <c r="AM20" s="848"/>
      <c r="AN20" s="849"/>
      <c r="AP20" s="226" t="s">
        <v>201</v>
      </c>
      <c r="AQ20" s="177" t="s">
        <v>202</v>
      </c>
      <c r="AY20" s="177">
        <f t="shared" si="3"/>
        <v>1</v>
      </c>
    </row>
    <row r="21" spans="2:51" ht="18" customHeight="1">
      <c r="B21" s="184"/>
      <c r="C21" s="227">
        <f>IF(D21="","",SUBTOTAL(103,$D$17:D21))</f>
        <v>5</v>
      </c>
      <c r="D21" s="846" t="str">
        <f>IF('Input Data'!I14="","",'Input Data'!I14)</f>
        <v>VILLANUEVA, ADRIAN TORRES</v>
      </c>
      <c r="E21" s="847"/>
      <c r="F21" s="229"/>
      <c r="G21" s="218"/>
      <c r="H21" s="219"/>
      <c r="I21" s="219"/>
      <c r="J21" s="220"/>
      <c r="K21" s="221"/>
      <c r="L21" s="219"/>
      <c r="M21" s="219"/>
      <c r="N21" s="219"/>
      <c r="O21" s="222"/>
      <c r="P21" s="223"/>
      <c r="Q21" s="219"/>
      <c r="R21" s="219"/>
      <c r="S21" s="219"/>
      <c r="T21" s="220"/>
      <c r="U21" s="221"/>
      <c r="V21" s="219"/>
      <c r="W21" s="219"/>
      <c r="X21" s="219"/>
      <c r="Y21" s="222"/>
      <c r="Z21" s="223"/>
      <c r="AA21" s="219"/>
      <c r="AB21" s="219"/>
      <c r="AC21" s="222"/>
      <c r="AD21" s="220"/>
      <c r="AE21" s="212">
        <f t="shared" si="0"/>
        <v>0</v>
      </c>
      <c r="AF21" s="213">
        <f t="shared" si="1"/>
        <v>19</v>
      </c>
      <c r="AG21" s="224">
        <f t="shared" si="4"/>
        <v>0</v>
      </c>
      <c r="AH21" s="225">
        <f t="shared" si="2"/>
        <v>19</v>
      </c>
      <c r="AI21" s="850"/>
      <c r="AJ21" s="848"/>
      <c r="AK21" s="848"/>
      <c r="AL21" s="848"/>
      <c r="AM21" s="848"/>
      <c r="AN21" s="849"/>
      <c r="AY21" s="177">
        <f t="shared" si="3"/>
        <v>1</v>
      </c>
    </row>
    <row r="22" spans="2:51" ht="18" customHeight="1">
      <c r="B22" s="184"/>
      <c r="C22" s="216">
        <f>IF(D22="","",SUBTOTAL(103,$D$17:D22))</f>
        <v>6</v>
      </c>
      <c r="D22" s="846" t="str">
        <f>IF('Input Data'!I15="","",'Input Data'!I15)</f>
        <v>LOPEZ, JOSHUA RAMOS</v>
      </c>
      <c r="E22" s="847"/>
      <c r="F22" s="217"/>
      <c r="G22" s="218"/>
      <c r="H22" s="219"/>
      <c r="I22" s="219"/>
      <c r="J22" s="220"/>
      <c r="K22" s="221"/>
      <c r="L22" s="219"/>
      <c r="M22" s="219"/>
      <c r="N22" s="219"/>
      <c r="O22" s="222"/>
      <c r="P22" s="223"/>
      <c r="Q22" s="219"/>
      <c r="R22" s="219"/>
      <c r="S22" s="219"/>
      <c r="T22" s="220"/>
      <c r="U22" s="221"/>
      <c r="V22" s="219"/>
      <c r="W22" s="219"/>
      <c r="X22" s="219"/>
      <c r="Y22" s="222"/>
      <c r="Z22" s="223"/>
      <c r="AA22" s="219"/>
      <c r="AB22" s="219"/>
      <c r="AC22" s="222"/>
      <c r="AD22" s="220"/>
      <c r="AE22" s="212">
        <f t="shared" si="0"/>
        <v>0</v>
      </c>
      <c r="AF22" s="213">
        <f t="shared" si="1"/>
        <v>19</v>
      </c>
      <c r="AG22" s="224">
        <f t="shared" si="4"/>
        <v>0</v>
      </c>
      <c r="AH22" s="225">
        <f t="shared" si="2"/>
        <v>19</v>
      </c>
      <c r="AI22" s="850"/>
      <c r="AJ22" s="848"/>
      <c r="AK22" s="848"/>
      <c r="AL22" s="848"/>
      <c r="AM22" s="848"/>
      <c r="AN22" s="849"/>
      <c r="AP22" s="215" t="s">
        <v>203</v>
      </c>
      <c r="AQ22" s="177" t="s">
        <v>204</v>
      </c>
      <c r="AY22" s="177">
        <f t="shared" si="3"/>
        <v>1</v>
      </c>
    </row>
    <row r="23" spans="2:51" ht="18" customHeight="1">
      <c r="B23" s="184"/>
      <c r="C23" s="227">
        <f>IF(D23="","",SUBTOTAL(103,$D$17:D23))</f>
        <v>7</v>
      </c>
      <c r="D23" s="846" t="str">
        <f>IF('Input Data'!I16="","",'Input Data'!I16)</f>
        <v>TORRES, DANIEL BAUTISTA</v>
      </c>
      <c r="E23" s="847"/>
      <c r="F23" s="217"/>
      <c r="G23" s="218"/>
      <c r="H23" s="219"/>
      <c r="I23" s="219"/>
      <c r="J23" s="220"/>
      <c r="K23" s="221"/>
      <c r="L23" s="219"/>
      <c r="M23" s="219"/>
      <c r="N23" s="219"/>
      <c r="O23" s="222"/>
      <c r="P23" s="223"/>
      <c r="Q23" s="219"/>
      <c r="R23" s="219"/>
      <c r="S23" s="219"/>
      <c r="T23" s="220"/>
      <c r="U23" s="221"/>
      <c r="V23" s="219"/>
      <c r="W23" s="219"/>
      <c r="X23" s="219"/>
      <c r="Y23" s="222"/>
      <c r="Z23" s="223"/>
      <c r="AA23" s="219"/>
      <c r="AB23" s="219"/>
      <c r="AC23" s="222"/>
      <c r="AD23" s="220"/>
      <c r="AE23" s="212">
        <f t="shared" si="0"/>
        <v>0</v>
      </c>
      <c r="AF23" s="213">
        <f t="shared" si="1"/>
        <v>19</v>
      </c>
      <c r="AG23" s="224">
        <f t="shared" si="4"/>
        <v>0</v>
      </c>
      <c r="AH23" s="225">
        <f t="shared" si="2"/>
        <v>19</v>
      </c>
      <c r="AI23" s="850"/>
      <c r="AJ23" s="848"/>
      <c r="AK23" s="848"/>
      <c r="AL23" s="848"/>
      <c r="AM23" s="848"/>
      <c r="AN23" s="849"/>
      <c r="AY23" s="177">
        <f t="shared" si="3"/>
        <v>1</v>
      </c>
    </row>
    <row r="24" spans="2:51" ht="18" customHeight="1">
      <c r="B24" s="184"/>
      <c r="C24" s="216">
        <f>IF(D24="","",SUBTOTAL(103,$D$17:D24))</f>
        <v>8</v>
      </c>
      <c r="D24" s="846" t="str">
        <f>IF('Input Data'!I17="","",'Input Data'!I17)</f>
        <v>RAMOS, CHRISTIAN GARCIA</v>
      </c>
      <c r="E24" s="847"/>
      <c r="F24" s="217"/>
      <c r="G24" s="218"/>
      <c r="H24" s="219"/>
      <c r="I24" s="219"/>
      <c r="J24" s="220"/>
      <c r="K24" s="221"/>
      <c r="L24" s="219"/>
      <c r="M24" s="219"/>
      <c r="N24" s="219"/>
      <c r="O24" s="222"/>
      <c r="P24" s="223"/>
      <c r="Q24" s="219"/>
      <c r="R24" s="219"/>
      <c r="S24" s="219"/>
      <c r="T24" s="220"/>
      <c r="U24" s="221"/>
      <c r="V24" s="219"/>
      <c r="W24" s="219"/>
      <c r="X24" s="219"/>
      <c r="Y24" s="222"/>
      <c r="Z24" s="223"/>
      <c r="AA24" s="219"/>
      <c r="AB24" s="219"/>
      <c r="AC24" s="222"/>
      <c r="AD24" s="220"/>
      <c r="AE24" s="212">
        <f t="shared" si="0"/>
        <v>0</v>
      </c>
      <c r="AF24" s="213">
        <f t="shared" si="1"/>
        <v>19</v>
      </c>
      <c r="AG24" s="230">
        <f t="shared" si="4"/>
        <v>0</v>
      </c>
      <c r="AH24" s="225">
        <f t="shared" si="2"/>
        <v>19</v>
      </c>
      <c r="AI24" s="850"/>
      <c r="AJ24" s="848"/>
      <c r="AK24" s="848"/>
      <c r="AL24" s="848"/>
      <c r="AM24" s="848"/>
      <c r="AN24" s="849"/>
      <c r="AY24" s="177">
        <f t="shared" si="3"/>
        <v>1</v>
      </c>
    </row>
    <row r="25" spans="2:51" ht="18" customHeight="1">
      <c r="B25" s="184"/>
      <c r="C25" s="227">
        <f>IF(D25="","",SUBTOTAL(103,$D$17:D25))</f>
        <v>9</v>
      </c>
      <c r="D25" s="846" t="str">
        <f>IF('Input Data'!I18="","",'Input Data'!I18)</f>
        <v>BAUTISTA, KEVIN MORALES</v>
      </c>
      <c r="E25" s="847"/>
      <c r="F25" s="217"/>
      <c r="G25" s="218"/>
      <c r="H25" s="219"/>
      <c r="I25" s="219"/>
      <c r="J25" s="220"/>
      <c r="K25" s="221"/>
      <c r="L25" s="219"/>
      <c r="M25" s="219"/>
      <c r="N25" s="219"/>
      <c r="O25" s="222"/>
      <c r="P25" s="223"/>
      <c r="Q25" s="219"/>
      <c r="R25" s="219"/>
      <c r="S25" s="219"/>
      <c r="T25" s="220"/>
      <c r="U25" s="221"/>
      <c r="V25" s="219"/>
      <c r="W25" s="219"/>
      <c r="X25" s="219"/>
      <c r="Y25" s="222"/>
      <c r="Z25" s="223"/>
      <c r="AA25" s="219"/>
      <c r="AB25" s="219"/>
      <c r="AC25" s="222"/>
      <c r="AD25" s="220"/>
      <c r="AE25" s="212">
        <f t="shared" si="0"/>
        <v>0</v>
      </c>
      <c r="AF25" s="213">
        <f t="shared" si="1"/>
        <v>19</v>
      </c>
      <c r="AG25" s="224">
        <f t="shared" si="4"/>
        <v>0</v>
      </c>
      <c r="AH25" s="225">
        <f t="shared" si="2"/>
        <v>19</v>
      </c>
      <c r="AI25" s="850"/>
      <c r="AJ25" s="848"/>
      <c r="AK25" s="848"/>
      <c r="AL25" s="848"/>
      <c r="AM25" s="848"/>
      <c r="AN25" s="849"/>
      <c r="AY25" s="177">
        <f t="shared" si="3"/>
        <v>1</v>
      </c>
    </row>
    <row r="26" spans="2:51" ht="18" customHeight="1">
      <c r="B26" s="184"/>
      <c r="C26" s="227">
        <f>IF(D26="","",SUBTOTAL(103,$D$17:D26))</f>
        <v>10</v>
      </c>
      <c r="D26" s="846" t="str">
        <f>IF('Input Data'!I19="","",'Input Data'!I19)</f>
        <v>GARCIA, PAOLO FERNANDEZ</v>
      </c>
      <c r="E26" s="847"/>
      <c r="F26" s="217"/>
      <c r="G26" s="218"/>
      <c r="H26" s="219"/>
      <c r="I26" s="219"/>
      <c r="J26" s="220"/>
      <c r="K26" s="221"/>
      <c r="L26" s="219"/>
      <c r="M26" s="219"/>
      <c r="N26" s="219"/>
      <c r="O26" s="222"/>
      <c r="P26" s="223"/>
      <c r="Q26" s="219"/>
      <c r="R26" s="219"/>
      <c r="S26" s="219"/>
      <c r="T26" s="220"/>
      <c r="U26" s="221"/>
      <c r="V26" s="219"/>
      <c r="W26" s="219"/>
      <c r="X26" s="219"/>
      <c r="Y26" s="222"/>
      <c r="Z26" s="223"/>
      <c r="AA26" s="219"/>
      <c r="AB26" s="219"/>
      <c r="AC26" s="222"/>
      <c r="AD26" s="220"/>
      <c r="AE26" s="212">
        <f t="shared" si="0"/>
        <v>0</v>
      </c>
      <c r="AF26" s="213">
        <f t="shared" si="1"/>
        <v>19</v>
      </c>
      <c r="AG26" s="224">
        <f t="shared" si="4"/>
        <v>0</v>
      </c>
      <c r="AH26" s="225">
        <f t="shared" si="2"/>
        <v>19</v>
      </c>
      <c r="AI26" s="850"/>
      <c r="AJ26" s="848"/>
      <c r="AK26" s="848"/>
      <c r="AL26" s="848"/>
      <c r="AM26" s="848"/>
      <c r="AN26" s="849"/>
      <c r="AY26" s="177">
        <f t="shared" si="3"/>
        <v>1</v>
      </c>
    </row>
    <row r="27" spans="2:51" ht="18" customHeight="1">
      <c r="B27" s="184"/>
      <c r="C27" s="227">
        <f>IF(D27="","",SUBTOTAL(103,$D$17:D27))</f>
        <v>11</v>
      </c>
      <c r="D27" s="846" t="str">
        <f>IF('Input Data'!I20="","",'Input Data'!I20)</f>
        <v>MORALES, ANGELO AQUINO</v>
      </c>
      <c r="E27" s="847"/>
      <c r="F27" s="217"/>
      <c r="G27" s="218"/>
      <c r="H27" s="219"/>
      <c r="I27" s="219"/>
      <c r="J27" s="220"/>
      <c r="K27" s="221"/>
      <c r="L27" s="219"/>
      <c r="M27" s="219"/>
      <c r="N27" s="219"/>
      <c r="O27" s="222"/>
      <c r="P27" s="223"/>
      <c r="Q27" s="219"/>
      <c r="R27" s="219"/>
      <c r="S27" s="219"/>
      <c r="T27" s="220"/>
      <c r="U27" s="221"/>
      <c r="V27" s="219"/>
      <c r="W27" s="219"/>
      <c r="X27" s="219"/>
      <c r="Y27" s="222"/>
      <c r="Z27" s="223"/>
      <c r="AA27" s="219"/>
      <c r="AB27" s="219"/>
      <c r="AC27" s="222"/>
      <c r="AD27" s="220"/>
      <c r="AE27" s="212">
        <f t="shared" si="0"/>
        <v>0</v>
      </c>
      <c r="AF27" s="213">
        <f t="shared" si="1"/>
        <v>19</v>
      </c>
      <c r="AG27" s="224">
        <f t="shared" si="4"/>
        <v>0</v>
      </c>
      <c r="AH27" s="225">
        <f t="shared" si="2"/>
        <v>19</v>
      </c>
      <c r="AI27" s="850"/>
      <c r="AJ27" s="848"/>
      <c r="AK27" s="848"/>
      <c r="AL27" s="848"/>
      <c r="AM27" s="848"/>
      <c r="AN27" s="849"/>
      <c r="AY27" s="177">
        <f t="shared" si="3"/>
        <v>1</v>
      </c>
    </row>
    <row r="28" spans="2:51" ht="18" customHeight="1">
      <c r="B28" s="184"/>
      <c r="C28" s="227">
        <f>IF(D28="","",SUBTOTAL(103,$D$17:D28))</f>
        <v>12</v>
      </c>
      <c r="D28" s="846" t="str">
        <f>IF('Input Data'!I21="","",'Input Data'!I21)</f>
        <v>FERNANDEZ, NATHANIEL SALAZAR</v>
      </c>
      <c r="E28" s="847"/>
      <c r="F28" s="217"/>
      <c r="G28" s="218"/>
      <c r="H28" s="219"/>
      <c r="I28" s="219"/>
      <c r="J28" s="220"/>
      <c r="K28" s="221"/>
      <c r="L28" s="219"/>
      <c r="M28" s="219"/>
      <c r="N28" s="219"/>
      <c r="O28" s="222"/>
      <c r="P28" s="223"/>
      <c r="Q28" s="219"/>
      <c r="R28" s="219"/>
      <c r="S28" s="219"/>
      <c r="T28" s="220"/>
      <c r="U28" s="221"/>
      <c r="V28" s="219"/>
      <c r="W28" s="219"/>
      <c r="X28" s="219"/>
      <c r="Y28" s="222"/>
      <c r="Z28" s="223"/>
      <c r="AA28" s="219"/>
      <c r="AB28" s="219"/>
      <c r="AC28" s="222"/>
      <c r="AD28" s="220"/>
      <c r="AE28" s="212">
        <f t="shared" si="0"/>
        <v>0</v>
      </c>
      <c r="AF28" s="213">
        <f t="shared" si="1"/>
        <v>19</v>
      </c>
      <c r="AG28" s="224">
        <f t="shared" si="4"/>
        <v>0</v>
      </c>
      <c r="AH28" s="225">
        <f t="shared" si="2"/>
        <v>19</v>
      </c>
      <c r="AI28" s="850"/>
      <c r="AJ28" s="848"/>
      <c r="AK28" s="848"/>
      <c r="AL28" s="848"/>
      <c r="AM28" s="848"/>
      <c r="AN28" s="849"/>
      <c r="AY28" s="177">
        <f t="shared" si="3"/>
        <v>1</v>
      </c>
    </row>
    <row r="29" spans="2:51" ht="18" customHeight="1">
      <c r="B29" s="184"/>
      <c r="C29" s="227">
        <f>IF(D29="","",SUBTOTAL(103,$D$17:D29))</f>
        <v>13</v>
      </c>
      <c r="D29" s="846" t="str">
        <f>IF('Input Data'!I22="","",'Input Data'!I22)</f>
        <v>AQUINO, FRANCIS GUTIERREZ</v>
      </c>
      <c r="E29" s="847"/>
      <c r="F29" s="217"/>
      <c r="G29" s="218"/>
      <c r="H29" s="219"/>
      <c r="I29" s="219"/>
      <c r="J29" s="220"/>
      <c r="K29" s="221"/>
      <c r="L29" s="219"/>
      <c r="M29" s="219"/>
      <c r="N29" s="219"/>
      <c r="O29" s="222"/>
      <c r="P29" s="223"/>
      <c r="Q29" s="219"/>
      <c r="R29" s="219"/>
      <c r="S29" s="219"/>
      <c r="T29" s="220"/>
      <c r="U29" s="221"/>
      <c r="V29" s="219"/>
      <c r="W29" s="219"/>
      <c r="X29" s="219"/>
      <c r="Y29" s="222"/>
      <c r="Z29" s="223"/>
      <c r="AA29" s="219"/>
      <c r="AB29" s="219"/>
      <c r="AC29" s="222"/>
      <c r="AD29" s="220"/>
      <c r="AE29" s="212">
        <f t="shared" si="0"/>
        <v>0</v>
      </c>
      <c r="AF29" s="213">
        <f t="shared" si="1"/>
        <v>19</v>
      </c>
      <c r="AG29" s="224">
        <f t="shared" si="4"/>
        <v>0</v>
      </c>
      <c r="AH29" s="225">
        <f t="shared" si="2"/>
        <v>19</v>
      </c>
      <c r="AI29" s="850"/>
      <c r="AJ29" s="848"/>
      <c r="AK29" s="848"/>
      <c r="AL29" s="848"/>
      <c r="AM29" s="848"/>
      <c r="AN29" s="849"/>
      <c r="AY29" s="177">
        <f t="shared" si="3"/>
        <v>1</v>
      </c>
    </row>
    <row r="30" spans="2:51" ht="18" customHeight="1">
      <c r="B30" s="184"/>
      <c r="C30" s="227">
        <f>IF(D30="","",SUBTOTAL(103,$D$17:D30))</f>
        <v>14</v>
      </c>
      <c r="D30" s="846" t="str">
        <f>IF('Input Data'!I23="","",'Input Data'!I23)</f>
        <v>SALAZAR, DOMINIC PONCE</v>
      </c>
      <c r="E30" s="847"/>
      <c r="F30" s="217"/>
      <c r="G30" s="218"/>
      <c r="H30" s="219"/>
      <c r="I30" s="219"/>
      <c r="J30" s="220"/>
      <c r="K30" s="221"/>
      <c r="L30" s="219"/>
      <c r="M30" s="219"/>
      <c r="N30" s="219"/>
      <c r="O30" s="222"/>
      <c r="P30" s="223"/>
      <c r="Q30" s="219"/>
      <c r="R30" s="219"/>
      <c r="S30" s="219"/>
      <c r="T30" s="220"/>
      <c r="U30" s="221"/>
      <c r="V30" s="219"/>
      <c r="W30" s="219"/>
      <c r="X30" s="219"/>
      <c r="Y30" s="222"/>
      <c r="Z30" s="223"/>
      <c r="AA30" s="219"/>
      <c r="AB30" s="219"/>
      <c r="AC30" s="222"/>
      <c r="AD30" s="220"/>
      <c r="AE30" s="212">
        <f t="shared" si="0"/>
        <v>0</v>
      </c>
      <c r="AF30" s="213">
        <f t="shared" si="1"/>
        <v>19</v>
      </c>
      <c r="AG30" s="224">
        <f t="shared" si="4"/>
        <v>0</v>
      </c>
      <c r="AH30" s="225">
        <f t="shared" si="2"/>
        <v>19</v>
      </c>
      <c r="AI30" s="850"/>
      <c r="AJ30" s="848"/>
      <c r="AK30" s="848"/>
      <c r="AL30" s="848"/>
      <c r="AM30" s="848"/>
      <c r="AN30" s="849"/>
      <c r="AY30" s="177">
        <f t="shared" si="3"/>
        <v>1</v>
      </c>
    </row>
    <row r="31" spans="2:51" ht="18" customHeight="1">
      <c r="B31" s="184"/>
      <c r="C31" s="231">
        <f>IF(D31="","",SUBTOTAL(103,$D$17:D31))</f>
        <v>15</v>
      </c>
      <c r="D31" s="846" t="str">
        <f>IF('Input Data'!I24="","",'Input Data'!I24)</f>
        <v>GUTIERREZ, EMMANUEL RIVERA</v>
      </c>
      <c r="E31" s="847"/>
      <c r="F31" s="232"/>
      <c r="G31" s="218"/>
      <c r="H31" s="219"/>
      <c r="I31" s="219"/>
      <c r="J31" s="220"/>
      <c r="K31" s="221"/>
      <c r="L31" s="219"/>
      <c r="M31" s="219"/>
      <c r="N31" s="219"/>
      <c r="O31" s="222"/>
      <c r="P31" s="223"/>
      <c r="Q31" s="219"/>
      <c r="R31" s="219"/>
      <c r="S31" s="219"/>
      <c r="T31" s="220"/>
      <c r="U31" s="221"/>
      <c r="V31" s="219"/>
      <c r="W31" s="219"/>
      <c r="X31" s="219"/>
      <c r="Y31" s="222"/>
      <c r="Z31" s="223"/>
      <c r="AA31" s="219"/>
      <c r="AB31" s="219"/>
      <c r="AC31" s="222"/>
      <c r="AD31" s="220"/>
      <c r="AE31" s="212">
        <f t="shared" si="0"/>
        <v>0</v>
      </c>
      <c r="AF31" s="213">
        <f t="shared" si="1"/>
        <v>19</v>
      </c>
      <c r="AG31" s="224">
        <f t="shared" si="4"/>
        <v>0</v>
      </c>
      <c r="AH31" s="225">
        <f t="shared" si="2"/>
        <v>19</v>
      </c>
      <c r="AI31" s="850"/>
      <c r="AJ31" s="848"/>
      <c r="AK31" s="848"/>
      <c r="AL31" s="848"/>
      <c r="AM31" s="848"/>
      <c r="AN31" s="849"/>
      <c r="AY31" s="177">
        <f t="shared" si="3"/>
        <v>1</v>
      </c>
    </row>
    <row r="32" spans="2:51" ht="18" customHeight="1">
      <c r="B32" s="184"/>
      <c r="C32" s="216">
        <f>IF(D32="","",SUBTOTAL(103,$D$17:D32))</f>
        <v>16</v>
      </c>
      <c r="D32" s="846" t="str">
        <f>IF('Input Data'!I25="","",'Input Data'!I25)</f>
        <v>PONCE, PATRICK CRUZ</v>
      </c>
      <c r="E32" s="847"/>
      <c r="F32" s="229"/>
      <c r="G32" s="233"/>
      <c r="H32" s="234"/>
      <c r="I32" s="234"/>
      <c r="J32" s="235"/>
      <c r="K32" s="221"/>
      <c r="L32" s="219"/>
      <c r="M32" s="219"/>
      <c r="N32" s="219"/>
      <c r="O32" s="222"/>
      <c r="P32" s="223"/>
      <c r="Q32" s="219"/>
      <c r="R32" s="219"/>
      <c r="S32" s="219"/>
      <c r="T32" s="220"/>
      <c r="U32" s="221"/>
      <c r="V32" s="219"/>
      <c r="W32" s="219"/>
      <c r="X32" s="219"/>
      <c r="Y32" s="222"/>
      <c r="Z32" s="223"/>
      <c r="AA32" s="219"/>
      <c r="AB32" s="219"/>
      <c r="AC32" s="222"/>
      <c r="AD32" s="220"/>
      <c r="AE32" s="212">
        <f t="shared" si="0"/>
        <v>0</v>
      </c>
      <c r="AF32" s="213">
        <f t="shared" si="1"/>
        <v>19</v>
      </c>
      <c r="AG32" s="224">
        <f t="shared" si="4"/>
        <v>0</v>
      </c>
      <c r="AH32" s="225">
        <f t="shared" si="2"/>
        <v>19</v>
      </c>
      <c r="AI32" s="850"/>
      <c r="AJ32" s="848"/>
      <c r="AK32" s="848"/>
      <c r="AL32" s="848"/>
      <c r="AM32" s="848"/>
      <c r="AN32" s="849"/>
      <c r="AY32" s="177">
        <f t="shared" si="3"/>
        <v>1</v>
      </c>
    </row>
    <row r="33" spans="2:51" ht="18" customHeight="1">
      <c r="B33" s="184"/>
      <c r="C33" s="227">
        <f>IF(D33="","",SUBTOTAL(103,$D$17:D33))</f>
        <v>17</v>
      </c>
      <c r="D33" s="846" t="str">
        <f>IF('Input Data'!I26="","",'Input Data'!I26)</f>
        <v>RIVERA, JOSEPH RAMIREZ</v>
      </c>
      <c r="E33" s="847"/>
      <c r="F33" s="217"/>
      <c r="G33" s="218"/>
      <c r="H33" s="219"/>
      <c r="I33" s="219"/>
      <c r="J33" s="220"/>
      <c r="K33" s="221"/>
      <c r="L33" s="219"/>
      <c r="M33" s="219"/>
      <c r="N33" s="219"/>
      <c r="O33" s="222"/>
      <c r="P33" s="223"/>
      <c r="Q33" s="219"/>
      <c r="R33" s="219"/>
      <c r="S33" s="219"/>
      <c r="T33" s="220"/>
      <c r="U33" s="221"/>
      <c r="V33" s="219"/>
      <c r="W33" s="219"/>
      <c r="X33" s="219"/>
      <c r="Y33" s="222"/>
      <c r="Z33" s="223"/>
      <c r="AA33" s="219"/>
      <c r="AB33" s="219"/>
      <c r="AC33" s="222"/>
      <c r="AD33" s="220"/>
      <c r="AE33" s="212">
        <f t="shared" si="0"/>
        <v>0</v>
      </c>
      <c r="AF33" s="213">
        <f t="shared" si="1"/>
        <v>19</v>
      </c>
      <c r="AG33" s="224">
        <f t="shared" si="4"/>
        <v>0</v>
      </c>
      <c r="AH33" s="225">
        <f t="shared" si="2"/>
        <v>19</v>
      </c>
      <c r="AI33" s="850"/>
      <c r="AJ33" s="848"/>
      <c r="AK33" s="848"/>
      <c r="AL33" s="848"/>
      <c r="AM33" s="848"/>
      <c r="AN33" s="849"/>
      <c r="AY33" s="177">
        <f t="shared" si="3"/>
        <v>1</v>
      </c>
    </row>
    <row r="34" spans="2:51" ht="18" customHeight="1">
      <c r="B34" s="184"/>
      <c r="C34" s="227">
        <f>IF(D34="","",SUBTOTAL(103,$D$17:D34))</f>
        <v>18</v>
      </c>
      <c r="D34" s="846" t="str">
        <f>IF('Input Data'!I27="","",'Input Data'!I27)</f>
        <v>CRUZ, BRYAN CASTILLO</v>
      </c>
      <c r="E34" s="847"/>
      <c r="F34" s="217"/>
      <c r="G34" s="218"/>
      <c r="H34" s="219"/>
      <c r="I34" s="219"/>
      <c r="J34" s="220"/>
      <c r="K34" s="221"/>
      <c r="L34" s="219"/>
      <c r="M34" s="219"/>
      <c r="N34" s="219"/>
      <c r="O34" s="222"/>
      <c r="P34" s="223"/>
      <c r="Q34" s="219"/>
      <c r="R34" s="219"/>
      <c r="S34" s="219"/>
      <c r="T34" s="220"/>
      <c r="U34" s="221"/>
      <c r="V34" s="219"/>
      <c r="W34" s="219"/>
      <c r="X34" s="219"/>
      <c r="Y34" s="222"/>
      <c r="Z34" s="223"/>
      <c r="AA34" s="219"/>
      <c r="AB34" s="219"/>
      <c r="AC34" s="222"/>
      <c r="AD34" s="220"/>
      <c r="AE34" s="212">
        <f t="shared" si="0"/>
        <v>0</v>
      </c>
      <c r="AF34" s="213">
        <f t="shared" si="1"/>
        <v>19</v>
      </c>
      <c r="AG34" s="224">
        <f t="shared" si="4"/>
        <v>0</v>
      </c>
      <c r="AH34" s="225">
        <f t="shared" si="2"/>
        <v>19</v>
      </c>
      <c r="AI34" s="850"/>
      <c r="AJ34" s="848"/>
      <c r="AK34" s="848"/>
      <c r="AL34" s="848"/>
      <c r="AM34" s="848"/>
      <c r="AN34" s="849"/>
      <c r="AY34" s="177">
        <f t="shared" si="3"/>
        <v>1</v>
      </c>
    </row>
    <row r="35" spans="2:51" ht="18" customHeight="1">
      <c r="B35" s="184"/>
      <c r="C35" s="227">
        <f>IF(D35="","",SUBTOTAL(103,$D$17:D35))</f>
        <v>19</v>
      </c>
      <c r="D35" s="846" t="str">
        <f>IF('Input Data'!I28="","",'Input Data'!I28)</f>
        <v>RAMIREZ, VINCENT HERRERA</v>
      </c>
      <c r="E35" s="847"/>
      <c r="F35" s="217"/>
      <c r="G35" s="218"/>
      <c r="H35" s="219"/>
      <c r="I35" s="219"/>
      <c r="J35" s="220"/>
      <c r="K35" s="221"/>
      <c r="L35" s="219"/>
      <c r="M35" s="219"/>
      <c r="N35" s="219"/>
      <c r="O35" s="222"/>
      <c r="P35" s="223"/>
      <c r="Q35" s="219"/>
      <c r="R35" s="219"/>
      <c r="S35" s="219"/>
      <c r="T35" s="220"/>
      <c r="U35" s="221"/>
      <c r="V35" s="219"/>
      <c r="W35" s="219"/>
      <c r="X35" s="219"/>
      <c r="Y35" s="222"/>
      <c r="Z35" s="223"/>
      <c r="AA35" s="219"/>
      <c r="AB35" s="219"/>
      <c r="AC35" s="222"/>
      <c r="AD35" s="220"/>
      <c r="AE35" s="212">
        <f t="shared" si="0"/>
        <v>0</v>
      </c>
      <c r="AF35" s="213">
        <f t="shared" si="1"/>
        <v>19</v>
      </c>
      <c r="AG35" s="224">
        <f t="shared" si="4"/>
        <v>0</v>
      </c>
      <c r="AH35" s="225">
        <f t="shared" si="2"/>
        <v>19</v>
      </c>
      <c r="AI35" s="850"/>
      <c r="AJ35" s="848"/>
      <c r="AK35" s="848"/>
      <c r="AL35" s="848"/>
      <c r="AM35" s="848"/>
      <c r="AN35" s="849"/>
      <c r="AY35" s="177">
        <f t="shared" si="3"/>
        <v>1</v>
      </c>
    </row>
    <row r="36" spans="2:51" ht="18" customHeight="1">
      <c r="B36" s="184"/>
      <c r="C36" s="227">
        <f>IF(D36="","",SUBTOTAL(103,$D$17:D36))</f>
        <v>20</v>
      </c>
      <c r="D36" s="846" t="str">
        <f>IF('Input Data'!I29="","",'Input Data'!I29)</f>
        <v>CASTILLO, JUSTIN NAVARRO</v>
      </c>
      <c r="E36" s="847"/>
      <c r="F36" s="217"/>
      <c r="G36" s="218"/>
      <c r="H36" s="219"/>
      <c r="I36" s="219"/>
      <c r="J36" s="220"/>
      <c r="K36" s="221"/>
      <c r="L36" s="219"/>
      <c r="M36" s="219"/>
      <c r="N36" s="219"/>
      <c r="O36" s="222"/>
      <c r="P36" s="223"/>
      <c r="Q36" s="219"/>
      <c r="R36" s="219"/>
      <c r="S36" s="219"/>
      <c r="T36" s="220"/>
      <c r="U36" s="221"/>
      <c r="V36" s="219"/>
      <c r="W36" s="219"/>
      <c r="X36" s="219"/>
      <c r="Y36" s="222"/>
      <c r="Z36" s="223"/>
      <c r="AA36" s="219"/>
      <c r="AB36" s="219"/>
      <c r="AC36" s="222"/>
      <c r="AD36" s="220"/>
      <c r="AE36" s="212">
        <f t="shared" si="0"/>
        <v>0</v>
      </c>
      <c r="AF36" s="213">
        <f t="shared" si="1"/>
        <v>19</v>
      </c>
      <c r="AG36" s="224">
        <f t="shared" si="4"/>
        <v>0</v>
      </c>
      <c r="AH36" s="225">
        <f t="shared" si="2"/>
        <v>19</v>
      </c>
      <c r="AI36" s="850"/>
      <c r="AJ36" s="848"/>
      <c r="AK36" s="848"/>
      <c r="AL36" s="848"/>
      <c r="AM36" s="848"/>
      <c r="AN36" s="849"/>
      <c r="AY36" s="177">
        <f t="shared" si="3"/>
        <v>1</v>
      </c>
    </row>
    <row r="37" spans="2:51" ht="18" customHeight="1">
      <c r="B37" s="184"/>
      <c r="C37" s="227">
        <f>IF(D37="","",SUBTOTAL(103,$D$17:D37))</f>
        <v>21</v>
      </c>
      <c r="D37" s="846" t="str">
        <f>IF('Input Data'!I30="","",'Input Data'!I30)</f>
        <v>HERRERA, ADRIANNE VERGARA</v>
      </c>
      <c r="E37" s="847"/>
      <c r="F37" s="217"/>
      <c r="G37" s="218"/>
      <c r="H37" s="219"/>
      <c r="I37" s="219"/>
      <c r="J37" s="220"/>
      <c r="K37" s="221"/>
      <c r="L37" s="219"/>
      <c r="M37" s="219"/>
      <c r="N37" s="219"/>
      <c r="O37" s="222"/>
      <c r="P37" s="223"/>
      <c r="Q37" s="219"/>
      <c r="R37" s="219"/>
      <c r="S37" s="219"/>
      <c r="T37" s="220"/>
      <c r="U37" s="221"/>
      <c r="V37" s="219"/>
      <c r="W37" s="219"/>
      <c r="X37" s="219"/>
      <c r="Y37" s="222"/>
      <c r="Z37" s="223"/>
      <c r="AA37" s="219"/>
      <c r="AB37" s="219"/>
      <c r="AC37" s="222"/>
      <c r="AD37" s="220"/>
      <c r="AE37" s="212">
        <f t="shared" si="0"/>
        <v>0</v>
      </c>
      <c r="AF37" s="213">
        <f t="shared" si="1"/>
        <v>19</v>
      </c>
      <c r="AG37" s="224">
        <f t="shared" si="4"/>
        <v>0</v>
      </c>
      <c r="AH37" s="225">
        <f t="shared" si="2"/>
        <v>19</v>
      </c>
      <c r="AI37" s="850"/>
      <c r="AJ37" s="848"/>
      <c r="AK37" s="848"/>
      <c r="AL37" s="848"/>
      <c r="AM37" s="848"/>
      <c r="AN37" s="849"/>
    </row>
    <row r="38" spans="2:51" ht="18" customHeight="1">
      <c r="B38" s="184"/>
      <c r="C38" s="227">
        <f>IF(D38="","",SUBTOTAL(103,$D$17:D38))</f>
        <v>22</v>
      </c>
      <c r="D38" s="846" t="str">
        <f>IF('Input Data'!I31="","",'Input Data'!I31)</f>
        <v>NAVARRO, LAWRENCE TORRES</v>
      </c>
      <c r="E38" s="847"/>
      <c r="F38" s="217"/>
      <c r="G38" s="218"/>
      <c r="H38" s="219"/>
      <c r="I38" s="219"/>
      <c r="J38" s="220"/>
      <c r="K38" s="221"/>
      <c r="L38" s="219"/>
      <c r="M38" s="219"/>
      <c r="N38" s="219"/>
      <c r="O38" s="222"/>
      <c r="P38" s="223"/>
      <c r="Q38" s="219"/>
      <c r="R38" s="219"/>
      <c r="S38" s="219"/>
      <c r="T38" s="220"/>
      <c r="U38" s="221"/>
      <c r="V38" s="219"/>
      <c r="W38" s="219"/>
      <c r="X38" s="219"/>
      <c r="Y38" s="222"/>
      <c r="Z38" s="223"/>
      <c r="AA38" s="219"/>
      <c r="AB38" s="219"/>
      <c r="AC38" s="222"/>
      <c r="AD38" s="220"/>
      <c r="AE38" s="212">
        <f t="shared" si="0"/>
        <v>0</v>
      </c>
      <c r="AF38" s="213">
        <f t="shared" si="1"/>
        <v>19</v>
      </c>
      <c r="AG38" s="224">
        <f t="shared" si="4"/>
        <v>0</v>
      </c>
      <c r="AH38" s="225">
        <f t="shared" si="2"/>
        <v>19</v>
      </c>
      <c r="AI38" s="850"/>
      <c r="AJ38" s="848"/>
      <c r="AK38" s="848"/>
      <c r="AL38" s="848"/>
      <c r="AM38" s="848"/>
      <c r="AN38" s="849"/>
    </row>
    <row r="39" spans="2:51" ht="18" customHeight="1">
      <c r="B39" s="184"/>
      <c r="C39" s="227">
        <f>IF(D39="","",SUBTOTAL(103,$D$17:D39))</f>
        <v>23</v>
      </c>
      <c r="D39" s="846" t="str">
        <f>IF('Input Data'!I32="","",'Input Data'!I32)</f>
        <v>VERGARA, MIGUEL DOMINGUEZ</v>
      </c>
      <c r="E39" s="847"/>
      <c r="F39" s="217"/>
      <c r="G39" s="218"/>
      <c r="H39" s="219"/>
      <c r="I39" s="219"/>
      <c r="J39" s="220"/>
      <c r="K39" s="221"/>
      <c r="L39" s="219"/>
      <c r="M39" s="219"/>
      <c r="N39" s="219"/>
      <c r="O39" s="222"/>
      <c r="P39" s="223"/>
      <c r="Q39" s="219"/>
      <c r="R39" s="219"/>
      <c r="S39" s="219"/>
      <c r="T39" s="220"/>
      <c r="U39" s="221"/>
      <c r="V39" s="219"/>
      <c r="W39" s="219"/>
      <c r="X39" s="219"/>
      <c r="Y39" s="222"/>
      <c r="Z39" s="223"/>
      <c r="AA39" s="219"/>
      <c r="AB39" s="219"/>
      <c r="AC39" s="222"/>
      <c r="AD39" s="220"/>
      <c r="AE39" s="212">
        <f t="shared" si="0"/>
        <v>0</v>
      </c>
      <c r="AF39" s="213">
        <f t="shared" si="1"/>
        <v>19</v>
      </c>
      <c r="AG39" s="224">
        <f t="shared" si="4"/>
        <v>0</v>
      </c>
      <c r="AH39" s="225">
        <f t="shared" si="2"/>
        <v>19</v>
      </c>
      <c r="AI39" s="850"/>
      <c r="AJ39" s="848"/>
      <c r="AK39" s="848"/>
      <c r="AL39" s="848"/>
      <c r="AM39" s="848"/>
      <c r="AN39" s="849"/>
    </row>
    <row r="40" spans="2:51" ht="18" customHeight="1">
      <c r="B40" s="184"/>
      <c r="C40" s="227">
        <f>IF(D40="","",SUBTOTAL(103,$D$17:D40))</f>
        <v>24</v>
      </c>
      <c r="D40" s="846" t="str">
        <f>IF('Input Data'!I33="","",'Input Data'!I33)</f>
        <v>DOMINGUEZ, ANTHONY ESPINOZA</v>
      </c>
      <c r="E40" s="847"/>
      <c r="F40" s="217"/>
      <c r="G40" s="218"/>
      <c r="H40" s="219"/>
      <c r="I40" s="219"/>
      <c r="J40" s="220"/>
      <c r="K40" s="221"/>
      <c r="L40" s="219"/>
      <c r="M40" s="219"/>
      <c r="N40" s="219"/>
      <c r="O40" s="222"/>
      <c r="P40" s="223"/>
      <c r="Q40" s="219"/>
      <c r="R40" s="219"/>
      <c r="S40" s="219"/>
      <c r="T40" s="220"/>
      <c r="U40" s="221"/>
      <c r="V40" s="219"/>
      <c r="W40" s="219"/>
      <c r="X40" s="219"/>
      <c r="Y40" s="222"/>
      <c r="Z40" s="223"/>
      <c r="AA40" s="219"/>
      <c r="AB40" s="219"/>
      <c r="AC40" s="222"/>
      <c r="AD40" s="220"/>
      <c r="AE40" s="212">
        <f t="shared" si="0"/>
        <v>0</v>
      </c>
      <c r="AF40" s="213">
        <f t="shared" si="1"/>
        <v>19</v>
      </c>
      <c r="AG40" s="224">
        <f t="shared" si="4"/>
        <v>0</v>
      </c>
      <c r="AH40" s="225">
        <f t="shared" si="2"/>
        <v>19</v>
      </c>
      <c r="AI40" s="850"/>
      <c r="AJ40" s="848"/>
      <c r="AK40" s="848"/>
      <c r="AL40" s="848"/>
      <c r="AM40" s="848"/>
      <c r="AN40" s="849"/>
    </row>
    <row r="41" spans="2:51" ht="18" customHeight="1">
      <c r="B41" s="184"/>
      <c r="C41" s="227">
        <f>IF(D41="","",SUBTOTAL(103,$D$17:D41))</f>
        <v>25</v>
      </c>
      <c r="D41" s="846" t="str">
        <f>IF('Input Data'!I34="","",'Input Data'!I34)</f>
        <v>ESPINOZA, ALVIN DEL ROSARIO</v>
      </c>
      <c r="E41" s="847"/>
      <c r="F41" s="217"/>
      <c r="G41" s="218"/>
      <c r="H41" s="219"/>
      <c r="I41" s="219"/>
      <c r="J41" s="220"/>
      <c r="K41" s="221"/>
      <c r="L41" s="219"/>
      <c r="M41" s="219"/>
      <c r="N41" s="219"/>
      <c r="O41" s="222"/>
      <c r="P41" s="223"/>
      <c r="Q41" s="219"/>
      <c r="R41" s="219"/>
      <c r="S41" s="219"/>
      <c r="T41" s="220"/>
      <c r="U41" s="221"/>
      <c r="V41" s="219"/>
      <c r="W41" s="219"/>
      <c r="X41" s="219"/>
      <c r="Y41" s="222"/>
      <c r="Z41" s="223"/>
      <c r="AA41" s="219"/>
      <c r="AB41" s="219"/>
      <c r="AC41" s="222"/>
      <c r="AD41" s="220"/>
      <c r="AE41" s="212">
        <f t="shared" si="0"/>
        <v>0</v>
      </c>
      <c r="AF41" s="213">
        <f t="shared" si="1"/>
        <v>19</v>
      </c>
      <c r="AG41" s="224">
        <f t="shared" si="4"/>
        <v>0</v>
      </c>
      <c r="AH41" s="225">
        <f t="shared" si="2"/>
        <v>19</v>
      </c>
      <c r="AI41" s="850"/>
      <c r="AJ41" s="848"/>
      <c r="AK41" s="848"/>
      <c r="AL41" s="848"/>
      <c r="AM41" s="848"/>
      <c r="AN41" s="849"/>
    </row>
    <row r="42" spans="2:51" ht="18" customHeight="1">
      <c r="B42" s="184"/>
      <c r="C42" s="227">
        <f>IF(D42="","",SUBTOTAL(103,$D$17:D42))</f>
        <v>26</v>
      </c>
      <c r="D42" s="846" t="str">
        <f>IF('Input Data'!I35="","",'Input Data'!I35)</f>
        <v>DEL ROSARIO, OLIVER EVANGELISTA</v>
      </c>
      <c r="E42" s="847"/>
      <c r="F42" s="217"/>
      <c r="G42" s="218"/>
      <c r="H42" s="219"/>
      <c r="I42" s="219"/>
      <c r="J42" s="220"/>
      <c r="K42" s="221"/>
      <c r="L42" s="219"/>
      <c r="M42" s="219"/>
      <c r="N42" s="219"/>
      <c r="O42" s="222"/>
      <c r="P42" s="223"/>
      <c r="Q42" s="219"/>
      <c r="R42" s="219"/>
      <c r="S42" s="219"/>
      <c r="T42" s="220"/>
      <c r="U42" s="221"/>
      <c r="V42" s="219"/>
      <c r="W42" s="219"/>
      <c r="X42" s="219"/>
      <c r="Y42" s="222"/>
      <c r="Z42" s="223"/>
      <c r="AA42" s="219"/>
      <c r="AB42" s="219"/>
      <c r="AC42" s="222"/>
      <c r="AD42" s="220"/>
      <c r="AE42" s="212">
        <f t="shared" si="0"/>
        <v>0</v>
      </c>
      <c r="AF42" s="213">
        <f t="shared" si="1"/>
        <v>19</v>
      </c>
      <c r="AG42" s="224">
        <f t="shared" si="4"/>
        <v>0</v>
      </c>
      <c r="AH42" s="225">
        <f t="shared" si="2"/>
        <v>19</v>
      </c>
      <c r="AI42" s="850"/>
      <c r="AJ42" s="848"/>
      <c r="AK42" s="848"/>
      <c r="AL42" s="848"/>
      <c r="AM42" s="848"/>
      <c r="AN42" s="849"/>
    </row>
    <row r="43" spans="2:51" ht="18" customHeight="1">
      <c r="B43" s="184"/>
      <c r="C43" s="227">
        <f>IF(D43="","",SUBTOTAL(103,$D$17:D43))</f>
        <v>27</v>
      </c>
      <c r="D43" s="846" t="str">
        <f>IF('Input Data'!I36="","",'Input Data'!I36)</f>
        <v>EVANGELISTA, NOEL MERCADO</v>
      </c>
      <c r="E43" s="847"/>
      <c r="F43" s="217"/>
      <c r="G43" s="218"/>
      <c r="H43" s="219"/>
      <c r="I43" s="219"/>
      <c r="J43" s="220"/>
      <c r="K43" s="221"/>
      <c r="L43" s="219"/>
      <c r="M43" s="219"/>
      <c r="N43" s="219"/>
      <c r="O43" s="222"/>
      <c r="P43" s="223"/>
      <c r="Q43" s="219"/>
      <c r="R43" s="219"/>
      <c r="S43" s="219"/>
      <c r="T43" s="220"/>
      <c r="U43" s="221"/>
      <c r="V43" s="219"/>
      <c r="W43" s="219"/>
      <c r="X43" s="219"/>
      <c r="Y43" s="222"/>
      <c r="Z43" s="223"/>
      <c r="AA43" s="219"/>
      <c r="AB43" s="219"/>
      <c r="AC43" s="222"/>
      <c r="AD43" s="220"/>
      <c r="AE43" s="212">
        <f t="shared" si="0"/>
        <v>0</v>
      </c>
      <c r="AF43" s="213">
        <f t="shared" si="1"/>
        <v>19</v>
      </c>
      <c r="AG43" s="224">
        <f t="shared" si="4"/>
        <v>0</v>
      </c>
      <c r="AH43" s="225">
        <f t="shared" si="2"/>
        <v>19</v>
      </c>
      <c r="AI43" s="850"/>
      <c r="AJ43" s="848"/>
      <c r="AK43" s="848"/>
      <c r="AL43" s="848"/>
      <c r="AM43" s="848"/>
      <c r="AN43" s="849"/>
    </row>
    <row r="44" spans="2:51" ht="18" customHeight="1">
      <c r="B44" s="184"/>
      <c r="C44" s="227">
        <f>IF(D44="","",SUBTOTAL(103,$D$17:D44))</f>
        <v>28</v>
      </c>
      <c r="D44" s="846" t="str">
        <f>IF('Input Data'!I37="","",'Input Data'!I37)</f>
        <v>MERCADO, CEDRIC PADILLA</v>
      </c>
      <c r="E44" s="847"/>
      <c r="F44" s="217"/>
      <c r="G44" s="218"/>
      <c r="H44" s="219"/>
      <c r="I44" s="219"/>
      <c r="J44" s="220"/>
      <c r="K44" s="221"/>
      <c r="L44" s="219"/>
      <c r="M44" s="219"/>
      <c r="N44" s="219"/>
      <c r="O44" s="222"/>
      <c r="P44" s="223"/>
      <c r="Q44" s="219"/>
      <c r="R44" s="219"/>
      <c r="S44" s="219"/>
      <c r="T44" s="220"/>
      <c r="U44" s="221"/>
      <c r="V44" s="219"/>
      <c r="W44" s="219"/>
      <c r="X44" s="219"/>
      <c r="Y44" s="222"/>
      <c r="Z44" s="223"/>
      <c r="AA44" s="219"/>
      <c r="AB44" s="219"/>
      <c r="AC44" s="222"/>
      <c r="AD44" s="220"/>
      <c r="AE44" s="212">
        <f t="shared" si="0"/>
        <v>0</v>
      </c>
      <c r="AF44" s="213">
        <f t="shared" si="1"/>
        <v>19</v>
      </c>
      <c r="AG44" s="224">
        <f t="shared" si="4"/>
        <v>0</v>
      </c>
      <c r="AH44" s="225">
        <f t="shared" si="2"/>
        <v>19</v>
      </c>
      <c r="AI44" s="850"/>
      <c r="AJ44" s="848"/>
      <c r="AK44" s="848"/>
      <c r="AL44" s="848"/>
      <c r="AM44" s="848"/>
      <c r="AN44" s="849"/>
    </row>
    <row r="45" spans="2:51" ht="18" customHeight="1">
      <c r="B45" s="184"/>
      <c r="C45" s="227">
        <f>IF(D45="","",SUBTOTAL(103,$D$17:D45))</f>
        <v>29</v>
      </c>
      <c r="D45" s="846" t="str">
        <f>IF('Input Data'!I38="","",'Input Data'!I38)</f>
        <v>PADILLA, ANDRE MANALO</v>
      </c>
      <c r="E45" s="847"/>
      <c r="F45" s="217"/>
      <c r="G45" s="218"/>
      <c r="H45" s="219"/>
      <c r="I45" s="219"/>
      <c r="J45" s="220"/>
      <c r="K45" s="221"/>
      <c r="L45" s="219"/>
      <c r="M45" s="219"/>
      <c r="N45" s="219"/>
      <c r="O45" s="222"/>
      <c r="P45" s="223"/>
      <c r="Q45" s="219"/>
      <c r="R45" s="219"/>
      <c r="S45" s="219"/>
      <c r="T45" s="220"/>
      <c r="U45" s="221"/>
      <c r="V45" s="219"/>
      <c r="W45" s="219"/>
      <c r="X45" s="219"/>
      <c r="Y45" s="222"/>
      <c r="Z45" s="223"/>
      <c r="AA45" s="219"/>
      <c r="AB45" s="219"/>
      <c r="AC45" s="222"/>
      <c r="AD45" s="220"/>
      <c r="AE45" s="212">
        <f t="shared" si="0"/>
        <v>0</v>
      </c>
      <c r="AF45" s="213">
        <f t="shared" si="1"/>
        <v>19</v>
      </c>
      <c r="AG45" s="224">
        <f t="shared" si="4"/>
        <v>0</v>
      </c>
      <c r="AH45" s="225">
        <f t="shared" si="2"/>
        <v>19</v>
      </c>
      <c r="AI45" s="850"/>
      <c r="AJ45" s="848"/>
      <c r="AK45" s="848"/>
      <c r="AL45" s="848"/>
      <c r="AM45" s="848"/>
      <c r="AN45" s="849"/>
    </row>
    <row r="46" spans="2:51" ht="18" customHeight="1">
      <c r="B46" s="184"/>
      <c r="C46" s="227">
        <f>IF(D46="","",SUBTOTAL(103,$D$17:D46))</f>
        <v>30</v>
      </c>
      <c r="D46" s="846" t="str">
        <f>IF('Input Data'!I39="","",'Input Data'!I39)</f>
        <v>MANALO, TRISTAN SORIANO</v>
      </c>
      <c r="E46" s="847"/>
      <c r="F46" s="217"/>
      <c r="G46" s="218"/>
      <c r="H46" s="219"/>
      <c r="I46" s="219"/>
      <c r="J46" s="220"/>
      <c r="K46" s="221"/>
      <c r="L46" s="219"/>
      <c r="M46" s="219"/>
      <c r="N46" s="219"/>
      <c r="O46" s="222"/>
      <c r="P46" s="223"/>
      <c r="Q46" s="219"/>
      <c r="R46" s="219"/>
      <c r="S46" s="219"/>
      <c r="T46" s="220"/>
      <c r="U46" s="221"/>
      <c r="V46" s="219"/>
      <c r="W46" s="219"/>
      <c r="X46" s="219"/>
      <c r="Y46" s="222"/>
      <c r="Z46" s="223"/>
      <c r="AA46" s="219"/>
      <c r="AB46" s="219"/>
      <c r="AC46" s="222"/>
      <c r="AD46" s="220"/>
      <c r="AE46" s="212">
        <f t="shared" si="0"/>
        <v>0</v>
      </c>
      <c r="AF46" s="213">
        <f t="shared" si="1"/>
        <v>19</v>
      </c>
      <c r="AG46" s="224">
        <f t="shared" si="4"/>
        <v>0</v>
      </c>
      <c r="AH46" s="225">
        <f t="shared" si="2"/>
        <v>19</v>
      </c>
      <c r="AI46" s="850"/>
      <c r="AJ46" s="848"/>
      <c r="AK46" s="848"/>
      <c r="AL46" s="848"/>
      <c r="AM46" s="848"/>
      <c r="AN46" s="849"/>
    </row>
    <row r="47" spans="2:51" ht="18" customHeight="1">
      <c r="B47" s="184"/>
      <c r="C47" s="227">
        <f>IF(D47="","",SUBTOTAL(103,$D$17:D47))</f>
        <v>31</v>
      </c>
      <c r="D47" s="846" t="str">
        <f>IF('Input Data'!I40="","",'Input Data'!I40)</f>
        <v>SORIANO, KYLE VILLAREAL</v>
      </c>
      <c r="E47" s="847"/>
      <c r="F47" s="217"/>
      <c r="G47" s="218"/>
      <c r="H47" s="219"/>
      <c r="I47" s="219"/>
      <c r="J47" s="220"/>
      <c r="K47" s="221"/>
      <c r="L47" s="219"/>
      <c r="M47" s="219"/>
      <c r="N47" s="219"/>
      <c r="O47" s="222"/>
      <c r="P47" s="223"/>
      <c r="Q47" s="219"/>
      <c r="R47" s="219"/>
      <c r="S47" s="219"/>
      <c r="T47" s="220"/>
      <c r="U47" s="221"/>
      <c r="V47" s="219"/>
      <c r="W47" s="219"/>
      <c r="X47" s="219"/>
      <c r="Y47" s="222"/>
      <c r="Z47" s="223"/>
      <c r="AA47" s="219"/>
      <c r="AB47" s="219"/>
      <c r="AC47" s="222"/>
      <c r="AD47" s="220"/>
      <c r="AE47" s="212">
        <f t="shared" si="0"/>
        <v>0</v>
      </c>
      <c r="AF47" s="213">
        <f t="shared" si="1"/>
        <v>19</v>
      </c>
      <c r="AG47" s="224">
        <f t="shared" si="4"/>
        <v>0</v>
      </c>
      <c r="AH47" s="225">
        <f t="shared" si="2"/>
        <v>19</v>
      </c>
      <c r="AI47" s="850"/>
      <c r="AJ47" s="848"/>
      <c r="AK47" s="848"/>
      <c r="AL47" s="848"/>
      <c r="AM47" s="848"/>
      <c r="AN47" s="849"/>
    </row>
    <row r="48" spans="2:51" ht="18" customHeight="1">
      <c r="B48" s="184"/>
      <c r="C48" s="227">
        <f>IF(D48="","",SUBTOTAL(103,$D$17:D48))</f>
        <v>32</v>
      </c>
      <c r="D48" s="846" t="str">
        <f>IF('Input Data'!I41="","",'Input Data'!I41)</f>
        <v>VILLAREAL, JONATHAN MARQUEZ</v>
      </c>
      <c r="E48" s="847"/>
      <c r="F48" s="217"/>
      <c r="G48" s="218"/>
      <c r="H48" s="219"/>
      <c r="I48" s="219"/>
      <c r="J48" s="220"/>
      <c r="K48" s="221"/>
      <c r="L48" s="219"/>
      <c r="M48" s="219"/>
      <c r="N48" s="219"/>
      <c r="O48" s="222"/>
      <c r="P48" s="223"/>
      <c r="Q48" s="219"/>
      <c r="R48" s="219"/>
      <c r="S48" s="219"/>
      <c r="T48" s="220"/>
      <c r="U48" s="221"/>
      <c r="V48" s="219"/>
      <c r="W48" s="219"/>
      <c r="X48" s="219"/>
      <c r="Y48" s="222"/>
      <c r="Z48" s="223"/>
      <c r="AA48" s="219"/>
      <c r="AB48" s="219"/>
      <c r="AC48" s="222"/>
      <c r="AD48" s="220"/>
      <c r="AE48" s="212">
        <f t="shared" si="0"/>
        <v>0</v>
      </c>
      <c r="AF48" s="213">
        <f t="shared" si="1"/>
        <v>19</v>
      </c>
      <c r="AG48" s="224">
        <f t="shared" si="4"/>
        <v>0</v>
      </c>
      <c r="AH48" s="225">
        <f t="shared" si="2"/>
        <v>19</v>
      </c>
      <c r="AI48" s="850"/>
      <c r="AJ48" s="848"/>
      <c r="AK48" s="848"/>
      <c r="AL48" s="848"/>
      <c r="AM48" s="848"/>
      <c r="AN48" s="849"/>
    </row>
    <row r="49" spans="2:51" ht="18" customHeight="1">
      <c r="B49" s="184"/>
      <c r="C49" s="227">
        <f>IF(D49="","",SUBTOTAL(103,$D$17:D49))</f>
        <v>33</v>
      </c>
      <c r="D49" s="846" t="str">
        <f>IF('Input Data'!I42="","",'Input Data'!I42)</f>
        <v>MARQUEZ, RICHARD EVANGELISTA</v>
      </c>
      <c r="E49" s="847"/>
      <c r="F49" s="217"/>
      <c r="G49" s="218"/>
      <c r="H49" s="219"/>
      <c r="I49" s="219"/>
      <c r="J49" s="220"/>
      <c r="K49" s="221"/>
      <c r="L49" s="219"/>
      <c r="M49" s="219"/>
      <c r="N49" s="219"/>
      <c r="O49" s="222"/>
      <c r="P49" s="223"/>
      <c r="Q49" s="219"/>
      <c r="R49" s="219"/>
      <c r="S49" s="219"/>
      <c r="T49" s="220"/>
      <c r="U49" s="221"/>
      <c r="V49" s="219"/>
      <c r="W49" s="219"/>
      <c r="X49" s="219"/>
      <c r="Y49" s="222"/>
      <c r="Z49" s="223"/>
      <c r="AA49" s="219"/>
      <c r="AB49" s="219"/>
      <c r="AC49" s="222"/>
      <c r="AD49" s="220"/>
      <c r="AE49" s="212">
        <f t="shared" si="0"/>
        <v>0</v>
      </c>
      <c r="AF49" s="213">
        <f t="shared" si="1"/>
        <v>19</v>
      </c>
      <c r="AG49" s="224">
        <f t="shared" si="4"/>
        <v>0</v>
      </c>
      <c r="AH49" s="225">
        <f t="shared" si="2"/>
        <v>19</v>
      </c>
      <c r="AI49" s="850"/>
      <c r="AJ49" s="848"/>
      <c r="AK49" s="848"/>
      <c r="AL49" s="848"/>
      <c r="AM49" s="848"/>
      <c r="AN49" s="849"/>
    </row>
    <row r="50" spans="2:51" ht="18" customHeight="1">
      <c r="B50" s="184"/>
      <c r="C50" s="227">
        <f>IF(D50="","",SUBTOTAL(103,$D$17:D50))</f>
        <v>34</v>
      </c>
      <c r="D50" s="846" t="str">
        <f>IF('Input Data'!I43="","",'Input Data'!I43)</f>
        <v>SANTIAGO, BRYAN DIZON</v>
      </c>
      <c r="E50" s="847"/>
      <c r="F50" s="217"/>
      <c r="G50" s="218"/>
      <c r="H50" s="219"/>
      <c r="I50" s="219"/>
      <c r="J50" s="220"/>
      <c r="K50" s="221"/>
      <c r="L50" s="219"/>
      <c r="M50" s="219"/>
      <c r="N50" s="219"/>
      <c r="O50" s="222"/>
      <c r="P50" s="223"/>
      <c r="Q50" s="219"/>
      <c r="R50" s="219"/>
      <c r="S50" s="219"/>
      <c r="T50" s="220"/>
      <c r="U50" s="221"/>
      <c r="V50" s="219"/>
      <c r="W50" s="219"/>
      <c r="X50" s="219"/>
      <c r="Y50" s="222"/>
      <c r="Z50" s="223"/>
      <c r="AA50" s="219"/>
      <c r="AB50" s="219"/>
      <c r="AC50" s="222"/>
      <c r="AD50" s="220"/>
      <c r="AE50" s="212">
        <f t="shared" si="0"/>
        <v>0</v>
      </c>
      <c r="AF50" s="213">
        <f t="shared" si="1"/>
        <v>19</v>
      </c>
      <c r="AG50" s="224">
        <f t="shared" si="4"/>
        <v>0</v>
      </c>
      <c r="AH50" s="225">
        <f t="shared" si="2"/>
        <v>19</v>
      </c>
      <c r="AI50" s="850"/>
      <c r="AJ50" s="848"/>
      <c r="AK50" s="848"/>
      <c r="AL50" s="848"/>
      <c r="AM50" s="848"/>
      <c r="AN50" s="849"/>
    </row>
    <row r="51" spans="2:51" ht="18" customHeight="1">
      <c r="B51" s="184"/>
      <c r="C51" s="227">
        <f>IF(D51="","",SUBTOTAL(103,$D$17:D51))</f>
        <v>35</v>
      </c>
      <c r="D51" s="846" t="str">
        <f>IF('Input Data'!I44="","",'Input Data'!I44)</f>
        <v>DE LEON, CARLO BAUTISTA</v>
      </c>
      <c r="E51" s="847"/>
      <c r="F51" s="217"/>
      <c r="G51" s="218"/>
      <c r="H51" s="219"/>
      <c r="I51" s="219"/>
      <c r="J51" s="220"/>
      <c r="K51" s="221"/>
      <c r="L51" s="219"/>
      <c r="M51" s="219"/>
      <c r="N51" s="219"/>
      <c r="O51" s="222"/>
      <c r="P51" s="223"/>
      <c r="Q51" s="219"/>
      <c r="R51" s="219"/>
      <c r="S51" s="219"/>
      <c r="T51" s="220"/>
      <c r="U51" s="221"/>
      <c r="V51" s="219"/>
      <c r="W51" s="219"/>
      <c r="X51" s="219"/>
      <c r="Y51" s="222"/>
      <c r="Z51" s="223"/>
      <c r="AA51" s="219"/>
      <c r="AB51" s="219"/>
      <c r="AC51" s="222"/>
      <c r="AD51" s="220"/>
      <c r="AE51" s="212">
        <f t="shared" si="0"/>
        <v>0</v>
      </c>
      <c r="AF51" s="213">
        <f t="shared" si="1"/>
        <v>19</v>
      </c>
      <c r="AG51" s="224">
        <f t="shared" si="4"/>
        <v>0</v>
      </c>
      <c r="AH51" s="225">
        <f t="shared" si="2"/>
        <v>19</v>
      </c>
      <c r="AI51" s="850"/>
      <c r="AJ51" s="848"/>
      <c r="AK51" s="848"/>
      <c r="AL51" s="848"/>
      <c r="AM51" s="848"/>
      <c r="AN51" s="849"/>
    </row>
    <row r="52" spans="2:51" ht="18" customHeight="1">
      <c r="B52" s="184"/>
      <c r="C52" s="227">
        <f>IF(D52="","",SUBTOTAL(103,$D$17:D52))</f>
        <v>36</v>
      </c>
      <c r="D52" s="846" t="str">
        <f>IF('Input Data'!I45="","",'Input Data'!I45)</f>
        <v>DIZON, MARK CRUZ</v>
      </c>
      <c r="E52" s="847"/>
      <c r="F52" s="217"/>
      <c r="G52" s="218"/>
      <c r="H52" s="219"/>
      <c r="I52" s="219"/>
      <c r="J52" s="220"/>
      <c r="K52" s="221"/>
      <c r="L52" s="219"/>
      <c r="M52" s="219"/>
      <c r="N52" s="219"/>
      <c r="O52" s="222"/>
      <c r="P52" s="223"/>
      <c r="Q52" s="219"/>
      <c r="R52" s="219"/>
      <c r="S52" s="219"/>
      <c r="T52" s="220"/>
      <c r="U52" s="221"/>
      <c r="V52" s="219"/>
      <c r="W52" s="219"/>
      <c r="X52" s="219"/>
      <c r="Y52" s="222"/>
      <c r="Z52" s="223"/>
      <c r="AA52" s="219"/>
      <c r="AB52" s="219"/>
      <c r="AC52" s="222"/>
      <c r="AD52" s="220"/>
      <c r="AE52" s="212">
        <f t="shared" si="0"/>
        <v>0</v>
      </c>
      <c r="AF52" s="213">
        <f t="shared" si="1"/>
        <v>19</v>
      </c>
      <c r="AG52" s="224">
        <f t="shared" si="4"/>
        <v>0</v>
      </c>
      <c r="AH52" s="225">
        <f t="shared" si="2"/>
        <v>19</v>
      </c>
      <c r="AI52" s="850"/>
      <c r="AJ52" s="848"/>
      <c r="AK52" s="848"/>
      <c r="AL52" s="848"/>
      <c r="AM52" s="848"/>
      <c r="AN52" s="849"/>
    </row>
    <row r="53" spans="2:51" ht="18" customHeight="1">
      <c r="B53" s="184"/>
      <c r="C53" s="227">
        <f>IF(D53="","",SUBTOTAL(103,$D$17:D53))</f>
        <v>37</v>
      </c>
      <c r="D53" s="846" t="str">
        <f>IF('Input Data'!I46="","",'Input Data'!I46)</f>
        <v>FRANCISCO, ADRIAN MORALES</v>
      </c>
      <c r="E53" s="847"/>
      <c r="F53" s="217"/>
      <c r="G53" s="218"/>
      <c r="H53" s="219"/>
      <c r="I53" s="219"/>
      <c r="J53" s="220"/>
      <c r="K53" s="221"/>
      <c r="L53" s="219"/>
      <c r="M53" s="219"/>
      <c r="N53" s="219"/>
      <c r="O53" s="222"/>
      <c r="P53" s="223"/>
      <c r="Q53" s="219"/>
      <c r="R53" s="219"/>
      <c r="S53" s="219"/>
      <c r="T53" s="220"/>
      <c r="U53" s="221"/>
      <c r="V53" s="219"/>
      <c r="W53" s="219"/>
      <c r="X53" s="219"/>
      <c r="Y53" s="222"/>
      <c r="Z53" s="223"/>
      <c r="AA53" s="219"/>
      <c r="AB53" s="219"/>
      <c r="AC53" s="222"/>
      <c r="AD53" s="220"/>
      <c r="AE53" s="212">
        <f t="shared" si="0"/>
        <v>0</v>
      </c>
      <c r="AF53" s="213">
        <f t="shared" si="1"/>
        <v>19</v>
      </c>
      <c r="AG53" s="224">
        <f>IF(AH53="","",AE53)</f>
        <v>0</v>
      </c>
      <c r="AH53" s="225">
        <f t="shared" si="2"/>
        <v>19</v>
      </c>
      <c r="AI53" s="850"/>
      <c r="AJ53" s="848"/>
      <c r="AK53" s="848"/>
      <c r="AL53" s="848"/>
      <c r="AM53" s="848"/>
      <c r="AN53" s="849"/>
    </row>
    <row r="54" spans="2:51" ht="18" customHeight="1">
      <c r="B54" s="184"/>
      <c r="C54" s="227">
        <f>IF(D54="","",SUBTOTAL(103,$D$17:D54))</f>
        <v>38</v>
      </c>
      <c r="D54" s="846" t="str">
        <f>IF('Input Data'!I47="","",'Input Data'!I47)</f>
        <v>ORTEGA, GABRIEL SANTOS</v>
      </c>
      <c r="E54" s="847"/>
      <c r="F54" s="217"/>
      <c r="G54" s="218"/>
      <c r="H54" s="219"/>
      <c r="I54" s="219"/>
      <c r="J54" s="220"/>
      <c r="K54" s="221"/>
      <c r="L54" s="219"/>
      <c r="M54" s="219"/>
      <c r="N54" s="219"/>
      <c r="O54" s="222"/>
      <c r="P54" s="223"/>
      <c r="Q54" s="219"/>
      <c r="R54" s="219"/>
      <c r="S54" s="219"/>
      <c r="T54" s="220"/>
      <c r="U54" s="221"/>
      <c r="V54" s="219"/>
      <c r="W54" s="219"/>
      <c r="X54" s="219"/>
      <c r="Y54" s="222"/>
      <c r="Z54" s="223"/>
      <c r="AA54" s="219"/>
      <c r="AB54" s="219"/>
      <c r="AC54" s="222"/>
      <c r="AD54" s="220"/>
      <c r="AE54" s="212">
        <f t="shared" si="0"/>
        <v>0</v>
      </c>
      <c r="AF54" s="213">
        <f t="shared" si="1"/>
        <v>19</v>
      </c>
      <c r="AG54" s="224">
        <f t="shared" si="4"/>
        <v>0</v>
      </c>
      <c r="AH54" s="225">
        <f>IF(AF54="","",$AR$13-AE54)</f>
        <v>19</v>
      </c>
      <c r="AI54" s="850"/>
      <c r="AJ54" s="848"/>
      <c r="AK54" s="848"/>
      <c r="AL54" s="848"/>
      <c r="AM54" s="848"/>
      <c r="AN54" s="849"/>
    </row>
    <row r="55" spans="2:51" ht="18" customHeight="1">
      <c r="B55" s="184"/>
      <c r="C55" s="227">
        <f>IF(D55="","",SUBTOTAL(103,$D$17:D55))</f>
        <v>39</v>
      </c>
      <c r="D55" s="846" t="str">
        <f>IF('Input Data'!I48="","",'Input Data'!I48)</f>
        <v>CHAVEZ, NATHAN VILLANUEVA</v>
      </c>
      <c r="E55" s="847"/>
      <c r="F55" s="217"/>
      <c r="G55" s="218"/>
      <c r="H55" s="219"/>
      <c r="I55" s="219"/>
      <c r="J55" s="220"/>
      <c r="K55" s="221"/>
      <c r="L55" s="219"/>
      <c r="M55" s="219"/>
      <c r="N55" s="219"/>
      <c r="O55" s="222"/>
      <c r="P55" s="223"/>
      <c r="Q55" s="219"/>
      <c r="R55" s="219"/>
      <c r="S55" s="219"/>
      <c r="T55" s="220"/>
      <c r="U55" s="221"/>
      <c r="V55" s="219"/>
      <c r="W55" s="219"/>
      <c r="X55" s="219"/>
      <c r="Y55" s="222"/>
      <c r="Z55" s="223"/>
      <c r="AA55" s="219"/>
      <c r="AB55" s="219"/>
      <c r="AC55" s="222"/>
      <c r="AD55" s="220"/>
      <c r="AE55" s="212">
        <f t="shared" si="0"/>
        <v>0</v>
      </c>
      <c r="AF55" s="213">
        <f t="shared" si="1"/>
        <v>19</v>
      </c>
      <c r="AG55" s="224">
        <f t="shared" si="4"/>
        <v>0</v>
      </c>
      <c r="AH55" s="225">
        <f t="shared" si="2"/>
        <v>19</v>
      </c>
      <c r="AI55" s="850"/>
      <c r="AJ55" s="848"/>
      <c r="AK55" s="848"/>
      <c r="AL55" s="848"/>
      <c r="AM55" s="848"/>
      <c r="AN55" s="849"/>
    </row>
    <row r="56" spans="2:51" ht="18" customHeight="1">
      <c r="B56" s="184"/>
      <c r="C56" s="227">
        <f>IF(D56="","",SUBTOTAL(103,$D$17:D56))</f>
        <v>40</v>
      </c>
      <c r="D56" s="846" t="str">
        <f>IF('Input Data'!I49="","",'Input Data'!I49)</f>
        <v>LIM, CHRISTIAN RAMOS</v>
      </c>
      <c r="E56" s="847"/>
      <c r="F56" s="217"/>
      <c r="G56" s="218"/>
      <c r="H56" s="219"/>
      <c r="I56" s="219"/>
      <c r="J56" s="220"/>
      <c r="K56" s="221"/>
      <c r="L56" s="219"/>
      <c r="M56" s="219"/>
      <c r="N56" s="219"/>
      <c r="O56" s="222"/>
      <c r="P56" s="223"/>
      <c r="Q56" s="219"/>
      <c r="R56" s="219"/>
      <c r="S56" s="219"/>
      <c r="T56" s="220"/>
      <c r="U56" s="221"/>
      <c r="V56" s="219"/>
      <c r="W56" s="219"/>
      <c r="X56" s="219"/>
      <c r="Y56" s="222"/>
      <c r="Z56" s="223"/>
      <c r="AA56" s="219"/>
      <c r="AB56" s="219"/>
      <c r="AC56" s="222"/>
      <c r="AD56" s="220"/>
      <c r="AE56" s="212">
        <f t="shared" si="0"/>
        <v>0</v>
      </c>
      <c r="AF56" s="213">
        <f t="shared" si="1"/>
        <v>19</v>
      </c>
      <c r="AG56" s="224">
        <f t="shared" si="4"/>
        <v>0</v>
      </c>
      <c r="AH56" s="225">
        <f t="shared" si="2"/>
        <v>19</v>
      </c>
      <c r="AI56" s="850"/>
      <c r="AJ56" s="848"/>
      <c r="AK56" s="848"/>
      <c r="AL56" s="848"/>
      <c r="AM56" s="848"/>
      <c r="AN56" s="849"/>
    </row>
    <row r="57" spans="2:51" ht="18" customHeight="1">
      <c r="B57" s="184"/>
      <c r="C57" s="227">
        <f>IF(D57="","",SUBTOTAL(103,$D$17:D57))</f>
        <v>41</v>
      </c>
      <c r="D57" s="846" t="str">
        <f>IF('Input Data'!I50="","",'Input Data'!I50)</f>
        <v>CHUA, PAOLO FERNANDEZ</v>
      </c>
      <c r="E57" s="847"/>
      <c r="F57" s="217"/>
      <c r="G57" s="218"/>
      <c r="H57" s="219"/>
      <c r="I57" s="219"/>
      <c r="J57" s="220"/>
      <c r="K57" s="221"/>
      <c r="L57" s="219"/>
      <c r="M57" s="219"/>
      <c r="N57" s="219"/>
      <c r="O57" s="222"/>
      <c r="P57" s="223"/>
      <c r="Q57" s="219"/>
      <c r="R57" s="219"/>
      <c r="S57" s="219"/>
      <c r="T57" s="220"/>
      <c r="U57" s="221"/>
      <c r="V57" s="219"/>
      <c r="W57" s="219"/>
      <c r="X57" s="219"/>
      <c r="Y57" s="222"/>
      <c r="Z57" s="223"/>
      <c r="AA57" s="219"/>
      <c r="AB57" s="219"/>
      <c r="AC57" s="222"/>
      <c r="AD57" s="220"/>
      <c r="AE57" s="212">
        <f t="shared" si="0"/>
        <v>0</v>
      </c>
      <c r="AF57" s="213">
        <f t="shared" si="1"/>
        <v>19</v>
      </c>
      <c r="AG57" s="224">
        <f t="shared" si="4"/>
        <v>0</v>
      </c>
      <c r="AH57" s="225">
        <f t="shared" si="2"/>
        <v>19</v>
      </c>
      <c r="AI57" s="850"/>
      <c r="AJ57" s="848"/>
      <c r="AK57" s="848"/>
      <c r="AL57" s="848"/>
      <c r="AM57" s="848"/>
      <c r="AN57" s="849"/>
      <c r="AY57" s="177">
        <f t="shared" si="3"/>
        <v>1</v>
      </c>
    </row>
    <row r="58" spans="2:51" ht="18" customHeight="1">
      <c r="B58" s="184"/>
      <c r="C58" s="227">
        <f>IF(D58="","",SUBTOTAL(103,$D$17:D58))</f>
        <v>42</v>
      </c>
      <c r="D58" s="846" t="str">
        <f>IF('Input Data'!I51="","",'Input Data'!I51)</f>
        <v>SY, ANGELO GUTIERREZ</v>
      </c>
      <c r="E58" s="847"/>
      <c r="F58" s="217"/>
      <c r="G58" s="218"/>
      <c r="H58" s="219"/>
      <c r="I58" s="219"/>
      <c r="J58" s="220"/>
      <c r="K58" s="221"/>
      <c r="L58" s="219"/>
      <c r="M58" s="219"/>
      <c r="N58" s="219"/>
      <c r="O58" s="222"/>
      <c r="P58" s="223"/>
      <c r="Q58" s="219"/>
      <c r="R58" s="219"/>
      <c r="S58" s="219"/>
      <c r="T58" s="220"/>
      <c r="U58" s="221"/>
      <c r="V58" s="219"/>
      <c r="W58" s="219"/>
      <c r="X58" s="219"/>
      <c r="Y58" s="222"/>
      <c r="Z58" s="223"/>
      <c r="AA58" s="219"/>
      <c r="AB58" s="219"/>
      <c r="AC58" s="222"/>
      <c r="AD58" s="220"/>
      <c r="AE58" s="212">
        <f t="shared" si="0"/>
        <v>0</v>
      </c>
      <c r="AF58" s="213">
        <f t="shared" si="1"/>
        <v>19</v>
      </c>
      <c r="AG58" s="224">
        <f t="shared" si="4"/>
        <v>0</v>
      </c>
      <c r="AH58" s="225">
        <f t="shared" si="2"/>
        <v>19</v>
      </c>
      <c r="AI58" s="850"/>
      <c r="AJ58" s="848"/>
      <c r="AK58" s="848"/>
      <c r="AL58" s="848"/>
      <c r="AM58" s="848"/>
      <c r="AN58" s="849"/>
      <c r="AY58" s="177">
        <f t="shared" si="3"/>
        <v>1</v>
      </c>
    </row>
    <row r="59" spans="2:51" ht="18" customHeight="1">
      <c r="B59" s="184"/>
      <c r="C59" s="227">
        <f>IF(D59="","",SUBTOTAL(103,$D$17:D59))</f>
        <v>43</v>
      </c>
      <c r="D59" s="846" t="str">
        <f>IF('Input Data'!I52="","",'Input Data'!I52)</f>
        <v>GO, DOMINIC NAVARRO</v>
      </c>
      <c r="E59" s="847"/>
      <c r="F59" s="221"/>
      <c r="G59" s="219"/>
      <c r="H59" s="219"/>
      <c r="I59" s="219"/>
      <c r="J59" s="220"/>
      <c r="K59" s="221"/>
      <c r="L59" s="219"/>
      <c r="M59" s="219"/>
      <c r="N59" s="219"/>
      <c r="O59" s="222"/>
      <c r="P59" s="223"/>
      <c r="Q59" s="219"/>
      <c r="R59" s="219"/>
      <c r="S59" s="219"/>
      <c r="T59" s="220"/>
      <c r="U59" s="221"/>
      <c r="V59" s="219"/>
      <c r="W59" s="219"/>
      <c r="X59" s="219"/>
      <c r="Y59" s="222"/>
      <c r="Z59" s="223"/>
      <c r="AA59" s="219"/>
      <c r="AB59" s="219"/>
      <c r="AC59" s="222"/>
      <c r="AD59" s="220"/>
      <c r="AE59" s="212">
        <f t="shared" si="0"/>
        <v>0</v>
      </c>
      <c r="AF59" s="213">
        <f t="shared" si="1"/>
        <v>19</v>
      </c>
      <c r="AG59" s="224">
        <f t="shared" si="4"/>
        <v>0</v>
      </c>
      <c r="AH59" s="225">
        <f t="shared" si="2"/>
        <v>19</v>
      </c>
      <c r="AI59" s="850"/>
      <c r="AJ59" s="848"/>
      <c r="AK59" s="848"/>
      <c r="AL59" s="848"/>
      <c r="AM59" s="848"/>
      <c r="AN59" s="849"/>
      <c r="AY59" s="177">
        <f t="shared" si="3"/>
        <v>1</v>
      </c>
    </row>
    <row r="60" spans="2:51" ht="18" customHeight="1">
      <c r="B60" s="184"/>
      <c r="C60" s="227">
        <f>IF(D60="","",SUBTOTAL(103,$D$17:D60))</f>
        <v>44</v>
      </c>
      <c r="D60" s="846" t="str">
        <f>IF('Input Data'!I53="","",'Input Data'!I53)</f>
        <v>TAN, EMMANUEL CASTILLO</v>
      </c>
      <c r="E60" s="847"/>
      <c r="F60" s="221"/>
      <c r="G60" s="219"/>
      <c r="H60" s="219"/>
      <c r="I60" s="219"/>
      <c r="J60" s="220"/>
      <c r="K60" s="221"/>
      <c r="L60" s="219"/>
      <c r="M60" s="219"/>
      <c r="N60" s="219"/>
      <c r="O60" s="222"/>
      <c r="P60" s="223"/>
      <c r="Q60" s="219"/>
      <c r="R60" s="219"/>
      <c r="S60" s="219"/>
      <c r="T60" s="220"/>
      <c r="U60" s="221"/>
      <c r="V60" s="219"/>
      <c r="W60" s="219"/>
      <c r="X60" s="219"/>
      <c r="Y60" s="222"/>
      <c r="Z60" s="223"/>
      <c r="AA60" s="219"/>
      <c r="AB60" s="219"/>
      <c r="AC60" s="222"/>
      <c r="AD60" s="220"/>
      <c r="AE60" s="212">
        <f t="shared" si="0"/>
        <v>0</v>
      </c>
      <c r="AF60" s="213">
        <f t="shared" si="1"/>
        <v>19</v>
      </c>
      <c r="AG60" s="224">
        <f t="shared" si="4"/>
        <v>0</v>
      </c>
      <c r="AH60" s="225">
        <f t="shared" si="2"/>
        <v>19</v>
      </c>
      <c r="AI60" s="850"/>
      <c r="AJ60" s="848"/>
      <c r="AK60" s="848"/>
      <c r="AL60" s="848"/>
      <c r="AM60" s="848"/>
      <c r="AN60" s="849"/>
      <c r="AY60" s="177">
        <f t="shared" si="3"/>
        <v>1</v>
      </c>
    </row>
    <row r="61" spans="2:51" ht="18" customHeight="1">
      <c r="B61" s="184"/>
      <c r="C61" s="227">
        <f>IF(D61="","",SUBTOTAL(103,$D$17:D61))</f>
        <v>45</v>
      </c>
      <c r="D61" s="846" t="str">
        <f>IF('Input Data'!I54="","",'Input Data'!I54)</f>
        <v>ONG, PATRICK HERRERA</v>
      </c>
      <c r="E61" s="847"/>
      <c r="F61" s="221"/>
      <c r="G61" s="219"/>
      <c r="H61" s="219"/>
      <c r="I61" s="219"/>
      <c r="J61" s="220"/>
      <c r="K61" s="221"/>
      <c r="L61" s="219"/>
      <c r="M61" s="219"/>
      <c r="N61" s="219"/>
      <c r="O61" s="222"/>
      <c r="P61" s="223"/>
      <c r="Q61" s="219"/>
      <c r="R61" s="219"/>
      <c r="S61" s="219"/>
      <c r="T61" s="220"/>
      <c r="U61" s="221"/>
      <c r="V61" s="219"/>
      <c r="W61" s="219"/>
      <c r="X61" s="219"/>
      <c r="Y61" s="222"/>
      <c r="Z61" s="223"/>
      <c r="AA61" s="219"/>
      <c r="AB61" s="219"/>
      <c r="AC61" s="222"/>
      <c r="AD61" s="220"/>
      <c r="AE61" s="212">
        <f t="shared" si="0"/>
        <v>0</v>
      </c>
      <c r="AF61" s="213">
        <f t="shared" si="1"/>
        <v>19</v>
      </c>
      <c r="AG61" s="224">
        <f t="shared" si="4"/>
        <v>0</v>
      </c>
      <c r="AH61" s="225">
        <f t="shared" si="2"/>
        <v>19</v>
      </c>
      <c r="AI61" s="850"/>
      <c r="AJ61" s="848"/>
      <c r="AK61" s="848"/>
      <c r="AL61" s="848"/>
      <c r="AM61" s="848"/>
      <c r="AN61" s="849"/>
      <c r="AY61" s="177">
        <f t="shared" si="3"/>
        <v>1</v>
      </c>
    </row>
    <row r="62" spans="2:51" ht="18" customHeight="1">
      <c r="B62" s="184"/>
      <c r="C62" s="227">
        <f>IF(D62="","",SUBTOTAL(103,$D$17:D62))</f>
        <v>46</v>
      </c>
      <c r="D62" s="846" t="str">
        <f>IF('Input Data'!I55="","",'Input Data'!I55)</f>
        <v>UY, JOSEPH SALAZAR</v>
      </c>
      <c r="E62" s="847"/>
      <c r="F62" s="221"/>
      <c r="G62" s="219"/>
      <c r="H62" s="219"/>
      <c r="I62" s="219"/>
      <c r="J62" s="220"/>
      <c r="K62" s="221"/>
      <c r="L62" s="219"/>
      <c r="M62" s="219"/>
      <c r="N62" s="219"/>
      <c r="O62" s="222"/>
      <c r="P62" s="223"/>
      <c r="Q62" s="219"/>
      <c r="R62" s="219"/>
      <c r="S62" s="219"/>
      <c r="T62" s="220"/>
      <c r="U62" s="221"/>
      <c r="V62" s="219"/>
      <c r="W62" s="219"/>
      <c r="X62" s="219"/>
      <c r="Y62" s="222"/>
      <c r="Z62" s="223"/>
      <c r="AA62" s="219"/>
      <c r="AB62" s="219"/>
      <c r="AC62" s="222"/>
      <c r="AD62" s="220"/>
      <c r="AE62" s="212">
        <f t="shared" si="0"/>
        <v>0</v>
      </c>
      <c r="AF62" s="213">
        <f t="shared" si="1"/>
        <v>19</v>
      </c>
      <c r="AG62" s="224">
        <f t="shared" si="4"/>
        <v>0</v>
      </c>
      <c r="AH62" s="225">
        <f t="shared" si="2"/>
        <v>19</v>
      </c>
      <c r="AI62" s="850"/>
      <c r="AJ62" s="848"/>
      <c r="AK62" s="848"/>
      <c r="AL62" s="848"/>
      <c r="AM62" s="848"/>
      <c r="AN62" s="849"/>
      <c r="AY62" s="177">
        <f t="shared" si="3"/>
        <v>1</v>
      </c>
    </row>
    <row r="63" spans="2:51" ht="18" customHeight="1">
      <c r="B63" s="184"/>
      <c r="C63" s="227">
        <f>IF(D63="","",SUBTOTAL(103,$D$17:D63))</f>
        <v>47</v>
      </c>
      <c r="D63" s="846" t="str">
        <f>IF('Input Data'!I56="","",'Input Data'!I56)</f>
        <v>CO, LAWRENCE RIVERA</v>
      </c>
      <c r="E63" s="847"/>
      <c r="F63" s="236"/>
      <c r="G63" s="237"/>
      <c r="H63" s="237"/>
      <c r="I63" s="237"/>
      <c r="J63" s="238"/>
      <c r="K63" s="236"/>
      <c r="L63" s="237"/>
      <c r="M63" s="237"/>
      <c r="N63" s="237"/>
      <c r="O63" s="239"/>
      <c r="P63" s="240"/>
      <c r="Q63" s="237"/>
      <c r="R63" s="237"/>
      <c r="S63" s="237"/>
      <c r="T63" s="238"/>
      <c r="U63" s="236"/>
      <c r="V63" s="237"/>
      <c r="W63" s="237"/>
      <c r="X63" s="237"/>
      <c r="Y63" s="239"/>
      <c r="Z63" s="240"/>
      <c r="AA63" s="237"/>
      <c r="AB63" s="237"/>
      <c r="AC63" s="239"/>
      <c r="AD63" s="238"/>
      <c r="AE63" s="212">
        <f t="shared" si="0"/>
        <v>0</v>
      </c>
      <c r="AF63" s="213">
        <f t="shared" si="1"/>
        <v>19</v>
      </c>
      <c r="AG63" s="224">
        <f t="shared" si="4"/>
        <v>0</v>
      </c>
      <c r="AH63" s="225">
        <f t="shared" si="2"/>
        <v>19</v>
      </c>
      <c r="AI63" s="850"/>
      <c r="AJ63" s="848"/>
      <c r="AK63" s="848"/>
      <c r="AL63" s="848"/>
      <c r="AM63" s="848"/>
      <c r="AN63" s="849"/>
      <c r="AY63" s="177">
        <f t="shared" si="3"/>
        <v>1</v>
      </c>
    </row>
    <row r="64" spans="2:51" ht="18" customHeight="1">
      <c r="B64" s="184"/>
      <c r="C64" s="227">
        <f>IF(D64="","",SUBTOTAL(103,$D$17:D64))</f>
        <v>48</v>
      </c>
      <c r="D64" s="846" t="str">
        <f>IF('Input Data'!I57="","",'Input Data'!I57)</f>
        <v>DY, VINCENT MENDOZA</v>
      </c>
      <c r="E64" s="847"/>
      <c r="F64" s="236"/>
      <c r="G64" s="237"/>
      <c r="H64" s="237"/>
      <c r="I64" s="237"/>
      <c r="J64" s="238"/>
      <c r="K64" s="236"/>
      <c r="L64" s="237"/>
      <c r="M64" s="237"/>
      <c r="N64" s="237"/>
      <c r="O64" s="239"/>
      <c r="P64" s="240"/>
      <c r="Q64" s="237"/>
      <c r="R64" s="237"/>
      <c r="S64" s="237"/>
      <c r="T64" s="238"/>
      <c r="U64" s="236"/>
      <c r="V64" s="237"/>
      <c r="W64" s="237"/>
      <c r="X64" s="237"/>
      <c r="Y64" s="239"/>
      <c r="Z64" s="240"/>
      <c r="AA64" s="237"/>
      <c r="AB64" s="237"/>
      <c r="AC64" s="239"/>
      <c r="AD64" s="238"/>
      <c r="AE64" s="212">
        <f t="shared" si="0"/>
        <v>0</v>
      </c>
      <c r="AF64" s="213">
        <f t="shared" si="1"/>
        <v>19</v>
      </c>
      <c r="AG64" s="224">
        <f t="shared" si="4"/>
        <v>0</v>
      </c>
      <c r="AH64" s="225">
        <f t="shared" si="2"/>
        <v>19</v>
      </c>
      <c r="AI64" s="850"/>
      <c r="AJ64" s="848"/>
      <c r="AK64" s="848"/>
      <c r="AL64" s="848"/>
      <c r="AM64" s="848"/>
      <c r="AN64" s="849"/>
      <c r="AY64" s="177">
        <f t="shared" si="3"/>
        <v>1</v>
      </c>
    </row>
    <row r="65" spans="2:51" ht="18" customHeight="1">
      <c r="B65" s="184"/>
      <c r="C65" s="227">
        <f>IF(D65="","",SUBTOTAL(103,$D$17:D65))</f>
        <v>49</v>
      </c>
      <c r="D65" s="846" t="str">
        <f>IF('Input Data'!I58="","",'Input Data'!I58)</f>
        <v>TIU, JUSTIN LOPEZ</v>
      </c>
      <c r="E65" s="847"/>
      <c r="F65" s="236"/>
      <c r="G65" s="237"/>
      <c r="H65" s="237"/>
      <c r="I65" s="237"/>
      <c r="J65" s="238"/>
      <c r="K65" s="236"/>
      <c r="L65" s="237"/>
      <c r="M65" s="237"/>
      <c r="N65" s="237"/>
      <c r="O65" s="239"/>
      <c r="P65" s="240"/>
      <c r="Q65" s="237"/>
      <c r="R65" s="237"/>
      <c r="S65" s="237"/>
      <c r="T65" s="238"/>
      <c r="U65" s="236"/>
      <c r="V65" s="237"/>
      <c r="W65" s="237"/>
      <c r="X65" s="237"/>
      <c r="Y65" s="239"/>
      <c r="Z65" s="240"/>
      <c r="AA65" s="237"/>
      <c r="AB65" s="237"/>
      <c r="AC65" s="239"/>
      <c r="AD65" s="238"/>
      <c r="AE65" s="212">
        <f t="shared" si="0"/>
        <v>0</v>
      </c>
      <c r="AF65" s="213">
        <f t="shared" si="1"/>
        <v>19</v>
      </c>
      <c r="AG65" s="224">
        <f t="shared" si="4"/>
        <v>0</v>
      </c>
      <c r="AH65" s="225">
        <f t="shared" si="2"/>
        <v>19</v>
      </c>
      <c r="AI65" s="850"/>
      <c r="AJ65" s="848"/>
      <c r="AK65" s="848"/>
      <c r="AL65" s="848"/>
      <c r="AM65" s="848"/>
      <c r="AN65" s="849"/>
      <c r="AY65" s="177">
        <f t="shared" si="3"/>
        <v>1</v>
      </c>
    </row>
    <row r="66" spans="2:51" ht="18" customHeight="1" thickBot="1">
      <c r="B66" s="184"/>
      <c r="C66" s="227">
        <f>IF(D66="","",SUBTOTAL(103,$D$17:D66))</f>
        <v>50</v>
      </c>
      <c r="D66" s="846" t="str">
        <f>IF('Input Data'!I59="","",'Input Data'!I59)</f>
        <v>YUMUL, FRANCIS PONCE</v>
      </c>
      <c r="E66" s="847"/>
      <c r="F66" s="236"/>
      <c r="G66" s="237"/>
      <c r="H66" s="237"/>
      <c r="I66" s="237"/>
      <c r="J66" s="238"/>
      <c r="K66" s="236"/>
      <c r="L66" s="237"/>
      <c r="M66" s="237"/>
      <c r="N66" s="237"/>
      <c r="O66" s="239"/>
      <c r="P66" s="240"/>
      <c r="Q66" s="237"/>
      <c r="R66" s="237"/>
      <c r="S66" s="237"/>
      <c r="T66" s="238"/>
      <c r="U66" s="236"/>
      <c r="V66" s="237"/>
      <c r="W66" s="237"/>
      <c r="X66" s="237"/>
      <c r="Y66" s="239"/>
      <c r="Z66" s="240"/>
      <c r="AA66" s="237"/>
      <c r="AB66" s="237"/>
      <c r="AC66" s="239"/>
      <c r="AD66" s="238"/>
      <c r="AE66" s="212">
        <f t="shared" si="0"/>
        <v>0</v>
      </c>
      <c r="AF66" s="213">
        <f t="shared" si="1"/>
        <v>19</v>
      </c>
      <c r="AG66" s="224">
        <f t="shared" si="4"/>
        <v>0</v>
      </c>
      <c r="AH66" s="225">
        <f t="shared" si="2"/>
        <v>19</v>
      </c>
      <c r="AI66" s="850"/>
      <c r="AJ66" s="848"/>
      <c r="AK66" s="848"/>
      <c r="AL66" s="848"/>
      <c r="AM66" s="848"/>
      <c r="AN66" s="849"/>
      <c r="AY66" s="177">
        <f t="shared" si="3"/>
        <v>1</v>
      </c>
    </row>
    <row r="67" spans="2:51" ht="18" hidden="1" customHeight="1">
      <c r="B67" s="184"/>
      <c r="C67" s="227" t="str">
        <f>IF(D67="","",SUBTOTAL(103,$D$17:D67))</f>
        <v/>
      </c>
      <c r="D67" s="846" t="str">
        <f>IF('Input Data'!I60="","",'Input Data'!I60)</f>
        <v/>
      </c>
      <c r="E67" s="847"/>
      <c r="F67" s="236"/>
      <c r="G67" s="237"/>
      <c r="H67" s="237"/>
      <c r="I67" s="237"/>
      <c r="J67" s="238"/>
      <c r="K67" s="236"/>
      <c r="L67" s="237"/>
      <c r="M67" s="237"/>
      <c r="N67" s="237"/>
      <c r="O67" s="239"/>
      <c r="P67" s="240"/>
      <c r="Q67" s="237"/>
      <c r="R67" s="237"/>
      <c r="S67" s="237"/>
      <c r="T67" s="238"/>
      <c r="U67" s="236"/>
      <c r="V67" s="237"/>
      <c r="W67" s="237"/>
      <c r="X67" s="237"/>
      <c r="Y67" s="239"/>
      <c r="Z67" s="240"/>
      <c r="AA67" s="237"/>
      <c r="AB67" s="237"/>
      <c r="AC67" s="239"/>
      <c r="AD67" s="238"/>
      <c r="AE67" s="212" t="str">
        <f t="shared" si="0"/>
        <v/>
      </c>
      <c r="AF67" s="213" t="str">
        <f t="shared" si="1"/>
        <v/>
      </c>
      <c r="AG67" s="224" t="str">
        <f t="shared" si="4"/>
        <v/>
      </c>
      <c r="AH67" s="225" t="str">
        <f t="shared" si="2"/>
        <v/>
      </c>
      <c r="AI67" s="850"/>
      <c r="AJ67" s="848"/>
      <c r="AK67" s="848"/>
      <c r="AL67" s="848"/>
      <c r="AM67" s="848"/>
      <c r="AN67" s="849"/>
      <c r="AY67" s="177">
        <f t="shared" si="3"/>
        <v>0</v>
      </c>
    </row>
    <row r="68" spans="2:51" ht="18" hidden="1" customHeight="1">
      <c r="B68" s="184"/>
      <c r="C68" s="227" t="str">
        <f>IF(D68="","",SUBTOTAL(103,$D$17:D68))</f>
        <v/>
      </c>
      <c r="D68" s="846" t="str">
        <f>IF('Input Data'!I61="","",'Input Data'!I61)</f>
        <v/>
      </c>
      <c r="E68" s="847"/>
      <c r="F68" s="236"/>
      <c r="G68" s="237"/>
      <c r="H68" s="237"/>
      <c r="I68" s="237"/>
      <c r="J68" s="238"/>
      <c r="K68" s="236"/>
      <c r="L68" s="237"/>
      <c r="M68" s="237"/>
      <c r="N68" s="237"/>
      <c r="O68" s="239"/>
      <c r="P68" s="240"/>
      <c r="Q68" s="237"/>
      <c r="R68" s="237"/>
      <c r="S68" s="237"/>
      <c r="T68" s="238"/>
      <c r="U68" s="236"/>
      <c r="V68" s="237"/>
      <c r="W68" s="237"/>
      <c r="X68" s="237"/>
      <c r="Y68" s="239"/>
      <c r="Z68" s="240"/>
      <c r="AA68" s="237"/>
      <c r="AB68" s="237"/>
      <c r="AC68" s="239"/>
      <c r="AD68" s="238"/>
      <c r="AE68" s="212" t="str">
        <f t="shared" si="0"/>
        <v/>
      </c>
      <c r="AF68" s="213" t="str">
        <f t="shared" si="1"/>
        <v/>
      </c>
      <c r="AG68" s="224" t="str">
        <f t="shared" si="4"/>
        <v/>
      </c>
      <c r="AH68" s="225" t="str">
        <f t="shared" si="2"/>
        <v/>
      </c>
      <c r="AI68" s="850"/>
      <c r="AJ68" s="848"/>
      <c r="AK68" s="848"/>
      <c r="AL68" s="848"/>
      <c r="AM68" s="848"/>
      <c r="AN68" s="849"/>
      <c r="AY68" s="177">
        <f t="shared" si="3"/>
        <v>0</v>
      </c>
    </row>
    <row r="69" spans="2:51" ht="18" hidden="1" customHeight="1">
      <c r="B69" s="184"/>
      <c r="C69" s="227" t="str">
        <f>IF(D69="","",SUBTOTAL(103,$D$17:D69))</f>
        <v/>
      </c>
      <c r="D69" s="846" t="str">
        <f>IF('Input Data'!I62="","",'Input Data'!I62)</f>
        <v/>
      </c>
      <c r="E69" s="847"/>
      <c r="F69" s="236"/>
      <c r="G69" s="237"/>
      <c r="H69" s="237"/>
      <c r="I69" s="237"/>
      <c r="J69" s="238"/>
      <c r="K69" s="236"/>
      <c r="L69" s="237"/>
      <c r="M69" s="237"/>
      <c r="N69" s="237"/>
      <c r="O69" s="239"/>
      <c r="P69" s="240"/>
      <c r="Q69" s="237"/>
      <c r="R69" s="237"/>
      <c r="S69" s="237"/>
      <c r="T69" s="238"/>
      <c r="U69" s="236"/>
      <c r="V69" s="237"/>
      <c r="W69" s="237"/>
      <c r="X69" s="237"/>
      <c r="Y69" s="239"/>
      <c r="Z69" s="240"/>
      <c r="AA69" s="237"/>
      <c r="AB69" s="237"/>
      <c r="AC69" s="239"/>
      <c r="AD69" s="238"/>
      <c r="AE69" s="212" t="str">
        <f t="shared" si="0"/>
        <v/>
      </c>
      <c r="AF69" s="213" t="str">
        <f t="shared" si="1"/>
        <v/>
      </c>
      <c r="AG69" s="224" t="str">
        <f t="shared" si="4"/>
        <v/>
      </c>
      <c r="AH69" s="225" t="str">
        <f t="shared" si="2"/>
        <v/>
      </c>
      <c r="AI69" s="850"/>
      <c r="AJ69" s="848"/>
      <c r="AK69" s="848"/>
      <c r="AL69" s="848"/>
      <c r="AM69" s="848"/>
      <c r="AN69" s="849"/>
      <c r="AY69" s="177">
        <f t="shared" si="3"/>
        <v>0</v>
      </c>
    </row>
    <row r="70" spans="2:51" ht="18" hidden="1" customHeight="1">
      <c r="B70" s="184"/>
      <c r="C70" s="227" t="str">
        <f>IF(D70="","",SUBTOTAL(103,$D$17:D70))</f>
        <v/>
      </c>
      <c r="D70" s="846" t="str">
        <f>IF('Input Data'!I63="","",'Input Data'!I63)</f>
        <v/>
      </c>
      <c r="E70" s="847"/>
      <c r="F70" s="236"/>
      <c r="G70" s="237"/>
      <c r="H70" s="237"/>
      <c r="I70" s="237"/>
      <c r="J70" s="238"/>
      <c r="K70" s="236"/>
      <c r="L70" s="237"/>
      <c r="M70" s="237"/>
      <c r="N70" s="237"/>
      <c r="O70" s="239"/>
      <c r="P70" s="240"/>
      <c r="Q70" s="237"/>
      <c r="R70" s="237"/>
      <c r="S70" s="237"/>
      <c r="T70" s="238"/>
      <c r="U70" s="236"/>
      <c r="V70" s="237"/>
      <c r="W70" s="237"/>
      <c r="X70" s="237"/>
      <c r="Y70" s="239"/>
      <c r="Z70" s="240"/>
      <c r="AA70" s="237"/>
      <c r="AB70" s="237"/>
      <c r="AC70" s="239"/>
      <c r="AD70" s="238"/>
      <c r="AE70" s="212" t="str">
        <f t="shared" si="0"/>
        <v/>
      </c>
      <c r="AF70" s="213" t="str">
        <f t="shared" si="1"/>
        <v/>
      </c>
      <c r="AG70" s="224" t="str">
        <f t="shared" si="4"/>
        <v/>
      </c>
      <c r="AH70" s="225" t="str">
        <f t="shared" si="2"/>
        <v/>
      </c>
      <c r="AI70" s="850"/>
      <c r="AJ70" s="848"/>
      <c r="AK70" s="848"/>
      <c r="AL70" s="848"/>
      <c r="AM70" s="848"/>
      <c r="AN70" s="849"/>
      <c r="AY70" s="177">
        <f t="shared" si="3"/>
        <v>0</v>
      </c>
    </row>
    <row r="71" spans="2:51" ht="18" hidden="1" customHeight="1">
      <c r="B71" s="184"/>
      <c r="C71" s="227" t="str">
        <f>IF(D71="","",SUBTOTAL(103,$D$17:D71))</f>
        <v/>
      </c>
      <c r="D71" s="846" t="str">
        <f>IF('Input Data'!I64="","",'Input Data'!I64)</f>
        <v/>
      </c>
      <c r="E71" s="847"/>
      <c r="F71" s="236"/>
      <c r="G71" s="237"/>
      <c r="H71" s="237"/>
      <c r="I71" s="237"/>
      <c r="J71" s="238"/>
      <c r="K71" s="236"/>
      <c r="L71" s="237"/>
      <c r="M71" s="237"/>
      <c r="N71" s="237"/>
      <c r="O71" s="239"/>
      <c r="P71" s="240"/>
      <c r="Q71" s="237"/>
      <c r="R71" s="237"/>
      <c r="S71" s="237"/>
      <c r="T71" s="238"/>
      <c r="U71" s="236"/>
      <c r="V71" s="237"/>
      <c r="W71" s="237"/>
      <c r="X71" s="237"/>
      <c r="Y71" s="239"/>
      <c r="Z71" s="240"/>
      <c r="AA71" s="237"/>
      <c r="AB71" s="237"/>
      <c r="AC71" s="239"/>
      <c r="AD71" s="238"/>
      <c r="AE71" s="212" t="str">
        <f t="shared" si="0"/>
        <v/>
      </c>
      <c r="AF71" s="213" t="str">
        <f t="shared" si="1"/>
        <v/>
      </c>
      <c r="AG71" s="224" t="str">
        <f t="shared" si="4"/>
        <v/>
      </c>
      <c r="AH71" s="225" t="str">
        <f t="shared" si="2"/>
        <v/>
      </c>
      <c r="AI71" s="850"/>
      <c r="AJ71" s="848"/>
      <c r="AK71" s="848"/>
      <c r="AL71" s="848"/>
      <c r="AM71" s="848"/>
      <c r="AN71" s="849"/>
      <c r="AY71" s="177">
        <f t="shared" si="3"/>
        <v>0</v>
      </c>
    </row>
    <row r="72" spans="2:51" ht="18" hidden="1" customHeight="1">
      <c r="B72" s="184"/>
      <c r="C72" s="227" t="str">
        <f>IF(D72="","",SUBTOTAL(103,$D$17:D72))</f>
        <v/>
      </c>
      <c r="D72" s="846" t="str">
        <f>IF('Input Data'!I65="","",'Input Data'!I65)</f>
        <v/>
      </c>
      <c r="E72" s="847"/>
      <c r="F72" s="236"/>
      <c r="G72" s="237"/>
      <c r="H72" s="237"/>
      <c r="I72" s="237"/>
      <c r="J72" s="238"/>
      <c r="K72" s="236"/>
      <c r="L72" s="237"/>
      <c r="M72" s="237"/>
      <c r="N72" s="237"/>
      <c r="O72" s="239"/>
      <c r="P72" s="240"/>
      <c r="Q72" s="237"/>
      <c r="R72" s="237"/>
      <c r="S72" s="237"/>
      <c r="T72" s="238"/>
      <c r="U72" s="236"/>
      <c r="V72" s="237"/>
      <c r="W72" s="237"/>
      <c r="X72" s="237"/>
      <c r="Y72" s="239"/>
      <c r="Z72" s="240"/>
      <c r="AA72" s="237"/>
      <c r="AB72" s="237"/>
      <c r="AC72" s="239"/>
      <c r="AD72" s="238"/>
      <c r="AE72" s="212" t="str">
        <f t="shared" si="0"/>
        <v/>
      </c>
      <c r="AF72" s="213" t="str">
        <f t="shared" si="1"/>
        <v/>
      </c>
      <c r="AG72" s="224" t="str">
        <f t="shared" si="4"/>
        <v/>
      </c>
      <c r="AH72" s="225" t="str">
        <f t="shared" si="2"/>
        <v/>
      </c>
      <c r="AI72" s="850"/>
      <c r="AJ72" s="848"/>
      <c r="AK72" s="848"/>
      <c r="AL72" s="848"/>
      <c r="AM72" s="848"/>
      <c r="AN72" s="849"/>
      <c r="AY72" s="177">
        <f t="shared" si="3"/>
        <v>0</v>
      </c>
    </row>
    <row r="73" spans="2:51" ht="18" hidden="1" customHeight="1">
      <c r="B73" s="184"/>
      <c r="C73" s="227" t="str">
        <f>IF(D73="","",SUBTOTAL(103,$D$17:D73))</f>
        <v/>
      </c>
      <c r="D73" s="846" t="str">
        <f>IF('Input Data'!I66="","",'Input Data'!I66)</f>
        <v/>
      </c>
      <c r="E73" s="847"/>
      <c r="F73" s="236"/>
      <c r="G73" s="237"/>
      <c r="H73" s="237"/>
      <c r="I73" s="237"/>
      <c r="J73" s="238"/>
      <c r="K73" s="236"/>
      <c r="L73" s="237"/>
      <c r="M73" s="237"/>
      <c r="N73" s="237"/>
      <c r="O73" s="239"/>
      <c r="P73" s="240"/>
      <c r="Q73" s="237"/>
      <c r="R73" s="237"/>
      <c r="S73" s="237"/>
      <c r="T73" s="238"/>
      <c r="U73" s="236"/>
      <c r="V73" s="237"/>
      <c r="W73" s="237"/>
      <c r="X73" s="237"/>
      <c r="Y73" s="239"/>
      <c r="Z73" s="240"/>
      <c r="AA73" s="237"/>
      <c r="AB73" s="237"/>
      <c r="AC73" s="239"/>
      <c r="AD73" s="238"/>
      <c r="AE73" s="212" t="str">
        <f t="shared" si="0"/>
        <v/>
      </c>
      <c r="AF73" s="213" t="str">
        <f t="shared" si="1"/>
        <v/>
      </c>
      <c r="AG73" s="224" t="str">
        <f t="shared" si="4"/>
        <v/>
      </c>
      <c r="AH73" s="225" t="str">
        <f t="shared" si="2"/>
        <v/>
      </c>
      <c r="AI73" s="850"/>
      <c r="AJ73" s="848"/>
      <c r="AK73" s="848"/>
      <c r="AL73" s="848"/>
      <c r="AM73" s="848"/>
      <c r="AN73" s="849"/>
      <c r="AY73" s="177">
        <f t="shared" si="3"/>
        <v>0</v>
      </c>
    </row>
    <row r="74" spans="2:51" ht="18" hidden="1" customHeight="1">
      <c r="B74" s="184"/>
      <c r="C74" s="227" t="str">
        <f>IF(D74="","",SUBTOTAL(103,$D$17:D74))</f>
        <v/>
      </c>
      <c r="D74" s="846" t="str">
        <f>IF('Input Data'!I67="","",'Input Data'!I67)</f>
        <v/>
      </c>
      <c r="E74" s="847"/>
      <c r="F74" s="236"/>
      <c r="G74" s="237"/>
      <c r="H74" s="237"/>
      <c r="I74" s="237"/>
      <c r="J74" s="238"/>
      <c r="K74" s="236"/>
      <c r="L74" s="237"/>
      <c r="M74" s="237"/>
      <c r="N74" s="237"/>
      <c r="O74" s="239"/>
      <c r="P74" s="240"/>
      <c r="Q74" s="237"/>
      <c r="R74" s="237"/>
      <c r="S74" s="237"/>
      <c r="T74" s="238"/>
      <c r="U74" s="236"/>
      <c r="V74" s="237"/>
      <c r="W74" s="237"/>
      <c r="X74" s="237"/>
      <c r="Y74" s="239"/>
      <c r="Z74" s="240"/>
      <c r="AA74" s="237"/>
      <c r="AB74" s="237"/>
      <c r="AC74" s="239"/>
      <c r="AD74" s="238"/>
      <c r="AE74" s="212" t="str">
        <f t="shared" si="0"/>
        <v/>
      </c>
      <c r="AF74" s="213" t="str">
        <f t="shared" si="1"/>
        <v/>
      </c>
      <c r="AG74" s="224" t="str">
        <f t="shared" si="4"/>
        <v/>
      </c>
      <c r="AH74" s="225" t="str">
        <f t="shared" si="2"/>
        <v/>
      </c>
      <c r="AI74" s="850"/>
      <c r="AJ74" s="848"/>
      <c r="AK74" s="848"/>
      <c r="AL74" s="848"/>
      <c r="AM74" s="848"/>
      <c r="AN74" s="849"/>
      <c r="AY74" s="177">
        <f t="shared" si="3"/>
        <v>0</v>
      </c>
    </row>
    <row r="75" spans="2:51" ht="18" hidden="1" customHeight="1">
      <c r="B75" s="184"/>
      <c r="C75" s="227" t="str">
        <f>IF(D75="","",SUBTOTAL(103,$D$17:D75))</f>
        <v/>
      </c>
      <c r="D75" s="846" t="str">
        <f>IF('Input Data'!I68="","",'Input Data'!I68)</f>
        <v/>
      </c>
      <c r="E75" s="847"/>
      <c r="F75" s="236"/>
      <c r="G75" s="237"/>
      <c r="H75" s="237"/>
      <c r="I75" s="237"/>
      <c r="J75" s="238"/>
      <c r="K75" s="236"/>
      <c r="L75" s="237"/>
      <c r="M75" s="237"/>
      <c r="N75" s="237"/>
      <c r="O75" s="239"/>
      <c r="P75" s="240"/>
      <c r="Q75" s="237"/>
      <c r="R75" s="237"/>
      <c r="S75" s="237"/>
      <c r="T75" s="238"/>
      <c r="U75" s="236"/>
      <c r="V75" s="237"/>
      <c r="W75" s="237"/>
      <c r="X75" s="237"/>
      <c r="Y75" s="239"/>
      <c r="Z75" s="240"/>
      <c r="AA75" s="237"/>
      <c r="AB75" s="237"/>
      <c r="AC75" s="239"/>
      <c r="AD75" s="238"/>
      <c r="AE75" s="212" t="str">
        <f t="shared" si="0"/>
        <v/>
      </c>
      <c r="AF75" s="213" t="str">
        <f t="shared" si="1"/>
        <v/>
      </c>
      <c r="AG75" s="224" t="str">
        <f t="shared" si="4"/>
        <v/>
      </c>
      <c r="AH75" s="225" t="str">
        <f t="shared" si="2"/>
        <v/>
      </c>
      <c r="AI75" s="850"/>
      <c r="AJ75" s="848"/>
      <c r="AK75" s="848"/>
      <c r="AL75" s="848"/>
      <c r="AM75" s="848"/>
      <c r="AN75" s="849"/>
      <c r="AY75" s="177">
        <f t="shared" si="3"/>
        <v>0</v>
      </c>
    </row>
    <row r="76" spans="2:51" ht="18" hidden="1" customHeight="1" thickBot="1">
      <c r="C76" s="241" t="str">
        <f>IF(D76="","",SUBTOTAL(103,$D$17:D76))</f>
        <v/>
      </c>
      <c r="D76" s="823" t="str">
        <f>IF('Input Data'!I69="","",'Input Data'!I69)</f>
        <v/>
      </c>
      <c r="E76" s="824"/>
      <c r="F76" s="236"/>
      <c r="G76" s="237"/>
      <c r="H76" s="237"/>
      <c r="I76" s="237"/>
      <c r="J76" s="238"/>
      <c r="K76" s="236"/>
      <c r="L76" s="237"/>
      <c r="M76" s="237"/>
      <c r="N76" s="237"/>
      <c r="O76" s="239"/>
      <c r="P76" s="240"/>
      <c r="Q76" s="237"/>
      <c r="R76" s="237"/>
      <c r="S76" s="237"/>
      <c r="T76" s="238"/>
      <c r="U76" s="236"/>
      <c r="V76" s="237"/>
      <c r="W76" s="237"/>
      <c r="X76" s="237"/>
      <c r="Y76" s="239"/>
      <c r="Z76" s="240"/>
      <c r="AA76" s="237"/>
      <c r="AB76" s="237"/>
      <c r="AC76" s="239"/>
      <c r="AD76" s="238"/>
      <c r="AE76" s="212" t="str">
        <f t="shared" si="0"/>
        <v/>
      </c>
      <c r="AF76" s="213" t="str">
        <f t="shared" si="1"/>
        <v/>
      </c>
      <c r="AG76" s="224" t="str">
        <f t="shared" si="4"/>
        <v/>
      </c>
      <c r="AH76" s="225" t="str">
        <f t="shared" si="2"/>
        <v/>
      </c>
      <c r="AI76" s="825"/>
      <c r="AJ76" s="826"/>
      <c r="AK76" s="826"/>
      <c r="AL76" s="826"/>
      <c r="AM76" s="826"/>
      <c r="AN76" s="827"/>
      <c r="AY76" s="177">
        <f t="shared" si="3"/>
        <v>0</v>
      </c>
    </row>
    <row r="77" spans="2:51" ht="21.95" customHeight="1" thickBot="1">
      <c r="B77" s="184"/>
      <c r="C77" s="242" cm="1">
        <f t="array" aca="1" ref="C77" ca="1">SUMPRODUCT(SUBTOTAL(103,OFFSET(D17,ROW(D17:D76)-ROW(D17),0,1)),--(TRIM(D17:D76)&lt;&gt;""))</f>
        <v>50</v>
      </c>
      <c r="D77" s="856" t="s">
        <v>205</v>
      </c>
      <c r="E77" s="829"/>
      <c r="F77" s="243">
        <f ca="1">IF(F14="","",$AL$147-(COUNTIF(F17:F76,"x")*1 + COUNTIF(F17:F76,"h")*0.5))</f>
        <v>50</v>
      </c>
      <c r="G77" s="243">
        <f t="shared" ref="G77:AD77" ca="1" si="5">IF(G14="","",$AL$147-(COUNTIF(G17:G76,"x")*1 + COUNTIF(G17:G76,"h")*0.5))</f>
        <v>50</v>
      </c>
      <c r="H77" s="243">
        <f t="shared" ca="1" si="5"/>
        <v>49</v>
      </c>
      <c r="I77" s="243">
        <f t="shared" ca="1" si="5"/>
        <v>50</v>
      </c>
      <c r="J77" s="244">
        <f t="shared" ca="1" si="5"/>
        <v>50</v>
      </c>
      <c r="K77" s="245">
        <f t="shared" ca="1" si="5"/>
        <v>50</v>
      </c>
      <c r="L77" s="243">
        <f t="shared" ca="1" si="5"/>
        <v>50</v>
      </c>
      <c r="M77" s="243">
        <f t="shared" ca="1" si="5"/>
        <v>50</v>
      </c>
      <c r="N77" s="243">
        <f ca="1">IF(N14="","",$AL$147-(COUNTIF(N17:N76,"x")*1 + COUNTIF(N17:N76,"h")*0.5))</f>
        <v>50</v>
      </c>
      <c r="O77" s="244">
        <f t="shared" ca="1" si="5"/>
        <v>50</v>
      </c>
      <c r="P77" s="245">
        <f t="shared" ca="1" si="5"/>
        <v>50</v>
      </c>
      <c r="Q77" s="243">
        <f t="shared" ca="1" si="5"/>
        <v>50</v>
      </c>
      <c r="R77" s="243">
        <f t="shared" ca="1" si="5"/>
        <v>50</v>
      </c>
      <c r="S77" s="243">
        <f t="shared" ca="1" si="5"/>
        <v>50</v>
      </c>
      <c r="T77" s="246" t="str">
        <f t="shared" si="5"/>
        <v/>
      </c>
      <c r="U77" s="247">
        <f ca="1">IF(U14="","",$AL$147-(COUNTIF(U17:U76,"x")*1 + COUNTIF(U17:U76,"h")*0.5))</f>
        <v>50</v>
      </c>
      <c r="V77" s="243">
        <f t="shared" ca="1" si="5"/>
        <v>50</v>
      </c>
      <c r="W77" s="243">
        <f t="shared" ca="1" si="5"/>
        <v>50</v>
      </c>
      <c r="X77" s="243">
        <f t="shared" ca="1" si="5"/>
        <v>50</v>
      </c>
      <c r="Y77" s="244">
        <f t="shared" ca="1" si="5"/>
        <v>50</v>
      </c>
      <c r="Z77" s="245" t="str">
        <f t="shared" si="5"/>
        <v/>
      </c>
      <c r="AA77" s="243" t="str">
        <f t="shared" si="5"/>
        <v/>
      </c>
      <c r="AB77" s="243" t="str">
        <f t="shared" si="5"/>
        <v/>
      </c>
      <c r="AC77" s="243" t="str">
        <f t="shared" si="5"/>
        <v/>
      </c>
      <c r="AD77" s="243" t="str">
        <f t="shared" si="5"/>
        <v/>
      </c>
      <c r="AE77" s="212"/>
      <c r="AF77" s="213"/>
      <c r="AG77" s="248">
        <f>SUM(AG17:AG76)</f>
        <v>1</v>
      </c>
      <c r="AH77" s="249">
        <f>SUM(AH17:AH76)</f>
        <v>949</v>
      </c>
      <c r="AI77" s="250"/>
      <c r="AJ77" s="251"/>
      <c r="AK77" s="857"/>
      <c r="AL77" s="857"/>
      <c r="AM77" s="857"/>
      <c r="AN77" s="858"/>
      <c r="AY77" s="177">
        <v>1</v>
      </c>
    </row>
    <row r="78" spans="2:51" ht="18" customHeight="1">
      <c r="B78" s="184"/>
      <c r="C78" s="397">
        <f>IF(D78="","",SUBTOTAL(103,$D$78:D78))</f>
        <v>1</v>
      </c>
      <c r="D78" s="851" t="str">
        <f>IF('Input Data'!I71="","",'Input Data'!I71)</f>
        <v>CRUZ, MARIA SANTOS</v>
      </c>
      <c r="E78" s="852"/>
      <c r="F78" s="252"/>
      <c r="G78" s="206"/>
      <c r="H78" s="207"/>
      <c r="I78" s="207"/>
      <c r="J78" s="235"/>
      <c r="K78" s="253"/>
      <c r="L78" s="234"/>
      <c r="M78" s="234"/>
      <c r="N78" s="234"/>
      <c r="O78" s="254"/>
      <c r="P78" s="255"/>
      <c r="Q78" s="234"/>
      <c r="R78" s="234"/>
      <c r="S78" s="234"/>
      <c r="T78" s="235"/>
      <c r="U78" s="253"/>
      <c r="V78" s="234"/>
      <c r="W78" s="234"/>
      <c r="X78" s="234"/>
      <c r="Y78" s="254"/>
      <c r="Z78" s="255"/>
      <c r="AA78" s="234"/>
      <c r="AB78" s="234"/>
      <c r="AC78" s="254"/>
      <c r="AD78" s="235"/>
      <c r="AE78" s="212">
        <f>IF(D78="","",COUNTIF(F78:AD78,"x") + COUNTIF(F78:AD78,"h")*0.5)</f>
        <v>0</v>
      </c>
      <c r="AF78" s="213">
        <f>IF(OR(D78="", AI78="Transferred Out", AI78="NLS"), "", $AR$13)</f>
        <v>19</v>
      </c>
      <c r="AG78" s="256">
        <f>IF(AH78="","",AE78)</f>
        <v>0</v>
      </c>
      <c r="AH78" s="257">
        <f>IF(AF78="","",$AR$13-AE78)</f>
        <v>19</v>
      </c>
      <c r="AI78" s="853"/>
      <c r="AJ78" s="854"/>
      <c r="AK78" s="854"/>
      <c r="AL78" s="854"/>
      <c r="AM78" s="854"/>
      <c r="AN78" s="855"/>
      <c r="AY78" s="177">
        <f t="shared" ref="AY78:AY137" si="6">IF(D78="",0,1)</f>
        <v>1</v>
      </c>
    </row>
    <row r="79" spans="2:51" ht="18" customHeight="1">
      <c r="B79" s="184"/>
      <c r="C79" s="216">
        <f>IF(D79="","",SUBTOTAL(103,$D$78:D79))</f>
        <v>2</v>
      </c>
      <c r="D79" s="846" t="str">
        <f>IF('Input Data'!I72="","",'Input Data'!I72)</f>
        <v>REYES, ANGELA VILLANUEVA</v>
      </c>
      <c r="E79" s="847"/>
      <c r="F79" s="258"/>
      <c r="G79" s="259"/>
      <c r="H79" s="219"/>
      <c r="I79" s="219"/>
      <c r="J79" s="220"/>
      <c r="K79" s="221"/>
      <c r="L79" s="219"/>
      <c r="M79" s="219"/>
      <c r="N79" s="219"/>
      <c r="O79" s="222"/>
      <c r="P79" s="223"/>
      <c r="Q79" s="219"/>
      <c r="R79" s="219"/>
      <c r="S79" s="219"/>
      <c r="T79" s="220"/>
      <c r="U79" s="221"/>
      <c r="V79" s="219"/>
      <c r="W79" s="219"/>
      <c r="X79" s="219"/>
      <c r="Y79" s="222"/>
      <c r="Z79" s="223"/>
      <c r="AA79" s="219"/>
      <c r="AB79" s="219"/>
      <c r="AC79" s="222"/>
      <c r="AD79" s="220"/>
      <c r="AE79" s="212">
        <f t="shared" ref="AE79:AE137" si="7">IF(D79="","",COUNTIF(F79:AD79,"x") + COUNTIF(F79:AD79,"h")*0.5)</f>
        <v>0</v>
      </c>
      <c r="AF79" s="213">
        <f t="shared" ref="AF79:AF137" si="8">IF(OR(D79="", AI79="Transferred Out", AI79="NLS"), "", $AR$13)</f>
        <v>19</v>
      </c>
      <c r="AG79" s="256">
        <f t="shared" ref="AG79:AG137" si="9">IF(AH79="","",AE79)</f>
        <v>0</v>
      </c>
      <c r="AH79" s="257">
        <f t="shared" ref="AH79:AH137" si="10">IF(AF79="","",$AR$13-AE79)</f>
        <v>19</v>
      </c>
      <c r="AI79" s="850"/>
      <c r="AJ79" s="848"/>
      <c r="AK79" s="848"/>
      <c r="AL79" s="848"/>
      <c r="AM79" s="848"/>
      <c r="AN79" s="849"/>
      <c r="AY79" s="177">
        <f t="shared" si="6"/>
        <v>1</v>
      </c>
    </row>
    <row r="80" spans="2:51" ht="18" customHeight="1">
      <c r="B80" s="184"/>
      <c r="C80" s="216">
        <f>IF(D80="","",SUBTOTAL(103,$D$78:D80))</f>
        <v>3</v>
      </c>
      <c r="D80" s="846" t="str">
        <f>IF('Input Data'!I73="","",'Input Data'!I73)</f>
        <v>SANTOS, KRISTINE MENDOZA</v>
      </c>
      <c r="E80" s="847"/>
      <c r="F80" s="258"/>
      <c r="G80" s="259"/>
      <c r="H80" s="219"/>
      <c r="I80" s="219"/>
      <c r="J80" s="220"/>
      <c r="K80" s="221"/>
      <c r="L80" s="219"/>
      <c r="M80" s="219"/>
      <c r="N80" s="219"/>
      <c r="O80" s="222"/>
      <c r="P80" s="223"/>
      <c r="Q80" s="219"/>
      <c r="R80" s="219"/>
      <c r="S80" s="219"/>
      <c r="T80" s="220"/>
      <c r="U80" s="221"/>
      <c r="V80" s="219"/>
      <c r="W80" s="219"/>
      <c r="X80" s="219"/>
      <c r="Y80" s="222"/>
      <c r="Z80" s="223"/>
      <c r="AA80" s="219"/>
      <c r="AB80" s="219"/>
      <c r="AC80" s="222"/>
      <c r="AD80" s="220"/>
      <c r="AE80" s="212">
        <f t="shared" si="7"/>
        <v>0</v>
      </c>
      <c r="AF80" s="213">
        <f t="shared" si="8"/>
        <v>19</v>
      </c>
      <c r="AG80" s="256">
        <f t="shared" si="9"/>
        <v>0</v>
      </c>
      <c r="AH80" s="257">
        <f t="shared" si="10"/>
        <v>19</v>
      </c>
      <c r="AI80" s="850"/>
      <c r="AJ80" s="848"/>
      <c r="AK80" s="848"/>
      <c r="AL80" s="848"/>
      <c r="AM80" s="848"/>
      <c r="AN80" s="849"/>
      <c r="AY80" s="177">
        <f t="shared" si="6"/>
        <v>1</v>
      </c>
    </row>
    <row r="81" spans="2:51" ht="18" customHeight="1">
      <c r="B81" s="184"/>
      <c r="C81" s="216">
        <f>IF(D81="","",SUBTOTAL(103,$D$78:D81))</f>
        <v>4</v>
      </c>
      <c r="D81" s="846" t="str">
        <f>IF('Input Data'!I74="","",'Input Data'!I74)</f>
        <v>MENDOZA, SOPHIA LOPEZ</v>
      </c>
      <c r="E81" s="847"/>
      <c r="F81" s="258"/>
      <c r="G81" s="259"/>
      <c r="H81" s="219"/>
      <c r="I81" s="219"/>
      <c r="J81" s="220"/>
      <c r="K81" s="221"/>
      <c r="L81" s="219"/>
      <c r="M81" s="219"/>
      <c r="N81" s="219"/>
      <c r="O81" s="222"/>
      <c r="P81" s="223"/>
      <c r="Q81" s="219"/>
      <c r="R81" s="219"/>
      <c r="S81" s="219"/>
      <c r="T81" s="220"/>
      <c r="U81" s="221"/>
      <c r="V81" s="219"/>
      <c r="W81" s="219"/>
      <c r="X81" s="219"/>
      <c r="Y81" s="222"/>
      <c r="Z81" s="223"/>
      <c r="AA81" s="219"/>
      <c r="AB81" s="219"/>
      <c r="AC81" s="222"/>
      <c r="AD81" s="220"/>
      <c r="AE81" s="212">
        <f t="shared" si="7"/>
        <v>0</v>
      </c>
      <c r="AF81" s="213">
        <f t="shared" si="8"/>
        <v>19</v>
      </c>
      <c r="AG81" s="256">
        <f t="shared" si="9"/>
        <v>0</v>
      </c>
      <c r="AH81" s="257">
        <f t="shared" si="10"/>
        <v>19</v>
      </c>
      <c r="AI81" s="850"/>
      <c r="AJ81" s="848"/>
      <c r="AK81" s="848"/>
      <c r="AL81" s="848"/>
      <c r="AM81" s="848"/>
      <c r="AN81" s="849"/>
      <c r="AY81" s="177">
        <f t="shared" si="6"/>
        <v>1</v>
      </c>
    </row>
    <row r="82" spans="2:51" ht="18" customHeight="1">
      <c r="B82" s="184"/>
      <c r="C82" s="227">
        <f>IF(D82="","",SUBTOTAL(103,$D$78:D82))</f>
        <v>5</v>
      </c>
      <c r="D82" s="846" t="str">
        <f>IF('Input Data'!I75="","",'Input Data'!I75)</f>
        <v>VILLANUEVA, CAMILLE RAMOS</v>
      </c>
      <c r="E82" s="847"/>
      <c r="F82" s="258"/>
      <c r="G82" s="259"/>
      <c r="H82" s="219"/>
      <c r="I82" s="219"/>
      <c r="J82" s="220"/>
      <c r="K82" s="221"/>
      <c r="L82" s="219"/>
      <c r="M82" s="219"/>
      <c r="N82" s="219"/>
      <c r="O82" s="222"/>
      <c r="P82" s="223"/>
      <c r="Q82" s="219"/>
      <c r="R82" s="219"/>
      <c r="S82" s="219"/>
      <c r="T82" s="220"/>
      <c r="U82" s="221"/>
      <c r="V82" s="219"/>
      <c r="W82" s="219"/>
      <c r="X82" s="219"/>
      <c r="Y82" s="222"/>
      <c r="Z82" s="223"/>
      <c r="AA82" s="219"/>
      <c r="AB82" s="219"/>
      <c r="AC82" s="222"/>
      <c r="AD82" s="220"/>
      <c r="AE82" s="212">
        <f t="shared" si="7"/>
        <v>0</v>
      </c>
      <c r="AF82" s="213">
        <f t="shared" si="8"/>
        <v>19</v>
      </c>
      <c r="AG82" s="256">
        <f t="shared" si="9"/>
        <v>0</v>
      </c>
      <c r="AH82" s="257">
        <f t="shared" si="10"/>
        <v>19</v>
      </c>
      <c r="AI82" s="850"/>
      <c r="AJ82" s="848"/>
      <c r="AK82" s="848"/>
      <c r="AL82" s="848"/>
      <c r="AM82" s="848"/>
      <c r="AN82" s="849"/>
      <c r="AY82" s="177">
        <f t="shared" si="6"/>
        <v>1</v>
      </c>
    </row>
    <row r="83" spans="2:51" ht="18" customHeight="1">
      <c r="B83" s="184"/>
      <c r="C83" s="216">
        <f>IF(D83="","",SUBTOTAL(103,$D$78:D83))</f>
        <v>6</v>
      </c>
      <c r="D83" s="846" t="str">
        <f>IF('Input Data'!I76="","",'Input Data'!I76)</f>
        <v>LOPEZ, CLARISSE BAUTISTA</v>
      </c>
      <c r="E83" s="847"/>
      <c r="F83" s="258"/>
      <c r="G83" s="259"/>
      <c r="H83" s="219"/>
      <c r="I83" s="219"/>
      <c r="J83" s="220"/>
      <c r="K83" s="221"/>
      <c r="L83" s="219"/>
      <c r="M83" s="219"/>
      <c r="N83" s="219"/>
      <c r="O83" s="222"/>
      <c r="P83" s="223"/>
      <c r="Q83" s="219"/>
      <c r="R83" s="219"/>
      <c r="S83" s="219"/>
      <c r="T83" s="220"/>
      <c r="U83" s="221"/>
      <c r="V83" s="219"/>
      <c r="W83" s="219"/>
      <c r="X83" s="219"/>
      <c r="Y83" s="222"/>
      <c r="Z83" s="223"/>
      <c r="AA83" s="219"/>
      <c r="AB83" s="219"/>
      <c r="AC83" s="222"/>
      <c r="AD83" s="220"/>
      <c r="AE83" s="212">
        <f t="shared" si="7"/>
        <v>0</v>
      </c>
      <c r="AF83" s="213">
        <f t="shared" si="8"/>
        <v>19</v>
      </c>
      <c r="AG83" s="256">
        <f t="shared" si="9"/>
        <v>0</v>
      </c>
      <c r="AH83" s="257">
        <f t="shared" si="10"/>
        <v>19</v>
      </c>
      <c r="AI83" s="850"/>
      <c r="AJ83" s="848"/>
      <c r="AK83" s="848"/>
      <c r="AL83" s="848"/>
      <c r="AM83" s="848"/>
      <c r="AN83" s="849"/>
      <c r="AY83" s="177">
        <f t="shared" si="6"/>
        <v>1</v>
      </c>
    </row>
    <row r="84" spans="2:51" ht="18" customHeight="1">
      <c r="B84" s="184"/>
      <c r="C84" s="216">
        <f>IF(D84="","",SUBTOTAL(103,$D$78:D84))</f>
        <v>7</v>
      </c>
      <c r="D84" s="846" t="str">
        <f>IF('Input Data'!I77="","",'Input Data'!I77)</f>
        <v>TORRES, HANNAH GARCIA</v>
      </c>
      <c r="E84" s="847"/>
      <c r="F84" s="258"/>
      <c r="G84" s="259"/>
      <c r="H84" s="219"/>
      <c r="I84" s="219"/>
      <c r="J84" s="220"/>
      <c r="K84" s="221"/>
      <c r="L84" s="219"/>
      <c r="M84" s="219"/>
      <c r="N84" s="219"/>
      <c r="O84" s="222"/>
      <c r="P84" s="223"/>
      <c r="Q84" s="219"/>
      <c r="R84" s="219"/>
      <c r="S84" s="219"/>
      <c r="T84" s="220"/>
      <c r="U84" s="221"/>
      <c r="V84" s="219"/>
      <c r="W84" s="219"/>
      <c r="X84" s="219"/>
      <c r="Y84" s="222"/>
      <c r="Z84" s="223"/>
      <c r="AA84" s="219"/>
      <c r="AB84" s="219"/>
      <c r="AC84" s="222"/>
      <c r="AD84" s="220"/>
      <c r="AE84" s="212">
        <f t="shared" si="7"/>
        <v>0</v>
      </c>
      <c r="AF84" s="213">
        <f t="shared" si="8"/>
        <v>19</v>
      </c>
      <c r="AG84" s="256">
        <f t="shared" si="9"/>
        <v>0</v>
      </c>
      <c r="AH84" s="257">
        <f t="shared" si="10"/>
        <v>19</v>
      </c>
      <c r="AI84" s="850"/>
      <c r="AJ84" s="848"/>
      <c r="AK84" s="848"/>
      <c r="AL84" s="848"/>
      <c r="AM84" s="848"/>
      <c r="AN84" s="849"/>
      <c r="AY84" s="177">
        <f t="shared" si="6"/>
        <v>1</v>
      </c>
    </row>
    <row r="85" spans="2:51" ht="18" customHeight="1">
      <c r="B85" s="184"/>
      <c r="C85" s="216">
        <f>IF(D85="","",SUBTOTAL(103,$D$78:D85))</f>
        <v>8</v>
      </c>
      <c r="D85" s="846" t="str">
        <f>IF('Input Data'!I78="","",'Input Data'!I78)</f>
        <v>RAMOS, ALYSSA MORALES</v>
      </c>
      <c r="E85" s="847"/>
      <c r="F85" s="258"/>
      <c r="G85" s="259"/>
      <c r="H85" s="219"/>
      <c r="I85" s="219"/>
      <c r="J85" s="220"/>
      <c r="K85" s="221"/>
      <c r="L85" s="219"/>
      <c r="M85" s="219"/>
      <c r="N85" s="219"/>
      <c r="O85" s="222"/>
      <c r="P85" s="223"/>
      <c r="Q85" s="219"/>
      <c r="R85" s="219"/>
      <c r="S85" s="219"/>
      <c r="T85" s="220"/>
      <c r="U85" s="221"/>
      <c r="V85" s="219"/>
      <c r="W85" s="219"/>
      <c r="X85" s="219"/>
      <c r="Y85" s="222"/>
      <c r="Z85" s="223"/>
      <c r="AA85" s="219"/>
      <c r="AB85" s="219"/>
      <c r="AC85" s="222"/>
      <c r="AD85" s="220"/>
      <c r="AE85" s="212">
        <f t="shared" si="7"/>
        <v>0</v>
      </c>
      <c r="AF85" s="213">
        <f t="shared" si="8"/>
        <v>19</v>
      </c>
      <c r="AG85" s="256">
        <f t="shared" si="9"/>
        <v>0</v>
      </c>
      <c r="AH85" s="257">
        <f t="shared" si="10"/>
        <v>19</v>
      </c>
      <c r="AI85" s="850"/>
      <c r="AJ85" s="848"/>
      <c r="AK85" s="848"/>
      <c r="AL85" s="848"/>
      <c r="AM85" s="848"/>
      <c r="AN85" s="849"/>
      <c r="AY85" s="177">
        <f t="shared" si="6"/>
        <v>1</v>
      </c>
    </row>
    <row r="86" spans="2:51" ht="18" customHeight="1">
      <c r="B86" s="184"/>
      <c r="C86" s="227">
        <f>IF(D86="","",SUBTOTAL(103,$D$78:D86))</f>
        <v>9</v>
      </c>
      <c r="D86" s="846" t="str">
        <f>IF('Input Data'!I79="","",'Input Data'!I79)</f>
        <v>BAUTISTA, JESSICA FERNANDEZ</v>
      </c>
      <c r="E86" s="847"/>
      <c r="F86" s="258"/>
      <c r="G86" s="259"/>
      <c r="H86" s="219"/>
      <c r="I86" s="219"/>
      <c r="J86" s="220"/>
      <c r="K86" s="221"/>
      <c r="L86" s="219"/>
      <c r="M86" s="219"/>
      <c r="N86" s="219"/>
      <c r="O86" s="222"/>
      <c r="P86" s="223"/>
      <c r="Q86" s="219"/>
      <c r="R86" s="219"/>
      <c r="S86" s="219"/>
      <c r="T86" s="220"/>
      <c r="U86" s="221"/>
      <c r="V86" s="219"/>
      <c r="W86" s="219"/>
      <c r="X86" s="219"/>
      <c r="Y86" s="222"/>
      <c r="Z86" s="223"/>
      <c r="AA86" s="219"/>
      <c r="AB86" s="219"/>
      <c r="AC86" s="222"/>
      <c r="AD86" s="220"/>
      <c r="AE86" s="212">
        <f t="shared" si="7"/>
        <v>0</v>
      </c>
      <c r="AF86" s="213">
        <f t="shared" si="8"/>
        <v>19</v>
      </c>
      <c r="AG86" s="256">
        <f t="shared" si="9"/>
        <v>0</v>
      </c>
      <c r="AH86" s="257">
        <f t="shared" si="10"/>
        <v>19</v>
      </c>
      <c r="AI86" s="850"/>
      <c r="AJ86" s="848"/>
      <c r="AK86" s="848"/>
      <c r="AL86" s="848"/>
      <c r="AM86" s="848"/>
      <c r="AN86" s="849"/>
      <c r="AY86" s="177">
        <f t="shared" si="6"/>
        <v>1</v>
      </c>
    </row>
    <row r="87" spans="2:51" ht="18" customHeight="1">
      <c r="B87" s="184"/>
      <c r="C87" s="216">
        <f>IF(D87="","",SUBTOTAL(103,$D$78:D87))</f>
        <v>10</v>
      </c>
      <c r="D87" s="846" t="str">
        <f>IF('Input Data'!I80="","",'Input Data'!I80)</f>
        <v>GARCIA, TRISHA AQUINO</v>
      </c>
      <c r="E87" s="847"/>
      <c r="F87" s="258"/>
      <c r="G87" s="259"/>
      <c r="H87" s="219"/>
      <c r="I87" s="219"/>
      <c r="J87" s="220"/>
      <c r="K87" s="221"/>
      <c r="L87" s="219"/>
      <c r="M87" s="219"/>
      <c r="N87" s="219"/>
      <c r="O87" s="222"/>
      <c r="P87" s="223"/>
      <c r="Q87" s="219"/>
      <c r="R87" s="219"/>
      <c r="S87" s="219"/>
      <c r="T87" s="220"/>
      <c r="U87" s="221"/>
      <c r="V87" s="219"/>
      <c r="W87" s="219"/>
      <c r="X87" s="219"/>
      <c r="Y87" s="222"/>
      <c r="Z87" s="223"/>
      <c r="AA87" s="219"/>
      <c r="AB87" s="219"/>
      <c r="AC87" s="222"/>
      <c r="AD87" s="220"/>
      <c r="AE87" s="212">
        <f t="shared" si="7"/>
        <v>0</v>
      </c>
      <c r="AF87" s="213">
        <f t="shared" si="8"/>
        <v>19</v>
      </c>
      <c r="AG87" s="256">
        <f t="shared" si="9"/>
        <v>0</v>
      </c>
      <c r="AH87" s="257">
        <f t="shared" si="10"/>
        <v>19</v>
      </c>
      <c r="AI87" s="850"/>
      <c r="AJ87" s="848"/>
      <c r="AK87" s="848"/>
      <c r="AL87" s="848"/>
      <c r="AM87" s="848"/>
      <c r="AN87" s="849"/>
      <c r="AY87" s="177">
        <f t="shared" si="6"/>
        <v>1</v>
      </c>
    </row>
    <row r="88" spans="2:51" ht="18" customHeight="1">
      <c r="B88" s="184"/>
      <c r="C88" s="216">
        <f>IF(D88="","",SUBTOTAL(103,$D$78:D88))</f>
        <v>11</v>
      </c>
      <c r="D88" s="846" t="str">
        <f>IF('Input Data'!I81="","",'Input Data'!I81)</f>
        <v>MORALES, ERIKA SALAZAR</v>
      </c>
      <c r="E88" s="847"/>
      <c r="F88" s="258"/>
      <c r="G88" s="259"/>
      <c r="H88" s="219"/>
      <c r="I88" s="219"/>
      <c r="J88" s="220"/>
      <c r="K88" s="221"/>
      <c r="L88" s="219"/>
      <c r="M88" s="219"/>
      <c r="N88" s="219"/>
      <c r="O88" s="222"/>
      <c r="P88" s="223"/>
      <c r="Q88" s="219"/>
      <c r="R88" s="219"/>
      <c r="S88" s="219"/>
      <c r="T88" s="220"/>
      <c r="U88" s="221"/>
      <c r="V88" s="219"/>
      <c r="W88" s="219"/>
      <c r="X88" s="219"/>
      <c r="Y88" s="222"/>
      <c r="Z88" s="223"/>
      <c r="AA88" s="219"/>
      <c r="AB88" s="219"/>
      <c r="AC88" s="222"/>
      <c r="AD88" s="220"/>
      <c r="AE88" s="212">
        <f t="shared" si="7"/>
        <v>0</v>
      </c>
      <c r="AF88" s="213">
        <f t="shared" si="8"/>
        <v>19</v>
      </c>
      <c r="AG88" s="256">
        <f t="shared" si="9"/>
        <v>0</v>
      </c>
      <c r="AH88" s="257">
        <f t="shared" si="10"/>
        <v>19</v>
      </c>
      <c r="AI88" s="850"/>
      <c r="AJ88" s="848"/>
      <c r="AK88" s="848"/>
      <c r="AL88" s="848"/>
      <c r="AM88" s="848"/>
      <c r="AN88" s="849"/>
      <c r="AY88" s="177">
        <f t="shared" si="6"/>
        <v>1</v>
      </c>
    </row>
    <row r="89" spans="2:51" ht="18" customHeight="1">
      <c r="B89" s="184"/>
      <c r="C89" s="216">
        <f>IF(D89="","",SUBTOTAL(103,$D$78:D89))</f>
        <v>12</v>
      </c>
      <c r="D89" s="846" t="str">
        <f>IF('Input Data'!I82="","",'Input Data'!I82)</f>
        <v>FERNANDEZ, JASMINE GUTIERREZ</v>
      </c>
      <c r="E89" s="847"/>
      <c r="F89" s="258"/>
      <c r="G89" s="259"/>
      <c r="H89" s="219"/>
      <c r="I89" s="219"/>
      <c r="J89" s="220"/>
      <c r="K89" s="221"/>
      <c r="L89" s="219"/>
      <c r="M89" s="219"/>
      <c r="N89" s="219"/>
      <c r="O89" s="222"/>
      <c r="P89" s="223"/>
      <c r="Q89" s="219"/>
      <c r="R89" s="219"/>
      <c r="S89" s="219"/>
      <c r="T89" s="220"/>
      <c r="U89" s="221"/>
      <c r="V89" s="219"/>
      <c r="W89" s="219"/>
      <c r="X89" s="219"/>
      <c r="Y89" s="222"/>
      <c r="Z89" s="223"/>
      <c r="AA89" s="219"/>
      <c r="AB89" s="219"/>
      <c r="AC89" s="222"/>
      <c r="AD89" s="220"/>
      <c r="AE89" s="212">
        <f t="shared" si="7"/>
        <v>0</v>
      </c>
      <c r="AF89" s="213">
        <f t="shared" si="8"/>
        <v>19</v>
      </c>
      <c r="AG89" s="256">
        <f t="shared" si="9"/>
        <v>0</v>
      </c>
      <c r="AH89" s="257">
        <f t="shared" si="10"/>
        <v>19</v>
      </c>
      <c r="AI89" s="850"/>
      <c r="AJ89" s="848"/>
      <c r="AK89" s="848"/>
      <c r="AL89" s="848"/>
      <c r="AM89" s="848"/>
      <c r="AN89" s="849"/>
      <c r="AY89" s="177">
        <f t="shared" si="6"/>
        <v>1</v>
      </c>
    </row>
    <row r="90" spans="2:51" ht="18" customHeight="1">
      <c r="B90" s="184"/>
      <c r="C90" s="227">
        <f>IF(D90="","",SUBTOTAL(103,$D$78:D90))</f>
        <v>13</v>
      </c>
      <c r="D90" s="846" t="str">
        <f>IF('Input Data'!I83="","",'Input Data'!I83)</f>
        <v>AQUINO, NICOLE PONCE</v>
      </c>
      <c r="E90" s="847"/>
      <c r="F90" s="258"/>
      <c r="G90" s="259"/>
      <c r="H90" s="219"/>
      <c r="I90" s="219"/>
      <c r="J90" s="220"/>
      <c r="K90" s="221"/>
      <c r="L90" s="219"/>
      <c r="M90" s="219"/>
      <c r="N90" s="219"/>
      <c r="O90" s="222"/>
      <c r="P90" s="223"/>
      <c r="Q90" s="219"/>
      <c r="R90" s="219"/>
      <c r="S90" s="219"/>
      <c r="T90" s="220"/>
      <c r="U90" s="221"/>
      <c r="V90" s="219"/>
      <c r="W90" s="219"/>
      <c r="X90" s="219"/>
      <c r="Y90" s="222"/>
      <c r="Z90" s="223"/>
      <c r="AA90" s="219"/>
      <c r="AB90" s="219"/>
      <c r="AC90" s="222"/>
      <c r="AD90" s="220"/>
      <c r="AE90" s="212">
        <f t="shared" si="7"/>
        <v>0</v>
      </c>
      <c r="AF90" s="213">
        <f t="shared" si="8"/>
        <v>19</v>
      </c>
      <c r="AG90" s="256">
        <f t="shared" si="9"/>
        <v>0</v>
      </c>
      <c r="AH90" s="257">
        <f t="shared" si="10"/>
        <v>19</v>
      </c>
      <c r="AI90" s="850"/>
      <c r="AJ90" s="848"/>
      <c r="AK90" s="848"/>
      <c r="AL90" s="848"/>
      <c r="AM90" s="848"/>
      <c r="AN90" s="849"/>
      <c r="AY90" s="177">
        <f t="shared" si="6"/>
        <v>1</v>
      </c>
    </row>
    <row r="91" spans="2:51" ht="18" customHeight="1">
      <c r="B91" s="184"/>
      <c r="C91" s="216">
        <f>IF(D91="","",SUBTOTAL(103,$D$78:D91))</f>
        <v>14</v>
      </c>
      <c r="D91" s="846" t="str">
        <f>IF('Input Data'!I84="","",'Input Data'!I84)</f>
        <v>SALAZAR, DANICA RIVERA</v>
      </c>
      <c r="E91" s="847"/>
      <c r="F91" s="258"/>
      <c r="G91" s="259"/>
      <c r="H91" s="219"/>
      <c r="I91" s="219"/>
      <c r="J91" s="220"/>
      <c r="K91" s="221"/>
      <c r="L91" s="219"/>
      <c r="M91" s="219"/>
      <c r="N91" s="219"/>
      <c r="O91" s="222"/>
      <c r="P91" s="223"/>
      <c r="Q91" s="219"/>
      <c r="R91" s="219"/>
      <c r="S91" s="219"/>
      <c r="T91" s="220"/>
      <c r="U91" s="221"/>
      <c r="V91" s="219"/>
      <c r="W91" s="219"/>
      <c r="X91" s="219"/>
      <c r="Y91" s="222"/>
      <c r="Z91" s="223"/>
      <c r="AA91" s="219"/>
      <c r="AB91" s="219"/>
      <c r="AC91" s="222"/>
      <c r="AD91" s="220"/>
      <c r="AE91" s="212">
        <f t="shared" si="7"/>
        <v>0</v>
      </c>
      <c r="AF91" s="213">
        <f t="shared" si="8"/>
        <v>19</v>
      </c>
      <c r="AG91" s="256">
        <f t="shared" si="9"/>
        <v>0</v>
      </c>
      <c r="AH91" s="257">
        <f t="shared" si="10"/>
        <v>19</v>
      </c>
      <c r="AI91" s="850"/>
      <c r="AJ91" s="848"/>
      <c r="AK91" s="848"/>
      <c r="AL91" s="848"/>
      <c r="AM91" s="848"/>
      <c r="AN91" s="849"/>
      <c r="AY91" s="177">
        <f t="shared" si="6"/>
        <v>1</v>
      </c>
    </row>
    <row r="92" spans="2:51" ht="18" customHeight="1">
      <c r="C92" s="216">
        <f>IF(D92="","",SUBTOTAL(103,$D$78:D92))</f>
        <v>15</v>
      </c>
      <c r="D92" s="846" t="str">
        <f>IF('Input Data'!I85="","",'Input Data'!I85)</f>
        <v>GUTIERREZ, PATRICIA CRUZ</v>
      </c>
      <c r="E92" s="847"/>
      <c r="F92" s="258"/>
      <c r="G92" s="259"/>
      <c r="H92" s="219"/>
      <c r="I92" s="219"/>
      <c r="J92" s="220"/>
      <c r="K92" s="221"/>
      <c r="L92" s="219"/>
      <c r="M92" s="219"/>
      <c r="N92" s="219"/>
      <c r="O92" s="222"/>
      <c r="P92" s="223"/>
      <c r="Q92" s="219"/>
      <c r="R92" s="219"/>
      <c r="S92" s="219"/>
      <c r="T92" s="220"/>
      <c r="U92" s="221"/>
      <c r="V92" s="219"/>
      <c r="W92" s="219"/>
      <c r="X92" s="219"/>
      <c r="Y92" s="222"/>
      <c r="Z92" s="223"/>
      <c r="AA92" s="219"/>
      <c r="AB92" s="219"/>
      <c r="AC92" s="222"/>
      <c r="AD92" s="220"/>
      <c r="AE92" s="212">
        <f t="shared" si="7"/>
        <v>0</v>
      </c>
      <c r="AF92" s="213">
        <f t="shared" si="8"/>
        <v>19</v>
      </c>
      <c r="AG92" s="256">
        <f t="shared" si="9"/>
        <v>0</v>
      </c>
      <c r="AH92" s="257">
        <f t="shared" si="10"/>
        <v>19</v>
      </c>
      <c r="AI92" s="850"/>
      <c r="AJ92" s="848"/>
      <c r="AK92" s="848"/>
      <c r="AL92" s="848"/>
      <c r="AM92" s="848"/>
      <c r="AN92" s="849"/>
      <c r="AY92" s="177">
        <f t="shared" si="6"/>
        <v>1</v>
      </c>
    </row>
    <row r="93" spans="2:51" ht="18" customHeight="1">
      <c r="C93" s="216">
        <f>IF(D93="","",SUBTOTAL(103,$D$78:D93))</f>
        <v>16</v>
      </c>
      <c r="D93" s="846" t="str">
        <f>IF('Input Data'!I86="","",'Input Data'!I86)</f>
        <v>PONCE, KATRINA RAMIREZ</v>
      </c>
      <c r="E93" s="847"/>
      <c r="F93" s="258"/>
      <c r="G93" s="259"/>
      <c r="H93" s="219"/>
      <c r="I93" s="219"/>
      <c r="J93" s="220"/>
      <c r="K93" s="221"/>
      <c r="L93" s="219"/>
      <c r="M93" s="219"/>
      <c r="N93" s="219"/>
      <c r="O93" s="222"/>
      <c r="P93" s="223"/>
      <c r="Q93" s="219"/>
      <c r="R93" s="219"/>
      <c r="S93" s="219"/>
      <c r="T93" s="220"/>
      <c r="U93" s="221"/>
      <c r="V93" s="219"/>
      <c r="W93" s="219"/>
      <c r="X93" s="219"/>
      <c r="Y93" s="222"/>
      <c r="Z93" s="223"/>
      <c r="AA93" s="219"/>
      <c r="AB93" s="219"/>
      <c r="AC93" s="222"/>
      <c r="AD93" s="220"/>
      <c r="AE93" s="212">
        <f t="shared" si="7"/>
        <v>0</v>
      </c>
      <c r="AF93" s="213">
        <f t="shared" si="8"/>
        <v>19</v>
      </c>
      <c r="AG93" s="256">
        <f t="shared" si="9"/>
        <v>0</v>
      </c>
      <c r="AH93" s="257">
        <f t="shared" si="10"/>
        <v>19</v>
      </c>
      <c r="AI93" s="850"/>
      <c r="AJ93" s="848"/>
      <c r="AK93" s="848"/>
      <c r="AL93" s="848"/>
      <c r="AM93" s="848"/>
      <c r="AN93" s="849"/>
      <c r="AY93" s="177">
        <f t="shared" si="6"/>
        <v>1</v>
      </c>
    </row>
    <row r="94" spans="2:51" ht="18" customHeight="1">
      <c r="C94" s="227">
        <f>IF(D94="","",SUBTOTAL(103,$D$78:D94))</f>
        <v>17</v>
      </c>
      <c r="D94" s="846" t="str">
        <f>IF('Input Data'!I87="","",'Input Data'!I87)</f>
        <v>RIVERA, BIANCA CASTILLO</v>
      </c>
      <c r="E94" s="847"/>
      <c r="F94" s="258"/>
      <c r="G94" s="259"/>
      <c r="H94" s="219"/>
      <c r="I94" s="219"/>
      <c r="J94" s="220"/>
      <c r="K94" s="221"/>
      <c r="L94" s="219"/>
      <c r="M94" s="219"/>
      <c r="N94" s="219"/>
      <c r="O94" s="222"/>
      <c r="P94" s="223"/>
      <c r="Q94" s="219"/>
      <c r="R94" s="219"/>
      <c r="S94" s="219"/>
      <c r="T94" s="220"/>
      <c r="U94" s="221"/>
      <c r="V94" s="219"/>
      <c r="W94" s="219"/>
      <c r="X94" s="219"/>
      <c r="Y94" s="222"/>
      <c r="Z94" s="223"/>
      <c r="AA94" s="219"/>
      <c r="AB94" s="219"/>
      <c r="AC94" s="222"/>
      <c r="AD94" s="220"/>
      <c r="AE94" s="212">
        <f t="shared" si="7"/>
        <v>0</v>
      </c>
      <c r="AF94" s="213">
        <f t="shared" si="8"/>
        <v>19</v>
      </c>
      <c r="AG94" s="256">
        <f t="shared" si="9"/>
        <v>0</v>
      </c>
      <c r="AH94" s="257">
        <f t="shared" si="10"/>
        <v>19</v>
      </c>
      <c r="AI94" s="850"/>
      <c r="AJ94" s="848"/>
      <c r="AK94" s="848"/>
      <c r="AL94" s="848"/>
      <c r="AM94" s="848"/>
      <c r="AN94" s="849"/>
      <c r="AY94" s="177">
        <f t="shared" si="6"/>
        <v>1</v>
      </c>
    </row>
    <row r="95" spans="2:51" ht="18" customHeight="1">
      <c r="C95" s="216">
        <f>IF(D95="","",SUBTOTAL(103,$D$78:D95))</f>
        <v>18</v>
      </c>
      <c r="D95" s="846" t="str">
        <f>IF('Input Data'!I88="","",'Input Data'!I88)</f>
        <v>CRUZ, ANDREA HERRERA</v>
      </c>
      <c r="E95" s="847"/>
      <c r="F95" s="258"/>
      <c r="G95" s="259"/>
      <c r="H95" s="219"/>
      <c r="I95" s="219"/>
      <c r="J95" s="220"/>
      <c r="K95" s="221"/>
      <c r="L95" s="219"/>
      <c r="M95" s="219"/>
      <c r="N95" s="219"/>
      <c r="O95" s="222"/>
      <c r="P95" s="223"/>
      <c r="Q95" s="219"/>
      <c r="R95" s="219"/>
      <c r="S95" s="219"/>
      <c r="T95" s="220"/>
      <c r="U95" s="221"/>
      <c r="V95" s="219"/>
      <c r="W95" s="219"/>
      <c r="X95" s="219"/>
      <c r="Y95" s="222"/>
      <c r="Z95" s="223"/>
      <c r="AA95" s="219"/>
      <c r="AB95" s="219"/>
      <c r="AC95" s="222"/>
      <c r="AD95" s="220"/>
      <c r="AE95" s="212">
        <f t="shared" si="7"/>
        <v>0</v>
      </c>
      <c r="AF95" s="213">
        <f t="shared" si="8"/>
        <v>19</v>
      </c>
      <c r="AG95" s="256">
        <f t="shared" si="9"/>
        <v>0</v>
      </c>
      <c r="AH95" s="257">
        <f t="shared" si="10"/>
        <v>19</v>
      </c>
      <c r="AI95" s="850"/>
      <c r="AJ95" s="848"/>
      <c r="AK95" s="848"/>
      <c r="AL95" s="848"/>
      <c r="AM95" s="848"/>
      <c r="AN95" s="849"/>
      <c r="AY95" s="177">
        <f t="shared" si="6"/>
        <v>1</v>
      </c>
    </row>
    <row r="96" spans="2:51" ht="18" customHeight="1">
      <c r="C96" s="216">
        <f>IF(D96="","",SUBTOTAL(103,$D$78:D96))</f>
        <v>19</v>
      </c>
      <c r="D96" s="846" t="str">
        <f>IF('Input Data'!I89="","",'Input Data'!I89)</f>
        <v>RAMIREZ, SHAIRA NAVARRO</v>
      </c>
      <c r="E96" s="847"/>
      <c r="F96" s="258"/>
      <c r="G96" s="259"/>
      <c r="H96" s="219"/>
      <c r="I96" s="219"/>
      <c r="J96" s="220"/>
      <c r="K96" s="221"/>
      <c r="L96" s="219"/>
      <c r="M96" s="219"/>
      <c r="N96" s="219"/>
      <c r="O96" s="222"/>
      <c r="P96" s="223"/>
      <c r="Q96" s="219"/>
      <c r="R96" s="219"/>
      <c r="S96" s="219"/>
      <c r="T96" s="220"/>
      <c r="U96" s="221"/>
      <c r="V96" s="219"/>
      <c r="W96" s="219"/>
      <c r="X96" s="219"/>
      <c r="Y96" s="222"/>
      <c r="Z96" s="223"/>
      <c r="AA96" s="219"/>
      <c r="AB96" s="219"/>
      <c r="AC96" s="222"/>
      <c r="AD96" s="220"/>
      <c r="AE96" s="212">
        <f t="shared" si="7"/>
        <v>0</v>
      </c>
      <c r="AF96" s="213">
        <f t="shared" si="8"/>
        <v>19</v>
      </c>
      <c r="AG96" s="256">
        <f t="shared" si="9"/>
        <v>0</v>
      </c>
      <c r="AH96" s="257">
        <f t="shared" si="10"/>
        <v>19</v>
      </c>
      <c r="AI96" s="850"/>
      <c r="AJ96" s="848"/>
      <c r="AK96" s="848"/>
      <c r="AL96" s="848"/>
      <c r="AM96" s="848"/>
      <c r="AN96" s="849"/>
      <c r="AY96" s="177">
        <f t="shared" si="6"/>
        <v>1</v>
      </c>
    </row>
    <row r="97" spans="3:51" ht="18" customHeight="1">
      <c r="C97" s="216">
        <f>IF(D97="","",SUBTOTAL(103,$D$78:D97))</f>
        <v>20</v>
      </c>
      <c r="D97" s="846" t="str">
        <f>IF('Input Data'!I90="","",'Input Data'!I90)</f>
        <v>CASTILLO, DENISE VERGARA</v>
      </c>
      <c r="E97" s="847"/>
      <c r="F97" s="258"/>
      <c r="G97" s="259"/>
      <c r="H97" s="219"/>
      <c r="I97" s="219"/>
      <c r="J97" s="220"/>
      <c r="K97" s="221"/>
      <c r="L97" s="219"/>
      <c r="M97" s="219"/>
      <c r="N97" s="219"/>
      <c r="O97" s="222"/>
      <c r="P97" s="223"/>
      <c r="Q97" s="219"/>
      <c r="R97" s="219"/>
      <c r="S97" s="219"/>
      <c r="T97" s="220"/>
      <c r="U97" s="221"/>
      <c r="V97" s="219"/>
      <c r="W97" s="219"/>
      <c r="X97" s="219"/>
      <c r="Y97" s="222"/>
      <c r="Z97" s="223"/>
      <c r="AA97" s="219"/>
      <c r="AB97" s="219"/>
      <c r="AC97" s="222"/>
      <c r="AD97" s="220"/>
      <c r="AE97" s="212">
        <f t="shared" si="7"/>
        <v>0</v>
      </c>
      <c r="AF97" s="213">
        <f t="shared" si="8"/>
        <v>19</v>
      </c>
      <c r="AG97" s="256">
        <f t="shared" si="9"/>
        <v>0</v>
      </c>
      <c r="AH97" s="257">
        <f t="shared" si="10"/>
        <v>19</v>
      </c>
      <c r="AI97" s="850"/>
      <c r="AJ97" s="848"/>
      <c r="AK97" s="848"/>
      <c r="AL97" s="848"/>
      <c r="AM97" s="848"/>
      <c r="AN97" s="849"/>
      <c r="AY97" s="177">
        <f t="shared" si="6"/>
        <v>1</v>
      </c>
    </row>
    <row r="98" spans="3:51" ht="18" customHeight="1">
      <c r="C98" s="216">
        <f>IF(D98="","",SUBTOTAL(103,$D$78:D98))</f>
        <v>21</v>
      </c>
      <c r="D98" s="846" t="str">
        <f>IF('Input Data'!I91="","",'Input Data'!I91)</f>
        <v>HERRERA, MIKAELA DOMINGUEZ</v>
      </c>
      <c r="E98" s="847"/>
      <c r="F98" s="258"/>
      <c r="G98" s="259"/>
      <c r="H98" s="219"/>
      <c r="I98" s="219"/>
      <c r="J98" s="220"/>
      <c r="K98" s="221"/>
      <c r="L98" s="219"/>
      <c r="M98" s="219"/>
      <c r="N98" s="219"/>
      <c r="O98" s="222"/>
      <c r="P98" s="223"/>
      <c r="Q98" s="219"/>
      <c r="R98" s="219"/>
      <c r="S98" s="219"/>
      <c r="T98" s="220"/>
      <c r="U98" s="221"/>
      <c r="V98" s="219"/>
      <c r="W98" s="219"/>
      <c r="X98" s="219"/>
      <c r="Y98" s="222"/>
      <c r="Z98" s="223"/>
      <c r="AA98" s="219"/>
      <c r="AB98" s="219"/>
      <c r="AC98" s="222"/>
      <c r="AD98" s="220"/>
      <c r="AE98" s="212">
        <f t="shared" si="7"/>
        <v>0</v>
      </c>
      <c r="AF98" s="213">
        <f t="shared" si="8"/>
        <v>19</v>
      </c>
      <c r="AG98" s="256">
        <f t="shared" si="9"/>
        <v>0</v>
      </c>
      <c r="AH98" s="257">
        <f t="shared" si="10"/>
        <v>19</v>
      </c>
      <c r="AI98" s="850"/>
      <c r="AJ98" s="848"/>
      <c r="AK98" s="848"/>
      <c r="AL98" s="848"/>
      <c r="AM98" s="848"/>
      <c r="AN98" s="849"/>
    </row>
    <row r="99" spans="3:51" ht="18" customHeight="1">
      <c r="C99" s="216">
        <f>IF(D99="","",SUBTOTAL(103,$D$78:D99))</f>
        <v>22</v>
      </c>
      <c r="D99" s="846" t="str">
        <f>IF('Input Data'!I92="","",'Input Data'!I92)</f>
        <v>NAVARRO, JOANNA ESPINOZA</v>
      </c>
      <c r="E99" s="847"/>
      <c r="F99" s="258"/>
      <c r="G99" s="259"/>
      <c r="H99" s="219"/>
      <c r="I99" s="219"/>
      <c r="J99" s="220"/>
      <c r="K99" s="221"/>
      <c r="L99" s="219"/>
      <c r="M99" s="219"/>
      <c r="N99" s="219"/>
      <c r="O99" s="222"/>
      <c r="P99" s="223"/>
      <c r="Q99" s="219"/>
      <c r="R99" s="219"/>
      <c r="S99" s="219"/>
      <c r="T99" s="220"/>
      <c r="U99" s="221"/>
      <c r="V99" s="219"/>
      <c r="W99" s="219"/>
      <c r="X99" s="219"/>
      <c r="Y99" s="222"/>
      <c r="Z99" s="223"/>
      <c r="AA99" s="219"/>
      <c r="AB99" s="219"/>
      <c r="AC99" s="222"/>
      <c r="AD99" s="220"/>
      <c r="AE99" s="212">
        <f t="shared" si="7"/>
        <v>0</v>
      </c>
      <c r="AF99" s="213">
        <f t="shared" si="8"/>
        <v>19</v>
      </c>
      <c r="AG99" s="256">
        <f t="shared" si="9"/>
        <v>0</v>
      </c>
      <c r="AH99" s="257">
        <f t="shared" si="10"/>
        <v>19</v>
      </c>
      <c r="AI99" s="850"/>
      <c r="AJ99" s="848"/>
      <c r="AK99" s="848"/>
      <c r="AL99" s="848"/>
      <c r="AM99" s="848"/>
      <c r="AN99" s="849"/>
    </row>
    <row r="100" spans="3:51" ht="18" customHeight="1">
      <c r="C100" s="216">
        <f>IF(D100="","",SUBTOTAL(103,$D$78:D100))</f>
        <v>23</v>
      </c>
      <c r="D100" s="846" t="str">
        <f>IF('Input Data'!I93="","",'Input Data'!I93)</f>
        <v>VERGARA, ANGELICA DEL ROSARIO</v>
      </c>
      <c r="E100" s="847"/>
      <c r="F100" s="258"/>
      <c r="G100" s="259"/>
      <c r="H100" s="219"/>
      <c r="I100" s="219"/>
      <c r="J100" s="220"/>
      <c r="K100" s="221"/>
      <c r="L100" s="219"/>
      <c r="M100" s="219"/>
      <c r="N100" s="219"/>
      <c r="O100" s="222"/>
      <c r="P100" s="223"/>
      <c r="Q100" s="219"/>
      <c r="R100" s="219"/>
      <c r="S100" s="219"/>
      <c r="T100" s="220"/>
      <c r="U100" s="221"/>
      <c r="V100" s="219"/>
      <c r="W100" s="219"/>
      <c r="X100" s="219"/>
      <c r="Y100" s="222"/>
      <c r="Z100" s="223"/>
      <c r="AA100" s="219"/>
      <c r="AB100" s="219"/>
      <c r="AC100" s="222"/>
      <c r="AD100" s="220"/>
      <c r="AE100" s="212">
        <f t="shared" si="7"/>
        <v>0</v>
      </c>
      <c r="AF100" s="213">
        <f t="shared" si="8"/>
        <v>19</v>
      </c>
      <c r="AG100" s="256">
        <f t="shared" si="9"/>
        <v>0</v>
      </c>
      <c r="AH100" s="257">
        <f t="shared" si="10"/>
        <v>19</v>
      </c>
      <c r="AI100" s="850"/>
      <c r="AJ100" s="848"/>
      <c r="AK100" s="848"/>
      <c r="AL100" s="848"/>
      <c r="AM100" s="848"/>
      <c r="AN100" s="849"/>
    </row>
    <row r="101" spans="3:51" ht="18" customHeight="1">
      <c r="C101" s="216">
        <f>IF(D101="","",SUBTOTAL(103,$D$78:D101))</f>
        <v>24</v>
      </c>
      <c r="D101" s="846" t="str">
        <f>IF('Input Data'!I94="","",'Input Data'!I94)</f>
        <v>DOMINGUEZ, BEATRICE EVANGELISTA</v>
      </c>
      <c r="E101" s="847"/>
      <c r="F101" s="258"/>
      <c r="G101" s="259"/>
      <c r="H101" s="219"/>
      <c r="I101" s="219"/>
      <c r="J101" s="220"/>
      <c r="K101" s="221"/>
      <c r="L101" s="219"/>
      <c r="M101" s="219"/>
      <c r="N101" s="219"/>
      <c r="O101" s="222"/>
      <c r="P101" s="223"/>
      <c r="Q101" s="219"/>
      <c r="R101" s="219"/>
      <c r="S101" s="219"/>
      <c r="T101" s="220"/>
      <c r="U101" s="221"/>
      <c r="V101" s="219"/>
      <c r="W101" s="219"/>
      <c r="X101" s="219"/>
      <c r="Y101" s="222"/>
      <c r="Z101" s="223"/>
      <c r="AA101" s="219"/>
      <c r="AB101" s="219"/>
      <c r="AC101" s="222"/>
      <c r="AD101" s="220"/>
      <c r="AE101" s="212">
        <f t="shared" si="7"/>
        <v>0</v>
      </c>
      <c r="AF101" s="213">
        <f t="shared" si="8"/>
        <v>19</v>
      </c>
      <c r="AG101" s="256">
        <f t="shared" si="9"/>
        <v>0</v>
      </c>
      <c r="AH101" s="257">
        <f t="shared" si="10"/>
        <v>19</v>
      </c>
      <c r="AI101" s="850"/>
      <c r="AJ101" s="848"/>
      <c r="AK101" s="848"/>
      <c r="AL101" s="848"/>
      <c r="AM101" s="848"/>
      <c r="AN101" s="849"/>
    </row>
    <row r="102" spans="3:51" ht="18" customHeight="1">
      <c r="C102" s="216">
        <f>IF(D102="","",SUBTOTAL(103,$D$78:D102))</f>
        <v>25</v>
      </c>
      <c r="D102" s="846" t="str">
        <f>IF('Input Data'!I95="","",'Input Data'!I95)</f>
        <v>ESPINOZA, CAMILLE MERCADO</v>
      </c>
      <c r="E102" s="847"/>
      <c r="F102" s="258"/>
      <c r="G102" s="259"/>
      <c r="H102" s="219"/>
      <c r="I102" s="219"/>
      <c r="J102" s="220"/>
      <c r="K102" s="221"/>
      <c r="L102" s="219"/>
      <c r="M102" s="219"/>
      <c r="N102" s="219"/>
      <c r="O102" s="222"/>
      <c r="P102" s="223"/>
      <c r="Q102" s="219"/>
      <c r="R102" s="219"/>
      <c r="S102" s="219"/>
      <c r="T102" s="220"/>
      <c r="U102" s="221"/>
      <c r="V102" s="219"/>
      <c r="W102" s="219"/>
      <c r="X102" s="219"/>
      <c r="Y102" s="222"/>
      <c r="Z102" s="223"/>
      <c r="AA102" s="219"/>
      <c r="AB102" s="219"/>
      <c r="AC102" s="222"/>
      <c r="AD102" s="220"/>
      <c r="AE102" s="212">
        <f t="shared" si="7"/>
        <v>0</v>
      </c>
      <c r="AF102" s="213">
        <f t="shared" si="8"/>
        <v>19</v>
      </c>
      <c r="AG102" s="256">
        <f t="shared" si="9"/>
        <v>0</v>
      </c>
      <c r="AH102" s="257">
        <f t="shared" si="10"/>
        <v>19</v>
      </c>
      <c r="AI102" s="850"/>
      <c r="AJ102" s="848"/>
      <c r="AK102" s="848"/>
      <c r="AL102" s="848"/>
      <c r="AM102" s="848"/>
      <c r="AN102" s="849"/>
    </row>
    <row r="103" spans="3:51" ht="18" customHeight="1">
      <c r="C103" s="216">
        <f>IF(D103="","",SUBTOTAL(103,$D$78:D103))</f>
        <v>26</v>
      </c>
      <c r="D103" s="846" t="str">
        <f>IF('Input Data'!I96="","",'Input Data'!I96)</f>
        <v>DEL ROSARIO, LIANNE PADILLA</v>
      </c>
      <c r="E103" s="847"/>
      <c r="F103" s="258"/>
      <c r="G103" s="259"/>
      <c r="H103" s="219"/>
      <c r="I103" s="219"/>
      <c r="J103" s="220"/>
      <c r="K103" s="221"/>
      <c r="L103" s="219"/>
      <c r="M103" s="219"/>
      <c r="N103" s="219"/>
      <c r="O103" s="222"/>
      <c r="P103" s="223"/>
      <c r="Q103" s="219"/>
      <c r="R103" s="219"/>
      <c r="S103" s="219"/>
      <c r="T103" s="220"/>
      <c r="U103" s="221"/>
      <c r="V103" s="219"/>
      <c r="W103" s="219"/>
      <c r="X103" s="219"/>
      <c r="Y103" s="222"/>
      <c r="Z103" s="223"/>
      <c r="AA103" s="219"/>
      <c r="AB103" s="219"/>
      <c r="AC103" s="222"/>
      <c r="AD103" s="220"/>
      <c r="AE103" s="212">
        <f t="shared" si="7"/>
        <v>0</v>
      </c>
      <c r="AF103" s="213">
        <f t="shared" si="8"/>
        <v>19</v>
      </c>
      <c r="AG103" s="256">
        <f t="shared" si="9"/>
        <v>0</v>
      </c>
      <c r="AH103" s="257">
        <f t="shared" si="10"/>
        <v>19</v>
      </c>
      <c r="AI103" s="850"/>
      <c r="AJ103" s="848"/>
      <c r="AK103" s="848"/>
      <c r="AL103" s="848"/>
      <c r="AM103" s="848"/>
      <c r="AN103" s="849"/>
    </row>
    <row r="104" spans="3:51" ht="18" customHeight="1">
      <c r="C104" s="216">
        <f>IF(D104="","",SUBTOTAL(103,$D$78:D104))</f>
        <v>27</v>
      </c>
      <c r="D104" s="846" t="str">
        <f>IF('Input Data'!I97="","",'Input Data'!I97)</f>
        <v>EVANGELISTA, CELINE MANALO</v>
      </c>
      <c r="E104" s="847"/>
      <c r="F104" s="258"/>
      <c r="G104" s="259"/>
      <c r="H104" s="219"/>
      <c r="I104" s="219"/>
      <c r="J104" s="220"/>
      <c r="K104" s="221"/>
      <c r="L104" s="219"/>
      <c r="M104" s="219"/>
      <c r="N104" s="219"/>
      <c r="O104" s="222"/>
      <c r="P104" s="223"/>
      <c r="Q104" s="219"/>
      <c r="R104" s="219"/>
      <c r="S104" s="219"/>
      <c r="T104" s="220"/>
      <c r="U104" s="221"/>
      <c r="V104" s="219"/>
      <c r="W104" s="219"/>
      <c r="X104" s="219"/>
      <c r="Y104" s="222"/>
      <c r="Z104" s="223"/>
      <c r="AA104" s="219"/>
      <c r="AB104" s="219"/>
      <c r="AC104" s="222"/>
      <c r="AD104" s="220"/>
      <c r="AE104" s="212">
        <f t="shared" si="7"/>
        <v>0</v>
      </c>
      <c r="AF104" s="213">
        <f t="shared" si="8"/>
        <v>19</v>
      </c>
      <c r="AG104" s="256">
        <f t="shared" si="9"/>
        <v>0</v>
      </c>
      <c r="AH104" s="257">
        <f t="shared" si="10"/>
        <v>19</v>
      </c>
      <c r="AI104" s="850"/>
      <c r="AJ104" s="848"/>
      <c r="AK104" s="848"/>
      <c r="AL104" s="848"/>
      <c r="AM104" s="848"/>
      <c r="AN104" s="849"/>
    </row>
    <row r="105" spans="3:51" ht="18" customHeight="1">
      <c r="C105" s="216">
        <f>IF(D105="","",SUBTOTAL(103,$D$78:D105))</f>
        <v>28</v>
      </c>
      <c r="D105" s="846" t="str">
        <f>IF('Input Data'!I98="","",'Input Data'!I98)</f>
        <v>MERCADO, MAE SORIANO</v>
      </c>
      <c r="E105" s="847"/>
      <c r="F105" s="258"/>
      <c r="G105" s="259"/>
      <c r="H105" s="219"/>
      <c r="I105" s="219"/>
      <c r="J105" s="220"/>
      <c r="K105" s="221"/>
      <c r="L105" s="219"/>
      <c r="M105" s="219"/>
      <c r="N105" s="219"/>
      <c r="O105" s="222"/>
      <c r="P105" s="223"/>
      <c r="Q105" s="219"/>
      <c r="R105" s="219"/>
      <c r="S105" s="219"/>
      <c r="T105" s="220"/>
      <c r="U105" s="221"/>
      <c r="V105" s="219"/>
      <c r="W105" s="219"/>
      <c r="X105" s="219"/>
      <c r="Y105" s="222"/>
      <c r="Z105" s="223"/>
      <c r="AA105" s="219"/>
      <c r="AB105" s="219"/>
      <c r="AC105" s="222"/>
      <c r="AD105" s="220"/>
      <c r="AE105" s="212">
        <f t="shared" si="7"/>
        <v>0</v>
      </c>
      <c r="AF105" s="213">
        <f t="shared" si="8"/>
        <v>19</v>
      </c>
      <c r="AG105" s="256">
        <f t="shared" si="9"/>
        <v>0</v>
      </c>
      <c r="AH105" s="257">
        <f t="shared" si="10"/>
        <v>19</v>
      </c>
      <c r="AI105" s="850"/>
      <c r="AJ105" s="848"/>
      <c r="AK105" s="848"/>
      <c r="AL105" s="848"/>
      <c r="AM105" s="848"/>
      <c r="AN105" s="849"/>
    </row>
    <row r="106" spans="3:51" ht="18" customHeight="1">
      <c r="C106" s="216">
        <f>IF(D106="","",SUBTOTAL(103,$D$78:D106))</f>
        <v>29</v>
      </c>
      <c r="D106" s="846" t="str">
        <f>IF('Input Data'!I99="","",'Input Data'!I99)</f>
        <v>PADILLA, RICA VILLAREAL</v>
      </c>
      <c r="E106" s="847"/>
      <c r="F106" s="258"/>
      <c r="G106" s="259"/>
      <c r="H106" s="219"/>
      <c r="I106" s="219"/>
      <c r="J106" s="220"/>
      <c r="K106" s="221"/>
      <c r="L106" s="219"/>
      <c r="M106" s="219"/>
      <c r="N106" s="219"/>
      <c r="O106" s="222"/>
      <c r="P106" s="223"/>
      <c r="Q106" s="219"/>
      <c r="R106" s="219"/>
      <c r="S106" s="219"/>
      <c r="T106" s="220"/>
      <c r="U106" s="221"/>
      <c r="V106" s="219"/>
      <c r="W106" s="219"/>
      <c r="X106" s="219"/>
      <c r="Y106" s="222"/>
      <c r="Z106" s="223"/>
      <c r="AA106" s="219"/>
      <c r="AB106" s="219"/>
      <c r="AC106" s="222"/>
      <c r="AD106" s="220"/>
      <c r="AE106" s="212">
        <f t="shared" si="7"/>
        <v>0</v>
      </c>
      <c r="AF106" s="213">
        <f t="shared" si="8"/>
        <v>19</v>
      </c>
      <c r="AG106" s="256">
        <f t="shared" si="9"/>
        <v>0</v>
      </c>
      <c r="AH106" s="257">
        <f t="shared" si="10"/>
        <v>19</v>
      </c>
      <c r="AI106" s="850"/>
      <c r="AJ106" s="848"/>
      <c r="AK106" s="848"/>
      <c r="AL106" s="848"/>
      <c r="AM106" s="848"/>
      <c r="AN106" s="849"/>
    </row>
    <row r="107" spans="3:51" ht="18" customHeight="1">
      <c r="C107" s="216">
        <f>IF(D107="","",SUBTOTAL(103,$D$78:D107))</f>
        <v>30</v>
      </c>
      <c r="D107" s="846" t="str">
        <f>IF('Input Data'!I100="","",'Input Data'!I100)</f>
        <v>MANALO, ELAINE MARQUEZ</v>
      </c>
      <c r="E107" s="847"/>
      <c r="F107" s="258"/>
      <c r="G107" s="259"/>
      <c r="H107" s="219"/>
      <c r="I107" s="219"/>
      <c r="J107" s="220"/>
      <c r="K107" s="221"/>
      <c r="L107" s="219"/>
      <c r="M107" s="219"/>
      <c r="N107" s="219"/>
      <c r="O107" s="222"/>
      <c r="P107" s="223"/>
      <c r="Q107" s="219"/>
      <c r="R107" s="219"/>
      <c r="S107" s="219"/>
      <c r="T107" s="220"/>
      <c r="U107" s="221"/>
      <c r="V107" s="219"/>
      <c r="W107" s="219"/>
      <c r="X107" s="219"/>
      <c r="Y107" s="222"/>
      <c r="Z107" s="223"/>
      <c r="AA107" s="219"/>
      <c r="AB107" s="219"/>
      <c r="AC107" s="222"/>
      <c r="AD107" s="220"/>
      <c r="AE107" s="212">
        <f t="shared" si="7"/>
        <v>0</v>
      </c>
      <c r="AF107" s="213">
        <f t="shared" si="8"/>
        <v>19</v>
      </c>
      <c r="AG107" s="256">
        <f t="shared" si="9"/>
        <v>0</v>
      </c>
      <c r="AH107" s="257">
        <f t="shared" si="10"/>
        <v>19</v>
      </c>
      <c r="AI107" s="850"/>
      <c r="AJ107" s="848"/>
      <c r="AK107" s="848"/>
      <c r="AL107" s="848"/>
      <c r="AM107" s="848"/>
      <c r="AN107" s="849"/>
    </row>
    <row r="108" spans="3:51" ht="18" customHeight="1">
      <c r="C108" s="216">
        <f>IF(D108="","",SUBTOTAL(103,$D$78:D108))</f>
        <v>31</v>
      </c>
      <c r="D108" s="846" t="str">
        <f>IF('Input Data'!I101="","",'Input Data'!I101)</f>
        <v>SORIANO, SOFIA DIZON</v>
      </c>
      <c r="E108" s="847"/>
      <c r="F108" s="258"/>
      <c r="G108" s="259"/>
      <c r="H108" s="219"/>
      <c r="I108" s="219"/>
      <c r="J108" s="220"/>
      <c r="K108" s="221"/>
      <c r="L108" s="219"/>
      <c r="M108" s="219"/>
      <c r="N108" s="219"/>
      <c r="O108" s="222"/>
      <c r="P108" s="223"/>
      <c r="Q108" s="219"/>
      <c r="R108" s="219"/>
      <c r="S108" s="219"/>
      <c r="T108" s="220"/>
      <c r="U108" s="221"/>
      <c r="V108" s="219"/>
      <c r="W108" s="219"/>
      <c r="X108" s="219"/>
      <c r="Y108" s="222"/>
      <c r="Z108" s="223"/>
      <c r="AA108" s="219"/>
      <c r="AB108" s="219"/>
      <c r="AC108" s="222"/>
      <c r="AD108" s="220"/>
      <c r="AE108" s="212">
        <f t="shared" si="7"/>
        <v>0</v>
      </c>
      <c r="AF108" s="213">
        <f t="shared" si="8"/>
        <v>19</v>
      </c>
      <c r="AG108" s="256">
        <f t="shared" si="9"/>
        <v>0</v>
      </c>
      <c r="AH108" s="257">
        <f t="shared" si="10"/>
        <v>19</v>
      </c>
      <c r="AI108" s="850"/>
      <c r="AJ108" s="848"/>
      <c r="AK108" s="848"/>
      <c r="AL108" s="848"/>
      <c r="AM108" s="848"/>
      <c r="AN108" s="849"/>
    </row>
    <row r="109" spans="3:51" ht="18" customHeight="1">
      <c r="C109" s="216">
        <f>IF(D109="","",SUBTOTAL(103,$D$78:D109))</f>
        <v>32</v>
      </c>
      <c r="D109" s="846" t="str">
        <f>IF('Input Data'!I102="","",'Input Data'!I102)</f>
        <v>VILLAREAL, MARGAUX DE LEON</v>
      </c>
      <c r="E109" s="847"/>
      <c r="F109" s="258"/>
      <c r="G109" s="259"/>
      <c r="H109" s="219"/>
      <c r="I109" s="219"/>
      <c r="J109" s="220"/>
      <c r="K109" s="221"/>
      <c r="L109" s="219"/>
      <c r="M109" s="219"/>
      <c r="N109" s="219"/>
      <c r="O109" s="222"/>
      <c r="P109" s="223"/>
      <c r="Q109" s="219"/>
      <c r="R109" s="219"/>
      <c r="S109" s="219"/>
      <c r="T109" s="220"/>
      <c r="U109" s="221"/>
      <c r="V109" s="219"/>
      <c r="W109" s="219"/>
      <c r="X109" s="219"/>
      <c r="Y109" s="222"/>
      <c r="Z109" s="223"/>
      <c r="AA109" s="219"/>
      <c r="AB109" s="219"/>
      <c r="AC109" s="222"/>
      <c r="AD109" s="220"/>
      <c r="AE109" s="212">
        <f t="shared" si="7"/>
        <v>0</v>
      </c>
      <c r="AF109" s="213">
        <f t="shared" si="8"/>
        <v>19</v>
      </c>
      <c r="AG109" s="256">
        <f t="shared" si="9"/>
        <v>0</v>
      </c>
      <c r="AH109" s="257">
        <f t="shared" si="10"/>
        <v>19</v>
      </c>
      <c r="AI109" s="850"/>
      <c r="AJ109" s="848"/>
      <c r="AK109" s="848"/>
      <c r="AL109" s="848"/>
      <c r="AM109" s="848"/>
      <c r="AN109" s="849"/>
    </row>
    <row r="110" spans="3:51" ht="18" customHeight="1">
      <c r="C110" s="216">
        <f>IF(D110="","",SUBTOTAL(103,$D$78:D110))</f>
        <v>33</v>
      </c>
      <c r="D110" s="846" t="str">
        <f>IF('Input Data'!I103="","",'Input Data'!I103)</f>
        <v>MARQUEZ, ROXANNE FRANCISCO</v>
      </c>
      <c r="E110" s="847"/>
      <c r="F110" s="258"/>
      <c r="G110" s="259"/>
      <c r="H110" s="219"/>
      <c r="I110" s="219"/>
      <c r="J110" s="220"/>
      <c r="K110" s="221"/>
      <c r="L110" s="219"/>
      <c r="M110" s="219"/>
      <c r="N110" s="219"/>
      <c r="O110" s="222"/>
      <c r="P110" s="223"/>
      <c r="Q110" s="219"/>
      <c r="R110" s="219"/>
      <c r="S110" s="219"/>
      <c r="T110" s="220"/>
      <c r="U110" s="221"/>
      <c r="V110" s="219"/>
      <c r="W110" s="219"/>
      <c r="X110" s="219"/>
      <c r="Y110" s="222"/>
      <c r="Z110" s="223"/>
      <c r="AA110" s="219"/>
      <c r="AB110" s="219"/>
      <c r="AC110" s="222"/>
      <c r="AD110" s="220"/>
      <c r="AE110" s="212">
        <f t="shared" si="7"/>
        <v>0</v>
      </c>
      <c r="AF110" s="213">
        <f t="shared" si="8"/>
        <v>19</v>
      </c>
      <c r="AG110" s="256">
        <f t="shared" si="9"/>
        <v>0</v>
      </c>
      <c r="AH110" s="257">
        <f t="shared" si="10"/>
        <v>19</v>
      </c>
      <c r="AI110" s="850"/>
      <c r="AJ110" s="848"/>
      <c r="AK110" s="848"/>
      <c r="AL110" s="848"/>
      <c r="AM110" s="848"/>
      <c r="AN110" s="849"/>
    </row>
    <row r="111" spans="3:51" ht="18" customHeight="1">
      <c r="C111" s="216">
        <f>IF(D111="","",SUBTOTAL(103,$D$78:D111))</f>
        <v>34</v>
      </c>
      <c r="D111" s="846" t="str">
        <f>IF('Input Data'!I104="","",'Input Data'!I104)</f>
        <v>SANTIAGO, KRIZIA ORTEGA</v>
      </c>
      <c r="E111" s="847"/>
      <c r="F111" s="258"/>
      <c r="G111" s="259"/>
      <c r="H111" s="219"/>
      <c r="I111" s="219"/>
      <c r="J111" s="220"/>
      <c r="K111" s="221"/>
      <c r="L111" s="219"/>
      <c r="M111" s="219"/>
      <c r="N111" s="219"/>
      <c r="O111" s="222"/>
      <c r="P111" s="223"/>
      <c r="Q111" s="219"/>
      <c r="R111" s="219"/>
      <c r="S111" s="219"/>
      <c r="T111" s="220"/>
      <c r="U111" s="221"/>
      <c r="V111" s="219"/>
      <c r="W111" s="219"/>
      <c r="X111" s="219"/>
      <c r="Y111" s="222"/>
      <c r="Z111" s="223"/>
      <c r="AA111" s="219"/>
      <c r="AB111" s="219"/>
      <c r="AC111" s="222"/>
      <c r="AD111" s="220"/>
      <c r="AE111" s="212">
        <f t="shared" si="7"/>
        <v>0</v>
      </c>
      <c r="AF111" s="213">
        <f t="shared" si="8"/>
        <v>19</v>
      </c>
      <c r="AG111" s="256">
        <f t="shared" si="9"/>
        <v>0</v>
      </c>
      <c r="AH111" s="257">
        <f t="shared" si="10"/>
        <v>19</v>
      </c>
      <c r="AI111" s="850"/>
      <c r="AJ111" s="848"/>
      <c r="AK111" s="848"/>
      <c r="AL111" s="848"/>
      <c r="AM111" s="848"/>
      <c r="AN111" s="849"/>
    </row>
    <row r="112" spans="3:51" ht="18" customHeight="1">
      <c r="C112" s="216">
        <f>IF(D112="","",SUBTOTAL(103,$D$78:D112))</f>
        <v>35</v>
      </c>
      <c r="D112" s="846" t="str">
        <f>IF('Input Data'!I105="","",'Input Data'!I105)</f>
        <v>DE LEON, HANNAH CHAVEZ</v>
      </c>
      <c r="E112" s="847"/>
      <c r="F112" s="258"/>
      <c r="G112" s="259"/>
      <c r="H112" s="219"/>
      <c r="I112" s="219"/>
      <c r="J112" s="220"/>
      <c r="K112" s="221"/>
      <c r="L112" s="219"/>
      <c r="M112" s="219"/>
      <c r="N112" s="219"/>
      <c r="O112" s="222"/>
      <c r="P112" s="223"/>
      <c r="Q112" s="219"/>
      <c r="R112" s="219"/>
      <c r="S112" s="219"/>
      <c r="T112" s="220"/>
      <c r="U112" s="221"/>
      <c r="V112" s="219"/>
      <c r="W112" s="219"/>
      <c r="X112" s="219"/>
      <c r="Y112" s="222"/>
      <c r="Z112" s="223"/>
      <c r="AA112" s="219"/>
      <c r="AB112" s="219"/>
      <c r="AC112" s="222"/>
      <c r="AD112" s="220"/>
      <c r="AE112" s="212">
        <f t="shared" si="7"/>
        <v>0</v>
      </c>
      <c r="AF112" s="213">
        <f t="shared" si="8"/>
        <v>19</v>
      </c>
      <c r="AG112" s="256">
        <f t="shared" si="9"/>
        <v>0</v>
      </c>
      <c r="AH112" s="257">
        <f t="shared" si="10"/>
        <v>19</v>
      </c>
      <c r="AI112" s="850"/>
      <c r="AJ112" s="848"/>
      <c r="AK112" s="848"/>
      <c r="AL112" s="848"/>
      <c r="AM112" s="848"/>
      <c r="AN112" s="849"/>
    </row>
    <row r="113" spans="3:51" ht="18" customHeight="1">
      <c r="C113" s="216">
        <f>IF(D113="","",SUBTOTAL(103,$D$78:D113))</f>
        <v>36</v>
      </c>
      <c r="D113" s="846" t="str">
        <f>IF('Input Data'!I106="","",'Input Data'!I106)</f>
        <v>DIZON, SHANELLE LIM</v>
      </c>
      <c r="E113" s="847"/>
      <c r="F113" s="258"/>
      <c r="G113" s="259"/>
      <c r="H113" s="219"/>
      <c r="I113" s="219"/>
      <c r="J113" s="220"/>
      <c r="K113" s="221"/>
      <c r="L113" s="219"/>
      <c r="M113" s="219"/>
      <c r="N113" s="219"/>
      <c r="O113" s="222"/>
      <c r="P113" s="223"/>
      <c r="Q113" s="219"/>
      <c r="R113" s="219"/>
      <c r="S113" s="219"/>
      <c r="T113" s="220"/>
      <c r="U113" s="221"/>
      <c r="V113" s="219"/>
      <c r="W113" s="219"/>
      <c r="X113" s="219"/>
      <c r="Y113" s="222"/>
      <c r="Z113" s="223"/>
      <c r="AA113" s="219"/>
      <c r="AB113" s="219"/>
      <c r="AC113" s="222"/>
      <c r="AD113" s="220"/>
      <c r="AE113" s="212">
        <f t="shared" si="7"/>
        <v>0</v>
      </c>
      <c r="AF113" s="213">
        <f t="shared" si="8"/>
        <v>19</v>
      </c>
      <c r="AG113" s="256">
        <f t="shared" si="9"/>
        <v>0</v>
      </c>
      <c r="AH113" s="257">
        <f t="shared" si="10"/>
        <v>19</v>
      </c>
      <c r="AI113" s="850"/>
      <c r="AJ113" s="848"/>
      <c r="AK113" s="848"/>
      <c r="AL113" s="848"/>
      <c r="AM113" s="848"/>
      <c r="AN113" s="849"/>
    </row>
    <row r="114" spans="3:51" ht="18" customHeight="1">
      <c r="C114" s="216">
        <f>IF(D114="","",SUBTOTAL(103,$D$78:D114))</f>
        <v>37</v>
      </c>
      <c r="D114" s="846" t="str">
        <f>IF('Input Data'!I107="","",'Input Data'!I107)</f>
        <v>FRANCISCO, LORIE CHUA</v>
      </c>
      <c r="E114" s="847"/>
      <c r="F114" s="258"/>
      <c r="G114" s="259"/>
      <c r="H114" s="219"/>
      <c r="I114" s="219"/>
      <c r="J114" s="220"/>
      <c r="K114" s="221"/>
      <c r="L114" s="219"/>
      <c r="M114" s="219"/>
      <c r="N114" s="219"/>
      <c r="O114" s="222"/>
      <c r="P114" s="223"/>
      <c r="Q114" s="219"/>
      <c r="R114" s="219"/>
      <c r="S114" s="219"/>
      <c r="T114" s="220"/>
      <c r="U114" s="221"/>
      <c r="V114" s="219"/>
      <c r="W114" s="219"/>
      <c r="X114" s="219"/>
      <c r="Y114" s="222"/>
      <c r="Z114" s="223"/>
      <c r="AA114" s="219"/>
      <c r="AB114" s="219"/>
      <c r="AC114" s="222"/>
      <c r="AD114" s="220"/>
      <c r="AE114" s="212">
        <f t="shared" si="7"/>
        <v>0</v>
      </c>
      <c r="AF114" s="213">
        <f t="shared" si="8"/>
        <v>19</v>
      </c>
      <c r="AG114" s="256">
        <f t="shared" si="9"/>
        <v>0</v>
      </c>
      <c r="AH114" s="257">
        <f t="shared" si="10"/>
        <v>19</v>
      </c>
      <c r="AI114" s="850"/>
      <c r="AJ114" s="848"/>
      <c r="AK114" s="848"/>
      <c r="AL114" s="848"/>
      <c r="AM114" s="848"/>
      <c r="AN114" s="849"/>
    </row>
    <row r="115" spans="3:51" ht="18" customHeight="1">
      <c r="C115" s="216">
        <f>IF(D115="","",SUBTOTAL(103,$D$78:D115))</f>
        <v>38</v>
      </c>
      <c r="D115" s="846" t="str">
        <f>IF('Input Data'!I108="","",'Input Data'!I108)</f>
        <v>ORTEGA, JANELLE SY</v>
      </c>
      <c r="E115" s="847"/>
      <c r="F115" s="258"/>
      <c r="G115" s="259"/>
      <c r="H115" s="219"/>
      <c r="I115" s="219"/>
      <c r="J115" s="220"/>
      <c r="K115" s="221"/>
      <c r="L115" s="219"/>
      <c r="M115" s="219"/>
      <c r="N115" s="219"/>
      <c r="O115" s="222"/>
      <c r="P115" s="223"/>
      <c r="Q115" s="219"/>
      <c r="R115" s="219"/>
      <c r="S115" s="219"/>
      <c r="T115" s="220"/>
      <c r="U115" s="221"/>
      <c r="V115" s="219"/>
      <c r="W115" s="219"/>
      <c r="X115" s="219"/>
      <c r="Y115" s="222"/>
      <c r="Z115" s="223"/>
      <c r="AA115" s="219"/>
      <c r="AB115" s="219"/>
      <c r="AC115" s="222"/>
      <c r="AD115" s="220"/>
      <c r="AE115" s="212">
        <f t="shared" si="7"/>
        <v>0</v>
      </c>
      <c r="AF115" s="213">
        <f t="shared" si="8"/>
        <v>19</v>
      </c>
      <c r="AG115" s="256">
        <f t="shared" si="9"/>
        <v>0</v>
      </c>
      <c r="AH115" s="257">
        <f t="shared" si="10"/>
        <v>19</v>
      </c>
      <c r="AI115" s="850"/>
      <c r="AJ115" s="848"/>
      <c r="AK115" s="848"/>
      <c r="AL115" s="848"/>
      <c r="AM115" s="848"/>
      <c r="AN115" s="849"/>
    </row>
    <row r="116" spans="3:51" ht="18" customHeight="1">
      <c r="C116" s="216">
        <f>IF(D116="","",SUBTOTAL(103,$D$78:D116))</f>
        <v>39</v>
      </c>
      <c r="D116" s="846" t="str">
        <f>IF('Input Data'!I109="","",'Input Data'!I109)</f>
        <v>CHAVEZ, FAYE GO</v>
      </c>
      <c r="E116" s="847"/>
      <c r="F116" s="258"/>
      <c r="G116" s="259"/>
      <c r="H116" s="219"/>
      <c r="I116" s="219"/>
      <c r="J116" s="220"/>
      <c r="K116" s="221"/>
      <c r="L116" s="219"/>
      <c r="M116" s="219"/>
      <c r="N116" s="219"/>
      <c r="O116" s="222"/>
      <c r="P116" s="223"/>
      <c r="Q116" s="219"/>
      <c r="R116" s="219"/>
      <c r="S116" s="219"/>
      <c r="T116" s="220"/>
      <c r="U116" s="221"/>
      <c r="V116" s="219"/>
      <c r="W116" s="219"/>
      <c r="X116" s="219"/>
      <c r="Y116" s="222"/>
      <c r="Z116" s="223"/>
      <c r="AA116" s="219"/>
      <c r="AB116" s="219"/>
      <c r="AC116" s="222"/>
      <c r="AD116" s="220"/>
      <c r="AE116" s="212">
        <f t="shared" si="7"/>
        <v>0</v>
      </c>
      <c r="AF116" s="213">
        <f t="shared" si="8"/>
        <v>19</v>
      </c>
      <c r="AG116" s="256">
        <f t="shared" si="9"/>
        <v>0</v>
      </c>
      <c r="AH116" s="257">
        <f t="shared" si="10"/>
        <v>19</v>
      </c>
      <c r="AI116" s="850"/>
      <c r="AJ116" s="848"/>
      <c r="AK116" s="848"/>
      <c r="AL116" s="848"/>
      <c r="AM116" s="848"/>
      <c r="AN116" s="849"/>
    </row>
    <row r="117" spans="3:51" ht="18" customHeight="1">
      <c r="C117" s="216">
        <f>IF(D117="","",SUBTOTAL(103,$D$78:D117))</f>
        <v>40</v>
      </c>
      <c r="D117" s="846" t="str">
        <f>IF('Input Data'!I110="","",'Input Data'!I110)</f>
        <v>LIM, ROWENA TAN</v>
      </c>
      <c r="E117" s="847"/>
      <c r="F117" s="258"/>
      <c r="G117" s="259"/>
      <c r="H117" s="219"/>
      <c r="I117" s="219"/>
      <c r="J117" s="220"/>
      <c r="K117" s="221"/>
      <c r="L117" s="219"/>
      <c r="M117" s="219"/>
      <c r="N117" s="219"/>
      <c r="O117" s="222"/>
      <c r="P117" s="223"/>
      <c r="Q117" s="219"/>
      <c r="R117" s="219"/>
      <c r="S117" s="219"/>
      <c r="T117" s="220"/>
      <c r="U117" s="221"/>
      <c r="V117" s="219"/>
      <c r="W117" s="219"/>
      <c r="X117" s="219"/>
      <c r="Y117" s="222"/>
      <c r="Z117" s="223"/>
      <c r="AA117" s="219"/>
      <c r="AB117" s="219"/>
      <c r="AC117" s="222"/>
      <c r="AD117" s="220"/>
      <c r="AE117" s="212">
        <f t="shared" si="7"/>
        <v>0</v>
      </c>
      <c r="AF117" s="213">
        <f t="shared" si="8"/>
        <v>19</v>
      </c>
      <c r="AG117" s="256">
        <f t="shared" si="9"/>
        <v>0</v>
      </c>
      <c r="AH117" s="257">
        <f t="shared" si="10"/>
        <v>19</v>
      </c>
      <c r="AI117" s="850"/>
      <c r="AJ117" s="848"/>
      <c r="AK117" s="848"/>
      <c r="AL117" s="848"/>
      <c r="AM117" s="848"/>
      <c r="AN117" s="849"/>
    </row>
    <row r="118" spans="3:51" ht="18" customHeight="1">
      <c r="C118" s="216">
        <f>IF(D118="","",SUBTOTAL(103,$D$78:D118))</f>
        <v>41</v>
      </c>
      <c r="D118" s="846" t="str">
        <f>IF('Input Data'!I111="","",'Input Data'!I111)</f>
        <v>CHUA, KRISTA ONG</v>
      </c>
      <c r="E118" s="847"/>
      <c r="F118" s="258"/>
      <c r="G118" s="259"/>
      <c r="H118" s="219"/>
      <c r="I118" s="219"/>
      <c r="J118" s="220"/>
      <c r="K118" s="221"/>
      <c r="L118" s="219"/>
      <c r="M118" s="219"/>
      <c r="N118" s="219"/>
      <c r="O118" s="222"/>
      <c r="P118" s="223"/>
      <c r="Q118" s="219"/>
      <c r="R118" s="219"/>
      <c r="S118" s="219"/>
      <c r="T118" s="220"/>
      <c r="U118" s="221"/>
      <c r="V118" s="219"/>
      <c r="W118" s="219"/>
      <c r="X118" s="219"/>
      <c r="Y118" s="222"/>
      <c r="Z118" s="223"/>
      <c r="AA118" s="219"/>
      <c r="AB118" s="219"/>
      <c r="AC118" s="222"/>
      <c r="AD118" s="220"/>
      <c r="AE118" s="212">
        <f t="shared" si="7"/>
        <v>0</v>
      </c>
      <c r="AF118" s="213">
        <f t="shared" si="8"/>
        <v>19</v>
      </c>
      <c r="AG118" s="256">
        <f t="shared" si="9"/>
        <v>0</v>
      </c>
      <c r="AH118" s="257">
        <f t="shared" si="10"/>
        <v>19</v>
      </c>
      <c r="AI118" s="850"/>
      <c r="AJ118" s="848"/>
      <c r="AK118" s="848"/>
      <c r="AL118" s="848"/>
      <c r="AM118" s="848"/>
      <c r="AN118" s="849"/>
      <c r="AY118" s="177">
        <f t="shared" si="6"/>
        <v>1</v>
      </c>
    </row>
    <row r="119" spans="3:51" ht="18" customHeight="1">
      <c r="C119" s="216">
        <f>IF(D119="","",SUBTOTAL(103,$D$78:D119))</f>
        <v>42</v>
      </c>
      <c r="D119" s="846" t="str">
        <f>IF('Input Data'!I112="","",'Input Data'!I112)</f>
        <v>SY, MICHELLE UY</v>
      </c>
      <c r="E119" s="847"/>
      <c r="F119" s="221"/>
      <c r="G119" s="219"/>
      <c r="H119" s="219"/>
      <c r="I119" s="219"/>
      <c r="J119" s="220"/>
      <c r="K119" s="221"/>
      <c r="L119" s="219"/>
      <c r="M119" s="219"/>
      <c r="N119" s="219"/>
      <c r="O119" s="222"/>
      <c r="P119" s="223"/>
      <c r="Q119" s="219"/>
      <c r="R119" s="219"/>
      <c r="S119" s="219"/>
      <c r="T119" s="220"/>
      <c r="U119" s="221"/>
      <c r="V119" s="219"/>
      <c r="W119" s="219"/>
      <c r="X119" s="219"/>
      <c r="Y119" s="222"/>
      <c r="Z119" s="223"/>
      <c r="AA119" s="219"/>
      <c r="AB119" s="219"/>
      <c r="AC119" s="222"/>
      <c r="AD119" s="220"/>
      <c r="AE119" s="212">
        <f t="shared" si="7"/>
        <v>0</v>
      </c>
      <c r="AF119" s="213">
        <f t="shared" si="8"/>
        <v>19</v>
      </c>
      <c r="AG119" s="256">
        <f t="shared" si="9"/>
        <v>0</v>
      </c>
      <c r="AH119" s="257">
        <f t="shared" si="10"/>
        <v>19</v>
      </c>
      <c r="AI119" s="850"/>
      <c r="AJ119" s="848"/>
      <c r="AK119" s="848"/>
      <c r="AL119" s="848"/>
      <c r="AM119" s="848"/>
      <c r="AN119" s="849"/>
      <c r="AY119" s="177">
        <f t="shared" si="6"/>
        <v>1</v>
      </c>
    </row>
    <row r="120" spans="3:51" ht="18" customHeight="1">
      <c r="C120" s="216">
        <f>IF(D120="","",SUBTOTAL(103,$D$78:D120))</f>
        <v>43</v>
      </c>
      <c r="D120" s="846" t="str">
        <f>IF('Input Data'!I113="","",'Input Data'!I113)</f>
        <v>GO, CLARIBEL CO</v>
      </c>
      <c r="E120" s="847"/>
      <c r="F120" s="221"/>
      <c r="G120" s="219"/>
      <c r="H120" s="219"/>
      <c r="I120" s="219"/>
      <c r="J120" s="220"/>
      <c r="K120" s="221"/>
      <c r="L120" s="219"/>
      <c r="M120" s="219"/>
      <c r="N120" s="219"/>
      <c r="O120" s="222"/>
      <c r="P120" s="223"/>
      <c r="Q120" s="219"/>
      <c r="R120" s="219"/>
      <c r="S120" s="219"/>
      <c r="T120" s="220"/>
      <c r="U120" s="221"/>
      <c r="V120" s="219"/>
      <c r="W120" s="219"/>
      <c r="X120" s="219"/>
      <c r="Y120" s="222"/>
      <c r="Z120" s="223"/>
      <c r="AA120" s="219"/>
      <c r="AB120" s="219"/>
      <c r="AC120" s="222"/>
      <c r="AD120" s="220"/>
      <c r="AE120" s="212">
        <f t="shared" si="7"/>
        <v>0</v>
      </c>
      <c r="AF120" s="213">
        <f t="shared" si="8"/>
        <v>19</v>
      </c>
      <c r="AG120" s="256">
        <f t="shared" si="9"/>
        <v>0</v>
      </c>
      <c r="AH120" s="257">
        <f t="shared" si="10"/>
        <v>19</v>
      </c>
      <c r="AI120" s="850"/>
      <c r="AJ120" s="848"/>
      <c r="AK120" s="848"/>
      <c r="AL120" s="848"/>
      <c r="AM120" s="848"/>
      <c r="AN120" s="849"/>
      <c r="AY120" s="177">
        <f t="shared" si="6"/>
        <v>1</v>
      </c>
    </row>
    <row r="121" spans="3:51" ht="18" customHeight="1">
      <c r="C121" s="216">
        <f>IF(D121="","",SUBTOTAL(103,$D$78:D121))</f>
        <v>44</v>
      </c>
      <c r="D121" s="846" t="str">
        <f>IF('Input Data'!I114="","",'Input Data'!I114)</f>
        <v>TAN, DAISY DY</v>
      </c>
      <c r="E121" s="847"/>
      <c r="F121" s="221"/>
      <c r="G121" s="219"/>
      <c r="H121" s="219"/>
      <c r="I121" s="219"/>
      <c r="J121" s="220"/>
      <c r="K121" s="221"/>
      <c r="L121" s="219"/>
      <c r="M121" s="219"/>
      <c r="N121" s="219"/>
      <c r="O121" s="222"/>
      <c r="P121" s="223"/>
      <c r="Q121" s="219"/>
      <c r="R121" s="219"/>
      <c r="S121" s="219"/>
      <c r="T121" s="220"/>
      <c r="U121" s="221"/>
      <c r="V121" s="219"/>
      <c r="W121" s="219"/>
      <c r="X121" s="219"/>
      <c r="Y121" s="222"/>
      <c r="Z121" s="223"/>
      <c r="AA121" s="219"/>
      <c r="AB121" s="219"/>
      <c r="AC121" s="222"/>
      <c r="AD121" s="220"/>
      <c r="AE121" s="212">
        <f t="shared" si="7"/>
        <v>0</v>
      </c>
      <c r="AF121" s="213">
        <f t="shared" si="8"/>
        <v>19</v>
      </c>
      <c r="AG121" s="256">
        <f t="shared" si="9"/>
        <v>0</v>
      </c>
      <c r="AH121" s="257">
        <f t="shared" si="10"/>
        <v>19</v>
      </c>
      <c r="AI121" s="850"/>
      <c r="AJ121" s="848"/>
      <c r="AK121" s="848"/>
      <c r="AL121" s="848"/>
      <c r="AM121" s="848"/>
      <c r="AN121" s="849"/>
      <c r="AY121" s="177">
        <f t="shared" si="6"/>
        <v>1</v>
      </c>
    </row>
    <row r="122" spans="3:51" ht="18" customHeight="1">
      <c r="C122" s="216">
        <f>IF(D122="","",SUBTOTAL(103,$D$78:D122))</f>
        <v>45</v>
      </c>
      <c r="D122" s="846" t="str">
        <f>IF('Input Data'!I115="","",'Input Data'!I115)</f>
        <v>ONG, PRECIOUS TIU</v>
      </c>
      <c r="E122" s="847"/>
      <c r="F122" s="221"/>
      <c r="G122" s="219"/>
      <c r="H122" s="219"/>
      <c r="I122" s="219"/>
      <c r="J122" s="220"/>
      <c r="K122" s="221"/>
      <c r="L122" s="219"/>
      <c r="M122" s="219"/>
      <c r="N122" s="219"/>
      <c r="O122" s="222"/>
      <c r="P122" s="223"/>
      <c r="Q122" s="219"/>
      <c r="R122" s="219"/>
      <c r="S122" s="219"/>
      <c r="T122" s="220"/>
      <c r="U122" s="221"/>
      <c r="V122" s="219"/>
      <c r="W122" s="219"/>
      <c r="X122" s="219"/>
      <c r="Y122" s="222"/>
      <c r="Z122" s="223"/>
      <c r="AA122" s="219"/>
      <c r="AB122" s="219"/>
      <c r="AC122" s="222"/>
      <c r="AD122" s="220"/>
      <c r="AE122" s="212">
        <f t="shared" si="7"/>
        <v>0</v>
      </c>
      <c r="AF122" s="213">
        <f t="shared" si="8"/>
        <v>19</v>
      </c>
      <c r="AG122" s="256">
        <f t="shared" si="9"/>
        <v>0</v>
      </c>
      <c r="AH122" s="257">
        <f t="shared" si="10"/>
        <v>19</v>
      </c>
      <c r="AI122" s="850"/>
      <c r="AJ122" s="848"/>
      <c r="AK122" s="848"/>
      <c r="AL122" s="848"/>
      <c r="AM122" s="848"/>
      <c r="AN122" s="849"/>
      <c r="AY122" s="177">
        <f t="shared" si="6"/>
        <v>1</v>
      </c>
    </row>
    <row r="123" spans="3:51" ht="18" customHeight="1">
      <c r="C123" s="216">
        <f>IF(D123="","",SUBTOTAL(103,$D$78:D123))</f>
        <v>46</v>
      </c>
      <c r="D123" s="846" t="str">
        <f>IF('Input Data'!I116="","",'Input Data'!I116)</f>
        <v>UY, PHOEBE YUMUL</v>
      </c>
      <c r="E123" s="847"/>
      <c r="F123" s="221"/>
      <c r="G123" s="219"/>
      <c r="H123" s="219"/>
      <c r="I123" s="219"/>
      <c r="J123" s="220"/>
      <c r="K123" s="221"/>
      <c r="L123" s="219"/>
      <c r="M123" s="219"/>
      <c r="N123" s="219"/>
      <c r="O123" s="222"/>
      <c r="P123" s="223"/>
      <c r="Q123" s="219"/>
      <c r="R123" s="219"/>
      <c r="S123" s="219"/>
      <c r="T123" s="220"/>
      <c r="U123" s="221"/>
      <c r="V123" s="219"/>
      <c r="W123" s="219"/>
      <c r="X123" s="219"/>
      <c r="Y123" s="222"/>
      <c r="Z123" s="223"/>
      <c r="AA123" s="219"/>
      <c r="AB123" s="219"/>
      <c r="AC123" s="222"/>
      <c r="AD123" s="220"/>
      <c r="AE123" s="212">
        <f t="shared" si="7"/>
        <v>0</v>
      </c>
      <c r="AF123" s="213">
        <f t="shared" si="8"/>
        <v>19</v>
      </c>
      <c r="AG123" s="256">
        <f t="shared" si="9"/>
        <v>0</v>
      </c>
      <c r="AH123" s="257">
        <f t="shared" si="10"/>
        <v>19</v>
      </c>
      <c r="AI123" s="850"/>
      <c r="AJ123" s="848"/>
      <c r="AK123" s="848"/>
      <c r="AL123" s="848"/>
      <c r="AM123" s="848"/>
      <c r="AN123" s="849"/>
      <c r="AY123" s="177">
        <f t="shared" si="6"/>
        <v>1</v>
      </c>
    </row>
    <row r="124" spans="3:51" ht="18" customHeight="1">
      <c r="C124" s="216">
        <f>IF(D124="","",SUBTOTAL(103,$D$78:D124))</f>
        <v>47</v>
      </c>
      <c r="D124" s="846" t="str">
        <f>IF('Input Data'!I117="","",'Input Data'!I117)</f>
        <v>CO, JANINE MENDOZA</v>
      </c>
      <c r="E124" s="847"/>
      <c r="F124" s="221"/>
      <c r="G124" s="219"/>
      <c r="H124" s="219"/>
      <c r="I124" s="219"/>
      <c r="J124" s="220"/>
      <c r="K124" s="221"/>
      <c r="L124" s="219"/>
      <c r="M124" s="219"/>
      <c r="N124" s="219"/>
      <c r="O124" s="222"/>
      <c r="P124" s="223"/>
      <c r="Q124" s="219"/>
      <c r="R124" s="219"/>
      <c r="S124" s="219"/>
      <c r="T124" s="220"/>
      <c r="U124" s="221"/>
      <c r="V124" s="219"/>
      <c r="W124" s="219"/>
      <c r="X124" s="219"/>
      <c r="Y124" s="222"/>
      <c r="Z124" s="223"/>
      <c r="AA124" s="219"/>
      <c r="AB124" s="219"/>
      <c r="AC124" s="222"/>
      <c r="AD124" s="220"/>
      <c r="AE124" s="212">
        <f t="shared" si="7"/>
        <v>0</v>
      </c>
      <c r="AF124" s="213">
        <f t="shared" si="8"/>
        <v>19</v>
      </c>
      <c r="AG124" s="256">
        <f t="shared" si="9"/>
        <v>0</v>
      </c>
      <c r="AH124" s="257">
        <f t="shared" si="10"/>
        <v>19</v>
      </c>
      <c r="AI124" s="850"/>
      <c r="AJ124" s="848"/>
      <c r="AK124" s="848"/>
      <c r="AL124" s="848"/>
      <c r="AM124" s="848"/>
      <c r="AN124" s="849"/>
      <c r="AY124" s="177">
        <f t="shared" si="6"/>
        <v>1</v>
      </c>
    </row>
    <row r="125" spans="3:51" ht="18" customHeight="1">
      <c r="C125" s="216">
        <f>IF(D125="","",SUBTOTAL(103,$D$78:D125))</f>
        <v>48</v>
      </c>
      <c r="D125" s="846" t="str">
        <f>IF('Input Data'!I118="","",'Input Data'!I118)</f>
        <v>DY, MARIEL LOPEZ</v>
      </c>
      <c r="E125" s="847"/>
      <c r="F125" s="221"/>
      <c r="G125" s="219"/>
      <c r="H125" s="219"/>
      <c r="I125" s="219"/>
      <c r="J125" s="220"/>
      <c r="K125" s="221"/>
      <c r="L125" s="219"/>
      <c r="M125" s="219"/>
      <c r="N125" s="219"/>
      <c r="O125" s="222"/>
      <c r="P125" s="223"/>
      <c r="Q125" s="219"/>
      <c r="R125" s="219"/>
      <c r="S125" s="219"/>
      <c r="T125" s="220"/>
      <c r="U125" s="221"/>
      <c r="V125" s="219"/>
      <c r="W125" s="219"/>
      <c r="X125" s="219"/>
      <c r="Y125" s="222"/>
      <c r="Z125" s="223"/>
      <c r="AA125" s="219"/>
      <c r="AB125" s="219"/>
      <c r="AC125" s="222"/>
      <c r="AD125" s="220"/>
      <c r="AE125" s="212">
        <f t="shared" si="7"/>
        <v>0</v>
      </c>
      <c r="AF125" s="213">
        <f t="shared" si="8"/>
        <v>19</v>
      </c>
      <c r="AG125" s="256">
        <f t="shared" si="9"/>
        <v>0</v>
      </c>
      <c r="AH125" s="257">
        <f t="shared" si="10"/>
        <v>19</v>
      </c>
      <c r="AI125" s="850"/>
      <c r="AJ125" s="848"/>
      <c r="AK125" s="848"/>
      <c r="AL125" s="848"/>
      <c r="AM125" s="848"/>
      <c r="AN125" s="849"/>
      <c r="AY125" s="177">
        <f t="shared" si="6"/>
        <v>1</v>
      </c>
    </row>
    <row r="126" spans="3:51" ht="18" customHeight="1">
      <c r="C126" s="216">
        <f>IF(D126="","",SUBTOTAL(103,$D$78:D126))</f>
        <v>49</v>
      </c>
      <c r="D126" s="846" t="str">
        <f>IF('Input Data'!I119="","",'Input Data'!I119)</f>
        <v>TIU, SHARLENE PONCE</v>
      </c>
      <c r="E126" s="847"/>
      <c r="F126" s="221"/>
      <c r="G126" s="219"/>
      <c r="H126" s="219"/>
      <c r="I126" s="219"/>
      <c r="J126" s="220"/>
      <c r="K126" s="221"/>
      <c r="L126" s="219"/>
      <c r="M126" s="219"/>
      <c r="N126" s="219"/>
      <c r="O126" s="222"/>
      <c r="P126" s="223"/>
      <c r="Q126" s="219"/>
      <c r="R126" s="219"/>
      <c r="S126" s="219"/>
      <c r="T126" s="220"/>
      <c r="U126" s="221"/>
      <c r="V126" s="219"/>
      <c r="W126" s="219"/>
      <c r="X126" s="219"/>
      <c r="Y126" s="222"/>
      <c r="Z126" s="223"/>
      <c r="AA126" s="219"/>
      <c r="AB126" s="219"/>
      <c r="AC126" s="222"/>
      <c r="AD126" s="220"/>
      <c r="AE126" s="212">
        <f t="shared" si="7"/>
        <v>0</v>
      </c>
      <c r="AF126" s="213">
        <f t="shared" si="8"/>
        <v>19</v>
      </c>
      <c r="AG126" s="256">
        <f t="shared" si="9"/>
        <v>0</v>
      </c>
      <c r="AH126" s="257">
        <f t="shared" si="10"/>
        <v>19</v>
      </c>
      <c r="AI126" s="850"/>
      <c r="AJ126" s="848"/>
      <c r="AK126" s="848"/>
      <c r="AL126" s="848"/>
      <c r="AM126" s="848"/>
      <c r="AN126" s="849"/>
      <c r="AY126" s="177">
        <f t="shared" si="6"/>
        <v>1</v>
      </c>
    </row>
    <row r="127" spans="3:51" ht="18" customHeight="1" thickBot="1">
      <c r="C127" s="216">
        <f>IF(D127="","",SUBTOTAL(103,$D$78:D127))</f>
        <v>50</v>
      </c>
      <c r="D127" s="846" t="str">
        <f>IF('Input Data'!I120="","",'Input Data'!I120)</f>
        <v>YUMUL, GLAIZA RIVERA</v>
      </c>
      <c r="E127" s="847"/>
      <c r="F127" s="221"/>
      <c r="G127" s="219"/>
      <c r="H127" s="219"/>
      <c r="I127" s="219"/>
      <c r="J127" s="220"/>
      <c r="K127" s="221"/>
      <c r="L127" s="219"/>
      <c r="M127" s="219"/>
      <c r="N127" s="219"/>
      <c r="O127" s="222"/>
      <c r="P127" s="223"/>
      <c r="Q127" s="219"/>
      <c r="R127" s="219"/>
      <c r="S127" s="219"/>
      <c r="T127" s="220"/>
      <c r="U127" s="221"/>
      <c r="V127" s="219"/>
      <c r="W127" s="219"/>
      <c r="X127" s="219"/>
      <c r="Y127" s="222"/>
      <c r="Z127" s="223"/>
      <c r="AA127" s="219"/>
      <c r="AB127" s="219"/>
      <c r="AC127" s="222"/>
      <c r="AD127" s="220"/>
      <c r="AE127" s="212">
        <f t="shared" si="7"/>
        <v>0</v>
      </c>
      <c r="AF127" s="213">
        <f t="shared" si="8"/>
        <v>19</v>
      </c>
      <c r="AG127" s="256">
        <f t="shared" si="9"/>
        <v>0</v>
      </c>
      <c r="AH127" s="257">
        <f t="shared" si="10"/>
        <v>19</v>
      </c>
      <c r="AI127" s="850"/>
      <c r="AJ127" s="848"/>
      <c r="AK127" s="848"/>
      <c r="AL127" s="848"/>
      <c r="AM127" s="848"/>
      <c r="AN127" s="849"/>
      <c r="AY127" s="177">
        <f t="shared" si="6"/>
        <v>1</v>
      </c>
    </row>
    <row r="128" spans="3:51" ht="18" hidden="1" customHeight="1">
      <c r="C128" s="216" t="str">
        <f>IF(D128="","",SUBTOTAL(103,$D$78:D128))</f>
        <v/>
      </c>
      <c r="D128" s="846" t="str">
        <f>IF('Input Data'!I121="","",'Input Data'!I121)</f>
        <v/>
      </c>
      <c r="E128" s="847"/>
      <c r="F128" s="221"/>
      <c r="G128" s="219"/>
      <c r="H128" s="219"/>
      <c r="I128" s="219"/>
      <c r="J128" s="220"/>
      <c r="K128" s="221"/>
      <c r="L128" s="219"/>
      <c r="M128" s="219"/>
      <c r="N128" s="219"/>
      <c r="O128" s="222"/>
      <c r="P128" s="223"/>
      <c r="Q128" s="219"/>
      <c r="R128" s="219"/>
      <c r="S128" s="219"/>
      <c r="T128" s="220"/>
      <c r="U128" s="221"/>
      <c r="V128" s="219"/>
      <c r="W128" s="219"/>
      <c r="X128" s="219"/>
      <c r="Y128" s="222"/>
      <c r="Z128" s="223"/>
      <c r="AA128" s="219"/>
      <c r="AB128" s="219"/>
      <c r="AC128" s="222"/>
      <c r="AD128" s="220"/>
      <c r="AE128" s="212" t="str">
        <f t="shared" si="7"/>
        <v/>
      </c>
      <c r="AF128" s="213" t="str">
        <f t="shared" si="8"/>
        <v/>
      </c>
      <c r="AG128" s="256" t="str">
        <f t="shared" si="9"/>
        <v/>
      </c>
      <c r="AH128" s="257" t="str">
        <f t="shared" si="10"/>
        <v/>
      </c>
      <c r="AI128" s="850"/>
      <c r="AJ128" s="848"/>
      <c r="AK128" s="848"/>
      <c r="AL128" s="848"/>
      <c r="AM128" s="848"/>
      <c r="AN128" s="849"/>
      <c r="AY128" s="177">
        <f t="shared" si="6"/>
        <v>0</v>
      </c>
    </row>
    <row r="129" spans="2:51" ht="18" hidden="1" customHeight="1">
      <c r="C129" s="216" t="str">
        <f>IF(D129="","",SUBTOTAL(103,$D$78:D129))</f>
        <v/>
      </c>
      <c r="D129" s="846" t="str">
        <f>IF('Input Data'!I122="","",'Input Data'!I122)</f>
        <v/>
      </c>
      <c r="E129" s="847"/>
      <c r="F129" s="221"/>
      <c r="G129" s="219"/>
      <c r="H129" s="219"/>
      <c r="I129" s="219"/>
      <c r="J129" s="220"/>
      <c r="K129" s="221"/>
      <c r="L129" s="219"/>
      <c r="M129" s="219"/>
      <c r="N129" s="219"/>
      <c r="O129" s="222"/>
      <c r="P129" s="223"/>
      <c r="Q129" s="219"/>
      <c r="R129" s="219"/>
      <c r="S129" s="219"/>
      <c r="T129" s="220"/>
      <c r="U129" s="221"/>
      <c r="V129" s="219"/>
      <c r="W129" s="219"/>
      <c r="X129" s="219"/>
      <c r="Y129" s="222"/>
      <c r="Z129" s="223"/>
      <c r="AA129" s="219"/>
      <c r="AB129" s="219"/>
      <c r="AC129" s="222"/>
      <c r="AD129" s="220"/>
      <c r="AE129" s="212" t="str">
        <f t="shared" si="7"/>
        <v/>
      </c>
      <c r="AF129" s="213" t="str">
        <f t="shared" si="8"/>
        <v/>
      </c>
      <c r="AG129" s="256" t="str">
        <f t="shared" si="9"/>
        <v/>
      </c>
      <c r="AH129" s="257" t="str">
        <f t="shared" si="10"/>
        <v/>
      </c>
      <c r="AI129" s="850"/>
      <c r="AJ129" s="848"/>
      <c r="AK129" s="848"/>
      <c r="AL129" s="848"/>
      <c r="AM129" s="848"/>
      <c r="AN129" s="849"/>
      <c r="AY129" s="177">
        <f t="shared" si="6"/>
        <v>0</v>
      </c>
    </row>
    <row r="130" spans="2:51" ht="18" hidden="1" customHeight="1">
      <c r="C130" s="216" t="str">
        <f>IF(D130="","",SUBTOTAL(103,$D$78:D130))</f>
        <v/>
      </c>
      <c r="D130" s="846" t="str">
        <f>IF('Input Data'!I123="","",'Input Data'!I123)</f>
        <v/>
      </c>
      <c r="E130" s="847"/>
      <c r="F130" s="221"/>
      <c r="G130" s="219"/>
      <c r="H130" s="219"/>
      <c r="I130" s="219"/>
      <c r="J130" s="220"/>
      <c r="K130" s="221"/>
      <c r="L130" s="219"/>
      <c r="M130" s="219"/>
      <c r="N130" s="219"/>
      <c r="O130" s="222"/>
      <c r="P130" s="223"/>
      <c r="Q130" s="219"/>
      <c r="R130" s="219"/>
      <c r="S130" s="219"/>
      <c r="T130" s="220"/>
      <c r="U130" s="221"/>
      <c r="V130" s="219"/>
      <c r="W130" s="219"/>
      <c r="X130" s="219"/>
      <c r="Y130" s="222"/>
      <c r="Z130" s="223"/>
      <c r="AA130" s="219"/>
      <c r="AB130" s="219"/>
      <c r="AC130" s="222"/>
      <c r="AD130" s="220"/>
      <c r="AE130" s="212" t="str">
        <f t="shared" si="7"/>
        <v/>
      </c>
      <c r="AF130" s="213" t="str">
        <f t="shared" si="8"/>
        <v/>
      </c>
      <c r="AG130" s="256" t="str">
        <f t="shared" si="9"/>
        <v/>
      </c>
      <c r="AH130" s="257" t="str">
        <f t="shared" si="10"/>
        <v/>
      </c>
      <c r="AI130" s="850"/>
      <c r="AJ130" s="848"/>
      <c r="AK130" s="848"/>
      <c r="AL130" s="848"/>
      <c r="AM130" s="848"/>
      <c r="AN130" s="849"/>
      <c r="AY130" s="177">
        <f t="shared" si="6"/>
        <v>0</v>
      </c>
    </row>
    <row r="131" spans="2:51" ht="18" hidden="1" customHeight="1">
      <c r="C131" s="216" t="str">
        <f>IF(D131="","",SUBTOTAL(103,$D$78:D131))</f>
        <v/>
      </c>
      <c r="D131" s="846" t="str">
        <f>IF('Input Data'!I124="","",'Input Data'!I124)</f>
        <v/>
      </c>
      <c r="E131" s="847"/>
      <c r="F131" s="221"/>
      <c r="G131" s="219"/>
      <c r="H131" s="219"/>
      <c r="I131" s="219"/>
      <c r="J131" s="220"/>
      <c r="K131" s="221"/>
      <c r="L131" s="219"/>
      <c r="M131" s="219"/>
      <c r="N131" s="219"/>
      <c r="O131" s="222"/>
      <c r="P131" s="223"/>
      <c r="Q131" s="219"/>
      <c r="R131" s="219"/>
      <c r="S131" s="219"/>
      <c r="T131" s="220"/>
      <c r="U131" s="221"/>
      <c r="V131" s="219"/>
      <c r="W131" s="219"/>
      <c r="X131" s="219"/>
      <c r="Y131" s="222"/>
      <c r="Z131" s="223"/>
      <c r="AA131" s="219"/>
      <c r="AB131" s="219"/>
      <c r="AC131" s="222"/>
      <c r="AD131" s="220"/>
      <c r="AE131" s="212" t="str">
        <f t="shared" si="7"/>
        <v/>
      </c>
      <c r="AF131" s="213" t="str">
        <f t="shared" si="8"/>
        <v/>
      </c>
      <c r="AG131" s="256" t="str">
        <f t="shared" si="9"/>
        <v/>
      </c>
      <c r="AH131" s="257" t="str">
        <f t="shared" si="10"/>
        <v/>
      </c>
      <c r="AI131" s="850"/>
      <c r="AJ131" s="848"/>
      <c r="AK131" s="848"/>
      <c r="AL131" s="848"/>
      <c r="AM131" s="848"/>
      <c r="AN131" s="849"/>
      <c r="AY131" s="177">
        <f t="shared" si="6"/>
        <v>0</v>
      </c>
    </row>
    <row r="132" spans="2:51" ht="18" hidden="1" customHeight="1">
      <c r="C132" s="216" t="str">
        <f>IF(D132="","",SUBTOTAL(103,$D$78:D132))</f>
        <v/>
      </c>
      <c r="D132" s="846" t="str">
        <f>IF('Input Data'!I125="","",'Input Data'!I125)</f>
        <v/>
      </c>
      <c r="E132" s="847"/>
      <c r="F132" s="221"/>
      <c r="G132" s="219"/>
      <c r="H132" s="219"/>
      <c r="I132" s="219"/>
      <c r="J132" s="220"/>
      <c r="K132" s="221"/>
      <c r="L132" s="219"/>
      <c r="M132" s="219"/>
      <c r="N132" s="219"/>
      <c r="O132" s="222"/>
      <c r="P132" s="223"/>
      <c r="Q132" s="219"/>
      <c r="R132" s="219"/>
      <c r="S132" s="219"/>
      <c r="T132" s="220"/>
      <c r="U132" s="221"/>
      <c r="V132" s="219"/>
      <c r="W132" s="219"/>
      <c r="X132" s="219"/>
      <c r="Y132" s="222"/>
      <c r="Z132" s="223"/>
      <c r="AA132" s="219"/>
      <c r="AB132" s="219"/>
      <c r="AC132" s="222"/>
      <c r="AD132" s="220"/>
      <c r="AE132" s="212" t="str">
        <f t="shared" si="7"/>
        <v/>
      </c>
      <c r="AF132" s="213" t="str">
        <f t="shared" si="8"/>
        <v/>
      </c>
      <c r="AG132" s="256" t="str">
        <f t="shared" si="9"/>
        <v/>
      </c>
      <c r="AH132" s="257" t="str">
        <f t="shared" si="10"/>
        <v/>
      </c>
      <c r="AI132" s="850"/>
      <c r="AJ132" s="848"/>
      <c r="AK132" s="848"/>
      <c r="AL132" s="848"/>
      <c r="AM132" s="848"/>
      <c r="AN132" s="849"/>
      <c r="AY132" s="177">
        <f t="shared" si="6"/>
        <v>0</v>
      </c>
    </row>
    <row r="133" spans="2:51" ht="18" hidden="1" customHeight="1">
      <c r="C133" s="216" t="str">
        <f>IF(D133="","",SUBTOTAL(103,$D$78:D133))</f>
        <v/>
      </c>
      <c r="D133" s="846" t="str">
        <f>IF('Input Data'!I126="","",'Input Data'!I126)</f>
        <v/>
      </c>
      <c r="E133" s="847"/>
      <c r="F133" s="221"/>
      <c r="G133" s="219"/>
      <c r="H133" s="219"/>
      <c r="I133" s="219"/>
      <c r="J133" s="220"/>
      <c r="K133" s="221"/>
      <c r="L133" s="219"/>
      <c r="M133" s="219"/>
      <c r="N133" s="219"/>
      <c r="O133" s="222"/>
      <c r="P133" s="223"/>
      <c r="Q133" s="219"/>
      <c r="R133" s="219"/>
      <c r="S133" s="219"/>
      <c r="T133" s="220"/>
      <c r="U133" s="221"/>
      <c r="V133" s="219"/>
      <c r="W133" s="219"/>
      <c r="X133" s="219"/>
      <c r="Y133" s="222"/>
      <c r="Z133" s="223"/>
      <c r="AA133" s="219"/>
      <c r="AB133" s="219"/>
      <c r="AC133" s="222"/>
      <c r="AD133" s="220"/>
      <c r="AE133" s="212" t="str">
        <f t="shared" si="7"/>
        <v/>
      </c>
      <c r="AF133" s="213" t="str">
        <f t="shared" si="8"/>
        <v/>
      </c>
      <c r="AG133" s="256" t="str">
        <f t="shared" si="9"/>
        <v/>
      </c>
      <c r="AH133" s="257" t="str">
        <f t="shared" si="10"/>
        <v/>
      </c>
      <c r="AI133" s="850"/>
      <c r="AJ133" s="848"/>
      <c r="AK133" s="848"/>
      <c r="AL133" s="848"/>
      <c r="AM133" s="848"/>
      <c r="AN133" s="849"/>
      <c r="AY133" s="177">
        <f t="shared" si="6"/>
        <v>0</v>
      </c>
    </row>
    <row r="134" spans="2:51" ht="18" hidden="1" customHeight="1">
      <c r="C134" s="216" t="str">
        <f>IF(D134="","",SUBTOTAL(103,$D$78:D134))</f>
        <v/>
      </c>
      <c r="D134" s="846" t="str">
        <f>IF('Input Data'!I127="","",'Input Data'!I127)</f>
        <v/>
      </c>
      <c r="E134" s="847"/>
      <c r="F134" s="221"/>
      <c r="G134" s="219"/>
      <c r="H134" s="219"/>
      <c r="I134" s="219"/>
      <c r="J134" s="220"/>
      <c r="K134" s="221"/>
      <c r="L134" s="219"/>
      <c r="M134" s="219"/>
      <c r="N134" s="219"/>
      <c r="O134" s="222"/>
      <c r="P134" s="223"/>
      <c r="Q134" s="219"/>
      <c r="R134" s="219"/>
      <c r="S134" s="219"/>
      <c r="T134" s="220"/>
      <c r="U134" s="221"/>
      <c r="V134" s="219"/>
      <c r="W134" s="219"/>
      <c r="X134" s="219"/>
      <c r="Y134" s="222"/>
      <c r="Z134" s="223"/>
      <c r="AA134" s="219"/>
      <c r="AB134" s="219"/>
      <c r="AC134" s="222"/>
      <c r="AD134" s="220"/>
      <c r="AE134" s="212" t="str">
        <f t="shared" si="7"/>
        <v/>
      </c>
      <c r="AF134" s="213" t="str">
        <f t="shared" si="8"/>
        <v/>
      </c>
      <c r="AG134" s="256" t="str">
        <f t="shared" si="9"/>
        <v/>
      </c>
      <c r="AH134" s="257" t="str">
        <f t="shared" si="10"/>
        <v/>
      </c>
      <c r="AI134" s="850"/>
      <c r="AJ134" s="848"/>
      <c r="AK134" s="848"/>
      <c r="AL134" s="848"/>
      <c r="AM134" s="848"/>
      <c r="AN134" s="849"/>
      <c r="AY134" s="177">
        <f t="shared" si="6"/>
        <v>0</v>
      </c>
    </row>
    <row r="135" spans="2:51" ht="18" hidden="1" customHeight="1">
      <c r="C135" s="216" t="str">
        <f>IF(D135="","",SUBTOTAL(103,$D$78:D135))</f>
        <v/>
      </c>
      <c r="D135" s="846" t="str">
        <f>IF('Input Data'!I128="","",'Input Data'!I128)</f>
        <v/>
      </c>
      <c r="E135" s="847"/>
      <c r="F135" s="221"/>
      <c r="G135" s="219"/>
      <c r="H135" s="219"/>
      <c r="I135" s="219"/>
      <c r="J135" s="220"/>
      <c r="K135" s="221"/>
      <c r="L135" s="219"/>
      <c r="M135" s="219"/>
      <c r="N135" s="219"/>
      <c r="O135" s="222"/>
      <c r="P135" s="223"/>
      <c r="Q135" s="219"/>
      <c r="R135" s="219"/>
      <c r="S135" s="219"/>
      <c r="T135" s="220"/>
      <c r="U135" s="221"/>
      <c r="V135" s="219"/>
      <c r="W135" s="219"/>
      <c r="X135" s="219"/>
      <c r="Y135" s="222"/>
      <c r="Z135" s="223"/>
      <c r="AA135" s="219"/>
      <c r="AB135" s="219"/>
      <c r="AC135" s="222"/>
      <c r="AD135" s="220"/>
      <c r="AE135" s="212" t="str">
        <f t="shared" si="7"/>
        <v/>
      </c>
      <c r="AF135" s="213" t="str">
        <f t="shared" si="8"/>
        <v/>
      </c>
      <c r="AG135" s="256" t="str">
        <f t="shared" si="9"/>
        <v/>
      </c>
      <c r="AH135" s="257" t="str">
        <f t="shared" si="10"/>
        <v/>
      </c>
      <c r="AI135" s="850"/>
      <c r="AJ135" s="848"/>
      <c r="AK135" s="848"/>
      <c r="AL135" s="848"/>
      <c r="AM135" s="848"/>
      <c r="AN135" s="849"/>
      <c r="AY135" s="177">
        <f t="shared" si="6"/>
        <v>0</v>
      </c>
    </row>
    <row r="136" spans="2:51" ht="18" hidden="1" customHeight="1">
      <c r="C136" s="216" t="str">
        <f>IF(D136="","",SUBTOTAL(103,$D$78:D136))</f>
        <v/>
      </c>
      <c r="D136" s="846" t="str">
        <f>IF('Input Data'!I129="","",'Input Data'!I129)</f>
        <v/>
      </c>
      <c r="E136" s="847"/>
      <c r="F136" s="236"/>
      <c r="G136" s="237"/>
      <c r="H136" s="237"/>
      <c r="I136" s="237"/>
      <c r="J136" s="238"/>
      <c r="K136" s="236"/>
      <c r="L136" s="237"/>
      <c r="M136" s="237"/>
      <c r="N136" s="237"/>
      <c r="O136" s="239"/>
      <c r="P136" s="240"/>
      <c r="Q136" s="237"/>
      <c r="R136" s="237"/>
      <c r="S136" s="237"/>
      <c r="T136" s="238"/>
      <c r="U136" s="236"/>
      <c r="V136" s="237"/>
      <c r="W136" s="237"/>
      <c r="X136" s="237"/>
      <c r="Y136" s="239"/>
      <c r="Z136" s="240"/>
      <c r="AA136" s="237"/>
      <c r="AB136" s="237"/>
      <c r="AC136" s="239"/>
      <c r="AD136" s="238"/>
      <c r="AE136" s="212" t="str">
        <f t="shared" si="7"/>
        <v/>
      </c>
      <c r="AF136" s="213" t="str">
        <f t="shared" si="8"/>
        <v/>
      </c>
      <c r="AG136" s="256" t="str">
        <f t="shared" si="9"/>
        <v/>
      </c>
      <c r="AH136" s="257" t="str">
        <f t="shared" si="10"/>
        <v/>
      </c>
      <c r="AI136" s="850"/>
      <c r="AJ136" s="848"/>
      <c r="AK136" s="848"/>
      <c r="AL136" s="848"/>
      <c r="AM136" s="848"/>
      <c r="AN136" s="849"/>
      <c r="AY136" s="177">
        <f t="shared" si="6"/>
        <v>0</v>
      </c>
    </row>
    <row r="137" spans="2:51" ht="18" hidden="1" customHeight="1" thickBot="1">
      <c r="C137" s="216" t="str">
        <f>IF(D137="","",SUBTOTAL(103,$D$78:D137))</f>
        <v/>
      </c>
      <c r="D137" s="823" t="str">
        <f>IF('Input Data'!I130="","",'Input Data'!I130)</f>
        <v/>
      </c>
      <c r="E137" s="824"/>
      <c r="F137" s="236"/>
      <c r="G137" s="237"/>
      <c r="H137" s="237"/>
      <c r="I137" s="237"/>
      <c r="J137" s="238"/>
      <c r="K137" s="236"/>
      <c r="L137" s="237"/>
      <c r="M137" s="237"/>
      <c r="N137" s="237"/>
      <c r="O137" s="239"/>
      <c r="P137" s="240"/>
      <c r="Q137" s="237"/>
      <c r="R137" s="237"/>
      <c r="S137" s="237"/>
      <c r="T137" s="238"/>
      <c r="U137" s="236"/>
      <c r="V137" s="237"/>
      <c r="W137" s="237"/>
      <c r="X137" s="237"/>
      <c r="Y137" s="239"/>
      <c r="Z137" s="240"/>
      <c r="AA137" s="237"/>
      <c r="AB137" s="237"/>
      <c r="AC137" s="239"/>
      <c r="AD137" s="238"/>
      <c r="AE137" s="212" t="str">
        <f t="shared" si="7"/>
        <v/>
      </c>
      <c r="AF137" s="213" t="str">
        <f t="shared" si="8"/>
        <v/>
      </c>
      <c r="AG137" s="260" t="str">
        <f t="shared" si="9"/>
        <v/>
      </c>
      <c r="AH137" s="257" t="str">
        <f t="shared" si="10"/>
        <v/>
      </c>
      <c r="AI137" s="825"/>
      <c r="AJ137" s="826"/>
      <c r="AK137" s="826"/>
      <c r="AL137" s="826"/>
      <c r="AM137" s="826"/>
      <c r="AN137" s="827"/>
      <c r="AY137" s="177">
        <f t="shared" si="6"/>
        <v>0</v>
      </c>
    </row>
    <row r="138" spans="2:51" ht="21.95" customHeight="1" thickBot="1">
      <c r="B138" s="184"/>
      <c r="C138" s="261" cm="1">
        <f t="array" aca="1" ref="C138" ca="1">SUMPRODUCT(SUBTOTAL(103,OFFSET(D78,ROW(D78:D137)-ROW(D78),0,1)),--(TRIM(D78:D137)&lt;&gt;""))</f>
        <v>50</v>
      </c>
      <c r="D138" s="828" t="s">
        <v>206</v>
      </c>
      <c r="E138" s="829"/>
      <c r="F138" s="243">
        <f ca="1">IF(F14="","",$AM$147-(COUNTIF(F78:F137,"x")*1 + COUNTIF(F78:F137,"h")*0.5))</f>
        <v>50</v>
      </c>
      <c r="G138" s="243">
        <f t="shared" ref="G138:AD138" ca="1" si="11">IF(G14="","",$AM$147-(COUNTIF(G78:G137,"x")*1 + COUNTIF(G78:G137,"h")*0.5))</f>
        <v>50</v>
      </c>
      <c r="H138" s="243">
        <f ca="1">IF(H14="","",$AM$147-(COUNTIF(H78:H137,"x")*1 + COUNTIF(H78:H137,"h")*0.5))</f>
        <v>50</v>
      </c>
      <c r="I138" s="243">
        <f t="shared" ca="1" si="11"/>
        <v>50</v>
      </c>
      <c r="J138" s="244">
        <f t="shared" ca="1" si="11"/>
        <v>50</v>
      </c>
      <c r="K138" s="245">
        <f t="shared" ca="1" si="11"/>
        <v>50</v>
      </c>
      <c r="L138" s="243">
        <f t="shared" ca="1" si="11"/>
        <v>50</v>
      </c>
      <c r="M138" s="243">
        <f t="shared" ca="1" si="11"/>
        <v>50</v>
      </c>
      <c r="N138" s="243">
        <f t="shared" ca="1" si="11"/>
        <v>50</v>
      </c>
      <c r="O138" s="246">
        <f t="shared" ca="1" si="11"/>
        <v>50</v>
      </c>
      <c r="P138" s="247">
        <f t="shared" ca="1" si="11"/>
        <v>50</v>
      </c>
      <c r="Q138" s="243">
        <f t="shared" ca="1" si="11"/>
        <v>50</v>
      </c>
      <c r="R138" s="243">
        <f t="shared" ca="1" si="11"/>
        <v>50</v>
      </c>
      <c r="S138" s="243">
        <f t="shared" ca="1" si="11"/>
        <v>50</v>
      </c>
      <c r="T138" s="244" t="str">
        <f t="shared" si="11"/>
        <v/>
      </c>
      <c r="U138" s="245">
        <f t="shared" ca="1" si="11"/>
        <v>50</v>
      </c>
      <c r="V138" s="243">
        <f t="shared" ca="1" si="11"/>
        <v>50</v>
      </c>
      <c r="W138" s="243">
        <f t="shared" ca="1" si="11"/>
        <v>50</v>
      </c>
      <c r="X138" s="243">
        <f t="shared" ca="1" si="11"/>
        <v>50</v>
      </c>
      <c r="Y138" s="246">
        <f t="shared" ca="1" si="11"/>
        <v>50</v>
      </c>
      <c r="Z138" s="247" t="str">
        <f t="shared" si="11"/>
        <v/>
      </c>
      <c r="AA138" s="243" t="str">
        <f t="shared" si="11"/>
        <v/>
      </c>
      <c r="AB138" s="243" t="str">
        <f t="shared" si="11"/>
        <v/>
      </c>
      <c r="AC138" s="243" t="str">
        <f t="shared" si="11"/>
        <v/>
      </c>
      <c r="AD138" s="243" t="str">
        <f t="shared" si="11"/>
        <v/>
      </c>
      <c r="AE138" s="262"/>
      <c r="AF138" s="262"/>
      <c r="AG138" s="248">
        <f>SUM(AG78:AG137)</f>
        <v>0</v>
      </c>
      <c r="AH138" s="249">
        <f>SUM(AH78:AH137)</f>
        <v>950</v>
      </c>
      <c r="AI138" s="830"/>
      <c r="AJ138" s="831"/>
      <c r="AK138" s="831"/>
      <c r="AL138" s="831"/>
      <c r="AM138" s="831"/>
      <c r="AN138" s="832"/>
    </row>
    <row r="139" spans="2:51" ht="21.95" customHeight="1" thickBot="1">
      <c r="B139" s="184"/>
      <c r="C139" s="261">
        <f ca="1">IF(C77="","",C77+C138)</f>
        <v>100</v>
      </c>
      <c r="D139" s="828" t="s">
        <v>207</v>
      </c>
      <c r="E139" s="829"/>
      <c r="F139" s="247">
        <f t="shared" ref="F139:AD139" ca="1" si="12">IF(F14="","",F77+F138)</f>
        <v>100</v>
      </c>
      <c r="G139" s="263">
        <f ca="1">IF(G14="","",G77+G138)</f>
        <v>100</v>
      </c>
      <c r="H139" s="264">
        <f t="shared" ca="1" si="12"/>
        <v>99</v>
      </c>
      <c r="I139" s="264">
        <f t="shared" ca="1" si="12"/>
        <v>100</v>
      </c>
      <c r="J139" s="265">
        <f t="shared" ca="1" si="12"/>
        <v>100</v>
      </c>
      <c r="K139" s="263">
        <f t="shared" ca="1" si="12"/>
        <v>100</v>
      </c>
      <c r="L139" s="264">
        <f t="shared" ca="1" si="12"/>
        <v>100</v>
      </c>
      <c r="M139" s="264">
        <f t="shared" ca="1" si="12"/>
        <v>100</v>
      </c>
      <c r="N139" s="264">
        <f t="shared" ca="1" si="12"/>
        <v>100</v>
      </c>
      <c r="O139" s="265">
        <f t="shared" ca="1" si="12"/>
        <v>100</v>
      </c>
      <c r="P139" s="263">
        <f t="shared" ca="1" si="12"/>
        <v>100</v>
      </c>
      <c r="Q139" s="264">
        <f t="shared" ca="1" si="12"/>
        <v>100</v>
      </c>
      <c r="R139" s="264">
        <f t="shared" ca="1" si="12"/>
        <v>100</v>
      </c>
      <c r="S139" s="264">
        <f t="shared" ca="1" si="12"/>
        <v>100</v>
      </c>
      <c r="T139" s="265" t="str">
        <f t="shared" si="12"/>
        <v/>
      </c>
      <c r="U139" s="263">
        <f t="shared" ca="1" si="12"/>
        <v>100</v>
      </c>
      <c r="V139" s="264">
        <f t="shared" ca="1" si="12"/>
        <v>100</v>
      </c>
      <c r="W139" s="264">
        <f t="shared" ca="1" si="12"/>
        <v>100</v>
      </c>
      <c r="X139" s="264">
        <f t="shared" ca="1" si="12"/>
        <v>100</v>
      </c>
      <c r="Y139" s="265">
        <f t="shared" ca="1" si="12"/>
        <v>100</v>
      </c>
      <c r="Z139" s="263" t="str">
        <f t="shared" si="12"/>
        <v/>
      </c>
      <c r="AA139" s="264" t="str">
        <f t="shared" si="12"/>
        <v/>
      </c>
      <c r="AB139" s="264" t="str">
        <f t="shared" si="12"/>
        <v/>
      </c>
      <c r="AC139" s="264" t="str">
        <f t="shared" si="12"/>
        <v/>
      </c>
      <c r="AD139" s="265" t="str">
        <f t="shared" si="12"/>
        <v/>
      </c>
      <c r="AE139" s="266"/>
      <c r="AF139" s="266"/>
      <c r="AG139" s="260">
        <f>AG77+AG138</f>
        <v>1</v>
      </c>
      <c r="AH139" s="267">
        <f>AH77+AH138</f>
        <v>1899</v>
      </c>
      <c r="AI139" s="833"/>
      <c r="AJ139" s="834"/>
      <c r="AK139" s="834"/>
      <c r="AL139" s="834"/>
      <c r="AM139" s="834"/>
      <c r="AN139" s="835"/>
    </row>
    <row r="140" spans="2:51" ht="6.75" customHeight="1" thickBot="1">
      <c r="C140" s="809"/>
      <c r="D140" s="809"/>
      <c r="E140" s="268"/>
      <c r="F140" s="810"/>
      <c r="G140" s="810"/>
      <c r="H140" s="810"/>
      <c r="I140" s="810"/>
      <c r="J140" s="810"/>
    </row>
    <row r="141" spans="2:51" ht="25.35" customHeight="1" thickBot="1">
      <c r="C141" s="269" t="s">
        <v>208</v>
      </c>
      <c r="D141" s="270"/>
      <c r="E141" s="270"/>
      <c r="F141" s="271"/>
      <c r="G141" s="271"/>
      <c r="H141" s="271"/>
      <c r="I141" s="271"/>
      <c r="J141" s="271"/>
      <c r="K141" s="271"/>
      <c r="L141" s="271"/>
      <c r="M141" s="271"/>
      <c r="N141" s="271"/>
      <c r="O141" s="271"/>
      <c r="P141" s="271"/>
      <c r="Q141" s="271"/>
      <c r="R141" s="272"/>
      <c r="S141" s="273" t="s">
        <v>209</v>
      </c>
      <c r="T141" s="274"/>
      <c r="U141" s="274"/>
      <c r="V141" s="274"/>
      <c r="W141" s="274"/>
      <c r="X141" s="275"/>
      <c r="Y141" s="275"/>
      <c r="Z141" s="275"/>
      <c r="AA141" s="276"/>
      <c r="AB141" s="277"/>
      <c r="AD141" s="811" t="s">
        <v>210</v>
      </c>
      <c r="AE141" s="812"/>
      <c r="AF141" s="812"/>
      <c r="AG141" s="812"/>
      <c r="AH141" s="815" t="str">
        <f>IF(Z11="","",Z11)</f>
        <v>AUGUST</v>
      </c>
      <c r="AI141" s="817" t="s">
        <v>211</v>
      </c>
      <c r="AJ141" s="818"/>
      <c r="AK141" s="821">
        <f>IF(AR13="","",AR13)</f>
        <v>19</v>
      </c>
      <c r="AL141" s="836" t="s">
        <v>212</v>
      </c>
      <c r="AM141" s="836"/>
      <c r="AN141" s="837"/>
    </row>
    <row r="142" spans="2:51" ht="15" customHeight="1" thickBot="1">
      <c r="C142" s="795" t="s">
        <v>213</v>
      </c>
      <c r="D142" s="795"/>
      <c r="E142" s="795"/>
      <c r="F142" s="795"/>
      <c r="G142" s="795"/>
      <c r="H142" s="795"/>
      <c r="I142" s="795"/>
      <c r="J142" s="795"/>
      <c r="K142" s="795"/>
      <c r="L142" s="795"/>
      <c r="M142" s="795"/>
      <c r="N142" s="795"/>
      <c r="O142" s="795"/>
      <c r="P142" s="795"/>
      <c r="Q142" s="271"/>
      <c r="R142" s="272"/>
      <c r="S142" s="838" t="s">
        <v>214</v>
      </c>
      <c r="T142" s="839"/>
      <c r="U142" s="839"/>
      <c r="V142" s="839"/>
      <c r="W142" s="839"/>
      <c r="X142" s="839"/>
      <c r="Y142" s="839"/>
      <c r="Z142" s="839"/>
      <c r="AA142" s="839"/>
      <c r="AB142" s="278"/>
      <c r="AD142" s="813"/>
      <c r="AE142" s="814"/>
      <c r="AF142" s="814"/>
      <c r="AG142" s="814"/>
      <c r="AH142" s="816"/>
      <c r="AI142" s="819"/>
      <c r="AJ142" s="820"/>
      <c r="AK142" s="822"/>
      <c r="AL142" s="279" t="s">
        <v>190</v>
      </c>
      <c r="AM142" s="280" t="s">
        <v>194</v>
      </c>
      <c r="AN142" s="281" t="s">
        <v>215</v>
      </c>
    </row>
    <row r="143" spans="2:51">
      <c r="C143" s="795" t="s">
        <v>216</v>
      </c>
      <c r="D143" s="795"/>
      <c r="E143" s="795"/>
      <c r="F143" s="795"/>
      <c r="G143" s="795"/>
      <c r="H143" s="795"/>
      <c r="I143" s="795"/>
      <c r="J143" s="795"/>
      <c r="K143" s="795"/>
      <c r="L143" s="795"/>
      <c r="M143" s="795"/>
      <c r="N143" s="795"/>
      <c r="O143" s="795"/>
      <c r="P143" s="795"/>
      <c r="Q143" s="271"/>
      <c r="R143" s="272"/>
      <c r="S143" s="773"/>
      <c r="T143" s="774"/>
      <c r="U143" s="774"/>
      <c r="V143" s="774"/>
      <c r="W143" s="774"/>
      <c r="X143" s="774"/>
      <c r="Y143" s="774"/>
      <c r="Z143" s="774"/>
      <c r="AA143" s="774"/>
      <c r="AB143" s="278"/>
      <c r="AD143" s="840" t="s">
        <v>217</v>
      </c>
      <c r="AE143" s="841"/>
      <c r="AF143" s="841"/>
      <c r="AG143" s="841"/>
      <c r="AH143" s="841"/>
      <c r="AI143" s="841"/>
      <c r="AJ143" s="841"/>
      <c r="AK143" s="842"/>
      <c r="AL143" s="807">
        <f ca="1">IF('SF2'!AL143="","",'SF2'!AL143)</f>
        <v>50</v>
      </c>
      <c r="AM143" s="807">
        <f ca="1">IF('SF2'!AM143="","",'SF2'!AM143)</f>
        <v>50</v>
      </c>
      <c r="AN143" s="789">
        <f ca="1">AL143+AM143</f>
        <v>100</v>
      </c>
    </row>
    <row r="144" spans="2:51" ht="15.75" customHeight="1">
      <c r="C144" s="795" t="s">
        <v>218</v>
      </c>
      <c r="D144" s="795"/>
      <c r="E144" s="795"/>
      <c r="F144" s="795"/>
      <c r="G144" s="795"/>
      <c r="H144" s="795"/>
      <c r="I144" s="795"/>
      <c r="J144" s="795"/>
      <c r="K144" s="795"/>
      <c r="L144" s="795"/>
      <c r="M144" s="795"/>
      <c r="N144" s="795"/>
      <c r="O144" s="795"/>
      <c r="P144" s="795"/>
      <c r="Q144" s="271"/>
      <c r="R144" s="272"/>
      <c r="S144" s="773"/>
      <c r="T144" s="774"/>
      <c r="U144" s="774"/>
      <c r="V144" s="774"/>
      <c r="W144" s="774"/>
      <c r="X144" s="774"/>
      <c r="Y144" s="774"/>
      <c r="Z144" s="774"/>
      <c r="AA144" s="774"/>
      <c r="AB144" s="278"/>
      <c r="AD144" s="843"/>
      <c r="AE144" s="844"/>
      <c r="AF144" s="844"/>
      <c r="AG144" s="844"/>
      <c r="AH144" s="844"/>
      <c r="AI144" s="844"/>
      <c r="AJ144" s="844"/>
      <c r="AK144" s="845"/>
      <c r="AL144" s="769"/>
      <c r="AM144" s="769"/>
      <c r="AN144" s="771"/>
    </row>
    <row r="145" spans="3:40" ht="15.75" customHeight="1">
      <c r="C145" s="804" t="s">
        <v>219</v>
      </c>
      <c r="D145" s="808" t="s">
        <v>220</v>
      </c>
      <c r="E145" s="284"/>
      <c r="F145" s="802" t="s">
        <v>221</v>
      </c>
      <c r="G145" s="802"/>
      <c r="H145" s="802"/>
      <c r="I145" s="802"/>
      <c r="J145" s="802"/>
      <c r="K145" s="802"/>
      <c r="L145" s="802"/>
      <c r="M145" s="802"/>
      <c r="N145" s="802"/>
      <c r="O145" s="802"/>
      <c r="P145" s="794" t="s">
        <v>222</v>
      </c>
      <c r="Q145" s="794"/>
      <c r="R145" s="272"/>
      <c r="S145" s="286" t="s">
        <v>223</v>
      </c>
      <c r="X145" s="215"/>
      <c r="AA145" s="287"/>
      <c r="AB145" s="278"/>
      <c r="AD145" s="780" t="s">
        <v>224</v>
      </c>
      <c r="AE145" s="781"/>
      <c r="AF145" s="781"/>
      <c r="AG145" s="782"/>
      <c r="AH145" s="782"/>
      <c r="AI145" s="782"/>
      <c r="AJ145" s="782"/>
      <c r="AK145" s="782"/>
      <c r="AL145" s="803">
        <v>0</v>
      </c>
      <c r="AM145" s="803">
        <v>0</v>
      </c>
      <c r="AN145" s="777">
        <f>IF(AL145="","",AL145+AM145)</f>
        <v>0</v>
      </c>
    </row>
    <row r="146" spans="3:40" ht="15.75" customHeight="1">
      <c r="C146" s="804"/>
      <c r="D146" s="808"/>
      <c r="E146" s="284"/>
      <c r="F146" s="799" t="s">
        <v>225</v>
      </c>
      <c r="G146" s="799"/>
      <c r="H146" s="799"/>
      <c r="I146" s="799"/>
      <c r="J146" s="799"/>
      <c r="K146" s="799"/>
      <c r="L146" s="799"/>
      <c r="M146" s="799"/>
      <c r="N146" s="799"/>
      <c r="O146" s="799"/>
      <c r="P146" s="794"/>
      <c r="Q146" s="794"/>
      <c r="R146" s="272"/>
      <c r="S146" s="286" t="s">
        <v>226</v>
      </c>
      <c r="T146" s="215"/>
      <c r="U146" s="215"/>
      <c r="V146" s="215"/>
      <c r="W146" s="215"/>
      <c r="X146" s="215"/>
      <c r="AA146" s="287"/>
      <c r="AB146" s="278"/>
      <c r="AD146" s="780"/>
      <c r="AE146" s="781"/>
      <c r="AF146" s="781"/>
      <c r="AG146" s="782"/>
      <c r="AH146" s="782"/>
      <c r="AI146" s="782"/>
      <c r="AJ146" s="782"/>
      <c r="AK146" s="782"/>
      <c r="AL146" s="803"/>
      <c r="AM146" s="803"/>
      <c r="AN146" s="777"/>
    </row>
    <row r="147" spans="3:40" ht="18" customHeight="1">
      <c r="C147" s="804" t="s">
        <v>227</v>
      </c>
      <c r="D147" s="805" t="s">
        <v>228</v>
      </c>
      <c r="E147" s="288"/>
      <c r="F147" s="806" t="s">
        <v>229</v>
      </c>
      <c r="G147" s="806"/>
      <c r="H147" s="806"/>
      <c r="I147" s="806"/>
      <c r="J147" s="806"/>
      <c r="K147" s="806"/>
      <c r="L147" s="806"/>
      <c r="M147" s="806"/>
      <c r="N147" s="806"/>
      <c r="O147" s="806"/>
      <c r="P147" s="289"/>
      <c r="Q147" s="271"/>
      <c r="R147" s="272"/>
      <c r="S147" s="290" t="s">
        <v>230</v>
      </c>
      <c r="T147" s="215"/>
      <c r="U147" s="215"/>
      <c r="V147" s="215"/>
      <c r="W147" s="215"/>
      <c r="X147" s="215"/>
      <c r="AA147" s="287"/>
      <c r="AB147" s="278"/>
      <c r="AD147" s="780" t="s">
        <v>231</v>
      </c>
      <c r="AE147" s="781"/>
      <c r="AF147" s="781"/>
      <c r="AG147" s="782"/>
      <c r="AH147" s="782"/>
      <c r="AI147" s="782"/>
      <c r="AJ147" s="782"/>
      <c r="AK147" s="782"/>
      <c r="AL147" s="807" cm="1">
        <f t="array" aca="1" ref="AL147" ca="1">AL143+COUNTIF(AI17:AI76,"Transferred In")-SUM(COUNTIF(AI17:AI76,{"NLS","Transferred Out"}))</f>
        <v>50</v>
      </c>
      <c r="AM147" s="807" cm="1">
        <f t="array" aca="1" ref="AM147" ca="1">AM143+COUNTIF(AI78:AJ137,"Transferred In")-SUM(COUNTIF(AI78:AJ137,{"NLS","Transferred Out"}))</f>
        <v>50</v>
      </c>
      <c r="AN147" s="789">
        <f ca="1">AL147+AM147</f>
        <v>100</v>
      </c>
    </row>
    <row r="148" spans="3:40" ht="14.25" customHeight="1">
      <c r="C148" s="804"/>
      <c r="D148" s="805"/>
      <c r="E148" s="288"/>
      <c r="F148" s="799" t="s">
        <v>232</v>
      </c>
      <c r="G148" s="799"/>
      <c r="H148" s="799"/>
      <c r="I148" s="799"/>
      <c r="J148" s="799"/>
      <c r="K148" s="799"/>
      <c r="L148" s="799"/>
      <c r="M148" s="799"/>
      <c r="N148" s="799"/>
      <c r="O148" s="799"/>
      <c r="P148" s="271"/>
      <c r="Q148" s="271"/>
      <c r="R148" s="272"/>
      <c r="S148" s="290" t="s">
        <v>233</v>
      </c>
      <c r="X148" s="215"/>
      <c r="AA148" s="287"/>
      <c r="AB148" s="278"/>
      <c r="AD148" s="780"/>
      <c r="AE148" s="781"/>
      <c r="AF148" s="781"/>
      <c r="AG148" s="782"/>
      <c r="AH148" s="782"/>
      <c r="AI148" s="782"/>
      <c r="AJ148" s="782"/>
      <c r="AK148" s="782"/>
      <c r="AL148" s="769"/>
      <c r="AM148" s="769"/>
      <c r="AN148" s="771"/>
    </row>
    <row r="149" spans="3:40" ht="15.75" customHeight="1">
      <c r="C149" s="800" t="s">
        <v>234</v>
      </c>
      <c r="D149" s="801" t="s">
        <v>235</v>
      </c>
      <c r="E149" s="801"/>
      <c r="F149" s="802" t="s">
        <v>236</v>
      </c>
      <c r="G149" s="802"/>
      <c r="H149" s="802"/>
      <c r="I149" s="802"/>
      <c r="J149" s="802"/>
      <c r="K149" s="802"/>
      <c r="L149" s="802"/>
      <c r="M149" s="802"/>
      <c r="N149" s="802"/>
      <c r="O149" s="802"/>
      <c r="P149" s="794" t="s">
        <v>222</v>
      </c>
      <c r="Q149" s="794"/>
      <c r="R149" s="272"/>
      <c r="S149" s="290" t="s">
        <v>237</v>
      </c>
      <c r="AA149" s="287"/>
      <c r="AB149" s="278"/>
      <c r="AD149" s="780" t="s">
        <v>238</v>
      </c>
      <c r="AE149" s="781"/>
      <c r="AF149" s="781"/>
      <c r="AG149" s="782"/>
      <c r="AH149" s="782"/>
      <c r="AI149" s="782"/>
      <c r="AJ149" s="782"/>
      <c r="AK149" s="782"/>
      <c r="AL149" s="790" t="str">
        <f ca="1">IF(AL143=0,"",IF(MOD(AL147/AL143*100,1)=0,TEXT(AL147/AL143*100,"0"),TEXT(AL147/AL143*100,"0.00")))</f>
        <v>100</v>
      </c>
      <c r="AM149" s="790" t="str">
        <f ca="1">IF(AM143=0,"",IF(MOD(ROUND(AM147/AM143*100,2),1)=0,TEXT(ROUND(AM147/AM143*100,2),"0"),TEXT(ROUND(AM147/AM143*100,2),"0.00")))</f>
        <v>100</v>
      </c>
      <c r="AN149" s="792" t="str">
        <f ca="1">IF(AN143=0,"",IF(MOD(ROUND(AN147/AN143*100,2),1)=0,TEXT(ROUND(AN147/AN143*100,2),"0"),TEXT(ROUND(AN147/AN143*100,2),"0.00")))</f>
        <v>100</v>
      </c>
    </row>
    <row r="150" spans="3:40" ht="19.5" customHeight="1">
      <c r="C150" s="800"/>
      <c r="D150" s="801"/>
      <c r="E150" s="801"/>
      <c r="F150" s="794" t="s">
        <v>239</v>
      </c>
      <c r="G150" s="794"/>
      <c r="H150" s="794"/>
      <c r="I150" s="794"/>
      <c r="J150" s="794"/>
      <c r="K150" s="794"/>
      <c r="L150" s="794"/>
      <c r="M150" s="794"/>
      <c r="N150" s="794"/>
      <c r="O150" s="794"/>
      <c r="P150" s="794"/>
      <c r="Q150" s="794"/>
      <c r="R150" s="272"/>
      <c r="S150" s="290" t="s">
        <v>240</v>
      </c>
      <c r="AA150" s="287"/>
      <c r="AB150" s="278"/>
      <c r="AD150" s="780"/>
      <c r="AE150" s="781"/>
      <c r="AF150" s="781"/>
      <c r="AG150" s="782"/>
      <c r="AH150" s="782"/>
      <c r="AI150" s="782"/>
      <c r="AJ150" s="782"/>
      <c r="AK150" s="782"/>
      <c r="AL150" s="791"/>
      <c r="AM150" s="791"/>
      <c r="AN150" s="793"/>
    </row>
    <row r="151" spans="3:40" ht="26.25" customHeight="1">
      <c r="C151" s="795"/>
      <c r="D151" s="795"/>
      <c r="E151" s="795"/>
      <c r="F151" s="795"/>
      <c r="G151" s="795"/>
      <c r="H151" s="795"/>
      <c r="I151" s="795"/>
      <c r="J151" s="795"/>
      <c r="K151" s="795"/>
      <c r="L151" s="795"/>
      <c r="M151" s="795"/>
      <c r="N151" s="795"/>
      <c r="O151" s="285"/>
      <c r="P151" s="285"/>
      <c r="Q151" s="271"/>
      <c r="R151" s="272"/>
      <c r="S151" s="286" t="s">
        <v>241</v>
      </c>
      <c r="AA151" s="215"/>
      <c r="AB151" s="278"/>
      <c r="AD151" s="796" t="s">
        <v>242</v>
      </c>
      <c r="AE151" s="797"/>
      <c r="AF151" s="797"/>
      <c r="AG151" s="798"/>
      <c r="AH151" s="798"/>
      <c r="AI151" s="798"/>
      <c r="AJ151" s="798"/>
      <c r="AK151" s="798"/>
      <c r="AL151" s="398" t="str">
        <f>IF(AK141=0,"",IF(MOD(ROUND(AH77/AK141,2),1)=0,TEXT(ROUND(AH77/AK141,2),"0"),TEXT(ROUND(AH77/AK141,2),"0.00")))</f>
        <v>49.95</v>
      </c>
      <c r="AM151" s="398" t="str">
        <f>IF(AK141=0,"",IF(MOD(ROUND(AH138/AK141,2),1)=0,TEXT(ROUND(AH138/AK141,2),"0"),TEXT(ROUND(AH138/AK141,2),"0.00")))</f>
        <v>50</v>
      </c>
      <c r="AN151" s="399" t="str">
        <f>IF(AK141=0,"",IF(MOD(ROUND(AH139/AK141,2),1)=0,TEXT(ROUND(AH139/AK141,2),"0"),TEXT(ROUND(AH139/AK141,2),"0.00")))</f>
        <v>99.95</v>
      </c>
    </row>
    <row r="152" spans="3:40" ht="16.5" customHeight="1">
      <c r="C152" s="779" t="s">
        <v>243</v>
      </c>
      <c r="D152" s="779"/>
      <c r="E152" s="779"/>
      <c r="F152" s="779"/>
      <c r="G152" s="779"/>
      <c r="H152" s="779"/>
      <c r="I152" s="779"/>
      <c r="J152" s="779"/>
      <c r="K152" s="779"/>
      <c r="L152" s="779"/>
      <c r="M152" s="779"/>
      <c r="N152" s="779"/>
      <c r="O152" s="779"/>
      <c r="P152" s="779"/>
      <c r="Q152" s="289"/>
      <c r="R152" s="272"/>
      <c r="S152" s="290" t="s">
        <v>244</v>
      </c>
      <c r="AA152" s="287"/>
      <c r="AB152" s="278"/>
      <c r="AD152" s="780" t="s">
        <v>245</v>
      </c>
      <c r="AE152" s="781"/>
      <c r="AF152" s="781"/>
      <c r="AG152" s="782"/>
      <c r="AH152" s="782"/>
      <c r="AI152" s="782"/>
      <c r="AJ152" s="782"/>
      <c r="AK152" s="782"/>
      <c r="AL152" s="783" t="str">
        <f ca="1">IF(AL147=0,"",IF(MOD(ROUND(AL151/AL147*100,2),1)=0,TEXT(ROUND(AL151/AL147*100,2),"0"),TEXT(ROUND(AL151/AL147*100,2),"0.00")))</f>
        <v>99.90</v>
      </c>
      <c r="AM152" s="784" t="str">
        <f ca="1">IF(AM147=0,"",IF(MOD(ROUND(AM151/AM147*100,2),1)=0,TEXT(ROUND(AM151/AM147*100,2),"0"),TEXT(ROUND(AM151/AM147*100,2),"0.00")))</f>
        <v>100</v>
      </c>
      <c r="AN152" s="785" t="str">
        <f ca="1">IF(AN147=0,"",IF(MOD(ROUND(AN151/AN147*100,2),1)=0,TEXT(ROUND(AN151/AN147*100,2),"0"),TEXT(ROUND(AN151/AN147*100,2),"0.00")))</f>
        <v>99.95</v>
      </c>
    </row>
    <row r="153" spans="3:40" ht="15.75" customHeight="1">
      <c r="C153" s="779"/>
      <c r="D153" s="779"/>
      <c r="E153" s="779"/>
      <c r="F153" s="779"/>
      <c r="G153" s="779"/>
      <c r="H153" s="779"/>
      <c r="I153" s="779"/>
      <c r="J153" s="779"/>
      <c r="K153" s="779"/>
      <c r="L153" s="779"/>
      <c r="M153" s="779"/>
      <c r="N153" s="779"/>
      <c r="O153" s="779"/>
      <c r="P153" s="779"/>
      <c r="Q153" s="289"/>
      <c r="R153" s="272"/>
      <c r="S153" s="290" t="s">
        <v>246</v>
      </c>
      <c r="AA153" s="287"/>
      <c r="AB153" s="278"/>
      <c r="AD153" s="780"/>
      <c r="AE153" s="781"/>
      <c r="AF153" s="781"/>
      <c r="AG153" s="782"/>
      <c r="AH153" s="782"/>
      <c r="AI153" s="782"/>
      <c r="AJ153" s="782"/>
      <c r="AK153" s="782"/>
      <c r="AL153" s="783"/>
      <c r="AM153" s="784"/>
      <c r="AN153" s="785"/>
    </row>
    <row r="154" spans="3:40" ht="15.75" customHeight="1">
      <c r="C154" s="778" t="s">
        <v>247</v>
      </c>
      <c r="D154" s="778"/>
      <c r="E154" s="778"/>
      <c r="F154" s="778"/>
      <c r="G154" s="778"/>
      <c r="H154" s="778"/>
      <c r="I154" s="778"/>
      <c r="J154" s="778"/>
      <c r="K154" s="778"/>
      <c r="L154" s="778"/>
      <c r="M154" s="778"/>
      <c r="N154" s="778"/>
      <c r="O154" s="778"/>
      <c r="P154" s="778"/>
      <c r="Q154" s="778"/>
      <c r="R154" s="272"/>
      <c r="S154" s="290" t="s">
        <v>248</v>
      </c>
      <c r="AA154" s="287"/>
      <c r="AB154" s="278"/>
      <c r="AC154" s="292"/>
      <c r="AD154" s="780" t="s">
        <v>249</v>
      </c>
      <c r="AE154" s="781"/>
      <c r="AF154" s="781"/>
      <c r="AG154" s="782"/>
      <c r="AH154" s="782"/>
      <c r="AI154" s="782"/>
      <c r="AJ154" s="782"/>
      <c r="AK154" s="782"/>
      <c r="AL154" s="786">
        <v>0</v>
      </c>
      <c r="AM154" s="786">
        <v>0</v>
      </c>
      <c r="AN154" s="788">
        <f>IF(AL154="","",AL154+AM154)</f>
        <v>0</v>
      </c>
    </row>
    <row r="155" spans="3:40" ht="16.5" customHeight="1">
      <c r="C155" s="778"/>
      <c r="D155" s="778"/>
      <c r="E155" s="778"/>
      <c r="F155" s="778"/>
      <c r="G155" s="778"/>
      <c r="H155" s="778"/>
      <c r="I155" s="778"/>
      <c r="J155" s="778"/>
      <c r="K155" s="778"/>
      <c r="L155" s="778"/>
      <c r="M155" s="778"/>
      <c r="N155" s="778"/>
      <c r="O155" s="778"/>
      <c r="P155" s="778"/>
      <c r="Q155" s="778"/>
      <c r="R155" s="272"/>
      <c r="S155" s="290" t="s">
        <v>250</v>
      </c>
      <c r="AA155" s="215"/>
      <c r="AB155" s="278"/>
      <c r="AD155" s="780"/>
      <c r="AE155" s="781"/>
      <c r="AF155" s="781"/>
      <c r="AG155" s="782"/>
      <c r="AH155" s="782"/>
      <c r="AI155" s="782"/>
      <c r="AJ155" s="782"/>
      <c r="AK155" s="782"/>
      <c r="AL155" s="787"/>
      <c r="AM155" s="787"/>
      <c r="AN155" s="789"/>
    </row>
    <row r="156" spans="3:40" ht="14.25" customHeight="1">
      <c r="C156" s="271" t="s">
        <v>251</v>
      </c>
      <c r="D156" s="291"/>
      <c r="E156" s="291"/>
      <c r="F156" s="293"/>
      <c r="G156" s="293"/>
      <c r="H156" s="293"/>
      <c r="I156" s="293"/>
      <c r="J156" s="293"/>
      <c r="K156" s="293"/>
      <c r="L156" s="293"/>
      <c r="M156" s="293"/>
      <c r="N156" s="293"/>
      <c r="O156" s="293"/>
      <c r="P156" s="293"/>
      <c r="Q156" s="289"/>
      <c r="R156" s="272"/>
      <c r="S156" s="290" t="s">
        <v>252</v>
      </c>
      <c r="AA156" s="287"/>
      <c r="AB156" s="278"/>
      <c r="AD156" s="763" t="s">
        <v>253</v>
      </c>
      <c r="AE156" s="764"/>
      <c r="AF156" s="764"/>
      <c r="AG156" s="765"/>
      <c r="AH156" s="765"/>
      <c r="AI156" s="765"/>
      <c r="AJ156" s="765"/>
      <c r="AK156" s="765"/>
      <c r="AL156" s="776">
        <f>COUNTIF(AI17:AJ76,"NLS")</f>
        <v>0</v>
      </c>
      <c r="AM156" s="776">
        <f>COUNTIF(AI78:AJ137,"NLS")</f>
        <v>0</v>
      </c>
      <c r="AN156" s="777">
        <f>AL156+AM156</f>
        <v>0</v>
      </c>
    </row>
    <row r="157" spans="3:40" ht="15.75" customHeight="1">
      <c r="C157" s="283" t="s">
        <v>254</v>
      </c>
      <c r="D157" s="778" t="s">
        <v>255</v>
      </c>
      <c r="E157" s="778"/>
      <c r="F157" s="778"/>
      <c r="G157" s="778"/>
      <c r="H157" s="778"/>
      <c r="I157" s="778"/>
      <c r="J157" s="778"/>
      <c r="K157" s="778"/>
      <c r="L157" s="778"/>
      <c r="M157" s="778"/>
      <c r="N157" s="778"/>
      <c r="O157" s="778"/>
      <c r="P157" s="778"/>
      <c r="Q157" s="271"/>
      <c r="R157" s="272"/>
      <c r="S157" s="290" t="s">
        <v>256</v>
      </c>
      <c r="AA157" s="215"/>
      <c r="AB157" s="278"/>
      <c r="AD157" s="763"/>
      <c r="AE157" s="764"/>
      <c r="AF157" s="764"/>
      <c r="AG157" s="765"/>
      <c r="AH157" s="765"/>
      <c r="AI157" s="765"/>
      <c r="AJ157" s="765"/>
      <c r="AK157" s="765"/>
      <c r="AL157" s="776"/>
      <c r="AM157" s="776"/>
      <c r="AN157" s="777"/>
    </row>
    <row r="158" spans="3:40" ht="15.75" customHeight="1">
      <c r="E158" s="270"/>
      <c r="F158" s="270"/>
      <c r="G158" s="270"/>
      <c r="H158" s="270"/>
      <c r="I158" s="270"/>
      <c r="J158" s="294"/>
      <c r="K158" s="294"/>
      <c r="L158" s="294"/>
      <c r="M158" s="294"/>
      <c r="R158" s="272"/>
      <c r="S158" s="290" t="s">
        <v>257</v>
      </c>
      <c r="AB158" s="278"/>
      <c r="AD158" s="763" t="s">
        <v>258</v>
      </c>
      <c r="AE158" s="764"/>
      <c r="AF158" s="764"/>
      <c r="AG158" s="765"/>
      <c r="AH158" s="765"/>
      <c r="AI158" s="765"/>
      <c r="AJ158" s="765"/>
      <c r="AK158" s="765"/>
      <c r="AL158" s="769">
        <f>COUNTIF(AI17:AJ76,"Transferred Out")</f>
        <v>0</v>
      </c>
      <c r="AM158" s="769">
        <f>COUNTIF(AI78:AJ137,"Transferred Out")</f>
        <v>0</v>
      </c>
      <c r="AN158" s="771">
        <f>AL158+AM158</f>
        <v>0</v>
      </c>
    </row>
    <row r="159" spans="3:40" ht="14.25" customHeight="1">
      <c r="D159" s="270"/>
      <c r="E159" s="270"/>
      <c r="F159" s="270"/>
      <c r="G159" s="270"/>
      <c r="H159" s="270"/>
      <c r="I159" s="270"/>
      <c r="R159" s="272"/>
      <c r="S159" s="286" t="s">
        <v>259</v>
      </c>
      <c r="Y159" s="287"/>
      <c r="Z159" s="287"/>
      <c r="AA159" s="287"/>
      <c r="AB159" s="278"/>
      <c r="AD159" s="763"/>
      <c r="AE159" s="764"/>
      <c r="AF159" s="764"/>
      <c r="AG159" s="765"/>
      <c r="AH159" s="765"/>
      <c r="AI159" s="765"/>
      <c r="AJ159" s="765"/>
      <c r="AK159" s="765"/>
      <c r="AL159" s="769"/>
      <c r="AM159" s="769"/>
      <c r="AN159" s="771"/>
    </row>
    <row r="160" spans="3:40" ht="15" customHeight="1">
      <c r="D160" s="762"/>
      <c r="E160" s="762"/>
      <c r="F160" s="762"/>
      <c r="G160" s="762"/>
      <c r="H160" s="762"/>
      <c r="I160" s="762"/>
      <c r="R160" s="272"/>
      <c r="S160" s="290" t="s">
        <v>260</v>
      </c>
      <c r="AB160" s="278"/>
      <c r="AC160" s="282"/>
      <c r="AD160" s="763" t="s">
        <v>261</v>
      </c>
      <c r="AE160" s="764"/>
      <c r="AF160" s="764"/>
      <c r="AG160" s="765"/>
      <c r="AH160" s="765"/>
      <c r="AI160" s="765"/>
      <c r="AJ160" s="765"/>
      <c r="AK160" s="765"/>
      <c r="AL160" s="769">
        <f>COUNTIF(AI17:AJ76,"Transferred In")</f>
        <v>0</v>
      </c>
      <c r="AM160" s="769">
        <f>COUNTIF(AI78:AJ137,"Transferred In")</f>
        <v>0</v>
      </c>
      <c r="AN160" s="771">
        <f>AL160+AM160</f>
        <v>0</v>
      </c>
    </row>
    <row r="161" spans="3:40" ht="15.75" customHeight="1" thickBot="1">
      <c r="D161" s="762"/>
      <c r="E161" s="762"/>
      <c r="F161" s="762"/>
      <c r="G161" s="762"/>
      <c r="H161" s="762"/>
      <c r="I161" s="762"/>
      <c r="R161" s="272"/>
      <c r="S161" s="290" t="s">
        <v>262</v>
      </c>
      <c r="AB161" s="278"/>
      <c r="AD161" s="766"/>
      <c r="AE161" s="767"/>
      <c r="AF161" s="767"/>
      <c r="AG161" s="768"/>
      <c r="AH161" s="768"/>
      <c r="AI161" s="768"/>
      <c r="AJ161" s="768"/>
      <c r="AK161" s="768"/>
      <c r="AL161" s="770"/>
      <c r="AM161" s="770"/>
      <c r="AN161" s="772"/>
    </row>
    <row r="162" spans="3:40" ht="14.25" customHeight="1">
      <c r="D162" s="215"/>
      <c r="E162" s="215"/>
      <c r="R162" s="272"/>
      <c r="S162" s="290" t="s">
        <v>263</v>
      </c>
      <c r="AB162" s="278"/>
    </row>
    <row r="163" spans="3:40">
      <c r="D163" s="215"/>
      <c r="E163" s="215"/>
      <c r="F163" s="215"/>
      <c r="G163" s="215"/>
      <c r="H163" s="215"/>
      <c r="I163" s="215"/>
      <c r="R163" s="272"/>
      <c r="S163" s="286" t="s">
        <v>264</v>
      </c>
      <c r="AB163" s="278"/>
      <c r="AD163" s="295" t="s">
        <v>265</v>
      </c>
      <c r="AE163" s="295"/>
      <c r="AF163" s="295"/>
      <c r="AN163" s="296"/>
    </row>
    <row r="164" spans="3:40">
      <c r="D164" s="297"/>
      <c r="E164" s="297"/>
      <c r="F164" s="215"/>
      <c r="G164" s="215"/>
      <c r="H164" s="215"/>
      <c r="I164" s="215"/>
      <c r="R164" s="272"/>
      <c r="S164" s="290" t="s">
        <v>266</v>
      </c>
      <c r="AB164" s="278"/>
    </row>
    <row r="165" spans="3:40" ht="12" customHeight="1">
      <c r="D165" s="297"/>
      <c r="E165" s="297"/>
      <c r="R165" s="272"/>
      <c r="S165" s="773" t="s">
        <v>267</v>
      </c>
      <c r="T165" s="774"/>
      <c r="U165" s="774"/>
      <c r="V165" s="774"/>
      <c r="W165" s="774"/>
      <c r="X165" s="774"/>
      <c r="Y165" s="774"/>
      <c r="Z165" s="774"/>
      <c r="AA165" s="774"/>
      <c r="AB165" s="775"/>
    </row>
    <row r="166" spans="3:40" ht="9.6" customHeight="1">
      <c r="D166" s="297"/>
      <c r="E166" s="297"/>
      <c r="R166" s="272"/>
      <c r="S166" s="773"/>
      <c r="T166" s="774"/>
      <c r="U166" s="774"/>
      <c r="V166" s="774"/>
      <c r="W166" s="774"/>
      <c r="X166" s="774"/>
      <c r="Y166" s="774"/>
      <c r="Z166" s="774"/>
      <c r="AA166" s="774"/>
      <c r="AB166" s="775"/>
      <c r="AD166" s="898" t="str">
        <f>IF('SF2'!AD166="","",'SF2'!AD166)</f>
        <v>NAME</v>
      </c>
      <c r="AE166" s="898"/>
      <c r="AF166" s="898"/>
      <c r="AG166" s="898"/>
      <c r="AH166" s="898"/>
      <c r="AI166" s="898"/>
      <c r="AJ166" s="898"/>
      <c r="AK166" s="898"/>
      <c r="AL166" s="898"/>
      <c r="AM166" s="898"/>
      <c r="AN166" s="898"/>
    </row>
    <row r="167" spans="3:40" ht="17.25" thickBot="1">
      <c r="D167" s="297"/>
      <c r="E167" s="297"/>
      <c r="S167" s="290" t="s">
        <v>268</v>
      </c>
      <c r="AB167" s="184"/>
      <c r="AD167" s="898"/>
      <c r="AE167" s="898"/>
      <c r="AF167" s="898"/>
      <c r="AG167" s="898"/>
      <c r="AH167" s="898"/>
      <c r="AI167" s="898"/>
      <c r="AJ167" s="898"/>
      <c r="AK167" s="898"/>
      <c r="AL167" s="898"/>
      <c r="AM167" s="898"/>
      <c r="AN167" s="898"/>
    </row>
    <row r="168" spans="3:40" ht="14.25" customHeight="1">
      <c r="D168" s="215"/>
      <c r="E168" s="215"/>
      <c r="S168" s="286" t="s">
        <v>269</v>
      </c>
      <c r="AB168" s="184"/>
      <c r="AD168" s="756" t="s">
        <v>270</v>
      </c>
      <c r="AE168" s="756"/>
      <c r="AF168" s="756"/>
      <c r="AG168" s="756"/>
      <c r="AH168" s="756"/>
      <c r="AI168" s="756"/>
      <c r="AJ168" s="756"/>
      <c r="AK168" s="756"/>
      <c r="AL168" s="756"/>
      <c r="AM168" s="756"/>
      <c r="AN168" s="756"/>
    </row>
    <row r="169" spans="3:40" ht="21.6" customHeight="1">
      <c r="C169" s="757"/>
      <c r="D169" s="757"/>
      <c r="E169" s="297"/>
      <c r="S169" s="290" t="s">
        <v>271</v>
      </c>
      <c r="AB169" s="184"/>
      <c r="AD169" s="758" t="s">
        <v>272</v>
      </c>
      <c r="AE169" s="758"/>
      <c r="AF169" s="758"/>
      <c r="AG169" s="758"/>
    </row>
    <row r="170" spans="3:40" ht="14.25" customHeight="1" thickBot="1">
      <c r="C170" s="757"/>
      <c r="D170" s="757"/>
      <c r="E170" s="297"/>
      <c r="S170" s="298" t="s">
        <v>273</v>
      </c>
      <c r="T170" s="183"/>
      <c r="U170" s="183"/>
      <c r="V170" s="183"/>
      <c r="W170" s="183"/>
      <c r="X170" s="183"/>
      <c r="Y170" s="183"/>
      <c r="Z170" s="183"/>
      <c r="AA170" s="183"/>
      <c r="AB170" s="299"/>
    </row>
    <row r="172" spans="3:40" ht="6.6" customHeight="1"/>
    <row r="173" spans="3:40" ht="19.899999999999999" customHeight="1" thickBot="1">
      <c r="S173" s="899" t="str">
        <f>IF('SF2'!S173="","",'SF2'!S173)</f>
        <v>NAME</v>
      </c>
      <c r="T173" s="899"/>
      <c r="U173" s="899"/>
      <c r="V173" s="899"/>
      <c r="W173" s="899"/>
      <c r="X173" s="899"/>
      <c r="Y173" s="899"/>
      <c r="Z173" s="899"/>
      <c r="AA173" s="899"/>
      <c r="AB173" s="899"/>
      <c r="AC173" s="300"/>
      <c r="AD173" s="898" t="str">
        <f>IF('SF2'!AD173="","",'SF2'!AD173)</f>
        <v>NAME</v>
      </c>
      <c r="AE173" s="898"/>
      <c r="AF173" s="898"/>
      <c r="AG173" s="898"/>
      <c r="AH173" s="898"/>
      <c r="AI173" s="898"/>
      <c r="AJ173" s="898"/>
      <c r="AK173" s="898"/>
      <c r="AL173" s="898"/>
      <c r="AM173" s="898"/>
      <c r="AN173" s="898"/>
    </row>
    <row r="174" spans="3:40" ht="15.6" customHeight="1">
      <c r="S174" s="761" t="s">
        <v>274</v>
      </c>
      <c r="T174" s="761"/>
      <c r="U174" s="761"/>
      <c r="V174" s="761"/>
      <c r="W174" s="761"/>
      <c r="X174" s="761"/>
      <c r="Y174" s="761"/>
      <c r="Z174" s="761"/>
      <c r="AA174" s="761"/>
      <c r="AB174" s="761"/>
      <c r="AC174" s="301"/>
      <c r="AD174" s="756" t="s">
        <v>275</v>
      </c>
      <c r="AE174" s="756"/>
      <c r="AF174" s="756"/>
      <c r="AG174" s="756"/>
      <c r="AH174" s="756"/>
      <c r="AI174" s="756"/>
      <c r="AJ174" s="756"/>
      <c r="AK174" s="756"/>
      <c r="AL174" s="756"/>
      <c r="AM174" s="756"/>
      <c r="AN174" s="756"/>
    </row>
  </sheetData>
  <sheetProtection algorithmName="SHA-512" hashValue="AQfRncVbmHz4jaBxF+Yy/sQF5xetHDHJshYZ+vw1fKCPPNiek+37ZmYKdXcBO3iC2IyfimhBw3VgfClogSYQ5w==" saltValue="YeB3kih01cD0Hz8tKbmKMw==" spinCount="100000" sheet="1" objects="1" scenarios="1" formatRows="0" sort="0" autoFilter="0"/>
  <autoFilter ref="AY15:AY137" xr:uid="{02BF5AF2-870C-4757-A3F8-BB1C6D48AC4F}"/>
  <mergeCells count="463">
    <mergeCell ref="S174:AB174"/>
    <mergeCell ref="AD174:AN174"/>
    <mergeCell ref="S165:AB166"/>
    <mergeCell ref="AD166:AN167"/>
    <mergeCell ref="AD168:AN168"/>
    <mergeCell ref="C169:D170"/>
    <mergeCell ref="AD169:AG169"/>
    <mergeCell ref="S173:AB173"/>
    <mergeCell ref="AD173:AN173"/>
    <mergeCell ref="AD158:AK159"/>
    <mergeCell ref="AL158:AL159"/>
    <mergeCell ref="AM158:AM159"/>
    <mergeCell ref="AN158:AN159"/>
    <mergeCell ref="D160:I161"/>
    <mergeCell ref="AD160:AK161"/>
    <mergeCell ref="AL160:AL161"/>
    <mergeCell ref="AM160:AM161"/>
    <mergeCell ref="AN160:AN161"/>
    <mergeCell ref="C154:Q155"/>
    <mergeCell ref="AD154:AK155"/>
    <mergeCell ref="AL154:AL155"/>
    <mergeCell ref="AM154:AM155"/>
    <mergeCell ref="AN154:AN155"/>
    <mergeCell ref="AD156:AK157"/>
    <mergeCell ref="AL156:AL157"/>
    <mergeCell ref="AM156:AM157"/>
    <mergeCell ref="AN156:AN157"/>
    <mergeCell ref="D157:P157"/>
    <mergeCell ref="C151:N151"/>
    <mergeCell ref="AD151:AK151"/>
    <mergeCell ref="C152:P153"/>
    <mergeCell ref="AD152:AK153"/>
    <mergeCell ref="AL152:AL153"/>
    <mergeCell ref="AM152:AM153"/>
    <mergeCell ref="AN152:AN153"/>
    <mergeCell ref="C149:C150"/>
    <mergeCell ref="D149:E150"/>
    <mergeCell ref="F149:O149"/>
    <mergeCell ref="P149:Q150"/>
    <mergeCell ref="AD149:AK150"/>
    <mergeCell ref="AL149:AL150"/>
    <mergeCell ref="C147:C148"/>
    <mergeCell ref="D147:D148"/>
    <mergeCell ref="F147:O147"/>
    <mergeCell ref="AD147:AK148"/>
    <mergeCell ref="AL147:AL148"/>
    <mergeCell ref="AM147:AM148"/>
    <mergeCell ref="AN147:AN148"/>
    <mergeCell ref="F148:O148"/>
    <mergeCell ref="AM149:AM150"/>
    <mergeCell ref="AN149:AN150"/>
    <mergeCell ref="F150:O150"/>
    <mergeCell ref="C145:C146"/>
    <mergeCell ref="D145:D146"/>
    <mergeCell ref="F145:O145"/>
    <mergeCell ref="P145:Q146"/>
    <mergeCell ref="AD145:AK146"/>
    <mergeCell ref="AL145:AL146"/>
    <mergeCell ref="AM145:AM146"/>
    <mergeCell ref="AN145:AN146"/>
    <mergeCell ref="F146:O146"/>
    <mergeCell ref="AD141:AG142"/>
    <mergeCell ref="AH141:AH142"/>
    <mergeCell ref="AI141:AJ142"/>
    <mergeCell ref="AK141:AK142"/>
    <mergeCell ref="AL141:AN141"/>
    <mergeCell ref="C142:P142"/>
    <mergeCell ref="S142:AA144"/>
    <mergeCell ref="C143:P143"/>
    <mergeCell ref="AD143:AK144"/>
    <mergeCell ref="AL143:AL144"/>
    <mergeCell ref="AM143:AM144"/>
    <mergeCell ref="AN143:AN144"/>
    <mergeCell ref="C144:P144"/>
    <mergeCell ref="D138:E138"/>
    <mergeCell ref="AI138:AN138"/>
    <mergeCell ref="D139:E139"/>
    <mergeCell ref="AI139:AN139"/>
    <mergeCell ref="C140:D140"/>
    <mergeCell ref="F140:J140"/>
    <mergeCell ref="D136:E136"/>
    <mergeCell ref="AI136:AJ136"/>
    <mergeCell ref="AK136:AN136"/>
    <mergeCell ref="D137:E137"/>
    <mergeCell ref="AI137:AJ137"/>
    <mergeCell ref="AK137:AN137"/>
    <mergeCell ref="D134:E134"/>
    <mergeCell ref="AI134:AJ134"/>
    <mergeCell ref="AK134:AN134"/>
    <mergeCell ref="D135:E135"/>
    <mergeCell ref="AI135:AJ135"/>
    <mergeCell ref="AK135:AN135"/>
    <mergeCell ref="D132:E132"/>
    <mergeCell ref="AI132:AJ132"/>
    <mergeCell ref="AK132:AN132"/>
    <mergeCell ref="D133:E133"/>
    <mergeCell ref="AI133:AJ133"/>
    <mergeCell ref="AK133:AN133"/>
    <mergeCell ref="D130:E130"/>
    <mergeCell ref="AI130:AJ130"/>
    <mergeCell ref="AK130:AN130"/>
    <mergeCell ref="D131:E131"/>
    <mergeCell ref="AI131:AJ131"/>
    <mergeCell ref="AK131:AN131"/>
    <mergeCell ref="D128:E128"/>
    <mergeCell ref="AI128:AJ128"/>
    <mergeCell ref="AK128:AN128"/>
    <mergeCell ref="D129:E129"/>
    <mergeCell ref="AI129:AJ129"/>
    <mergeCell ref="AK129:AN129"/>
    <mergeCell ref="D126:E126"/>
    <mergeCell ref="AI126:AJ126"/>
    <mergeCell ref="AK126:AN126"/>
    <mergeCell ref="D127:E127"/>
    <mergeCell ref="AI127:AJ127"/>
    <mergeCell ref="AK127:AN127"/>
    <mergeCell ref="D124:E124"/>
    <mergeCell ref="AI124:AJ124"/>
    <mergeCell ref="AK124:AN124"/>
    <mergeCell ref="D125:E125"/>
    <mergeCell ref="AI125:AJ125"/>
    <mergeCell ref="AK125:AN125"/>
    <mergeCell ref="D122:E122"/>
    <mergeCell ref="AI122:AJ122"/>
    <mergeCell ref="AK122:AN122"/>
    <mergeCell ref="D123:E123"/>
    <mergeCell ref="AI123:AJ123"/>
    <mergeCell ref="AK123:AN123"/>
    <mergeCell ref="D120:E120"/>
    <mergeCell ref="AI120:AJ120"/>
    <mergeCell ref="AK120:AN120"/>
    <mergeCell ref="D121:E121"/>
    <mergeCell ref="AI121:AJ121"/>
    <mergeCell ref="AK121:AN121"/>
    <mergeCell ref="D118:E118"/>
    <mergeCell ref="AI118:AJ118"/>
    <mergeCell ref="AK118:AN118"/>
    <mergeCell ref="D119:E119"/>
    <mergeCell ref="AI119:AJ119"/>
    <mergeCell ref="AK119:AN119"/>
    <mergeCell ref="D116:E116"/>
    <mergeCell ref="AI116:AJ116"/>
    <mergeCell ref="AK116:AN116"/>
    <mergeCell ref="D117:E117"/>
    <mergeCell ref="AI117:AJ117"/>
    <mergeCell ref="AK117:AN117"/>
    <mergeCell ref="D114:E114"/>
    <mergeCell ref="AI114:AJ114"/>
    <mergeCell ref="AK114:AN114"/>
    <mergeCell ref="D115:E115"/>
    <mergeCell ref="AI115:AJ115"/>
    <mergeCell ref="AK115:AN115"/>
    <mergeCell ref="D112:E112"/>
    <mergeCell ref="AI112:AJ112"/>
    <mergeCell ref="AK112:AN112"/>
    <mergeCell ref="D113:E113"/>
    <mergeCell ref="AI113:AJ113"/>
    <mergeCell ref="AK113:AN113"/>
    <mergeCell ref="D110:E110"/>
    <mergeCell ref="AI110:AJ110"/>
    <mergeCell ref="AK110:AN110"/>
    <mergeCell ref="D111:E111"/>
    <mergeCell ref="AI111:AJ111"/>
    <mergeCell ref="AK111:AN111"/>
    <mergeCell ref="D108:E108"/>
    <mergeCell ref="AI108:AJ108"/>
    <mergeCell ref="AK108:AN108"/>
    <mergeCell ref="D109:E109"/>
    <mergeCell ref="AI109:AJ109"/>
    <mergeCell ref="AK109:AN109"/>
    <mergeCell ref="D106:E106"/>
    <mergeCell ref="AI106:AJ106"/>
    <mergeCell ref="AK106:AN106"/>
    <mergeCell ref="D107:E107"/>
    <mergeCell ref="AI107:AJ107"/>
    <mergeCell ref="AK107:AN107"/>
    <mergeCell ref="D104:E104"/>
    <mergeCell ref="AI104:AJ104"/>
    <mergeCell ref="AK104:AN104"/>
    <mergeCell ref="D105:E105"/>
    <mergeCell ref="AI105:AJ105"/>
    <mergeCell ref="AK105:AN105"/>
    <mergeCell ref="D102:E102"/>
    <mergeCell ref="AI102:AJ102"/>
    <mergeCell ref="AK102:AN102"/>
    <mergeCell ref="D103:E103"/>
    <mergeCell ref="AI103:AJ103"/>
    <mergeCell ref="AK103:AN103"/>
    <mergeCell ref="D100:E100"/>
    <mergeCell ref="AI100:AJ100"/>
    <mergeCell ref="AK100:AN100"/>
    <mergeCell ref="D101:E101"/>
    <mergeCell ref="AI101:AJ101"/>
    <mergeCell ref="AK101:AN101"/>
    <mergeCell ref="D98:E98"/>
    <mergeCell ref="AI98:AJ98"/>
    <mergeCell ref="AK98:AN98"/>
    <mergeCell ref="D99:E99"/>
    <mergeCell ref="AI99:AJ99"/>
    <mergeCell ref="AK99:AN99"/>
    <mergeCell ref="D96:E96"/>
    <mergeCell ref="AI96:AJ96"/>
    <mergeCell ref="AK96:AN96"/>
    <mergeCell ref="D97:E97"/>
    <mergeCell ref="AI97:AJ97"/>
    <mergeCell ref="AK97:AN97"/>
    <mergeCell ref="D94:E94"/>
    <mergeCell ref="AI94:AJ94"/>
    <mergeCell ref="AK94:AN94"/>
    <mergeCell ref="D95:E95"/>
    <mergeCell ref="AI95:AJ95"/>
    <mergeCell ref="AK95:AN95"/>
    <mergeCell ref="D92:E92"/>
    <mergeCell ref="AI92:AJ92"/>
    <mergeCell ref="AK92:AN92"/>
    <mergeCell ref="D93:E93"/>
    <mergeCell ref="AI93:AJ93"/>
    <mergeCell ref="AK93:AN93"/>
    <mergeCell ref="D90:E90"/>
    <mergeCell ref="AI90:AJ90"/>
    <mergeCell ref="AK90:AN90"/>
    <mergeCell ref="D91:E91"/>
    <mergeCell ref="AI91:AJ91"/>
    <mergeCell ref="AK91:AN91"/>
    <mergeCell ref="D88:E88"/>
    <mergeCell ref="AI88:AJ88"/>
    <mergeCell ref="AK88:AN88"/>
    <mergeCell ref="D89:E89"/>
    <mergeCell ref="AI89:AJ89"/>
    <mergeCell ref="AK89:AN89"/>
    <mergeCell ref="D86:E86"/>
    <mergeCell ref="AI86:AJ86"/>
    <mergeCell ref="AK86:AN86"/>
    <mergeCell ref="D87:E87"/>
    <mergeCell ref="AI87:AJ87"/>
    <mergeCell ref="AK87:AN87"/>
    <mergeCell ref="D84:E84"/>
    <mergeCell ref="AI84:AJ84"/>
    <mergeCell ref="AK84:AN84"/>
    <mergeCell ref="D85:E85"/>
    <mergeCell ref="AI85:AJ85"/>
    <mergeCell ref="AK85:AN85"/>
    <mergeCell ref="D82:E82"/>
    <mergeCell ref="AI82:AJ82"/>
    <mergeCell ref="AK82:AN82"/>
    <mergeCell ref="D83:E83"/>
    <mergeCell ref="AI83:AJ83"/>
    <mergeCell ref="AK83:AN83"/>
    <mergeCell ref="D80:E80"/>
    <mergeCell ref="AI80:AJ80"/>
    <mergeCell ref="AK80:AN80"/>
    <mergeCell ref="D81:E81"/>
    <mergeCell ref="AI81:AJ81"/>
    <mergeCell ref="AK81:AN81"/>
    <mergeCell ref="D77:E77"/>
    <mergeCell ref="AK77:AN77"/>
    <mergeCell ref="D78:E78"/>
    <mergeCell ref="AI78:AJ78"/>
    <mergeCell ref="AK78:AN78"/>
    <mergeCell ref="D79:E79"/>
    <mergeCell ref="AI79:AJ79"/>
    <mergeCell ref="AK79:AN79"/>
    <mergeCell ref="D75:E75"/>
    <mergeCell ref="AI75:AJ75"/>
    <mergeCell ref="AK75:AN75"/>
    <mergeCell ref="D76:E76"/>
    <mergeCell ref="AI76:AJ76"/>
    <mergeCell ref="AK76:AN76"/>
    <mergeCell ref="D73:E73"/>
    <mergeCell ref="AI73:AJ73"/>
    <mergeCell ref="AK73:AN73"/>
    <mergeCell ref="D74:E74"/>
    <mergeCell ref="AI74:AJ74"/>
    <mergeCell ref="AK74:AN74"/>
    <mergeCell ref="D71:E71"/>
    <mergeCell ref="AI71:AJ71"/>
    <mergeCell ref="AK71:AN71"/>
    <mergeCell ref="D72:E72"/>
    <mergeCell ref="AI72:AJ72"/>
    <mergeCell ref="AK72:AN72"/>
    <mergeCell ref="D69:E69"/>
    <mergeCell ref="AI69:AJ69"/>
    <mergeCell ref="AK69:AN69"/>
    <mergeCell ref="D70:E70"/>
    <mergeCell ref="AI70:AJ70"/>
    <mergeCell ref="AK70:AN70"/>
    <mergeCell ref="D67:E67"/>
    <mergeCell ref="AI67:AJ67"/>
    <mergeCell ref="AK67:AN67"/>
    <mergeCell ref="D68:E68"/>
    <mergeCell ref="AI68:AJ68"/>
    <mergeCell ref="AK68:AN68"/>
    <mergeCell ref="D65:E65"/>
    <mergeCell ref="AI65:AJ65"/>
    <mergeCell ref="AK65:AN65"/>
    <mergeCell ref="D66:E66"/>
    <mergeCell ref="AI66:AJ66"/>
    <mergeCell ref="AK66:AN66"/>
    <mergeCell ref="D63:E63"/>
    <mergeCell ref="AI63:AJ63"/>
    <mergeCell ref="AK63:AN63"/>
    <mergeCell ref="D64:E64"/>
    <mergeCell ref="AI64:AJ64"/>
    <mergeCell ref="AK64:AN64"/>
    <mergeCell ref="D61:E61"/>
    <mergeCell ref="AI61:AJ61"/>
    <mergeCell ref="AK61:AN61"/>
    <mergeCell ref="D62:E62"/>
    <mergeCell ref="AI62:AJ62"/>
    <mergeCell ref="AK62:AN62"/>
    <mergeCell ref="D59:E59"/>
    <mergeCell ref="AI59:AJ59"/>
    <mergeCell ref="AK59:AN59"/>
    <mergeCell ref="D60:E60"/>
    <mergeCell ref="AI60:AJ60"/>
    <mergeCell ref="AK60:AN60"/>
    <mergeCell ref="D57:E57"/>
    <mergeCell ref="AI57:AJ57"/>
    <mergeCell ref="AK57:AN57"/>
    <mergeCell ref="D58:E58"/>
    <mergeCell ref="AI58:AJ58"/>
    <mergeCell ref="AK58:AN58"/>
    <mergeCell ref="D55:E55"/>
    <mergeCell ref="AI55:AJ55"/>
    <mergeCell ref="AK55:AN55"/>
    <mergeCell ref="D56:E56"/>
    <mergeCell ref="AI56:AJ56"/>
    <mergeCell ref="AK56:AN56"/>
    <mergeCell ref="D53:E53"/>
    <mergeCell ref="AI53:AJ53"/>
    <mergeCell ref="AK53:AN53"/>
    <mergeCell ref="D54:E54"/>
    <mergeCell ref="AI54:AJ54"/>
    <mergeCell ref="AK54:AN54"/>
    <mergeCell ref="D51:E51"/>
    <mergeCell ref="AI51:AJ51"/>
    <mergeCell ref="AK51:AN51"/>
    <mergeCell ref="D52:E52"/>
    <mergeCell ref="AI52:AJ52"/>
    <mergeCell ref="AK52:AN52"/>
    <mergeCell ref="D49:E49"/>
    <mergeCell ref="AI49:AJ49"/>
    <mergeCell ref="AK49:AN49"/>
    <mergeCell ref="D50:E50"/>
    <mergeCell ref="AI50:AJ50"/>
    <mergeCell ref="AK50:AN50"/>
    <mergeCell ref="D47:E47"/>
    <mergeCell ref="AI47:AJ47"/>
    <mergeCell ref="AK47:AN47"/>
    <mergeCell ref="D48:E48"/>
    <mergeCell ref="AI48:AJ48"/>
    <mergeCell ref="AK48:AN48"/>
    <mergeCell ref="D45:E45"/>
    <mergeCell ref="AI45:AJ45"/>
    <mergeCell ref="AK45:AN45"/>
    <mergeCell ref="D46:E46"/>
    <mergeCell ref="AI46:AJ46"/>
    <mergeCell ref="AK46:AN46"/>
    <mergeCell ref="D43:E43"/>
    <mergeCell ref="AI43:AJ43"/>
    <mergeCell ref="AK43:AN43"/>
    <mergeCell ref="D44:E44"/>
    <mergeCell ref="AI44:AJ44"/>
    <mergeCell ref="AK44:AN44"/>
    <mergeCell ref="D41:E41"/>
    <mergeCell ref="AI41:AJ41"/>
    <mergeCell ref="AK41:AN41"/>
    <mergeCell ref="D42:E42"/>
    <mergeCell ref="AI42:AJ42"/>
    <mergeCell ref="AK42:AN42"/>
    <mergeCell ref="D39:E39"/>
    <mergeCell ref="AI39:AJ39"/>
    <mergeCell ref="AK39:AN39"/>
    <mergeCell ref="D40:E40"/>
    <mergeCell ref="AI40:AJ40"/>
    <mergeCell ref="AK40:AN40"/>
    <mergeCell ref="D37:E37"/>
    <mergeCell ref="AI37:AJ37"/>
    <mergeCell ref="AK37:AN37"/>
    <mergeCell ref="D38:E38"/>
    <mergeCell ref="AI38:AJ38"/>
    <mergeCell ref="AK38:AN38"/>
    <mergeCell ref="D35:E35"/>
    <mergeCell ref="AI35:AJ35"/>
    <mergeCell ref="AK35:AN35"/>
    <mergeCell ref="D36:E36"/>
    <mergeCell ref="AI36:AJ36"/>
    <mergeCell ref="AK36:AN36"/>
    <mergeCell ref="D33:E33"/>
    <mergeCell ref="AI33:AJ33"/>
    <mergeCell ref="AK33:AN33"/>
    <mergeCell ref="D34:E34"/>
    <mergeCell ref="AI34:AJ34"/>
    <mergeCell ref="AK34:AN34"/>
    <mergeCell ref="D31:E31"/>
    <mergeCell ref="AI31:AJ31"/>
    <mergeCell ref="AK31:AN31"/>
    <mergeCell ref="D32:E32"/>
    <mergeCell ref="AI32:AJ32"/>
    <mergeCell ref="AK32:AN32"/>
    <mergeCell ref="D29:E29"/>
    <mergeCell ref="AI29:AJ29"/>
    <mergeCell ref="AK29:AN29"/>
    <mergeCell ref="D30:E30"/>
    <mergeCell ref="AI30:AJ30"/>
    <mergeCell ref="AK30:AN30"/>
    <mergeCell ref="D27:E27"/>
    <mergeCell ref="AI27:AJ27"/>
    <mergeCell ref="AK27:AN27"/>
    <mergeCell ref="D28:E28"/>
    <mergeCell ref="AI28:AJ28"/>
    <mergeCell ref="AK28:AN28"/>
    <mergeCell ref="D25:E25"/>
    <mergeCell ref="AI25:AJ25"/>
    <mergeCell ref="AK25:AN25"/>
    <mergeCell ref="D26:E26"/>
    <mergeCell ref="AI26:AJ26"/>
    <mergeCell ref="AK26:AN26"/>
    <mergeCell ref="D23:E23"/>
    <mergeCell ref="AI23:AJ23"/>
    <mergeCell ref="AK23:AN23"/>
    <mergeCell ref="D24:E24"/>
    <mergeCell ref="AI24:AJ24"/>
    <mergeCell ref="AK24:AN24"/>
    <mergeCell ref="D21:E21"/>
    <mergeCell ref="AI21:AJ21"/>
    <mergeCell ref="AK21:AN21"/>
    <mergeCell ref="AG15:AG16"/>
    <mergeCell ref="AH15:AH16"/>
    <mergeCell ref="D22:E22"/>
    <mergeCell ref="AI22:AJ22"/>
    <mergeCell ref="AK22:AN22"/>
    <mergeCell ref="D19:E19"/>
    <mergeCell ref="AI19:AJ19"/>
    <mergeCell ref="AK19:AN19"/>
    <mergeCell ref="D20:E20"/>
    <mergeCell ref="AI20:AJ20"/>
    <mergeCell ref="AK20:AN20"/>
    <mergeCell ref="D17:E17"/>
    <mergeCell ref="AI17:AJ17"/>
    <mergeCell ref="AK17:AN17"/>
    <mergeCell ref="D18:E18"/>
    <mergeCell ref="AI18:AJ18"/>
    <mergeCell ref="AK18:AN18"/>
    <mergeCell ref="C13:E16"/>
    <mergeCell ref="F13:AD13"/>
    <mergeCell ref="AG13:AH14"/>
    <mergeCell ref="AI13:AN16"/>
    <mergeCell ref="C7:AN7"/>
    <mergeCell ref="C8:AN8"/>
    <mergeCell ref="E11:G11"/>
    <mergeCell ref="I11:L11"/>
    <mergeCell ref="M11:Q11"/>
    <mergeCell ref="R11:Y11"/>
    <mergeCell ref="Z11:AD11"/>
    <mergeCell ref="AP13:AQ14"/>
    <mergeCell ref="AR13:AR14"/>
    <mergeCell ref="AP11:AU11"/>
    <mergeCell ref="E12:Q12"/>
    <mergeCell ref="R12:Y12"/>
    <mergeCell ref="Z12:AD12"/>
    <mergeCell ref="AG12:AH12"/>
    <mergeCell ref="AI12:AN12"/>
  </mergeCells>
  <dataValidations count="2">
    <dataValidation type="list" allowBlank="1" showInputMessage="1" showErrorMessage="1" sqref="AJ78 AI18:AI76 AI78:AI137 AJ18" xr:uid="{A184A468-2FD5-4A19-95F5-B6892B3FA6BC}">
      <formula1>"NLS, Transferred In, Transferred Out"</formula1>
    </dataValidation>
    <dataValidation type="list" allowBlank="1" showInputMessage="1" showErrorMessage="1" sqref="AI17:AJ17" xr:uid="{42F4A14F-3209-41AD-9C9E-1D7270D3B28D}">
      <formula1>"NLS,Transferred In, Transferred Out"</formula1>
    </dataValidation>
  </dataValidations>
  <printOptions horizontalCentered="1"/>
  <pageMargins left="0.15748031496062992" right="0.15748031496062992" top="0.19685039370078741" bottom="0.19685039370078741" header="0.15748031496062992" footer="0.15748031496062992"/>
  <pageSetup paperSize="14" scale="69" fitToHeight="0" orientation="landscape" r:id="rId1"/>
  <rowBreaks count="1" manualBreakCount="1">
    <brk id="87" min="2" max="3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D32357-6FD2-4DF0-9D3C-D16524D81560}">
  <sheetPr codeName="Sheet26">
    <tabColor theme="0" tint="-0.14999847407452621"/>
    <pageSetUpPr fitToPage="1"/>
  </sheetPr>
  <dimension ref="A1:AY174"/>
  <sheetViews>
    <sheetView showGridLines="0" zoomScale="70" zoomScaleNormal="70" workbookViewId="0">
      <pane xSplit="1" ySplit="12" topLeftCell="B13" activePane="bottomRight" state="frozen"/>
      <selection pane="topRight" activeCell="B1" sqref="B1"/>
      <selection pane="bottomLeft" activeCell="A14" sqref="A14"/>
      <selection pane="bottomRight" activeCell="T52" sqref="T52"/>
    </sheetView>
  </sheetViews>
  <sheetFormatPr defaultColWidth="10.42578125" defaultRowHeight="16.5"/>
  <cols>
    <col min="1" max="1" width="20.5703125" style="529" customWidth="1"/>
    <col min="2" max="2" width="2.42578125" style="177" customWidth="1"/>
    <col min="3" max="3" width="4.140625" style="177" customWidth="1"/>
    <col min="4" max="4" width="45.5703125" style="177" customWidth="1"/>
    <col min="5" max="5" width="7.85546875" style="177" customWidth="1"/>
    <col min="6" max="30" width="4.5703125" style="177" customWidth="1"/>
    <col min="31" max="32" width="4.5703125" style="177" hidden="1" customWidth="1"/>
    <col min="33" max="33" width="8.42578125" style="177" customWidth="1"/>
    <col min="34" max="34" width="9.5703125" style="177" bestFit="1" customWidth="1"/>
    <col min="35" max="35" width="9" style="177" customWidth="1"/>
    <col min="36" max="36" width="7" style="177" customWidth="1"/>
    <col min="37" max="37" width="6.42578125" style="177" customWidth="1"/>
    <col min="38" max="38" width="6.85546875" style="177" customWidth="1"/>
    <col min="39" max="39" width="7" style="177" customWidth="1"/>
    <col min="40" max="40" width="6.42578125" style="177" customWidth="1"/>
    <col min="41" max="41" width="4.85546875" style="177" customWidth="1"/>
    <col min="42" max="42" width="8.5703125" style="177" customWidth="1"/>
    <col min="43" max="43" width="4.42578125" style="177" customWidth="1"/>
    <col min="44" max="50" width="10.42578125" style="177"/>
    <col min="51" max="51" width="10.42578125" style="177" hidden="1" customWidth="1"/>
    <col min="52" max="16384" width="10.42578125" style="177"/>
  </cols>
  <sheetData>
    <row r="1" spans="1:47" s="176" customFormat="1" ht="3" customHeight="1">
      <c r="A1" s="529"/>
    </row>
    <row r="2" spans="1:47" s="529" customFormat="1" ht="13.9" customHeight="1"/>
    <row r="3" spans="1:47" s="529" customFormat="1" ht="13.9" customHeight="1"/>
    <row r="4" spans="1:47" s="529" customFormat="1" ht="13.9" customHeight="1"/>
    <row r="5" spans="1:47" s="529" customFormat="1" ht="13.9" customHeight="1"/>
    <row r="6" spans="1:47" ht="3" customHeight="1"/>
    <row r="7" spans="1:47" ht="27" customHeight="1">
      <c r="C7" s="891" t="s">
        <v>177</v>
      </c>
      <c r="D7" s="891"/>
      <c r="E7" s="891"/>
      <c r="F7" s="891"/>
      <c r="G7" s="891"/>
      <c r="H7" s="891"/>
      <c r="I7" s="891"/>
      <c r="J7" s="891"/>
      <c r="K7" s="891"/>
      <c r="L7" s="891"/>
      <c r="M7" s="891"/>
      <c r="N7" s="891"/>
      <c r="O7" s="891"/>
      <c r="P7" s="891"/>
      <c r="Q7" s="891"/>
      <c r="R7" s="891"/>
      <c r="S7" s="891"/>
      <c r="T7" s="891"/>
      <c r="U7" s="891"/>
      <c r="V7" s="891"/>
      <c r="W7" s="891"/>
      <c r="X7" s="891"/>
      <c r="Y7" s="891"/>
      <c r="Z7" s="891"/>
      <c r="AA7" s="891"/>
      <c r="AB7" s="891"/>
      <c r="AC7" s="891"/>
      <c r="AD7" s="891"/>
      <c r="AE7" s="891"/>
      <c r="AF7" s="891"/>
      <c r="AG7" s="891"/>
      <c r="AH7" s="891"/>
      <c r="AI7" s="891"/>
      <c r="AJ7" s="891"/>
      <c r="AK7" s="891"/>
      <c r="AL7" s="891"/>
      <c r="AM7" s="891"/>
      <c r="AN7" s="891"/>
    </row>
    <row r="8" spans="1:47" ht="19.5" customHeight="1">
      <c r="C8" s="892" t="s">
        <v>178</v>
      </c>
      <c r="D8" s="892"/>
      <c r="E8" s="892"/>
      <c r="F8" s="892"/>
      <c r="G8" s="892"/>
      <c r="H8" s="892"/>
      <c r="I8" s="892"/>
      <c r="J8" s="892"/>
      <c r="K8" s="892"/>
      <c r="L8" s="892"/>
      <c r="M8" s="892"/>
      <c r="N8" s="892"/>
      <c r="O8" s="892"/>
      <c r="P8" s="892"/>
      <c r="Q8" s="892"/>
      <c r="R8" s="892"/>
      <c r="S8" s="892"/>
      <c r="T8" s="892"/>
      <c r="U8" s="892"/>
      <c r="V8" s="892"/>
      <c r="W8" s="892"/>
      <c r="X8" s="892"/>
      <c r="Y8" s="892"/>
      <c r="Z8" s="892"/>
      <c r="AA8" s="892"/>
      <c r="AB8" s="892"/>
      <c r="AC8" s="892"/>
      <c r="AD8" s="892"/>
      <c r="AE8" s="892"/>
      <c r="AF8" s="892"/>
      <c r="AG8" s="892"/>
      <c r="AH8" s="892"/>
      <c r="AI8" s="892"/>
      <c r="AJ8" s="892"/>
      <c r="AK8" s="892"/>
      <c r="AL8" s="892"/>
      <c r="AM8" s="892"/>
      <c r="AN8" s="892"/>
    </row>
    <row r="9" spans="1:47" ht="6.75" customHeight="1">
      <c r="C9" s="178"/>
      <c r="D9" s="178"/>
      <c r="E9" s="178"/>
      <c r="F9" s="178"/>
      <c r="G9" s="178"/>
      <c r="H9" s="178"/>
      <c r="I9" s="178"/>
      <c r="J9" s="178"/>
      <c r="K9" s="178"/>
      <c r="L9" s="178"/>
      <c r="M9" s="178"/>
      <c r="N9" s="178"/>
      <c r="O9" s="178"/>
      <c r="P9" s="178"/>
      <c r="Q9" s="178"/>
      <c r="R9" s="178"/>
      <c r="S9" s="178"/>
      <c r="T9" s="178"/>
      <c r="U9" s="178"/>
      <c r="V9" s="178"/>
      <c r="W9" s="178"/>
      <c r="X9" s="178"/>
      <c r="Y9" s="178"/>
      <c r="Z9" s="178"/>
      <c r="AA9" s="178"/>
      <c r="AB9" s="178"/>
      <c r="AC9" s="178"/>
      <c r="AD9" s="178"/>
      <c r="AE9" s="178"/>
      <c r="AF9" s="178"/>
      <c r="AG9" s="178"/>
      <c r="AH9" s="178"/>
      <c r="AI9" s="178"/>
      <c r="AJ9" s="178"/>
      <c r="AK9" s="178"/>
      <c r="AL9" s="178"/>
      <c r="AM9" s="178"/>
      <c r="AN9" s="178"/>
    </row>
    <row r="10" spans="1:47" ht="6.75" customHeight="1">
      <c r="C10" s="178"/>
      <c r="D10" s="179"/>
      <c r="E10" s="179"/>
      <c r="F10" s="179"/>
      <c r="G10" s="179"/>
      <c r="H10" s="179"/>
      <c r="I10" s="179"/>
      <c r="J10" s="179"/>
      <c r="K10" s="179"/>
      <c r="L10" s="179"/>
      <c r="M10" s="179"/>
      <c r="N10" s="179"/>
      <c r="O10" s="179"/>
      <c r="P10" s="179"/>
      <c r="Q10" s="179"/>
      <c r="R10" s="179"/>
      <c r="S10" s="179"/>
      <c r="T10" s="179"/>
      <c r="U10" s="179"/>
      <c r="V10" s="179"/>
      <c r="W10" s="179"/>
      <c r="X10" s="179"/>
      <c r="Y10" s="179"/>
      <c r="Z10" s="179"/>
      <c r="AA10" s="179"/>
      <c r="AB10" s="179"/>
      <c r="AC10" s="179"/>
      <c r="AD10" s="179"/>
      <c r="AE10" s="179"/>
      <c r="AF10" s="179"/>
      <c r="AG10" s="179"/>
      <c r="AH10" s="179"/>
      <c r="AI10" s="179"/>
      <c r="AJ10" s="179"/>
      <c r="AK10" s="179"/>
      <c r="AL10" s="179"/>
      <c r="AM10" s="179"/>
      <c r="AN10" s="179"/>
    </row>
    <row r="11" spans="1:47" ht="22.9" customHeight="1" thickBot="1">
      <c r="C11" s="178"/>
      <c r="D11" s="396" t="s">
        <v>179</v>
      </c>
      <c r="E11" s="883">
        <f>IF('Input Data'!E6="","",'Input Data'!E6)</f>
        <v>307821</v>
      </c>
      <c r="F11" s="884"/>
      <c r="G11" s="885"/>
      <c r="H11" s="180"/>
      <c r="I11" s="893" t="s">
        <v>180</v>
      </c>
      <c r="J11" s="893"/>
      <c r="K11" s="893"/>
      <c r="L11" s="894"/>
      <c r="M11" s="883" t="str">
        <f>IF('Input Data'!I2="","",'Input Data'!I2)</f>
        <v>2026-2027</v>
      </c>
      <c r="N11" s="884"/>
      <c r="O11" s="884"/>
      <c r="P11" s="884"/>
      <c r="Q11" s="885"/>
      <c r="R11" s="886" t="s">
        <v>181</v>
      </c>
      <c r="S11" s="887"/>
      <c r="T11" s="887"/>
      <c r="U11" s="887"/>
      <c r="V11" s="887"/>
      <c r="W11" s="887"/>
      <c r="X11" s="887"/>
      <c r="Y11" s="888"/>
      <c r="Z11" s="895" t="s">
        <v>314</v>
      </c>
      <c r="AA11" s="896"/>
      <c r="AB11" s="896"/>
      <c r="AC11" s="896"/>
      <c r="AD11" s="897"/>
      <c r="AE11" s="180"/>
      <c r="AF11" s="180"/>
      <c r="AG11" s="181"/>
      <c r="AH11" s="180"/>
      <c r="AI11" s="180"/>
      <c r="AJ11" s="180"/>
      <c r="AK11" s="180"/>
      <c r="AL11" s="180"/>
      <c r="AM11" s="179"/>
      <c r="AN11" s="179"/>
      <c r="AP11" s="882"/>
      <c r="AQ11" s="882"/>
      <c r="AR11" s="882"/>
      <c r="AS11" s="882"/>
      <c r="AT11" s="882"/>
      <c r="AU11" s="882"/>
    </row>
    <row r="12" spans="1:47" ht="25.5" customHeight="1" thickBot="1">
      <c r="C12" s="182"/>
      <c r="D12" s="396" t="s">
        <v>183</v>
      </c>
      <c r="E12" s="883" t="str">
        <f>IF('Input Data'!E5="","",'Input Data'!E5)</f>
        <v>GEN. TOMAS MASCARDO NATIONAL HIGH SCHOOL</v>
      </c>
      <c r="F12" s="884"/>
      <c r="G12" s="884"/>
      <c r="H12" s="884"/>
      <c r="I12" s="884"/>
      <c r="J12" s="884"/>
      <c r="K12" s="884"/>
      <c r="L12" s="884"/>
      <c r="M12" s="884"/>
      <c r="N12" s="884"/>
      <c r="O12" s="884"/>
      <c r="P12" s="884"/>
      <c r="Q12" s="885"/>
      <c r="R12" s="886" t="s">
        <v>184</v>
      </c>
      <c r="S12" s="887"/>
      <c r="T12" s="887"/>
      <c r="U12" s="887"/>
      <c r="V12" s="887"/>
      <c r="W12" s="887"/>
      <c r="X12" s="887"/>
      <c r="Y12" s="888"/>
      <c r="Z12" s="883">
        <f>IF('Input Data'!I3="","",'Input Data'!I3)</f>
        <v>10</v>
      </c>
      <c r="AA12" s="884"/>
      <c r="AB12" s="884"/>
      <c r="AC12" s="884"/>
      <c r="AD12" s="885"/>
      <c r="AE12" s="180"/>
      <c r="AF12" s="180"/>
      <c r="AG12" s="889" t="s">
        <v>185</v>
      </c>
      <c r="AH12" s="889"/>
      <c r="AI12" s="890" t="str">
        <f>IF('Input Data'!I4="","",'Input Data'!I4)</f>
        <v>PEARL</v>
      </c>
      <c r="AJ12" s="890"/>
      <c r="AK12" s="890"/>
      <c r="AL12" s="890"/>
      <c r="AM12" s="890"/>
      <c r="AN12" s="890"/>
    </row>
    <row r="13" spans="1:47" ht="20.25" customHeight="1" thickBot="1">
      <c r="B13" s="184"/>
      <c r="C13" s="859" t="s">
        <v>186</v>
      </c>
      <c r="D13" s="860"/>
      <c r="E13" s="861"/>
      <c r="F13" s="868" t="s">
        <v>311</v>
      </c>
      <c r="G13" s="869"/>
      <c r="H13" s="869"/>
      <c r="I13" s="869"/>
      <c r="J13" s="869"/>
      <c r="K13" s="869"/>
      <c r="L13" s="869"/>
      <c r="M13" s="869"/>
      <c r="N13" s="869"/>
      <c r="O13" s="869"/>
      <c r="P13" s="869"/>
      <c r="Q13" s="869"/>
      <c r="R13" s="869"/>
      <c r="S13" s="869"/>
      <c r="T13" s="869"/>
      <c r="U13" s="869"/>
      <c r="V13" s="869"/>
      <c r="W13" s="869"/>
      <c r="X13" s="869"/>
      <c r="Y13" s="869"/>
      <c r="Z13" s="869"/>
      <c r="AA13" s="869"/>
      <c r="AB13" s="869"/>
      <c r="AC13" s="869"/>
      <c r="AD13" s="870"/>
      <c r="AE13" s="185"/>
      <c r="AF13" s="185"/>
      <c r="AG13" s="860" t="s">
        <v>187</v>
      </c>
      <c r="AH13" s="860"/>
      <c r="AI13" s="859" t="s">
        <v>188</v>
      </c>
      <c r="AJ13" s="761"/>
      <c r="AK13" s="761"/>
      <c r="AL13" s="761"/>
      <c r="AM13" s="761"/>
      <c r="AN13" s="871"/>
      <c r="AP13" s="878" t="s">
        <v>189</v>
      </c>
      <c r="AQ13" s="878"/>
      <c r="AR13" s="879">
        <v>22</v>
      </c>
    </row>
    <row r="14" spans="1:47" ht="24.6" customHeight="1" thickBot="1">
      <c r="B14" s="184"/>
      <c r="C14" s="862"/>
      <c r="D14" s="863"/>
      <c r="E14" s="864"/>
      <c r="F14" s="186"/>
      <c r="G14" s="187">
        <v>1</v>
      </c>
      <c r="H14" s="187">
        <v>2</v>
      </c>
      <c r="I14" s="187">
        <v>3</v>
      </c>
      <c r="J14" s="188">
        <v>4</v>
      </c>
      <c r="K14" s="189">
        <v>7</v>
      </c>
      <c r="L14" s="187">
        <v>8</v>
      </c>
      <c r="M14" s="187">
        <v>9</v>
      </c>
      <c r="N14" s="187">
        <v>10</v>
      </c>
      <c r="O14" s="190">
        <v>11</v>
      </c>
      <c r="P14" s="186">
        <v>14</v>
      </c>
      <c r="Q14" s="187">
        <v>15</v>
      </c>
      <c r="R14" s="187">
        <v>16</v>
      </c>
      <c r="S14" s="187">
        <v>17</v>
      </c>
      <c r="T14" s="188">
        <v>18</v>
      </c>
      <c r="U14" s="189">
        <v>21</v>
      </c>
      <c r="V14" s="187">
        <v>22</v>
      </c>
      <c r="W14" s="187">
        <v>23</v>
      </c>
      <c r="X14" s="187">
        <v>24</v>
      </c>
      <c r="Y14" s="190">
        <v>25</v>
      </c>
      <c r="Z14" s="186">
        <v>28</v>
      </c>
      <c r="AA14" s="187">
        <v>29</v>
      </c>
      <c r="AB14" s="187">
        <v>30</v>
      </c>
      <c r="AC14" s="187"/>
      <c r="AD14" s="188"/>
      <c r="AE14" s="191"/>
      <c r="AF14" s="191"/>
      <c r="AG14" s="866"/>
      <c r="AH14" s="866"/>
      <c r="AI14" s="872"/>
      <c r="AJ14" s="873"/>
      <c r="AK14" s="873"/>
      <c r="AL14" s="873"/>
      <c r="AM14" s="873"/>
      <c r="AN14" s="874"/>
      <c r="AP14" s="878"/>
      <c r="AQ14" s="878"/>
      <c r="AR14" s="879"/>
    </row>
    <row r="15" spans="1:47" ht="24.6" customHeight="1">
      <c r="B15" s="184"/>
      <c r="C15" s="862"/>
      <c r="D15" s="863"/>
      <c r="E15" s="864"/>
      <c r="F15" s="192" t="s">
        <v>190</v>
      </c>
      <c r="G15" s="193" t="s">
        <v>191</v>
      </c>
      <c r="H15" s="193" t="s">
        <v>192</v>
      </c>
      <c r="I15" s="193" t="s">
        <v>193</v>
      </c>
      <c r="J15" s="194" t="s">
        <v>194</v>
      </c>
      <c r="K15" s="195" t="s">
        <v>190</v>
      </c>
      <c r="L15" s="193" t="s">
        <v>191</v>
      </c>
      <c r="M15" s="193" t="s">
        <v>192</v>
      </c>
      <c r="N15" s="193" t="s">
        <v>193</v>
      </c>
      <c r="O15" s="196" t="s">
        <v>194</v>
      </c>
      <c r="P15" s="192" t="s">
        <v>190</v>
      </c>
      <c r="Q15" s="193" t="s">
        <v>191</v>
      </c>
      <c r="R15" s="193" t="s">
        <v>192</v>
      </c>
      <c r="S15" s="193" t="s">
        <v>193</v>
      </c>
      <c r="T15" s="194" t="s">
        <v>194</v>
      </c>
      <c r="U15" s="195" t="s">
        <v>190</v>
      </c>
      <c r="V15" s="193" t="s">
        <v>191</v>
      </c>
      <c r="W15" s="193" t="s">
        <v>192</v>
      </c>
      <c r="X15" s="193" t="s">
        <v>193</v>
      </c>
      <c r="Y15" s="196" t="s">
        <v>194</v>
      </c>
      <c r="Z15" s="192" t="s">
        <v>190</v>
      </c>
      <c r="AA15" s="193" t="s">
        <v>191</v>
      </c>
      <c r="AB15" s="193" t="s">
        <v>192</v>
      </c>
      <c r="AC15" s="196" t="s">
        <v>193</v>
      </c>
      <c r="AD15" s="194" t="s">
        <v>194</v>
      </c>
      <c r="AE15" s="197"/>
      <c r="AF15" s="197"/>
      <c r="AG15" s="880" t="s">
        <v>195</v>
      </c>
      <c r="AH15" s="880" t="s">
        <v>196</v>
      </c>
      <c r="AI15" s="872"/>
      <c r="AJ15" s="873"/>
      <c r="AK15" s="873"/>
      <c r="AL15" s="873"/>
      <c r="AM15" s="873"/>
      <c r="AN15" s="874"/>
    </row>
    <row r="16" spans="1:47" ht="1.1499999999999999" customHeight="1" thickBot="1">
      <c r="B16" s="184"/>
      <c r="C16" s="865"/>
      <c r="D16" s="866"/>
      <c r="E16" s="867"/>
      <c r="F16" s="198"/>
      <c r="G16" s="199"/>
      <c r="H16" s="199"/>
      <c r="I16" s="199"/>
      <c r="J16" s="200"/>
      <c r="K16" s="201"/>
      <c r="L16" s="199"/>
      <c r="M16" s="199"/>
      <c r="N16" s="199"/>
      <c r="O16" s="202"/>
      <c r="P16" s="198"/>
      <c r="Q16" s="199"/>
      <c r="R16" s="199"/>
      <c r="S16" s="199"/>
      <c r="T16" s="200"/>
      <c r="U16" s="201"/>
      <c r="V16" s="199"/>
      <c r="W16" s="199"/>
      <c r="X16" s="199"/>
      <c r="Y16" s="202"/>
      <c r="Z16" s="198"/>
      <c r="AA16" s="199"/>
      <c r="AB16" s="199"/>
      <c r="AC16" s="202"/>
      <c r="AD16" s="200"/>
      <c r="AE16" s="203"/>
      <c r="AF16" s="203"/>
      <c r="AG16" s="881"/>
      <c r="AH16" s="881"/>
      <c r="AI16" s="875"/>
      <c r="AJ16" s="876"/>
      <c r="AK16" s="876"/>
      <c r="AL16" s="876"/>
      <c r="AM16" s="876"/>
      <c r="AN16" s="877"/>
    </row>
    <row r="17" spans="2:51" ht="18" customHeight="1">
      <c r="B17" s="184"/>
      <c r="C17" s="204">
        <f>IF(D17="","",SUBTOTAL(103,$D$17:D17))</f>
        <v>1</v>
      </c>
      <c r="D17" s="851" t="str">
        <f>IF('Input Data'!I10="","",'Input Data'!I10)</f>
        <v>DELA CRUZ, JUAN SANTOS</v>
      </c>
      <c r="E17" s="852"/>
      <c r="F17" s="205"/>
      <c r="G17" s="206"/>
      <c r="H17" s="207" t="s">
        <v>199</v>
      </c>
      <c r="I17" s="207"/>
      <c r="J17" s="208"/>
      <c r="K17" s="209"/>
      <c r="L17" s="207"/>
      <c r="M17" s="207"/>
      <c r="N17" s="207"/>
      <c r="O17" s="210"/>
      <c r="P17" s="211"/>
      <c r="Q17" s="207"/>
      <c r="R17" s="207"/>
      <c r="S17" s="207"/>
      <c r="T17" s="208"/>
      <c r="U17" s="209"/>
      <c r="V17" s="207"/>
      <c r="W17" s="207"/>
      <c r="X17" s="207"/>
      <c r="Y17" s="210"/>
      <c r="Z17" s="211"/>
      <c r="AA17" s="207"/>
      <c r="AB17" s="207"/>
      <c r="AC17" s="210"/>
      <c r="AD17" s="208"/>
      <c r="AE17" s="212">
        <f>IF(D17="","",COUNTIF(F17:AD17,"x") + COUNTIF(F17:AD17,"h")*0.5)</f>
        <v>1</v>
      </c>
      <c r="AF17" s="213">
        <f>IF(OR(D17="", AI17="Transferred Out", AI17="NLS"), "", $AR$13)</f>
        <v>22</v>
      </c>
      <c r="AG17" s="214">
        <f>IF(AH17="","",AE17)</f>
        <v>1</v>
      </c>
      <c r="AH17" s="214">
        <f>IF(AF17="","",$AR$13-AE17)</f>
        <v>21</v>
      </c>
      <c r="AI17" s="853"/>
      <c r="AJ17" s="854"/>
      <c r="AK17" s="854"/>
      <c r="AL17" s="854"/>
      <c r="AM17" s="854"/>
      <c r="AN17" s="855"/>
      <c r="AP17" s="215" t="s">
        <v>197</v>
      </c>
      <c r="AY17" s="177">
        <f>IF(D17="",0,1)</f>
        <v>1</v>
      </c>
    </row>
    <row r="18" spans="2:51" ht="18" customHeight="1">
      <c r="B18" s="184"/>
      <c r="C18" s="216">
        <f>IF(D18="","",SUBTOTAL(103,$D$17:D18))</f>
        <v>2</v>
      </c>
      <c r="D18" s="846" t="str">
        <f>IF('Input Data'!I11="","",'Input Data'!I11)</f>
        <v>REYES, MARK VILLANUEVA</v>
      </c>
      <c r="E18" s="847"/>
      <c r="F18" s="217"/>
      <c r="G18" s="218"/>
      <c r="H18" s="219"/>
      <c r="I18" s="219"/>
      <c r="J18" s="220"/>
      <c r="K18" s="221"/>
      <c r="L18" s="219"/>
      <c r="M18" s="219"/>
      <c r="N18" s="219"/>
      <c r="O18" s="222"/>
      <c r="P18" s="223"/>
      <c r="Q18" s="219"/>
      <c r="R18" s="219"/>
      <c r="S18" s="219"/>
      <c r="T18" s="220"/>
      <c r="U18" s="221"/>
      <c r="V18" s="219"/>
      <c r="W18" s="219"/>
      <c r="X18" s="219"/>
      <c r="Y18" s="222"/>
      <c r="Z18" s="223"/>
      <c r="AA18" s="219"/>
      <c r="AB18" s="219"/>
      <c r="AC18" s="222"/>
      <c r="AD18" s="220"/>
      <c r="AE18" s="212">
        <f t="shared" ref="AE18:AE76" si="0">IF(D18="","",COUNTIF(F18:AD18,"x") + COUNTIF(F18:AD18,"h")*0.5)</f>
        <v>0</v>
      </c>
      <c r="AF18" s="213">
        <f t="shared" ref="AF18:AF76" si="1">IF(OR(D18="", AI18="Transferred Out", AI18="NLS"), "", $AR$13)</f>
        <v>22</v>
      </c>
      <c r="AG18" s="224">
        <f>IF(AH18="","",AE18)</f>
        <v>0</v>
      </c>
      <c r="AH18" s="225">
        <f t="shared" ref="AH18:AH76" si="2">IF(AF18="","",$AR$13-AE18)</f>
        <v>22</v>
      </c>
      <c r="AI18" s="850"/>
      <c r="AJ18" s="848"/>
      <c r="AK18" s="848"/>
      <c r="AL18" s="848"/>
      <c r="AM18" s="848"/>
      <c r="AN18" s="849"/>
      <c r="AP18" s="226"/>
      <c r="AQ18" s="177" t="s">
        <v>198</v>
      </c>
      <c r="AY18" s="177">
        <f t="shared" ref="AY18:AY76" si="3">IF(D18="",0,1)</f>
        <v>1</v>
      </c>
    </row>
    <row r="19" spans="2:51" ht="18" customHeight="1">
      <c r="B19" s="184"/>
      <c r="C19" s="227">
        <f>IF(D19="","",SUBTOTAL(103,$D$17:D19))</f>
        <v>3</v>
      </c>
      <c r="D19" s="846" t="str">
        <f>IF('Input Data'!I12="","",'Input Data'!I12)</f>
        <v>SANTOS, CARLO MENDOZA</v>
      </c>
      <c r="E19" s="847"/>
      <c r="F19" s="217"/>
      <c r="G19" s="218"/>
      <c r="H19" s="219"/>
      <c r="I19" s="219"/>
      <c r="J19" s="220"/>
      <c r="K19" s="221"/>
      <c r="L19" s="219"/>
      <c r="M19" s="219"/>
      <c r="N19" s="219"/>
      <c r="O19" s="222"/>
      <c r="P19" s="223"/>
      <c r="Q19" s="219"/>
      <c r="R19" s="219"/>
      <c r="S19" s="219"/>
      <c r="T19" s="220"/>
      <c r="U19" s="221"/>
      <c r="V19" s="219"/>
      <c r="W19" s="219"/>
      <c r="X19" s="219"/>
      <c r="Y19" s="222"/>
      <c r="Z19" s="223"/>
      <c r="AA19" s="219"/>
      <c r="AB19" s="219"/>
      <c r="AC19" s="222"/>
      <c r="AD19" s="220"/>
      <c r="AE19" s="212">
        <f t="shared" si="0"/>
        <v>0</v>
      </c>
      <c r="AF19" s="213">
        <f t="shared" si="1"/>
        <v>22</v>
      </c>
      <c r="AG19" s="224">
        <f t="shared" ref="AG19:AG76" si="4">IF(AH19="","",AE19)</f>
        <v>0</v>
      </c>
      <c r="AH19" s="225">
        <f t="shared" si="2"/>
        <v>22</v>
      </c>
      <c r="AI19" s="850"/>
      <c r="AJ19" s="848"/>
      <c r="AK19" s="848"/>
      <c r="AL19" s="848"/>
      <c r="AM19" s="848"/>
      <c r="AN19" s="849"/>
      <c r="AP19" s="226" t="s">
        <v>199</v>
      </c>
      <c r="AQ19" s="177" t="s">
        <v>200</v>
      </c>
      <c r="AY19" s="177">
        <f t="shared" si="3"/>
        <v>1</v>
      </c>
    </row>
    <row r="20" spans="2:51" ht="18" customHeight="1">
      <c r="B20" s="184"/>
      <c r="C20" s="216">
        <f>IF(D20="","",SUBTOTAL(103,$D$17:D20))</f>
        <v>4</v>
      </c>
      <c r="D20" s="846" t="str">
        <f>IF('Input Data'!I13="","",'Input Data'!I13)</f>
        <v>MENDOZA, GABRIEL LOPEZ</v>
      </c>
      <c r="E20" s="847"/>
      <c r="F20" s="217"/>
      <c r="G20" s="218"/>
      <c r="H20" s="219"/>
      <c r="I20" s="219"/>
      <c r="J20" s="220"/>
      <c r="K20" s="221"/>
      <c r="L20" s="219"/>
      <c r="M20" s="219"/>
      <c r="N20" s="219"/>
      <c r="O20" s="222"/>
      <c r="P20" s="223"/>
      <c r="Q20" s="219"/>
      <c r="R20" s="219"/>
      <c r="S20" s="219"/>
      <c r="T20" s="220"/>
      <c r="U20" s="221"/>
      <c r="V20" s="219"/>
      <c r="W20" s="219"/>
      <c r="X20" s="219"/>
      <c r="Y20" s="222"/>
      <c r="Z20" s="223"/>
      <c r="AA20" s="219"/>
      <c r="AB20" s="219"/>
      <c r="AC20" s="222"/>
      <c r="AD20" s="220"/>
      <c r="AE20" s="212">
        <f t="shared" si="0"/>
        <v>0</v>
      </c>
      <c r="AF20" s="213">
        <f t="shared" si="1"/>
        <v>22</v>
      </c>
      <c r="AG20" s="228">
        <f t="shared" si="4"/>
        <v>0</v>
      </c>
      <c r="AH20" s="225">
        <f t="shared" si="2"/>
        <v>22</v>
      </c>
      <c r="AI20" s="850"/>
      <c r="AJ20" s="848"/>
      <c r="AK20" s="848"/>
      <c r="AL20" s="848"/>
      <c r="AM20" s="848"/>
      <c r="AN20" s="849"/>
      <c r="AP20" s="226" t="s">
        <v>201</v>
      </c>
      <c r="AQ20" s="177" t="s">
        <v>202</v>
      </c>
      <c r="AY20" s="177">
        <f t="shared" si="3"/>
        <v>1</v>
      </c>
    </row>
    <row r="21" spans="2:51" ht="18" customHeight="1">
      <c r="B21" s="184"/>
      <c r="C21" s="227">
        <f>IF(D21="","",SUBTOTAL(103,$D$17:D21))</f>
        <v>5</v>
      </c>
      <c r="D21" s="846" t="str">
        <f>IF('Input Data'!I14="","",'Input Data'!I14)</f>
        <v>VILLANUEVA, ADRIAN TORRES</v>
      </c>
      <c r="E21" s="847"/>
      <c r="F21" s="229"/>
      <c r="G21" s="218"/>
      <c r="H21" s="219"/>
      <c r="I21" s="219"/>
      <c r="J21" s="220"/>
      <c r="K21" s="221"/>
      <c r="L21" s="219"/>
      <c r="M21" s="219"/>
      <c r="N21" s="219"/>
      <c r="O21" s="222"/>
      <c r="P21" s="223"/>
      <c r="Q21" s="219"/>
      <c r="R21" s="219"/>
      <c r="S21" s="219"/>
      <c r="T21" s="220"/>
      <c r="U21" s="221"/>
      <c r="V21" s="219"/>
      <c r="W21" s="219"/>
      <c r="X21" s="219"/>
      <c r="Y21" s="222"/>
      <c r="Z21" s="223"/>
      <c r="AA21" s="219"/>
      <c r="AB21" s="219"/>
      <c r="AC21" s="222"/>
      <c r="AD21" s="220"/>
      <c r="AE21" s="212">
        <f t="shared" si="0"/>
        <v>0</v>
      </c>
      <c r="AF21" s="213">
        <f t="shared" si="1"/>
        <v>22</v>
      </c>
      <c r="AG21" s="224">
        <f t="shared" si="4"/>
        <v>0</v>
      </c>
      <c r="AH21" s="225">
        <f t="shared" si="2"/>
        <v>22</v>
      </c>
      <c r="AI21" s="850"/>
      <c r="AJ21" s="848"/>
      <c r="AK21" s="848"/>
      <c r="AL21" s="848"/>
      <c r="AM21" s="848"/>
      <c r="AN21" s="849"/>
      <c r="AY21" s="177">
        <f t="shared" si="3"/>
        <v>1</v>
      </c>
    </row>
    <row r="22" spans="2:51" ht="18" customHeight="1">
      <c r="B22" s="184"/>
      <c r="C22" s="216">
        <f>IF(D22="","",SUBTOTAL(103,$D$17:D22))</f>
        <v>6</v>
      </c>
      <c r="D22" s="846" t="str">
        <f>IF('Input Data'!I15="","",'Input Data'!I15)</f>
        <v>LOPEZ, JOSHUA RAMOS</v>
      </c>
      <c r="E22" s="847"/>
      <c r="F22" s="217"/>
      <c r="G22" s="218"/>
      <c r="H22" s="219"/>
      <c r="I22" s="219"/>
      <c r="J22" s="220"/>
      <c r="K22" s="221"/>
      <c r="L22" s="219"/>
      <c r="M22" s="219"/>
      <c r="N22" s="219"/>
      <c r="O22" s="222"/>
      <c r="P22" s="223"/>
      <c r="Q22" s="219"/>
      <c r="R22" s="219"/>
      <c r="S22" s="219"/>
      <c r="T22" s="220"/>
      <c r="U22" s="221"/>
      <c r="V22" s="219"/>
      <c r="W22" s="219"/>
      <c r="X22" s="219"/>
      <c r="Y22" s="222"/>
      <c r="Z22" s="223"/>
      <c r="AA22" s="219"/>
      <c r="AB22" s="219"/>
      <c r="AC22" s="222"/>
      <c r="AD22" s="220"/>
      <c r="AE22" s="212">
        <f t="shared" si="0"/>
        <v>0</v>
      </c>
      <c r="AF22" s="213">
        <f t="shared" si="1"/>
        <v>22</v>
      </c>
      <c r="AG22" s="224">
        <f t="shared" si="4"/>
        <v>0</v>
      </c>
      <c r="AH22" s="225">
        <f t="shared" si="2"/>
        <v>22</v>
      </c>
      <c r="AI22" s="850"/>
      <c r="AJ22" s="848"/>
      <c r="AK22" s="848"/>
      <c r="AL22" s="848"/>
      <c r="AM22" s="848"/>
      <c r="AN22" s="849"/>
      <c r="AP22" s="215" t="s">
        <v>203</v>
      </c>
      <c r="AQ22" s="177" t="s">
        <v>204</v>
      </c>
      <c r="AY22" s="177">
        <f t="shared" si="3"/>
        <v>1</v>
      </c>
    </row>
    <row r="23" spans="2:51" ht="18" customHeight="1">
      <c r="B23" s="184"/>
      <c r="C23" s="227">
        <f>IF(D23="","",SUBTOTAL(103,$D$17:D23))</f>
        <v>7</v>
      </c>
      <c r="D23" s="846" t="str">
        <f>IF('Input Data'!I16="","",'Input Data'!I16)</f>
        <v>TORRES, DANIEL BAUTISTA</v>
      </c>
      <c r="E23" s="847"/>
      <c r="F23" s="217"/>
      <c r="G23" s="218"/>
      <c r="H23" s="219"/>
      <c r="I23" s="219"/>
      <c r="J23" s="220"/>
      <c r="K23" s="221"/>
      <c r="L23" s="219"/>
      <c r="M23" s="219"/>
      <c r="N23" s="219"/>
      <c r="O23" s="222"/>
      <c r="P23" s="223"/>
      <c r="Q23" s="219"/>
      <c r="R23" s="219"/>
      <c r="S23" s="219"/>
      <c r="T23" s="220"/>
      <c r="U23" s="221"/>
      <c r="V23" s="219"/>
      <c r="W23" s="219"/>
      <c r="X23" s="219"/>
      <c r="Y23" s="222"/>
      <c r="Z23" s="223"/>
      <c r="AA23" s="219"/>
      <c r="AB23" s="219"/>
      <c r="AC23" s="222"/>
      <c r="AD23" s="220"/>
      <c r="AE23" s="212">
        <f t="shared" si="0"/>
        <v>0</v>
      </c>
      <c r="AF23" s="213">
        <f t="shared" si="1"/>
        <v>22</v>
      </c>
      <c r="AG23" s="224">
        <f t="shared" si="4"/>
        <v>0</v>
      </c>
      <c r="AH23" s="225">
        <f t="shared" si="2"/>
        <v>22</v>
      </c>
      <c r="AI23" s="850"/>
      <c r="AJ23" s="848"/>
      <c r="AK23" s="848"/>
      <c r="AL23" s="848"/>
      <c r="AM23" s="848"/>
      <c r="AN23" s="849"/>
      <c r="AY23" s="177">
        <f t="shared" si="3"/>
        <v>1</v>
      </c>
    </row>
    <row r="24" spans="2:51" ht="18" customHeight="1">
      <c r="B24" s="184"/>
      <c r="C24" s="216">
        <f>IF(D24="","",SUBTOTAL(103,$D$17:D24))</f>
        <v>8</v>
      </c>
      <c r="D24" s="846" t="str">
        <f>IF('Input Data'!I17="","",'Input Data'!I17)</f>
        <v>RAMOS, CHRISTIAN GARCIA</v>
      </c>
      <c r="E24" s="847"/>
      <c r="F24" s="217"/>
      <c r="G24" s="218"/>
      <c r="H24" s="219"/>
      <c r="I24" s="219"/>
      <c r="J24" s="220"/>
      <c r="K24" s="221"/>
      <c r="L24" s="219"/>
      <c r="M24" s="219"/>
      <c r="N24" s="219"/>
      <c r="O24" s="222"/>
      <c r="P24" s="223"/>
      <c r="Q24" s="219"/>
      <c r="R24" s="219"/>
      <c r="S24" s="219"/>
      <c r="T24" s="220"/>
      <c r="U24" s="221"/>
      <c r="V24" s="219"/>
      <c r="W24" s="219"/>
      <c r="X24" s="219"/>
      <c r="Y24" s="222"/>
      <c r="Z24" s="223"/>
      <c r="AA24" s="219"/>
      <c r="AB24" s="219"/>
      <c r="AC24" s="222"/>
      <c r="AD24" s="220"/>
      <c r="AE24" s="212">
        <f t="shared" si="0"/>
        <v>0</v>
      </c>
      <c r="AF24" s="213">
        <f t="shared" si="1"/>
        <v>22</v>
      </c>
      <c r="AG24" s="230">
        <f t="shared" si="4"/>
        <v>0</v>
      </c>
      <c r="AH24" s="225">
        <f t="shared" si="2"/>
        <v>22</v>
      </c>
      <c r="AI24" s="850"/>
      <c r="AJ24" s="848"/>
      <c r="AK24" s="848"/>
      <c r="AL24" s="848"/>
      <c r="AM24" s="848"/>
      <c r="AN24" s="849"/>
      <c r="AY24" s="177">
        <f t="shared" si="3"/>
        <v>1</v>
      </c>
    </row>
    <row r="25" spans="2:51" ht="18" customHeight="1">
      <c r="B25" s="184"/>
      <c r="C25" s="227">
        <f>IF(D25="","",SUBTOTAL(103,$D$17:D25))</f>
        <v>9</v>
      </c>
      <c r="D25" s="846" t="str">
        <f>IF('Input Data'!I18="","",'Input Data'!I18)</f>
        <v>BAUTISTA, KEVIN MORALES</v>
      </c>
      <c r="E25" s="847"/>
      <c r="F25" s="217"/>
      <c r="G25" s="218"/>
      <c r="H25" s="219"/>
      <c r="I25" s="219"/>
      <c r="J25" s="220"/>
      <c r="K25" s="221"/>
      <c r="L25" s="219"/>
      <c r="M25" s="219"/>
      <c r="N25" s="219"/>
      <c r="O25" s="222"/>
      <c r="P25" s="223"/>
      <c r="Q25" s="219"/>
      <c r="R25" s="219"/>
      <c r="S25" s="219"/>
      <c r="T25" s="220"/>
      <c r="U25" s="221"/>
      <c r="V25" s="219"/>
      <c r="W25" s="219"/>
      <c r="X25" s="219"/>
      <c r="Y25" s="222"/>
      <c r="Z25" s="223"/>
      <c r="AA25" s="219"/>
      <c r="AB25" s="219"/>
      <c r="AC25" s="222"/>
      <c r="AD25" s="220"/>
      <c r="AE25" s="212">
        <f t="shared" si="0"/>
        <v>0</v>
      </c>
      <c r="AF25" s="213">
        <f t="shared" si="1"/>
        <v>22</v>
      </c>
      <c r="AG25" s="224">
        <f t="shared" si="4"/>
        <v>0</v>
      </c>
      <c r="AH25" s="225">
        <f t="shared" si="2"/>
        <v>22</v>
      </c>
      <c r="AI25" s="850"/>
      <c r="AJ25" s="848"/>
      <c r="AK25" s="848"/>
      <c r="AL25" s="848"/>
      <c r="AM25" s="848"/>
      <c r="AN25" s="849"/>
      <c r="AY25" s="177">
        <f t="shared" si="3"/>
        <v>1</v>
      </c>
    </row>
    <row r="26" spans="2:51" ht="18" customHeight="1">
      <c r="B26" s="184"/>
      <c r="C26" s="227">
        <f>IF(D26="","",SUBTOTAL(103,$D$17:D26))</f>
        <v>10</v>
      </c>
      <c r="D26" s="846" t="str">
        <f>IF('Input Data'!I19="","",'Input Data'!I19)</f>
        <v>GARCIA, PAOLO FERNANDEZ</v>
      </c>
      <c r="E26" s="847"/>
      <c r="F26" s="217"/>
      <c r="G26" s="218"/>
      <c r="H26" s="219"/>
      <c r="I26" s="219"/>
      <c r="J26" s="220"/>
      <c r="K26" s="221"/>
      <c r="L26" s="219"/>
      <c r="M26" s="219"/>
      <c r="N26" s="219"/>
      <c r="O26" s="222"/>
      <c r="P26" s="223"/>
      <c r="Q26" s="219"/>
      <c r="R26" s="219"/>
      <c r="S26" s="219"/>
      <c r="T26" s="220"/>
      <c r="U26" s="221"/>
      <c r="V26" s="219"/>
      <c r="W26" s="219"/>
      <c r="X26" s="219"/>
      <c r="Y26" s="222"/>
      <c r="Z26" s="223"/>
      <c r="AA26" s="219"/>
      <c r="AB26" s="219"/>
      <c r="AC26" s="222"/>
      <c r="AD26" s="220"/>
      <c r="AE26" s="212">
        <f t="shared" si="0"/>
        <v>0</v>
      </c>
      <c r="AF26" s="213">
        <f t="shared" si="1"/>
        <v>22</v>
      </c>
      <c r="AG26" s="224">
        <f t="shared" si="4"/>
        <v>0</v>
      </c>
      <c r="AH26" s="225">
        <f t="shared" si="2"/>
        <v>22</v>
      </c>
      <c r="AI26" s="850"/>
      <c r="AJ26" s="848"/>
      <c r="AK26" s="848"/>
      <c r="AL26" s="848"/>
      <c r="AM26" s="848"/>
      <c r="AN26" s="849"/>
      <c r="AY26" s="177">
        <f t="shared" si="3"/>
        <v>1</v>
      </c>
    </row>
    <row r="27" spans="2:51" ht="18" customHeight="1">
      <c r="B27" s="184"/>
      <c r="C27" s="227">
        <f>IF(D27="","",SUBTOTAL(103,$D$17:D27))</f>
        <v>11</v>
      </c>
      <c r="D27" s="846" t="str">
        <f>IF('Input Data'!I20="","",'Input Data'!I20)</f>
        <v>MORALES, ANGELO AQUINO</v>
      </c>
      <c r="E27" s="847"/>
      <c r="F27" s="217"/>
      <c r="G27" s="218"/>
      <c r="H27" s="219"/>
      <c r="I27" s="219"/>
      <c r="J27" s="220"/>
      <c r="K27" s="221"/>
      <c r="L27" s="219"/>
      <c r="M27" s="219"/>
      <c r="N27" s="219"/>
      <c r="O27" s="222"/>
      <c r="P27" s="223"/>
      <c r="Q27" s="219"/>
      <c r="R27" s="219"/>
      <c r="S27" s="219"/>
      <c r="T27" s="220"/>
      <c r="U27" s="221"/>
      <c r="V27" s="219"/>
      <c r="W27" s="219"/>
      <c r="X27" s="219"/>
      <c r="Y27" s="222"/>
      <c r="Z27" s="223"/>
      <c r="AA27" s="219"/>
      <c r="AB27" s="219"/>
      <c r="AC27" s="222"/>
      <c r="AD27" s="220"/>
      <c r="AE27" s="212">
        <f t="shared" si="0"/>
        <v>0</v>
      </c>
      <c r="AF27" s="213">
        <f t="shared" si="1"/>
        <v>22</v>
      </c>
      <c r="AG27" s="224">
        <f t="shared" si="4"/>
        <v>0</v>
      </c>
      <c r="AH27" s="225">
        <f t="shared" si="2"/>
        <v>22</v>
      </c>
      <c r="AI27" s="850"/>
      <c r="AJ27" s="848"/>
      <c r="AK27" s="848"/>
      <c r="AL27" s="848"/>
      <c r="AM27" s="848"/>
      <c r="AN27" s="849"/>
      <c r="AY27" s="177">
        <f t="shared" si="3"/>
        <v>1</v>
      </c>
    </row>
    <row r="28" spans="2:51" ht="18" customHeight="1">
      <c r="B28" s="184"/>
      <c r="C28" s="227">
        <f>IF(D28="","",SUBTOTAL(103,$D$17:D28))</f>
        <v>12</v>
      </c>
      <c r="D28" s="846" t="str">
        <f>IF('Input Data'!I21="","",'Input Data'!I21)</f>
        <v>FERNANDEZ, NATHANIEL SALAZAR</v>
      </c>
      <c r="E28" s="847"/>
      <c r="F28" s="217"/>
      <c r="G28" s="218"/>
      <c r="H28" s="219"/>
      <c r="I28" s="219"/>
      <c r="J28" s="220"/>
      <c r="K28" s="221"/>
      <c r="L28" s="219"/>
      <c r="M28" s="219"/>
      <c r="N28" s="219"/>
      <c r="O28" s="222"/>
      <c r="P28" s="223"/>
      <c r="Q28" s="219"/>
      <c r="R28" s="219"/>
      <c r="S28" s="219"/>
      <c r="T28" s="220"/>
      <c r="U28" s="221"/>
      <c r="V28" s="219"/>
      <c r="W28" s="219"/>
      <c r="X28" s="219"/>
      <c r="Y28" s="222"/>
      <c r="Z28" s="223"/>
      <c r="AA28" s="219"/>
      <c r="AB28" s="219"/>
      <c r="AC28" s="222"/>
      <c r="AD28" s="220"/>
      <c r="AE28" s="212">
        <f t="shared" si="0"/>
        <v>0</v>
      </c>
      <c r="AF28" s="213">
        <f t="shared" si="1"/>
        <v>22</v>
      </c>
      <c r="AG28" s="224">
        <f t="shared" si="4"/>
        <v>0</v>
      </c>
      <c r="AH28" s="225">
        <f t="shared" si="2"/>
        <v>22</v>
      </c>
      <c r="AI28" s="850"/>
      <c r="AJ28" s="848"/>
      <c r="AK28" s="848"/>
      <c r="AL28" s="848"/>
      <c r="AM28" s="848"/>
      <c r="AN28" s="849"/>
      <c r="AY28" s="177">
        <f t="shared" si="3"/>
        <v>1</v>
      </c>
    </row>
    <row r="29" spans="2:51" ht="18" customHeight="1">
      <c r="B29" s="184"/>
      <c r="C29" s="227">
        <f>IF(D29="","",SUBTOTAL(103,$D$17:D29))</f>
        <v>13</v>
      </c>
      <c r="D29" s="846" t="str">
        <f>IF('Input Data'!I22="","",'Input Data'!I22)</f>
        <v>AQUINO, FRANCIS GUTIERREZ</v>
      </c>
      <c r="E29" s="847"/>
      <c r="F29" s="217"/>
      <c r="G29" s="218"/>
      <c r="H29" s="219"/>
      <c r="I29" s="219"/>
      <c r="J29" s="220"/>
      <c r="K29" s="221"/>
      <c r="L29" s="219"/>
      <c r="M29" s="219"/>
      <c r="N29" s="219"/>
      <c r="O29" s="222"/>
      <c r="P29" s="223"/>
      <c r="Q29" s="219"/>
      <c r="R29" s="219"/>
      <c r="S29" s="219"/>
      <c r="T29" s="220"/>
      <c r="U29" s="221"/>
      <c r="V29" s="219"/>
      <c r="W29" s="219"/>
      <c r="X29" s="219"/>
      <c r="Y29" s="222"/>
      <c r="Z29" s="223"/>
      <c r="AA29" s="219"/>
      <c r="AB29" s="219"/>
      <c r="AC29" s="222"/>
      <c r="AD29" s="220"/>
      <c r="AE29" s="212">
        <f t="shared" si="0"/>
        <v>0</v>
      </c>
      <c r="AF29" s="213">
        <f t="shared" si="1"/>
        <v>22</v>
      </c>
      <c r="AG29" s="224">
        <f t="shared" si="4"/>
        <v>0</v>
      </c>
      <c r="AH29" s="225">
        <f t="shared" si="2"/>
        <v>22</v>
      </c>
      <c r="AI29" s="850"/>
      <c r="AJ29" s="848"/>
      <c r="AK29" s="848"/>
      <c r="AL29" s="848"/>
      <c r="AM29" s="848"/>
      <c r="AN29" s="849"/>
      <c r="AY29" s="177">
        <f t="shared" si="3"/>
        <v>1</v>
      </c>
    </row>
    <row r="30" spans="2:51" ht="18" customHeight="1">
      <c r="B30" s="184"/>
      <c r="C30" s="227">
        <f>IF(D30="","",SUBTOTAL(103,$D$17:D30))</f>
        <v>14</v>
      </c>
      <c r="D30" s="846" t="str">
        <f>IF('Input Data'!I23="","",'Input Data'!I23)</f>
        <v>SALAZAR, DOMINIC PONCE</v>
      </c>
      <c r="E30" s="847"/>
      <c r="F30" s="217"/>
      <c r="G30" s="218"/>
      <c r="H30" s="219"/>
      <c r="I30" s="219"/>
      <c r="J30" s="220"/>
      <c r="K30" s="221"/>
      <c r="L30" s="219"/>
      <c r="M30" s="219"/>
      <c r="N30" s="219"/>
      <c r="O30" s="222"/>
      <c r="P30" s="223"/>
      <c r="Q30" s="219"/>
      <c r="R30" s="219"/>
      <c r="S30" s="219"/>
      <c r="T30" s="220"/>
      <c r="U30" s="221"/>
      <c r="V30" s="219"/>
      <c r="W30" s="219"/>
      <c r="X30" s="219"/>
      <c r="Y30" s="222"/>
      <c r="Z30" s="223"/>
      <c r="AA30" s="219"/>
      <c r="AB30" s="219"/>
      <c r="AC30" s="222"/>
      <c r="AD30" s="220"/>
      <c r="AE30" s="212">
        <f t="shared" si="0"/>
        <v>0</v>
      </c>
      <c r="AF30" s="213">
        <f t="shared" si="1"/>
        <v>22</v>
      </c>
      <c r="AG30" s="224">
        <f t="shared" si="4"/>
        <v>0</v>
      </c>
      <c r="AH30" s="225">
        <f t="shared" si="2"/>
        <v>22</v>
      </c>
      <c r="AI30" s="850"/>
      <c r="AJ30" s="848"/>
      <c r="AK30" s="848"/>
      <c r="AL30" s="848"/>
      <c r="AM30" s="848"/>
      <c r="AN30" s="849"/>
      <c r="AY30" s="177">
        <f t="shared" si="3"/>
        <v>1</v>
      </c>
    </row>
    <row r="31" spans="2:51" ht="18" customHeight="1">
      <c r="B31" s="184"/>
      <c r="C31" s="231">
        <f>IF(D31="","",SUBTOTAL(103,$D$17:D31))</f>
        <v>15</v>
      </c>
      <c r="D31" s="846" t="str">
        <f>IF('Input Data'!I24="","",'Input Data'!I24)</f>
        <v>GUTIERREZ, EMMANUEL RIVERA</v>
      </c>
      <c r="E31" s="847"/>
      <c r="F31" s="232"/>
      <c r="G31" s="218"/>
      <c r="H31" s="219"/>
      <c r="I31" s="219"/>
      <c r="J31" s="220"/>
      <c r="K31" s="221"/>
      <c r="L31" s="219"/>
      <c r="M31" s="219"/>
      <c r="N31" s="219"/>
      <c r="O31" s="222"/>
      <c r="P31" s="223"/>
      <c r="Q31" s="219"/>
      <c r="R31" s="219"/>
      <c r="S31" s="219"/>
      <c r="T31" s="220"/>
      <c r="U31" s="221"/>
      <c r="V31" s="219"/>
      <c r="W31" s="219"/>
      <c r="X31" s="219"/>
      <c r="Y31" s="222"/>
      <c r="Z31" s="223"/>
      <c r="AA31" s="219"/>
      <c r="AB31" s="219"/>
      <c r="AC31" s="222"/>
      <c r="AD31" s="220"/>
      <c r="AE31" s="212">
        <f t="shared" si="0"/>
        <v>0</v>
      </c>
      <c r="AF31" s="213">
        <f t="shared" si="1"/>
        <v>22</v>
      </c>
      <c r="AG31" s="224">
        <f t="shared" si="4"/>
        <v>0</v>
      </c>
      <c r="AH31" s="225">
        <f t="shared" si="2"/>
        <v>22</v>
      </c>
      <c r="AI31" s="850"/>
      <c r="AJ31" s="848"/>
      <c r="AK31" s="848"/>
      <c r="AL31" s="848"/>
      <c r="AM31" s="848"/>
      <c r="AN31" s="849"/>
      <c r="AY31" s="177">
        <f t="shared" si="3"/>
        <v>1</v>
      </c>
    </row>
    <row r="32" spans="2:51" ht="18" customHeight="1">
      <c r="B32" s="184"/>
      <c r="C32" s="216">
        <f>IF(D32="","",SUBTOTAL(103,$D$17:D32))</f>
        <v>16</v>
      </c>
      <c r="D32" s="846" t="str">
        <f>IF('Input Data'!I25="","",'Input Data'!I25)</f>
        <v>PONCE, PATRICK CRUZ</v>
      </c>
      <c r="E32" s="847"/>
      <c r="F32" s="229"/>
      <c r="G32" s="233"/>
      <c r="H32" s="234"/>
      <c r="I32" s="234"/>
      <c r="J32" s="235"/>
      <c r="K32" s="221"/>
      <c r="L32" s="219"/>
      <c r="M32" s="219"/>
      <c r="N32" s="219"/>
      <c r="O32" s="222"/>
      <c r="P32" s="223"/>
      <c r="Q32" s="219"/>
      <c r="R32" s="219"/>
      <c r="S32" s="219"/>
      <c r="T32" s="220"/>
      <c r="U32" s="221"/>
      <c r="V32" s="219"/>
      <c r="W32" s="219"/>
      <c r="X32" s="219"/>
      <c r="Y32" s="222"/>
      <c r="Z32" s="223"/>
      <c r="AA32" s="219"/>
      <c r="AB32" s="219"/>
      <c r="AC32" s="222"/>
      <c r="AD32" s="220"/>
      <c r="AE32" s="212">
        <f t="shared" si="0"/>
        <v>0</v>
      </c>
      <c r="AF32" s="213">
        <f t="shared" si="1"/>
        <v>22</v>
      </c>
      <c r="AG32" s="224">
        <f t="shared" si="4"/>
        <v>0</v>
      </c>
      <c r="AH32" s="225">
        <f t="shared" si="2"/>
        <v>22</v>
      </c>
      <c r="AI32" s="850"/>
      <c r="AJ32" s="848"/>
      <c r="AK32" s="848"/>
      <c r="AL32" s="848"/>
      <c r="AM32" s="848"/>
      <c r="AN32" s="849"/>
      <c r="AY32" s="177">
        <f t="shared" si="3"/>
        <v>1</v>
      </c>
    </row>
    <row r="33" spans="2:51" ht="18" customHeight="1">
      <c r="B33" s="184"/>
      <c r="C33" s="227">
        <f>IF(D33="","",SUBTOTAL(103,$D$17:D33))</f>
        <v>17</v>
      </c>
      <c r="D33" s="846" t="str">
        <f>IF('Input Data'!I26="","",'Input Data'!I26)</f>
        <v>RIVERA, JOSEPH RAMIREZ</v>
      </c>
      <c r="E33" s="847"/>
      <c r="F33" s="217"/>
      <c r="G33" s="218"/>
      <c r="H33" s="219"/>
      <c r="I33" s="219"/>
      <c r="J33" s="220"/>
      <c r="K33" s="221"/>
      <c r="L33" s="219"/>
      <c r="M33" s="219"/>
      <c r="N33" s="219"/>
      <c r="O33" s="222"/>
      <c r="P33" s="223"/>
      <c r="Q33" s="219"/>
      <c r="R33" s="219"/>
      <c r="S33" s="219"/>
      <c r="T33" s="220"/>
      <c r="U33" s="221"/>
      <c r="V33" s="219"/>
      <c r="W33" s="219"/>
      <c r="X33" s="219"/>
      <c r="Y33" s="222"/>
      <c r="Z33" s="223"/>
      <c r="AA33" s="219"/>
      <c r="AB33" s="219"/>
      <c r="AC33" s="222"/>
      <c r="AD33" s="220"/>
      <c r="AE33" s="212">
        <f t="shared" si="0"/>
        <v>0</v>
      </c>
      <c r="AF33" s="213">
        <f t="shared" si="1"/>
        <v>22</v>
      </c>
      <c r="AG33" s="224">
        <f t="shared" si="4"/>
        <v>0</v>
      </c>
      <c r="AH33" s="225">
        <f t="shared" si="2"/>
        <v>22</v>
      </c>
      <c r="AI33" s="850"/>
      <c r="AJ33" s="848"/>
      <c r="AK33" s="848"/>
      <c r="AL33" s="848"/>
      <c r="AM33" s="848"/>
      <c r="AN33" s="849"/>
      <c r="AY33" s="177">
        <f t="shared" si="3"/>
        <v>1</v>
      </c>
    </row>
    <row r="34" spans="2:51" ht="18" customHeight="1">
      <c r="B34" s="184"/>
      <c r="C34" s="227">
        <f>IF(D34="","",SUBTOTAL(103,$D$17:D34))</f>
        <v>18</v>
      </c>
      <c r="D34" s="846" t="str">
        <f>IF('Input Data'!I27="","",'Input Data'!I27)</f>
        <v>CRUZ, BRYAN CASTILLO</v>
      </c>
      <c r="E34" s="847"/>
      <c r="F34" s="217"/>
      <c r="G34" s="218"/>
      <c r="H34" s="219"/>
      <c r="I34" s="219"/>
      <c r="J34" s="220"/>
      <c r="K34" s="221"/>
      <c r="L34" s="219"/>
      <c r="M34" s="219"/>
      <c r="N34" s="219"/>
      <c r="O34" s="222"/>
      <c r="P34" s="223"/>
      <c r="Q34" s="219"/>
      <c r="R34" s="219"/>
      <c r="S34" s="219"/>
      <c r="T34" s="220"/>
      <c r="U34" s="221"/>
      <c r="V34" s="219"/>
      <c r="W34" s="219"/>
      <c r="X34" s="219"/>
      <c r="Y34" s="222"/>
      <c r="Z34" s="223"/>
      <c r="AA34" s="219"/>
      <c r="AB34" s="219"/>
      <c r="AC34" s="222"/>
      <c r="AD34" s="220"/>
      <c r="AE34" s="212">
        <f t="shared" si="0"/>
        <v>0</v>
      </c>
      <c r="AF34" s="213">
        <f t="shared" si="1"/>
        <v>22</v>
      </c>
      <c r="AG34" s="224">
        <f t="shared" si="4"/>
        <v>0</v>
      </c>
      <c r="AH34" s="225">
        <f t="shared" si="2"/>
        <v>22</v>
      </c>
      <c r="AI34" s="850"/>
      <c r="AJ34" s="848"/>
      <c r="AK34" s="848"/>
      <c r="AL34" s="848"/>
      <c r="AM34" s="848"/>
      <c r="AN34" s="849"/>
      <c r="AY34" s="177">
        <f t="shared" si="3"/>
        <v>1</v>
      </c>
    </row>
    <row r="35" spans="2:51" ht="18" customHeight="1">
      <c r="B35" s="184"/>
      <c r="C35" s="227">
        <f>IF(D35="","",SUBTOTAL(103,$D$17:D35))</f>
        <v>19</v>
      </c>
      <c r="D35" s="846" t="str">
        <f>IF('Input Data'!I28="","",'Input Data'!I28)</f>
        <v>RAMIREZ, VINCENT HERRERA</v>
      </c>
      <c r="E35" s="847"/>
      <c r="F35" s="217"/>
      <c r="G35" s="218"/>
      <c r="H35" s="219"/>
      <c r="I35" s="219"/>
      <c r="J35" s="220"/>
      <c r="K35" s="221"/>
      <c r="L35" s="219"/>
      <c r="M35" s="219"/>
      <c r="N35" s="219"/>
      <c r="O35" s="222"/>
      <c r="P35" s="223"/>
      <c r="Q35" s="219"/>
      <c r="R35" s="219"/>
      <c r="S35" s="219"/>
      <c r="T35" s="220"/>
      <c r="U35" s="221"/>
      <c r="V35" s="219"/>
      <c r="W35" s="219"/>
      <c r="X35" s="219"/>
      <c r="Y35" s="222"/>
      <c r="Z35" s="223"/>
      <c r="AA35" s="219"/>
      <c r="AB35" s="219"/>
      <c r="AC35" s="222"/>
      <c r="AD35" s="220"/>
      <c r="AE35" s="212">
        <f t="shared" si="0"/>
        <v>0</v>
      </c>
      <c r="AF35" s="213">
        <f t="shared" si="1"/>
        <v>22</v>
      </c>
      <c r="AG35" s="224">
        <f t="shared" si="4"/>
        <v>0</v>
      </c>
      <c r="AH35" s="225">
        <f t="shared" si="2"/>
        <v>22</v>
      </c>
      <c r="AI35" s="850"/>
      <c r="AJ35" s="848"/>
      <c r="AK35" s="848"/>
      <c r="AL35" s="848"/>
      <c r="AM35" s="848"/>
      <c r="AN35" s="849"/>
      <c r="AY35" s="177">
        <f t="shared" si="3"/>
        <v>1</v>
      </c>
    </row>
    <row r="36" spans="2:51" ht="18" customHeight="1">
      <c r="B36" s="184"/>
      <c r="C36" s="227">
        <f>IF(D36="","",SUBTOTAL(103,$D$17:D36))</f>
        <v>20</v>
      </c>
      <c r="D36" s="846" t="str">
        <f>IF('Input Data'!I29="","",'Input Data'!I29)</f>
        <v>CASTILLO, JUSTIN NAVARRO</v>
      </c>
      <c r="E36" s="847"/>
      <c r="F36" s="217"/>
      <c r="G36" s="218"/>
      <c r="H36" s="219"/>
      <c r="I36" s="219"/>
      <c r="J36" s="220"/>
      <c r="K36" s="221"/>
      <c r="L36" s="219"/>
      <c r="M36" s="219"/>
      <c r="N36" s="219"/>
      <c r="O36" s="222"/>
      <c r="P36" s="223"/>
      <c r="Q36" s="219"/>
      <c r="R36" s="219"/>
      <c r="S36" s="219"/>
      <c r="T36" s="220"/>
      <c r="U36" s="221"/>
      <c r="V36" s="219"/>
      <c r="W36" s="219"/>
      <c r="X36" s="219"/>
      <c r="Y36" s="222"/>
      <c r="Z36" s="223"/>
      <c r="AA36" s="219"/>
      <c r="AB36" s="219"/>
      <c r="AC36" s="222"/>
      <c r="AD36" s="220"/>
      <c r="AE36" s="212">
        <f t="shared" si="0"/>
        <v>0</v>
      </c>
      <c r="AF36" s="213">
        <f t="shared" si="1"/>
        <v>22</v>
      </c>
      <c r="AG36" s="224">
        <f t="shared" si="4"/>
        <v>0</v>
      </c>
      <c r="AH36" s="225">
        <f t="shared" si="2"/>
        <v>22</v>
      </c>
      <c r="AI36" s="850"/>
      <c r="AJ36" s="848"/>
      <c r="AK36" s="848"/>
      <c r="AL36" s="848"/>
      <c r="AM36" s="848"/>
      <c r="AN36" s="849"/>
      <c r="AY36" s="177">
        <f t="shared" si="3"/>
        <v>1</v>
      </c>
    </row>
    <row r="37" spans="2:51" ht="18" customHeight="1">
      <c r="B37" s="184"/>
      <c r="C37" s="227">
        <f>IF(D37="","",SUBTOTAL(103,$D$17:D37))</f>
        <v>21</v>
      </c>
      <c r="D37" s="846" t="str">
        <f>IF('Input Data'!I30="","",'Input Data'!I30)</f>
        <v>HERRERA, ADRIANNE VERGARA</v>
      </c>
      <c r="E37" s="847"/>
      <c r="F37" s="217"/>
      <c r="G37" s="218"/>
      <c r="H37" s="219"/>
      <c r="I37" s="219"/>
      <c r="J37" s="220"/>
      <c r="K37" s="221"/>
      <c r="L37" s="219"/>
      <c r="M37" s="219"/>
      <c r="N37" s="219"/>
      <c r="O37" s="222"/>
      <c r="P37" s="223"/>
      <c r="Q37" s="219"/>
      <c r="R37" s="219"/>
      <c r="S37" s="219"/>
      <c r="T37" s="220"/>
      <c r="U37" s="221"/>
      <c r="V37" s="219"/>
      <c r="W37" s="219"/>
      <c r="X37" s="219"/>
      <c r="Y37" s="222"/>
      <c r="Z37" s="223"/>
      <c r="AA37" s="219"/>
      <c r="AB37" s="219"/>
      <c r="AC37" s="222"/>
      <c r="AD37" s="220"/>
      <c r="AE37" s="212">
        <f t="shared" si="0"/>
        <v>0</v>
      </c>
      <c r="AF37" s="213">
        <f t="shared" si="1"/>
        <v>22</v>
      </c>
      <c r="AG37" s="224">
        <f t="shared" si="4"/>
        <v>0</v>
      </c>
      <c r="AH37" s="225">
        <f t="shared" si="2"/>
        <v>22</v>
      </c>
      <c r="AI37" s="850"/>
      <c r="AJ37" s="848"/>
      <c r="AK37" s="848"/>
      <c r="AL37" s="848"/>
      <c r="AM37" s="848"/>
      <c r="AN37" s="849"/>
    </row>
    <row r="38" spans="2:51" ht="18" customHeight="1">
      <c r="B38" s="184"/>
      <c r="C38" s="227">
        <f>IF(D38="","",SUBTOTAL(103,$D$17:D38))</f>
        <v>22</v>
      </c>
      <c r="D38" s="846" t="str">
        <f>IF('Input Data'!I31="","",'Input Data'!I31)</f>
        <v>NAVARRO, LAWRENCE TORRES</v>
      </c>
      <c r="E38" s="847"/>
      <c r="F38" s="217"/>
      <c r="G38" s="218"/>
      <c r="H38" s="219"/>
      <c r="I38" s="219"/>
      <c r="J38" s="220"/>
      <c r="K38" s="221"/>
      <c r="L38" s="219"/>
      <c r="M38" s="219"/>
      <c r="N38" s="219"/>
      <c r="O38" s="222"/>
      <c r="P38" s="223"/>
      <c r="Q38" s="219"/>
      <c r="R38" s="219"/>
      <c r="S38" s="219"/>
      <c r="T38" s="220"/>
      <c r="U38" s="221"/>
      <c r="V38" s="219"/>
      <c r="W38" s="219"/>
      <c r="X38" s="219"/>
      <c r="Y38" s="222"/>
      <c r="Z38" s="223"/>
      <c r="AA38" s="219"/>
      <c r="AB38" s="219"/>
      <c r="AC38" s="222"/>
      <c r="AD38" s="220"/>
      <c r="AE38" s="212">
        <f t="shared" si="0"/>
        <v>0</v>
      </c>
      <c r="AF38" s="213">
        <f t="shared" si="1"/>
        <v>22</v>
      </c>
      <c r="AG38" s="224">
        <f t="shared" si="4"/>
        <v>0</v>
      </c>
      <c r="AH38" s="225">
        <f t="shared" si="2"/>
        <v>22</v>
      </c>
      <c r="AI38" s="850"/>
      <c r="AJ38" s="848"/>
      <c r="AK38" s="848"/>
      <c r="AL38" s="848"/>
      <c r="AM38" s="848"/>
      <c r="AN38" s="849"/>
    </row>
    <row r="39" spans="2:51" ht="18" customHeight="1">
      <c r="B39" s="184"/>
      <c r="C39" s="227">
        <f>IF(D39="","",SUBTOTAL(103,$D$17:D39))</f>
        <v>23</v>
      </c>
      <c r="D39" s="846" t="str">
        <f>IF('Input Data'!I32="","",'Input Data'!I32)</f>
        <v>VERGARA, MIGUEL DOMINGUEZ</v>
      </c>
      <c r="E39" s="847"/>
      <c r="F39" s="217"/>
      <c r="G39" s="218"/>
      <c r="H39" s="219"/>
      <c r="I39" s="219"/>
      <c r="J39" s="220"/>
      <c r="K39" s="221"/>
      <c r="L39" s="219"/>
      <c r="M39" s="219"/>
      <c r="N39" s="219"/>
      <c r="O39" s="222"/>
      <c r="P39" s="223"/>
      <c r="Q39" s="219"/>
      <c r="R39" s="219"/>
      <c r="S39" s="219"/>
      <c r="T39" s="220"/>
      <c r="U39" s="221"/>
      <c r="V39" s="219"/>
      <c r="W39" s="219"/>
      <c r="X39" s="219"/>
      <c r="Y39" s="222"/>
      <c r="Z39" s="223"/>
      <c r="AA39" s="219"/>
      <c r="AB39" s="219"/>
      <c r="AC39" s="222"/>
      <c r="AD39" s="220"/>
      <c r="AE39" s="212">
        <f t="shared" si="0"/>
        <v>0</v>
      </c>
      <c r="AF39" s="213">
        <f t="shared" si="1"/>
        <v>22</v>
      </c>
      <c r="AG39" s="224">
        <f t="shared" si="4"/>
        <v>0</v>
      </c>
      <c r="AH39" s="225">
        <f t="shared" si="2"/>
        <v>22</v>
      </c>
      <c r="AI39" s="850"/>
      <c r="AJ39" s="848"/>
      <c r="AK39" s="848"/>
      <c r="AL39" s="848"/>
      <c r="AM39" s="848"/>
      <c r="AN39" s="849"/>
    </row>
    <row r="40" spans="2:51" ht="18" customHeight="1">
      <c r="B40" s="184"/>
      <c r="C40" s="227">
        <f>IF(D40="","",SUBTOTAL(103,$D$17:D40))</f>
        <v>24</v>
      </c>
      <c r="D40" s="846" t="str">
        <f>IF('Input Data'!I33="","",'Input Data'!I33)</f>
        <v>DOMINGUEZ, ANTHONY ESPINOZA</v>
      </c>
      <c r="E40" s="847"/>
      <c r="F40" s="217"/>
      <c r="G40" s="218"/>
      <c r="H40" s="219"/>
      <c r="I40" s="219"/>
      <c r="J40" s="220"/>
      <c r="K40" s="221"/>
      <c r="L40" s="219"/>
      <c r="M40" s="219"/>
      <c r="N40" s="219"/>
      <c r="O40" s="222"/>
      <c r="P40" s="223"/>
      <c r="Q40" s="219"/>
      <c r="R40" s="219"/>
      <c r="S40" s="219"/>
      <c r="T40" s="220"/>
      <c r="U40" s="221"/>
      <c r="V40" s="219"/>
      <c r="W40" s="219"/>
      <c r="X40" s="219"/>
      <c r="Y40" s="222"/>
      <c r="Z40" s="223"/>
      <c r="AA40" s="219"/>
      <c r="AB40" s="219"/>
      <c r="AC40" s="222"/>
      <c r="AD40" s="220"/>
      <c r="AE40" s="212">
        <f t="shared" si="0"/>
        <v>0</v>
      </c>
      <c r="AF40" s="213">
        <f t="shared" si="1"/>
        <v>22</v>
      </c>
      <c r="AG40" s="224">
        <f t="shared" si="4"/>
        <v>0</v>
      </c>
      <c r="AH40" s="225">
        <f t="shared" si="2"/>
        <v>22</v>
      </c>
      <c r="AI40" s="850"/>
      <c r="AJ40" s="848"/>
      <c r="AK40" s="848"/>
      <c r="AL40" s="848"/>
      <c r="AM40" s="848"/>
      <c r="AN40" s="849"/>
    </row>
    <row r="41" spans="2:51" ht="18" customHeight="1">
      <c r="B41" s="184"/>
      <c r="C41" s="227">
        <f>IF(D41="","",SUBTOTAL(103,$D$17:D41))</f>
        <v>25</v>
      </c>
      <c r="D41" s="846" t="str">
        <f>IF('Input Data'!I34="","",'Input Data'!I34)</f>
        <v>ESPINOZA, ALVIN DEL ROSARIO</v>
      </c>
      <c r="E41" s="847"/>
      <c r="F41" s="217"/>
      <c r="G41" s="218"/>
      <c r="H41" s="219"/>
      <c r="I41" s="219"/>
      <c r="J41" s="220"/>
      <c r="K41" s="221"/>
      <c r="L41" s="219"/>
      <c r="M41" s="219"/>
      <c r="N41" s="219"/>
      <c r="O41" s="222"/>
      <c r="P41" s="223"/>
      <c r="Q41" s="219"/>
      <c r="R41" s="219"/>
      <c r="S41" s="219"/>
      <c r="T41" s="220"/>
      <c r="U41" s="221"/>
      <c r="V41" s="219"/>
      <c r="W41" s="219"/>
      <c r="X41" s="219"/>
      <c r="Y41" s="222"/>
      <c r="Z41" s="223"/>
      <c r="AA41" s="219"/>
      <c r="AB41" s="219"/>
      <c r="AC41" s="222"/>
      <c r="AD41" s="220"/>
      <c r="AE41" s="212">
        <f t="shared" si="0"/>
        <v>0</v>
      </c>
      <c r="AF41" s="213">
        <f t="shared" si="1"/>
        <v>22</v>
      </c>
      <c r="AG41" s="224">
        <f t="shared" si="4"/>
        <v>0</v>
      </c>
      <c r="AH41" s="225">
        <f t="shared" si="2"/>
        <v>22</v>
      </c>
      <c r="AI41" s="850"/>
      <c r="AJ41" s="848"/>
      <c r="AK41" s="848"/>
      <c r="AL41" s="848"/>
      <c r="AM41" s="848"/>
      <c r="AN41" s="849"/>
    </row>
    <row r="42" spans="2:51" ht="18" customHeight="1">
      <c r="B42" s="184"/>
      <c r="C42" s="227">
        <f>IF(D42="","",SUBTOTAL(103,$D$17:D42))</f>
        <v>26</v>
      </c>
      <c r="D42" s="846" t="str">
        <f>IF('Input Data'!I35="","",'Input Data'!I35)</f>
        <v>DEL ROSARIO, OLIVER EVANGELISTA</v>
      </c>
      <c r="E42" s="847"/>
      <c r="F42" s="217"/>
      <c r="G42" s="218"/>
      <c r="H42" s="219"/>
      <c r="I42" s="219"/>
      <c r="J42" s="220"/>
      <c r="K42" s="221"/>
      <c r="L42" s="219"/>
      <c r="M42" s="219"/>
      <c r="N42" s="219"/>
      <c r="O42" s="222"/>
      <c r="P42" s="223"/>
      <c r="Q42" s="219"/>
      <c r="R42" s="219"/>
      <c r="S42" s="219"/>
      <c r="T42" s="220"/>
      <c r="U42" s="221"/>
      <c r="V42" s="219"/>
      <c r="W42" s="219"/>
      <c r="X42" s="219"/>
      <c r="Y42" s="222"/>
      <c r="Z42" s="223"/>
      <c r="AA42" s="219"/>
      <c r="AB42" s="219"/>
      <c r="AC42" s="222"/>
      <c r="AD42" s="220"/>
      <c r="AE42" s="212">
        <f t="shared" si="0"/>
        <v>0</v>
      </c>
      <c r="AF42" s="213">
        <f t="shared" si="1"/>
        <v>22</v>
      </c>
      <c r="AG42" s="224">
        <f t="shared" si="4"/>
        <v>0</v>
      </c>
      <c r="AH42" s="225">
        <f t="shared" si="2"/>
        <v>22</v>
      </c>
      <c r="AI42" s="850"/>
      <c r="AJ42" s="848"/>
      <c r="AK42" s="848"/>
      <c r="AL42" s="848"/>
      <c r="AM42" s="848"/>
      <c r="AN42" s="849"/>
    </row>
    <row r="43" spans="2:51" ht="18" customHeight="1">
      <c r="B43" s="184"/>
      <c r="C43" s="227">
        <f>IF(D43="","",SUBTOTAL(103,$D$17:D43))</f>
        <v>27</v>
      </c>
      <c r="D43" s="846" t="str">
        <f>IF('Input Data'!I36="","",'Input Data'!I36)</f>
        <v>EVANGELISTA, NOEL MERCADO</v>
      </c>
      <c r="E43" s="847"/>
      <c r="F43" s="217"/>
      <c r="G43" s="218"/>
      <c r="H43" s="219"/>
      <c r="I43" s="219"/>
      <c r="J43" s="220"/>
      <c r="K43" s="221"/>
      <c r="L43" s="219"/>
      <c r="M43" s="219"/>
      <c r="N43" s="219"/>
      <c r="O43" s="222"/>
      <c r="P43" s="223"/>
      <c r="Q43" s="219"/>
      <c r="R43" s="219"/>
      <c r="S43" s="219"/>
      <c r="T43" s="220"/>
      <c r="U43" s="221"/>
      <c r="V43" s="219"/>
      <c r="W43" s="219"/>
      <c r="X43" s="219"/>
      <c r="Y43" s="222"/>
      <c r="Z43" s="223"/>
      <c r="AA43" s="219"/>
      <c r="AB43" s="219"/>
      <c r="AC43" s="222"/>
      <c r="AD43" s="220"/>
      <c r="AE43" s="212">
        <f t="shared" si="0"/>
        <v>0</v>
      </c>
      <c r="AF43" s="213">
        <f t="shared" si="1"/>
        <v>22</v>
      </c>
      <c r="AG43" s="224">
        <f t="shared" si="4"/>
        <v>0</v>
      </c>
      <c r="AH43" s="225">
        <f t="shared" si="2"/>
        <v>22</v>
      </c>
      <c r="AI43" s="850"/>
      <c r="AJ43" s="848"/>
      <c r="AK43" s="848"/>
      <c r="AL43" s="848"/>
      <c r="AM43" s="848"/>
      <c r="AN43" s="849"/>
    </row>
    <row r="44" spans="2:51" ht="18" customHeight="1">
      <c r="B44" s="184"/>
      <c r="C44" s="227">
        <f>IF(D44="","",SUBTOTAL(103,$D$17:D44))</f>
        <v>28</v>
      </c>
      <c r="D44" s="846" t="str">
        <f>IF('Input Data'!I37="","",'Input Data'!I37)</f>
        <v>MERCADO, CEDRIC PADILLA</v>
      </c>
      <c r="E44" s="847"/>
      <c r="F44" s="217"/>
      <c r="G44" s="218"/>
      <c r="H44" s="219"/>
      <c r="I44" s="219"/>
      <c r="J44" s="220"/>
      <c r="K44" s="221"/>
      <c r="L44" s="219"/>
      <c r="M44" s="219"/>
      <c r="N44" s="219"/>
      <c r="O44" s="222"/>
      <c r="P44" s="223"/>
      <c r="Q44" s="219"/>
      <c r="R44" s="219"/>
      <c r="S44" s="219"/>
      <c r="T44" s="220"/>
      <c r="U44" s="221"/>
      <c r="V44" s="219"/>
      <c r="W44" s="219"/>
      <c r="X44" s="219"/>
      <c r="Y44" s="222"/>
      <c r="Z44" s="223"/>
      <c r="AA44" s="219"/>
      <c r="AB44" s="219"/>
      <c r="AC44" s="222"/>
      <c r="AD44" s="220"/>
      <c r="AE44" s="212">
        <f t="shared" si="0"/>
        <v>0</v>
      </c>
      <c r="AF44" s="213">
        <f t="shared" si="1"/>
        <v>22</v>
      </c>
      <c r="AG44" s="224">
        <f t="shared" si="4"/>
        <v>0</v>
      </c>
      <c r="AH44" s="225">
        <f t="shared" si="2"/>
        <v>22</v>
      </c>
      <c r="AI44" s="850"/>
      <c r="AJ44" s="848"/>
      <c r="AK44" s="848"/>
      <c r="AL44" s="848"/>
      <c r="AM44" s="848"/>
      <c r="AN44" s="849"/>
    </row>
    <row r="45" spans="2:51" ht="18" customHeight="1">
      <c r="B45" s="184"/>
      <c r="C45" s="227">
        <f>IF(D45="","",SUBTOTAL(103,$D$17:D45))</f>
        <v>29</v>
      </c>
      <c r="D45" s="846" t="str">
        <f>IF('Input Data'!I38="","",'Input Data'!I38)</f>
        <v>PADILLA, ANDRE MANALO</v>
      </c>
      <c r="E45" s="847"/>
      <c r="F45" s="217"/>
      <c r="G45" s="218"/>
      <c r="H45" s="219"/>
      <c r="I45" s="219"/>
      <c r="J45" s="220"/>
      <c r="K45" s="221"/>
      <c r="L45" s="219"/>
      <c r="M45" s="219"/>
      <c r="N45" s="219"/>
      <c r="O45" s="222"/>
      <c r="P45" s="223"/>
      <c r="Q45" s="219"/>
      <c r="R45" s="219"/>
      <c r="S45" s="219"/>
      <c r="T45" s="220"/>
      <c r="U45" s="221"/>
      <c r="V45" s="219"/>
      <c r="W45" s="219"/>
      <c r="X45" s="219"/>
      <c r="Y45" s="222"/>
      <c r="Z45" s="223"/>
      <c r="AA45" s="219"/>
      <c r="AB45" s="219"/>
      <c r="AC45" s="222"/>
      <c r="AD45" s="220"/>
      <c r="AE45" s="212">
        <f t="shared" si="0"/>
        <v>0</v>
      </c>
      <c r="AF45" s="213">
        <f t="shared" si="1"/>
        <v>22</v>
      </c>
      <c r="AG45" s="224">
        <f t="shared" si="4"/>
        <v>0</v>
      </c>
      <c r="AH45" s="225">
        <f t="shared" si="2"/>
        <v>22</v>
      </c>
      <c r="AI45" s="850"/>
      <c r="AJ45" s="848"/>
      <c r="AK45" s="848"/>
      <c r="AL45" s="848"/>
      <c r="AM45" s="848"/>
      <c r="AN45" s="849"/>
    </row>
    <row r="46" spans="2:51" ht="18" customHeight="1">
      <c r="B46" s="184"/>
      <c r="C46" s="227">
        <f>IF(D46="","",SUBTOTAL(103,$D$17:D46))</f>
        <v>30</v>
      </c>
      <c r="D46" s="846" t="str">
        <f>IF('Input Data'!I39="","",'Input Data'!I39)</f>
        <v>MANALO, TRISTAN SORIANO</v>
      </c>
      <c r="E46" s="847"/>
      <c r="F46" s="217"/>
      <c r="G46" s="218"/>
      <c r="H46" s="219"/>
      <c r="I46" s="219"/>
      <c r="J46" s="220"/>
      <c r="K46" s="221"/>
      <c r="L46" s="219"/>
      <c r="M46" s="219"/>
      <c r="N46" s="219"/>
      <c r="O46" s="222"/>
      <c r="P46" s="223"/>
      <c r="Q46" s="219"/>
      <c r="R46" s="219"/>
      <c r="S46" s="219"/>
      <c r="T46" s="220"/>
      <c r="U46" s="221"/>
      <c r="V46" s="219"/>
      <c r="W46" s="219"/>
      <c r="X46" s="219"/>
      <c r="Y46" s="222"/>
      <c r="Z46" s="223"/>
      <c r="AA46" s="219"/>
      <c r="AB46" s="219"/>
      <c r="AC46" s="222"/>
      <c r="AD46" s="220"/>
      <c r="AE46" s="212">
        <f t="shared" si="0"/>
        <v>0</v>
      </c>
      <c r="AF46" s="213">
        <f t="shared" si="1"/>
        <v>22</v>
      </c>
      <c r="AG46" s="224">
        <f t="shared" si="4"/>
        <v>0</v>
      </c>
      <c r="AH46" s="225">
        <f t="shared" si="2"/>
        <v>22</v>
      </c>
      <c r="AI46" s="850"/>
      <c r="AJ46" s="848"/>
      <c r="AK46" s="848"/>
      <c r="AL46" s="848"/>
      <c r="AM46" s="848"/>
      <c r="AN46" s="849"/>
    </row>
    <row r="47" spans="2:51" ht="18" customHeight="1">
      <c r="B47" s="184"/>
      <c r="C47" s="227">
        <f>IF(D47="","",SUBTOTAL(103,$D$17:D47))</f>
        <v>31</v>
      </c>
      <c r="D47" s="846" t="str">
        <f>IF('Input Data'!I40="","",'Input Data'!I40)</f>
        <v>SORIANO, KYLE VILLAREAL</v>
      </c>
      <c r="E47" s="847"/>
      <c r="F47" s="217"/>
      <c r="G47" s="218"/>
      <c r="H47" s="219"/>
      <c r="I47" s="219"/>
      <c r="J47" s="220"/>
      <c r="K47" s="221"/>
      <c r="L47" s="219"/>
      <c r="M47" s="219"/>
      <c r="N47" s="219"/>
      <c r="O47" s="222"/>
      <c r="P47" s="223"/>
      <c r="Q47" s="219"/>
      <c r="R47" s="219"/>
      <c r="S47" s="219"/>
      <c r="T47" s="220"/>
      <c r="U47" s="221"/>
      <c r="V47" s="219"/>
      <c r="W47" s="219"/>
      <c r="X47" s="219"/>
      <c r="Y47" s="222"/>
      <c r="Z47" s="223"/>
      <c r="AA47" s="219"/>
      <c r="AB47" s="219"/>
      <c r="AC47" s="222"/>
      <c r="AD47" s="220"/>
      <c r="AE47" s="212">
        <f t="shared" si="0"/>
        <v>0</v>
      </c>
      <c r="AF47" s="213">
        <f t="shared" si="1"/>
        <v>22</v>
      </c>
      <c r="AG47" s="224">
        <f t="shared" si="4"/>
        <v>0</v>
      </c>
      <c r="AH47" s="225">
        <f t="shared" si="2"/>
        <v>22</v>
      </c>
      <c r="AI47" s="850"/>
      <c r="AJ47" s="848"/>
      <c r="AK47" s="848"/>
      <c r="AL47" s="848"/>
      <c r="AM47" s="848"/>
      <c r="AN47" s="849"/>
    </row>
    <row r="48" spans="2:51" ht="18" customHeight="1">
      <c r="B48" s="184"/>
      <c r="C48" s="227">
        <f>IF(D48="","",SUBTOTAL(103,$D$17:D48))</f>
        <v>32</v>
      </c>
      <c r="D48" s="846" t="str">
        <f>IF('Input Data'!I41="","",'Input Data'!I41)</f>
        <v>VILLAREAL, JONATHAN MARQUEZ</v>
      </c>
      <c r="E48" s="847"/>
      <c r="F48" s="217"/>
      <c r="G48" s="218"/>
      <c r="H48" s="219"/>
      <c r="I48" s="219"/>
      <c r="J48" s="220"/>
      <c r="K48" s="221"/>
      <c r="L48" s="219"/>
      <c r="M48" s="219"/>
      <c r="N48" s="219"/>
      <c r="O48" s="222"/>
      <c r="P48" s="223"/>
      <c r="Q48" s="219"/>
      <c r="R48" s="219"/>
      <c r="S48" s="219"/>
      <c r="T48" s="220"/>
      <c r="U48" s="221"/>
      <c r="V48" s="219"/>
      <c r="W48" s="219"/>
      <c r="X48" s="219"/>
      <c r="Y48" s="222"/>
      <c r="Z48" s="223"/>
      <c r="AA48" s="219"/>
      <c r="AB48" s="219"/>
      <c r="AC48" s="222"/>
      <c r="AD48" s="220"/>
      <c r="AE48" s="212">
        <f t="shared" si="0"/>
        <v>0</v>
      </c>
      <c r="AF48" s="213">
        <f t="shared" si="1"/>
        <v>22</v>
      </c>
      <c r="AG48" s="224">
        <f t="shared" si="4"/>
        <v>0</v>
      </c>
      <c r="AH48" s="225">
        <f t="shared" si="2"/>
        <v>22</v>
      </c>
      <c r="AI48" s="850"/>
      <c r="AJ48" s="848"/>
      <c r="AK48" s="848"/>
      <c r="AL48" s="848"/>
      <c r="AM48" s="848"/>
      <c r="AN48" s="849"/>
    </row>
    <row r="49" spans="2:51" ht="18" customHeight="1">
      <c r="B49" s="184"/>
      <c r="C49" s="227">
        <f>IF(D49="","",SUBTOTAL(103,$D$17:D49))</f>
        <v>33</v>
      </c>
      <c r="D49" s="846" t="str">
        <f>IF('Input Data'!I42="","",'Input Data'!I42)</f>
        <v>MARQUEZ, RICHARD EVANGELISTA</v>
      </c>
      <c r="E49" s="847"/>
      <c r="F49" s="217"/>
      <c r="G49" s="218"/>
      <c r="H49" s="219"/>
      <c r="I49" s="219"/>
      <c r="J49" s="220"/>
      <c r="K49" s="221"/>
      <c r="L49" s="219"/>
      <c r="M49" s="219"/>
      <c r="N49" s="219"/>
      <c r="O49" s="222"/>
      <c r="P49" s="223"/>
      <c r="Q49" s="219"/>
      <c r="R49" s="219"/>
      <c r="S49" s="219"/>
      <c r="T49" s="220"/>
      <c r="U49" s="221"/>
      <c r="V49" s="219"/>
      <c r="W49" s="219"/>
      <c r="X49" s="219"/>
      <c r="Y49" s="222"/>
      <c r="Z49" s="223"/>
      <c r="AA49" s="219"/>
      <c r="AB49" s="219"/>
      <c r="AC49" s="222"/>
      <c r="AD49" s="220"/>
      <c r="AE49" s="212">
        <f t="shared" si="0"/>
        <v>0</v>
      </c>
      <c r="AF49" s="213">
        <f t="shared" si="1"/>
        <v>22</v>
      </c>
      <c r="AG49" s="224">
        <f t="shared" si="4"/>
        <v>0</v>
      </c>
      <c r="AH49" s="225">
        <f t="shared" si="2"/>
        <v>22</v>
      </c>
      <c r="AI49" s="850"/>
      <c r="AJ49" s="848"/>
      <c r="AK49" s="848"/>
      <c r="AL49" s="848"/>
      <c r="AM49" s="848"/>
      <c r="AN49" s="849"/>
    </row>
    <row r="50" spans="2:51" ht="18" customHeight="1">
      <c r="B50" s="184"/>
      <c r="C50" s="227">
        <f>IF(D50="","",SUBTOTAL(103,$D$17:D50))</f>
        <v>34</v>
      </c>
      <c r="D50" s="846" t="str">
        <f>IF('Input Data'!I43="","",'Input Data'!I43)</f>
        <v>SANTIAGO, BRYAN DIZON</v>
      </c>
      <c r="E50" s="847"/>
      <c r="F50" s="217"/>
      <c r="G50" s="218"/>
      <c r="H50" s="219"/>
      <c r="I50" s="219"/>
      <c r="J50" s="220"/>
      <c r="K50" s="221"/>
      <c r="L50" s="219"/>
      <c r="M50" s="219"/>
      <c r="N50" s="219"/>
      <c r="O50" s="222"/>
      <c r="P50" s="223"/>
      <c r="Q50" s="219"/>
      <c r="R50" s="219"/>
      <c r="S50" s="219"/>
      <c r="T50" s="220"/>
      <c r="U50" s="221"/>
      <c r="V50" s="219"/>
      <c r="W50" s="219"/>
      <c r="X50" s="219"/>
      <c r="Y50" s="222"/>
      <c r="Z50" s="223"/>
      <c r="AA50" s="219"/>
      <c r="AB50" s="219"/>
      <c r="AC50" s="222"/>
      <c r="AD50" s="220"/>
      <c r="AE50" s="212">
        <f t="shared" si="0"/>
        <v>0</v>
      </c>
      <c r="AF50" s="213">
        <f t="shared" si="1"/>
        <v>22</v>
      </c>
      <c r="AG50" s="224">
        <f t="shared" si="4"/>
        <v>0</v>
      </c>
      <c r="AH50" s="225">
        <f t="shared" si="2"/>
        <v>22</v>
      </c>
      <c r="AI50" s="850"/>
      <c r="AJ50" s="848"/>
      <c r="AK50" s="848"/>
      <c r="AL50" s="848"/>
      <c r="AM50" s="848"/>
      <c r="AN50" s="849"/>
    </row>
    <row r="51" spans="2:51" ht="18" customHeight="1">
      <c r="B51" s="184"/>
      <c r="C51" s="227">
        <f>IF(D51="","",SUBTOTAL(103,$D$17:D51))</f>
        <v>35</v>
      </c>
      <c r="D51" s="846" t="str">
        <f>IF('Input Data'!I44="","",'Input Data'!I44)</f>
        <v>DE LEON, CARLO BAUTISTA</v>
      </c>
      <c r="E51" s="847"/>
      <c r="F51" s="217"/>
      <c r="G51" s="218"/>
      <c r="H51" s="219"/>
      <c r="I51" s="219"/>
      <c r="J51" s="220"/>
      <c r="K51" s="221"/>
      <c r="L51" s="219"/>
      <c r="M51" s="219"/>
      <c r="N51" s="219"/>
      <c r="O51" s="222"/>
      <c r="P51" s="223"/>
      <c r="Q51" s="219"/>
      <c r="R51" s="219"/>
      <c r="S51" s="219"/>
      <c r="T51" s="220"/>
      <c r="U51" s="221"/>
      <c r="V51" s="219"/>
      <c r="W51" s="219"/>
      <c r="X51" s="219"/>
      <c r="Y51" s="222"/>
      <c r="Z51" s="223"/>
      <c r="AA51" s="219"/>
      <c r="AB51" s="219"/>
      <c r="AC51" s="222"/>
      <c r="AD51" s="220"/>
      <c r="AE51" s="212">
        <f t="shared" si="0"/>
        <v>0</v>
      </c>
      <c r="AF51" s="213">
        <f t="shared" si="1"/>
        <v>22</v>
      </c>
      <c r="AG51" s="224">
        <f t="shared" si="4"/>
        <v>0</v>
      </c>
      <c r="AH51" s="225">
        <f t="shared" si="2"/>
        <v>22</v>
      </c>
      <c r="AI51" s="850"/>
      <c r="AJ51" s="848"/>
      <c r="AK51" s="848"/>
      <c r="AL51" s="848"/>
      <c r="AM51" s="848"/>
      <c r="AN51" s="849"/>
    </row>
    <row r="52" spans="2:51" ht="18" customHeight="1">
      <c r="B52" s="184"/>
      <c r="C52" s="227">
        <f>IF(D52="","",SUBTOTAL(103,$D$17:D52))</f>
        <v>36</v>
      </c>
      <c r="D52" s="846" t="str">
        <f>IF('Input Data'!I45="","",'Input Data'!I45)</f>
        <v>DIZON, MARK CRUZ</v>
      </c>
      <c r="E52" s="847"/>
      <c r="F52" s="217"/>
      <c r="G52" s="218"/>
      <c r="H52" s="219"/>
      <c r="I52" s="219"/>
      <c r="J52" s="220"/>
      <c r="K52" s="221"/>
      <c r="L52" s="219"/>
      <c r="M52" s="219"/>
      <c r="N52" s="219"/>
      <c r="O52" s="222"/>
      <c r="P52" s="223"/>
      <c r="Q52" s="219"/>
      <c r="R52" s="219"/>
      <c r="S52" s="219"/>
      <c r="T52" s="220"/>
      <c r="U52" s="221"/>
      <c r="V52" s="219"/>
      <c r="W52" s="219"/>
      <c r="X52" s="219"/>
      <c r="Y52" s="222"/>
      <c r="Z52" s="223"/>
      <c r="AA52" s="219"/>
      <c r="AB52" s="219"/>
      <c r="AC52" s="222"/>
      <c r="AD52" s="220"/>
      <c r="AE52" s="212">
        <f t="shared" si="0"/>
        <v>0</v>
      </c>
      <c r="AF52" s="213">
        <f t="shared" si="1"/>
        <v>22</v>
      </c>
      <c r="AG52" s="224">
        <f t="shared" si="4"/>
        <v>0</v>
      </c>
      <c r="AH52" s="225">
        <f t="shared" si="2"/>
        <v>22</v>
      </c>
      <c r="AI52" s="850"/>
      <c r="AJ52" s="848"/>
      <c r="AK52" s="848"/>
      <c r="AL52" s="848"/>
      <c r="AM52" s="848"/>
      <c r="AN52" s="849"/>
    </row>
    <row r="53" spans="2:51" ht="18" customHeight="1">
      <c r="B53" s="184"/>
      <c r="C53" s="227">
        <f>IF(D53="","",SUBTOTAL(103,$D$17:D53))</f>
        <v>37</v>
      </c>
      <c r="D53" s="846" t="str">
        <f>IF('Input Data'!I46="","",'Input Data'!I46)</f>
        <v>FRANCISCO, ADRIAN MORALES</v>
      </c>
      <c r="E53" s="847"/>
      <c r="F53" s="217"/>
      <c r="G53" s="218"/>
      <c r="H53" s="219"/>
      <c r="I53" s="219"/>
      <c r="J53" s="220"/>
      <c r="K53" s="221"/>
      <c r="L53" s="219"/>
      <c r="M53" s="219"/>
      <c r="N53" s="219"/>
      <c r="O53" s="222"/>
      <c r="P53" s="223"/>
      <c r="Q53" s="219"/>
      <c r="R53" s="219"/>
      <c r="S53" s="219"/>
      <c r="T53" s="220"/>
      <c r="U53" s="221"/>
      <c r="V53" s="219"/>
      <c r="W53" s="219"/>
      <c r="X53" s="219"/>
      <c r="Y53" s="222"/>
      <c r="Z53" s="223"/>
      <c r="AA53" s="219"/>
      <c r="AB53" s="219"/>
      <c r="AC53" s="222"/>
      <c r="AD53" s="220"/>
      <c r="AE53" s="212">
        <f t="shared" si="0"/>
        <v>0</v>
      </c>
      <c r="AF53" s="213">
        <f t="shared" si="1"/>
        <v>22</v>
      </c>
      <c r="AG53" s="224">
        <f>IF(AH53="","",AE53)</f>
        <v>0</v>
      </c>
      <c r="AH53" s="225">
        <f t="shared" si="2"/>
        <v>22</v>
      </c>
      <c r="AI53" s="850"/>
      <c r="AJ53" s="848"/>
      <c r="AK53" s="848"/>
      <c r="AL53" s="848"/>
      <c r="AM53" s="848"/>
      <c r="AN53" s="849"/>
    </row>
    <row r="54" spans="2:51" ht="18" customHeight="1">
      <c r="B54" s="184"/>
      <c r="C54" s="227">
        <f>IF(D54="","",SUBTOTAL(103,$D$17:D54))</f>
        <v>38</v>
      </c>
      <c r="D54" s="846" t="str">
        <f>IF('Input Data'!I47="","",'Input Data'!I47)</f>
        <v>ORTEGA, GABRIEL SANTOS</v>
      </c>
      <c r="E54" s="847"/>
      <c r="F54" s="217"/>
      <c r="G54" s="218"/>
      <c r="H54" s="219"/>
      <c r="I54" s="219"/>
      <c r="J54" s="220"/>
      <c r="K54" s="221"/>
      <c r="L54" s="219"/>
      <c r="M54" s="219"/>
      <c r="N54" s="219"/>
      <c r="O54" s="222"/>
      <c r="P54" s="223"/>
      <c r="Q54" s="219"/>
      <c r="R54" s="219"/>
      <c r="S54" s="219"/>
      <c r="T54" s="220"/>
      <c r="U54" s="221"/>
      <c r="V54" s="219"/>
      <c r="W54" s="219"/>
      <c r="X54" s="219"/>
      <c r="Y54" s="222"/>
      <c r="Z54" s="223"/>
      <c r="AA54" s="219"/>
      <c r="AB54" s="219"/>
      <c r="AC54" s="222"/>
      <c r="AD54" s="220"/>
      <c r="AE54" s="212">
        <f t="shared" si="0"/>
        <v>0</v>
      </c>
      <c r="AF54" s="213">
        <f t="shared" si="1"/>
        <v>22</v>
      </c>
      <c r="AG54" s="224">
        <f t="shared" si="4"/>
        <v>0</v>
      </c>
      <c r="AH54" s="225">
        <f>IF(AF54="","",$AR$13-AE54)</f>
        <v>22</v>
      </c>
      <c r="AI54" s="850"/>
      <c r="AJ54" s="848"/>
      <c r="AK54" s="848"/>
      <c r="AL54" s="848"/>
      <c r="AM54" s="848"/>
      <c r="AN54" s="849"/>
    </row>
    <row r="55" spans="2:51" ht="18" customHeight="1">
      <c r="B55" s="184"/>
      <c r="C55" s="227">
        <f>IF(D55="","",SUBTOTAL(103,$D$17:D55))</f>
        <v>39</v>
      </c>
      <c r="D55" s="846" t="str">
        <f>IF('Input Data'!I48="","",'Input Data'!I48)</f>
        <v>CHAVEZ, NATHAN VILLANUEVA</v>
      </c>
      <c r="E55" s="847"/>
      <c r="F55" s="217"/>
      <c r="G55" s="218"/>
      <c r="H55" s="219"/>
      <c r="I55" s="219"/>
      <c r="J55" s="220"/>
      <c r="K55" s="221"/>
      <c r="L55" s="219"/>
      <c r="M55" s="219"/>
      <c r="N55" s="219"/>
      <c r="O55" s="222"/>
      <c r="P55" s="223"/>
      <c r="Q55" s="219"/>
      <c r="R55" s="219"/>
      <c r="S55" s="219"/>
      <c r="T55" s="220"/>
      <c r="U55" s="221"/>
      <c r="V55" s="219"/>
      <c r="W55" s="219"/>
      <c r="X55" s="219"/>
      <c r="Y55" s="222"/>
      <c r="Z55" s="223"/>
      <c r="AA55" s="219"/>
      <c r="AB55" s="219"/>
      <c r="AC55" s="222"/>
      <c r="AD55" s="220"/>
      <c r="AE55" s="212">
        <f t="shared" si="0"/>
        <v>0</v>
      </c>
      <c r="AF55" s="213">
        <f t="shared" si="1"/>
        <v>22</v>
      </c>
      <c r="AG55" s="224">
        <f t="shared" si="4"/>
        <v>0</v>
      </c>
      <c r="AH55" s="225">
        <f t="shared" si="2"/>
        <v>22</v>
      </c>
      <c r="AI55" s="850"/>
      <c r="AJ55" s="848"/>
      <c r="AK55" s="848"/>
      <c r="AL55" s="848"/>
      <c r="AM55" s="848"/>
      <c r="AN55" s="849"/>
    </row>
    <row r="56" spans="2:51" ht="18" customHeight="1">
      <c r="B56" s="184"/>
      <c r="C56" s="227">
        <f>IF(D56="","",SUBTOTAL(103,$D$17:D56))</f>
        <v>40</v>
      </c>
      <c r="D56" s="846" t="str">
        <f>IF('Input Data'!I49="","",'Input Data'!I49)</f>
        <v>LIM, CHRISTIAN RAMOS</v>
      </c>
      <c r="E56" s="847"/>
      <c r="F56" s="217"/>
      <c r="G56" s="218"/>
      <c r="H56" s="219"/>
      <c r="I56" s="219"/>
      <c r="J56" s="220"/>
      <c r="K56" s="221"/>
      <c r="L56" s="219"/>
      <c r="M56" s="219"/>
      <c r="N56" s="219"/>
      <c r="O56" s="222"/>
      <c r="P56" s="223"/>
      <c r="Q56" s="219"/>
      <c r="R56" s="219"/>
      <c r="S56" s="219"/>
      <c r="T56" s="220"/>
      <c r="U56" s="221"/>
      <c r="V56" s="219"/>
      <c r="W56" s="219"/>
      <c r="X56" s="219"/>
      <c r="Y56" s="222"/>
      <c r="Z56" s="223"/>
      <c r="AA56" s="219"/>
      <c r="AB56" s="219"/>
      <c r="AC56" s="222"/>
      <c r="AD56" s="220"/>
      <c r="AE56" s="212">
        <f t="shared" si="0"/>
        <v>0</v>
      </c>
      <c r="AF56" s="213">
        <f t="shared" si="1"/>
        <v>22</v>
      </c>
      <c r="AG56" s="224">
        <f t="shared" si="4"/>
        <v>0</v>
      </c>
      <c r="AH56" s="225">
        <f t="shared" si="2"/>
        <v>22</v>
      </c>
      <c r="AI56" s="850"/>
      <c r="AJ56" s="848"/>
      <c r="AK56" s="848"/>
      <c r="AL56" s="848"/>
      <c r="AM56" s="848"/>
      <c r="AN56" s="849"/>
    </row>
    <row r="57" spans="2:51" ht="18" customHeight="1">
      <c r="B57" s="184"/>
      <c r="C57" s="227">
        <f>IF(D57="","",SUBTOTAL(103,$D$17:D57))</f>
        <v>41</v>
      </c>
      <c r="D57" s="846" t="str">
        <f>IF('Input Data'!I50="","",'Input Data'!I50)</f>
        <v>CHUA, PAOLO FERNANDEZ</v>
      </c>
      <c r="E57" s="847"/>
      <c r="F57" s="217"/>
      <c r="G57" s="218"/>
      <c r="H57" s="219"/>
      <c r="I57" s="219"/>
      <c r="J57" s="220"/>
      <c r="K57" s="221"/>
      <c r="L57" s="219"/>
      <c r="M57" s="219"/>
      <c r="N57" s="219"/>
      <c r="O57" s="222"/>
      <c r="P57" s="223"/>
      <c r="Q57" s="219"/>
      <c r="R57" s="219"/>
      <c r="S57" s="219"/>
      <c r="T57" s="220"/>
      <c r="U57" s="221"/>
      <c r="V57" s="219"/>
      <c r="W57" s="219"/>
      <c r="X57" s="219"/>
      <c r="Y57" s="222"/>
      <c r="Z57" s="223"/>
      <c r="AA57" s="219"/>
      <c r="AB57" s="219"/>
      <c r="AC57" s="222"/>
      <c r="AD57" s="220"/>
      <c r="AE57" s="212">
        <f t="shared" si="0"/>
        <v>0</v>
      </c>
      <c r="AF57" s="213">
        <f t="shared" si="1"/>
        <v>22</v>
      </c>
      <c r="AG57" s="224">
        <f t="shared" si="4"/>
        <v>0</v>
      </c>
      <c r="AH57" s="225">
        <f t="shared" si="2"/>
        <v>22</v>
      </c>
      <c r="AI57" s="850"/>
      <c r="AJ57" s="848"/>
      <c r="AK57" s="848"/>
      <c r="AL57" s="848"/>
      <c r="AM57" s="848"/>
      <c r="AN57" s="849"/>
      <c r="AY57" s="177">
        <f t="shared" si="3"/>
        <v>1</v>
      </c>
    </row>
    <row r="58" spans="2:51" ht="18" customHeight="1">
      <c r="B58" s="184"/>
      <c r="C58" s="227">
        <f>IF(D58="","",SUBTOTAL(103,$D$17:D58))</f>
        <v>42</v>
      </c>
      <c r="D58" s="846" t="str">
        <f>IF('Input Data'!I51="","",'Input Data'!I51)</f>
        <v>SY, ANGELO GUTIERREZ</v>
      </c>
      <c r="E58" s="847"/>
      <c r="F58" s="217"/>
      <c r="G58" s="218"/>
      <c r="H58" s="219"/>
      <c r="I58" s="219"/>
      <c r="J58" s="220"/>
      <c r="K58" s="221"/>
      <c r="L58" s="219"/>
      <c r="M58" s="219"/>
      <c r="N58" s="219"/>
      <c r="O58" s="222"/>
      <c r="P58" s="223"/>
      <c r="Q58" s="219"/>
      <c r="R58" s="219"/>
      <c r="S58" s="219"/>
      <c r="T58" s="220"/>
      <c r="U58" s="221"/>
      <c r="V58" s="219"/>
      <c r="W58" s="219"/>
      <c r="X58" s="219"/>
      <c r="Y58" s="222"/>
      <c r="Z58" s="223"/>
      <c r="AA58" s="219"/>
      <c r="AB58" s="219"/>
      <c r="AC58" s="222"/>
      <c r="AD58" s="220"/>
      <c r="AE58" s="212">
        <f t="shared" si="0"/>
        <v>0</v>
      </c>
      <c r="AF58" s="213">
        <f t="shared" si="1"/>
        <v>22</v>
      </c>
      <c r="AG58" s="224">
        <f t="shared" si="4"/>
        <v>0</v>
      </c>
      <c r="AH58" s="225">
        <f t="shared" si="2"/>
        <v>22</v>
      </c>
      <c r="AI58" s="850"/>
      <c r="AJ58" s="848"/>
      <c r="AK58" s="848"/>
      <c r="AL58" s="848"/>
      <c r="AM58" s="848"/>
      <c r="AN58" s="849"/>
      <c r="AY58" s="177">
        <f t="shared" si="3"/>
        <v>1</v>
      </c>
    </row>
    <row r="59" spans="2:51" ht="18" customHeight="1">
      <c r="B59" s="184"/>
      <c r="C59" s="227">
        <f>IF(D59="","",SUBTOTAL(103,$D$17:D59))</f>
        <v>43</v>
      </c>
      <c r="D59" s="846" t="str">
        <f>IF('Input Data'!I52="","",'Input Data'!I52)</f>
        <v>GO, DOMINIC NAVARRO</v>
      </c>
      <c r="E59" s="847"/>
      <c r="F59" s="221"/>
      <c r="G59" s="219"/>
      <c r="H59" s="219"/>
      <c r="I59" s="219"/>
      <c r="J59" s="220"/>
      <c r="K59" s="221"/>
      <c r="L59" s="219"/>
      <c r="M59" s="219"/>
      <c r="N59" s="219"/>
      <c r="O59" s="222"/>
      <c r="P59" s="223"/>
      <c r="Q59" s="219"/>
      <c r="R59" s="219"/>
      <c r="S59" s="219"/>
      <c r="T59" s="220"/>
      <c r="U59" s="221"/>
      <c r="V59" s="219"/>
      <c r="W59" s="219"/>
      <c r="X59" s="219"/>
      <c r="Y59" s="222"/>
      <c r="Z59" s="223"/>
      <c r="AA59" s="219"/>
      <c r="AB59" s="219"/>
      <c r="AC59" s="222"/>
      <c r="AD59" s="220"/>
      <c r="AE59" s="212">
        <f t="shared" si="0"/>
        <v>0</v>
      </c>
      <c r="AF59" s="213">
        <f t="shared" si="1"/>
        <v>22</v>
      </c>
      <c r="AG59" s="224">
        <f t="shared" si="4"/>
        <v>0</v>
      </c>
      <c r="AH59" s="225">
        <f t="shared" si="2"/>
        <v>22</v>
      </c>
      <c r="AI59" s="850"/>
      <c r="AJ59" s="848"/>
      <c r="AK59" s="848"/>
      <c r="AL59" s="848"/>
      <c r="AM59" s="848"/>
      <c r="AN59" s="849"/>
      <c r="AY59" s="177">
        <f t="shared" si="3"/>
        <v>1</v>
      </c>
    </row>
    <row r="60" spans="2:51" ht="18" customHeight="1">
      <c r="B60" s="184"/>
      <c r="C60" s="227">
        <f>IF(D60="","",SUBTOTAL(103,$D$17:D60))</f>
        <v>44</v>
      </c>
      <c r="D60" s="846" t="str">
        <f>IF('Input Data'!I53="","",'Input Data'!I53)</f>
        <v>TAN, EMMANUEL CASTILLO</v>
      </c>
      <c r="E60" s="847"/>
      <c r="F60" s="221"/>
      <c r="G60" s="219"/>
      <c r="H60" s="219"/>
      <c r="I60" s="219"/>
      <c r="J60" s="220"/>
      <c r="K60" s="221"/>
      <c r="L60" s="219"/>
      <c r="M60" s="219"/>
      <c r="N60" s="219"/>
      <c r="O60" s="222"/>
      <c r="P60" s="223"/>
      <c r="Q60" s="219"/>
      <c r="R60" s="219"/>
      <c r="S60" s="219"/>
      <c r="T60" s="220"/>
      <c r="U60" s="221"/>
      <c r="V60" s="219"/>
      <c r="W60" s="219"/>
      <c r="X60" s="219"/>
      <c r="Y60" s="222"/>
      <c r="Z60" s="223"/>
      <c r="AA60" s="219"/>
      <c r="AB60" s="219"/>
      <c r="AC60" s="222"/>
      <c r="AD60" s="220"/>
      <c r="AE60" s="212">
        <f t="shared" si="0"/>
        <v>0</v>
      </c>
      <c r="AF60" s="213">
        <f t="shared" si="1"/>
        <v>22</v>
      </c>
      <c r="AG60" s="224">
        <f t="shared" si="4"/>
        <v>0</v>
      </c>
      <c r="AH60" s="225">
        <f t="shared" si="2"/>
        <v>22</v>
      </c>
      <c r="AI60" s="850"/>
      <c r="AJ60" s="848"/>
      <c r="AK60" s="848"/>
      <c r="AL60" s="848"/>
      <c r="AM60" s="848"/>
      <c r="AN60" s="849"/>
      <c r="AY60" s="177">
        <f t="shared" si="3"/>
        <v>1</v>
      </c>
    </row>
    <row r="61" spans="2:51" ht="18" customHeight="1">
      <c r="B61" s="184"/>
      <c r="C61" s="227">
        <f>IF(D61="","",SUBTOTAL(103,$D$17:D61))</f>
        <v>45</v>
      </c>
      <c r="D61" s="846" t="str">
        <f>IF('Input Data'!I54="","",'Input Data'!I54)</f>
        <v>ONG, PATRICK HERRERA</v>
      </c>
      <c r="E61" s="847"/>
      <c r="F61" s="221"/>
      <c r="G61" s="219"/>
      <c r="H61" s="219"/>
      <c r="I61" s="219"/>
      <c r="J61" s="220"/>
      <c r="K61" s="221"/>
      <c r="L61" s="219"/>
      <c r="M61" s="219"/>
      <c r="N61" s="219"/>
      <c r="O61" s="222"/>
      <c r="P61" s="223"/>
      <c r="Q61" s="219"/>
      <c r="R61" s="219"/>
      <c r="S61" s="219"/>
      <c r="T61" s="220"/>
      <c r="U61" s="221"/>
      <c r="V61" s="219"/>
      <c r="W61" s="219"/>
      <c r="X61" s="219"/>
      <c r="Y61" s="222"/>
      <c r="Z61" s="223"/>
      <c r="AA61" s="219"/>
      <c r="AB61" s="219"/>
      <c r="AC61" s="222"/>
      <c r="AD61" s="220"/>
      <c r="AE61" s="212">
        <f t="shared" si="0"/>
        <v>0</v>
      </c>
      <c r="AF61" s="213">
        <f t="shared" si="1"/>
        <v>22</v>
      </c>
      <c r="AG61" s="224">
        <f t="shared" si="4"/>
        <v>0</v>
      </c>
      <c r="AH61" s="225">
        <f t="shared" si="2"/>
        <v>22</v>
      </c>
      <c r="AI61" s="850"/>
      <c r="AJ61" s="848"/>
      <c r="AK61" s="848"/>
      <c r="AL61" s="848"/>
      <c r="AM61" s="848"/>
      <c r="AN61" s="849"/>
      <c r="AY61" s="177">
        <f t="shared" si="3"/>
        <v>1</v>
      </c>
    </row>
    <row r="62" spans="2:51" ht="18" customHeight="1">
      <c r="B62" s="184"/>
      <c r="C62" s="227">
        <f>IF(D62="","",SUBTOTAL(103,$D$17:D62))</f>
        <v>46</v>
      </c>
      <c r="D62" s="846" t="str">
        <f>IF('Input Data'!I55="","",'Input Data'!I55)</f>
        <v>UY, JOSEPH SALAZAR</v>
      </c>
      <c r="E62" s="847"/>
      <c r="F62" s="221"/>
      <c r="G62" s="219"/>
      <c r="H62" s="219"/>
      <c r="I62" s="219"/>
      <c r="J62" s="220"/>
      <c r="K62" s="221"/>
      <c r="L62" s="219"/>
      <c r="M62" s="219"/>
      <c r="N62" s="219"/>
      <c r="O62" s="222"/>
      <c r="P62" s="223"/>
      <c r="Q62" s="219"/>
      <c r="R62" s="219"/>
      <c r="S62" s="219"/>
      <c r="T62" s="220"/>
      <c r="U62" s="221"/>
      <c r="V62" s="219"/>
      <c r="W62" s="219"/>
      <c r="X62" s="219"/>
      <c r="Y62" s="222"/>
      <c r="Z62" s="223"/>
      <c r="AA62" s="219"/>
      <c r="AB62" s="219"/>
      <c r="AC62" s="222"/>
      <c r="AD62" s="220"/>
      <c r="AE62" s="212">
        <f t="shared" si="0"/>
        <v>0</v>
      </c>
      <c r="AF62" s="213">
        <f t="shared" si="1"/>
        <v>22</v>
      </c>
      <c r="AG62" s="224">
        <f t="shared" si="4"/>
        <v>0</v>
      </c>
      <c r="AH62" s="225">
        <f t="shared" si="2"/>
        <v>22</v>
      </c>
      <c r="AI62" s="850"/>
      <c r="AJ62" s="848"/>
      <c r="AK62" s="848"/>
      <c r="AL62" s="848"/>
      <c r="AM62" s="848"/>
      <c r="AN62" s="849"/>
      <c r="AY62" s="177">
        <f t="shared" si="3"/>
        <v>1</v>
      </c>
    </row>
    <row r="63" spans="2:51" ht="18" customHeight="1">
      <c r="B63" s="184"/>
      <c r="C63" s="227">
        <f>IF(D63="","",SUBTOTAL(103,$D$17:D63))</f>
        <v>47</v>
      </c>
      <c r="D63" s="846" t="str">
        <f>IF('Input Data'!I56="","",'Input Data'!I56)</f>
        <v>CO, LAWRENCE RIVERA</v>
      </c>
      <c r="E63" s="847"/>
      <c r="F63" s="236"/>
      <c r="G63" s="237"/>
      <c r="H63" s="237"/>
      <c r="I63" s="237"/>
      <c r="J63" s="238"/>
      <c r="K63" s="236"/>
      <c r="L63" s="237"/>
      <c r="M63" s="237"/>
      <c r="N63" s="237"/>
      <c r="O63" s="239"/>
      <c r="P63" s="240"/>
      <c r="Q63" s="237"/>
      <c r="R63" s="237"/>
      <c r="S63" s="237"/>
      <c r="T63" s="238"/>
      <c r="U63" s="236"/>
      <c r="V63" s="237"/>
      <c r="W63" s="237"/>
      <c r="X63" s="237"/>
      <c r="Y63" s="239"/>
      <c r="Z63" s="240"/>
      <c r="AA63" s="237"/>
      <c r="AB63" s="237"/>
      <c r="AC63" s="239"/>
      <c r="AD63" s="238"/>
      <c r="AE63" s="212">
        <f t="shared" si="0"/>
        <v>0</v>
      </c>
      <c r="AF63" s="213">
        <f t="shared" si="1"/>
        <v>22</v>
      </c>
      <c r="AG63" s="224">
        <f t="shared" si="4"/>
        <v>0</v>
      </c>
      <c r="AH63" s="225">
        <f t="shared" si="2"/>
        <v>22</v>
      </c>
      <c r="AI63" s="850"/>
      <c r="AJ63" s="848"/>
      <c r="AK63" s="848"/>
      <c r="AL63" s="848"/>
      <c r="AM63" s="848"/>
      <c r="AN63" s="849"/>
      <c r="AY63" s="177">
        <f t="shared" si="3"/>
        <v>1</v>
      </c>
    </row>
    <row r="64" spans="2:51" ht="18" customHeight="1">
      <c r="B64" s="184"/>
      <c r="C64" s="227">
        <f>IF(D64="","",SUBTOTAL(103,$D$17:D64))</f>
        <v>48</v>
      </c>
      <c r="D64" s="846" t="str">
        <f>IF('Input Data'!I57="","",'Input Data'!I57)</f>
        <v>DY, VINCENT MENDOZA</v>
      </c>
      <c r="E64" s="847"/>
      <c r="F64" s="236"/>
      <c r="G64" s="237"/>
      <c r="H64" s="237"/>
      <c r="I64" s="237"/>
      <c r="J64" s="238"/>
      <c r="K64" s="236"/>
      <c r="L64" s="237"/>
      <c r="M64" s="237"/>
      <c r="N64" s="237"/>
      <c r="O64" s="239"/>
      <c r="P64" s="240"/>
      <c r="Q64" s="237"/>
      <c r="R64" s="237"/>
      <c r="S64" s="237"/>
      <c r="T64" s="238"/>
      <c r="U64" s="236"/>
      <c r="V64" s="237"/>
      <c r="W64" s="237"/>
      <c r="X64" s="237"/>
      <c r="Y64" s="239"/>
      <c r="Z64" s="240"/>
      <c r="AA64" s="237"/>
      <c r="AB64" s="237"/>
      <c r="AC64" s="239"/>
      <c r="AD64" s="238"/>
      <c r="AE64" s="212">
        <f t="shared" si="0"/>
        <v>0</v>
      </c>
      <c r="AF64" s="213">
        <f t="shared" si="1"/>
        <v>22</v>
      </c>
      <c r="AG64" s="224">
        <f t="shared" si="4"/>
        <v>0</v>
      </c>
      <c r="AH64" s="225">
        <f t="shared" si="2"/>
        <v>22</v>
      </c>
      <c r="AI64" s="850"/>
      <c r="AJ64" s="848"/>
      <c r="AK64" s="848"/>
      <c r="AL64" s="848"/>
      <c r="AM64" s="848"/>
      <c r="AN64" s="849"/>
      <c r="AY64" s="177">
        <f t="shared" si="3"/>
        <v>1</v>
      </c>
    </row>
    <row r="65" spans="2:51" ht="18" customHeight="1">
      <c r="B65" s="184"/>
      <c r="C65" s="227">
        <f>IF(D65="","",SUBTOTAL(103,$D$17:D65))</f>
        <v>49</v>
      </c>
      <c r="D65" s="846" t="str">
        <f>IF('Input Data'!I58="","",'Input Data'!I58)</f>
        <v>TIU, JUSTIN LOPEZ</v>
      </c>
      <c r="E65" s="847"/>
      <c r="F65" s="236"/>
      <c r="G65" s="237"/>
      <c r="H65" s="237"/>
      <c r="I65" s="237"/>
      <c r="J65" s="238"/>
      <c r="K65" s="236"/>
      <c r="L65" s="237"/>
      <c r="M65" s="237"/>
      <c r="N65" s="237"/>
      <c r="O65" s="239"/>
      <c r="P65" s="240"/>
      <c r="Q65" s="237"/>
      <c r="R65" s="237"/>
      <c r="S65" s="237"/>
      <c r="T65" s="238"/>
      <c r="U65" s="236"/>
      <c r="V65" s="237"/>
      <c r="W65" s="237"/>
      <c r="X65" s="237"/>
      <c r="Y65" s="239"/>
      <c r="Z65" s="240"/>
      <c r="AA65" s="237"/>
      <c r="AB65" s="237"/>
      <c r="AC65" s="239"/>
      <c r="AD65" s="238"/>
      <c r="AE65" s="212">
        <f t="shared" si="0"/>
        <v>0</v>
      </c>
      <c r="AF65" s="213">
        <f t="shared" si="1"/>
        <v>22</v>
      </c>
      <c r="AG65" s="224">
        <f t="shared" si="4"/>
        <v>0</v>
      </c>
      <c r="AH65" s="225">
        <f t="shared" si="2"/>
        <v>22</v>
      </c>
      <c r="AI65" s="850"/>
      <c r="AJ65" s="848"/>
      <c r="AK65" s="848"/>
      <c r="AL65" s="848"/>
      <c r="AM65" s="848"/>
      <c r="AN65" s="849"/>
      <c r="AY65" s="177">
        <f t="shared" si="3"/>
        <v>1</v>
      </c>
    </row>
    <row r="66" spans="2:51" ht="18" customHeight="1" thickBot="1">
      <c r="B66" s="184"/>
      <c r="C66" s="227">
        <f>IF(D66="","",SUBTOTAL(103,$D$17:D66))</f>
        <v>50</v>
      </c>
      <c r="D66" s="846" t="str">
        <f>IF('Input Data'!I59="","",'Input Data'!I59)</f>
        <v>YUMUL, FRANCIS PONCE</v>
      </c>
      <c r="E66" s="847"/>
      <c r="F66" s="236"/>
      <c r="G66" s="237"/>
      <c r="H66" s="237"/>
      <c r="I66" s="237"/>
      <c r="J66" s="238"/>
      <c r="K66" s="236"/>
      <c r="L66" s="237"/>
      <c r="M66" s="237"/>
      <c r="N66" s="237"/>
      <c r="O66" s="239"/>
      <c r="P66" s="240"/>
      <c r="Q66" s="237"/>
      <c r="R66" s="237"/>
      <c r="S66" s="237"/>
      <c r="T66" s="238"/>
      <c r="U66" s="236"/>
      <c r="V66" s="237"/>
      <c r="W66" s="237"/>
      <c r="X66" s="237"/>
      <c r="Y66" s="239"/>
      <c r="Z66" s="240"/>
      <c r="AA66" s="237"/>
      <c r="AB66" s="237"/>
      <c r="AC66" s="239"/>
      <c r="AD66" s="238"/>
      <c r="AE66" s="212">
        <f t="shared" si="0"/>
        <v>0</v>
      </c>
      <c r="AF66" s="213">
        <f t="shared" si="1"/>
        <v>22</v>
      </c>
      <c r="AG66" s="224">
        <f t="shared" si="4"/>
        <v>0</v>
      </c>
      <c r="AH66" s="225">
        <f t="shared" si="2"/>
        <v>22</v>
      </c>
      <c r="AI66" s="850"/>
      <c r="AJ66" s="848"/>
      <c r="AK66" s="848"/>
      <c r="AL66" s="848"/>
      <c r="AM66" s="848"/>
      <c r="AN66" s="849"/>
      <c r="AY66" s="177">
        <f t="shared" si="3"/>
        <v>1</v>
      </c>
    </row>
    <row r="67" spans="2:51" ht="18" hidden="1" customHeight="1">
      <c r="B67" s="184"/>
      <c r="C67" s="227" t="str">
        <f>IF(D67="","",SUBTOTAL(103,$D$17:D67))</f>
        <v/>
      </c>
      <c r="D67" s="846" t="str">
        <f>IF('Input Data'!I60="","",'Input Data'!I60)</f>
        <v/>
      </c>
      <c r="E67" s="847"/>
      <c r="F67" s="236"/>
      <c r="G67" s="237"/>
      <c r="H67" s="237"/>
      <c r="I67" s="237"/>
      <c r="J67" s="238"/>
      <c r="K67" s="236"/>
      <c r="L67" s="237"/>
      <c r="M67" s="237"/>
      <c r="N67" s="237"/>
      <c r="O67" s="239"/>
      <c r="P67" s="240"/>
      <c r="Q67" s="237"/>
      <c r="R67" s="237"/>
      <c r="S67" s="237"/>
      <c r="T67" s="238"/>
      <c r="U67" s="236"/>
      <c r="V67" s="237"/>
      <c r="W67" s="237"/>
      <c r="X67" s="237"/>
      <c r="Y67" s="239"/>
      <c r="Z67" s="240"/>
      <c r="AA67" s="237"/>
      <c r="AB67" s="237"/>
      <c r="AC67" s="239"/>
      <c r="AD67" s="238"/>
      <c r="AE67" s="212" t="str">
        <f t="shared" si="0"/>
        <v/>
      </c>
      <c r="AF67" s="213" t="str">
        <f t="shared" si="1"/>
        <v/>
      </c>
      <c r="AG67" s="224" t="str">
        <f t="shared" si="4"/>
        <v/>
      </c>
      <c r="AH67" s="225" t="str">
        <f t="shared" si="2"/>
        <v/>
      </c>
      <c r="AI67" s="850"/>
      <c r="AJ67" s="848"/>
      <c r="AK67" s="848"/>
      <c r="AL67" s="848"/>
      <c r="AM67" s="848"/>
      <c r="AN67" s="849"/>
      <c r="AY67" s="177">
        <f t="shared" si="3"/>
        <v>0</v>
      </c>
    </row>
    <row r="68" spans="2:51" ht="18" hidden="1" customHeight="1">
      <c r="B68" s="184"/>
      <c r="C68" s="227" t="str">
        <f>IF(D68="","",SUBTOTAL(103,$D$17:D68))</f>
        <v/>
      </c>
      <c r="D68" s="846" t="str">
        <f>IF('Input Data'!I61="","",'Input Data'!I61)</f>
        <v/>
      </c>
      <c r="E68" s="847"/>
      <c r="F68" s="236"/>
      <c r="G68" s="237"/>
      <c r="H68" s="237"/>
      <c r="I68" s="237"/>
      <c r="J68" s="238"/>
      <c r="K68" s="236"/>
      <c r="L68" s="237"/>
      <c r="M68" s="237"/>
      <c r="N68" s="237"/>
      <c r="O68" s="239"/>
      <c r="P68" s="240"/>
      <c r="Q68" s="237"/>
      <c r="R68" s="237"/>
      <c r="S68" s="237"/>
      <c r="T68" s="238"/>
      <c r="U68" s="236"/>
      <c r="V68" s="237"/>
      <c r="W68" s="237"/>
      <c r="X68" s="237"/>
      <c r="Y68" s="239"/>
      <c r="Z68" s="240"/>
      <c r="AA68" s="237"/>
      <c r="AB68" s="237"/>
      <c r="AC68" s="239"/>
      <c r="AD68" s="238"/>
      <c r="AE68" s="212" t="str">
        <f t="shared" si="0"/>
        <v/>
      </c>
      <c r="AF68" s="213" t="str">
        <f t="shared" si="1"/>
        <v/>
      </c>
      <c r="AG68" s="224" t="str">
        <f t="shared" si="4"/>
        <v/>
      </c>
      <c r="AH68" s="225" t="str">
        <f t="shared" si="2"/>
        <v/>
      </c>
      <c r="AI68" s="850"/>
      <c r="AJ68" s="848"/>
      <c r="AK68" s="848"/>
      <c r="AL68" s="848"/>
      <c r="AM68" s="848"/>
      <c r="AN68" s="849"/>
      <c r="AY68" s="177">
        <f t="shared" si="3"/>
        <v>0</v>
      </c>
    </row>
    <row r="69" spans="2:51" ht="18" hidden="1" customHeight="1">
      <c r="B69" s="184"/>
      <c r="C69" s="227" t="str">
        <f>IF(D69="","",SUBTOTAL(103,$D$17:D69))</f>
        <v/>
      </c>
      <c r="D69" s="846" t="str">
        <f>IF('Input Data'!I62="","",'Input Data'!I62)</f>
        <v/>
      </c>
      <c r="E69" s="847"/>
      <c r="F69" s="236"/>
      <c r="G69" s="237"/>
      <c r="H69" s="237"/>
      <c r="I69" s="237"/>
      <c r="J69" s="238"/>
      <c r="K69" s="236"/>
      <c r="L69" s="237"/>
      <c r="M69" s="237"/>
      <c r="N69" s="237"/>
      <c r="O69" s="239"/>
      <c r="P69" s="240"/>
      <c r="Q69" s="237"/>
      <c r="R69" s="237"/>
      <c r="S69" s="237"/>
      <c r="T69" s="238"/>
      <c r="U69" s="236"/>
      <c r="V69" s="237"/>
      <c r="W69" s="237"/>
      <c r="X69" s="237"/>
      <c r="Y69" s="239"/>
      <c r="Z69" s="240"/>
      <c r="AA69" s="237"/>
      <c r="AB69" s="237"/>
      <c r="AC69" s="239"/>
      <c r="AD69" s="238"/>
      <c r="AE69" s="212" t="str">
        <f t="shared" si="0"/>
        <v/>
      </c>
      <c r="AF69" s="213" t="str">
        <f t="shared" si="1"/>
        <v/>
      </c>
      <c r="AG69" s="224" t="str">
        <f t="shared" si="4"/>
        <v/>
      </c>
      <c r="AH69" s="225" t="str">
        <f t="shared" si="2"/>
        <v/>
      </c>
      <c r="AI69" s="850"/>
      <c r="AJ69" s="848"/>
      <c r="AK69" s="848"/>
      <c r="AL69" s="848"/>
      <c r="AM69" s="848"/>
      <c r="AN69" s="849"/>
      <c r="AY69" s="177">
        <f t="shared" si="3"/>
        <v>0</v>
      </c>
    </row>
    <row r="70" spans="2:51" ht="18" hidden="1" customHeight="1">
      <c r="B70" s="184"/>
      <c r="C70" s="227" t="str">
        <f>IF(D70="","",SUBTOTAL(103,$D$17:D70))</f>
        <v/>
      </c>
      <c r="D70" s="846" t="str">
        <f>IF('Input Data'!I63="","",'Input Data'!I63)</f>
        <v/>
      </c>
      <c r="E70" s="847"/>
      <c r="F70" s="236"/>
      <c r="G70" s="237"/>
      <c r="H70" s="237"/>
      <c r="I70" s="237"/>
      <c r="J70" s="238"/>
      <c r="K70" s="236"/>
      <c r="L70" s="237"/>
      <c r="M70" s="237"/>
      <c r="N70" s="237"/>
      <c r="O70" s="239"/>
      <c r="P70" s="240"/>
      <c r="Q70" s="237"/>
      <c r="R70" s="237"/>
      <c r="S70" s="237"/>
      <c r="T70" s="238"/>
      <c r="U70" s="236"/>
      <c r="V70" s="237"/>
      <c r="W70" s="237"/>
      <c r="X70" s="237"/>
      <c r="Y70" s="239"/>
      <c r="Z70" s="240"/>
      <c r="AA70" s="237"/>
      <c r="AB70" s="237"/>
      <c r="AC70" s="239"/>
      <c r="AD70" s="238"/>
      <c r="AE70" s="212" t="str">
        <f t="shared" si="0"/>
        <v/>
      </c>
      <c r="AF70" s="213" t="str">
        <f t="shared" si="1"/>
        <v/>
      </c>
      <c r="AG70" s="224" t="str">
        <f t="shared" si="4"/>
        <v/>
      </c>
      <c r="AH70" s="225" t="str">
        <f t="shared" si="2"/>
        <v/>
      </c>
      <c r="AI70" s="850"/>
      <c r="AJ70" s="848"/>
      <c r="AK70" s="848"/>
      <c r="AL70" s="848"/>
      <c r="AM70" s="848"/>
      <c r="AN70" s="849"/>
      <c r="AY70" s="177">
        <f t="shared" si="3"/>
        <v>0</v>
      </c>
    </row>
    <row r="71" spans="2:51" ht="18" hidden="1" customHeight="1">
      <c r="B71" s="184"/>
      <c r="C71" s="227" t="str">
        <f>IF(D71="","",SUBTOTAL(103,$D$17:D71))</f>
        <v/>
      </c>
      <c r="D71" s="846" t="str">
        <f>IF('Input Data'!I64="","",'Input Data'!I64)</f>
        <v/>
      </c>
      <c r="E71" s="847"/>
      <c r="F71" s="236"/>
      <c r="G71" s="237"/>
      <c r="H71" s="237"/>
      <c r="I71" s="237"/>
      <c r="J71" s="238"/>
      <c r="K71" s="236"/>
      <c r="L71" s="237"/>
      <c r="M71" s="237"/>
      <c r="N71" s="237"/>
      <c r="O71" s="239"/>
      <c r="P71" s="240"/>
      <c r="Q71" s="237"/>
      <c r="R71" s="237"/>
      <c r="S71" s="237"/>
      <c r="T71" s="238"/>
      <c r="U71" s="236"/>
      <c r="V71" s="237"/>
      <c r="W71" s="237"/>
      <c r="X71" s="237"/>
      <c r="Y71" s="239"/>
      <c r="Z71" s="240"/>
      <c r="AA71" s="237"/>
      <c r="AB71" s="237"/>
      <c r="AC71" s="239"/>
      <c r="AD71" s="238"/>
      <c r="AE71" s="212" t="str">
        <f t="shared" si="0"/>
        <v/>
      </c>
      <c r="AF71" s="213" t="str">
        <f t="shared" si="1"/>
        <v/>
      </c>
      <c r="AG71" s="224" t="str">
        <f t="shared" si="4"/>
        <v/>
      </c>
      <c r="AH71" s="225" t="str">
        <f t="shared" si="2"/>
        <v/>
      </c>
      <c r="AI71" s="850"/>
      <c r="AJ71" s="848"/>
      <c r="AK71" s="848"/>
      <c r="AL71" s="848"/>
      <c r="AM71" s="848"/>
      <c r="AN71" s="849"/>
      <c r="AY71" s="177">
        <f t="shared" si="3"/>
        <v>0</v>
      </c>
    </row>
    <row r="72" spans="2:51" ht="18" hidden="1" customHeight="1">
      <c r="B72" s="184"/>
      <c r="C72" s="227" t="str">
        <f>IF(D72="","",SUBTOTAL(103,$D$17:D72))</f>
        <v/>
      </c>
      <c r="D72" s="846" t="str">
        <f>IF('Input Data'!I65="","",'Input Data'!I65)</f>
        <v/>
      </c>
      <c r="E72" s="847"/>
      <c r="F72" s="236"/>
      <c r="G72" s="237"/>
      <c r="H72" s="237"/>
      <c r="I72" s="237"/>
      <c r="J72" s="238"/>
      <c r="K72" s="236"/>
      <c r="L72" s="237"/>
      <c r="M72" s="237"/>
      <c r="N72" s="237"/>
      <c r="O72" s="239"/>
      <c r="P72" s="240"/>
      <c r="Q72" s="237"/>
      <c r="R72" s="237"/>
      <c r="S72" s="237"/>
      <c r="T72" s="238"/>
      <c r="U72" s="236"/>
      <c r="V72" s="237"/>
      <c r="W72" s="237"/>
      <c r="X72" s="237"/>
      <c r="Y72" s="239"/>
      <c r="Z72" s="240"/>
      <c r="AA72" s="237"/>
      <c r="AB72" s="237"/>
      <c r="AC72" s="239"/>
      <c r="AD72" s="238"/>
      <c r="AE72" s="212" t="str">
        <f t="shared" si="0"/>
        <v/>
      </c>
      <c r="AF72" s="213" t="str">
        <f t="shared" si="1"/>
        <v/>
      </c>
      <c r="AG72" s="224" t="str">
        <f t="shared" si="4"/>
        <v/>
      </c>
      <c r="AH72" s="225" t="str">
        <f t="shared" si="2"/>
        <v/>
      </c>
      <c r="AI72" s="850"/>
      <c r="AJ72" s="848"/>
      <c r="AK72" s="848"/>
      <c r="AL72" s="848"/>
      <c r="AM72" s="848"/>
      <c r="AN72" s="849"/>
      <c r="AY72" s="177">
        <f t="shared" si="3"/>
        <v>0</v>
      </c>
    </row>
    <row r="73" spans="2:51" ht="18" hidden="1" customHeight="1">
      <c r="B73" s="184"/>
      <c r="C73" s="227" t="str">
        <f>IF(D73="","",SUBTOTAL(103,$D$17:D73))</f>
        <v/>
      </c>
      <c r="D73" s="846" t="str">
        <f>IF('Input Data'!I66="","",'Input Data'!I66)</f>
        <v/>
      </c>
      <c r="E73" s="847"/>
      <c r="F73" s="236"/>
      <c r="G73" s="237"/>
      <c r="H73" s="237"/>
      <c r="I73" s="237"/>
      <c r="J73" s="238"/>
      <c r="K73" s="236"/>
      <c r="L73" s="237"/>
      <c r="M73" s="237"/>
      <c r="N73" s="237"/>
      <c r="O73" s="239"/>
      <c r="P73" s="240"/>
      <c r="Q73" s="237"/>
      <c r="R73" s="237"/>
      <c r="S73" s="237"/>
      <c r="T73" s="238"/>
      <c r="U73" s="236"/>
      <c r="V73" s="237"/>
      <c r="W73" s="237"/>
      <c r="X73" s="237"/>
      <c r="Y73" s="239"/>
      <c r="Z73" s="240"/>
      <c r="AA73" s="237"/>
      <c r="AB73" s="237"/>
      <c r="AC73" s="239"/>
      <c r="AD73" s="238"/>
      <c r="AE73" s="212" t="str">
        <f t="shared" si="0"/>
        <v/>
      </c>
      <c r="AF73" s="213" t="str">
        <f t="shared" si="1"/>
        <v/>
      </c>
      <c r="AG73" s="224" t="str">
        <f t="shared" si="4"/>
        <v/>
      </c>
      <c r="AH73" s="225" t="str">
        <f t="shared" si="2"/>
        <v/>
      </c>
      <c r="AI73" s="850"/>
      <c r="AJ73" s="848"/>
      <c r="AK73" s="848"/>
      <c r="AL73" s="848"/>
      <c r="AM73" s="848"/>
      <c r="AN73" s="849"/>
      <c r="AY73" s="177">
        <f t="shared" si="3"/>
        <v>0</v>
      </c>
    </row>
    <row r="74" spans="2:51" ht="18" hidden="1" customHeight="1">
      <c r="B74" s="184"/>
      <c r="C74" s="227" t="str">
        <f>IF(D74="","",SUBTOTAL(103,$D$17:D74))</f>
        <v/>
      </c>
      <c r="D74" s="846" t="str">
        <f>IF('Input Data'!I67="","",'Input Data'!I67)</f>
        <v/>
      </c>
      <c r="E74" s="847"/>
      <c r="F74" s="236"/>
      <c r="G74" s="237"/>
      <c r="H74" s="237"/>
      <c r="I74" s="237"/>
      <c r="J74" s="238"/>
      <c r="K74" s="236"/>
      <c r="L74" s="237"/>
      <c r="M74" s="237"/>
      <c r="N74" s="237"/>
      <c r="O74" s="239"/>
      <c r="P74" s="240"/>
      <c r="Q74" s="237"/>
      <c r="R74" s="237"/>
      <c r="S74" s="237"/>
      <c r="T74" s="238"/>
      <c r="U74" s="236"/>
      <c r="V74" s="237"/>
      <c r="W74" s="237"/>
      <c r="X74" s="237"/>
      <c r="Y74" s="239"/>
      <c r="Z74" s="240"/>
      <c r="AA74" s="237"/>
      <c r="AB74" s="237"/>
      <c r="AC74" s="239"/>
      <c r="AD74" s="238"/>
      <c r="AE74" s="212" t="str">
        <f t="shared" si="0"/>
        <v/>
      </c>
      <c r="AF74" s="213" t="str">
        <f t="shared" si="1"/>
        <v/>
      </c>
      <c r="AG74" s="224" t="str">
        <f t="shared" si="4"/>
        <v/>
      </c>
      <c r="AH74" s="225" t="str">
        <f t="shared" si="2"/>
        <v/>
      </c>
      <c r="AI74" s="850"/>
      <c r="AJ74" s="848"/>
      <c r="AK74" s="848"/>
      <c r="AL74" s="848"/>
      <c r="AM74" s="848"/>
      <c r="AN74" s="849"/>
      <c r="AY74" s="177">
        <f t="shared" si="3"/>
        <v>0</v>
      </c>
    </row>
    <row r="75" spans="2:51" ht="18" hidden="1" customHeight="1">
      <c r="B75" s="184"/>
      <c r="C75" s="227" t="str">
        <f>IF(D75="","",SUBTOTAL(103,$D$17:D75))</f>
        <v/>
      </c>
      <c r="D75" s="846" t="str">
        <f>IF('Input Data'!I68="","",'Input Data'!I68)</f>
        <v/>
      </c>
      <c r="E75" s="847"/>
      <c r="F75" s="236"/>
      <c r="G75" s="237"/>
      <c r="H75" s="237"/>
      <c r="I75" s="237"/>
      <c r="J75" s="238"/>
      <c r="K75" s="236"/>
      <c r="L75" s="237"/>
      <c r="M75" s="237"/>
      <c r="N75" s="237"/>
      <c r="O75" s="239"/>
      <c r="P75" s="240"/>
      <c r="Q75" s="237"/>
      <c r="R75" s="237"/>
      <c r="S75" s="237"/>
      <c r="T75" s="238"/>
      <c r="U75" s="236"/>
      <c r="V75" s="237"/>
      <c r="W75" s="237"/>
      <c r="X75" s="237"/>
      <c r="Y75" s="239"/>
      <c r="Z75" s="240"/>
      <c r="AA75" s="237"/>
      <c r="AB75" s="237"/>
      <c r="AC75" s="239"/>
      <c r="AD75" s="238"/>
      <c r="AE75" s="212" t="str">
        <f t="shared" si="0"/>
        <v/>
      </c>
      <c r="AF75" s="213" t="str">
        <f t="shared" si="1"/>
        <v/>
      </c>
      <c r="AG75" s="224" t="str">
        <f t="shared" si="4"/>
        <v/>
      </c>
      <c r="AH75" s="225" t="str">
        <f t="shared" si="2"/>
        <v/>
      </c>
      <c r="AI75" s="850"/>
      <c r="AJ75" s="848"/>
      <c r="AK75" s="848"/>
      <c r="AL75" s="848"/>
      <c r="AM75" s="848"/>
      <c r="AN75" s="849"/>
      <c r="AY75" s="177">
        <f t="shared" si="3"/>
        <v>0</v>
      </c>
    </row>
    <row r="76" spans="2:51" ht="18" hidden="1" customHeight="1" thickBot="1">
      <c r="C76" s="241" t="str">
        <f>IF(D76="","",SUBTOTAL(103,$D$17:D76))</f>
        <v/>
      </c>
      <c r="D76" s="823" t="str">
        <f>IF('Input Data'!I69="","",'Input Data'!I69)</f>
        <v/>
      </c>
      <c r="E76" s="824"/>
      <c r="F76" s="236"/>
      <c r="G76" s="237"/>
      <c r="H76" s="237"/>
      <c r="I76" s="237"/>
      <c r="J76" s="238"/>
      <c r="K76" s="236"/>
      <c r="L76" s="237"/>
      <c r="M76" s="237"/>
      <c r="N76" s="237"/>
      <c r="O76" s="239"/>
      <c r="P76" s="240"/>
      <c r="Q76" s="237"/>
      <c r="R76" s="237"/>
      <c r="S76" s="237"/>
      <c r="T76" s="238"/>
      <c r="U76" s="236"/>
      <c r="V76" s="237"/>
      <c r="W76" s="237"/>
      <c r="X76" s="237"/>
      <c r="Y76" s="239"/>
      <c r="Z76" s="240"/>
      <c r="AA76" s="237"/>
      <c r="AB76" s="237"/>
      <c r="AC76" s="239"/>
      <c r="AD76" s="238"/>
      <c r="AE76" s="212" t="str">
        <f t="shared" si="0"/>
        <v/>
      </c>
      <c r="AF76" s="213" t="str">
        <f t="shared" si="1"/>
        <v/>
      </c>
      <c r="AG76" s="224" t="str">
        <f t="shared" si="4"/>
        <v/>
      </c>
      <c r="AH76" s="225" t="str">
        <f t="shared" si="2"/>
        <v/>
      </c>
      <c r="AI76" s="825"/>
      <c r="AJ76" s="826"/>
      <c r="AK76" s="826"/>
      <c r="AL76" s="826"/>
      <c r="AM76" s="826"/>
      <c r="AN76" s="827"/>
      <c r="AY76" s="177">
        <f t="shared" si="3"/>
        <v>0</v>
      </c>
    </row>
    <row r="77" spans="2:51" ht="21.95" customHeight="1" thickBot="1">
      <c r="B77" s="184"/>
      <c r="C77" s="242" cm="1">
        <f t="array" aca="1" ref="C77" ca="1">SUMPRODUCT(SUBTOTAL(103,OFFSET(D17,ROW(D17:D76)-ROW(D17),0,1)),--(TRIM(D17:D76)&lt;&gt;""))</f>
        <v>50</v>
      </c>
      <c r="D77" s="856" t="s">
        <v>205</v>
      </c>
      <c r="E77" s="829"/>
      <c r="F77" s="243" t="str">
        <f>IF(F14="","",$AL$147-(COUNTIF(F17:F76,"x")*1 + COUNTIF(F17:F76,"h")*0.5))</f>
        <v/>
      </c>
      <c r="G77" s="243">
        <f t="shared" ref="G77:AD77" ca="1" si="5">IF(G14="","",$AL$147-(COUNTIF(G17:G76,"x")*1 + COUNTIF(G17:G76,"h")*0.5))</f>
        <v>50</v>
      </c>
      <c r="H77" s="243">
        <f t="shared" ca="1" si="5"/>
        <v>49</v>
      </c>
      <c r="I77" s="243">
        <f t="shared" ca="1" si="5"/>
        <v>50</v>
      </c>
      <c r="J77" s="244">
        <f t="shared" ca="1" si="5"/>
        <v>50</v>
      </c>
      <c r="K77" s="245">
        <f t="shared" ca="1" si="5"/>
        <v>50</v>
      </c>
      <c r="L77" s="243">
        <f t="shared" ca="1" si="5"/>
        <v>50</v>
      </c>
      <c r="M77" s="243">
        <f t="shared" ca="1" si="5"/>
        <v>50</v>
      </c>
      <c r="N77" s="243">
        <f ca="1">IF(N14="","",$AL$147-(COUNTIF(N17:N76,"x")*1 + COUNTIF(N17:N76,"h")*0.5))</f>
        <v>50</v>
      </c>
      <c r="O77" s="244">
        <f t="shared" ca="1" si="5"/>
        <v>50</v>
      </c>
      <c r="P77" s="245">
        <f t="shared" ca="1" si="5"/>
        <v>50</v>
      </c>
      <c r="Q77" s="243">
        <f t="shared" ca="1" si="5"/>
        <v>50</v>
      </c>
      <c r="R77" s="243">
        <f t="shared" ca="1" si="5"/>
        <v>50</v>
      </c>
      <c r="S77" s="243">
        <f t="shared" ca="1" si="5"/>
        <v>50</v>
      </c>
      <c r="T77" s="246">
        <f t="shared" ca="1" si="5"/>
        <v>50</v>
      </c>
      <c r="U77" s="247">
        <f ca="1">IF(U14="","",$AL$147-(COUNTIF(U17:U76,"x")*1 + COUNTIF(U17:U76,"h")*0.5))</f>
        <v>50</v>
      </c>
      <c r="V77" s="243">
        <f t="shared" ca="1" si="5"/>
        <v>50</v>
      </c>
      <c r="W77" s="243">
        <f t="shared" ca="1" si="5"/>
        <v>50</v>
      </c>
      <c r="X77" s="243">
        <f t="shared" ca="1" si="5"/>
        <v>50</v>
      </c>
      <c r="Y77" s="244">
        <f t="shared" ca="1" si="5"/>
        <v>50</v>
      </c>
      <c r="Z77" s="245">
        <f t="shared" ca="1" si="5"/>
        <v>50</v>
      </c>
      <c r="AA77" s="243">
        <f t="shared" ca="1" si="5"/>
        <v>50</v>
      </c>
      <c r="AB77" s="243">
        <f t="shared" ca="1" si="5"/>
        <v>50</v>
      </c>
      <c r="AC77" s="243" t="str">
        <f t="shared" si="5"/>
        <v/>
      </c>
      <c r="AD77" s="243" t="str">
        <f t="shared" si="5"/>
        <v/>
      </c>
      <c r="AE77" s="212"/>
      <c r="AF77" s="213"/>
      <c r="AG77" s="248">
        <f>SUM(AG17:AG76)</f>
        <v>1</v>
      </c>
      <c r="AH77" s="249">
        <f>SUM(AH17:AH76)</f>
        <v>1099</v>
      </c>
      <c r="AI77" s="250"/>
      <c r="AJ77" s="251"/>
      <c r="AK77" s="857"/>
      <c r="AL77" s="857"/>
      <c r="AM77" s="857"/>
      <c r="AN77" s="858"/>
      <c r="AY77" s="177">
        <v>1</v>
      </c>
    </row>
    <row r="78" spans="2:51" ht="18" customHeight="1">
      <c r="B78" s="184"/>
      <c r="C78" s="397">
        <f>IF(D78="","",SUBTOTAL(103,$D$78:D78))</f>
        <v>1</v>
      </c>
      <c r="D78" s="851" t="str">
        <f>IF('Input Data'!I71="","",'Input Data'!I71)</f>
        <v>CRUZ, MARIA SANTOS</v>
      </c>
      <c r="E78" s="852"/>
      <c r="F78" s="252"/>
      <c r="G78" s="206"/>
      <c r="H78" s="207"/>
      <c r="I78" s="207"/>
      <c r="J78" s="235"/>
      <c r="K78" s="253"/>
      <c r="L78" s="234"/>
      <c r="M78" s="234"/>
      <c r="N78" s="234"/>
      <c r="O78" s="254"/>
      <c r="P78" s="255"/>
      <c r="Q78" s="234"/>
      <c r="R78" s="234"/>
      <c r="S78" s="234"/>
      <c r="T78" s="235"/>
      <c r="U78" s="253"/>
      <c r="V78" s="234"/>
      <c r="W78" s="234"/>
      <c r="X78" s="234"/>
      <c r="Y78" s="254"/>
      <c r="Z78" s="255"/>
      <c r="AA78" s="234"/>
      <c r="AB78" s="234"/>
      <c r="AC78" s="254"/>
      <c r="AD78" s="235"/>
      <c r="AE78" s="212">
        <f>IF(D78="","",COUNTIF(F78:AD78,"x") + COUNTIF(F78:AD78,"h")*0.5)</f>
        <v>0</v>
      </c>
      <c r="AF78" s="213">
        <f>IF(OR(D78="", AI78="Transferred Out", AI78="NLS"), "", $AR$13)</f>
        <v>22</v>
      </c>
      <c r="AG78" s="256">
        <f>IF(AH78="","",AE78)</f>
        <v>0</v>
      </c>
      <c r="AH78" s="257">
        <f>IF(AF78="","",$AR$13-AE78)</f>
        <v>22</v>
      </c>
      <c r="AI78" s="853"/>
      <c r="AJ78" s="854"/>
      <c r="AK78" s="854"/>
      <c r="AL78" s="854"/>
      <c r="AM78" s="854"/>
      <c r="AN78" s="855"/>
      <c r="AY78" s="177">
        <f t="shared" ref="AY78:AY137" si="6">IF(D78="",0,1)</f>
        <v>1</v>
      </c>
    </row>
    <row r="79" spans="2:51" ht="18" customHeight="1">
      <c r="B79" s="184"/>
      <c r="C79" s="216">
        <f>IF(D79="","",SUBTOTAL(103,$D$78:D79))</f>
        <v>2</v>
      </c>
      <c r="D79" s="846" t="str">
        <f>IF('Input Data'!I72="","",'Input Data'!I72)</f>
        <v>REYES, ANGELA VILLANUEVA</v>
      </c>
      <c r="E79" s="847"/>
      <c r="F79" s="258"/>
      <c r="G79" s="259"/>
      <c r="H79" s="219"/>
      <c r="I79" s="219"/>
      <c r="J79" s="220"/>
      <c r="K79" s="221"/>
      <c r="L79" s="219"/>
      <c r="M79" s="219"/>
      <c r="N79" s="219"/>
      <c r="O79" s="222"/>
      <c r="P79" s="223"/>
      <c r="Q79" s="219"/>
      <c r="R79" s="219"/>
      <c r="S79" s="219"/>
      <c r="T79" s="220"/>
      <c r="U79" s="221"/>
      <c r="V79" s="219"/>
      <c r="W79" s="219"/>
      <c r="X79" s="219"/>
      <c r="Y79" s="222"/>
      <c r="Z79" s="223"/>
      <c r="AA79" s="219"/>
      <c r="AB79" s="219"/>
      <c r="AC79" s="222"/>
      <c r="AD79" s="220"/>
      <c r="AE79" s="212">
        <f t="shared" ref="AE79:AE137" si="7">IF(D79="","",COUNTIF(F79:AD79,"x") + COUNTIF(F79:AD79,"h")*0.5)</f>
        <v>0</v>
      </c>
      <c r="AF79" s="213">
        <f t="shared" ref="AF79:AF137" si="8">IF(OR(D79="", AI79="Transferred Out", AI79="NLS"), "", $AR$13)</f>
        <v>22</v>
      </c>
      <c r="AG79" s="256">
        <f t="shared" ref="AG79:AG137" si="9">IF(AH79="","",AE79)</f>
        <v>0</v>
      </c>
      <c r="AH79" s="257">
        <f t="shared" ref="AH79:AH137" si="10">IF(AF79="","",$AR$13-AE79)</f>
        <v>22</v>
      </c>
      <c r="AI79" s="850"/>
      <c r="AJ79" s="848"/>
      <c r="AK79" s="848"/>
      <c r="AL79" s="848"/>
      <c r="AM79" s="848"/>
      <c r="AN79" s="849"/>
      <c r="AY79" s="177">
        <f t="shared" si="6"/>
        <v>1</v>
      </c>
    </row>
    <row r="80" spans="2:51" ht="18" customHeight="1">
      <c r="B80" s="184"/>
      <c r="C80" s="216">
        <f>IF(D80="","",SUBTOTAL(103,$D$78:D80))</f>
        <v>3</v>
      </c>
      <c r="D80" s="846" t="str">
        <f>IF('Input Data'!I73="","",'Input Data'!I73)</f>
        <v>SANTOS, KRISTINE MENDOZA</v>
      </c>
      <c r="E80" s="847"/>
      <c r="F80" s="258"/>
      <c r="G80" s="259"/>
      <c r="H80" s="219"/>
      <c r="I80" s="219"/>
      <c r="J80" s="220"/>
      <c r="K80" s="221"/>
      <c r="L80" s="219"/>
      <c r="M80" s="219"/>
      <c r="N80" s="219"/>
      <c r="O80" s="222"/>
      <c r="P80" s="223"/>
      <c r="Q80" s="219"/>
      <c r="R80" s="219"/>
      <c r="S80" s="219"/>
      <c r="T80" s="220"/>
      <c r="U80" s="221"/>
      <c r="V80" s="219"/>
      <c r="W80" s="219"/>
      <c r="X80" s="219"/>
      <c r="Y80" s="222"/>
      <c r="Z80" s="223"/>
      <c r="AA80" s="219"/>
      <c r="AB80" s="219"/>
      <c r="AC80" s="222"/>
      <c r="AD80" s="220"/>
      <c r="AE80" s="212">
        <f t="shared" si="7"/>
        <v>0</v>
      </c>
      <c r="AF80" s="213">
        <f t="shared" si="8"/>
        <v>22</v>
      </c>
      <c r="AG80" s="256">
        <f t="shared" si="9"/>
        <v>0</v>
      </c>
      <c r="AH80" s="257">
        <f t="shared" si="10"/>
        <v>22</v>
      </c>
      <c r="AI80" s="850"/>
      <c r="AJ80" s="848"/>
      <c r="AK80" s="848"/>
      <c r="AL80" s="848"/>
      <c r="AM80" s="848"/>
      <c r="AN80" s="849"/>
      <c r="AY80" s="177">
        <f t="shared" si="6"/>
        <v>1</v>
      </c>
    </row>
    <row r="81" spans="2:51" ht="18" customHeight="1">
      <c r="B81" s="184"/>
      <c r="C81" s="216">
        <f>IF(D81="","",SUBTOTAL(103,$D$78:D81))</f>
        <v>4</v>
      </c>
      <c r="D81" s="846" t="str">
        <f>IF('Input Data'!I74="","",'Input Data'!I74)</f>
        <v>MENDOZA, SOPHIA LOPEZ</v>
      </c>
      <c r="E81" s="847"/>
      <c r="F81" s="258"/>
      <c r="G81" s="259"/>
      <c r="H81" s="219"/>
      <c r="I81" s="219"/>
      <c r="J81" s="220"/>
      <c r="K81" s="221"/>
      <c r="L81" s="219"/>
      <c r="M81" s="219"/>
      <c r="N81" s="219"/>
      <c r="O81" s="222"/>
      <c r="P81" s="223"/>
      <c r="Q81" s="219"/>
      <c r="R81" s="219"/>
      <c r="S81" s="219"/>
      <c r="T81" s="220"/>
      <c r="U81" s="221"/>
      <c r="V81" s="219"/>
      <c r="W81" s="219"/>
      <c r="X81" s="219"/>
      <c r="Y81" s="222"/>
      <c r="Z81" s="223"/>
      <c r="AA81" s="219"/>
      <c r="AB81" s="219"/>
      <c r="AC81" s="222"/>
      <c r="AD81" s="220"/>
      <c r="AE81" s="212">
        <f t="shared" si="7"/>
        <v>0</v>
      </c>
      <c r="AF81" s="213">
        <f t="shared" si="8"/>
        <v>22</v>
      </c>
      <c r="AG81" s="256">
        <f t="shared" si="9"/>
        <v>0</v>
      </c>
      <c r="AH81" s="257">
        <f t="shared" si="10"/>
        <v>22</v>
      </c>
      <c r="AI81" s="850"/>
      <c r="AJ81" s="848"/>
      <c r="AK81" s="848"/>
      <c r="AL81" s="848"/>
      <c r="AM81" s="848"/>
      <c r="AN81" s="849"/>
      <c r="AY81" s="177">
        <f t="shared" si="6"/>
        <v>1</v>
      </c>
    </row>
    <row r="82" spans="2:51" ht="18" customHeight="1">
      <c r="B82" s="184"/>
      <c r="C82" s="227">
        <f>IF(D82="","",SUBTOTAL(103,$D$78:D82))</f>
        <v>5</v>
      </c>
      <c r="D82" s="846" t="str">
        <f>IF('Input Data'!I75="","",'Input Data'!I75)</f>
        <v>VILLANUEVA, CAMILLE RAMOS</v>
      </c>
      <c r="E82" s="847"/>
      <c r="F82" s="258"/>
      <c r="G82" s="259"/>
      <c r="H82" s="219"/>
      <c r="I82" s="219"/>
      <c r="J82" s="220"/>
      <c r="K82" s="221"/>
      <c r="L82" s="219"/>
      <c r="M82" s="219"/>
      <c r="N82" s="219"/>
      <c r="O82" s="222"/>
      <c r="P82" s="223"/>
      <c r="Q82" s="219"/>
      <c r="R82" s="219"/>
      <c r="S82" s="219"/>
      <c r="T82" s="220"/>
      <c r="U82" s="221"/>
      <c r="V82" s="219"/>
      <c r="W82" s="219"/>
      <c r="X82" s="219"/>
      <c r="Y82" s="222"/>
      <c r="Z82" s="223"/>
      <c r="AA82" s="219"/>
      <c r="AB82" s="219"/>
      <c r="AC82" s="222"/>
      <c r="AD82" s="220"/>
      <c r="AE82" s="212">
        <f t="shared" si="7"/>
        <v>0</v>
      </c>
      <c r="AF82" s="213">
        <f t="shared" si="8"/>
        <v>22</v>
      </c>
      <c r="AG82" s="256">
        <f t="shared" si="9"/>
        <v>0</v>
      </c>
      <c r="AH82" s="257">
        <f t="shared" si="10"/>
        <v>22</v>
      </c>
      <c r="AI82" s="850"/>
      <c r="AJ82" s="848"/>
      <c r="AK82" s="848"/>
      <c r="AL82" s="848"/>
      <c r="AM82" s="848"/>
      <c r="AN82" s="849"/>
      <c r="AY82" s="177">
        <f t="shared" si="6"/>
        <v>1</v>
      </c>
    </row>
    <row r="83" spans="2:51" ht="18" customHeight="1">
      <c r="B83" s="184"/>
      <c r="C83" s="216">
        <f>IF(D83="","",SUBTOTAL(103,$D$78:D83))</f>
        <v>6</v>
      </c>
      <c r="D83" s="846" t="str">
        <f>IF('Input Data'!I76="","",'Input Data'!I76)</f>
        <v>LOPEZ, CLARISSE BAUTISTA</v>
      </c>
      <c r="E83" s="847"/>
      <c r="F83" s="258"/>
      <c r="G83" s="259"/>
      <c r="H83" s="219"/>
      <c r="I83" s="219"/>
      <c r="J83" s="220"/>
      <c r="K83" s="221"/>
      <c r="L83" s="219"/>
      <c r="M83" s="219"/>
      <c r="N83" s="219"/>
      <c r="O83" s="222"/>
      <c r="P83" s="223"/>
      <c r="Q83" s="219"/>
      <c r="R83" s="219"/>
      <c r="S83" s="219"/>
      <c r="T83" s="220"/>
      <c r="U83" s="221"/>
      <c r="V83" s="219"/>
      <c r="W83" s="219"/>
      <c r="X83" s="219"/>
      <c r="Y83" s="222"/>
      <c r="Z83" s="223"/>
      <c r="AA83" s="219"/>
      <c r="AB83" s="219"/>
      <c r="AC83" s="222"/>
      <c r="AD83" s="220"/>
      <c r="AE83" s="212">
        <f t="shared" si="7"/>
        <v>0</v>
      </c>
      <c r="AF83" s="213">
        <f t="shared" si="8"/>
        <v>22</v>
      </c>
      <c r="AG83" s="256">
        <f t="shared" si="9"/>
        <v>0</v>
      </c>
      <c r="AH83" s="257">
        <f t="shared" si="10"/>
        <v>22</v>
      </c>
      <c r="AI83" s="850"/>
      <c r="AJ83" s="848"/>
      <c r="AK83" s="848"/>
      <c r="AL83" s="848"/>
      <c r="AM83" s="848"/>
      <c r="AN83" s="849"/>
      <c r="AY83" s="177">
        <f t="shared" si="6"/>
        <v>1</v>
      </c>
    </row>
    <row r="84" spans="2:51" ht="18" customHeight="1">
      <c r="B84" s="184"/>
      <c r="C84" s="216">
        <f>IF(D84="","",SUBTOTAL(103,$D$78:D84))</f>
        <v>7</v>
      </c>
      <c r="D84" s="846" t="str">
        <f>IF('Input Data'!I77="","",'Input Data'!I77)</f>
        <v>TORRES, HANNAH GARCIA</v>
      </c>
      <c r="E84" s="847"/>
      <c r="F84" s="258"/>
      <c r="G84" s="259"/>
      <c r="H84" s="219"/>
      <c r="I84" s="219"/>
      <c r="J84" s="220"/>
      <c r="K84" s="221"/>
      <c r="L84" s="219"/>
      <c r="M84" s="219"/>
      <c r="N84" s="219"/>
      <c r="O84" s="222"/>
      <c r="P84" s="223"/>
      <c r="Q84" s="219"/>
      <c r="R84" s="219"/>
      <c r="S84" s="219"/>
      <c r="T84" s="220"/>
      <c r="U84" s="221"/>
      <c r="V84" s="219"/>
      <c r="W84" s="219"/>
      <c r="X84" s="219"/>
      <c r="Y84" s="222"/>
      <c r="Z84" s="223"/>
      <c r="AA84" s="219"/>
      <c r="AB84" s="219"/>
      <c r="AC84" s="222"/>
      <c r="AD84" s="220"/>
      <c r="AE84" s="212">
        <f t="shared" si="7"/>
        <v>0</v>
      </c>
      <c r="AF84" s="213">
        <f t="shared" si="8"/>
        <v>22</v>
      </c>
      <c r="AG84" s="256">
        <f t="shared" si="9"/>
        <v>0</v>
      </c>
      <c r="AH84" s="257">
        <f t="shared" si="10"/>
        <v>22</v>
      </c>
      <c r="AI84" s="850"/>
      <c r="AJ84" s="848"/>
      <c r="AK84" s="848"/>
      <c r="AL84" s="848"/>
      <c r="AM84" s="848"/>
      <c r="AN84" s="849"/>
      <c r="AY84" s="177">
        <f t="shared" si="6"/>
        <v>1</v>
      </c>
    </row>
    <row r="85" spans="2:51" ht="18" customHeight="1">
      <c r="B85" s="184"/>
      <c r="C85" s="216">
        <f>IF(D85="","",SUBTOTAL(103,$D$78:D85))</f>
        <v>8</v>
      </c>
      <c r="D85" s="846" t="str">
        <f>IF('Input Data'!I78="","",'Input Data'!I78)</f>
        <v>RAMOS, ALYSSA MORALES</v>
      </c>
      <c r="E85" s="847"/>
      <c r="F85" s="258"/>
      <c r="G85" s="259"/>
      <c r="H85" s="219"/>
      <c r="I85" s="219"/>
      <c r="J85" s="220"/>
      <c r="K85" s="221"/>
      <c r="L85" s="219"/>
      <c r="M85" s="219"/>
      <c r="N85" s="219"/>
      <c r="O85" s="222"/>
      <c r="P85" s="223"/>
      <c r="Q85" s="219"/>
      <c r="R85" s="219"/>
      <c r="S85" s="219"/>
      <c r="T85" s="220"/>
      <c r="U85" s="221"/>
      <c r="V85" s="219"/>
      <c r="W85" s="219"/>
      <c r="X85" s="219"/>
      <c r="Y85" s="222"/>
      <c r="Z85" s="223"/>
      <c r="AA85" s="219"/>
      <c r="AB85" s="219"/>
      <c r="AC85" s="222"/>
      <c r="AD85" s="220"/>
      <c r="AE85" s="212">
        <f t="shared" si="7"/>
        <v>0</v>
      </c>
      <c r="AF85" s="213">
        <f t="shared" si="8"/>
        <v>22</v>
      </c>
      <c r="AG85" s="256">
        <f t="shared" si="9"/>
        <v>0</v>
      </c>
      <c r="AH85" s="257">
        <f t="shared" si="10"/>
        <v>22</v>
      </c>
      <c r="AI85" s="850"/>
      <c r="AJ85" s="848"/>
      <c r="AK85" s="848"/>
      <c r="AL85" s="848"/>
      <c r="AM85" s="848"/>
      <c r="AN85" s="849"/>
      <c r="AY85" s="177">
        <f t="shared" si="6"/>
        <v>1</v>
      </c>
    </row>
    <row r="86" spans="2:51" ht="18" customHeight="1">
      <c r="B86" s="184"/>
      <c r="C86" s="227">
        <f>IF(D86="","",SUBTOTAL(103,$D$78:D86))</f>
        <v>9</v>
      </c>
      <c r="D86" s="846" t="str">
        <f>IF('Input Data'!I79="","",'Input Data'!I79)</f>
        <v>BAUTISTA, JESSICA FERNANDEZ</v>
      </c>
      <c r="E86" s="847"/>
      <c r="F86" s="258"/>
      <c r="G86" s="259"/>
      <c r="H86" s="219"/>
      <c r="I86" s="219"/>
      <c r="J86" s="220"/>
      <c r="K86" s="221"/>
      <c r="L86" s="219"/>
      <c r="M86" s="219"/>
      <c r="N86" s="219"/>
      <c r="O86" s="222"/>
      <c r="P86" s="223"/>
      <c r="Q86" s="219"/>
      <c r="R86" s="219"/>
      <c r="S86" s="219"/>
      <c r="T86" s="220"/>
      <c r="U86" s="221"/>
      <c r="V86" s="219"/>
      <c r="W86" s="219"/>
      <c r="X86" s="219"/>
      <c r="Y86" s="222"/>
      <c r="Z86" s="223"/>
      <c r="AA86" s="219"/>
      <c r="AB86" s="219"/>
      <c r="AC86" s="222"/>
      <c r="AD86" s="220"/>
      <c r="AE86" s="212">
        <f t="shared" si="7"/>
        <v>0</v>
      </c>
      <c r="AF86" s="213">
        <f t="shared" si="8"/>
        <v>22</v>
      </c>
      <c r="AG86" s="256">
        <f t="shared" si="9"/>
        <v>0</v>
      </c>
      <c r="AH86" s="257">
        <f t="shared" si="10"/>
        <v>22</v>
      </c>
      <c r="AI86" s="850"/>
      <c r="AJ86" s="848"/>
      <c r="AK86" s="848"/>
      <c r="AL86" s="848"/>
      <c r="AM86" s="848"/>
      <c r="AN86" s="849"/>
      <c r="AY86" s="177">
        <f t="shared" si="6"/>
        <v>1</v>
      </c>
    </row>
    <row r="87" spans="2:51" ht="18" customHeight="1">
      <c r="B87" s="184"/>
      <c r="C87" s="216">
        <f>IF(D87="","",SUBTOTAL(103,$D$78:D87))</f>
        <v>10</v>
      </c>
      <c r="D87" s="846" t="str">
        <f>IF('Input Data'!I80="","",'Input Data'!I80)</f>
        <v>GARCIA, TRISHA AQUINO</v>
      </c>
      <c r="E87" s="847"/>
      <c r="F87" s="258"/>
      <c r="G87" s="259"/>
      <c r="H87" s="219"/>
      <c r="I87" s="219"/>
      <c r="J87" s="220"/>
      <c r="K87" s="221"/>
      <c r="L87" s="219"/>
      <c r="M87" s="219"/>
      <c r="N87" s="219"/>
      <c r="O87" s="222"/>
      <c r="P87" s="223"/>
      <c r="Q87" s="219"/>
      <c r="R87" s="219"/>
      <c r="S87" s="219"/>
      <c r="T87" s="220"/>
      <c r="U87" s="221"/>
      <c r="V87" s="219"/>
      <c r="W87" s="219"/>
      <c r="X87" s="219"/>
      <c r="Y87" s="222"/>
      <c r="Z87" s="223"/>
      <c r="AA87" s="219"/>
      <c r="AB87" s="219"/>
      <c r="AC87" s="222"/>
      <c r="AD87" s="220"/>
      <c r="AE87" s="212">
        <f t="shared" si="7"/>
        <v>0</v>
      </c>
      <c r="AF87" s="213">
        <f t="shared" si="8"/>
        <v>22</v>
      </c>
      <c r="AG87" s="256">
        <f t="shared" si="9"/>
        <v>0</v>
      </c>
      <c r="AH87" s="257">
        <f t="shared" si="10"/>
        <v>22</v>
      </c>
      <c r="AI87" s="850"/>
      <c r="AJ87" s="848"/>
      <c r="AK87" s="848"/>
      <c r="AL87" s="848"/>
      <c r="AM87" s="848"/>
      <c r="AN87" s="849"/>
      <c r="AY87" s="177">
        <f t="shared" si="6"/>
        <v>1</v>
      </c>
    </row>
    <row r="88" spans="2:51" ht="18" customHeight="1">
      <c r="B88" s="184"/>
      <c r="C88" s="216">
        <f>IF(D88="","",SUBTOTAL(103,$D$78:D88))</f>
        <v>11</v>
      </c>
      <c r="D88" s="846" t="str">
        <f>IF('Input Data'!I81="","",'Input Data'!I81)</f>
        <v>MORALES, ERIKA SALAZAR</v>
      </c>
      <c r="E88" s="847"/>
      <c r="F88" s="258"/>
      <c r="G88" s="259"/>
      <c r="H88" s="219"/>
      <c r="I88" s="219"/>
      <c r="J88" s="220"/>
      <c r="K88" s="221"/>
      <c r="L88" s="219"/>
      <c r="M88" s="219"/>
      <c r="N88" s="219"/>
      <c r="O88" s="222"/>
      <c r="P88" s="223"/>
      <c r="Q88" s="219"/>
      <c r="R88" s="219"/>
      <c r="S88" s="219"/>
      <c r="T88" s="220"/>
      <c r="U88" s="221"/>
      <c r="V88" s="219"/>
      <c r="W88" s="219"/>
      <c r="X88" s="219"/>
      <c r="Y88" s="222"/>
      <c r="Z88" s="223"/>
      <c r="AA88" s="219"/>
      <c r="AB88" s="219"/>
      <c r="AC88" s="222"/>
      <c r="AD88" s="220"/>
      <c r="AE88" s="212">
        <f t="shared" si="7"/>
        <v>0</v>
      </c>
      <c r="AF88" s="213">
        <f t="shared" si="8"/>
        <v>22</v>
      </c>
      <c r="AG88" s="256">
        <f t="shared" si="9"/>
        <v>0</v>
      </c>
      <c r="AH88" s="257">
        <f t="shared" si="10"/>
        <v>22</v>
      </c>
      <c r="AI88" s="850"/>
      <c r="AJ88" s="848"/>
      <c r="AK88" s="848"/>
      <c r="AL88" s="848"/>
      <c r="AM88" s="848"/>
      <c r="AN88" s="849"/>
      <c r="AY88" s="177">
        <f t="shared" si="6"/>
        <v>1</v>
      </c>
    </row>
    <row r="89" spans="2:51" ht="18" customHeight="1">
      <c r="B89" s="184"/>
      <c r="C89" s="216">
        <f>IF(D89="","",SUBTOTAL(103,$D$78:D89))</f>
        <v>12</v>
      </c>
      <c r="D89" s="846" t="str">
        <f>IF('Input Data'!I82="","",'Input Data'!I82)</f>
        <v>FERNANDEZ, JASMINE GUTIERREZ</v>
      </c>
      <c r="E89" s="847"/>
      <c r="F89" s="258"/>
      <c r="G89" s="259"/>
      <c r="H89" s="219"/>
      <c r="I89" s="219"/>
      <c r="J89" s="220"/>
      <c r="K89" s="221"/>
      <c r="L89" s="219"/>
      <c r="M89" s="219"/>
      <c r="N89" s="219"/>
      <c r="O89" s="222"/>
      <c r="P89" s="223"/>
      <c r="Q89" s="219"/>
      <c r="R89" s="219"/>
      <c r="S89" s="219"/>
      <c r="T89" s="220"/>
      <c r="U89" s="221"/>
      <c r="V89" s="219"/>
      <c r="W89" s="219"/>
      <c r="X89" s="219"/>
      <c r="Y89" s="222"/>
      <c r="Z89" s="223"/>
      <c r="AA89" s="219"/>
      <c r="AB89" s="219"/>
      <c r="AC89" s="222"/>
      <c r="AD89" s="220"/>
      <c r="AE89" s="212">
        <f t="shared" si="7"/>
        <v>0</v>
      </c>
      <c r="AF89" s="213">
        <f t="shared" si="8"/>
        <v>22</v>
      </c>
      <c r="AG89" s="256">
        <f t="shared" si="9"/>
        <v>0</v>
      </c>
      <c r="AH89" s="257">
        <f t="shared" si="10"/>
        <v>22</v>
      </c>
      <c r="AI89" s="850"/>
      <c r="AJ89" s="848"/>
      <c r="AK89" s="848"/>
      <c r="AL89" s="848"/>
      <c r="AM89" s="848"/>
      <c r="AN89" s="849"/>
      <c r="AY89" s="177">
        <f t="shared" si="6"/>
        <v>1</v>
      </c>
    </row>
    <row r="90" spans="2:51" ht="18" customHeight="1">
      <c r="B90" s="184"/>
      <c r="C90" s="227">
        <f>IF(D90="","",SUBTOTAL(103,$D$78:D90))</f>
        <v>13</v>
      </c>
      <c r="D90" s="846" t="str">
        <f>IF('Input Data'!I83="","",'Input Data'!I83)</f>
        <v>AQUINO, NICOLE PONCE</v>
      </c>
      <c r="E90" s="847"/>
      <c r="F90" s="258"/>
      <c r="G90" s="259"/>
      <c r="H90" s="219"/>
      <c r="I90" s="219"/>
      <c r="J90" s="220"/>
      <c r="K90" s="221"/>
      <c r="L90" s="219"/>
      <c r="M90" s="219"/>
      <c r="N90" s="219"/>
      <c r="O90" s="222"/>
      <c r="P90" s="223"/>
      <c r="Q90" s="219"/>
      <c r="R90" s="219"/>
      <c r="S90" s="219"/>
      <c r="T90" s="220"/>
      <c r="U90" s="221"/>
      <c r="V90" s="219"/>
      <c r="W90" s="219"/>
      <c r="X90" s="219"/>
      <c r="Y90" s="222"/>
      <c r="Z90" s="223"/>
      <c r="AA90" s="219"/>
      <c r="AB90" s="219"/>
      <c r="AC90" s="222"/>
      <c r="AD90" s="220"/>
      <c r="AE90" s="212">
        <f t="shared" si="7"/>
        <v>0</v>
      </c>
      <c r="AF90" s="213">
        <f t="shared" si="8"/>
        <v>22</v>
      </c>
      <c r="AG90" s="256">
        <f t="shared" si="9"/>
        <v>0</v>
      </c>
      <c r="AH90" s="257">
        <f t="shared" si="10"/>
        <v>22</v>
      </c>
      <c r="AI90" s="850"/>
      <c r="AJ90" s="848"/>
      <c r="AK90" s="848"/>
      <c r="AL90" s="848"/>
      <c r="AM90" s="848"/>
      <c r="AN90" s="849"/>
      <c r="AY90" s="177">
        <f t="shared" si="6"/>
        <v>1</v>
      </c>
    </row>
    <row r="91" spans="2:51" ht="18" customHeight="1">
      <c r="B91" s="184"/>
      <c r="C91" s="216">
        <f>IF(D91="","",SUBTOTAL(103,$D$78:D91))</f>
        <v>14</v>
      </c>
      <c r="D91" s="846" t="str">
        <f>IF('Input Data'!I84="","",'Input Data'!I84)</f>
        <v>SALAZAR, DANICA RIVERA</v>
      </c>
      <c r="E91" s="847"/>
      <c r="F91" s="258"/>
      <c r="G91" s="259"/>
      <c r="H91" s="219"/>
      <c r="I91" s="219"/>
      <c r="J91" s="220"/>
      <c r="K91" s="221"/>
      <c r="L91" s="219"/>
      <c r="M91" s="219"/>
      <c r="N91" s="219"/>
      <c r="O91" s="222"/>
      <c r="P91" s="223"/>
      <c r="Q91" s="219"/>
      <c r="R91" s="219"/>
      <c r="S91" s="219"/>
      <c r="T91" s="220"/>
      <c r="U91" s="221"/>
      <c r="V91" s="219"/>
      <c r="W91" s="219"/>
      <c r="X91" s="219"/>
      <c r="Y91" s="222"/>
      <c r="Z91" s="223"/>
      <c r="AA91" s="219"/>
      <c r="AB91" s="219"/>
      <c r="AC91" s="222"/>
      <c r="AD91" s="220"/>
      <c r="AE91" s="212">
        <f t="shared" si="7"/>
        <v>0</v>
      </c>
      <c r="AF91" s="213">
        <f t="shared" si="8"/>
        <v>22</v>
      </c>
      <c r="AG91" s="256">
        <f t="shared" si="9"/>
        <v>0</v>
      </c>
      <c r="AH91" s="257">
        <f t="shared" si="10"/>
        <v>22</v>
      </c>
      <c r="AI91" s="850"/>
      <c r="AJ91" s="848"/>
      <c r="AK91" s="848"/>
      <c r="AL91" s="848"/>
      <c r="AM91" s="848"/>
      <c r="AN91" s="849"/>
      <c r="AY91" s="177">
        <f t="shared" si="6"/>
        <v>1</v>
      </c>
    </row>
    <row r="92" spans="2:51" ht="18" customHeight="1">
      <c r="C92" s="216">
        <f>IF(D92="","",SUBTOTAL(103,$D$78:D92))</f>
        <v>15</v>
      </c>
      <c r="D92" s="846" t="str">
        <f>IF('Input Data'!I85="","",'Input Data'!I85)</f>
        <v>GUTIERREZ, PATRICIA CRUZ</v>
      </c>
      <c r="E92" s="847"/>
      <c r="F92" s="258"/>
      <c r="G92" s="259"/>
      <c r="H92" s="219"/>
      <c r="I92" s="219"/>
      <c r="J92" s="220"/>
      <c r="K92" s="221"/>
      <c r="L92" s="219"/>
      <c r="M92" s="219"/>
      <c r="N92" s="219"/>
      <c r="O92" s="222"/>
      <c r="P92" s="223"/>
      <c r="Q92" s="219"/>
      <c r="R92" s="219"/>
      <c r="S92" s="219"/>
      <c r="T92" s="220"/>
      <c r="U92" s="221"/>
      <c r="V92" s="219"/>
      <c r="W92" s="219"/>
      <c r="X92" s="219"/>
      <c r="Y92" s="222"/>
      <c r="Z92" s="223"/>
      <c r="AA92" s="219"/>
      <c r="AB92" s="219"/>
      <c r="AC92" s="222"/>
      <c r="AD92" s="220"/>
      <c r="AE92" s="212">
        <f t="shared" si="7"/>
        <v>0</v>
      </c>
      <c r="AF92" s="213">
        <f t="shared" si="8"/>
        <v>22</v>
      </c>
      <c r="AG92" s="256">
        <f t="shared" si="9"/>
        <v>0</v>
      </c>
      <c r="AH92" s="257">
        <f t="shared" si="10"/>
        <v>22</v>
      </c>
      <c r="AI92" s="850"/>
      <c r="AJ92" s="848"/>
      <c r="AK92" s="848"/>
      <c r="AL92" s="848"/>
      <c r="AM92" s="848"/>
      <c r="AN92" s="849"/>
      <c r="AY92" s="177">
        <f t="shared" si="6"/>
        <v>1</v>
      </c>
    </row>
    <row r="93" spans="2:51" ht="18" customHeight="1">
      <c r="C93" s="216">
        <f>IF(D93="","",SUBTOTAL(103,$D$78:D93))</f>
        <v>16</v>
      </c>
      <c r="D93" s="846" t="str">
        <f>IF('Input Data'!I86="","",'Input Data'!I86)</f>
        <v>PONCE, KATRINA RAMIREZ</v>
      </c>
      <c r="E93" s="847"/>
      <c r="F93" s="258"/>
      <c r="G93" s="259"/>
      <c r="H93" s="219"/>
      <c r="I93" s="219"/>
      <c r="J93" s="220"/>
      <c r="K93" s="221"/>
      <c r="L93" s="219"/>
      <c r="M93" s="219"/>
      <c r="N93" s="219"/>
      <c r="O93" s="222"/>
      <c r="P93" s="223"/>
      <c r="Q93" s="219"/>
      <c r="R93" s="219"/>
      <c r="S93" s="219"/>
      <c r="T93" s="220"/>
      <c r="U93" s="221"/>
      <c r="V93" s="219"/>
      <c r="W93" s="219"/>
      <c r="X93" s="219"/>
      <c r="Y93" s="222"/>
      <c r="Z93" s="223"/>
      <c r="AA93" s="219"/>
      <c r="AB93" s="219"/>
      <c r="AC93" s="222"/>
      <c r="AD93" s="220"/>
      <c r="AE93" s="212">
        <f t="shared" si="7"/>
        <v>0</v>
      </c>
      <c r="AF93" s="213">
        <f t="shared" si="8"/>
        <v>22</v>
      </c>
      <c r="AG93" s="256">
        <f t="shared" si="9"/>
        <v>0</v>
      </c>
      <c r="AH93" s="257">
        <f t="shared" si="10"/>
        <v>22</v>
      </c>
      <c r="AI93" s="850"/>
      <c r="AJ93" s="848"/>
      <c r="AK93" s="848"/>
      <c r="AL93" s="848"/>
      <c r="AM93" s="848"/>
      <c r="AN93" s="849"/>
      <c r="AY93" s="177">
        <f t="shared" si="6"/>
        <v>1</v>
      </c>
    </row>
    <row r="94" spans="2:51" ht="18" customHeight="1">
      <c r="C94" s="227">
        <f>IF(D94="","",SUBTOTAL(103,$D$78:D94))</f>
        <v>17</v>
      </c>
      <c r="D94" s="846" t="str">
        <f>IF('Input Data'!I87="","",'Input Data'!I87)</f>
        <v>RIVERA, BIANCA CASTILLO</v>
      </c>
      <c r="E94" s="847"/>
      <c r="F94" s="258"/>
      <c r="G94" s="259"/>
      <c r="H94" s="219"/>
      <c r="I94" s="219"/>
      <c r="J94" s="220"/>
      <c r="K94" s="221"/>
      <c r="L94" s="219"/>
      <c r="M94" s="219"/>
      <c r="N94" s="219"/>
      <c r="O94" s="222"/>
      <c r="P94" s="223"/>
      <c r="Q94" s="219"/>
      <c r="R94" s="219"/>
      <c r="S94" s="219"/>
      <c r="T94" s="220"/>
      <c r="U94" s="221"/>
      <c r="V94" s="219"/>
      <c r="W94" s="219"/>
      <c r="X94" s="219"/>
      <c r="Y94" s="222"/>
      <c r="Z94" s="223"/>
      <c r="AA94" s="219"/>
      <c r="AB94" s="219"/>
      <c r="AC94" s="222"/>
      <c r="AD94" s="220"/>
      <c r="AE94" s="212">
        <f t="shared" si="7"/>
        <v>0</v>
      </c>
      <c r="AF94" s="213">
        <f t="shared" si="8"/>
        <v>22</v>
      </c>
      <c r="AG94" s="256">
        <f t="shared" si="9"/>
        <v>0</v>
      </c>
      <c r="AH94" s="257">
        <f t="shared" si="10"/>
        <v>22</v>
      </c>
      <c r="AI94" s="850"/>
      <c r="AJ94" s="848"/>
      <c r="AK94" s="848"/>
      <c r="AL94" s="848"/>
      <c r="AM94" s="848"/>
      <c r="AN94" s="849"/>
      <c r="AY94" s="177">
        <f t="shared" si="6"/>
        <v>1</v>
      </c>
    </row>
    <row r="95" spans="2:51" ht="18" customHeight="1">
      <c r="C95" s="216">
        <f>IF(D95="","",SUBTOTAL(103,$D$78:D95))</f>
        <v>18</v>
      </c>
      <c r="D95" s="846" t="str">
        <f>IF('Input Data'!I88="","",'Input Data'!I88)</f>
        <v>CRUZ, ANDREA HERRERA</v>
      </c>
      <c r="E95" s="847"/>
      <c r="F95" s="258"/>
      <c r="G95" s="259"/>
      <c r="H95" s="219"/>
      <c r="I95" s="219"/>
      <c r="J95" s="220"/>
      <c r="K95" s="221"/>
      <c r="L95" s="219"/>
      <c r="M95" s="219"/>
      <c r="N95" s="219"/>
      <c r="O95" s="222"/>
      <c r="P95" s="223"/>
      <c r="Q95" s="219"/>
      <c r="R95" s="219"/>
      <c r="S95" s="219"/>
      <c r="T95" s="220"/>
      <c r="U95" s="221"/>
      <c r="V95" s="219"/>
      <c r="W95" s="219"/>
      <c r="X95" s="219"/>
      <c r="Y95" s="222"/>
      <c r="Z95" s="223"/>
      <c r="AA95" s="219"/>
      <c r="AB95" s="219"/>
      <c r="AC95" s="222"/>
      <c r="AD95" s="220"/>
      <c r="AE95" s="212">
        <f t="shared" si="7"/>
        <v>0</v>
      </c>
      <c r="AF95" s="213">
        <f t="shared" si="8"/>
        <v>22</v>
      </c>
      <c r="AG95" s="256">
        <f t="shared" si="9"/>
        <v>0</v>
      </c>
      <c r="AH95" s="257">
        <f t="shared" si="10"/>
        <v>22</v>
      </c>
      <c r="AI95" s="850"/>
      <c r="AJ95" s="848"/>
      <c r="AK95" s="848"/>
      <c r="AL95" s="848"/>
      <c r="AM95" s="848"/>
      <c r="AN95" s="849"/>
      <c r="AY95" s="177">
        <f t="shared" si="6"/>
        <v>1</v>
      </c>
    </row>
    <row r="96" spans="2:51" ht="18" customHeight="1">
      <c r="C96" s="216">
        <f>IF(D96="","",SUBTOTAL(103,$D$78:D96))</f>
        <v>19</v>
      </c>
      <c r="D96" s="846" t="str">
        <f>IF('Input Data'!I89="","",'Input Data'!I89)</f>
        <v>RAMIREZ, SHAIRA NAVARRO</v>
      </c>
      <c r="E96" s="847"/>
      <c r="F96" s="258"/>
      <c r="G96" s="259"/>
      <c r="H96" s="219"/>
      <c r="I96" s="219"/>
      <c r="J96" s="220"/>
      <c r="K96" s="221"/>
      <c r="L96" s="219"/>
      <c r="M96" s="219"/>
      <c r="N96" s="219"/>
      <c r="O96" s="222"/>
      <c r="P96" s="223"/>
      <c r="Q96" s="219"/>
      <c r="R96" s="219"/>
      <c r="S96" s="219"/>
      <c r="T96" s="220"/>
      <c r="U96" s="221"/>
      <c r="V96" s="219"/>
      <c r="W96" s="219"/>
      <c r="X96" s="219"/>
      <c r="Y96" s="222"/>
      <c r="Z96" s="223"/>
      <c r="AA96" s="219"/>
      <c r="AB96" s="219"/>
      <c r="AC96" s="222"/>
      <c r="AD96" s="220"/>
      <c r="AE96" s="212">
        <f t="shared" si="7"/>
        <v>0</v>
      </c>
      <c r="AF96" s="213">
        <f t="shared" si="8"/>
        <v>22</v>
      </c>
      <c r="AG96" s="256">
        <f t="shared" si="9"/>
        <v>0</v>
      </c>
      <c r="AH96" s="257">
        <f t="shared" si="10"/>
        <v>22</v>
      </c>
      <c r="AI96" s="850"/>
      <c r="AJ96" s="848"/>
      <c r="AK96" s="848"/>
      <c r="AL96" s="848"/>
      <c r="AM96" s="848"/>
      <c r="AN96" s="849"/>
      <c r="AY96" s="177">
        <f t="shared" si="6"/>
        <v>1</v>
      </c>
    </row>
    <row r="97" spans="3:51" ht="18" customHeight="1">
      <c r="C97" s="216">
        <f>IF(D97="","",SUBTOTAL(103,$D$78:D97))</f>
        <v>20</v>
      </c>
      <c r="D97" s="846" t="str">
        <f>IF('Input Data'!I90="","",'Input Data'!I90)</f>
        <v>CASTILLO, DENISE VERGARA</v>
      </c>
      <c r="E97" s="847"/>
      <c r="F97" s="258"/>
      <c r="G97" s="259"/>
      <c r="H97" s="219"/>
      <c r="I97" s="219"/>
      <c r="J97" s="220"/>
      <c r="K97" s="221"/>
      <c r="L97" s="219"/>
      <c r="M97" s="219"/>
      <c r="N97" s="219"/>
      <c r="O97" s="222"/>
      <c r="P97" s="223"/>
      <c r="Q97" s="219"/>
      <c r="R97" s="219"/>
      <c r="S97" s="219"/>
      <c r="T97" s="220"/>
      <c r="U97" s="221"/>
      <c r="V97" s="219"/>
      <c r="W97" s="219"/>
      <c r="X97" s="219"/>
      <c r="Y97" s="222"/>
      <c r="Z97" s="223"/>
      <c r="AA97" s="219"/>
      <c r="AB97" s="219"/>
      <c r="AC97" s="222"/>
      <c r="AD97" s="220"/>
      <c r="AE97" s="212">
        <f t="shared" si="7"/>
        <v>0</v>
      </c>
      <c r="AF97" s="213">
        <f t="shared" si="8"/>
        <v>22</v>
      </c>
      <c r="AG97" s="256">
        <f t="shared" si="9"/>
        <v>0</v>
      </c>
      <c r="AH97" s="257">
        <f t="shared" si="10"/>
        <v>22</v>
      </c>
      <c r="AI97" s="850"/>
      <c r="AJ97" s="848"/>
      <c r="AK97" s="848"/>
      <c r="AL97" s="848"/>
      <c r="AM97" s="848"/>
      <c r="AN97" s="849"/>
      <c r="AY97" s="177">
        <f t="shared" si="6"/>
        <v>1</v>
      </c>
    </row>
    <row r="98" spans="3:51" ht="18" customHeight="1">
      <c r="C98" s="216">
        <f>IF(D98="","",SUBTOTAL(103,$D$78:D98))</f>
        <v>21</v>
      </c>
      <c r="D98" s="846" t="str">
        <f>IF('Input Data'!I91="","",'Input Data'!I91)</f>
        <v>HERRERA, MIKAELA DOMINGUEZ</v>
      </c>
      <c r="E98" s="847"/>
      <c r="F98" s="258"/>
      <c r="G98" s="259"/>
      <c r="H98" s="219"/>
      <c r="I98" s="219"/>
      <c r="J98" s="220"/>
      <c r="K98" s="221"/>
      <c r="L98" s="219"/>
      <c r="M98" s="219"/>
      <c r="N98" s="219"/>
      <c r="O98" s="222"/>
      <c r="P98" s="223"/>
      <c r="Q98" s="219"/>
      <c r="R98" s="219"/>
      <c r="S98" s="219"/>
      <c r="T98" s="220"/>
      <c r="U98" s="221"/>
      <c r="V98" s="219"/>
      <c r="W98" s="219"/>
      <c r="X98" s="219"/>
      <c r="Y98" s="222"/>
      <c r="Z98" s="223"/>
      <c r="AA98" s="219"/>
      <c r="AB98" s="219"/>
      <c r="AC98" s="222"/>
      <c r="AD98" s="220"/>
      <c r="AE98" s="212">
        <f t="shared" si="7"/>
        <v>0</v>
      </c>
      <c r="AF98" s="213">
        <f t="shared" si="8"/>
        <v>22</v>
      </c>
      <c r="AG98" s="256">
        <f t="shared" si="9"/>
        <v>0</v>
      </c>
      <c r="AH98" s="257">
        <f t="shared" si="10"/>
        <v>22</v>
      </c>
      <c r="AI98" s="850"/>
      <c r="AJ98" s="848"/>
      <c r="AK98" s="848"/>
      <c r="AL98" s="848"/>
      <c r="AM98" s="848"/>
      <c r="AN98" s="849"/>
    </row>
    <row r="99" spans="3:51" ht="18" customHeight="1">
      <c r="C99" s="216">
        <f>IF(D99="","",SUBTOTAL(103,$D$78:D99))</f>
        <v>22</v>
      </c>
      <c r="D99" s="846" t="str">
        <f>IF('Input Data'!I92="","",'Input Data'!I92)</f>
        <v>NAVARRO, JOANNA ESPINOZA</v>
      </c>
      <c r="E99" s="847"/>
      <c r="F99" s="258"/>
      <c r="G99" s="259"/>
      <c r="H99" s="219"/>
      <c r="I99" s="219"/>
      <c r="J99" s="220"/>
      <c r="K99" s="221"/>
      <c r="L99" s="219"/>
      <c r="M99" s="219"/>
      <c r="N99" s="219"/>
      <c r="O99" s="222"/>
      <c r="P99" s="223"/>
      <c r="Q99" s="219"/>
      <c r="R99" s="219"/>
      <c r="S99" s="219"/>
      <c r="T99" s="220"/>
      <c r="U99" s="221"/>
      <c r="V99" s="219"/>
      <c r="W99" s="219"/>
      <c r="X99" s="219"/>
      <c r="Y99" s="222"/>
      <c r="Z99" s="223"/>
      <c r="AA99" s="219"/>
      <c r="AB99" s="219"/>
      <c r="AC99" s="222"/>
      <c r="AD99" s="220"/>
      <c r="AE99" s="212">
        <f t="shared" si="7"/>
        <v>0</v>
      </c>
      <c r="AF99" s="213">
        <f t="shared" si="8"/>
        <v>22</v>
      </c>
      <c r="AG99" s="256">
        <f t="shared" si="9"/>
        <v>0</v>
      </c>
      <c r="AH99" s="257">
        <f t="shared" si="10"/>
        <v>22</v>
      </c>
      <c r="AI99" s="850"/>
      <c r="AJ99" s="848"/>
      <c r="AK99" s="848"/>
      <c r="AL99" s="848"/>
      <c r="AM99" s="848"/>
      <c r="AN99" s="849"/>
    </row>
    <row r="100" spans="3:51" ht="18" customHeight="1">
      <c r="C100" s="216">
        <f>IF(D100="","",SUBTOTAL(103,$D$78:D100))</f>
        <v>23</v>
      </c>
      <c r="D100" s="846" t="str">
        <f>IF('Input Data'!I93="","",'Input Data'!I93)</f>
        <v>VERGARA, ANGELICA DEL ROSARIO</v>
      </c>
      <c r="E100" s="847"/>
      <c r="F100" s="258"/>
      <c r="G100" s="259"/>
      <c r="H100" s="219"/>
      <c r="I100" s="219"/>
      <c r="J100" s="220"/>
      <c r="K100" s="221"/>
      <c r="L100" s="219"/>
      <c r="M100" s="219"/>
      <c r="N100" s="219"/>
      <c r="O100" s="222"/>
      <c r="P100" s="223"/>
      <c r="Q100" s="219"/>
      <c r="R100" s="219"/>
      <c r="S100" s="219"/>
      <c r="T100" s="220"/>
      <c r="U100" s="221"/>
      <c r="V100" s="219"/>
      <c r="W100" s="219"/>
      <c r="X100" s="219"/>
      <c r="Y100" s="222"/>
      <c r="Z100" s="223"/>
      <c r="AA100" s="219"/>
      <c r="AB100" s="219"/>
      <c r="AC100" s="222"/>
      <c r="AD100" s="220"/>
      <c r="AE100" s="212">
        <f t="shared" si="7"/>
        <v>0</v>
      </c>
      <c r="AF100" s="213">
        <f t="shared" si="8"/>
        <v>22</v>
      </c>
      <c r="AG100" s="256">
        <f t="shared" si="9"/>
        <v>0</v>
      </c>
      <c r="AH100" s="257">
        <f t="shared" si="10"/>
        <v>22</v>
      </c>
      <c r="AI100" s="850"/>
      <c r="AJ100" s="848"/>
      <c r="AK100" s="848"/>
      <c r="AL100" s="848"/>
      <c r="AM100" s="848"/>
      <c r="AN100" s="849"/>
    </row>
    <row r="101" spans="3:51" ht="18" customHeight="1">
      <c r="C101" s="216">
        <f>IF(D101="","",SUBTOTAL(103,$D$78:D101))</f>
        <v>24</v>
      </c>
      <c r="D101" s="846" t="str">
        <f>IF('Input Data'!I94="","",'Input Data'!I94)</f>
        <v>DOMINGUEZ, BEATRICE EVANGELISTA</v>
      </c>
      <c r="E101" s="847"/>
      <c r="F101" s="258"/>
      <c r="G101" s="259"/>
      <c r="H101" s="219"/>
      <c r="I101" s="219"/>
      <c r="J101" s="220"/>
      <c r="K101" s="221"/>
      <c r="L101" s="219"/>
      <c r="M101" s="219"/>
      <c r="N101" s="219"/>
      <c r="O101" s="222"/>
      <c r="P101" s="223"/>
      <c r="Q101" s="219"/>
      <c r="R101" s="219"/>
      <c r="S101" s="219"/>
      <c r="T101" s="220"/>
      <c r="U101" s="221"/>
      <c r="V101" s="219"/>
      <c r="W101" s="219"/>
      <c r="X101" s="219"/>
      <c r="Y101" s="222"/>
      <c r="Z101" s="223"/>
      <c r="AA101" s="219"/>
      <c r="AB101" s="219"/>
      <c r="AC101" s="222"/>
      <c r="AD101" s="220"/>
      <c r="AE101" s="212">
        <f t="shared" si="7"/>
        <v>0</v>
      </c>
      <c r="AF101" s="213">
        <f t="shared" si="8"/>
        <v>22</v>
      </c>
      <c r="AG101" s="256">
        <f t="shared" si="9"/>
        <v>0</v>
      </c>
      <c r="AH101" s="257">
        <f t="shared" si="10"/>
        <v>22</v>
      </c>
      <c r="AI101" s="850"/>
      <c r="AJ101" s="848"/>
      <c r="AK101" s="848"/>
      <c r="AL101" s="848"/>
      <c r="AM101" s="848"/>
      <c r="AN101" s="849"/>
    </row>
    <row r="102" spans="3:51" ht="18" customHeight="1">
      <c r="C102" s="216">
        <f>IF(D102="","",SUBTOTAL(103,$D$78:D102))</f>
        <v>25</v>
      </c>
      <c r="D102" s="846" t="str">
        <f>IF('Input Data'!I95="","",'Input Data'!I95)</f>
        <v>ESPINOZA, CAMILLE MERCADO</v>
      </c>
      <c r="E102" s="847"/>
      <c r="F102" s="258"/>
      <c r="G102" s="259"/>
      <c r="H102" s="219"/>
      <c r="I102" s="219"/>
      <c r="J102" s="220"/>
      <c r="K102" s="221"/>
      <c r="L102" s="219"/>
      <c r="M102" s="219"/>
      <c r="N102" s="219"/>
      <c r="O102" s="222"/>
      <c r="P102" s="223"/>
      <c r="Q102" s="219"/>
      <c r="R102" s="219"/>
      <c r="S102" s="219"/>
      <c r="T102" s="220"/>
      <c r="U102" s="221"/>
      <c r="V102" s="219"/>
      <c r="W102" s="219"/>
      <c r="X102" s="219"/>
      <c r="Y102" s="222"/>
      <c r="Z102" s="223"/>
      <c r="AA102" s="219"/>
      <c r="AB102" s="219"/>
      <c r="AC102" s="222"/>
      <c r="AD102" s="220"/>
      <c r="AE102" s="212">
        <f t="shared" si="7"/>
        <v>0</v>
      </c>
      <c r="AF102" s="213">
        <f t="shared" si="8"/>
        <v>22</v>
      </c>
      <c r="AG102" s="256">
        <f t="shared" si="9"/>
        <v>0</v>
      </c>
      <c r="AH102" s="257">
        <f t="shared" si="10"/>
        <v>22</v>
      </c>
      <c r="AI102" s="850"/>
      <c r="AJ102" s="848"/>
      <c r="AK102" s="848"/>
      <c r="AL102" s="848"/>
      <c r="AM102" s="848"/>
      <c r="AN102" s="849"/>
    </row>
    <row r="103" spans="3:51" ht="18" customHeight="1">
      <c r="C103" s="216">
        <f>IF(D103="","",SUBTOTAL(103,$D$78:D103))</f>
        <v>26</v>
      </c>
      <c r="D103" s="846" t="str">
        <f>IF('Input Data'!I96="","",'Input Data'!I96)</f>
        <v>DEL ROSARIO, LIANNE PADILLA</v>
      </c>
      <c r="E103" s="847"/>
      <c r="F103" s="258"/>
      <c r="G103" s="259"/>
      <c r="H103" s="219"/>
      <c r="I103" s="219"/>
      <c r="J103" s="220"/>
      <c r="K103" s="221"/>
      <c r="L103" s="219"/>
      <c r="M103" s="219"/>
      <c r="N103" s="219"/>
      <c r="O103" s="222"/>
      <c r="P103" s="223"/>
      <c r="Q103" s="219"/>
      <c r="R103" s="219"/>
      <c r="S103" s="219"/>
      <c r="T103" s="220"/>
      <c r="U103" s="221"/>
      <c r="V103" s="219"/>
      <c r="W103" s="219"/>
      <c r="X103" s="219"/>
      <c r="Y103" s="222"/>
      <c r="Z103" s="223"/>
      <c r="AA103" s="219"/>
      <c r="AB103" s="219"/>
      <c r="AC103" s="222"/>
      <c r="AD103" s="220"/>
      <c r="AE103" s="212">
        <f t="shared" si="7"/>
        <v>0</v>
      </c>
      <c r="AF103" s="213">
        <f t="shared" si="8"/>
        <v>22</v>
      </c>
      <c r="AG103" s="256">
        <f t="shared" si="9"/>
        <v>0</v>
      </c>
      <c r="AH103" s="257">
        <f t="shared" si="10"/>
        <v>22</v>
      </c>
      <c r="AI103" s="850"/>
      <c r="AJ103" s="848"/>
      <c r="AK103" s="848"/>
      <c r="AL103" s="848"/>
      <c r="AM103" s="848"/>
      <c r="AN103" s="849"/>
    </row>
    <row r="104" spans="3:51" ht="18" customHeight="1">
      <c r="C104" s="216">
        <f>IF(D104="","",SUBTOTAL(103,$D$78:D104))</f>
        <v>27</v>
      </c>
      <c r="D104" s="846" t="str">
        <f>IF('Input Data'!I97="","",'Input Data'!I97)</f>
        <v>EVANGELISTA, CELINE MANALO</v>
      </c>
      <c r="E104" s="847"/>
      <c r="F104" s="258"/>
      <c r="G104" s="259"/>
      <c r="H104" s="219"/>
      <c r="I104" s="219"/>
      <c r="J104" s="220"/>
      <c r="K104" s="221"/>
      <c r="L104" s="219"/>
      <c r="M104" s="219"/>
      <c r="N104" s="219"/>
      <c r="O104" s="222"/>
      <c r="P104" s="223"/>
      <c r="Q104" s="219"/>
      <c r="R104" s="219"/>
      <c r="S104" s="219"/>
      <c r="T104" s="220"/>
      <c r="U104" s="221"/>
      <c r="V104" s="219"/>
      <c r="W104" s="219"/>
      <c r="X104" s="219"/>
      <c r="Y104" s="222"/>
      <c r="Z104" s="223"/>
      <c r="AA104" s="219"/>
      <c r="AB104" s="219"/>
      <c r="AC104" s="222"/>
      <c r="AD104" s="220"/>
      <c r="AE104" s="212">
        <f t="shared" si="7"/>
        <v>0</v>
      </c>
      <c r="AF104" s="213">
        <f t="shared" si="8"/>
        <v>22</v>
      </c>
      <c r="AG104" s="256">
        <f t="shared" si="9"/>
        <v>0</v>
      </c>
      <c r="AH104" s="257">
        <f t="shared" si="10"/>
        <v>22</v>
      </c>
      <c r="AI104" s="850"/>
      <c r="AJ104" s="848"/>
      <c r="AK104" s="848"/>
      <c r="AL104" s="848"/>
      <c r="AM104" s="848"/>
      <c r="AN104" s="849"/>
    </row>
    <row r="105" spans="3:51" ht="18" customHeight="1">
      <c r="C105" s="216">
        <f>IF(D105="","",SUBTOTAL(103,$D$78:D105))</f>
        <v>28</v>
      </c>
      <c r="D105" s="846" t="str">
        <f>IF('Input Data'!I98="","",'Input Data'!I98)</f>
        <v>MERCADO, MAE SORIANO</v>
      </c>
      <c r="E105" s="847"/>
      <c r="F105" s="258"/>
      <c r="G105" s="259"/>
      <c r="H105" s="219"/>
      <c r="I105" s="219"/>
      <c r="J105" s="220"/>
      <c r="K105" s="221"/>
      <c r="L105" s="219"/>
      <c r="M105" s="219"/>
      <c r="N105" s="219"/>
      <c r="O105" s="222"/>
      <c r="P105" s="223"/>
      <c r="Q105" s="219"/>
      <c r="R105" s="219"/>
      <c r="S105" s="219"/>
      <c r="T105" s="220"/>
      <c r="U105" s="221"/>
      <c r="V105" s="219"/>
      <c r="W105" s="219"/>
      <c r="X105" s="219"/>
      <c r="Y105" s="222"/>
      <c r="Z105" s="223"/>
      <c r="AA105" s="219"/>
      <c r="AB105" s="219"/>
      <c r="AC105" s="222"/>
      <c r="AD105" s="220"/>
      <c r="AE105" s="212">
        <f t="shared" si="7"/>
        <v>0</v>
      </c>
      <c r="AF105" s="213">
        <f t="shared" si="8"/>
        <v>22</v>
      </c>
      <c r="AG105" s="256">
        <f t="shared" si="9"/>
        <v>0</v>
      </c>
      <c r="AH105" s="257">
        <f t="shared" si="10"/>
        <v>22</v>
      </c>
      <c r="AI105" s="850"/>
      <c r="AJ105" s="848"/>
      <c r="AK105" s="848"/>
      <c r="AL105" s="848"/>
      <c r="AM105" s="848"/>
      <c r="AN105" s="849"/>
    </row>
    <row r="106" spans="3:51" ht="18" customHeight="1">
      <c r="C106" s="216">
        <f>IF(D106="","",SUBTOTAL(103,$D$78:D106))</f>
        <v>29</v>
      </c>
      <c r="D106" s="846" t="str">
        <f>IF('Input Data'!I99="","",'Input Data'!I99)</f>
        <v>PADILLA, RICA VILLAREAL</v>
      </c>
      <c r="E106" s="847"/>
      <c r="F106" s="258"/>
      <c r="G106" s="259"/>
      <c r="H106" s="219"/>
      <c r="I106" s="219"/>
      <c r="J106" s="220"/>
      <c r="K106" s="221"/>
      <c r="L106" s="219"/>
      <c r="M106" s="219"/>
      <c r="N106" s="219"/>
      <c r="O106" s="222"/>
      <c r="P106" s="223"/>
      <c r="Q106" s="219"/>
      <c r="R106" s="219"/>
      <c r="S106" s="219"/>
      <c r="T106" s="220"/>
      <c r="U106" s="221"/>
      <c r="V106" s="219"/>
      <c r="W106" s="219"/>
      <c r="X106" s="219"/>
      <c r="Y106" s="222"/>
      <c r="Z106" s="223"/>
      <c r="AA106" s="219"/>
      <c r="AB106" s="219"/>
      <c r="AC106" s="222"/>
      <c r="AD106" s="220"/>
      <c r="AE106" s="212">
        <f t="shared" si="7"/>
        <v>0</v>
      </c>
      <c r="AF106" s="213">
        <f t="shared" si="8"/>
        <v>22</v>
      </c>
      <c r="AG106" s="256">
        <f t="shared" si="9"/>
        <v>0</v>
      </c>
      <c r="AH106" s="257">
        <f t="shared" si="10"/>
        <v>22</v>
      </c>
      <c r="AI106" s="850"/>
      <c r="AJ106" s="848"/>
      <c r="AK106" s="848"/>
      <c r="AL106" s="848"/>
      <c r="AM106" s="848"/>
      <c r="AN106" s="849"/>
    </row>
    <row r="107" spans="3:51" ht="18" customHeight="1">
      <c r="C107" s="216">
        <f>IF(D107="","",SUBTOTAL(103,$D$78:D107))</f>
        <v>30</v>
      </c>
      <c r="D107" s="846" t="str">
        <f>IF('Input Data'!I100="","",'Input Data'!I100)</f>
        <v>MANALO, ELAINE MARQUEZ</v>
      </c>
      <c r="E107" s="847"/>
      <c r="F107" s="258"/>
      <c r="G107" s="259"/>
      <c r="H107" s="219"/>
      <c r="I107" s="219"/>
      <c r="J107" s="220"/>
      <c r="K107" s="221"/>
      <c r="L107" s="219"/>
      <c r="M107" s="219"/>
      <c r="N107" s="219"/>
      <c r="O107" s="222"/>
      <c r="P107" s="223"/>
      <c r="Q107" s="219"/>
      <c r="R107" s="219"/>
      <c r="S107" s="219"/>
      <c r="T107" s="220"/>
      <c r="U107" s="221"/>
      <c r="V107" s="219"/>
      <c r="W107" s="219"/>
      <c r="X107" s="219"/>
      <c r="Y107" s="222"/>
      <c r="Z107" s="223"/>
      <c r="AA107" s="219"/>
      <c r="AB107" s="219"/>
      <c r="AC107" s="222"/>
      <c r="AD107" s="220"/>
      <c r="AE107" s="212">
        <f t="shared" si="7"/>
        <v>0</v>
      </c>
      <c r="AF107" s="213">
        <f t="shared" si="8"/>
        <v>22</v>
      </c>
      <c r="AG107" s="256">
        <f t="shared" si="9"/>
        <v>0</v>
      </c>
      <c r="AH107" s="257">
        <f t="shared" si="10"/>
        <v>22</v>
      </c>
      <c r="AI107" s="850"/>
      <c r="AJ107" s="848"/>
      <c r="AK107" s="848"/>
      <c r="AL107" s="848"/>
      <c r="AM107" s="848"/>
      <c r="AN107" s="849"/>
    </row>
    <row r="108" spans="3:51" ht="18" customHeight="1">
      <c r="C108" s="216">
        <f>IF(D108="","",SUBTOTAL(103,$D$78:D108))</f>
        <v>31</v>
      </c>
      <c r="D108" s="846" t="str">
        <f>IF('Input Data'!I101="","",'Input Data'!I101)</f>
        <v>SORIANO, SOFIA DIZON</v>
      </c>
      <c r="E108" s="847"/>
      <c r="F108" s="258"/>
      <c r="G108" s="259"/>
      <c r="H108" s="219"/>
      <c r="I108" s="219"/>
      <c r="J108" s="220"/>
      <c r="K108" s="221"/>
      <c r="L108" s="219"/>
      <c r="M108" s="219"/>
      <c r="N108" s="219"/>
      <c r="O108" s="222"/>
      <c r="P108" s="223"/>
      <c r="Q108" s="219"/>
      <c r="R108" s="219"/>
      <c r="S108" s="219"/>
      <c r="T108" s="220"/>
      <c r="U108" s="221"/>
      <c r="V108" s="219"/>
      <c r="W108" s="219"/>
      <c r="X108" s="219"/>
      <c r="Y108" s="222"/>
      <c r="Z108" s="223"/>
      <c r="AA108" s="219"/>
      <c r="AB108" s="219"/>
      <c r="AC108" s="222"/>
      <c r="AD108" s="220"/>
      <c r="AE108" s="212">
        <f t="shared" si="7"/>
        <v>0</v>
      </c>
      <c r="AF108" s="213">
        <f t="shared" si="8"/>
        <v>22</v>
      </c>
      <c r="AG108" s="256">
        <f t="shared" si="9"/>
        <v>0</v>
      </c>
      <c r="AH108" s="257">
        <f t="shared" si="10"/>
        <v>22</v>
      </c>
      <c r="AI108" s="850"/>
      <c r="AJ108" s="848"/>
      <c r="AK108" s="848"/>
      <c r="AL108" s="848"/>
      <c r="AM108" s="848"/>
      <c r="AN108" s="849"/>
    </row>
    <row r="109" spans="3:51" ht="18" customHeight="1">
      <c r="C109" s="216">
        <f>IF(D109="","",SUBTOTAL(103,$D$78:D109))</f>
        <v>32</v>
      </c>
      <c r="D109" s="846" t="str">
        <f>IF('Input Data'!I102="","",'Input Data'!I102)</f>
        <v>VILLAREAL, MARGAUX DE LEON</v>
      </c>
      <c r="E109" s="847"/>
      <c r="F109" s="258"/>
      <c r="G109" s="259"/>
      <c r="H109" s="219"/>
      <c r="I109" s="219"/>
      <c r="J109" s="220"/>
      <c r="K109" s="221"/>
      <c r="L109" s="219"/>
      <c r="M109" s="219"/>
      <c r="N109" s="219"/>
      <c r="O109" s="222"/>
      <c r="P109" s="223"/>
      <c r="Q109" s="219"/>
      <c r="R109" s="219"/>
      <c r="S109" s="219"/>
      <c r="T109" s="220"/>
      <c r="U109" s="221"/>
      <c r="V109" s="219"/>
      <c r="W109" s="219"/>
      <c r="X109" s="219"/>
      <c r="Y109" s="222"/>
      <c r="Z109" s="223"/>
      <c r="AA109" s="219"/>
      <c r="AB109" s="219"/>
      <c r="AC109" s="222"/>
      <c r="AD109" s="220"/>
      <c r="AE109" s="212">
        <f t="shared" si="7"/>
        <v>0</v>
      </c>
      <c r="AF109" s="213">
        <f t="shared" si="8"/>
        <v>22</v>
      </c>
      <c r="AG109" s="256">
        <f t="shared" si="9"/>
        <v>0</v>
      </c>
      <c r="AH109" s="257">
        <f t="shared" si="10"/>
        <v>22</v>
      </c>
      <c r="AI109" s="850"/>
      <c r="AJ109" s="848"/>
      <c r="AK109" s="848"/>
      <c r="AL109" s="848"/>
      <c r="AM109" s="848"/>
      <c r="AN109" s="849"/>
    </row>
    <row r="110" spans="3:51" ht="18" customHeight="1">
      <c r="C110" s="216">
        <f>IF(D110="","",SUBTOTAL(103,$D$78:D110))</f>
        <v>33</v>
      </c>
      <c r="D110" s="846" t="str">
        <f>IF('Input Data'!I103="","",'Input Data'!I103)</f>
        <v>MARQUEZ, ROXANNE FRANCISCO</v>
      </c>
      <c r="E110" s="847"/>
      <c r="F110" s="258"/>
      <c r="G110" s="259"/>
      <c r="H110" s="219"/>
      <c r="I110" s="219"/>
      <c r="J110" s="220"/>
      <c r="K110" s="221"/>
      <c r="L110" s="219"/>
      <c r="M110" s="219"/>
      <c r="N110" s="219"/>
      <c r="O110" s="222"/>
      <c r="P110" s="223"/>
      <c r="Q110" s="219"/>
      <c r="R110" s="219"/>
      <c r="S110" s="219"/>
      <c r="T110" s="220"/>
      <c r="U110" s="221"/>
      <c r="V110" s="219"/>
      <c r="W110" s="219"/>
      <c r="X110" s="219"/>
      <c r="Y110" s="222"/>
      <c r="Z110" s="223"/>
      <c r="AA110" s="219"/>
      <c r="AB110" s="219"/>
      <c r="AC110" s="222"/>
      <c r="AD110" s="220"/>
      <c r="AE110" s="212">
        <f t="shared" si="7"/>
        <v>0</v>
      </c>
      <c r="AF110" s="213">
        <f t="shared" si="8"/>
        <v>22</v>
      </c>
      <c r="AG110" s="256">
        <f t="shared" si="9"/>
        <v>0</v>
      </c>
      <c r="AH110" s="257">
        <f t="shared" si="10"/>
        <v>22</v>
      </c>
      <c r="AI110" s="850"/>
      <c r="AJ110" s="848"/>
      <c r="AK110" s="848"/>
      <c r="AL110" s="848"/>
      <c r="AM110" s="848"/>
      <c r="AN110" s="849"/>
    </row>
    <row r="111" spans="3:51" ht="18" customHeight="1">
      <c r="C111" s="216">
        <f>IF(D111="","",SUBTOTAL(103,$D$78:D111))</f>
        <v>34</v>
      </c>
      <c r="D111" s="846" t="str">
        <f>IF('Input Data'!I104="","",'Input Data'!I104)</f>
        <v>SANTIAGO, KRIZIA ORTEGA</v>
      </c>
      <c r="E111" s="847"/>
      <c r="F111" s="258"/>
      <c r="G111" s="259"/>
      <c r="H111" s="219"/>
      <c r="I111" s="219"/>
      <c r="J111" s="220"/>
      <c r="K111" s="221"/>
      <c r="L111" s="219"/>
      <c r="M111" s="219"/>
      <c r="N111" s="219"/>
      <c r="O111" s="222"/>
      <c r="P111" s="223"/>
      <c r="Q111" s="219"/>
      <c r="R111" s="219"/>
      <c r="S111" s="219"/>
      <c r="T111" s="220"/>
      <c r="U111" s="221"/>
      <c r="V111" s="219"/>
      <c r="W111" s="219"/>
      <c r="X111" s="219"/>
      <c r="Y111" s="222"/>
      <c r="Z111" s="223"/>
      <c r="AA111" s="219"/>
      <c r="AB111" s="219"/>
      <c r="AC111" s="222"/>
      <c r="AD111" s="220"/>
      <c r="AE111" s="212">
        <f t="shared" si="7"/>
        <v>0</v>
      </c>
      <c r="AF111" s="213">
        <f t="shared" si="8"/>
        <v>22</v>
      </c>
      <c r="AG111" s="256">
        <f t="shared" si="9"/>
        <v>0</v>
      </c>
      <c r="AH111" s="257">
        <f t="shared" si="10"/>
        <v>22</v>
      </c>
      <c r="AI111" s="850"/>
      <c r="AJ111" s="848"/>
      <c r="AK111" s="848"/>
      <c r="AL111" s="848"/>
      <c r="AM111" s="848"/>
      <c r="AN111" s="849"/>
    </row>
    <row r="112" spans="3:51" ht="18" customHeight="1">
      <c r="C112" s="216">
        <f>IF(D112="","",SUBTOTAL(103,$D$78:D112))</f>
        <v>35</v>
      </c>
      <c r="D112" s="846" t="str">
        <f>IF('Input Data'!I105="","",'Input Data'!I105)</f>
        <v>DE LEON, HANNAH CHAVEZ</v>
      </c>
      <c r="E112" s="847"/>
      <c r="F112" s="258"/>
      <c r="G112" s="259"/>
      <c r="H112" s="219"/>
      <c r="I112" s="219"/>
      <c r="J112" s="220"/>
      <c r="K112" s="221"/>
      <c r="L112" s="219"/>
      <c r="M112" s="219"/>
      <c r="N112" s="219"/>
      <c r="O112" s="222"/>
      <c r="P112" s="223"/>
      <c r="Q112" s="219"/>
      <c r="R112" s="219"/>
      <c r="S112" s="219"/>
      <c r="T112" s="220"/>
      <c r="U112" s="221"/>
      <c r="V112" s="219"/>
      <c r="W112" s="219"/>
      <c r="X112" s="219"/>
      <c r="Y112" s="222"/>
      <c r="Z112" s="223"/>
      <c r="AA112" s="219"/>
      <c r="AB112" s="219"/>
      <c r="AC112" s="222"/>
      <c r="AD112" s="220"/>
      <c r="AE112" s="212">
        <f t="shared" si="7"/>
        <v>0</v>
      </c>
      <c r="AF112" s="213">
        <f t="shared" si="8"/>
        <v>22</v>
      </c>
      <c r="AG112" s="256">
        <f t="shared" si="9"/>
        <v>0</v>
      </c>
      <c r="AH112" s="257">
        <f t="shared" si="10"/>
        <v>22</v>
      </c>
      <c r="AI112" s="850"/>
      <c r="AJ112" s="848"/>
      <c r="AK112" s="848"/>
      <c r="AL112" s="848"/>
      <c r="AM112" s="848"/>
      <c r="AN112" s="849"/>
    </row>
    <row r="113" spans="3:51" ht="18" customHeight="1">
      <c r="C113" s="216">
        <f>IF(D113="","",SUBTOTAL(103,$D$78:D113))</f>
        <v>36</v>
      </c>
      <c r="D113" s="846" t="str">
        <f>IF('Input Data'!I106="","",'Input Data'!I106)</f>
        <v>DIZON, SHANELLE LIM</v>
      </c>
      <c r="E113" s="847"/>
      <c r="F113" s="258"/>
      <c r="G113" s="259"/>
      <c r="H113" s="219"/>
      <c r="I113" s="219"/>
      <c r="J113" s="220"/>
      <c r="K113" s="221"/>
      <c r="L113" s="219"/>
      <c r="M113" s="219"/>
      <c r="N113" s="219"/>
      <c r="O113" s="222"/>
      <c r="P113" s="223"/>
      <c r="Q113" s="219"/>
      <c r="R113" s="219"/>
      <c r="S113" s="219"/>
      <c r="T113" s="220"/>
      <c r="U113" s="221"/>
      <c r="V113" s="219"/>
      <c r="W113" s="219"/>
      <c r="X113" s="219"/>
      <c r="Y113" s="222"/>
      <c r="Z113" s="223"/>
      <c r="AA113" s="219"/>
      <c r="AB113" s="219"/>
      <c r="AC113" s="222"/>
      <c r="AD113" s="220"/>
      <c r="AE113" s="212">
        <f t="shared" si="7"/>
        <v>0</v>
      </c>
      <c r="AF113" s="213">
        <f t="shared" si="8"/>
        <v>22</v>
      </c>
      <c r="AG113" s="256">
        <f t="shared" si="9"/>
        <v>0</v>
      </c>
      <c r="AH113" s="257">
        <f t="shared" si="10"/>
        <v>22</v>
      </c>
      <c r="AI113" s="850"/>
      <c r="AJ113" s="848"/>
      <c r="AK113" s="848"/>
      <c r="AL113" s="848"/>
      <c r="AM113" s="848"/>
      <c r="AN113" s="849"/>
    </row>
    <row r="114" spans="3:51" ht="18" customHeight="1">
      <c r="C114" s="216">
        <f>IF(D114="","",SUBTOTAL(103,$D$78:D114))</f>
        <v>37</v>
      </c>
      <c r="D114" s="846" t="str">
        <f>IF('Input Data'!I107="","",'Input Data'!I107)</f>
        <v>FRANCISCO, LORIE CHUA</v>
      </c>
      <c r="E114" s="847"/>
      <c r="F114" s="258"/>
      <c r="G114" s="259"/>
      <c r="H114" s="219"/>
      <c r="I114" s="219"/>
      <c r="J114" s="220"/>
      <c r="K114" s="221"/>
      <c r="L114" s="219"/>
      <c r="M114" s="219"/>
      <c r="N114" s="219"/>
      <c r="O114" s="222"/>
      <c r="P114" s="223"/>
      <c r="Q114" s="219"/>
      <c r="R114" s="219"/>
      <c r="S114" s="219"/>
      <c r="T114" s="220"/>
      <c r="U114" s="221"/>
      <c r="V114" s="219"/>
      <c r="W114" s="219"/>
      <c r="X114" s="219"/>
      <c r="Y114" s="222"/>
      <c r="Z114" s="223"/>
      <c r="AA114" s="219"/>
      <c r="AB114" s="219"/>
      <c r="AC114" s="222"/>
      <c r="AD114" s="220"/>
      <c r="AE114" s="212">
        <f t="shared" si="7"/>
        <v>0</v>
      </c>
      <c r="AF114" s="213">
        <f t="shared" si="8"/>
        <v>22</v>
      </c>
      <c r="AG114" s="256">
        <f t="shared" si="9"/>
        <v>0</v>
      </c>
      <c r="AH114" s="257">
        <f t="shared" si="10"/>
        <v>22</v>
      </c>
      <c r="AI114" s="850"/>
      <c r="AJ114" s="848"/>
      <c r="AK114" s="848"/>
      <c r="AL114" s="848"/>
      <c r="AM114" s="848"/>
      <c r="AN114" s="849"/>
    </row>
    <row r="115" spans="3:51" ht="18" customHeight="1">
      <c r="C115" s="216">
        <f>IF(D115="","",SUBTOTAL(103,$D$78:D115))</f>
        <v>38</v>
      </c>
      <c r="D115" s="846" t="str">
        <f>IF('Input Data'!I108="","",'Input Data'!I108)</f>
        <v>ORTEGA, JANELLE SY</v>
      </c>
      <c r="E115" s="847"/>
      <c r="F115" s="258"/>
      <c r="G115" s="259"/>
      <c r="H115" s="219"/>
      <c r="I115" s="219"/>
      <c r="J115" s="220"/>
      <c r="K115" s="221"/>
      <c r="L115" s="219"/>
      <c r="M115" s="219"/>
      <c r="N115" s="219"/>
      <c r="O115" s="222"/>
      <c r="P115" s="223"/>
      <c r="Q115" s="219"/>
      <c r="R115" s="219"/>
      <c r="S115" s="219"/>
      <c r="T115" s="220"/>
      <c r="U115" s="221"/>
      <c r="V115" s="219"/>
      <c r="W115" s="219"/>
      <c r="X115" s="219"/>
      <c r="Y115" s="222"/>
      <c r="Z115" s="223"/>
      <c r="AA115" s="219"/>
      <c r="AB115" s="219"/>
      <c r="AC115" s="222"/>
      <c r="AD115" s="220"/>
      <c r="AE115" s="212">
        <f t="shared" si="7"/>
        <v>0</v>
      </c>
      <c r="AF115" s="213">
        <f t="shared" si="8"/>
        <v>22</v>
      </c>
      <c r="AG115" s="256">
        <f t="shared" si="9"/>
        <v>0</v>
      </c>
      <c r="AH115" s="257">
        <f t="shared" si="10"/>
        <v>22</v>
      </c>
      <c r="AI115" s="850"/>
      <c r="AJ115" s="848"/>
      <c r="AK115" s="848"/>
      <c r="AL115" s="848"/>
      <c r="AM115" s="848"/>
      <c r="AN115" s="849"/>
    </row>
    <row r="116" spans="3:51" ht="18" customHeight="1">
      <c r="C116" s="216">
        <f>IF(D116="","",SUBTOTAL(103,$D$78:D116))</f>
        <v>39</v>
      </c>
      <c r="D116" s="846" t="str">
        <f>IF('Input Data'!I109="","",'Input Data'!I109)</f>
        <v>CHAVEZ, FAYE GO</v>
      </c>
      <c r="E116" s="847"/>
      <c r="F116" s="258"/>
      <c r="G116" s="259"/>
      <c r="H116" s="219"/>
      <c r="I116" s="219"/>
      <c r="J116" s="220"/>
      <c r="K116" s="221"/>
      <c r="L116" s="219"/>
      <c r="M116" s="219"/>
      <c r="N116" s="219"/>
      <c r="O116" s="222"/>
      <c r="P116" s="223"/>
      <c r="Q116" s="219"/>
      <c r="R116" s="219"/>
      <c r="S116" s="219"/>
      <c r="T116" s="220"/>
      <c r="U116" s="221"/>
      <c r="V116" s="219"/>
      <c r="W116" s="219"/>
      <c r="X116" s="219"/>
      <c r="Y116" s="222"/>
      <c r="Z116" s="223"/>
      <c r="AA116" s="219"/>
      <c r="AB116" s="219"/>
      <c r="AC116" s="222"/>
      <c r="AD116" s="220"/>
      <c r="AE116" s="212">
        <f t="shared" si="7"/>
        <v>0</v>
      </c>
      <c r="AF116" s="213">
        <f t="shared" si="8"/>
        <v>22</v>
      </c>
      <c r="AG116" s="256">
        <f t="shared" si="9"/>
        <v>0</v>
      </c>
      <c r="AH116" s="257">
        <f t="shared" si="10"/>
        <v>22</v>
      </c>
      <c r="AI116" s="850"/>
      <c r="AJ116" s="848"/>
      <c r="AK116" s="848"/>
      <c r="AL116" s="848"/>
      <c r="AM116" s="848"/>
      <c r="AN116" s="849"/>
    </row>
    <row r="117" spans="3:51" ht="18" customHeight="1">
      <c r="C117" s="216">
        <f>IF(D117="","",SUBTOTAL(103,$D$78:D117))</f>
        <v>40</v>
      </c>
      <c r="D117" s="846" t="str">
        <f>IF('Input Data'!I110="","",'Input Data'!I110)</f>
        <v>LIM, ROWENA TAN</v>
      </c>
      <c r="E117" s="847"/>
      <c r="F117" s="258"/>
      <c r="G117" s="259"/>
      <c r="H117" s="219"/>
      <c r="I117" s="219"/>
      <c r="J117" s="220"/>
      <c r="K117" s="221"/>
      <c r="L117" s="219"/>
      <c r="M117" s="219"/>
      <c r="N117" s="219"/>
      <c r="O117" s="222"/>
      <c r="P117" s="223"/>
      <c r="Q117" s="219"/>
      <c r="R117" s="219"/>
      <c r="S117" s="219"/>
      <c r="T117" s="220"/>
      <c r="U117" s="221"/>
      <c r="V117" s="219"/>
      <c r="W117" s="219"/>
      <c r="X117" s="219"/>
      <c r="Y117" s="222"/>
      <c r="Z117" s="223"/>
      <c r="AA117" s="219"/>
      <c r="AB117" s="219"/>
      <c r="AC117" s="222"/>
      <c r="AD117" s="220"/>
      <c r="AE117" s="212">
        <f t="shared" si="7"/>
        <v>0</v>
      </c>
      <c r="AF117" s="213">
        <f t="shared" si="8"/>
        <v>22</v>
      </c>
      <c r="AG117" s="256">
        <f t="shared" si="9"/>
        <v>0</v>
      </c>
      <c r="AH117" s="257">
        <f t="shared" si="10"/>
        <v>22</v>
      </c>
      <c r="AI117" s="850"/>
      <c r="AJ117" s="848"/>
      <c r="AK117" s="848"/>
      <c r="AL117" s="848"/>
      <c r="AM117" s="848"/>
      <c r="AN117" s="849"/>
    </row>
    <row r="118" spans="3:51" ht="18" customHeight="1">
      <c r="C118" s="216">
        <f>IF(D118="","",SUBTOTAL(103,$D$78:D118))</f>
        <v>41</v>
      </c>
      <c r="D118" s="846" t="str">
        <f>IF('Input Data'!I111="","",'Input Data'!I111)</f>
        <v>CHUA, KRISTA ONG</v>
      </c>
      <c r="E118" s="847"/>
      <c r="F118" s="258"/>
      <c r="G118" s="259"/>
      <c r="H118" s="219"/>
      <c r="I118" s="219"/>
      <c r="J118" s="220"/>
      <c r="K118" s="221"/>
      <c r="L118" s="219"/>
      <c r="M118" s="219"/>
      <c r="N118" s="219"/>
      <c r="O118" s="222"/>
      <c r="P118" s="223"/>
      <c r="Q118" s="219"/>
      <c r="R118" s="219"/>
      <c r="S118" s="219"/>
      <c r="T118" s="220"/>
      <c r="U118" s="221"/>
      <c r="V118" s="219"/>
      <c r="W118" s="219"/>
      <c r="X118" s="219"/>
      <c r="Y118" s="222"/>
      <c r="Z118" s="223"/>
      <c r="AA118" s="219"/>
      <c r="AB118" s="219"/>
      <c r="AC118" s="222"/>
      <c r="AD118" s="220"/>
      <c r="AE118" s="212">
        <f t="shared" si="7"/>
        <v>0</v>
      </c>
      <c r="AF118" s="213">
        <f t="shared" si="8"/>
        <v>22</v>
      </c>
      <c r="AG118" s="256">
        <f t="shared" si="9"/>
        <v>0</v>
      </c>
      <c r="AH118" s="257">
        <f t="shared" si="10"/>
        <v>22</v>
      </c>
      <c r="AI118" s="850"/>
      <c r="AJ118" s="848"/>
      <c r="AK118" s="848"/>
      <c r="AL118" s="848"/>
      <c r="AM118" s="848"/>
      <c r="AN118" s="849"/>
      <c r="AY118" s="177">
        <f t="shared" si="6"/>
        <v>1</v>
      </c>
    </row>
    <row r="119" spans="3:51" ht="18" customHeight="1">
      <c r="C119" s="216">
        <f>IF(D119="","",SUBTOTAL(103,$D$78:D119))</f>
        <v>42</v>
      </c>
      <c r="D119" s="846" t="str">
        <f>IF('Input Data'!I112="","",'Input Data'!I112)</f>
        <v>SY, MICHELLE UY</v>
      </c>
      <c r="E119" s="847"/>
      <c r="F119" s="221"/>
      <c r="G119" s="219"/>
      <c r="H119" s="219"/>
      <c r="I119" s="219"/>
      <c r="J119" s="220"/>
      <c r="K119" s="221"/>
      <c r="L119" s="219"/>
      <c r="M119" s="219"/>
      <c r="N119" s="219"/>
      <c r="O119" s="222"/>
      <c r="P119" s="223"/>
      <c r="Q119" s="219"/>
      <c r="R119" s="219"/>
      <c r="S119" s="219"/>
      <c r="T119" s="220"/>
      <c r="U119" s="221"/>
      <c r="V119" s="219"/>
      <c r="W119" s="219"/>
      <c r="X119" s="219"/>
      <c r="Y119" s="222"/>
      <c r="Z119" s="223"/>
      <c r="AA119" s="219"/>
      <c r="AB119" s="219"/>
      <c r="AC119" s="222"/>
      <c r="AD119" s="220"/>
      <c r="AE119" s="212">
        <f t="shared" si="7"/>
        <v>0</v>
      </c>
      <c r="AF119" s="213">
        <f t="shared" si="8"/>
        <v>22</v>
      </c>
      <c r="AG119" s="256">
        <f t="shared" si="9"/>
        <v>0</v>
      </c>
      <c r="AH119" s="257">
        <f t="shared" si="10"/>
        <v>22</v>
      </c>
      <c r="AI119" s="850"/>
      <c r="AJ119" s="848"/>
      <c r="AK119" s="848"/>
      <c r="AL119" s="848"/>
      <c r="AM119" s="848"/>
      <c r="AN119" s="849"/>
      <c r="AY119" s="177">
        <f t="shared" si="6"/>
        <v>1</v>
      </c>
    </row>
    <row r="120" spans="3:51" ht="18" customHeight="1">
      <c r="C120" s="216">
        <f>IF(D120="","",SUBTOTAL(103,$D$78:D120))</f>
        <v>43</v>
      </c>
      <c r="D120" s="846" t="str">
        <f>IF('Input Data'!I113="","",'Input Data'!I113)</f>
        <v>GO, CLARIBEL CO</v>
      </c>
      <c r="E120" s="847"/>
      <c r="F120" s="221"/>
      <c r="G120" s="219"/>
      <c r="H120" s="219"/>
      <c r="I120" s="219"/>
      <c r="J120" s="220"/>
      <c r="K120" s="221"/>
      <c r="L120" s="219"/>
      <c r="M120" s="219"/>
      <c r="N120" s="219"/>
      <c r="O120" s="222"/>
      <c r="P120" s="223"/>
      <c r="Q120" s="219"/>
      <c r="R120" s="219"/>
      <c r="S120" s="219"/>
      <c r="T120" s="220"/>
      <c r="U120" s="221"/>
      <c r="V120" s="219"/>
      <c r="W120" s="219"/>
      <c r="X120" s="219"/>
      <c r="Y120" s="222"/>
      <c r="Z120" s="223"/>
      <c r="AA120" s="219"/>
      <c r="AB120" s="219"/>
      <c r="AC120" s="222"/>
      <c r="AD120" s="220"/>
      <c r="AE120" s="212">
        <f t="shared" si="7"/>
        <v>0</v>
      </c>
      <c r="AF120" s="213">
        <f t="shared" si="8"/>
        <v>22</v>
      </c>
      <c r="AG120" s="256">
        <f t="shared" si="9"/>
        <v>0</v>
      </c>
      <c r="AH120" s="257">
        <f t="shared" si="10"/>
        <v>22</v>
      </c>
      <c r="AI120" s="850"/>
      <c r="AJ120" s="848"/>
      <c r="AK120" s="848"/>
      <c r="AL120" s="848"/>
      <c r="AM120" s="848"/>
      <c r="AN120" s="849"/>
      <c r="AY120" s="177">
        <f t="shared" si="6"/>
        <v>1</v>
      </c>
    </row>
    <row r="121" spans="3:51" ht="18" customHeight="1">
      <c r="C121" s="216">
        <f>IF(D121="","",SUBTOTAL(103,$D$78:D121))</f>
        <v>44</v>
      </c>
      <c r="D121" s="846" t="str">
        <f>IF('Input Data'!I114="","",'Input Data'!I114)</f>
        <v>TAN, DAISY DY</v>
      </c>
      <c r="E121" s="847"/>
      <c r="F121" s="221"/>
      <c r="G121" s="219"/>
      <c r="H121" s="219"/>
      <c r="I121" s="219"/>
      <c r="J121" s="220"/>
      <c r="K121" s="221"/>
      <c r="L121" s="219"/>
      <c r="M121" s="219"/>
      <c r="N121" s="219"/>
      <c r="O121" s="222"/>
      <c r="P121" s="223"/>
      <c r="Q121" s="219"/>
      <c r="R121" s="219"/>
      <c r="S121" s="219"/>
      <c r="T121" s="220"/>
      <c r="U121" s="221"/>
      <c r="V121" s="219"/>
      <c r="W121" s="219"/>
      <c r="X121" s="219"/>
      <c r="Y121" s="222"/>
      <c r="Z121" s="223"/>
      <c r="AA121" s="219"/>
      <c r="AB121" s="219"/>
      <c r="AC121" s="222"/>
      <c r="AD121" s="220"/>
      <c r="AE121" s="212">
        <f t="shared" si="7"/>
        <v>0</v>
      </c>
      <c r="AF121" s="213">
        <f t="shared" si="8"/>
        <v>22</v>
      </c>
      <c r="AG121" s="256">
        <f t="shared" si="9"/>
        <v>0</v>
      </c>
      <c r="AH121" s="257">
        <f t="shared" si="10"/>
        <v>22</v>
      </c>
      <c r="AI121" s="850"/>
      <c r="AJ121" s="848"/>
      <c r="AK121" s="848"/>
      <c r="AL121" s="848"/>
      <c r="AM121" s="848"/>
      <c r="AN121" s="849"/>
      <c r="AY121" s="177">
        <f t="shared" si="6"/>
        <v>1</v>
      </c>
    </row>
    <row r="122" spans="3:51" ht="18" customHeight="1">
      <c r="C122" s="216">
        <f>IF(D122="","",SUBTOTAL(103,$D$78:D122))</f>
        <v>45</v>
      </c>
      <c r="D122" s="846" t="str">
        <f>IF('Input Data'!I115="","",'Input Data'!I115)</f>
        <v>ONG, PRECIOUS TIU</v>
      </c>
      <c r="E122" s="847"/>
      <c r="F122" s="221"/>
      <c r="G122" s="219"/>
      <c r="H122" s="219"/>
      <c r="I122" s="219"/>
      <c r="J122" s="220"/>
      <c r="K122" s="221"/>
      <c r="L122" s="219"/>
      <c r="M122" s="219"/>
      <c r="N122" s="219"/>
      <c r="O122" s="222"/>
      <c r="P122" s="223"/>
      <c r="Q122" s="219"/>
      <c r="R122" s="219"/>
      <c r="S122" s="219"/>
      <c r="T122" s="220"/>
      <c r="U122" s="221"/>
      <c r="V122" s="219"/>
      <c r="W122" s="219"/>
      <c r="X122" s="219"/>
      <c r="Y122" s="222"/>
      <c r="Z122" s="223"/>
      <c r="AA122" s="219"/>
      <c r="AB122" s="219"/>
      <c r="AC122" s="222"/>
      <c r="AD122" s="220"/>
      <c r="AE122" s="212">
        <f t="shared" si="7"/>
        <v>0</v>
      </c>
      <c r="AF122" s="213">
        <f t="shared" si="8"/>
        <v>22</v>
      </c>
      <c r="AG122" s="256">
        <f t="shared" si="9"/>
        <v>0</v>
      </c>
      <c r="AH122" s="257">
        <f t="shared" si="10"/>
        <v>22</v>
      </c>
      <c r="AI122" s="850"/>
      <c r="AJ122" s="848"/>
      <c r="AK122" s="848"/>
      <c r="AL122" s="848"/>
      <c r="AM122" s="848"/>
      <c r="AN122" s="849"/>
      <c r="AY122" s="177">
        <f t="shared" si="6"/>
        <v>1</v>
      </c>
    </row>
    <row r="123" spans="3:51" ht="18" customHeight="1">
      <c r="C123" s="216">
        <f>IF(D123="","",SUBTOTAL(103,$D$78:D123))</f>
        <v>46</v>
      </c>
      <c r="D123" s="846" t="str">
        <f>IF('Input Data'!I116="","",'Input Data'!I116)</f>
        <v>UY, PHOEBE YUMUL</v>
      </c>
      <c r="E123" s="847"/>
      <c r="F123" s="221"/>
      <c r="G123" s="219"/>
      <c r="H123" s="219"/>
      <c r="I123" s="219"/>
      <c r="J123" s="220"/>
      <c r="K123" s="221"/>
      <c r="L123" s="219"/>
      <c r="M123" s="219"/>
      <c r="N123" s="219"/>
      <c r="O123" s="222"/>
      <c r="P123" s="223"/>
      <c r="Q123" s="219"/>
      <c r="R123" s="219"/>
      <c r="S123" s="219"/>
      <c r="T123" s="220"/>
      <c r="U123" s="221"/>
      <c r="V123" s="219"/>
      <c r="W123" s="219"/>
      <c r="X123" s="219"/>
      <c r="Y123" s="222"/>
      <c r="Z123" s="223"/>
      <c r="AA123" s="219"/>
      <c r="AB123" s="219"/>
      <c r="AC123" s="222"/>
      <c r="AD123" s="220"/>
      <c r="AE123" s="212">
        <f t="shared" si="7"/>
        <v>0</v>
      </c>
      <c r="AF123" s="213">
        <f t="shared" si="8"/>
        <v>22</v>
      </c>
      <c r="AG123" s="256">
        <f t="shared" si="9"/>
        <v>0</v>
      </c>
      <c r="AH123" s="257">
        <f t="shared" si="10"/>
        <v>22</v>
      </c>
      <c r="AI123" s="850"/>
      <c r="AJ123" s="848"/>
      <c r="AK123" s="848"/>
      <c r="AL123" s="848"/>
      <c r="AM123" s="848"/>
      <c r="AN123" s="849"/>
      <c r="AY123" s="177">
        <f t="shared" si="6"/>
        <v>1</v>
      </c>
    </row>
    <row r="124" spans="3:51" ht="18" customHeight="1">
      <c r="C124" s="216">
        <f>IF(D124="","",SUBTOTAL(103,$D$78:D124))</f>
        <v>47</v>
      </c>
      <c r="D124" s="846" t="str">
        <f>IF('Input Data'!I117="","",'Input Data'!I117)</f>
        <v>CO, JANINE MENDOZA</v>
      </c>
      <c r="E124" s="847"/>
      <c r="F124" s="221"/>
      <c r="G124" s="219"/>
      <c r="H124" s="219"/>
      <c r="I124" s="219"/>
      <c r="J124" s="220"/>
      <c r="K124" s="221"/>
      <c r="L124" s="219"/>
      <c r="M124" s="219"/>
      <c r="N124" s="219"/>
      <c r="O124" s="222"/>
      <c r="P124" s="223"/>
      <c r="Q124" s="219"/>
      <c r="R124" s="219"/>
      <c r="S124" s="219"/>
      <c r="T124" s="220"/>
      <c r="U124" s="221"/>
      <c r="V124" s="219"/>
      <c r="W124" s="219"/>
      <c r="X124" s="219"/>
      <c r="Y124" s="222"/>
      <c r="Z124" s="223"/>
      <c r="AA124" s="219"/>
      <c r="AB124" s="219"/>
      <c r="AC124" s="222"/>
      <c r="AD124" s="220"/>
      <c r="AE124" s="212">
        <f t="shared" si="7"/>
        <v>0</v>
      </c>
      <c r="AF124" s="213">
        <f t="shared" si="8"/>
        <v>22</v>
      </c>
      <c r="AG124" s="256">
        <f t="shared" si="9"/>
        <v>0</v>
      </c>
      <c r="AH124" s="257">
        <f t="shared" si="10"/>
        <v>22</v>
      </c>
      <c r="AI124" s="850"/>
      <c r="AJ124" s="848"/>
      <c r="AK124" s="848"/>
      <c r="AL124" s="848"/>
      <c r="AM124" s="848"/>
      <c r="AN124" s="849"/>
      <c r="AY124" s="177">
        <f t="shared" si="6"/>
        <v>1</v>
      </c>
    </row>
    <row r="125" spans="3:51" ht="18" customHeight="1">
      <c r="C125" s="216">
        <f>IF(D125="","",SUBTOTAL(103,$D$78:D125))</f>
        <v>48</v>
      </c>
      <c r="D125" s="846" t="str">
        <f>IF('Input Data'!I118="","",'Input Data'!I118)</f>
        <v>DY, MARIEL LOPEZ</v>
      </c>
      <c r="E125" s="847"/>
      <c r="F125" s="221"/>
      <c r="G125" s="219"/>
      <c r="H125" s="219"/>
      <c r="I125" s="219"/>
      <c r="J125" s="220"/>
      <c r="K125" s="221"/>
      <c r="L125" s="219"/>
      <c r="M125" s="219"/>
      <c r="N125" s="219"/>
      <c r="O125" s="222"/>
      <c r="P125" s="223"/>
      <c r="Q125" s="219"/>
      <c r="R125" s="219"/>
      <c r="S125" s="219"/>
      <c r="T125" s="220"/>
      <c r="U125" s="221"/>
      <c r="V125" s="219"/>
      <c r="W125" s="219"/>
      <c r="X125" s="219"/>
      <c r="Y125" s="222"/>
      <c r="Z125" s="223"/>
      <c r="AA125" s="219"/>
      <c r="AB125" s="219"/>
      <c r="AC125" s="222"/>
      <c r="AD125" s="220"/>
      <c r="AE125" s="212">
        <f t="shared" si="7"/>
        <v>0</v>
      </c>
      <c r="AF125" s="213">
        <f t="shared" si="8"/>
        <v>22</v>
      </c>
      <c r="AG125" s="256">
        <f t="shared" si="9"/>
        <v>0</v>
      </c>
      <c r="AH125" s="257">
        <f t="shared" si="10"/>
        <v>22</v>
      </c>
      <c r="AI125" s="850"/>
      <c r="AJ125" s="848"/>
      <c r="AK125" s="848"/>
      <c r="AL125" s="848"/>
      <c r="AM125" s="848"/>
      <c r="AN125" s="849"/>
      <c r="AY125" s="177">
        <f t="shared" si="6"/>
        <v>1</v>
      </c>
    </row>
    <row r="126" spans="3:51" ht="18" customHeight="1">
      <c r="C126" s="216">
        <f>IF(D126="","",SUBTOTAL(103,$D$78:D126))</f>
        <v>49</v>
      </c>
      <c r="D126" s="846" t="str">
        <f>IF('Input Data'!I119="","",'Input Data'!I119)</f>
        <v>TIU, SHARLENE PONCE</v>
      </c>
      <c r="E126" s="847"/>
      <c r="F126" s="221"/>
      <c r="G126" s="219"/>
      <c r="H126" s="219"/>
      <c r="I126" s="219"/>
      <c r="J126" s="220"/>
      <c r="K126" s="221"/>
      <c r="L126" s="219"/>
      <c r="M126" s="219"/>
      <c r="N126" s="219"/>
      <c r="O126" s="222"/>
      <c r="P126" s="223"/>
      <c r="Q126" s="219"/>
      <c r="R126" s="219"/>
      <c r="S126" s="219"/>
      <c r="T126" s="220"/>
      <c r="U126" s="221"/>
      <c r="V126" s="219"/>
      <c r="W126" s="219"/>
      <c r="X126" s="219"/>
      <c r="Y126" s="222"/>
      <c r="Z126" s="223"/>
      <c r="AA126" s="219"/>
      <c r="AB126" s="219"/>
      <c r="AC126" s="222"/>
      <c r="AD126" s="220"/>
      <c r="AE126" s="212">
        <f t="shared" si="7"/>
        <v>0</v>
      </c>
      <c r="AF126" s="213">
        <f t="shared" si="8"/>
        <v>22</v>
      </c>
      <c r="AG126" s="256">
        <f t="shared" si="9"/>
        <v>0</v>
      </c>
      <c r="AH126" s="257">
        <f t="shared" si="10"/>
        <v>22</v>
      </c>
      <c r="AI126" s="850"/>
      <c r="AJ126" s="848"/>
      <c r="AK126" s="848"/>
      <c r="AL126" s="848"/>
      <c r="AM126" s="848"/>
      <c r="AN126" s="849"/>
      <c r="AY126" s="177">
        <f t="shared" si="6"/>
        <v>1</v>
      </c>
    </row>
    <row r="127" spans="3:51" ht="18" customHeight="1" thickBot="1">
      <c r="C127" s="216">
        <f>IF(D127="","",SUBTOTAL(103,$D$78:D127))</f>
        <v>50</v>
      </c>
      <c r="D127" s="846" t="str">
        <f>IF('Input Data'!I120="","",'Input Data'!I120)</f>
        <v>YUMUL, GLAIZA RIVERA</v>
      </c>
      <c r="E127" s="847"/>
      <c r="F127" s="221"/>
      <c r="G127" s="219"/>
      <c r="H127" s="219"/>
      <c r="I127" s="219"/>
      <c r="J127" s="220"/>
      <c r="K127" s="221"/>
      <c r="L127" s="219"/>
      <c r="M127" s="219"/>
      <c r="N127" s="219"/>
      <c r="O127" s="222"/>
      <c r="P127" s="223"/>
      <c r="Q127" s="219"/>
      <c r="R127" s="219"/>
      <c r="S127" s="219"/>
      <c r="T127" s="220"/>
      <c r="U127" s="221"/>
      <c r="V127" s="219"/>
      <c r="W127" s="219"/>
      <c r="X127" s="219"/>
      <c r="Y127" s="222"/>
      <c r="Z127" s="223"/>
      <c r="AA127" s="219"/>
      <c r="AB127" s="219"/>
      <c r="AC127" s="222"/>
      <c r="AD127" s="220"/>
      <c r="AE127" s="212">
        <f t="shared" si="7"/>
        <v>0</v>
      </c>
      <c r="AF127" s="213">
        <f t="shared" si="8"/>
        <v>22</v>
      </c>
      <c r="AG127" s="256">
        <f t="shared" si="9"/>
        <v>0</v>
      </c>
      <c r="AH127" s="257">
        <f t="shared" si="10"/>
        <v>22</v>
      </c>
      <c r="AI127" s="850"/>
      <c r="AJ127" s="848"/>
      <c r="AK127" s="848"/>
      <c r="AL127" s="848"/>
      <c r="AM127" s="848"/>
      <c r="AN127" s="849"/>
      <c r="AY127" s="177">
        <f t="shared" si="6"/>
        <v>1</v>
      </c>
    </row>
    <row r="128" spans="3:51" ht="18" hidden="1" customHeight="1">
      <c r="C128" s="216" t="str">
        <f>IF(D128="","",SUBTOTAL(103,$D$78:D128))</f>
        <v/>
      </c>
      <c r="D128" s="846" t="str">
        <f>IF('Input Data'!I121="","",'Input Data'!I121)</f>
        <v/>
      </c>
      <c r="E128" s="847"/>
      <c r="F128" s="221"/>
      <c r="G128" s="219"/>
      <c r="H128" s="219"/>
      <c r="I128" s="219"/>
      <c r="J128" s="220"/>
      <c r="K128" s="221"/>
      <c r="L128" s="219"/>
      <c r="M128" s="219"/>
      <c r="N128" s="219"/>
      <c r="O128" s="222"/>
      <c r="P128" s="223"/>
      <c r="Q128" s="219"/>
      <c r="R128" s="219"/>
      <c r="S128" s="219"/>
      <c r="T128" s="220"/>
      <c r="U128" s="221"/>
      <c r="V128" s="219"/>
      <c r="W128" s="219"/>
      <c r="X128" s="219"/>
      <c r="Y128" s="222"/>
      <c r="Z128" s="223"/>
      <c r="AA128" s="219"/>
      <c r="AB128" s="219"/>
      <c r="AC128" s="222"/>
      <c r="AD128" s="220"/>
      <c r="AE128" s="212" t="str">
        <f t="shared" si="7"/>
        <v/>
      </c>
      <c r="AF128" s="213" t="str">
        <f t="shared" si="8"/>
        <v/>
      </c>
      <c r="AG128" s="256" t="str">
        <f t="shared" si="9"/>
        <v/>
      </c>
      <c r="AH128" s="257" t="str">
        <f t="shared" si="10"/>
        <v/>
      </c>
      <c r="AI128" s="850"/>
      <c r="AJ128" s="848"/>
      <c r="AK128" s="848"/>
      <c r="AL128" s="848"/>
      <c r="AM128" s="848"/>
      <c r="AN128" s="849"/>
      <c r="AY128" s="177">
        <f t="shared" si="6"/>
        <v>0</v>
      </c>
    </row>
    <row r="129" spans="2:51" ht="18" hidden="1" customHeight="1">
      <c r="C129" s="216" t="str">
        <f>IF(D129="","",SUBTOTAL(103,$D$78:D129))</f>
        <v/>
      </c>
      <c r="D129" s="846" t="str">
        <f>IF('Input Data'!I122="","",'Input Data'!I122)</f>
        <v/>
      </c>
      <c r="E129" s="847"/>
      <c r="F129" s="221"/>
      <c r="G129" s="219"/>
      <c r="H129" s="219"/>
      <c r="I129" s="219"/>
      <c r="J129" s="220"/>
      <c r="K129" s="221"/>
      <c r="L129" s="219"/>
      <c r="M129" s="219"/>
      <c r="N129" s="219"/>
      <c r="O129" s="222"/>
      <c r="P129" s="223"/>
      <c r="Q129" s="219"/>
      <c r="R129" s="219"/>
      <c r="S129" s="219"/>
      <c r="T129" s="220"/>
      <c r="U129" s="221"/>
      <c r="V129" s="219"/>
      <c r="W129" s="219"/>
      <c r="X129" s="219"/>
      <c r="Y129" s="222"/>
      <c r="Z129" s="223"/>
      <c r="AA129" s="219"/>
      <c r="AB129" s="219"/>
      <c r="AC129" s="222"/>
      <c r="AD129" s="220"/>
      <c r="AE129" s="212" t="str">
        <f t="shared" si="7"/>
        <v/>
      </c>
      <c r="AF129" s="213" t="str">
        <f t="shared" si="8"/>
        <v/>
      </c>
      <c r="AG129" s="256" t="str">
        <f t="shared" si="9"/>
        <v/>
      </c>
      <c r="AH129" s="257" t="str">
        <f t="shared" si="10"/>
        <v/>
      </c>
      <c r="AI129" s="850"/>
      <c r="AJ129" s="848"/>
      <c r="AK129" s="848"/>
      <c r="AL129" s="848"/>
      <c r="AM129" s="848"/>
      <c r="AN129" s="849"/>
      <c r="AY129" s="177">
        <f t="shared" si="6"/>
        <v>0</v>
      </c>
    </row>
    <row r="130" spans="2:51" ht="18" hidden="1" customHeight="1">
      <c r="C130" s="216" t="str">
        <f>IF(D130="","",SUBTOTAL(103,$D$78:D130))</f>
        <v/>
      </c>
      <c r="D130" s="846" t="str">
        <f>IF('Input Data'!I123="","",'Input Data'!I123)</f>
        <v/>
      </c>
      <c r="E130" s="847"/>
      <c r="F130" s="221"/>
      <c r="G130" s="219"/>
      <c r="H130" s="219"/>
      <c r="I130" s="219"/>
      <c r="J130" s="220"/>
      <c r="K130" s="221"/>
      <c r="L130" s="219"/>
      <c r="M130" s="219"/>
      <c r="N130" s="219"/>
      <c r="O130" s="222"/>
      <c r="P130" s="223"/>
      <c r="Q130" s="219"/>
      <c r="R130" s="219"/>
      <c r="S130" s="219"/>
      <c r="T130" s="220"/>
      <c r="U130" s="221"/>
      <c r="V130" s="219"/>
      <c r="W130" s="219"/>
      <c r="X130" s="219"/>
      <c r="Y130" s="222"/>
      <c r="Z130" s="223"/>
      <c r="AA130" s="219"/>
      <c r="AB130" s="219"/>
      <c r="AC130" s="222"/>
      <c r="AD130" s="220"/>
      <c r="AE130" s="212" t="str">
        <f t="shared" si="7"/>
        <v/>
      </c>
      <c r="AF130" s="213" t="str">
        <f t="shared" si="8"/>
        <v/>
      </c>
      <c r="AG130" s="256" t="str">
        <f t="shared" si="9"/>
        <v/>
      </c>
      <c r="AH130" s="257" t="str">
        <f t="shared" si="10"/>
        <v/>
      </c>
      <c r="AI130" s="850"/>
      <c r="AJ130" s="848"/>
      <c r="AK130" s="848"/>
      <c r="AL130" s="848"/>
      <c r="AM130" s="848"/>
      <c r="AN130" s="849"/>
      <c r="AY130" s="177">
        <f t="shared" si="6"/>
        <v>0</v>
      </c>
    </row>
    <row r="131" spans="2:51" ht="18" hidden="1" customHeight="1">
      <c r="C131" s="216" t="str">
        <f>IF(D131="","",SUBTOTAL(103,$D$78:D131))</f>
        <v/>
      </c>
      <c r="D131" s="846" t="str">
        <f>IF('Input Data'!I124="","",'Input Data'!I124)</f>
        <v/>
      </c>
      <c r="E131" s="847"/>
      <c r="F131" s="221"/>
      <c r="G131" s="219"/>
      <c r="H131" s="219"/>
      <c r="I131" s="219"/>
      <c r="J131" s="220"/>
      <c r="K131" s="221"/>
      <c r="L131" s="219"/>
      <c r="M131" s="219"/>
      <c r="N131" s="219"/>
      <c r="O131" s="222"/>
      <c r="P131" s="223"/>
      <c r="Q131" s="219"/>
      <c r="R131" s="219"/>
      <c r="S131" s="219"/>
      <c r="T131" s="220"/>
      <c r="U131" s="221"/>
      <c r="V131" s="219"/>
      <c r="W131" s="219"/>
      <c r="X131" s="219"/>
      <c r="Y131" s="222"/>
      <c r="Z131" s="223"/>
      <c r="AA131" s="219"/>
      <c r="AB131" s="219"/>
      <c r="AC131" s="222"/>
      <c r="AD131" s="220"/>
      <c r="AE131" s="212" t="str">
        <f t="shared" si="7"/>
        <v/>
      </c>
      <c r="AF131" s="213" t="str">
        <f t="shared" si="8"/>
        <v/>
      </c>
      <c r="AG131" s="256" t="str">
        <f t="shared" si="9"/>
        <v/>
      </c>
      <c r="AH131" s="257" t="str">
        <f t="shared" si="10"/>
        <v/>
      </c>
      <c r="AI131" s="850"/>
      <c r="AJ131" s="848"/>
      <c r="AK131" s="848"/>
      <c r="AL131" s="848"/>
      <c r="AM131" s="848"/>
      <c r="AN131" s="849"/>
      <c r="AY131" s="177">
        <f t="shared" si="6"/>
        <v>0</v>
      </c>
    </row>
    <row r="132" spans="2:51" ht="18" hidden="1" customHeight="1">
      <c r="C132" s="216" t="str">
        <f>IF(D132="","",SUBTOTAL(103,$D$78:D132))</f>
        <v/>
      </c>
      <c r="D132" s="846" t="str">
        <f>IF('Input Data'!I125="","",'Input Data'!I125)</f>
        <v/>
      </c>
      <c r="E132" s="847"/>
      <c r="F132" s="221"/>
      <c r="G132" s="219"/>
      <c r="H132" s="219"/>
      <c r="I132" s="219"/>
      <c r="J132" s="220"/>
      <c r="K132" s="221"/>
      <c r="L132" s="219"/>
      <c r="M132" s="219"/>
      <c r="N132" s="219"/>
      <c r="O132" s="222"/>
      <c r="P132" s="223"/>
      <c r="Q132" s="219"/>
      <c r="R132" s="219"/>
      <c r="S132" s="219"/>
      <c r="T132" s="220"/>
      <c r="U132" s="221"/>
      <c r="V132" s="219"/>
      <c r="W132" s="219"/>
      <c r="X132" s="219"/>
      <c r="Y132" s="222"/>
      <c r="Z132" s="223"/>
      <c r="AA132" s="219"/>
      <c r="AB132" s="219"/>
      <c r="AC132" s="222"/>
      <c r="AD132" s="220"/>
      <c r="AE132" s="212" t="str">
        <f t="shared" si="7"/>
        <v/>
      </c>
      <c r="AF132" s="213" t="str">
        <f t="shared" si="8"/>
        <v/>
      </c>
      <c r="AG132" s="256" t="str">
        <f t="shared" si="9"/>
        <v/>
      </c>
      <c r="AH132" s="257" t="str">
        <f t="shared" si="10"/>
        <v/>
      </c>
      <c r="AI132" s="850"/>
      <c r="AJ132" s="848"/>
      <c r="AK132" s="848"/>
      <c r="AL132" s="848"/>
      <c r="AM132" s="848"/>
      <c r="AN132" s="849"/>
      <c r="AY132" s="177">
        <f t="shared" si="6"/>
        <v>0</v>
      </c>
    </row>
    <row r="133" spans="2:51" ht="18" hidden="1" customHeight="1">
      <c r="C133" s="216" t="str">
        <f>IF(D133="","",SUBTOTAL(103,$D$78:D133))</f>
        <v/>
      </c>
      <c r="D133" s="846" t="str">
        <f>IF('Input Data'!I126="","",'Input Data'!I126)</f>
        <v/>
      </c>
      <c r="E133" s="847"/>
      <c r="F133" s="221"/>
      <c r="G133" s="219"/>
      <c r="H133" s="219"/>
      <c r="I133" s="219"/>
      <c r="J133" s="220"/>
      <c r="K133" s="221"/>
      <c r="L133" s="219"/>
      <c r="M133" s="219"/>
      <c r="N133" s="219"/>
      <c r="O133" s="222"/>
      <c r="P133" s="223"/>
      <c r="Q133" s="219"/>
      <c r="R133" s="219"/>
      <c r="S133" s="219"/>
      <c r="T133" s="220"/>
      <c r="U133" s="221"/>
      <c r="V133" s="219"/>
      <c r="W133" s="219"/>
      <c r="X133" s="219"/>
      <c r="Y133" s="222"/>
      <c r="Z133" s="223"/>
      <c r="AA133" s="219"/>
      <c r="AB133" s="219"/>
      <c r="AC133" s="222"/>
      <c r="AD133" s="220"/>
      <c r="AE133" s="212" t="str">
        <f t="shared" si="7"/>
        <v/>
      </c>
      <c r="AF133" s="213" t="str">
        <f t="shared" si="8"/>
        <v/>
      </c>
      <c r="AG133" s="256" t="str">
        <f t="shared" si="9"/>
        <v/>
      </c>
      <c r="AH133" s="257" t="str">
        <f t="shared" si="10"/>
        <v/>
      </c>
      <c r="AI133" s="850"/>
      <c r="AJ133" s="848"/>
      <c r="AK133" s="848"/>
      <c r="AL133" s="848"/>
      <c r="AM133" s="848"/>
      <c r="AN133" s="849"/>
      <c r="AY133" s="177">
        <f t="shared" si="6"/>
        <v>0</v>
      </c>
    </row>
    <row r="134" spans="2:51" ht="18" hidden="1" customHeight="1">
      <c r="C134" s="216" t="str">
        <f>IF(D134="","",SUBTOTAL(103,$D$78:D134))</f>
        <v/>
      </c>
      <c r="D134" s="846" t="str">
        <f>IF('Input Data'!I127="","",'Input Data'!I127)</f>
        <v/>
      </c>
      <c r="E134" s="847"/>
      <c r="F134" s="221"/>
      <c r="G134" s="219"/>
      <c r="H134" s="219"/>
      <c r="I134" s="219"/>
      <c r="J134" s="220"/>
      <c r="K134" s="221"/>
      <c r="L134" s="219"/>
      <c r="M134" s="219"/>
      <c r="N134" s="219"/>
      <c r="O134" s="222"/>
      <c r="P134" s="223"/>
      <c r="Q134" s="219"/>
      <c r="R134" s="219"/>
      <c r="S134" s="219"/>
      <c r="T134" s="220"/>
      <c r="U134" s="221"/>
      <c r="V134" s="219"/>
      <c r="W134" s="219"/>
      <c r="X134" s="219"/>
      <c r="Y134" s="222"/>
      <c r="Z134" s="223"/>
      <c r="AA134" s="219"/>
      <c r="AB134" s="219"/>
      <c r="AC134" s="222"/>
      <c r="AD134" s="220"/>
      <c r="AE134" s="212" t="str">
        <f t="shared" si="7"/>
        <v/>
      </c>
      <c r="AF134" s="213" t="str">
        <f t="shared" si="8"/>
        <v/>
      </c>
      <c r="AG134" s="256" t="str">
        <f t="shared" si="9"/>
        <v/>
      </c>
      <c r="AH134" s="257" t="str">
        <f t="shared" si="10"/>
        <v/>
      </c>
      <c r="AI134" s="850"/>
      <c r="AJ134" s="848"/>
      <c r="AK134" s="848"/>
      <c r="AL134" s="848"/>
      <c r="AM134" s="848"/>
      <c r="AN134" s="849"/>
      <c r="AY134" s="177">
        <f t="shared" si="6"/>
        <v>0</v>
      </c>
    </row>
    <row r="135" spans="2:51" ht="18" hidden="1" customHeight="1">
      <c r="C135" s="216" t="str">
        <f>IF(D135="","",SUBTOTAL(103,$D$78:D135))</f>
        <v/>
      </c>
      <c r="D135" s="846" t="str">
        <f>IF('Input Data'!I128="","",'Input Data'!I128)</f>
        <v/>
      </c>
      <c r="E135" s="847"/>
      <c r="F135" s="221"/>
      <c r="G135" s="219"/>
      <c r="H135" s="219"/>
      <c r="I135" s="219"/>
      <c r="J135" s="220"/>
      <c r="K135" s="221"/>
      <c r="L135" s="219"/>
      <c r="M135" s="219"/>
      <c r="N135" s="219"/>
      <c r="O135" s="222"/>
      <c r="P135" s="223"/>
      <c r="Q135" s="219"/>
      <c r="R135" s="219"/>
      <c r="S135" s="219"/>
      <c r="T135" s="220"/>
      <c r="U135" s="221"/>
      <c r="V135" s="219"/>
      <c r="W135" s="219"/>
      <c r="X135" s="219"/>
      <c r="Y135" s="222"/>
      <c r="Z135" s="223"/>
      <c r="AA135" s="219"/>
      <c r="AB135" s="219"/>
      <c r="AC135" s="222"/>
      <c r="AD135" s="220"/>
      <c r="AE135" s="212" t="str">
        <f t="shared" si="7"/>
        <v/>
      </c>
      <c r="AF135" s="213" t="str">
        <f t="shared" si="8"/>
        <v/>
      </c>
      <c r="AG135" s="256" t="str">
        <f t="shared" si="9"/>
        <v/>
      </c>
      <c r="AH135" s="257" t="str">
        <f t="shared" si="10"/>
        <v/>
      </c>
      <c r="AI135" s="850"/>
      <c r="AJ135" s="848"/>
      <c r="AK135" s="848"/>
      <c r="AL135" s="848"/>
      <c r="AM135" s="848"/>
      <c r="AN135" s="849"/>
      <c r="AY135" s="177">
        <f t="shared" si="6"/>
        <v>0</v>
      </c>
    </row>
    <row r="136" spans="2:51" ht="18" hidden="1" customHeight="1">
      <c r="C136" s="216" t="str">
        <f>IF(D136="","",SUBTOTAL(103,$D$78:D136))</f>
        <v/>
      </c>
      <c r="D136" s="846" t="str">
        <f>IF('Input Data'!I129="","",'Input Data'!I129)</f>
        <v/>
      </c>
      <c r="E136" s="847"/>
      <c r="F136" s="236"/>
      <c r="G136" s="237"/>
      <c r="H136" s="237"/>
      <c r="I136" s="237"/>
      <c r="J136" s="238"/>
      <c r="K136" s="236"/>
      <c r="L136" s="237"/>
      <c r="M136" s="237"/>
      <c r="N136" s="237"/>
      <c r="O136" s="239"/>
      <c r="P136" s="240"/>
      <c r="Q136" s="237"/>
      <c r="R136" s="237"/>
      <c r="S136" s="237"/>
      <c r="T136" s="238"/>
      <c r="U136" s="236"/>
      <c r="V136" s="237"/>
      <c r="W136" s="237"/>
      <c r="X136" s="237"/>
      <c r="Y136" s="239"/>
      <c r="Z136" s="240"/>
      <c r="AA136" s="237"/>
      <c r="AB136" s="237"/>
      <c r="AC136" s="239"/>
      <c r="AD136" s="238"/>
      <c r="AE136" s="212" t="str">
        <f t="shared" si="7"/>
        <v/>
      </c>
      <c r="AF136" s="213" t="str">
        <f t="shared" si="8"/>
        <v/>
      </c>
      <c r="AG136" s="256" t="str">
        <f t="shared" si="9"/>
        <v/>
      </c>
      <c r="AH136" s="257" t="str">
        <f t="shared" si="10"/>
        <v/>
      </c>
      <c r="AI136" s="850"/>
      <c r="AJ136" s="848"/>
      <c r="AK136" s="848"/>
      <c r="AL136" s="848"/>
      <c r="AM136" s="848"/>
      <c r="AN136" s="849"/>
      <c r="AY136" s="177">
        <f t="shared" si="6"/>
        <v>0</v>
      </c>
    </row>
    <row r="137" spans="2:51" ht="18" hidden="1" customHeight="1" thickBot="1">
      <c r="C137" s="216" t="str">
        <f>IF(D137="","",SUBTOTAL(103,$D$78:D137))</f>
        <v/>
      </c>
      <c r="D137" s="823" t="str">
        <f>IF('Input Data'!I130="","",'Input Data'!I130)</f>
        <v/>
      </c>
      <c r="E137" s="824"/>
      <c r="F137" s="236"/>
      <c r="G137" s="237"/>
      <c r="H137" s="237"/>
      <c r="I137" s="237"/>
      <c r="J137" s="238"/>
      <c r="K137" s="236"/>
      <c r="L137" s="237"/>
      <c r="M137" s="237"/>
      <c r="N137" s="237"/>
      <c r="O137" s="239"/>
      <c r="P137" s="240"/>
      <c r="Q137" s="237"/>
      <c r="R137" s="237"/>
      <c r="S137" s="237"/>
      <c r="T137" s="238"/>
      <c r="U137" s="236"/>
      <c r="V137" s="237"/>
      <c r="W137" s="237"/>
      <c r="X137" s="237"/>
      <c r="Y137" s="239"/>
      <c r="Z137" s="240"/>
      <c r="AA137" s="237"/>
      <c r="AB137" s="237"/>
      <c r="AC137" s="239"/>
      <c r="AD137" s="238"/>
      <c r="AE137" s="212" t="str">
        <f t="shared" si="7"/>
        <v/>
      </c>
      <c r="AF137" s="213" t="str">
        <f t="shared" si="8"/>
        <v/>
      </c>
      <c r="AG137" s="260" t="str">
        <f t="shared" si="9"/>
        <v/>
      </c>
      <c r="AH137" s="257" t="str">
        <f t="shared" si="10"/>
        <v/>
      </c>
      <c r="AI137" s="825"/>
      <c r="AJ137" s="826"/>
      <c r="AK137" s="826"/>
      <c r="AL137" s="826"/>
      <c r="AM137" s="826"/>
      <c r="AN137" s="827"/>
      <c r="AY137" s="177">
        <f t="shared" si="6"/>
        <v>0</v>
      </c>
    </row>
    <row r="138" spans="2:51" ht="21.95" customHeight="1" thickBot="1">
      <c r="B138" s="184"/>
      <c r="C138" s="261" cm="1">
        <f t="array" aca="1" ref="C138" ca="1">SUMPRODUCT(SUBTOTAL(103,OFFSET(D78,ROW(D78:D137)-ROW(D78),0,1)),--(TRIM(D78:D137)&lt;&gt;""))</f>
        <v>50</v>
      </c>
      <c r="D138" s="828" t="s">
        <v>206</v>
      </c>
      <c r="E138" s="829"/>
      <c r="F138" s="243" t="str">
        <f>IF(F14="","",$AM$147-(COUNTIF(F78:F137,"x")*1 + COUNTIF(F78:F137,"h")*0.5))</f>
        <v/>
      </c>
      <c r="G138" s="243">
        <f t="shared" ref="G138:AD138" ca="1" si="11">IF(G14="","",$AM$147-(COUNTIF(G78:G137,"x")*1 + COUNTIF(G78:G137,"h")*0.5))</f>
        <v>50</v>
      </c>
      <c r="H138" s="243">
        <f ca="1">IF(H14="","",$AM$147-(COUNTIF(H78:H137,"x")*1 + COUNTIF(H78:H137,"h")*0.5))</f>
        <v>50</v>
      </c>
      <c r="I138" s="243">
        <f t="shared" ca="1" si="11"/>
        <v>50</v>
      </c>
      <c r="J138" s="244">
        <f t="shared" ca="1" si="11"/>
        <v>50</v>
      </c>
      <c r="K138" s="245">
        <f t="shared" ca="1" si="11"/>
        <v>50</v>
      </c>
      <c r="L138" s="243">
        <f t="shared" ca="1" si="11"/>
        <v>50</v>
      </c>
      <c r="M138" s="243">
        <f t="shared" ca="1" si="11"/>
        <v>50</v>
      </c>
      <c r="N138" s="243">
        <f t="shared" ca="1" si="11"/>
        <v>50</v>
      </c>
      <c r="O138" s="246">
        <f t="shared" ca="1" si="11"/>
        <v>50</v>
      </c>
      <c r="P138" s="247">
        <f t="shared" ca="1" si="11"/>
        <v>50</v>
      </c>
      <c r="Q138" s="243">
        <f t="shared" ca="1" si="11"/>
        <v>50</v>
      </c>
      <c r="R138" s="243">
        <f t="shared" ca="1" si="11"/>
        <v>50</v>
      </c>
      <c r="S138" s="243">
        <f t="shared" ca="1" si="11"/>
        <v>50</v>
      </c>
      <c r="T138" s="244">
        <f t="shared" ca="1" si="11"/>
        <v>50</v>
      </c>
      <c r="U138" s="245">
        <f t="shared" ca="1" si="11"/>
        <v>50</v>
      </c>
      <c r="V138" s="243">
        <f t="shared" ca="1" si="11"/>
        <v>50</v>
      </c>
      <c r="W138" s="243">
        <f t="shared" ca="1" si="11"/>
        <v>50</v>
      </c>
      <c r="X138" s="243">
        <f t="shared" ca="1" si="11"/>
        <v>50</v>
      </c>
      <c r="Y138" s="246">
        <f t="shared" ca="1" si="11"/>
        <v>50</v>
      </c>
      <c r="Z138" s="247">
        <f t="shared" ca="1" si="11"/>
        <v>50</v>
      </c>
      <c r="AA138" s="243">
        <f t="shared" ca="1" si="11"/>
        <v>50</v>
      </c>
      <c r="AB138" s="243">
        <f t="shared" ca="1" si="11"/>
        <v>50</v>
      </c>
      <c r="AC138" s="243" t="str">
        <f t="shared" si="11"/>
        <v/>
      </c>
      <c r="AD138" s="243" t="str">
        <f t="shared" si="11"/>
        <v/>
      </c>
      <c r="AE138" s="262"/>
      <c r="AF138" s="262"/>
      <c r="AG138" s="248">
        <f>SUM(AG78:AG137)</f>
        <v>0</v>
      </c>
      <c r="AH138" s="249">
        <f>SUM(AH78:AH137)</f>
        <v>1100</v>
      </c>
      <c r="AI138" s="830"/>
      <c r="AJ138" s="831"/>
      <c r="AK138" s="831"/>
      <c r="AL138" s="831"/>
      <c r="AM138" s="831"/>
      <c r="AN138" s="832"/>
    </row>
    <row r="139" spans="2:51" ht="21.95" customHeight="1" thickBot="1">
      <c r="B139" s="184"/>
      <c r="C139" s="261">
        <f ca="1">IF(C77="","",C77+C138)</f>
        <v>100</v>
      </c>
      <c r="D139" s="828" t="s">
        <v>207</v>
      </c>
      <c r="E139" s="829"/>
      <c r="F139" s="247" t="str">
        <f t="shared" ref="F139:AD139" si="12">IF(F14="","",F77+F138)</f>
        <v/>
      </c>
      <c r="G139" s="263">
        <f ca="1">IF(G14="","",G77+G138)</f>
        <v>100</v>
      </c>
      <c r="H139" s="264">
        <f t="shared" ca="1" si="12"/>
        <v>99</v>
      </c>
      <c r="I139" s="264">
        <f t="shared" ca="1" si="12"/>
        <v>100</v>
      </c>
      <c r="J139" s="265">
        <f t="shared" ca="1" si="12"/>
        <v>100</v>
      </c>
      <c r="K139" s="263">
        <f t="shared" ca="1" si="12"/>
        <v>100</v>
      </c>
      <c r="L139" s="264">
        <f t="shared" ca="1" si="12"/>
        <v>100</v>
      </c>
      <c r="M139" s="264">
        <f t="shared" ca="1" si="12"/>
        <v>100</v>
      </c>
      <c r="N139" s="264">
        <f t="shared" ca="1" si="12"/>
        <v>100</v>
      </c>
      <c r="O139" s="265">
        <f t="shared" ca="1" si="12"/>
        <v>100</v>
      </c>
      <c r="P139" s="263">
        <f t="shared" ca="1" si="12"/>
        <v>100</v>
      </c>
      <c r="Q139" s="264">
        <f t="shared" ca="1" si="12"/>
        <v>100</v>
      </c>
      <c r="R139" s="264">
        <f t="shared" ca="1" si="12"/>
        <v>100</v>
      </c>
      <c r="S139" s="264">
        <f t="shared" ca="1" si="12"/>
        <v>100</v>
      </c>
      <c r="T139" s="265">
        <f t="shared" ca="1" si="12"/>
        <v>100</v>
      </c>
      <c r="U139" s="263">
        <f t="shared" ca="1" si="12"/>
        <v>100</v>
      </c>
      <c r="V139" s="264">
        <f t="shared" ca="1" si="12"/>
        <v>100</v>
      </c>
      <c r="W139" s="264">
        <f t="shared" ca="1" si="12"/>
        <v>100</v>
      </c>
      <c r="X139" s="264">
        <f t="shared" ca="1" si="12"/>
        <v>100</v>
      </c>
      <c r="Y139" s="265">
        <f t="shared" ca="1" si="12"/>
        <v>100</v>
      </c>
      <c r="Z139" s="263">
        <f t="shared" ca="1" si="12"/>
        <v>100</v>
      </c>
      <c r="AA139" s="264">
        <f t="shared" ca="1" si="12"/>
        <v>100</v>
      </c>
      <c r="AB139" s="264">
        <f t="shared" ca="1" si="12"/>
        <v>100</v>
      </c>
      <c r="AC139" s="264" t="str">
        <f t="shared" si="12"/>
        <v/>
      </c>
      <c r="AD139" s="265" t="str">
        <f t="shared" si="12"/>
        <v/>
      </c>
      <c r="AE139" s="266"/>
      <c r="AF139" s="266"/>
      <c r="AG139" s="260">
        <f>AG77+AG138</f>
        <v>1</v>
      </c>
      <c r="AH139" s="267">
        <f>AH77+AH138</f>
        <v>2199</v>
      </c>
      <c r="AI139" s="833"/>
      <c r="AJ139" s="834"/>
      <c r="AK139" s="834"/>
      <c r="AL139" s="834"/>
      <c r="AM139" s="834"/>
      <c r="AN139" s="835"/>
    </row>
    <row r="140" spans="2:51" ht="6.75" customHeight="1" thickBot="1">
      <c r="C140" s="809"/>
      <c r="D140" s="809"/>
      <c r="E140" s="268"/>
      <c r="F140" s="810"/>
      <c r="G140" s="810"/>
      <c r="H140" s="810"/>
      <c r="I140" s="810"/>
      <c r="J140" s="810"/>
    </row>
    <row r="141" spans="2:51" ht="25.35" customHeight="1" thickBot="1">
      <c r="C141" s="269" t="s">
        <v>208</v>
      </c>
      <c r="D141" s="270"/>
      <c r="E141" s="270"/>
      <c r="F141" s="271"/>
      <c r="G141" s="271"/>
      <c r="H141" s="271"/>
      <c r="I141" s="271"/>
      <c r="J141" s="271"/>
      <c r="K141" s="271"/>
      <c r="L141" s="271"/>
      <c r="M141" s="271"/>
      <c r="N141" s="271"/>
      <c r="O141" s="271"/>
      <c r="P141" s="271"/>
      <c r="Q141" s="271"/>
      <c r="R141" s="272"/>
      <c r="S141" s="273" t="s">
        <v>209</v>
      </c>
      <c r="T141" s="274"/>
      <c r="U141" s="274"/>
      <c r="V141" s="274"/>
      <c r="W141" s="274"/>
      <c r="X141" s="275"/>
      <c r="Y141" s="275"/>
      <c r="Z141" s="275"/>
      <c r="AA141" s="276"/>
      <c r="AB141" s="277"/>
      <c r="AD141" s="811" t="s">
        <v>210</v>
      </c>
      <c r="AE141" s="812"/>
      <c r="AF141" s="812"/>
      <c r="AG141" s="812"/>
      <c r="AH141" s="815" t="str">
        <f>IF(Z11="","",Z11)</f>
        <v>SEPTEMBER</v>
      </c>
      <c r="AI141" s="817" t="s">
        <v>211</v>
      </c>
      <c r="AJ141" s="818"/>
      <c r="AK141" s="821">
        <f>IF(AR13="","",AR13)</f>
        <v>22</v>
      </c>
      <c r="AL141" s="836" t="s">
        <v>212</v>
      </c>
      <c r="AM141" s="836"/>
      <c r="AN141" s="837"/>
    </row>
    <row r="142" spans="2:51" ht="15" customHeight="1" thickBot="1">
      <c r="C142" s="795" t="s">
        <v>213</v>
      </c>
      <c r="D142" s="795"/>
      <c r="E142" s="795"/>
      <c r="F142" s="795"/>
      <c r="G142" s="795"/>
      <c r="H142" s="795"/>
      <c r="I142" s="795"/>
      <c r="J142" s="795"/>
      <c r="K142" s="795"/>
      <c r="L142" s="795"/>
      <c r="M142" s="795"/>
      <c r="N142" s="795"/>
      <c r="O142" s="795"/>
      <c r="P142" s="795"/>
      <c r="Q142" s="271"/>
      <c r="R142" s="272"/>
      <c r="S142" s="838" t="s">
        <v>214</v>
      </c>
      <c r="T142" s="839"/>
      <c r="U142" s="839"/>
      <c r="V142" s="839"/>
      <c r="W142" s="839"/>
      <c r="X142" s="839"/>
      <c r="Y142" s="839"/>
      <c r="Z142" s="839"/>
      <c r="AA142" s="839"/>
      <c r="AB142" s="278"/>
      <c r="AD142" s="813"/>
      <c r="AE142" s="814"/>
      <c r="AF142" s="814"/>
      <c r="AG142" s="814"/>
      <c r="AH142" s="816"/>
      <c r="AI142" s="819"/>
      <c r="AJ142" s="820"/>
      <c r="AK142" s="822"/>
      <c r="AL142" s="279" t="s">
        <v>190</v>
      </c>
      <c r="AM142" s="280" t="s">
        <v>194</v>
      </c>
      <c r="AN142" s="281" t="s">
        <v>215</v>
      </c>
    </row>
    <row r="143" spans="2:51">
      <c r="C143" s="795" t="s">
        <v>216</v>
      </c>
      <c r="D143" s="795"/>
      <c r="E143" s="795"/>
      <c r="F143" s="795"/>
      <c r="G143" s="795"/>
      <c r="H143" s="795"/>
      <c r="I143" s="795"/>
      <c r="J143" s="795"/>
      <c r="K143" s="795"/>
      <c r="L143" s="795"/>
      <c r="M143" s="795"/>
      <c r="N143" s="795"/>
      <c r="O143" s="795"/>
      <c r="P143" s="795"/>
      <c r="Q143" s="271"/>
      <c r="R143" s="272"/>
      <c r="S143" s="773"/>
      <c r="T143" s="774"/>
      <c r="U143" s="774"/>
      <c r="V143" s="774"/>
      <c r="W143" s="774"/>
      <c r="X143" s="774"/>
      <c r="Y143" s="774"/>
      <c r="Z143" s="774"/>
      <c r="AA143" s="774"/>
      <c r="AB143" s="278"/>
      <c r="AD143" s="840" t="s">
        <v>217</v>
      </c>
      <c r="AE143" s="841"/>
      <c r="AF143" s="841"/>
      <c r="AG143" s="841"/>
      <c r="AH143" s="841"/>
      <c r="AI143" s="841"/>
      <c r="AJ143" s="841"/>
      <c r="AK143" s="842"/>
      <c r="AL143" s="807">
        <f ca="1">IF('SF2'!AL143="","",'SF2'!AL143)</f>
        <v>50</v>
      </c>
      <c r="AM143" s="807">
        <f ca="1">IF('SF2'!AM143="","",'SF2'!AM143)</f>
        <v>50</v>
      </c>
      <c r="AN143" s="789">
        <f ca="1">AL143+AM143</f>
        <v>100</v>
      </c>
    </row>
    <row r="144" spans="2:51" ht="15.75" customHeight="1">
      <c r="C144" s="795" t="s">
        <v>218</v>
      </c>
      <c r="D144" s="795"/>
      <c r="E144" s="795"/>
      <c r="F144" s="795"/>
      <c r="G144" s="795"/>
      <c r="H144" s="795"/>
      <c r="I144" s="795"/>
      <c r="J144" s="795"/>
      <c r="K144" s="795"/>
      <c r="L144" s="795"/>
      <c r="M144" s="795"/>
      <c r="N144" s="795"/>
      <c r="O144" s="795"/>
      <c r="P144" s="795"/>
      <c r="Q144" s="271"/>
      <c r="R144" s="272"/>
      <c r="S144" s="773"/>
      <c r="T144" s="774"/>
      <c r="U144" s="774"/>
      <c r="V144" s="774"/>
      <c r="W144" s="774"/>
      <c r="X144" s="774"/>
      <c r="Y144" s="774"/>
      <c r="Z144" s="774"/>
      <c r="AA144" s="774"/>
      <c r="AB144" s="278"/>
      <c r="AD144" s="843"/>
      <c r="AE144" s="844"/>
      <c r="AF144" s="844"/>
      <c r="AG144" s="844"/>
      <c r="AH144" s="844"/>
      <c r="AI144" s="844"/>
      <c r="AJ144" s="844"/>
      <c r="AK144" s="845"/>
      <c r="AL144" s="769"/>
      <c r="AM144" s="769"/>
      <c r="AN144" s="771"/>
    </row>
    <row r="145" spans="3:40" ht="15.75" customHeight="1">
      <c r="C145" s="804" t="s">
        <v>219</v>
      </c>
      <c r="D145" s="808" t="s">
        <v>220</v>
      </c>
      <c r="E145" s="284"/>
      <c r="F145" s="802" t="s">
        <v>221</v>
      </c>
      <c r="G145" s="802"/>
      <c r="H145" s="802"/>
      <c r="I145" s="802"/>
      <c r="J145" s="802"/>
      <c r="K145" s="802"/>
      <c r="L145" s="802"/>
      <c r="M145" s="802"/>
      <c r="N145" s="802"/>
      <c r="O145" s="802"/>
      <c r="P145" s="794" t="s">
        <v>222</v>
      </c>
      <c r="Q145" s="794"/>
      <c r="R145" s="272"/>
      <c r="S145" s="286" t="s">
        <v>223</v>
      </c>
      <c r="X145" s="215"/>
      <c r="AA145" s="287"/>
      <c r="AB145" s="278"/>
      <c r="AD145" s="780" t="s">
        <v>224</v>
      </c>
      <c r="AE145" s="781"/>
      <c r="AF145" s="781"/>
      <c r="AG145" s="782"/>
      <c r="AH145" s="782"/>
      <c r="AI145" s="782"/>
      <c r="AJ145" s="782"/>
      <c r="AK145" s="782"/>
      <c r="AL145" s="803">
        <v>0</v>
      </c>
      <c r="AM145" s="803">
        <v>0</v>
      </c>
      <c r="AN145" s="777">
        <f>IF(AL145="","",AL145+AM145)</f>
        <v>0</v>
      </c>
    </row>
    <row r="146" spans="3:40" ht="15.75" customHeight="1">
      <c r="C146" s="804"/>
      <c r="D146" s="808"/>
      <c r="E146" s="284"/>
      <c r="F146" s="799" t="s">
        <v>225</v>
      </c>
      <c r="G146" s="799"/>
      <c r="H146" s="799"/>
      <c r="I146" s="799"/>
      <c r="J146" s="799"/>
      <c r="K146" s="799"/>
      <c r="L146" s="799"/>
      <c r="M146" s="799"/>
      <c r="N146" s="799"/>
      <c r="O146" s="799"/>
      <c r="P146" s="794"/>
      <c r="Q146" s="794"/>
      <c r="R146" s="272"/>
      <c r="S146" s="286" t="s">
        <v>226</v>
      </c>
      <c r="T146" s="215"/>
      <c r="U146" s="215"/>
      <c r="V146" s="215"/>
      <c r="W146" s="215"/>
      <c r="X146" s="215"/>
      <c r="AA146" s="287"/>
      <c r="AB146" s="278"/>
      <c r="AD146" s="780"/>
      <c r="AE146" s="781"/>
      <c r="AF146" s="781"/>
      <c r="AG146" s="782"/>
      <c r="AH146" s="782"/>
      <c r="AI146" s="782"/>
      <c r="AJ146" s="782"/>
      <c r="AK146" s="782"/>
      <c r="AL146" s="803"/>
      <c r="AM146" s="803"/>
      <c r="AN146" s="777"/>
    </row>
    <row r="147" spans="3:40" ht="18" customHeight="1">
      <c r="C147" s="804" t="s">
        <v>227</v>
      </c>
      <c r="D147" s="805" t="s">
        <v>228</v>
      </c>
      <c r="E147" s="288"/>
      <c r="F147" s="806" t="s">
        <v>229</v>
      </c>
      <c r="G147" s="806"/>
      <c r="H147" s="806"/>
      <c r="I147" s="806"/>
      <c r="J147" s="806"/>
      <c r="K147" s="806"/>
      <c r="L147" s="806"/>
      <c r="M147" s="806"/>
      <c r="N147" s="806"/>
      <c r="O147" s="806"/>
      <c r="P147" s="289"/>
      <c r="Q147" s="271"/>
      <c r="R147" s="272"/>
      <c r="S147" s="290" t="s">
        <v>230</v>
      </c>
      <c r="T147" s="215"/>
      <c r="U147" s="215"/>
      <c r="V147" s="215"/>
      <c r="W147" s="215"/>
      <c r="X147" s="215"/>
      <c r="AA147" s="287"/>
      <c r="AB147" s="278"/>
      <c r="AD147" s="780" t="s">
        <v>231</v>
      </c>
      <c r="AE147" s="781"/>
      <c r="AF147" s="781"/>
      <c r="AG147" s="782"/>
      <c r="AH147" s="782"/>
      <c r="AI147" s="782"/>
      <c r="AJ147" s="782"/>
      <c r="AK147" s="782"/>
      <c r="AL147" s="807" cm="1">
        <f t="array" aca="1" ref="AL147" ca="1">AL143+COUNTIF(AI17:AI76,"Transferred In")-SUM(COUNTIF(AI17:AI76,{"NLS","Transferred Out"}))</f>
        <v>50</v>
      </c>
      <c r="AM147" s="807" cm="1">
        <f t="array" aca="1" ref="AM147" ca="1">AM143+COUNTIF(AI78:AJ137,"Transferred In")-SUM(COUNTIF(AI78:AJ137,{"NLS","Transferred Out"}))</f>
        <v>50</v>
      </c>
      <c r="AN147" s="789">
        <f ca="1">AL147+AM147</f>
        <v>100</v>
      </c>
    </row>
    <row r="148" spans="3:40" ht="14.25" customHeight="1">
      <c r="C148" s="804"/>
      <c r="D148" s="805"/>
      <c r="E148" s="288"/>
      <c r="F148" s="799" t="s">
        <v>232</v>
      </c>
      <c r="G148" s="799"/>
      <c r="H148" s="799"/>
      <c r="I148" s="799"/>
      <c r="J148" s="799"/>
      <c r="K148" s="799"/>
      <c r="L148" s="799"/>
      <c r="M148" s="799"/>
      <c r="N148" s="799"/>
      <c r="O148" s="799"/>
      <c r="P148" s="271"/>
      <c r="Q148" s="271"/>
      <c r="R148" s="272"/>
      <c r="S148" s="290" t="s">
        <v>233</v>
      </c>
      <c r="X148" s="215"/>
      <c r="AA148" s="287"/>
      <c r="AB148" s="278"/>
      <c r="AD148" s="780"/>
      <c r="AE148" s="781"/>
      <c r="AF148" s="781"/>
      <c r="AG148" s="782"/>
      <c r="AH148" s="782"/>
      <c r="AI148" s="782"/>
      <c r="AJ148" s="782"/>
      <c r="AK148" s="782"/>
      <c r="AL148" s="769"/>
      <c r="AM148" s="769"/>
      <c r="AN148" s="771"/>
    </row>
    <row r="149" spans="3:40" ht="15.75" customHeight="1">
      <c r="C149" s="800" t="s">
        <v>234</v>
      </c>
      <c r="D149" s="801" t="s">
        <v>235</v>
      </c>
      <c r="E149" s="801"/>
      <c r="F149" s="802" t="s">
        <v>236</v>
      </c>
      <c r="G149" s="802"/>
      <c r="H149" s="802"/>
      <c r="I149" s="802"/>
      <c r="J149" s="802"/>
      <c r="K149" s="802"/>
      <c r="L149" s="802"/>
      <c r="M149" s="802"/>
      <c r="N149" s="802"/>
      <c r="O149" s="802"/>
      <c r="P149" s="794" t="s">
        <v>222</v>
      </c>
      <c r="Q149" s="794"/>
      <c r="R149" s="272"/>
      <c r="S149" s="290" t="s">
        <v>237</v>
      </c>
      <c r="AA149" s="287"/>
      <c r="AB149" s="278"/>
      <c r="AD149" s="780" t="s">
        <v>238</v>
      </c>
      <c r="AE149" s="781"/>
      <c r="AF149" s="781"/>
      <c r="AG149" s="782"/>
      <c r="AH149" s="782"/>
      <c r="AI149" s="782"/>
      <c r="AJ149" s="782"/>
      <c r="AK149" s="782"/>
      <c r="AL149" s="790" t="str">
        <f ca="1">IF(AL143=0,"",IF(MOD(AL147/AL143*100,1)=0,TEXT(AL147/AL143*100,"0"),TEXT(AL147/AL143*100,"0.00")))</f>
        <v>100</v>
      </c>
      <c r="AM149" s="790" t="str">
        <f ca="1">IF(AM143=0,"",IF(MOD(ROUND(AM147/AM143*100,2),1)=0,TEXT(ROUND(AM147/AM143*100,2),"0"),TEXT(ROUND(AM147/AM143*100,2),"0.00")))</f>
        <v>100</v>
      </c>
      <c r="AN149" s="792" t="str">
        <f ca="1">IF(AN143=0,"",IF(MOD(ROUND(AN147/AN143*100,2),1)=0,TEXT(ROUND(AN147/AN143*100,2),"0"),TEXT(ROUND(AN147/AN143*100,2),"0.00")))</f>
        <v>100</v>
      </c>
    </row>
    <row r="150" spans="3:40" ht="19.5" customHeight="1">
      <c r="C150" s="800"/>
      <c r="D150" s="801"/>
      <c r="E150" s="801"/>
      <c r="F150" s="794" t="s">
        <v>239</v>
      </c>
      <c r="G150" s="794"/>
      <c r="H150" s="794"/>
      <c r="I150" s="794"/>
      <c r="J150" s="794"/>
      <c r="K150" s="794"/>
      <c r="L150" s="794"/>
      <c r="M150" s="794"/>
      <c r="N150" s="794"/>
      <c r="O150" s="794"/>
      <c r="P150" s="794"/>
      <c r="Q150" s="794"/>
      <c r="R150" s="272"/>
      <c r="S150" s="290" t="s">
        <v>240</v>
      </c>
      <c r="AA150" s="287"/>
      <c r="AB150" s="278"/>
      <c r="AD150" s="780"/>
      <c r="AE150" s="781"/>
      <c r="AF150" s="781"/>
      <c r="AG150" s="782"/>
      <c r="AH150" s="782"/>
      <c r="AI150" s="782"/>
      <c r="AJ150" s="782"/>
      <c r="AK150" s="782"/>
      <c r="AL150" s="791"/>
      <c r="AM150" s="791"/>
      <c r="AN150" s="793"/>
    </row>
    <row r="151" spans="3:40" ht="26.25" customHeight="1">
      <c r="C151" s="795"/>
      <c r="D151" s="795"/>
      <c r="E151" s="795"/>
      <c r="F151" s="795"/>
      <c r="G151" s="795"/>
      <c r="H151" s="795"/>
      <c r="I151" s="795"/>
      <c r="J151" s="795"/>
      <c r="K151" s="795"/>
      <c r="L151" s="795"/>
      <c r="M151" s="795"/>
      <c r="N151" s="795"/>
      <c r="O151" s="285"/>
      <c r="P151" s="285"/>
      <c r="Q151" s="271"/>
      <c r="R151" s="272"/>
      <c r="S151" s="286" t="s">
        <v>241</v>
      </c>
      <c r="AA151" s="215"/>
      <c r="AB151" s="278"/>
      <c r="AD151" s="796" t="s">
        <v>242</v>
      </c>
      <c r="AE151" s="797"/>
      <c r="AF151" s="797"/>
      <c r="AG151" s="798"/>
      <c r="AH151" s="798"/>
      <c r="AI151" s="798"/>
      <c r="AJ151" s="798"/>
      <c r="AK151" s="798"/>
      <c r="AL151" s="398" t="str">
        <f>IF(AK141=0,"",IF(MOD(ROUND(AH77/AK141,2),1)=0,TEXT(ROUND(AH77/AK141,2),"0"),TEXT(ROUND(AH77/AK141,2),"0.00")))</f>
        <v>49.95</v>
      </c>
      <c r="AM151" s="398" t="str">
        <f>IF(AK141=0,"",IF(MOD(ROUND(AH138/AK141,2),1)=0,TEXT(ROUND(AH138/AK141,2),"0"),TEXT(ROUND(AH138/AK141,2),"0.00")))</f>
        <v>50</v>
      </c>
      <c r="AN151" s="399" t="str">
        <f>IF(AK141=0,"",IF(MOD(ROUND(AH139/AK141,2),1)=0,TEXT(ROUND(AH139/AK141,2),"0"),TEXT(ROUND(AH139/AK141,2),"0.00")))</f>
        <v>99.95</v>
      </c>
    </row>
    <row r="152" spans="3:40" ht="16.5" customHeight="1">
      <c r="C152" s="779" t="s">
        <v>243</v>
      </c>
      <c r="D152" s="779"/>
      <c r="E152" s="779"/>
      <c r="F152" s="779"/>
      <c r="G152" s="779"/>
      <c r="H152" s="779"/>
      <c r="I152" s="779"/>
      <c r="J152" s="779"/>
      <c r="K152" s="779"/>
      <c r="L152" s="779"/>
      <c r="M152" s="779"/>
      <c r="N152" s="779"/>
      <c r="O152" s="779"/>
      <c r="P152" s="779"/>
      <c r="Q152" s="289"/>
      <c r="R152" s="272"/>
      <c r="S152" s="290" t="s">
        <v>244</v>
      </c>
      <c r="AA152" s="287"/>
      <c r="AB152" s="278"/>
      <c r="AD152" s="780" t="s">
        <v>245</v>
      </c>
      <c r="AE152" s="781"/>
      <c r="AF152" s="781"/>
      <c r="AG152" s="782"/>
      <c r="AH152" s="782"/>
      <c r="AI152" s="782"/>
      <c r="AJ152" s="782"/>
      <c r="AK152" s="782"/>
      <c r="AL152" s="783" t="str">
        <f ca="1">IF(AL147=0,"",IF(MOD(ROUND(AL151/AL147*100,2),1)=0,TEXT(ROUND(AL151/AL147*100,2),"0"),TEXT(ROUND(AL151/AL147*100,2),"0.00")))</f>
        <v>99.90</v>
      </c>
      <c r="AM152" s="784" t="str">
        <f ca="1">IF(AM147=0,"",IF(MOD(ROUND(AM151/AM147*100,2),1)=0,TEXT(ROUND(AM151/AM147*100,2),"0"),TEXT(ROUND(AM151/AM147*100,2),"0.00")))</f>
        <v>100</v>
      </c>
      <c r="AN152" s="785" t="str">
        <f ca="1">IF(AN147=0,"",IF(MOD(ROUND(AN151/AN147*100,2),1)=0,TEXT(ROUND(AN151/AN147*100,2),"0"),TEXT(ROUND(AN151/AN147*100,2),"0.00")))</f>
        <v>99.95</v>
      </c>
    </row>
    <row r="153" spans="3:40" ht="15.75" customHeight="1">
      <c r="C153" s="779"/>
      <c r="D153" s="779"/>
      <c r="E153" s="779"/>
      <c r="F153" s="779"/>
      <c r="G153" s="779"/>
      <c r="H153" s="779"/>
      <c r="I153" s="779"/>
      <c r="J153" s="779"/>
      <c r="K153" s="779"/>
      <c r="L153" s="779"/>
      <c r="M153" s="779"/>
      <c r="N153" s="779"/>
      <c r="O153" s="779"/>
      <c r="P153" s="779"/>
      <c r="Q153" s="289"/>
      <c r="R153" s="272"/>
      <c r="S153" s="290" t="s">
        <v>246</v>
      </c>
      <c r="AA153" s="287"/>
      <c r="AB153" s="278"/>
      <c r="AD153" s="780"/>
      <c r="AE153" s="781"/>
      <c r="AF153" s="781"/>
      <c r="AG153" s="782"/>
      <c r="AH153" s="782"/>
      <c r="AI153" s="782"/>
      <c r="AJ153" s="782"/>
      <c r="AK153" s="782"/>
      <c r="AL153" s="783"/>
      <c r="AM153" s="784"/>
      <c r="AN153" s="785"/>
    </row>
    <row r="154" spans="3:40" ht="15.75" customHeight="1">
      <c r="C154" s="778" t="s">
        <v>247</v>
      </c>
      <c r="D154" s="778"/>
      <c r="E154" s="778"/>
      <c r="F154" s="778"/>
      <c r="G154" s="778"/>
      <c r="H154" s="778"/>
      <c r="I154" s="778"/>
      <c r="J154" s="778"/>
      <c r="K154" s="778"/>
      <c r="L154" s="778"/>
      <c r="M154" s="778"/>
      <c r="N154" s="778"/>
      <c r="O154" s="778"/>
      <c r="P154" s="778"/>
      <c r="Q154" s="778"/>
      <c r="R154" s="272"/>
      <c r="S154" s="290" t="s">
        <v>248</v>
      </c>
      <c r="AA154" s="287"/>
      <c r="AB154" s="278"/>
      <c r="AC154" s="292"/>
      <c r="AD154" s="780" t="s">
        <v>249</v>
      </c>
      <c r="AE154" s="781"/>
      <c r="AF154" s="781"/>
      <c r="AG154" s="782"/>
      <c r="AH154" s="782"/>
      <c r="AI154" s="782"/>
      <c r="AJ154" s="782"/>
      <c r="AK154" s="782"/>
      <c r="AL154" s="786">
        <v>0</v>
      </c>
      <c r="AM154" s="786">
        <v>0</v>
      </c>
      <c r="AN154" s="788">
        <f>IF(AL154="","",AL154+AM154)</f>
        <v>0</v>
      </c>
    </row>
    <row r="155" spans="3:40" ht="16.5" customHeight="1">
      <c r="C155" s="778"/>
      <c r="D155" s="778"/>
      <c r="E155" s="778"/>
      <c r="F155" s="778"/>
      <c r="G155" s="778"/>
      <c r="H155" s="778"/>
      <c r="I155" s="778"/>
      <c r="J155" s="778"/>
      <c r="K155" s="778"/>
      <c r="L155" s="778"/>
      <c r="M155" s="778"/>
      <c r="N155" s="778"/>
      <c r="O155" s="778"/>
      <c r="P155" s="778"/>
      <c r="Q155" s="778"/>
      <c r="R155" s="272"/>
      <c r="S155" s="290" t="s">
        <v>250</v>
      </c>
      <c r="AA155" s="215"/>
      <c r="AB155" s="278"/>
      <c r="AD155" s="780"/>
      <c r="AE155" s="781"/>
      <c r="AF155" s="781"/>
      <c r="AG155" s="782"/>
      <c r="AH155" s="782"/>
      <c r="AI155" s="782"/>
      <c r="AJ155" s="782"/>
      <c r="AK155" s="782"/>
      <c r="AL155" s="787"/>
      <c r="AM155" s="787"/>
      <c r="AN155" s="789"/>
    </row>
    <row r="156" spans="3:40" ht="14.25" customHeight="1">
      <c r="C156" s="271" t="s">
        <v>251</v>
      </c>
      <c r="D156" s="291"/>
      <c r="E156" s="291"/>
      <c r="F156" s="293"/>
      <c r="G156" s="293"/>
      <c r="H156" s="293"/>
      <c r="I156" s="293"/>
      <c r="J156" s="293"/>
      <c r="K156" s="293"/>
      <c r="L156" s="293"/>
      <c r="M156" s="293"/>
      <c r="N156" s="293"/>
      <c r="O156" s="293"/>
      <c r="P156" s="293"/>
      <c r="Q156" s="289"/>
      <c r="R156" s="272"/>
      <c r="S156" s="290" t="s">
        <v>252</v>
      </c>
      <c r="AA156" s="287"/>
      <c r="AB156" s="278"/>
      <c r="AD156" s="763" t="s">
        <v>253</v>
      </c>
      <c r="AE156" s="764"/>
      <c r="AF156" s="764"/>
      <c r="AG156" s="765"/>
      <c r="AH156" s="765"/>
      <c r="AI156" s="765"/>
      <c r="AJ156" s="765"/>
      <c r="AK156" s="765"/>
      <c r="AL156" s="776">
        <f>COUNTIF(AI17:AJ76,"NLS")</f>
        <v>0</v>
      </c>
      <c r="AM156" s="776">
        <f>COUNTIF(AI78:AJ137,"NLS")</f>
        <v>0</v>
      </c>
      <c r="AN156" s="777">
        <f>AL156+AM156</f>
        <v>0</v>
      </c>
    </row>
    <row r="157" spans="3:40" ht="15.75" customHeight="1">
      <c r="C157" s="283" t="s">
        <v>254</v>
      </c>
      <c r="D157" s="778" t="s">
        <v>255</v>
      </c>
      <c r="E157" s="778"/>
      <c r="F157" s="778"/>
      <c r="G157" s="778"/>
      <c r="H157" s="778"/>
      <c r="I157" s="778"/>
      <c r="J157" s="778"/>
      <c r="K157" s="778"/>
      <c r="L157" s="778"/>
      <c r="M157" s="778"/>
      <c r="N157" s="778"/>
      <c r="O157" s="778"/>
      <c r="P157" s="778"/>
      <c r="Q157" s="271"/>
      <c r="R157" s="272"/>
      <c r="S157" s="290" t="s">
        <v>256</v>
      </c>
      <c r="AA157" s="215"/>
      <c r="AB157" s="278"/>
      <c r="AD157" s="763"/>
      <c r="AE157" s="764"/>
      <c r="AF157" s="764"/>
      <c r="AG157" s="765"/>
      <c r="AH157" s="765"/>
      <c r="AI157" s="765"/>
      <c r="AJ157" s="765"/>
      <c r="AK157" s="765"/>
      <c r="AL157" s="776"/>
      <c r="AM157" s="776"/>
      <c r="AN157" s="777"/>
    </row>
    <row r="158" spans="3:40" ht="15.75" customHeight="1">
      <c r="E158" s="270"/>
      <c r="F158" s="270"/>
      <c r="G158" s="270"/>
      <c r="H158" s="270"/>
      <c r="I158" s="270"/>
      <c r="J158" s="294"/>
      <c r="K158" s="294"/>
      <c r="L158" s="294"/>
      <c r="M158" s="294"/>
      <c r="R158" s="272"/>
      <c r="S158" s="290" t="s">
        <v>257</v>
      </c>
      <c r="AB158" s="278"/>
      <c r="AD158" s="763" t="s">
        <v>258</v>
      </c>
      <c r="AE158" s="764"/>
      <c r="AF158" s="764"/>
      <c r="AG158" s="765"/>
      <c r="AH158" s="765"/>
      <c r="AI158" s="765"/>
      <c r="AJ158" s="765"/>
      <c r="AK158" s="765"/>
      <c r="AL158" s="769">
        <f>COUNTIF(AI17:AJ76,"Transferred Out")</f>
        <v>0</v>
      </c>
      <c r="AM158" s="769">
        <f>COUNTIF(AI78:AJ137,"Transferred Out")</f>
        <v>0</v>
      </c>
      <c r="AN158" s="771">
        <f>AL158+AM158</f>
        <v>0</v>
      </c>
    </row>
    <row r="159" spans="3:40" ht="14.25" customHeight="1">
      <c r="D159" s="270"/>
      <c r="E159" s="270"/>
      <c r="F159" s="270"/>
      <c r="G159" s="270"/>
      <c r="H159" s="270"/>
      <c r="I159" s="270"/>
      <c r="R159" s="272"/>
      <c r="S159" s="286" t="s">
        <v>259</v>
      </c>
      <c r="Y159" s="287"/>
      <c r="Z159" s="287"/>
      <c r="AA159" s="287"/>
      <c r="AB159" s="278"/>
      <c r="AD159" s="763"/>
      <c r="AE159" s="764"/>
      <c r="AF159" s="764"/>
      <c r="AG159" s="765"/>
      <c r="AH159" s="765"/>
      <c r="AI159" s="765"/>
      <c r="AJ159" s="765"/>
      <c r="AK159" s="765"/>
      <c r="AL159" s="769"/>
      <c r="AM159" s="769"/>
      <c r="AN159" s="771"/>
    </row>
    <row r="160" spans="3:40" ht="15" customHeight="1">
      <c r="D160" s="762"/>
      <c r="E160" s="762"/>
      <c r="F160" s="762"/>
      <c r="G160" s="762"/>
      <c r="H160" s="762"/>
      <c r="I160" s="762"/>
      <c r="R160" s="272"/>
      <c r="S160" s="290" t="s">
        <v>260</v>
      </c>
      <c r="AB160" s="278"/>
      <c r="AC160" s="282"/>
      <c r="AD160" s="763" t="s">
        <v>261</v>
      </c>
      <c r="AE160" s="764"/>
      <c r="AF160" s="764"/>
      <c r="AG160" s="765"/>
      <c r="AH160" s="765"/>
      <c r="AI160" s="765"/>
      <c r="AJ160" s="765"/>
      <c r="AK160" s="765"/>
      <c r="AL160" s="769">
        <f>COUNTIF(AI17:AJ76,"Transferred In")</f>
        <v>0</v>
      </c>
      <c r="AM160" s="769">
        <f>COUNTIF(AI78:AJ137,"Transferred In")</f>
        <v>0</v>
      </c>
      <c r="AN160" s="771">
        <f>AL160+AM160</f>
        <v>0</v>
      </c>
    </row>
    <row r="161" spans="3:40" ht="15.75" customHeight="1" thickBot="1">
      <c r="D161" s="762"/>
      <c r="E161" s="762"/>
      <c r="F161" s="762"/>
      <c r="G161" s="762"/>
      <c r="H161" s="762"/>
      <c r="I161" s="762"/>
      <c r="R161" s="272"/>
      <c r="S161" s="290" t="s">
        <v>262</v>
      </c>
      <c r="AB161" s="278"/>
      <c r="AD161" s="766"/>
      <c r="AE161" s="767"/>
      <c r="AF161" s="767"/>
      <c r="AG161" s="768"/>
      <c r="AH161" s="768"/>
      <c r="AI161" s="768"/>
      <c r="AJ161" s="768"/>
      <c r="AK161" s="768"/>
      <c r="AL161" s="770"/>
      <c r="AM161" s="770"/>
      <c r="AN161" s="772"/>
    </row>
    <row r="162" spans="3:40" ht="14.25" customHeight="1">
      <c r="D162" s="215"/>
      <c r="E162" s="215"/>
      <c r="R162" s="272"/>
      <c r="S162" s="290" t="s">
        <v>263</v>
      </c>
      <c r="AB162" s="278"/>
    </row>
    <row r="163" spans="3:40">
      <c r="D163" s="215"/>
      <c r="E163" s="215"/>
      <c r="F163" s="215"/>
      <c r="G163" s="215"/>
      <c r="H163" s="215"/>
      <c r="I163" s="215"/>
      <c r="R163" s="272"/>
      <c r="S163" s="286" t="s">
        <v>264</v>
      </c>
      <c r="AB163" s="278"/>
      <c r="AD163" s="295" t="s">
        <v>265</v>
      </c>
      <c r="AE163" s="295"/>
      <c r="AF163" s="295"/>
      <c r="AN163" s="296"/>
    </row>
    <row r="164" spans="3:40">
      <c r="D164" s="297"/>
      <c r="E164" s="297"/>
      <c r="F164" s="215"/>
      <c r="G164" s="215"/>
      <c r="H164" s="215"/>
      <c r="I164" s="215"/>
      <c r="R164" s="272"/>
      <c r="S164" s="290" t="s">
        <v>266</v>
      </c>
      <c r="AB164" s="278"/>
    </row>
    <row r="165" spans="3:40" ht="12" customHeight="1">
      <c r="D165" s="297"/>
      <c r="E165" s="297"/>
      <c r="R165" s="272"/>
      <c r="S165" s="773" t="s">
        <v>267</v>
      </c>
      <c r="T165" s="774"/>
      <c r="U165" s="774"/>
      <c r="V165" s="774"/>
      <c r="W165" s="774"/>
      <c r="X165" s="774"/>
      <c r="Y165" s="774"/>
      <c r="Z165" s="774"/>
      <c r="AA165" s="774"/>
      <c r="AB165" s="775"/>
    </row>
    <row r="166" spans="3:40" ht="9.6" customHeight="1">
      <c r="D166" s="297"/>
      <c r="E166" s="297"/>
      <c r="R166" s="272"/>
      <c r="S166" s="773"/>
      <c r="T166" s="774"/>
      <c r="U166" s="774"/>
      <c r="V166" s="774"/>
      <c r="W166" s="774"/>
      <c r="X166" s="774"/>
      <c r="Y166" s="774"/>
      <c r="Z166" s="774"/>
      <c r="AA166" s="774"/>
      <c r="AB166" s="775"/>
      <c r="AD166" s="898" t="str">
        <f>IF('SF2'!AD166="","",'SF2'!AD166)</f>
        <v>NAME</v>
      </c>
      <c r="AE166" s="898"/>
      <c r="AF166" s="898"/>
      <c r="AG166" s="898"/>
      <c r="AH166" s="898"/>
      <c r="AI166" s="898"/>
      <c r="AJ166" s="898"/>
      <c r="AK166" s="898"/>
      <c r="AL166" s="898"/>
      <c r="AM166" s="898"/>
      <c r="AN166" s="898"/>
    </row>
    <row r="167" spans="3:40" ht="17.25" thickBot="1">
      <c r="D167" s="297"/>
      <c r="E167" s="297"/>
      <c r="S167" s="290" t="s">
        <v>268</v>
      </c>
      <c r="AB167" s="184"/>
      <c r="AD167" s="898"/>
      <c r="AE167" s="898"/>
      <c r="AF167" s="898"/>
      <c r="AG167" s="898"/>
      <c r="AH167" s="898"/>
      <c r="AI167" s="898"/>
      <c r="AJ167" s="898"/>
      <c r="AK167" s="898"/>
      <c r="AL167" s="898"/>
      <c r="AM167" s="898"/>
      <c r="AN167" s="898"/>
    </row>
    <row r="168" spans="3:40" ht="14.25" customHeight="1">
      <c r="D168" s="215"/>
      <c r="E168" s="215"/>
      <c r="S168" s="286" t="s">
        <v>269</v>
      </c>
      <c r="AB168" s="184"/>
      <c r="AD168" s="756" t="s">
        <v>270</v>
      </c>
      <c r="AE168" s="756"/>
      <c r="AF168" s="756"/>
      <c r="AG168" s="756"/>
      <c r="AH168" s="756"/>
      <c r="AI168" s="756"/>
      <c r="AJ168" s="756"/>
      <c r="AK168" s="756"/>
      <c r="AL168" s="756"/>
      <c r="AM168" s="756"/>
      <c r="AN168" s="756"/>
    </row>
    <row r="169" spans="3:40" ht="21.6" customHeight="1">
      <c r="C169" s="757"/>
      <c r="D169" s="757"/>
      <c r="E169" s="297"/>
      <c r="S169" s="290" t="s">
        <v>271</v>
      </c>
      <c r="AB169" s="184"/>
      <c r="AD169" s="758" t="s">
        <v>272</v>
      </c>
      <c r="AE169" s="758"/>
      <c r="AF169" s="758"/>
      <c r="AG169" s="758"/>
    </row>
    <row r="170" spans="3:40" ht="14.25" customHeight="1" thickBot="1">
      <c r="C170" s="757"/>
      <c r="D170" s="757"/>
      <c r="E170" s="297"/>
      <c r="S170" s="298" t="s">
        <v>273</v>
      </c>
      <c r="T170" s="183"/>
      <c r="U170" s="183"/>
      <c r="V170" s="183"/>
      <c r="W170" s="183"/>
      <c r="X170" s="183"/>
      <c r="Y170" s="183"/>
      <c r="Z170" s="183"/>
      <c r="AA170" s="183"/>
      <c r="AB170" s="299"/>
    </row>
    <row r="172" spans="3:40" ht="6.6" customHeight="1"/>
    <row r="173" spans="3:40" ht="19.899999999999999" customHeight="1" thickBot="1">
      <c r="S173" s="899" t="str">
        <f>IF('SF2'!S173="","",'SF2'!S173)</f>
        <v>NAME</v>
      </c>
      <c r="T173" s="899"/>
      <c r="U173" s="899"/>
      <c r="V173" s="899"/>
      <c r="W173" s="899"/>
      <c r="X173" s="899"/>
      <c r="Y173" s="899"/>
      <c r="Z173" s="899"/>
      <c r="AA173" s="899"/>
      <c r="AB173" s="899"/>
      <c r="AC173" s="300"/>
      <c r="AD173" s="898" t="str">
        <f>IF('SF2'!AD173="","",'SF2'!AD173)</f>
        <v>NAME</v>
      </c>
      <c r="AE173" s="898"/>
      <c r="AF173" s="898"/>
      <c r="AG173" s="898"/>
      <c r="AH173" s="898"/>
      <c r="AI173" s="898"/>
      <c r="AJ173" s="898"/>
      <c r="AK173" s="898"/>
      <c r="AL173" s="898"/>
      <c r="AM173" s="898"/>
      <c r="AN173" s="898"/>
    </row>
    <row r="174" spans="3:40" ht="15.6" customHeight="1">
      <c r="S174" s="761" t="s">
        <v>274</v>
      </c>
      <c r="T174" s="761"/>
      <c r="U174" s="761"/>
      <c r="V174" s="761"/>
      <c r="W174" s="761"/>
      <c r="X174" s="761"/>
      <c r="Y174" s="761"/>
      <c r="Z174" s="761"/>
      <c r="AA174" s="761"/>
      <c r="AB174" s="761"/>
      <c r="AC174" s="301"/>
      <c r="AD174" s="756" t="s">
        <v>275</v>
      </c>
      <c r="AE174" s="756"/>
      <c r="AF174" s="756"/>
      <c r="AG174" s="756"/>
      <c r="AH174" s="756"/>
      <c r="AI174" s="756"/>
      <c r="AJ174" s="756"/>
      <c r="AK174" s="756"/>
      <c r="AL174" s="756"/>
      <c r="AM174" s="756"/>
      <c r="AN174" s="756"/>
    </row>
  </sheetData>
  <sheetProtection algorithmName="SHA-512" hashValue="jNlmTh2yu7Mq0vpmYeT+ltdjiJivY9xHTCYs+OF4dQeguQgJjkZOXThWyT8Oz3TF1SYARXdan4sOuw/lAx+pFw==" saltValue="uqWkJVi6e21ZTXEENr681Q==" spinCount="100000" sheet="1" formatRows="0" sort="0" autoFilter="0"/>
  <autoFilter ref="AY15:AY137" xr:uid="{02BF5AF2-870C-4757-A3F8-BB1C6D48AC4F}"/>
  <mergeCells count="463">
    <mergeCell ref="S174:AB174"/>
    <mergeCell ref="AD174:AN174"/>
    <mergeCell ref="S165:AB166"/>
    <mergeCell ref="AD166:AN167"/>
    <mergeCell ref="AD168:AN168"/>
    <mergeCell ref="C169:D170"/>
    <mergeCell ref="AD169:AG169"/>
    <mergeCell ref="S173:AB173"/>
    <mergeCell ref="AD173:AN173"/>
    <mergeCell ref="AD158:AK159"/>
    <mergeCell ref="AL158:AL159"/>
    <mergeCell ref="AM158:AM159"/>
    <mergeCell ref="AN158:AN159"/>
    <mergeCell ref="D160:I161"/>
    <mergeCell ref="AD160:AK161"/>
    <mergeCell ref="AL160:AL161"/>
    <mergeCell ref="AM160:AM161"/>
    <mergeCell ref="AN160:AN161"/>
    <mergeCell ref="C154:Q155"/>
    <mergeCell ref="AD154:AK155"/>
    <mergeCell ref="AL154:AL155"/>
    <mergeCell ref="AM154:AM155"/>
    <mergeCell ref="AN154:AN155"/>
    <mergeCell ref="AD156:AK157"/>
    <mergeCell ref="AL156:AL157"/>
    <mergeCell ref="AM156:AM157"/>
    <mergeCell ref="AN156:AN157"/>
    <mergeCell ref="D157:P157"/>
    <mergeCell ref="C151:N151"/>
    <mergeCell ref="AD151:AK151"/>
    <mergeCell ref="C152:P153"/>
    <mergeCell ref="AD152:AK153"/>
    <mergeCell ref="AL152:AL153"/>
    <mergeCell ref="AM152:AM153"/>
    <mergeCell ref="AN152:AN153"/>
    <mergeCell ref="C149:C150"/>
    <mergeCell ref="D149:E150"/>
    <mergeCell ref="F149:O149"/>
    <mergeCell ref="P149:Q150"/>
    <mergeCell ref="AD149:AK150"/>
    <mergeCell ref="AL149:AL150"/>
    <mergeCell ref="C147:C148"/>
    <mergeCell ref="D147:D148"/>
    <mergeCell ref="F147:O147"/>
    <mergeCell ref="AD147:AK148"/>
    <mergeCell ref="AL147:AL148"/>
    <mergeCell ref="AM147:AM148"/>
    <mergeCell ref="AN147:AN148"/>
    <mergeCell ref="F148:O148"/>
    <mergeCell ref="AM149:AM150"/>
    <mergeCell ref="AN149:AN150"/>
    <mergeCell ref="F150:O150"/>
    <mergeCell ref="C145:C146"/>
    <mergeCell ref="D145:D146"/>
    <mergeCell ref="F145:O145"/>
    <mergeCell ref="P145:Q146"/>
    <mergeCell ref="AD145:AK146"/>
    <mergeCell ref="AL145:AL146"/>
    <mergeCell ref="AM145:AM146"/>
    <mergeCell ref="AN145:AN146"/>
    <mergeCell ref="F146:O146"/>
    <mergeCell ref="AD141:AG142"/>
    <mergeCell ref="AH141:AH142"/>
    <mergeCell ref="AI141:AJ142"/>
    <mergeCell ref="AK141:AK142"/>
    <mergeCell ref="AL141:AN141"/>
    <mergeCell ref="C142:P142"/>
    <mergeCell ref="S142:AA144"/>
    <mergeCell ref="C143:P143"/>
    <mergeCell ref="AD143:AK144"/>
    <mergeCell ref="AL143:AL144"/>
    <mergeCell ref="AM143:AM144"/>
    <mergeCell ref="AN143:AN144"/>
    <mergeCell ref="C144:P144"/>
    <mergeCell ref="D138:E138"/>
    <mergeCell ref="AI138:AN138"/>
    <mergeCell ref="D139:E139"/>
    <mergeCell ref="AI139:AN139"/>
    <mergeCell ref="C140:D140"/>
    <mergeCell ref="F140:J140"/>
    <mergeCell ref="D136:E136"/>
    <mergeCell ref="AI136:AJ136"/>
    <mergeCell ref="AK136:AN136"/>
    <mergeCell ref="D137:E137"/>
    <mergeCell ref="AI137:AJ137"/>
    <mergeCell ref="AK137:AN137"/>
    <mergeCell ref="D134:E134"/>
    <mergeCell ref="AI134:AJ134"/>
    <mergeCell ref="AK134:AN134"/>
    <mergeCell ref="D135:E135"/>
    <mergeCell ref="AI135:AJ135"/>
    <mergeCell ref="AK135:AN135"/>
    <mergeCell ref="D132:E132"/>
    <mergeCell ref="AI132:AJ132"/>
    <mergeCell ref="AK132:AN132"/>
    <mergeCell ref="D133:E133"/>
    <mergeCell ref="AI133:AJ133"/>
    <mergeCell ref="AK133:AN133"/>
    <mergeCell ref="D130:E130"/>
    <mergeCell ref="AI130:AJ130"/>
    <mergeCell ref="AK130:AN130"/>
    <mergeCell ref="D131:E131"/>
    <mergeCell ref="AI131:AJ131"/>
    <mergeCell ref="AK131:AN131"/>
    <mergeCell ref="D128:E128"/>
    <mergeCell ref="AI128:AJ128"/>
    <mergeCell ref="AK128:AN128"/>
    <mergeCell ref="D129:E129"/>
    <mergeCell ref="AI129:AJ129"/>
    <mergeCell ref="AK129:AN129"/>
    <mergeCell ref="D126:E126"/>
    <mergeCell ref="AI126:AJ126"/>
    <mergeCell ref="AK126:AN126"/>
    <mergeCell ref="D127:E127"/>
    <mergeCell ref="AI127:AJ127"/>
    <mergeCell ref="AK127:AN127"/>
    <mergeCell ref="D124:E124"/>
    <mergeCell ref="AI124:AJ124"/>
    <mergeCell ref="AK124:AN124"/>
    <mergeCell ref="D125:E125"/>
    <mergeCell ref="AI125:AJ125"/>
    <mergeCell ref="AK125:AN125"/>
    <mergeCell ref="D122:E122"/>
    <mergeCell ref="AI122:AJ122"/>
    <mergeCell ref="AK122:AN122"/>
    <mergeCell ref="D123:E123"/>
    <mergeCell ref="AI123:AJ123"/>
    <mergeCell ref="AK123:AN123"/>
    <mergeCell ref="D120:E120"/>
    <mergeCell ref="AI120:AJ120"/>
    <mergeCell ref="AK120:AN120"/>
    <mergeCell ref="D121:E121"/>
    <mergeCell ref="AI121:AJ121"/>
    <mergeCell ref="AK121:AN121"/>
    <mergeCell ref="D118:E118"/>
    <mergeCell ref="AI118:AJ118"/>
    <mergeCell ref="AK118:AN118"/>
    <mergeCell ref="D119:E119"/>
    <mergeCell ref="AI119:AJ119"/>
    <mergeCell ref="AK119:AN119"/>
    <mergeCell ref="D116:E116"/>
    <mergeCell ref="AI116:AJ116"/>
    <mergeCell ref="AK116:AN116"/>
    <mergeCell ref="D117:E117"/>
    <mergeCell ref="AI117:AJ117"/>
    <mergeCell ref="AK117:AN117"/>
    <mergeCell ref="D114:E114"/>
    <mergeCell ref="AI114:AJ114"/>
    <mergeCell ref="AK114:AN114"/>
    <mergeCell ref="D115:E115"/>
    <mergeCell ref="AI115:AJ115"/>
    <mergeCell ref="AK115:AN115"/>
    <mergeCell ref="D112:E112"/>
    <mergeCell ref="AI112:AJ112"/>
    <mergeCell ref="AK112:AN112"/>
    <mergeCell ref="D113:E113"/>
    <mergeCell ref="AI113:AJ113"/>
    <mergeCell ref="AK113:AN113"/>
    <mergeCell ref="D110:E110"/>
    <mergeCell ref="AI110:AJ110"/>
    <mergeCell ref="AK110:AN110"/>
    <mergeCell ref="D111:E111"/>
    <mergeCell ref="AI111:AJ111"/>
    <mergeCell ref="AK111:AN111"/>
    <mergeCell ref="D108:E108"/>
    <mergeCell ref="AI108:AJ108"/>
    <mergeCell ref="AK108:AN108"/>
    <mergeCell ref="D109:E109"/>
    <mergeCell ref="AI109:AJ109"/>
    <mergeCell ref="AK109:AN109"/>
    <mergeCell ref="D106:E106"/>
    <mergeCell ref="AI106:AJ106"/>
    <mergeCell ref="AK106:AN106"/>
    <mergeCell ref="D107:E107"/>
    <mergeCell ref="AI107:AJ107"/>
    <mergeCell ref="AK107:AN107"/>
    <mergeCell ref="D104:E104"/>
    <mergeCell ref="AI104:AJ104"/>
    <mergeCell ref="AK104:AN104"/>
    <mergeCell ref="D105:E105"/>
    <mergeCell ref="AI105:AJ105"/>
    <mergeCell ref="AK105:AN105"/>
    <mergeCell ref="D102:E102"/>
    <mergeCell ref="AI102:AJ102"/>
    <mergeCell ref="AK102:AN102"/>
    <mergeCell ref="D103:E103"/>
    <mergeCell ref="AI103:AJ103"/>
    <mergeCell ref="AK103:AN103"/>
    <mergeCell ref="D100:E100"/>
    <mergeCell ref="AI100:AJ100"/>
    <mergeCell ref="AK100:AN100"/>
    <mergeCell ref="D101:E101"/>
    <mergeCell ref="AI101:AJ101"/>
    <mergeCell ref="AK101:AN101"/>
    <mergeCell ref="D98:E98"/>
    <mergeCell ref="AI98:AJ98"/>
    <mergeCell ref="AK98:AN98"/>
    <mergeCell ref="D99:E99"/>
    <mergeCell ref="AI99:AJ99"/>
    <mergeCell ref="AK99:AN99"/>
    <mergeCell ref="D96:E96"/>
    <mergeCell ref="AI96:AJ96"/>
    <mergeCell ref="AK96:AN96"/>
    <mergeCell ref="D97:E97"/>
    <mergeCell ref="AI97:AJ97"/>
    <mergeCell ref="AK97:AN97"/>
    <mergeCell ref="D94:E94"/>
    <mergeCell ref="AI94:AJ94"/>
    <mergeCell ref="AK94:AN94"/>
    <mergeCell ref="D95:E95"/>
    <mergeCell ref="AI95:AJ95"/>
    <mergeCell ref="AK95:AN95"/>
    <mergeCell ref="D92:E92"/>
    <mergeCell ref="AI92:AJ92"/>
    <mergeCell ref="AK92:AN92"/>
    <mergeCell ref="D93:E93"/>
    <mergeCell ref="AI93:AJ93"/>
    <mergeCell ref="AK93:AN93"/>
    <mergeCell ref="D90:E90"/>
    <mergeCell ref="AI90:AJ90"/>
    <mergeCell ref="AK90:AN90"/>
    <mergeCell ref="D91:E91"/>
    <mergeCell ref="AI91:AJ91"/>
    <mergeCell ref="AK91:AN91"/>
    <mergeCell ref="D88:E88"/>
    <mergeCell ref="AI88:AJ88"/>
    <mergeCell ref="AK88:AN88"/>
    <mergeCell ref="D89:E89"/>
    <mergeCell ref="AI89:AJ89"/>
    <mergeCell ref="AK89:AN89"/>
    <mergeCell ref="D86:E86"/>
    <mergeCell ref="AI86:AJ86"/>
    <mergeCell ref="AK86:AN86"/>
    <mergeCell ref="D87:E87"/>
    <mergeCell ref="AI87:AJ87"/>
    <mergeCell ref="AK87:AN87"/>
    <mergeCell ref="D84:E84"/>
    <mergeCell ref="AI84:AJ84"/>
    <mergeCell ref="AK84:AN84"/>
    <mergeCell ref="D85:E85"/>
    <mergeCell ref="AI85:AJ85"/>
    <mergeCell ref="AK85:AN85"/>
    <mergeCell ref="D82:E82"/>
    <mergeCell ref="AI82:AJ82"/>
    <mergeCell ref="AK82:AN82"/>
    <mergeCell ref="D83:E83"/>
    <mergeCell ref="AI83:AJ83"/>
    <mergeCell ref="AK83:AN83"/>
    <mergeCell ref="D80:E80"/>
    <mergeCell ref="AI80:AJ80"/>
    <mergeCell ref="AK80:AN80"/>
    <mergeCell ref="D81:E81"/>
    <mergeCell ref="AI81:AJ81"/>
    <mergeCell ref="AK81:AN81"/>
    <mergeCell ref="D77:E77"/>
    <mergeCell ref="AK77:AN77"/>
    <mergeCell ref="D78:E78"/>
    <mergeCell ref="AI78:AJ78"/>
    <mergeCell ref="AK78:AN78"/>
    <mergeCell ref="D79:E79"/>
    <mergeCell ref="AI79:AJ79"/>
    <mergeCell ref="AK79:AN79"/>
    <mergeCell ref="D75:E75"/>
    <mergeCell ref="AI75:AJ75"/>
    <mergeCell ref="AK75:AN75"/>
    <mergeCell ref="D76:E76"/>
    <mergeCell ref="AI76:AJ76"/>
    <mergeCell ref="AK76:AN76"/>
    <mergeCell ref="D73:E73"/>
    <mergeCell ref="AI73:AJ73"/>
    <mergeCell ref="AK73:AN73"/>
    <mergeCell ref="D74:E74"/>
    <mergeCell ref="AI74:AJ74"/>
    <mergeCell ref="AK74:AN74"/>
    <mergeCell ref="D71:E71"/>
    <mergeCell ref="AI71:AJ71"/>
    <mergeCell ref="AK71:AN71"/>
    <mergeCell ref="D72:E72"/>
    <mergeCell ref="AI72:AJ72"/>
    <mergeCell ref="AK72:AN72"/>
    <mergeCell ref="D69:E69"/>
    <mergeCell ref="AI69:AJ69"/>
    <mergeCell ref="AK69:AN69"/>
    <mergeCell ref="D70:E70"/>
    <mergeCell ref="AI70:AJ70"/>
    <mergeCell ref="AK70:AN70"/>
    <mergeCell ref="D67:E67"/>
    <mergeCell ref="AI67:AJ67"/>
    <mergeCell ref="AK67:AN67"/>
    <mergeCell ref="D68:E68"/>
    <mergeCell ref="AI68:AJ68"/>
    <mergeCell ref="AK68:AN68"/>
    <mergeCell ref="D65:E65"/>
    <mergeCell ref="AI65:AJ65"/>
    <mergeCell ref="AK65:AN65"/>
    <mergeCell ref="D66:E66"/>
    <mergeCell ref="AI66:AJ66"/>
    <mergeCell ref="AK66:AN66"/>
    <mergeCell ref="D63:E63"/>
    <mergeCell ref="AI63:AJ63"/>
    <mergeCell ref="AK63:AN63"/>
    <mergeCell ref="D64:E64"/>
    <mergeCell ref="AI64:AJ64"/>
    <mergeCell ref="AK64:AN64"/>
    <mergeCell ref="D61:E61"/>
    <mergeCell ref="AI61:AJ61"/>
    <mergeCell ref="AK61:AN61"/>
    <mergeCell ref="D62:E62"/>
    <mergeCell ref="AI62:AJ62"/>
    <mergeCell ref="AK62:AN62"/>
    <mergeCell ref="D59:E59"/>
    <mergeCell ref="AI59:AJ59"/>
    <mergeCell ref="AK59:AN59"/>
    <mergeCell ref="D60:E60"/>
    <mergeCell ref="AI60:AJ60"/>
    <mergeCell ref="AK60:AN60"/>
    <mergeCell ref="D57:E57"/>
    <mergeCell ref="AI57:AJ57"/>
    <mergeCell ref="AK57:AN57"/>
    <mergeCell ref="D58:E58"/>
    <mergeCell ref="AI58:AJ58"/>
    <mergeCell ref="AK58:AN58"/>
    <mergeCell ref="D55:E55"/>
    <mergeCell ref="AI55:AJ55"/>
    <mergeCell ref="AK55:AN55"/>
    <mergeCell ref="D56:E56"/>
    <mergeCell ref="AI56:AJ56"/>
    <mergeCell ref="AK56:AN56"/>
    <mergeCell ref="D53:E53"/>
    <mergeCell ref="AI53:AJ53"/>
    <mergeCell ref="AK53:AN53"/>
    <mergeCell ref="D54:E54"/>
    <mergeCell ref="AI54:AJ54"/>
    <mergeCell ref="AK54:AN54"/>
    <mergeCell ref="D51:E51"/>
    <mergeCell ref="AI51:AJ51"/>
    <mergeCell ref="AK51:AN51"/>
    <mergeCell ref="D52:E52"/>
    <mergeCell ref="AI52:AJ52"/>
    <mergeCell ref="AK52:AN52"/>
    <mergeCell ref="D49:E49"/>
    <mergeCell ref="AI49:AJ49"/>
    <mergeCell ref="AK49:AN49"/>
    <mergeCell ref="D50:E50"/>
    <mergeCell ref="AI50:AJ50"/>
    <mergeCell ref="AK50:AN50"/>
    <mergeCell ref="D47:E47"/>
    <mergeCell ref="AI47:AJ47"/>
    <mergeCell ref="AK47:AN47"/>
    <mergeCell ref="D48:E48"/>
    <mergeCell ref="AI48:AJ48"/>
    <mergeCell ref="AK48:AN48"/>
    <mergeCell ref="D45:E45"/>
    <mergeCell ref="AI45:AJ45"/>
    <mergeCell ref="AK45:AN45"/>
    <mergeCell ref="D46:E46"/>
    <mergeCell ref="AI46:AJ46"/>
    <mergeCell ref="AK46:AN46"/>
    <mergeCell ref="D43:E43"/>
    <mergeCell ref="AI43:AJ43"/>
    <mergeCell ref="AK43:AN43"/>
    <mergeCell ref="D44:E44"/>
    <mergeCell ref="AI44:AJ44"/>
    <mergeCell ref="AK44:AN44"/>
    <mergeCell ref="D41:E41"/>
    <mergeCell ref="AI41:AJ41"/>
    <mergeCell ref="AK41:AN41"/>
    <mergeCell ref="D42:E42"/>
    <mergeCell ref="AI42:AJ42"/>
    <mergeCell ref="AK42:AN42"/>
    <mergeCell ref="D39:E39"/>
    <mergeCell ref="AI39:AJ39"/>
    <mergeCell ref="AK39:AN39"/>
    <mergeCell ref="D40:E40"/>
    <mergeCell ref="AI40:AJ40"/>
    <mergeCell ref="AK40:AN40"/>
    <mergeCell ref="D37:E37"/>
    <mergeCell ref="AI37:AJ37"/>
    <mergeCell ref="AK37:AN37"/>
    <mergeCell ref="D38:E38"/>
    <mergeCell ref="AI38:AJ38"/>
    <mergeCell ref="AK38:AN38"/>
    <mergeCell ref="D35:E35"/>
    <mergeCell ref="AI35:AJ35"/>
    <mergeCell ref="AK35:AN35"/>
    <mergeCell ref="D36:E36"/>
    <mergeCell ref="AI36:AJ36"/>
    <mergeCell ref="AK36:AN36"/>
    <mergeCell ref="D33:E33"/>
    <mergeCell ref="AI33:AJ33"/>
    <mergeCell ref="AK33:AN33"/>
    <mergeCell ref="D34:E34"/>
    <mergeCell ref="AI34:AJ34"/>
    <mergeCell ref="AK34:AN34"/>
    <mergeCell ref="D31:E31"/>
    <mergeCell ref="AI31:AJ31"/>
    <mergeCell ref="AK31:AN31"/>
    <mergeCell ref="D32:E32"/>
    <mergeCell ref="AI32:AJ32"/>
    <mergeCell ref="AK32:AN32"/>
    <mergeCell ref="D29:E29"/>
    <mergeCell ref="AI29:AJ29"/>
    <mergeCell ref="AK29:AN29"/>
    <mergeCell ref="D30:E30"/>
    <mergeCell ref="AI30:AJ30"/>
    <mergeCell ref="AK30:AN30"/>
    <mergeCell ref="D27:E27"/>
    <mergeCell ref="AI27:AJ27"/>
    <mergeCell ref="AK27:AN27"/>
    <mergeCell ref="D28:E28"/>
    <mergeCell ref="AI28:AJ28"/>
    <mergeCell ref="AK28:AN28"/>
    <mergeCell ref="D25:E25"/>
    <mergeCell ref="AI25:AJ25"/>
    <mergeCell ref="AK25:AN25"/>
    <mergeCell ref="D26:E26"/>
    <mergeCell ref="AI26:AJ26"/>
    <mergeCell ref="AK26:AN26"/>
    <mergeCell ref="D23:E23"/>
    <mergeCell ref="AI23:AJ23"/>
    <mergeCell ref="AK23:AN23"/>
    <mergeCell ref="D24:E24"/>
    <mergeCell ref="AI24:AJ24"/>
    <mergeCell ref="AK24:AN24"/>
    <mergeCell ref="D21:E21"/>
    <mergeCell ref="AI21:AJ21"/>
    <mergeCell ref="AK21:AN21"/>
    <mergeCell ref="AG15:AG16"/>
    <mergeCell ref="AH15:AH16"/>
    <mergeCell ref="D22:E22"/>
    <mergeCell ref="AI22:AJ22"/>
    <mergeCell ref="AK22:AN22"/>
    <mergeCell ref="D19:E19"/>
    <mergeCell ref="AI19:AJ19"/>
    <mergeCell ref="AK19:AN19"/>
    <mergeCell ref="D20:E20"/>
    <mergeCell ref="AI20:AJ20"/>
    <mergeCell ref="AK20:AN20"/>
    <mergeCell ref="D17:E17"/>
    <mergeCell ref="AI17:AJ17"/>
    <mergeCell ref="AK17:AN17"/>
    <mergeCell ref="D18:E18"/>
    <mergeCell ref="AI18:AJ18"/>
    <mergeCell ref="AK18:AN18"/>
    <mergeCell ref="C13:E16"/>
    <mergeCell ref="F13:AD13"/>
    <mergeCell ref="AG13:AH14"/>
    <mergeCell ref="AI13:AN16"/>
    <mergeCell ref="C7:AN7"/>
    <mergeCell ref="C8:AN8"/>
    <mergeCell ref="E11:G11"/>
    <mergeCell ref="I11:L11"/>
    <mergeCell ref="M11:Q11"/>
    <mergeCell ref="R11:Y11"/>
    <mergeCell ref="Z11:AD11"/>
    <mergeCell ref="AP13:AQ14"/>
    <mergeCell ref="AR13:AR14"/>
    <mergeCell ref="AP11:AU11"/>
    <mergeCell ref="E12:Q12"/>
    <mergeCell ref="R12:Y12"/>
    <mergeCell ref="Z12:AD12"/>
    <mergeCell ref="AG12:AH12"/>
    <mergeCell ref="AI12:AN12"/>
  </mergeCells>
  <dataValidations count="2">
    <dataValidation type="list" allowBlank="1" showInputMessage="1" showErrorMessage="1" sqref="AI17:AJ17" xr:uid="{8173501E-B06E-4D92-8DDC-9A75FC29B81C}">
      <formula1>"NLS,Transferred In, Transferred Out"</formula1>
    </dataValidation>
    <dataValidation type="list" allowBlank="1" showInputMessage="1" showErrorMessage="1" sqref="AJ78 AI18:AI76 AI78:AI137 AJ18" xr:uid="{CCC6AA28-FC64-4759-8721-DE3750D5A87B}">
      <formula1>"NLS, Transferred In, Transferred Out"</formula1>
    </dataValidation>
  </dataValidations>
  <printOptions horizontalCentered="1"/>
  <pageMargins left="0.15748031496062992" right="0.15748031496062992" top="0.19685039370078741" bottom="0.19685039370078741" header="0.15748031496062992" footer="0.15748031496062992"/>
  <pageSetup paperSize="14" scale="69" fitToHeight="0" orientation="landscape" r:id="rId1"/>
  <rowBreaks count="1" manualBreakCount="1">
    <brk id="87" min="2" max="39"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A6C1C-1148-42B3-AF8C-11E698E24633}">
  <sheetPr codeName="Sheet27">
    <tabColor theme="0" tint="-0.14999847407452621"/>
    <pageSetUpPr fitToPage="1"/>
  </sheetPr>
  <dimension ref="A1:AY174"/>
  <sheetViews>
    <sheetView showGridLines="0" zoomScale="70" zoomScaleNormal="70" workbookViewId="0">
      <pane xSplit="1" ySplit="12" topLeftCell="B13" activePane="bottomRight" state="frozen"/>
      <selection pane="topRight" activeCell="B1" sqref="B1"/>
      <selection pane="bottomLeft" activeCell="A14" sqref="A14"/>
      <selection pane="bottomRight" activeCell="D53" sqref="D53:E53"/>
    </sheetView>
  </sheetViews>
  <sheetFormatPr defaultColWidth="10.42578125" defaultRowHeight="16.5"/>
  <cols>
    <col min="1" max="1" width="20.5703125" style="529" customWidth="1"/>
    <col min="2" max="2" width="2.42578125" style="177" customWidth="1"/>
    <col min="3" max="3" width="4.140625" style="177" customWidth="1"/>
    <col min="4" max="4" width="45.5703125" style="177" customWidth="1"/>
    <col min="5" max="5" width="7.85546875" style="177" customWidth="1"/>
    <col min="6" max="30" width="4.5703125" style="177" customWidth="1"/>
    <col min="31" max="32" width="4.5703125" style="177" hidden="1" customWidth="1"/>
    <col min="33" max="33" width="8.42578125" style="177" customWidth="1"/>
    <col min="34" max="34" width="9.5703125" style="177" bestFit="1" customWidth="1"/>
    <col min="35" max="35" width="9" style="177" customWidth="1"/>
    <col min="36" max="36" width="7" style="177" customWidth="1"/>
    <col min="37" max="37" width="6.42578125" style="177" customWidth="1"/>
    <col min="38" max="38" width="6.85546875" style="177" customWidth="1"/>
    <col min="39" max="39" width="7" style="177" customWidth="1"/>
    <col min="40" max="40" width="6.42578125" style="177" customWidth="1"/>
    <col min="41" max="41" width="4.85546875" style="177" customWidth="1"/>
    <col min="42" max="42" width="8.5703125" style="177" customWidth="1"/>
    <col min="43" max="43" width="4.42578125" style="177" customWidth="1"/>
    <col min="44" max="50" width="10.42578125" style="177"/>
    <col min="51" max="51" width="10.42578125" style="177" hidden="1" customWidth="1"/>
    <col min="52" max="16384" width="10.42578125" style="177"/>
  </cols>
  <sheetData>
    <row r="1" spans="1:47" s="176" customFormat="1" ht="3" customHeight="1">
      <c r="A1" s="529"/>
    </row>
    <row r="2" spans="1:47" s="529" customFormat="1" ht="13.9" customHeight="1"/>
    <row r="3" spans="1:47" s="529" customFormat="1" ht="13.9" customHeight="1"/>
    <row r="4" spans="1:47" s="529" customFormat="1" ht="13.9" customHeight="1"/>
    <row r="5" spans="1:47" s="529" customFormat="1" ht="13.9" customHeight="1"/>
    <row r="6" spans="1:47" ht="3" customHeight="1"/>
    <row r="7" spans="1:47" ht="27" customHeight="1">
      <c r="C7" s="891" t="s">
        <v>177</v>
      </c>
      <c r="D7" s="891"/>
      <c r="E7" s="891"/>
      <c r="F7" s="891"/>
      <c r="G7" s="891"/>
      <c r="H7" s="891"/>
      <c r="I7" s="891"/>
      <c r="J7" s="891"/>
      <c r="K7" s="891"/>
      <c r="L7" s="891"/>
      <c r="M7" s="891"/>
      <c r="N7" s="891"/>
      <c r="O7" s="891"/>
      <c r="P7" s="891"/>
      <c r="Q7" s="891"/>
      <c r="R7" s="891"/>
      <c r="S7" s="891"/>
      <c r="T7" s="891"/>
      <c r="U7" s="891"/>
      <c r="V7" s="891"/>
      <c r="W7" s="891"/>
      <c r="X7" s="891"/>
      <c r="Y7" s="891"/>
      <c r="Z7" s="891"/>
      <c r="AA7" s="891"/>
      <c r="AB7" s="891"/>
      <c r="AC7" s="891"/>
      <c r="AD7" s="891"/>
      <c r="AE7" s="891"/>
      <c r="AF7" s="891"/>
      <c r="AG7" s="891"/>
      <c r="AH7" s="891"/>
      <c r="AI7" s="891"/>
      <c r="AJ7" s="891"/>
      <c r="AK7" s="891"/>
      <c r="AL7" s="891"/>
      <c r="AM7" s="891"/>
      <c r="AN7" s="891"/>
    </row>
    <row r="8" spans="1:47" ht="19.5" customHeight="1">
      <c r="C8" s="892" t="s">
        <v>178</v>
      </c>
      <c r="D8" s="892"/>
      <c r="E8" s="892"/>
      <c r="F8" s="892"/>
      <c r="G8" s="892"/>
      <c r="H8" s="892"/>
      <c r="I8" s="892"/>
      <c r="J8" s="892"/>
      <c r="K8" s="892"/>
      <c r="L8" s="892"/>
      <c r="M8" s="892"/>
      <c r="N8" s="892"/>
      <c r="O8" s="892"/>
      <c r="P8" s="892"/>
      <c r="Q8" s="892"/>
      <c r="R8" s="892"/>
      <c r="S8" s="892"/>
      <c r="T8" s="892"/>
      <c r="U8" s="892"/>
      <c r="V8" s="892"/>
      <c r="W8" s="892"/>
      <c r="X8" s="892"/>
      <c r="Y8" s="892"/>
      <c r="Z8" s="892"/>
      <c r="AA8" s="892"/>
      <c r="AB8" s="892"/>
      <c r="AC8" s="892"/>
      <c r="AD8" s="892"/>
      <c r="AE8" s="892"/>
      <c r="AF8" s="892"/>
      <c r="AG8" s="892"/>
      <c r="AH8" s="892"/>
      <c r="AI8" s="892"/>
      <c r="AJ8" s="892"/>
      <c r="AK8" s="892"/>
      <c r="AL8" s="892"/>
      <c r="AM8" s="892"/>
      <c r="AN8" s="892"/>
    </row>
    <row r="9" spans="1:47" ht="6.75" customHeight="1">
      <c r="C9" s="178"/>
      <c r="D9" s="178"/>
      <c r="E9" s="178"/>
      <c r="F9" s="178"/>
      <c r="G9" s="178"/>
      <c r="H9" s="178"/>
      <c r="I9" s="178"/>
      <c r="J9" s="178"/>
      <c r="K9" s="178"/>
      <c r="L9" s="178"/>
      <c r="M9" s="178"/>
      <c r="N9" s="178"/>
      <c r="O9" s="178"/>
      <c r="P9" s="178"/>
      <c r="Q9" s="178"/>
      <c r="R9" s="178"/>
      <c r="S9" s="178"/>
      <c r="T9" s="178"/>
      <c r="U9" s="178"/>
      <c r="V9" s="178"/>
      <c r="W9" s="178"/>
      <c r="X9" s="178"/>
      <c r="Y9" s="178"/>
      <c r="Z9" s="178"/>
      <c r="AA9" s="178"/>
      <c r="AB9" s="178"/>
      <c r="AC9" s="178"/>
      <c r="AD9" s="178"/>
      <c r="AE9" s="178"/>
      <c r="AF9" s="178"/>
      <c r="AG9" s="178"/>
      <c r="AH9" s="178"/>
      <c r="AI9" s="178"/>
      <c r="AJ9" s="178"/>
      <c r="AK9" s="178"/>
      <c r="AL9" s="178"/>
      <c r="AM9" s="178"/>
      <c r="AN9" s="178"/>
    </row>
    <row r="10" spans="1:47" ht="6.75" customHeight="1">
      <c r="C10" s="178"/>
      <c r="D10" s="179"/>
      <c r="E10" s="179"/>
      <c r="F10" s="179"/>
      <c r="G10" s="179"/>
      <c r="H10" s="179"/>
      <c r="I10" s="179"/>
      <c r="J10" s="179"/>
      <c r="K10" s="179"/>
      <c r="L10" s="179"/>
      <c r="M10" s="179"/>
      <c r="N10" s="179"/>
      <c r="O10" s="179"/>
      <c r="P10" s="179"/>
      <c r="Q10" s="179"/>
      <c r="R10" s="179"/>
      <c r="S10" s="179"/>
      <c r="T10" s="179"/>
      <c r="U10" s="179"/>
      <c r="V10" s="179"/>
      <c r="W10" s="179"/>
      <c r="X10" s="179"/>
      <c r="Y10" s="179"/>
      <c r="Z10" s="179"/>
      <c r="AA10" s="179"/>
      <c r="AB10" s="179"/>
      <c r="AC10" s="179"/>
      <c r="AD10" s="179"/>
      <c r="AE10" s="179"/>
      <c r="AF10" s="179"/>
      <c r="AG10" s="179"/>
      <c r="AH10" s="179"/>
      <c r="AI10" s="179"/>
      <c r="AJ10" s="179"/>
      <c r="AK10" s="179"/>
      <c r="AL10" s="179"/>
      <c r="AM10" s="179"/>
      <c r="AN10" s="179"/>
    </row>
    <row r="11" spans="1:47" ht="22.9" customHeight="1" thickBot="1">
      <c r="C11" s="178"/>
      <c r="D11" s="396" t="s">
        <v>179</v>
      </c>
      <c r="E11" s="883">
        <f>IF('Input Data'!E6="","",'Input Data'!E6)</f>
        <v>307821</v>
      </c>
      <c r="F11" s="884"/>
      <c r="G11" s="885"/>
      <c r="H11" s="180"/>
      <c r="I11" s="893" t="s">
        <v>180</v>
      </c>
      <c r="J11" s="893"/>
      <c r="K11" s="893"/>
      <c r="L11" s="894"/>
      <c r="M11" s="883" t="str">
        <f>IF('Input Data'!I2="","",'Input Data'!I2)</f>
        <v>2026-2027</v>
      </c>
      <c r="N11" s="884"/>
      <c r="O11" s="884"/>
      <c r="P11" s="884"/>
      <c r="Q11" s="885"/>
      <c r="R11" s="886" t="s">
        <v>181</v>
      </c>
      <c r="S11" s="887"/>
      <c r="T11" s="887"/>
      <c r="U11" s="887"/>
      <c r="V11" s="887"/>
      <c r="W11" s="887"/>
      <c r="X11" s="887"/>
      <c r="Y11" s="888"/>
      <c r="Z11" s="895" t="s">
        <v>315</v>
      </c>
      <c r="AA11" s="896"/>
      <c r="AB11" s="896"/>
      <c r="AC11" s="896"/>
      <c r="AD11" s="897"/>
      <c r="AE11" s="180"/>
      <c r="AF11" s="180"/>
      <c r="AG11" s="181"/>
      <c r="AH11" s="180"/>
      <c r="AI11" s="180"/>
      <c r="AJ11" s="180"/>
      <c r="AK11" s="180"/>
      <c r="AL11" s="180"/>
      <c r="AM11" s="179"/>
      <c r="AN11" s="179"/>
      <c r="AP11" s="882"/>
      <c r="AQ11" s="882"/>
      <c r="AR11" s="882"/>
      <c r="AS11" s="882"/>
      <c r="AT11" s="882"/>
      <c r="AU11" s="882"/>
    </row>
    <row r="12" spans="1:47" ht="25.5" customHeight="1" thickBot="1">
      <c r="C12" s="182"/>
      <c r="D12" s="396" t="s">
        <v>183</v>
      </c>
      <c r="E12" s="883" t="str">
        <f>IF('Input Data'!E5="","",'Input Data'!E5)</f>
        <v>GEN. TOMAS MASCARDO NATIONAL HIGH SCHOOL</v>
      </c>
      <c r="F12" s="884"/>
      <c r="G12" s="884"/>
      <c r="H12" s="884"/>
      <c r="I12" s="884"/>
      <c r="J12" s="884"/>
      <c r="K12" s="884"/>
      <c r="L12" s="884"/>
      <c r="M12" s="884"/>
      <c r="N12" s="884"/>
      <c r="O12" s="884"/>
      <c r="P12" s="884"/>
      <c r="Q12" s="885"/>
      <c r="R12" s="886" t="s">
        <v>184</v>
      </c>
      <c r="S12" s="887"/>
      <c r="T12" s="887"/>
      <c r="U12" s="887"/>
      <c r="V12" s="887"/>
      <c r="W12" s="887"/>
      <c r="X12" s="887"/>
      <c r="Y12" s="888"/>
      <c r="Z12" s="883">
        <f>IF('Input Data'!I3="","",'Input Data'!I3)</f>
        <v>10</v>
      </c>
      <c r="AA12" s="884"/>
      <c r="AB12" s="884"/>
      <c r="AC12" s="884"/>
      <c r="AD12" s="885"/>
      <c r="AE12" s="180"/>
      <c r="AF12" s="180"/>
      <c r="AG12" s="889" t="s">
        <v>185</v>
      </c>
      <c r="AH12" s="889"/>
      <c r="AI12" s="890" t="str">
        <f>IF('Input Data'!I4="","",'Input Data'!I4)</f>
        <v>PEARL</v>
      </c>
      <c r="AJ12" s="890"/>
      <c r="AK12" s="890"/>
      <c r="AL12" s="890"/>
      <c r="AM12" s="890"/>
      <c r="AN12" s="890"/>
    </row>
    <row r="13" spans="1:47" ht="20.25" customHeight="1" thickBot="1">
      <c r="B13" s="184"/>
      <c r="C13" s="859" t="s">
        <v>186</v>
      </c>
      <c r="D13" s="860"/>
      <c r="E13" s="861"/>
      <c r="F13" s="868" t="s">
        <v>311</v>
      </c>
      <c r="G13" s="869"/>
      <c r="H13" s="869"/>
      <c r="I13" s="869"/>
      <c r="J13" s="869"/>
      <c r="K13" s="869"/>
      <c r="L13" s="869"/>
      <c r="M13" s="869"/>
      <c r="N13" s="869"/>
      <c r="O13" s="869"/>
      <c r="P13" s="869"/>
      <c r="Q13" s="869"/>
      <c r="R13" s="869"/>
      <c r="S13" s="869"/>
      <c r="T13" s="869"/>
      <c r="U13" s="869"/>
      <c r="V13" s="869"/>
      <c r="W13" s="869"/>
      <c r="X13" s="869"/>
      <c r="Y13" s="869"/>
      <c r="Z13" s="869"/>
      <c r="AA13" s="869"/>
      <c r="AB13" s="869"/>
      <c r="AC13" s="869"/>
      <c r="AD13" s="870"/>
      <c r="AE13" s="185"/>
      <c r="AF13" s="185"/>
      <c r="AG13" s="860" t="s">
        <v>187</v>
      </c>
      <c r="AH13" s="860"/>
      <c r="AI13" s="859" t="s">
        <v>188</v>
      </c>
      <c r="AJ13" s="761"/>
      <c r="AK13" s="761"/>
      <c r="AL13" s="761"/>
      <c r="AM13" s="761"/>
      <c r="AN13" s="871"/>
      <c r="AP13" s="878" t="s">
        <v>189</v>
      </c>
      <c r="AQ13" s="878"/>
      <c r="AR13" s="879">
        <v>22</v>
      </c>
    </row>
    <row r="14" spans="1:47" ht="24.6" customHeight="1" thickBot="1">
      <c r="B14" s="184"/>
      <c r="C14" s="862"/>
      <c r="D14" s="863"/>
      <c r="E14" s="864"/>
      <c r="F14" s="186"/>
      <c r="G14" s="187"/>
      <c r="H14" s="187"/>
      <c r="I14" s="187">
        <v>1</v>
      </c>
      <c r="J14" s="188">
        <v>2</v>
      </c>
      <c r="K14" s="189">
        <v>5</v>
      </c>
      <c r="L14" s="187">
        <v>6</v>
      </c>
      <c r="M14" s="187">
        <v>7</v>
      </c>
      <c r="N14" s="187">
        <v>8</v>
      </c>
      <c r="O14" s="190">
        <v>9</v>
      </c>
      <c r="P14" s="186">
        <v>12</v>
      </c>
      <c r="Q14" s="187">
        <v>13</v>
      </c>
      <c r="R14" s="187">
        <v>14</v>
      </c>
      <c r="S14" s="187">
        <v>15</v>
      </c>
      <c r="T14" s="188">
        <v>16</v>
      </c>
      <c r="U14" s="189">
        <v>19</v>
      </c>
      <c r="V14" s="187">
        <v>20</v>
      </c>
      <c r="W14" s="187">
        <v>21</v>
      </c>
      <c r="X14" s="187">
        <v>22</v>
      </c>
      <c r="Y14" s="190">
        <v>23</v>
      </c>
      <c r="Z14" s="186">
        <v>26</v>
      </c>
      <c r="AA14" s="187">
        <v>27</v>
      </c>
      <c r="AB14" s="187">
        <v>28</v>
      </c>
      <c r="AC14" s="187">
        <v>29</v>
      </c>
      <c r="AD14" s="188">
        <v>30</v>
      </c>
      <c r="AE14" s="191"/>
      <c r="AF14" s="191"/>
      <c r="AG14" s="866"/>
      <c r="AH14" s="866"/>
      <c r="AI14" s="872"/>
      <c r="AJ14" s="873"/>
      <c r="AK14" s="873"/>
      <c r="AL14" s="873"/>
      <c r="AM14" s="873"/>
      <c r="AN14" s="874"/>
      <c r="AP14" s="878"/>
      <c r="AQ14" s="878"/>
      <c r="AR14" s="879"/>
    </row>
    <row r="15" spans="1:47" ht="24.6" customHeight="1">
      <c r="B15" s="184"/>
      <c r="C15" s="862"/>
      <c r="D15" s="863"/>
      <c r="E15" s="864"/>
      <c r="F15" s="192" t="s">
        <v>190</v>
      </c>
      <c r="G15" s="193" t="s">
        <v>191</v>
      </c>
      <c r="H15" s="193" t="s">
        <v>192</v>
      </c>
      <c r="I15" s="193" t="s">
        <v>193</v>
      </c>
      <c r="J15" s="194" t="s">
        <v>194</v>
      </c>
      <c r="K15" s="195" t="s">
        <v>190</v>
      </c>
      <c r="L15" s="193" t="s">
        <v>191</v>
      </c>
      <c r="M15" s="193" t="s">
        <v>192</v>
      </c>
      <c r="N15" s="193" t="s">
        <v>193</v>
      </c>
      <c r="O15" s="196" t="s">
        <v>194</v>
      </c>
      <c r="P15" s="192" t="s">
        <v>190</v>
      </c>
      <c r="Q15" s="193" t="s">
        <v>191</v>
      </c>
      <c r="R15" s="193" t="s">
        <v>192</v>
      </c>
      <c r="S15" s="193" t="s">
        <v>193</v>
      </c>
      <c r="T15" s="194" t="s">
        <v>194</v>
      </c>
      <c r="U15" s="195" t="s">
        <v>190</v>
      </c>
      <c r="V15" s="193" t="s">
        <v>191</v>
      </c>
      <c r="W15" s="193" t="s">
        <v>192</v>
      </c>
      <c r="X15" s="193" t="s">
        <v>193</v>
      </c>
      <c r="Y15" s="196" t="s">
        <v>194</v>
      </c>
      <c r="Z15" s="192" t="s">
        <v>190</v>
      </c>
      <c r="AA15" s="193" t="s">
        <v>191</v>
      </c>
      <c r="AB15" s="193" t="s">
        <v>192</v>
      </c>
      <c r="AC15" s="196" t="s">
        <v>193</v>
      </c>
      <c r="AD15" s="194" t="s">
        <v>194</v>
      </c>
      <c r="AE15" s="197"/>
      <c r="AF15" s="197"/>
      <c r="AG15" s="880" t="s">
        <v>195</v>
      </c>
      <c r="AH15" s="880" t="s">
        <v>196</v>
      </c>
      <c r="AI15" s="872"/>
      <c r="AJ15" s="873"/>
      <c r="AK15" s="873"/>
      <c r="AL15" s="873"/>
      <c r="AM15" s="873"/>
      <c r="AN15" s="874"/>
    </row>
    <row r="16" spans="1:47" ht="1.1499999999999999" customHeight="1" thickBot="1">
      <c r="B16" s="184"/>
      <c r="C16" s="865"/>
      <c r="D16" s="866"/>
      <c r="E16" s="867"/>
      <c r="F16" s="198"/>
      <c r="G16" s="199"/>
      <c r="H16" s="199"/>
      <c r="I16" s="199"/>
      <c r="J16" s="200"/>
      <c r="K16" s="201"/>
      <c r="L16" s="199"/>
      <c r="M16" s="199"/>
      <c r="N16" s="199"/>
      <c r="O16" s="202"/>
      <c r="P16" s="198"/>
      <c r="Q16" s="199"/>
      <c r="R16" s="199"/>
      <c r="S16" s="199"/>
      <c r="T16" s="200"/>
      <c r="U16" s="201"/>
      <c r="V16" s="199"/>
      <c r="W16" s="199"/>
      <c r="X16" s="199"/>
      <c r="Y16" s="202"/>
      <c r="Z16" s="198"/>
      <c r="AA16" s="199"/>
      <c r="AB16" s="199"/>
      <c r="AC16" s="202"/>
      <c r="AD16" s="200"/>
      <c r="AE16" s="203"/>
      <c r="AF16" s="203"/>
      <c r="AG16" s="881"/>
      <c r="AH16" s="881"/>
      <c r="AI16" s="875"/>
      <c r="AJ16" s="876"/>
      <c r="AK16" s="876"/>
      <c r="AL16" s="876"/>
      <c r="AM16" s="876"/>
      <c r="AN16" s="877"/>
    </row>
    <row r="17" spans="2:51" ht="18" customHeight="1">
      <c r="B17" s="184"/>
      <c r="C17" s="204">
        <f>IF(D17="","",SUBTOTAL(103,$D$17:D17))</f>
        <v>1</v>
      </c>
      <c r="D17" s="851" t="str">
        <f>IF('Input Data'!I10="","",'Input Data'!I10)</f>
        <v>DELA CRUZ, JUAN SANTOS</v>
      </c>
      <c r="E17" s="852"/>
      <c r="F17" s="205"/>
      <c r="G17" s="206"/>
      <c r="H17" s="207" t="s">
        <v>199</v>
      </c>
      <c r="I17" s="207"/>
      <c r="J17" s="208"/>
      <c r="K17" s="209"/>
      <c r="L17" s="207"/>
      <c r="M17" s="207"/>
      <c r="N17" s="207"/>
      <c r="O17" s="210"/>
      <c r="P17" s="211"/>
      <c r="Q17" s="207"/>
      <c r="R17" s="207"/>
      <c r="S17" s="207"/>
      <c r="T17" s="208"/>
      <c r="U17" s="209"/>
      <c r="V17" s="207"/>
      <c r="W17" s="207"/>
      <c r="X17" s="207"/>
      <c r="Y17" s="210"/>
      <c r="Z17" s="211"/>
      <c r="AA17" s="207"/>
      <c r="AB17" s="207"/>
      <c r="AC17" s="210"/>
      <c r="AD17" s="208"/>
      <c r="AE17" s="212">
        <f>IF(D17="","",COUNTIF(F17:AD17,"x") + COUNTIF(F17:AD17,"h")*0.5)</f>
        <v>1</v>
      </c>
      <c r="AF17" s="213">
        <f>IF(OR(D17="", AI17="Transferred Out", AI17="NLS"), "", $AR$13)</f>
        <v>22</v>
      </c>
      <c r="AG17" s="214">
        <f>IF(AH17="","",AE17)</f>
        <v>1</v>
      </c>
      <c r="AH17" s="214">
        <f>IF(AF17="","",$AR$13-AE17)</f>
        <v>21</v>
      </c>
      <c r="AI17" s="853"/>
      <c r="AJ17" s="854"/>
      <c r="AK17" s="854"/>
      <c r="AL17" s="854"/>
      <c r="AM17" s="854"/>
      <c r="AN17" s="855"/>
      <c r="AP17" s="215" t="s">
        <v>197</v>
      </c>
      <c r="AY17" s="177">
        <f>IF(D17="",0,1)</f>
        <v>1</v>
      </c>
    </row>
    <row r="18" spans="2:51" ht="18" customHeight="1">
      <c r="B18" s="184"/>
      <c r="C18" s="216">
        <f>IF(D18="","",SUBTOTAL(103,$D$17:D18))</f>
        <v>2</v>
      </c>
      <c r="D18" s="846" t="str">
        <f>IF('Input Data'!I11="","",'Input Data'!I11)</f>
        <v>REYES, MARK VILLANUEVA</v>
      </c>
      <c r="E18" s="847"/>
      <c r="F18" s="217"/>
      <c r="G18" s="218"/>
      <c r="H18" s="219"/>
      <c r="I18" s="219"/>
      <c r="J18" s="220"/>
      <c r="K18" s="221"/>
      <c r="L18" s="219"/>
      <c r="M18" s="219"/>
      <c r="N18" s="219"/>
      <c r="O18" s="222"/>
      <c r="P18" s="223"/>
      <c r="Q18" s="219"/>
      <c r="R18" s="219"/>
      <c r="S18" s="219"/>
      <c r="T18" s="220"/>
      <c r="U18" s="221"/>
      <c r="V18" s="219"/>
      <c r="W18" s="219"/>
      <c r="X18" s="219"/>
      <c r="Y18" s="222"/>
      <c r="Z18" s="223"/>
      <c r="AA18" s="219"/>
      <c r="AB18" s="219"/>
      <c r="AC18" s="222"/>
      <c r="AD18" s="220"/>
      <c r="AE18" s="212">
        <f t="shared" ref="AE18:AE76" si="0">IF(D18="","",COUNTIF(F18:AD18,"x") + COUNTIF(F18:AD18,"h")*0.5)</f>
        <v>0</v>
      </c>
      <c r="AF18" s="213">
        <f t="shared" ref="AF18:AF76" si="1">IF(OR(D18="", AI18="Transferred Out", AI18="NLS"), "", $AR$13)</f>
        <v>22</v>
      </c>
      <c r="AG18" s="224">
        <f>IF(AH18="","",AE18)</f>
        <v>0</v>
      </c>
      <c r="AH18" s="225">
        <f t="shared" ref="AH18:AH76" si="2">IF(AF18="","",$AR$13-AE18)</f>
        <v>22</v>
      </c>
      <c r="AI18" s="850"/>
      <c r="AJ18" s="848"/>
      <c r="AK18" s="848"/>
      <c r="AL18" s="848"/>
      <c r="AM18" s="848"/>
      <c r="AN18" s="849"/>
      <c r="AP18" s="226"/>
      <c r="AQ18" s="177" t="s">
        <v>198</v>
      </c>
      <c r="AY18" s="177">
        <f t="shared" ref="AY18:AY76" si="3">IF(D18="",0,1)</f>
        <v>1</v>
      </c>
    </row>
    <row r="19" spans="2:51" ht="18" customHeight="1">
      <c r="B19" s="184"/>
      <c r="C19" s="227">
        <f>IF(D19="","",SUBTOTAL(103,$D$17:D19))</f>
        <v>3</v>
      </c>
      <c r="D19" s="846" t="str">
        <f>IF('Input Data'!I12="","",'Input Data'!I12)</f>
        <v>SANTOS, CARLO MENDOZA</v>
      </c>
      <c r="E19" s="847"/>
      <c r="F19" s="217"/>
      <c r="G19" s="218"/>
      <c r="H19" s="219"/>
      <c r="I19" s="219"/>
      <c r="J19" s="220"/>
      <c r="K19" s="221"/>
      <c r="L19" s="219"/>
      <c r="M19" s="219"/>
      <c r="N19" s="219"/>
      <c r="O19" s="222"/>
      <c r="P19" s="223"/>
      <c r="Q19" s="219"/>
      <c r="R19" s="219"/>
      <c r="S19" s="219"/>
      <c r="T19" s="220"/>
      <c r="U19" s="221"/>
      <c r="V19" s="219"/>
      <c r="W19" s="219"/>
      <c r="X19" s="219"/>
      <c r="Y19" s="222"/>
      <c r="Z19" s="223"/>
      <c r="AA19" s="219"/>
      <c r="AB19" s="219"/>
      <c r="AC19" s="222"/>
      <c r="AD19" s="220"/>
      <c r="AE19" s="212">
        <f t="shared" si="0"/>
        <v>0</v>
      </c>
      <c r="AF19" s="213">
        <f t="shared" si="1"/>
        <v>22</v>
      </c>
      <c r="AG19" s="224">
        <f t="shared" ref="AG19:AG76" si="4">IF(AH19="","",AE19)</f>
        <v>0</v>
      </c>
      <c r="AH19" s="225">
        <f t="shared" si="2"/>
        <v>22</v>
      </c>
      <c r="AI19" s="850"/>
      <c r="AJ19" s="848"/>
      <c r="AK19" s="848"/>
      <c r="AL19" s="848"/>
      <c r="AM19" s="848"/>
      <c r="AN19" s="849"/>
      <c r="AP19" s="226" t="s">
        <v>199</v>
      </c>
      <c r="AQ19" s="177" t="s">
        <v>200</v>
      </c>
      <c r="AY19" s="177">
        <f t="shared" si="3"/>
        <v>1</v>
      </c>
    </row>
    <row r="20" spans="2:51" ht="18" customHeight="1">
      <c r="B20" s="184"/>
      <c r="C20" s="216">
        <f>IF(D20="","",SUBTOTAL(103,$D$17:D20))</f>
        <v>4</v>
      </c>
      <c r="D20" s="846" t="str">
        <f>IF('Input Data'!I13="","",'Input Data'!I13)</f>
        <v>MENDOZA, GABRIEL LOPEZ</v>
      </c>
      <c r="E20" s="847"/>
      <c r="F20" s="217"/>
      <c r="G20" s="218"/>
      <c r="H20" s="219"/>
      <c r="I20" s="219"/>
      <c r="J20" s="220"/>
      <c r="K20" s="221"/>
      <c r="L20" s="219"/>
      <c r="M20" s="219"/>
      <c r="N20" s="219"/>
      <c r="O20" s="222"/>
      <c r="P20" s="223"/>
      <c r="Q20" s="219"/>
      <c r="R20" s="219"/>
      <c r="S20" s="219"/>
      <c r="T20" s="220"/>
      <c r="U20" s="221"/>
      <c r="V20" s="219"/>
      <c r="W20" s="219"/>
      <c r="X20" s="219"/>
      <c r="Y20" s="222"/>
      <c r="Z20" s="223"/>
      <c r="AA20" s="219"/>
      <c r="AB20" s="219"/>
      <c r="AC20" s="222"/>
      <c r="AD20" s="220"/>
      <c r="AE20" s="212">
        <f t="shared" si="0"/>
        <v>0</v>
      </c>
      <c r="AF20" s="213">
        <f t="shared" si="1"/>
        <v>22</v>
      </c>
      <c r="AG20" s="228">
        <f t="shared" si="4"/>
        <v>0</v>
      </c>
      <c r="AH20" s="225">
        <f t="shared" si="2"/>
        <v>22</v>
      </c>
      <c r="AI20" s="850"/>
      <c r="AJ20" s="848"/>
      <c r="AK20" s="848"/>
      <c r="AL20" s="848"/>
      <c r="AM20" s="848"/>
      <c r="AN20" s="849"/>
      <c r="AP20" s="226" t="s">
        <v>201</v>
      </c>
      <c r="AQ20" s="177" t="s">
        <v>202</v>
      </c>
      <c r="AY20" s="177">
        <f t="shared" si="3"/>
        <v>1</v>
      </c>
    </row>
    <row r="21" spans="2:51" ht="18" customHeight="1">
      <c r="B21" s="184"/>
      <c r="C21" s="227">
        <f>IF(D21="","",SUBTOTAL(103,$D$17:D21))</f>
        <v>5</v>
      </c>
      <c r="D21" s="846" t="str">
        <f>IF('Input Data'!I14="","",'Input Data'!I14)</f>
        <v>VILLANUEVA, ADRIAN TORRES</v>
      </c>
      <c r="E21" s="847"/>
      <c r="F21" s="229"/>
      <c r="G21" s="218"/>
      <c r="H21" s="219"/>
      <c r="I21" s="219"/>
      <c r="J21" s="220"/>
      <c r="K21" s="221"/>
      <c r="L21" s="219"/>
      <c r="M21" s="219"/>
      <c r="N21" s="219"/>
      <c r="O21" s="222"/>
      <c r="P21" s="223"/>
      <c r="Q21" s="219"/>
      <c r="R21" s="219"/>
      <c r="S21" s="219"/>
      <c r="T21" s="220"/>
      <c r="U21" s="221"/>
      <c r="V21" s="219"/>
      <c r="W21" s="219"/>
      <c r="X21" s="219"/>
      <c r="Y21" s="222"/>
      <c r="Z21" s="223"/>
      <c r="AA21" s="219"/>
      <c r="AB21" s="219"/>
      <c r="AC21" s="222"/>
      <c r="AD21" s="220"/>
      <c r="AE21" s="212">
        <f t="shared" si="0"/>
        <v>0</v>
      </c>
      <c r="AF21" s="213">
        <f t="shared" si="1"/>
        <v>22</v>
      </c>
      <c r="AG21" s="224">
        <f t="shared" si="4"/>
        <v>0</v>
      </c>
      <c r="AH21" s="225">
        <f t="shared" si="2"/>
        <v>22</v>
      </c>
      <c r="AI21" s="850"/>
      <c r="AJ21" s="848"/>
      <c r="AK21" s="848"/>
      <c r="AL21" s="848"/>
      <c r="AM21" s="848"/>
      <c r="AN21" s="849"/>
      <c r="AY21" s="177">
        <f t="shared" si="3"/>
        <v>1</v>
      </c>
    </row>
    <row r="22" spans="2:51" ht="18" customHeight="1">
      <c r="B22" s="184"/>
      <c r="C22" s="216">
        <f>IF(D22="","",SUBTOTAL(103,$D$17:D22))</f>
        <v>6</v>
      </c>
      <c r="D22" s="846" t="str">
        <f>IF('Input Data'!I15="","",'Input Data'!I15)</f>
        <v>LOPEZ, JOSHUA RAMOS</v>
      </c>
      <c r="E22" s="847"/>
      <c r="F22" s="217"/>
      <c r="G22" s="218"/>
      <c r="H22" s="219"/>
      <c r="I22" s="219"/>
      <c r="J22" s="220"/>
      <c r="K22" s="221"/>
      <c r="L22" s="219"/>
      <c r="M22" s="219"/>
      <c r="N22" s="219"/>
      <c r="O22" s="222"/>
      <c r="P22" s="223"/>
      <c r="Q22" s="219"/>
      <c r="R22" s="219"/>
      <c r="S22" s="219"/>
      <c r="T22" s="220"/>
      <c r="U22" s="221"/>
      <c r="V22" s="219"/>
      <c r="W22" s="219"/>
      <c r="X22" s="219"/>
      <c r="Y22" s="222"/>
      <c r="Z22" s="223"/>
      <c r="AA22" s="219"/>
      <c r="AB22" s="219"/>
      <c r="AC22" s="222"/>
      <c r="AD22" s="220"/>
      <c r="AE22" s="212">
        <f t="shared" si="0"/>
        <v>0</v>
      </c>
      <c r="AF22" s="213">
        <f t="shared" si="1"/>
        <v>22</v>
      </c>
      <c r="AG22" s="224">
        <f t="shared" si="4"/>
        <v>0</v>
      </c>
      <c r="AH22" s="225">
        <f t="shared" si="2"/>
        <v>22</v>
      </c>
      <c r="AI22" s="850"/>
      <c r="AJ22" s="848"/>
      <c r="AK22" s="848"/>
      <c r="AL22" s="848"/>
      <c r="AM22" s="848"/>
      <c r="AN22" s="849"/>
      <c r="AP22" s="215" t="s">
        <v>203</v>
      </c>
      <c r="AQ22" s="177" t="s">
        <v>204</v>
      </c>
      <c r="AY22" s="177">
        <f t="shared" si="3"/>
        <v>1</v>
      </c>
    </row>
    <row r="23" spans="2:51" ht="18" customHeight="1">
      <c r="B23" s="184"/>
      <c r="C23" s="227">
        <f>IF(D23="","",SUBTOTAL(103,$D$17:D23))</f>
        <v>7</v>
      </c>
      <c r="D23" s="846" t="str">
        <f>IF('Input Data'!I16="","",'Input Data'!I16)</f>
        <v>TORRES, DANIEL BAUTISTA</v>
      </c>
      <c r="E23" s="847"/>
      <c r="F23" s="217"/>
      <c r="G23" s="218"/>
      <c r="H23" s="219"/>
      <c r="I23" s="219"/>
      <c r="J23" s="220"/>
      <c r="K23" s="221"/>
      <c r="L23" s="219"/>
      <c r="M23" s="219"/>
      <c r="N23" s="219"/>
      <c r="O23" s="222"/>
      <c r="P23" s="223"/>
      <c r="Q23" s="219"/>
      <c r="R23" s="219"/>
      <c r="S23" s="219"/>
      <c r="T23" s="220"/>
      <c r="U23" s="221"/>
      <c r="V23" s="219"/>
      <c r="W23" s="219"/>
      <c r="X23" s="219"/>
      <c r="Y23" s="222"/>
      <c r="Z23" s="223"/>
      <c r="AA23" s="219"/>
      <c r="AB23" s="219"/>
      <c r="AC23" s="222"/>
      <c r="AD23" s="220"/>
      <c r="AE23" s="212">
        <f t="shared" si="0"/>
        <v>0</v>
      </c>
      <c r="AF23" s="213">
        <f t="shared" si="1"/>
        <v>22</v>
      </c>
      <c r="AG23" s="224">
        <f t="shared" si="4"/>
        <v>0</v>
      </c>
      <c r="AH23" s="225">
        <f t="shared" si="2"/>
        <v>22</v>
      </c>
      <c r="AI23" s="850"/>
      <c r="AJ23" s="848"/>
      <c r="AK23" s="848"/>
      <c r="AL23" s="848"/>
      <c r="AM23" s="848"/>
      <c r="AN23" s="849"/>
      <c r="AY23" s="177">
        <f t="shared" si="3"/>
        <v>1</v>
      </c>
    </row>
    <row r="24" spans="2:51" ht="18" customHeight="1">
      <c r="B24" s="184"/>
      <c r="C24" s="216">
        <f>IF(D24="","",SUBTOTAL(103,$D$17:D24))</f>
        <v>8</v>
      </c>
      <c r="D24" s="846" t="str">
        <f>IF('Input Data'!I17="","",'Input Data'!I17)</f>
        <v>RAMOS, CHRISTIAN GARCIA</v>
      </c>
      <c r="E24" s="847"/>
      <c r="F24" s="217"/>
      <c r="G24" s="218"/>
      <c r="H24" s="219"/>
      <c r="I24" s="219"/>
      <c r="J24" s="220"/>
      <c r="K24" s="221"/>
      <c r="L24" s="219"/>
      <c r="M24" s="219"/>
      <c r="N24" s="219"/>
      <c r="O24" s="222"/>
      <c r="P24" s="223"/>
      <c r="Q24" s="219"/>
      <c r="R24" s="219"/>
      <c r="S24" s="219"/>
      <c r="T24" s="220"/>
      <c r="U24" s="221"/>
      <c r="V24" s="219"/>
      <c r="W24" s="219"/>
      <c r="X24" s="219"/>
      <c r="Y24" s="222"/>
      <c r="Z24" s="223"/>
      <c r="AA24" s="219"/>
      <c r="AB24" s="219"/>
      <c r="AC24" s="222"/>
      <c r="AD24" s="220"/>
      <c r="AE24" s="212">
        <f t="shared" si="0"/>
        <v>0</v>
      </c>
      <c r="AF24" s="213">
        <f t="shared" si="1"/>
        <v>22</v>
      </c>
      <c r="AG24" s="230">
        <f t="shared" si="4"/>
        <v>0</v>
      </c>
      <c r="AH24" s="225">
        <f t="shared" si="2"/>
        <v>22</v>
      </c>
      <c r="AI24" s="850"/>
      <c r="AJ24" s="848"/>
      <c r="AK24" s="848"/>
      <c r="AL24" s="848"/>
      <c r="AM24" s="848"/>
      <c r="AN24" s="849"/>
      <c r="AY24" s="177">
        <f t="shared" si="3"/>
        <v>1</v>
      </c>
    </row>
    <row r="25" spans="2:51" ht="18" customHeight="1">
      <c r="B25" s="184"/>
      <c r="C25" s="227">
        <f>IF(D25="","",SUBTOTAL(103,$D$17:D25))</f>
        <v>9</v>
      </c>
      <c r="D25" s="846" t="str">
        <f>IF('Input Data'!I18="","",'Input Data'!I18)</f>
        <v>BAUTISTA, KEVIN MORALES</v>
      </c>
      <c r="E25" s="847"/>
      <c r="F25" s="217"/>
      <c r="G25" s="218"/>
      <c r="H25" s="219"/>
      <c r="I25" s="219"/>
      <c r="J25" s="220"/>
      <c r="K25" s="221"/>
      <c r="L25" s="219"/>
      <c r="M25" s="219"/>
      <c r="N25" s="219"/>
      <c r="O25" s="222"/>
      <c r="P25" s="223"/>
      <c r="Q25" s="219"/>
      <c r="R25" s="219"/>
      <c r="S25" s="219"/>
      <c r="T25" s="220"/>
      <c r="U25" s="221"/>
      <c r="V25" s="219"/>
      <c r="W25" s="219"/>
      <c r="X25" s="219"/>
      <c r="Y25" s="222"/>
      <c r="Z25" s="223"/>
      <c r="AA25" s="219"/>
      <c r="AB25" s="219"/>
      <c r="AC25" s="222"/>
      <c r="AD25" s="220"/>
      <c r="AE25" s="212">
        <f t="shared" si="0"/>
        <v>0</v>
      </c>
      <c r="AF25" s="213">
        <f t="shared" si="1"/>
        <v>22</v>
      </c>
      <c r="AG25" s="224">
        <f t="shared" si="4"/>
        <v>0</v>
      </c>
      <c r="AH25" s="225">
        <f t="shared" si="2"/>
        <v>22</v>
      </c>
      <c r="AI25" s="850"/>
      <c r="AJ25" s="848"/>
      <c r="AK25" s="848"/>
      <c r="AL25" s="848"/>
      <c r="AM25" s="848"/>
      <c r="AN25" s="849"/>
      <c r="AY25" s="177">
        <f t="shared" si="3"/>
        <v>1</v>
      </c>
    </row>
    <row r="26" spans="2:51" ht="18" customHeight="1">
      <c r="B26" s="184"/>
      <c r="C26" s="227">
        <f>IF(D26="","",SUBTOTAL(103,$D$17:D26))</f>
        <v>10</v>
      </c>
      <c r="D26" s="846" t="str">
        <f>IF('Input Data'!I19="","",'Input Data'!I19)</f>
        <v>GARCIA, PAOLO FERNANDEZ</v>
      </c>
      <c r="E26" s="847"/>
      <c r="F26" s="217"/>
      <c r="G26" s="218"/>
      <c r="H26" s="219"/>
      <c r="I26" s="219"/>
      <c r="J26" s="220"/>
      <c r="K26" s="221"/>
      <c r="L26" s="219"/>
      <c r="M26" s="219"/>
      <c r="N26" s="219"/>
      <c r="O26" s="222"/>
      <c r="P26" s="223"/>
      <c r="Q26" s="219"/>
      <c r="R26" s="219"/>
      <c r="S26" s="219"/>
      <c r="T26" s="220"/>
      <c r="U26" s="221"/>
      <c r="V26" s="219"/>
      <c r="W26" s="219"/>
      <c r="X26" s="219"/>
      <c r="Y26" s="222"/>
      <c r="Z26" s="223"/>
      <c r="AA26" s="219"/>
      <c r="AB26" s="219"/>
      <c r="AC26" s="222"/>
      <c r="AD26" s="220"/>
      <c r="AE26" s="212">
        <f t="shared" si="0"/>
        <v>0</v>
      </c>
      <c r="AF26" s="213">
        <f t="shared" si="1"/>
        <v>22</v>
      </c>
      <c r="AG26" s="224">
        <f t="shared" si="4"/>
        <v>0</v>
      </c>
      <c r="AH26" s="225">
        <f t="shared" si="2"/>
        <v>22</v>
      </c>
      <c r="AI26" s="850"/>
      <c r="AJ26" s="848"/>
      <c r="AK26" s="848"/>
      <c r="AL26" s="848"/>
      <c r="AM26" s="848"/>
      <c r="AN26" s="849"/>
      <c r="AY26" s="177">
        <f t="shared" si="3"/>
        <v>1</v>
      </c>
    </row>
    <row r="27" spans="2:51" ht="18" customHeight="1">
      <c r="B27" s="184"/>
      <c r="C27" s="227">
        <f>IF(D27="","",SUBTOTAL(103,$D$17:D27))</f>
        <v>11</v>
      </c>
      <c r="D27" s="846" t="str">
        <f>IF('Input Data'!I20="","",'Input Data'!I20)</f>
        <v>MORALES, ANGELO AQUINO</v>
      </c>
      <c r="E27" s="847"/>
      <c r="F27" s="217"/>
      <c r="G27" s="218"/>
      <c r="H27" s="219"/>
      <c r="I27" s="219"/>
      <c r="J27" s="220"/>
      <c r="K27" s="221"/>
      <c r="L27" s="219"/>
      <c r="M27" s="219"/>
      <c r="N27" s="219"/>
      <c r="O27" s="222"/>
      <c r="P27" s="223"/>
      <c r="Q27" s="219"/>
      <c r="R27" s="219"/>
      <c r="S27" s="219"/>
      <c r="T27" s="220"/>
      <c r="U27" s="221"/>
      <c r="V27" s="219"/>
      <c r="W27" s="219"/>
      <c r="X27" s="219"/>
      <c r="Y27" s="222"/>
      <c r="Z27" s="223"/>
      <c r="AA27" s="219"/>
      <c r="AB27" s="219"/>
      <c r="AC27" s="222"/>
      <c r="AD27" s="220"/>
      <c r="AE27" s="212">
        <f t="shared" si="0"/>
        <v>0</v>
      </c>
      <c r="AF27" s="213">
        <f t="shared" si="1"/>
        <v>22</v>
      </c>
      <c r="AG27" s="224">
        <f t="shared" si="4"/>
        <v>0</v>
      </c>
      <c r="AH27" s="225">
        <f t="shared" si="2"/>
        <v>22</v>
      </c>
      <c r="AI27" s="850"/>
      <c r="AJ27" s="848"/>
      <c r="AK27" s="848"/>
      <c r="AL27" s="848"/>
      <c r="AM27" s="848"/>
      <c r="AN27" s="849"/>
      <c r="AY27" s="177">
        <f t="shared" si="3"/>
        <v>1</v>
      </c>
    </row>
    <row r="28" spans="2:51" ht="18" customHeight="1">
      <c r="B28" s="184"/>
      <c r="C28" s="227">
        <f>IF(D28="","",SUBTOTAL(103,$D$17:D28))</f>
        <v>12</v>
      </c>
      <c r="D28" s="846" t="str">
        <f>IF('Input Data'!I21="","",'Input Data'!I21)</f>
        <v>FERNANDEZ, NATHANIEL SALAZAR</v>
      </c>
      <c r="E28" s="847"/>
      <c r="F28" s="217"/>
      <c r="G28" s="218"/>
      <c r="H28" s="219"/>
      <c r="I28" s="219"/>
      <c r="J28" s="220"/>
      <c r="K28" s="221"/>
      <c r="L28" s="219"/>
      <c r="M28" s="219"/>
      <c r="N28" s="219"/>
      <c r="O28" s="222"/>
      <c r="P28" s="223"/>
      <c r="Q28" s="219"/>
      <c r="R28" s="219"/>
      <c r="S28" s="219"/>
      <c r="T28" s="220"/>
      <c r="U28" s="221"/>
      <c r="V28" s="219"/>
      <c r="W28" s="219"/>
      <c r="X28" s="219"/>
      <c r="Y28" s="222"/>
      <c r="Z28" s="223"/>
      <c r="AA28" s="219"/>
      <c r="AB28" s="219"/>
      <c r="AC28" s="222"/>
      <c r="AD28" s="220"/>
      <c r="AE28" s="212">
        <f t="shared" si="0"/>
        <v>0</v>
      </c>
      <c r="AF28" s="213">
        <f t="shared" si="1"/>
        <v>22</v>
      </c>
      <c r="AG28" s="224">
        <f t="shared" si="4"/>
        <v>0</v>
      </c>
      <c r="AH28" s="225">
        <f t="shared" si="2"/>
        <v>22</v>
      </c>
      <c r="AI28" s="850"/>
      <c r="AJ28" s="848"/>
      <c r="AK28" s="848"/>
      <c r="AL28" s="848"/>
      <c r="AM28" s="848"/>
      <c r="AN28" s="849"/>
      <c r="AY28" s="177">
        <f t="shared" si="3"/>
        <v>1</v>
      </c>
    </row>
    <row r="29" spans="2:51" ht="18" customHeight="1">
      <c r="B29" s="184"/>
      <c r="C29" s="227">
        <f>IF(D29="","",SUBTOTAL(103,$D$17:D29))</f>
        <v>13</v>
      </c>
      <c r="D29" s="846" t="str">
        <f>IF('Input Data'!I22="","",'Input Data'!I22)</f>
        <v>AQUINO, FRANCIS GUTIERREZ</v>
      </c>
      <c r="E29" s="847"/>
      <c r="F29" s="217"/>
      <c r="G29" s="218"/>
      <c r="H29" s="219"/>
      <c r="I29" s="219"/>
      <c r="J29" s="220"/>
      <c r="K29" s="221"/>
      <c r="L29" s="219"/>
      <c r="M29" s="219"/>
      <c r="N29" s="219"/>
      <c r="O29" s="222"/>
      <c r="P29" s="223"/>
      <c r="Q29" s="219"/>
      <c r="R29" s="219"/>
      <c r="S29" s="219"/>
      <c r="T29" s="220"/>
      <c r="U29" s="221"/>
      <c r="V29" s="219"/>
      <c r="W29" s="219"/>
      <c r="X29" s="219"/>
      <c r="Y29" s="222"/>
      <c r="Z29" s="223"/>
      <c r="AA29" s="219"/>
      <c r="AB29" s="219"/>
      <c r="AC29" s="222"/>
      <c r="AD29" s="220"/>
      <c r="AE29" s="212">
        <f t="shared" si="0"/>
        <v>0</v>
      </c>
      <c r="AF29" s="213">
        <f t="shared" si="1"/>
        <v>22</v>
      </c>
      <c r="AG29" s="224">
        <f t="shared" si="4"/>
        <v>0</v>
      </c>
      <c r="AH29" s="225">
        <f t="shared" si="2"/>
        <v>22</v>
      </c>
      <c r="AI29" s="850"/>
      <c r="AJ29" s="848"/>
      <c r="AK29" s="848"/>
      <c r="AL29" s="848"/>
      <c r="AM29" s="848"/>
      <c r="AN29" s="849"/>
      <c r="AY29" s="177">
        <f t="shared" si="3"/>
        <v>1</v>
      </c>
    </row>
    <row r="30" spans="2:51" ht="18" customHeight="1">
      <c r="B30" s="184"/>
      <c r="C30" s="227">
        <f>IF(D30="","",SUBTOTAL(103,$D$17:D30))</f>
        <v>14</v>
      </c>
      <c r="D30" s="846" t="str">
        <f>IF('Input Data'!I23="","",'Input Data'!I23)</f>
        <v>SALAZAR, DOMINIC PONCE</v>
      </c>
      <c r="E30" s="847"/>
      <c r="F30" s="217"/>
      <c r="G30" s="218"/>
      <c r="H30" s="219"/>
      <c r="I30" s="219"/>
      <c r="J30" s="220"/>
      <c r="K30" s="221"/>
      <c r="L30" s="219"/>
      <c r="M30" s="219"/>
      <c r="N30" s="219"/>
      <c r="O30" s="222"/>
      <c r="P30" s="223"/>
      <c r="Q30" s="219"/>
      <c r="R30" s="219"/>
      <c r="S30" s="219"/>
      <c r="T30" s="220"/>
      <c r="U30" s="221"/>
      <c r="V30" s="219"/>
      <c r="W30" s="219"/>
      <c r="X30" s="219"/>
      <c r="Y30" s="222"/>
      <c r="Z30" s="223"/>
      <c r="AA30" s="219"/>
      <c r="AB30" s="219"/>
      <c r="AC30" s="222"/>
      <c r="AD30" s="220"/>
      <c r="AE30" s="212">
        <f t="shared" si="0"/>
        <v>0</v>
      </c>
      <c r="AF30" s="213">
        <f t="shared" si="1"/>
        <v>22</v>
      </c>
      <c r="AG30" s="224">
        <f t="shared" si="4"/>
        <v>0</v>
      </c>
      <c r="AH30" s="225">
        <f t="shared" si="2"/>
        <v>22</v>
      </c>
      <c r="AI30" s="850"/>
      <c r="AJ30" s="848"/>
      <c r="AK30" s="848"/>
      <c r="AL30" s="848"/>
      <c r="AM30" s="848"/>
      <c r="AN30" s="849"/>
      <c r="AY30" s="177">
        <f t="shared" si="3"/>
        <v>1</v>
      </c>
    </row>
    <row r="31" spans="2:51" ht="18" customHeight="1">
      <c r="B31" s="184"/>
      <c r="C31" s="231">
        <f>IF(D31="","",SUBTOTAL(103,$D$17:D31))</f>
        <v>15</v>
      </c>
      <c r="D31" s="846" t="str">
        <f>IF('Input Data'!I24="","",'Input Data'!I24)</f>
        <v>GUTIERREZ, EMMANUEL RIVERA</v>
      </c>
      <c r="E31" s="847"/>
      <c r="F31" s="232"/>
      <c r="G31" s="218"/>
      <c r="H31" s="219"/>
      <c r="I31" s="219"/>
      <c r="J31" s="220"/>
      <c r="K31" s="221"/>
      <c r="L31" s="219"/>
      <c r="M31" s="219"/>
      <c r="N31" s="219"/>
      <c r="O31" s="222"/>
      <c r="P31" s="223"/>
      <c r="Q31" s="219"/>
      <c r="R31" s="219"/>
      <c r="S31" s="219"/>
      <c r="T31" s="220"/>
      <c r="U31" s="221"/>
      <c r="V31" s="219"/>
      <c r="W31" s="219"/>
      <c r="X31" s="219"/>
      <c r="Y31" s="222"/>
      <c r="Z31" s="223"/>
      <c r="AA31" s="219"/>
      <c r="AB31" s="219"/>
      <c r="AC31" s="222"/>
      <c r="AD31" s="220"/>
      <c r="AE31" s="212">
        <f t="shared" si="0"/>
        <v>0</v>
      </c>
      <c r="AF31" s="213">
        <f t="shared" si="1"/>
        <v>22</v>
      </c>
      <c r="AG31" s="224">
        <f t="shared" si="4"/>
        <v>0</v>
      </c>
      <c r="AH31" s="225">
        <f t="shared" si="2"/>
        <v>22</v>
      </c>
      <c r="AI31" s="850"/>
      <c r="AJ31" s="848"/>
      <c r="AK31" s="848"/>
      <c r="AL31" s="848"/>
      <c r="AM31" s="848"/>
      <c r="AN31" s="849"/>
      <c r="AY31" s="177">
        <f t="shared" si="3"/>
        <v>1</v>
      </c>
    </row>
    <row r="32" spans="2:51" ht="18" customHeight="1">
      <c r="B32" s="184"/>
      <c r="C32" s="216">
        <f>IF(D32="","",SUBTOTAL(103,$D$17:D32))</f>
        <v>16</v>
      </c>
      <c r="D32" s="846" t="str">
        <f>IF('Input Data'!I25="","",'Input Data'!I25)</f>
        <v>PONCE, PATRICK CRUZ</v>
      </c>
      <c r="E32" s="847"/>
      <c r="F32" s="229"/>
      <c r="G32" s="233"/>
      <c r="H32" s="234"/>
      <c r="I32" s="234"/>
      <c r="J32" s="235"/>
      <c r="K32" s="221"/>
      <c r="L32" s="219"/>
      <c r="M32" s="219"/>
      <c r="N32" s="219"/>
      <c r="O32" s="222"/>
      <c r="P32" s="223"/>
      <c r="Q32" s="219"/>
      <c r="R32" s="219"/>
      <c r="S32" s="219"/>
      <c r="T32" s="220"/>
      <c r="U32" s="221"/>
      <c r="V32" s="219"/>
      <c r="W32" s="219"/>
      <c r="X32" s="219"/>
      <c r="Y32" s="222"/>
      <c r="Z32" s="223"/>
      <c r="AA32" s="219"/>
      <c r="AB32" s="219"/>
      <c r="AC32" s="222"/>
      <c r="AD32" s="220"/>
      <c r="AE32" s="212">
        <f t="shared" si="0"/>
        <v>0</v>
      </c>
      <c r="AF32" s="213">
        <f t="shared" si="1"/>
        <v>22</v>
      </c>
      <c r="AG32" s="224">
        <f t="shared" si="4"/>
        <v>0</v>
      </c>
      <c r="AH32" s="225">
        <f t="shared" si="2"/>
        <v>22</v>
      </c>
      <c r="AI32" s="850"/>
      <c r="AJ32" s="848"/>
      <c r="AK32" s="848"/>
      <c r="AL32" s="848"/>
      <c r="AM32" s="848"/>
      <c r="AN32" s="849"/>
      <c r="AY32" s="177">
        <f t="shared" si="3"/>
        <v>1</v>
      </c>
    </row>
    <row r="33" spans="2:51" ht="18" customHeight="1">
      <c r="B33" s="184"/>
      <c r="C33" s="227">
        <f>IF(D33="","",SUBTOTAL(103,$D$17:D33))</f>
        <v>17</v>
      </c>
      <c r="D33" s="846" t="str">
        <f>IF('Input Data'!I26="","",'Input Data'!I26)</f>
        <v>RIVERA, JOSEPH RAMIREZ</v>
      </c>
      <c r="E33" s="847"/>
      <c r="F33" s="217"/>
      <c r="G33" s="218"/>
      <c r="H33" s="219"/>
      <c r="I33" s="219"/>
      <c r="J33" s="220"/>
      <c r="K33" s="221"/>
      <c r="L33" s="219"/>
      <c r="M33" s="219"/>
      <c r="N33" s="219"/>
      <c r="O33" s="222"/>
      <c r="P33" s="223"/>
      <c r="Q33" s="219"/>
      <c r="R33" s="219"/>
      <c r="S33" s="219"/>
      <c r="T33" s="220"/>
      <c r="U33" s="221"/>
      <c r="V33" s="219"/>
      <c r="W33" s="219"/>
      <c r="X33" s="219"/>
      <c r="Y33" s="222"/>
      <c r="Z33" s="223"/>
      <c r="AA33" s="219"/>
      <c r="AB33" s="219"/>
      <c r="AC33" s="222"/>
      <c r="AD33" s="220"/>
      <c r="AE33" s="212">
        <f t="shared" si="0"/>
        <v>0</v>
      </c>
      <c r="AF33" s="213">
        <f t="shared" si="1"/>
        <v>22</v>
      </c>
      <c r="AG33" s="224">
        <f t="shared" si="4"/>
        <v>0</v>
      </c>
      <c r="AH33" s="225">
        <f t="shared" si="2"/>
        <v>22</v>
      </c>
      <c r="AI33" s="850"/>
      <c r="AJ33" s="848"/>
      <c r="AK33" s="848"/>
      <c r="AL33" s="848"/>
      <c r="AM33" s="848"/>
      <c r="AN33" s="849"/>
      <c r="AY33" s="177">
        <f t="shared" si="3"/>
        <v>1</v>
      </c>
    </row>
    <row r="34" spans="2:51" ht="18" customHeight="1">
      <c r="B34" s="184"/>
      <c r="C34" s="227">
        <f>IF(D34="","",SUBTOTAL(103,$D$17:D34))</f>
        <v>18</v>
      </c>
      <c r="D34" s="846" t="str">
        <f>IF('Input Data'!I27="","",'Input Data'!I27)</f>
        <v>CRUZ, BRYAN CASTILLO</v>
      </c>
      <c r="E34" s="847"/>
      <c r="F34" s="217"/>
      <c r="G34" s="218"/>
      <c r="H34" s="219"/>
      <c r="I34" s="219"/>
      <c r="J34" s="220"/>
      <c r="K34" s="221"/>
      <c r="L34" s="219"/>
      <c r="M34" s="219"/>
      <c r="N34" s="219"/>
      <c r="O34" s="222"/>
      <c r="P34" s="223"/>
      <c r="Q34" s="219"/>
      <c r="R34" s="219"/>
      <c r="S34" s="219"/>
      <c r="T34" s="220"/>
      <c r="U34" s="221"/>
      <c r="V34" s="219"/>
      <c r="W34" s="219"/>
      <c r="X34" s="219"/>
      <c r="Y34" s="222"/>
      <c r="Z34" s="223"/>
      <c r="AA34" s="219"/>
      <c r="AB34" s="219"/>
      <c r="AC34" s="222"/>
      <c r="AD34" s="220"/>
      <c r="AE34" s="212">
        <f t="shared" si="0"/>
        <v>0</v>
      </c>
      <c r="AF34" s="213">
        <f t="shared" si="1"/>
        <v>22</v>
      </c>
      <c r="AG34" s="224">
        <f t="shared" si="4"/>
        <v>0</v>
      </c>
      <c r="AH34" s="225">
        <f t="shared" si="2"/>
        <v>22</v>
      </c>
      <c r="AI34" s="850"/>
      <c r="AJ34" s="848"/>
      <c r="AK34" s="848"/>
      <c r="AL34" s="848"/>
      <c r="AM34" s="848"/>
      <c r="AN34" s="849"/>
      <c r="AY34" s="177">
        <f t="shared" si="3"/>
        <v>1</v>
      </c>
    </row>
    <row r="35" spans="2:51" ht="18" customHeight="1">
      <c r="B35" s="184"/>
      <c r="C35" s="227">
        <f>IF(D35="","",SUBTOTAL(103,$D$17:D35))</f>
        <v>19</v>
      </c>
      <c r="D35" s="846" t="str">
        <f>IF('Input Data'!I28="","",'Input Data'!I28)</f>
        <v>RAMIREZ, VINCENT HERRERA</v>
      </c>
      <c r="E35" s="847"/>
      <c r="F35" s="217"/>
      <c r="G35" s="218"/>
      <c r="H35" s="219"/>
      <c r="I35" s="219"/>
      <c r="J35" s="220"/>
      <c r="K35" s="221"/>
      <c r="L35" s="219"/>
      <c r="M35" s="219"/>
      <c r="N35" s="219"/>
      <c r="O35" s="222"/>
      <c r="P35" s="223"/>
      <c r="Q35" s="219"/>
      <c r="R35" s="219"/>
      <c r="S35" s="219"/>
      <c r="T35" s="220"/>
      <c r="U35" s="221"/>
      <c r="V35" s="219"/>
      <c r="W35" s="219"/>
      <c r="X35" s="219"/>
      <c r="Y35" s="222"/>
      <c r="Z35" s="223"/>
      <c r="AA35" s="219"/>
      <c r="AB35" s="219"/>
      <c r="AC35" s="222"/>
      <c r="AD35" s="220"/>
      <c r="AE35" s="212">
        <f t="shared" si="0"/>
        <v>0</v>
      </c>
      <c r="AF35" s="213">
        <f t="shared" si="1"/>
        <v>22</v>
      </c>
      <c r="AG35" s="224">
        <f t="shared" si="4"/>
        <v>0</v>
      </c>
      <c r="AH35" s="225">
        <f t="shared" si="2"/>
        <v>22</v>
      </c>
      <c r="AI35" s="850"/>
      <c r="AJ35" s="848"/>
      <c r="AK35" s="848"/>
      <c r="AL35" s="848"/>
      <c r="AM35" s="848"/>
      <c r="AN35" s="849"/>
      <c r="AY35" s="177">
        <f t="shared" si="3"/>
        <v>1</v>
      </c>
    </row>
    <row r="36" spans="2:51" ht="18" customHeight="1">
      <c r="B36" s="184"/>
      <c r="C36" s="227">
        <f>IF(D36="","",SUBTOTAL(103,$D$17:D36))</f>
        <v>20</v>
      </c>
      <c r="D36" s="846" t="str">
        <f>IF('Input Data'!I29="","",'Input Data'!I29)</f>
        <v>CASTILLO, JUSTIN NAVARRO</v>
      </c>
      <c r="E36" s="847"/>
      <c r="F36" s="217"/>
      <c r="G36" s="218"/>
      <c r="H36" s="219"/>
      <c r="I36" s="219"/>
      <c r="J36" s="220"/>
      <c r="K36" s="221"/>
      <c r="L36" s="219"/>
      <c r="M36" s="219"/>
      <c r="N36" s="219"/>
      <c r="O36" s="222"/>
      <c r="P36" s="223"/>
      <c r="Q36" s="219"/>
      <c r="R36" s="219"/>
      <c r="S36" s="219"/>
      <c r="T36" s="220"/>
      <c r="U36" s="221"/>
      <c r="V36" s="219"/>
      <c r="W36" s="219"/>
      <c r="X36" s="219"/>
      <c r="Y36" s="222"/>
      <c r="Z36" s="223"/>
      <c r="AA36" s="219"/>
      <c r="AB36" s="219"/>
      <c r="AC36" s="222"/>
      <c r="AD36" s="220"/>
      <c r="AE36" s="212">
        <f t="shared" si="0"/>
        <v>0</v>
      </c>
      <c r="AF36" s="213">
        <f t="shared" si="1"/>
        <v>22</v>
      </c>
      <c r="AG36" s="224">
        <f t="shared" si="4"/>
        <v>0</v>
      </c>
      <c r="AH36" s="225">
        <f t="shared" si="2"/>
        <v>22</v>
      </c>
      <c r="AI36" s="850"/>
      <c r="AJ36" s="848"/>
      <c r="AK36" s="848"/>
      <c r="AL36" s="848"/>
      <c r="AM36" s="848"/>
      <c r="AN36" s="849"/>
      <c r="AY36" s="177">
        <f t="shared" si="3"/>
        <v>1</v>
      </c>
    </row>
    <row r="37" spans="2:51" ht="18" customHeight="1">
      <c r="B37" s="184"/>
      <c r="C37" s="227">
        <f>IF(D37="","",SUBTOTAL(103,$D$17:D37))</f>
        <v>21</v>
      </c>
      <c r="D37" s="846" t="str">
        <f>IF('Input Data'!I30="","",'Input Data'!I30)</f>
        <v>HERRERA, ADRIANNE VERGARA</v>
      </c>
      <c r="E37" s="847"/>
      <c r="F37" s="217"/>
      <c r="G37" s="218"/>
      <c r="H37" s="219"/>
      <c r="I37" s="219"/>
      <c r="J37" s="220"/>
      <c r="K37" s="221"/>
      <c r="L37" s="219"/>
      <c r="M37" s="219"/>
      <c r="N37" s="219"/>
      <c r="O37" s="222"/>
      <c r="P37" s="223"/>
      <c r="Q37" s="219"/>
      <c r="R37" s="219"/>
      <c r="S37" s="219"/>
      <c r="T37" s="220"/>
      <c r="U37" s="221"/>
      <c r="V37" s="219"/>
      <c r="W37" s="219"/>
      <c r="X37" s="219"/>
      <c r="Y37" s="222"/>
      <c r="Z37" s="223"/>
      <c r="AA37" s="219"/>
      <c r="AB37" s="219"/>
      <c r="AC37" s="222"/>
      <c r="AD37" s="220"/>
      <c r="AE37" s="212">
        <f t="shared" si="0"/>
        <v>0</v>
      </c>
      <c r="AF37" s="213">
        <f t="shared" si="1"/>
        <v>22</v>
      </c>
      <c r="AG37" s="224">
        <f t="shared" si="4"/>
        <v>0</v>
      </c>
      <c r="AH37" s="225">
        <f t="shared" si="2"/>
        <v>22</v>
      </c>
      <c r="AI37" s="850"/>
      <c r="AJ37" s="848"/>
      <c r="AK37" s="848"/>
      <c r="AL37" s="848"/>
      <c r="AM37" s="848"/>
      <c r="AN37" s="849"/>
    </row>
    <row r="38" spans="2:51" ht="18" customHeight="1">
      <c r="B38" s="184"/>
      <c r="C38" s="227">
        <f>IF(D38="","",SUBTOTAL(103,$D$17:D38))</f>
        <v>22</v>
      </c>
      <c r="D38" s="846" t="str">
        <f>IF('Input Data'!I31="","",'Input Data'!I31)</f>
        <v>NAVARRO, LAWRENCE TORRES</v>
      </c>
      <c r="E38" s="847"/>
      <c r="F38" s="217"/>
      <c r="G38" s="218"/>
      <c r="H38" s="219"/>
      <c r="I38" s="219"/>
      <c r="J38" s="220"/>
      <c r="K38" s="221"/>
      <c r="L38" s="219"/>
      <c r="M38" s="219"/>
      <c r="N38" s="219"/>
      <c r="O38" s="222"/>
      <c r="P38" s="223"/>
      <c r="Q38" s="219"/>
      <c r="R38" s="219"/>
      <c r="S38" s="219"/>
      <c r="T38" s="220"/>
      <c r="U38" s="221"/>
      <c r="V38" s="219"/>
      <c r="W38" s="219"/>
      <c r="X38" s="219"/>
      <c r="Y38" s="222"/>
      <c r="Z38" s="223"/>
      <c r="AA38" s="219"/>
      <c r="AB38" s="219"/>
      <c r="AC38" s="222"/>
      <c r="AD38" s="220"/>
      <c r="AE38" s="212">
        <f t="shared" si="0"/>
        <v>0</v>
      </c>
      <c r="AF38" s="213">
        <f t="shared" si="1"/>
        <v>22</v>
      </c>
      <c r="AG38" s="224">
        <f t="shared" si="4"/>
        <v>0</v>
      </c>
      <c r="AH38" s="225">
        <f t="shared" si="2"/>
        <v>22</v>
      </c>
      <c r="AI38" s="850"/>
      <c r="AJ38" s="848"/>
      <c r="AK38" s="848"/>
      <c r="AL38" s="848"/>
      <c r="AM38" s="848"/>
      <c r="AN38" s="849"/>
    </row>
    <row r="39" spans="2:51" ht="18" customHeight="1">
      <c r="B39" s="184"/>
      <c r="C39" s="227">
        <f>IF(D39="","",SUBTOTAL(103,$D$17:D39))</f>
        <v>23</v>
      </c>
      <c r="D39" s="846" t="str">
        <f>IF('Input Data'!I32="","",'Input Data'!I32)</f>
        <v>VERGARA, MIGUEL DOMINGUEZ</v>
      </c>
      <c r="E39" s="847"/>
      <c r="F39" s="217"/>
      <c r="G39" s="218"/>
      <c r="H39" s="219"/>
      <c r="I39" s="219"/>
      <c r="J39" s="220"/>
      <c r="K39" s="221"/>
      <c r="L39" s="219"/>
      <c r="M39" s="219"/>
      <c r="N39" s="219"/>
      <c r="O39" s="222"/>
      <c r="P39" s="223"/>
      <c r="Q39" s="219"/>
      <c r="R39" s="219"/>
      <c r="S39" s="219"/>
      <c r="T39" s="220"/>
      <c r="U39" s="221"/>
      <c r="V39" s="219"/>
      <c r="W39" s="219"/>
      <c r="X39" s="219"/>
      <c r="Y39" s="222"/>
      <c r="Z39" s="223"/>
      <c r="AA39" s="219"/>
      <c r="AB39" s="219"/>
      <c r="AC39" s="222"/>
      <c r="AD39" s="220"/>
      <c r="AE39" s="212">
        <f t="shared" si="0"/>
        <v>0</v>
      </c>
      <c r="AF39" s="213">
        <f t="shared" si="1"/>
        <v>22</v>
      </c>
      <c r="AG39" s="224">
        <f t="shared" si="4"/>
        <v>0</v>
      </c>
      <c r="AH39" s="225">
        <f t="shared" si="2"/>
        <v>22</v>
      </c>
      <c r="AI39" s="850"/>
      <c r="AJ39" s="848"/>
      <c r="AK39" s="848"/>
      <c r="AL39" s="848"/>
      <c r="AM39" s="848"/>
      <c r="AN39" s="849"/>
    </row>
    <row r="40" spans="2:51" ht="18" customHeight="1">
      <c r="B40" s="184"/>
      <c r="C40" s="227">
        <f>IF(D40="","",SUBTOTAL(103,$D$17:D40))</f>
        <v>24</v>
      </c>
      <c r="D40" s="846" t="str">
        <f>IF('Input Data'!I33="","",'Input Data'!I33)</f>
        <v>DOMINGUEZ, ANTHONY ESPINOZA</v>
      </c>
      <c r="E40" s="847"/>
      <c r="F40" s="217"/>
      <c r="G40" s="218"/>
      <c r="H40" s="219"/>
      <c r="I40" s="219"/>
      <c r="J40" s="220"/>
      <c r="K40" s="221"/>
      <c r="L40" s="219"/>
      <c r="M40" s="219"/>
      <c r="N40" s="219"/>
      <c r="O40" s="222"/>
      <c r="P40" s="223"/>
      <c r="Q40" s="219"/>
      <c r="R40" s="219"/>
      <c r="S40" s="219"/>
      <c r="T40" s="220"/>
      <c r="U40" s="221"/>
      <c r="V40" s="219"/>
      <c r="W40" s="219"/>
      <c r="X40" s="219"/>
      <c r="Y40" s="222"/>
      <c r="Z40" s="223"/>
      <c r="AA40" s="219"/>
      <c r="AB40" s="219"/>
      <c r="AC40" s="222"/>
      <c r="AD40" s="220"/>
      <c r="AE40" s="212">
        <f t="shared" si="0"/>
        <v>0</v>
      </c>
      <c r="AF40" s="213">
        <f t="shared" si="1"/>
        <v>22</v>
      </c>
      <c r="AG40" s="224">
        <f t="shared" si="4"/>
        <v>0</v>
      </c>
      <c r="AH40" s="225">
        <f t="shared" si="2"/>
        <v>22</v>
      </c>
      <c r="AI40" s="850"/>
      <c r="AJ40" s="848"/>
      <c r="AK40" s="848"/>
      <c r="AL40" s="848"/>
      <c r="AM40" s="848"/>
      <c r="AN40" s="849"/>
    </row>
    <row r="41" spans="2:51" ht="18" customHeight="1">
      <c r="B41" s="184"/>
      <c r="C41" s="227">
        <f>IF(D41="","",SUBTOTAL(103,$D$17:D41))</f>
        <v>25</v>
      </c>
      <c r="D41" s="846" t="str">
        <f>IF('Input Data'!I34="","",'Input Data'!I34)</f>
        <v>ESPINOZA, ALVIN DEL ROSARIO</v>
      </c>
      <c r="E41" s="847"/>
      <c r="F41" s="217"/>
      <c r="G41" s="218"/>
      <c r="H41" s="219"/>
      <c r="I41" s="219"/>
      <c r="J41" s="220"/>
      <c r="K41" s="221"/>
      <c r="L41" s="219"/>
      <c r="M41" s="219"/>
      <c r="N41" s="219"/>
      <c r="O41" s="222"/>
      <c r="P41" s="223"/>
      <c r="Q41" s="219"/>
      <c r="R41" s="219"/>
      <c r="S41" s="219"/>
      <c r="T41" s="220"/>
      <c r="U41" s="221"/>
      <c r="V41" s="219"/>
      <c r="W41" s="219"/>
      <c r="X41" s="219"/>
      <c r="Y41" s="222"/>
      <c r="Z41" s="223"/>
      <c r="AA41" s="219"/>
      <c r="AB41" s="219"/>
      <c r="AC41" s="222"/>
      <c r="AD41" s="220"/>
      <c r="AE41" s="212">
        <f t="shared" si="0"/>
        <v>0</v>
      </c>
      <c r="AF41" s="213">
        <f t="shared" si="1"/>
        <v>22</v>
      </c>
      <c r="AG41" s="224">
        <f t="shared" si="4"/>
        <v>0</v>
      </c>
      <c r="AH41" s="225">
        <f t="shared" si="2"/>
        <v>22</v>
      </c>
      <c r="AI41" s="850"/>
      <c r="AJ41" s="848"/>
      <c r="AK41" s="848"/>
      <c r="AL41" s="848"/>
      <c r="AM41" s="848"/>
      <c r="AN41" s="849"/>
    </row>
    <row r="42" spans="2:51" ht="18" customHeight="1">
      <c r="B42" s="184"/>
      <c r="C42" s="227">
        <f>IF(D42="","",SUBTOTAL(103,$D$17:D42))</f>
        <v>26</v>
      </c>
      <c r="D42" s="846" t="str">
        <f>IF('Input Data'!I35="","",'Input Data'!I35)</f>
        <v>DEL ROSARIO, OLIVER EVANGELISTA</v>
      </c>
      <c r="E42" s="847"/>
      <c r="F42" s="217"/>
      <c r="G42" s="218"/>
      <c r="H42" s="219"/>
      <c r="I42" s="219"/>
      <c r="J42" s="220"/>
      <c r="K42" s="221"/>
      <c r="L42" s="219"/>
      <c r="M42" s="219"/>
      <c r="N42" s="219"/>
      <c r="O42" s="222"/>
      <c r="P42" s="223"/>
      <c r="Q42" s="219"/>
      <c r="R42" s="219"/>
      <c r="S42" s="219"/>
      <c r="T42" s="220"/>
      <c r="U42" s="221"/>
      <c r="V42" s="219"/>
      <c r="W42" s="219"/>
      <c r="X42" s="219"/>
      <c r="Y42" s="222"/>
      <c r="Z42" s="223"/>
      <c r="AA42" s="219"/>
      <c r="AB42" s="219"/>
      <c r="AC42" s="222"/>
      <c r="AD42" s="220"/>
      <c r="AE42" s="212">
        <f t="shared" si="0"/>
        <v>0</v>
      </c>
      <c r="AF42" s="213">
        <f t="shared" si="1"/>
        <v>22</v>
      </c>
      <c r="AG42" s="224">
        <f t="shared" si="4"/>
        <v>0</v>
      </c>
      <c r="AH42" s="225">
        <f t="shared" si="2"/>
        <v>22</v>
      </c>
      <c r="AI42" s="850"/>
      <c r="AJ42" s="848"/>
      <c r="AK42" s="848"/>
      <c r="AL42" s="848"/>
      <c r="AM42" s="848"/>
      <c r="AN42" s="849"/>
    </row>
    <row r="43" spans="2:51" ht="18" customHeight="1">
      <c r="B43" s="184"/>
      <c r="C43" s="227">
        <f>IF(D43="","",SUBTOTAL(103,$D$17:D43))</f>
        <v>27</v>
      </c>
      <c r="D43" s="846" t="str">
        <f>IF('Input Data'!I36="","",'Input Data'!I36)</f>
        <v>EVANGELISTA, NOEL MERCADO</v>
      </c>
      <c r="E43" s="847"/>
      <c r="F43" s="217"/>
      <c r="G43" s="218"/>
      <c r="H43" s="219"/>
      <c r="I43" s="219"/>
      <c r="J43" s="220"/>
      <c r="K43" s="221"/>
      <c r="L43" s="219"/>
      <c r="M43" s="219"/>
      <c r="N43" s="219"/>
      <c r="O43" s="222"/>
      <c r="P43" s="223"/>
      <c r="Q43" s="219"/>
      <c r="R43" s="219"/>
      <c r="S43" s="219"/>
      <c r="T43" s="220"/>
      <c r="U43" s="221"/>
      <c r="V43" s="219"/>
      <c r="W43" s="219"/>
      <c r="X43" s="219"/>
      <c r="Y43" s="222"/>
      <c r="Z43" s="223"/>
      <c r="AA43" s="219"/>
      <c r="AB43" s="219"/>
      <c r="AC43" s="222"/>
      <c r="AD43" s="220"/>
      <c r="AE43" s="212">
        <f t="shared" si="0"/>
        <v>0</v>
      </c>
      <c r="AF43" s="213">
        <f t="shared" si="1"/>
        <v>22</v>
      </c>
      <c r="AG43" s="224">
        <f t="shared" si="4"/>
        <v>0</v>
      </c>
      <c r="AH43" s="225">
        <f t="shared" si="2"/>
        <v>22</v>
      </c>
      <c r="AI43" s="850"/>
      <c r="AJ43" s="848"/>
      <c r="AK43" s="848"/>
      <c r="AL43" s="848"/>
      <c r="AM43" s="848"/>
      <c r="AN43" s="849"/>
    </row>
    <row r="44" spans="2:51" ht="18" customHeight="1">
      <c r="B44" s="184"/>
      <c r="C44" s="227">
        <f>IF(D44="","",SUBTOTAL(103,$D$17:D44))</f>
        <v>28</v>
      </c>
      <c r="D44" s="846" t="str">
        <f>IF('Input Data'!I37="","",'Input Data'!I37)</f>
        <v>MERCADO, CEDRIC PADILLA</v>
      </c>
      <c r="E44" s="847"/>
      <c r="F44" s="217"/>
      <c r="G44" s="218"/>
      <c r="H44" s="219"/>
      <c r="I44" s="219"/>
      <c r="J44" s="220"/>
      <c r="K44" s="221"/>
      <c r="L44" s="219"/>
      <c r="M44" s="219"/>
      <c r="N44" s="219"/>
      <c r="O44" s="222"/>
      <c r="P44" s="223"/>
      <c r="Q44" s="219"/>
      <c r="R44" s="219"/>
      <c r="S44" s="219"/>
      <c r="T44" s="220"/>
      <c r="U44" s="221"/>
      <c r="V44" s="219"/>
      <c r="W44" s="219"/>
      <c r="X44" s="219"/>
      <c r="Y44" s="222"/>
      <c r="Z44" s="223"/>
      <c r="AA44" s="219"/>
      <c r="AB44" s="219"/>
      <c r="AC44" s="222"/>
      <c r="AD44" s="220"/>
      <c r="AE44" s="212">
        <f t="shared" si="0"/>
        <v>0</v>
      </c>
      <c r="AF44" s="213">
        <f t="shared" si="1"/>
        <v>22</v>
      </c>
      <c r="AG44" s="224">
        <f t="shared" si="4"/>
        <v>0</v>
      </c>
      <c r="AH44" s="225">
        <f t="shared" si="2"/>
        <v>22</v>
      </c>
      <c r="AI44" s="850"/>
      <c r="AJ44" s="848"/>
      <c r="AK44" s="848"/>
      <c r="AL44" s="848"/>
      <c r="AM44" s="848"/>
      <c r="AN44" s="849"/>
    </row>
    <row r="45" spans="2:51" ht="18" customHeight="1">
      <c r="B45" s="184"/>
      <c r="C45" s="227">
        <f>IF(D45="","",SUBTOTAL(103,$D$17:D45))</f>
        <v>29</v>
      </c>
      <c r="D45" s="846" t="str">
        <f>IF('Input Data'!I38="","",'Input Data'!I38)</f>
        <v>PADILLA, ANDRE MANALO</v>
      </c>
      <c r="E45" s="847"/>
      <c r="F45" s="217"/>
      <c r="G45" s="218"/>
      <c r="H45" s="219"/>
      <c r="I45" s="219"/>
      <c r="J45" s="220"/>
      <c r="K45" s="221"/>
      <c r="L45" s="219"/>
      <c r="M45" s="219"/>
      <c r="N45" s="219"/>
      <c r="O45" s="222"/>
      <c r="P45" s="223"/>
      <c r="Q45" s="219"/>
      <c r="R45" s="219"/>
      <c r="S45" s="219"/>
      <c r="T45" s="220"/>
      <c r="U45" s="221"/>
      <c r="V45" s="219"/>
      <c r="W45" s="219"/>
      <c r="X45" s="219"/>
      <c r="Y45" s="222"/>
      <c r="Z45" s="223"/>
      <c r="AA45" s="219"/>
      <c r="AB45" s="219"/>
      <c r="AC45" s="222"/>
      <c r="AD45" s="220"/>
      <c r="AE45" s="212">
        <f t="shared" si="0"/>
        <v>0</v>
      </c>
      <c r="AF45" s="213">
        <f t="shared" si="1"/>
        <v>22</v>
      </c>
      <c r="AG45" s="224">
        <f t="shared" si="4"/>
        <v>0</v>
      </c>
      <c r="AH45" s="225">
        <f t="shared" si="2"/>
        <v>22</v>
      </c>
      <c r="AI45" s="850"/>
      <c r="AJ45" s="848"/>
      <c r="AK45" s="848"/>
      <c r="AL45" s="848"/>
      <c r="AM45" s="848"/>
      <c r="AN45" s="849"/>
    </row>
    <row r="46" spans="2:51" ht="18" customHeight="1">
      <c r="B46" s="184"/>
      <c r="C46" s="227">
        <f>IF(D46="","",SUBTOTAL(103,$D$17:D46))</f>
        <v>30</v>
      </c>
      <c r="D46" s="846" t="str">
        <f>IF('Input Data'!I39="","",'Input Data'!I39)</f>
        <v>MANALO, TRISTAN SORIANO</v>
      </c>
      <c r="E46" s="847"/>
      <c r="F46" s="217"/>
      <c r="G46" s="218"/>
      <c r="H46" s="219"/>
      <c r="I46" s="219"/>
      <c r="J46" s="220"/>
      <c r="K46" s="221"/>
      <c r="L46" s="219"/>
      <c r="M46" s="219"/>
      <c r="N46" s="219"/>
      <c r="O46" s="222"/>
      <c r="P46" s="223"/>
      <c r="Q46" s="219"/>
      <c r="R46" s="219"/>
      <c r="S46" s="219"/>
      <c r="T46" s="220"/>
      <c r="U46" s="221"/>
      <c r="V46" s="219"/>
      <c r="W46" s="219"/>
      <c r="X46" s="219"/>
      <c r="Y46" s="222"/>
      <c r="Z46" s="223"/>
      <c r="AA46" s="219"/>
      <c r="AB46" s="219"/>
      <c r="AC46" s="222"/>
      <c r="AD46" s="220"/>
      <c r="AE46" s="212">
        <f t="shared" si="0"/>
        <v>0</v>
      </c>
      <c r="AF46" s="213">
        <f t="shared" si="1"/>
        <v>22</v>
      </c>
      <c r="AG46" s="224">
        <f t="shared" si="4"/>
        <v>0</v>
      </c>
      <c r="AH46" s="225">
        <f t="shared" si="2"/>
        <v>22</v>
      </c>
      <c r="AI46" s="850"/>
      <c r="AJ46" s="848"/>
      <c r="AK46" s="848"/>
      <c r="AL46" s="848"/>
      <c r="AM46" s="848"/>
      <c r="AN46" s="849"/>
    </row>
    <row r="47" spans="2:51" ht="18" customHeight="1">
      <c r="B47" s="184"/>
      <c r="C47" s="227">
        <f>IF(D47="","",SUBTOTAL(103,$D$17:D47))</f>
        <v>31</v>
      </c>
      <c r="D47" s="846" t="str">
        <f>IF('Input Data'!I40="","",'Input Data'!I40)</f>
        <v>SORIANO, KYLE VILLAREAL</v>
      </c>
      <c r="E47" s="847"/>
      <c r="F47" s="217"/>
      <c r="G47" s="218"/>
      <c r="H47" s="219"/>
      <c r="I47" s="219"/>
      <c r="J47" s="220"/>
      <c r="K47" s="221"/>
      <c r="L47" s="219"/>
      <c r="M47" s="219"/>
      <c r="N47" s="219"/>
      <c r="O47" s="222"/>
      <c r="P47" s="223"/>
      <c r="Q47" s="219"/>
      <c r="R47" s="219"/>
      <c r="S47" s="219"/>
      <c r="T47" s="220"/>
      <c r="U47" s="221"/>
      <c r="V47" s="219"/>
      <c r="W47" s="219"/>
      <c r="X47" s="219"/>
      <c r="Y47" s="222"/>
      <c r="Z47" s="223"/>
      <c r="AA47" s="219"/>
      <c r="AB47" s="219"/>
      <c r="AC47" s="222"/>
      <c r="AD47" s="220"/>
      <c r="AE47" s="212">
        <f t="shared" si="0"/>
        <v>0</v>
      </c>
      <c r="AF47" s="213">
        <f t="shared" si="1"/>
        <v>22</v>
      </c>
      <c r="AG47" s="224">
        <f t="shared" si="4"/>
        <v>0</v>
      </c>
      <c r="AH47" s="225">
        <f t="shared" si="2"/>
        <v>22</v>
      </c>
      <c r="AI47" s="850"/>
      <c r="AJ47" s="848"/>
      <c r="AK47" s="848"/>
      <c r="AL47" s="848"/>
      <c r="AM47" s="848"/>
      <c r="AN47" s="849"/>
    </row>
    <row r="48" spans="2:51" ht="18" customHeight="1">
      <c r="B48" s="184"/>
      <c r="C48" s="227">
        <f>IF(D48="","",SUBTOTAL(103,$D$17:D48))</f>
        <v>32</v>
      </c>
      <c r="D48" s="846" t="str">
        <f>IF('Input Data'!I41="","",'Input Data'!I41)</f>
        <v>VILLAREAL, JONATHAN MARQUEZ</v>
      </c>
      <c r="E48" s="847"/>
      <c r="F48" s="217"/>
      <c r="G48" s="218"/>
      <c r="H48" s="219"/>
      <c r="I48" s="219"/>
      <c r="J48" s="220"/>
      <c r="K48" s="221"/>
      <c r="L48" s="219"/>
      <c r="M48" s="219"/>
      <c r="N48" s="219"/>
      <c r="O48" s="222"/>
      <c r="P48" s="223"/>
      <c r="Q48" s="219"/>
      <c r="R48" s="219"/>
      <c r="S48" s="219"/>
      <c r="T48" s="220"/>
      <c r="U48" s="221"/>
      <c r="V48" s="219"/>
      <c r="W48" s="219"/>
      <c r="X48" s="219"/>
      <c r="Y48" s="222"/>
      <c r="Z48" s="223"/>
      <c r="AA48" s="219"/>
      <c r="AB48" s="219"/>
      <c r="AC48" s="222"/>
      <c r="AD48" s="220"/>
      <c r="AE48" s="212">
        <f t="shared" si="0"/>
        <v>0</v>
      </c>
      <c r="AF48" s="213">
        <f t="shared" si="1"/>
        <v>22</v>
      </c>
      <c r="AG48" s="224">
        <f t="shared" si="4"/>
        <v>0</v>
      </c>
      <c r="AH48" s="225">
        <f t="shared" si="2"/>
        <v>22</v>
      </c>
      <c r="AI48" s="850"/>
      <c r="AJ48" s="848"/>
      <c r="AK48" s="848"/>
      <c r="AL48" s="848"/>
      <c r="AM48" s="848"/>
      <c r="AN48" s="849"/>
    </row>
    <row r="49" spans="2:51" ht="18" customHeight="1">
      <c r="B49" s="184"/>
      <c r="C49" s="227">
        <f>IF(D49="","",SUBTOTAL(103,$D$17:D49))</f>
        <v>33</v>
      </c>
      <c r="D49" s="846" t="str">
        <f>IF('Input Data'!I42="","",'Input Data'!I42)</f>
        <v>MARQUEZ, RICHARD EVANGELISTA</v>
      </c>
      <c r="E49" s="847"/>
      <c r="F49" s="217"/>
      <c r="G49" s="218"/>
      <c r="H49" s="219"/>
      <c r="I49" s="219"/>
      <c r="J49" s="220"/>
      <c r="K49" s="221"/>
      <c r="L49" s="219"/>
      <c r="M49" s="219"/>
      <c r="N49" s="219"/>
      <c r="O49" s="222"/>
      <c r="P49" s="223"/>
      <c r="Q49" s="219"/>
      <c r="R49" s="219"/>
      <c r="S49" s="219"/>
      <c r="T49" s="220"/>
      <c r="U49" s="221"/>
      <c r="V49" s="219"/>
      <c r="W49" s="219"/>
      <c r="X49" s="219"/>
      <c r="Y49" s="222"/>
      <c r="Z49" s="223"/>
      <c r="AA49" s="219"/>
      <c r="AB49" s="219"/>
      <c r="AC49" s="222"/>
      <c r="AD49" s="220"/>
      <c r="AE49" s="212">
        <f t="shared" si="0"/>
        <v>0</v>
      </c>
      <c r="AF49" s="213">
        <f t="shared" si="1"/>
        <v>22</v>
      </c>
      <c r="AG49" s="224">
        <f t="shared" si="4"/>
        <v>0</v>
      </c>
      <c r="AH49" s="225">
        <f t="shared" si="2"/>
        <v>22</v>
      </c>
      <c r="AI49" s="850"/>
      <c r="AJ49" s="848"/>
      <c r="AK49" s="848"/>
      <c r="AL49" s="848"/>
      <c r="AM49" s="848"/>
      <c r="AN49" s="849"/>
    </row>
    <row r="50" spans="2:51" ht="18" customHeight="1">
      <c r="B50" s="184"/>
      <c r="C50" s="227">
        <f>IF(D50="","",SUBTOTAL(103,$D$17:D50))</f>
        <v>34</v>
      </c>
      <c r="D50" s="846" t="str">
        <f>IF('Input Data'!I43="","",'Input Data'!I43)</f>
        <v>SANTIAGO, BRYAN DIZON</v>
      </c>
      <c r="E50" s="847"/>
      <c r="F50" s="217"/>
      <c r="G50" s="218"/>
      <c r="H50" s="219"/>
      <c r="I50" s="219"/>
      <c r="J50" s="220"/>
      <c r="K50" s="221"/>
      <c r="L50" s="219"/>
      <c r="M50" s="219"/>
      <c r="N50" s="219"/>
      <c r="O50" s="222"/>
      <c r="P50" s="223"/>
      <c r="Q50" s="219"/>
      <c r="R50" s="219"/>
      <c r="S50" s="219"/>
      <c r="T50" s="220"/>
      <c r="U50" s="221"/>
      <c r="V50" s="219"/>
      <c r="W50" s="219"/>
      <c r="X50" s="219"/>
      <c r="Y50" s="222"/>
      <c r="Z50" s="223"/>
      <c r="AA50" s="219"/>
      <c r="AB50" s="219"/>
      <c r="AC50" s="222"/>
      <c r="AD50" s="220"/>
      <c r="AE50" s="212">
        <f t="shared" si="0"/>
        <v>0</v>
      </c>
      <c r="AF50" s="213">
        <f t="shared" si="1"/>
        <v>22</v>
      </c>
      <c r="AG50" s="224">
        <f t="shared" si="4"/>
        <v>0</v>
      </c>
      <c r="AH50" s="225">
        <f t="shared" si="2"/>
        <v>22</v>
      </c>
      <c r="AI50" s="850"/>
      <c r="AJ50" s="848"/>
      <c r="AK50" s="848"/>
      <c r="AL50" s="848"/>
      <c r="AM50" s="848"/>
      <c r="AN50" s="849"/>
    </row>
    <row r="51" spans="2:51" ht="18" customHeight="1">
      <c r="B51" s="184"/>
      <c r="C51" s="227">
        <f>IF(D51="","",SUBTOTAL(103,$D$17:D51))</f>
        <v>35</v>
      </c>
      <c r="D51" s="846" t="str">
        <f>IF('Input Data'!I44="","",'Input Data'!I44)</f>
        <v>DE LEON, CARLO BAUTISTA</v>
      </c>
      <c r="E51" s="847"/>
      <c r="F51" s="217"/>
      <c r="G51" s="218"/>
      <c r="H51" s="219"/>
      <c r="I51" s="219"/>
      <c r="J51" s="220"/>
      <c r="K51" s="221"/>
      <c r="L51" s="219"/>
      <c r="M51" s="219"/>
      <c r="N51" s="219"/>
      <c r="O51" s="222"/>
      <c r="P51" s="223"/>
      <c r="Q51" s="219"/>
      <c r="R51" s="219"/>
      <c r="S51" s="219"/>
      <c r="T51" s="220"/>
      <c r="U51" s="221"/>
      <c r="V51" s="219"/>
      <c r="W51" s="219"/>
      <c r="X51" s="219"/>
      <c r="Y51" s="222"/>
      <c r="Z51" s="223"/>
      <c r="AA51" s="219"/>
      <c r="AB51" s="219"/>
      <c r="AC51" s="222"/>
      <c r="AD51" s="220"/>
      <c r="AE51" s="212">
        <f t="shared" si="0"/>
        <v>0</v>
      </c>
      <c r="AF51" s="213">
        <f t="shared" si="1"/>
        <v>22</v>
      </c>
      <c r="AG51" s="224">
        <f t="shared" si="4"/>
        <v>0</v>
      </c>
      <c r="AH51" s="225">
        <f t="shared" si="2"/>
        <v>22</v>
      </c>
      <c r="AI51" s="850"/>
      <c r="AJ51" s="848"/>
      <c r="AK51" s="848"/>
      <c r="AL51" s="848"/>
      <c r="AM51" s="848"/>
      <c r="AN51" s="849"/>
    </row>
    <row r="52" spans="2:51" ht="18" customHeight="1">
      <c r="B52" s="184"/>
      <c r="C52" s="227">
        <f>IF(D52="","",SUBTOTAL(103,$D$17:D52))</f>
        <v>36</v>
      </c>
      <c r="D52" s="846" t="str">
        <f>IF('Input Data'!I45="","",'Input Data'!I45)</f>
        <v>DIZON, MARK CRUZ</v>
      </c>
      <c r="E52" s="847"/>
      <c r="F52" s="217"/>
      <c r="G52" s="218"/>
      <c r="H52" s="219"/>
      <c r="I52" s="219"/>
      <c r="J52" s="220"/>
      <c r="K52" s="221"/>
      <c r="L52" s="219"/>
      <c r="M52" s="219"/>
      <c r="N52" s="219"/>
      <c r="O52" s="222"/>
      <c r="P52" s="223"/>
      <c r="Q52" s="219"/>
      <c r="R52" s="219"/>
      <c r="S52" s="219"/>
      <c r="T52" s="220"/>
      <c r="U52" s="221"/>
      <c r="V52" s="219"/>
      <c r="W52" s="219"/>
      <c r="X52" s="219"/>
      <c r="Y52" s="222"/>
      <c r="Z52" s="223"/>
      <c r="AA52" s="219"/>
      <c r="AB52" s="219"/>
      <c r="AC52" s="222"/>
      <c r="AD52" s="220"/>
      <c r="AE52" s="212">
        <f t="shared" si="0"/>
        <v>0</v>
      </c>
      <c r="AF52" s="213">
        <f t="shared" si="1"/>
        <v>22</v>
      </c>
      <c r="AG52" s="224">
        <f t="shared" si="4"/>
        <v>0</v>
      </c>
      <c r="AH52" s="225">
        <f t="shared" si="2"/>
        <v>22</v>
      </c>
      <c r="AI52" s="850"/>
      <c r="AJ52" s="848"/>
      <c r="AK52" s="848"/>
      <c r="AL52" s="848"/>
      <c r="AM52" s="848"/>
      <c r="AN52" s="849"/>
    </row>
    <row r="53" spans="2:51" ht="18" customHeight="1">
      <c r="B53" s="184"/>
      <c r="C53" s="227">
        <f>IF(D53="","",SUBTOTAL(103,$D$17:D53))</f>
        <v>37</v>
      </c>
      <c r="D53" s="846" t="str">
        <f>IF('Input Data'!I46="","",'Input Data'!I46)</f>
        <v>FRANCISCO, ADRIAN MORALES</v>
      </c>
      <c r="E53" s="847"/>
      <c r="F53" s="217"/>
      <c r="G53" s="218"/>
      <c r="H53" s="219"/>
      <c r="I53" s="219"/>
      <c r="J53" s="220"/>
      <c r="K53" s="221"/>
      <c r="L53" s="219"/>
      <c r="M53" s="219"/>
      <c r="N53" s="219"/>
      <c r="O53" s="222"/>
      <c r="P53" s="223"/>
      <c r="Q53" s="219"/>
      <c r="R53" s="219"/>
      <c r="S53" s="219"/>
      <c r="T53" s="220"/>
      <c r="U53" s="221"/>
      <c r="V53" s="219"/>
      <c r="W53" s="219"/>
      <c r="X53" s="219"/>
      <c r="Y53" s="222"/>
      <c r="Z53" s="223"/>
      <c r="AA53" s="219"/>
      <c r="AB53" s="219"/>
      <c r="AC53" s="222"/>
      <c r="AD53" s="220"/>
      <c r="AE53" s="212">
        <f t="shared" si="0"/>
        <v>0</v>
      </c>
      <c r="AF53" s="213">
        <f t="shared" si="1"/>
        <v>22</v>
      </c>
      <c r="AG53" s="224">
        <f>IF(AH53="","",AE53)</f>
        <v>0</v>
      </c>
      <c r="AH53" s="225">
        <f t="shared" si="2"/>
        <v>22</v>
      </c>
      <c r="AI53" s="850"/>
      <c r="AJ53" s="848"/>
      <c r="AK53" s="848"/>
      <c r="AL53" s="848"/>
      <c r="AM53" s="848"/>
      <c r="AN53" s="849"/>
    </row>
    <row r="54" spans="2:51" ht="18" customHeight="1">
      <c r="B54" s="184"/>
      <c r="C54" s="227">
        <f>IF(D54="","",SUBTOTAL(103,$D$17:D54))</f>
        <v>38</v>
      </c>
      <c r="D54" s="846" t="str">
        <f>IF('Input Data'!I47="","",'Input Data'!I47)</f>
        <v>ORTEGA, GABRIEL SANTOS</v>
      </c>
      <c r="E54" s="847"/>
      <c r="F54" s="217"/>
      <c r="G54" s="218"/>
      <c r="H54" s="219"/>
      <c r="I54" s="219"/>
      <c r="J54" s="220"/>
      <c r="K54" s="221"/>
      <c r="L54" s="219"/>
      <c r="M54" s="219"/>
      <c r="N54" s="219"/>
      <c r="O54" s="222"/>
      <c r="P54" s="223"/>
      <c r="Q54" s="219"/>
      <c r="R54" s="219"/>
      <c r="S54" s="219"/>
      <c r="T54" s="220"/>
      <c r="U54" s="221"/>
      <c r="V54" s="219"/>
      <c r="W54" s="219"/>
      <c r="X54" s="219"/>
      <c r="Y54" s="222"/>
      <c r="Z54" s="223"/>
      <c r="AA54" s="219"/>
      <c r="AB54" s="219"/>
      <c r="AC54" s="222"/>
      <c r="AD54" s="220"/>
      <c r="AE54" s="212">
        <f t="shared" si="0"/>
        <v>0</v>
      </c>
      <c r="AF54" s="213">
        <f t="shared" si="1"/>
        <v>22</v>
      </c>
      <c r="AG54" s="224">
        <f t="shared" si="4"/>
        <v>0</v>
      </c>
      <c r="AH54" s="225">
        <f>IF(AF54="","",$AR$13-AE54)</f>
        <v>22</v>
      </c>
      <c r="AI54" s="850"/>
      <c r="AJ54" s="848"/>
      <c r="AK54" s="848"/>
      <c r="AL54" s="848"/>
      <c r="AM54" s="848"/>
      <c r="AN54" s="849"/>
    </row>
    <row r="55" spans="2:51" ht="18" customHeight="1">
      <c r="B55" s="184"/>
      <c r="C55" s="227">
        <f>IF(D55="","",SUBTOTAL(103,$D$17:D55))</f>
        <v>39</v>
      </c>
      <c r="D55" s="846" t="str">
        <f>IF('Input Data'!I48="","",'Input Data'!I48)</f>
        <v>CHAVEZ, NATHAN VILLANUEVA</v>
      </c>
      <c r="E55" s="847"/>
      <c r="F55" s="217"/>
      <c r="G55" s="218"/>
      <c r="H55" s="219"/>
      <c r="I55" s="219"/>
      <c r="J55" s="220"/>
      <c r="K55" s="221"/>
      <c r="L55" s="219"/>
      <c r="M55" s="219"/>
      <c r="N55" s="219"/>
      <c r="O55" s="222"/>
      <c r="P55" s="223"/>
      <c r="Q55" s="219"/>
      <c r="R55" s="219"/>
      <c r="S55" s="219"/>
      <c r="T55" s="220"/>
      <c r="U55" s="221"/>
      <c r="V55" s="219"/>
      <c r="W55" s="219"/>
      <c r="X55" s="219"/>
      <c r="Y55" s="222"/>
      <c r="Z55" s="223"/>
      <c r="AA55" s="219"/>
      <c r="AB55" s="219"/>
      <c r="AC55" s="222"/>
      <c r="AD55" s="220"/>
      <c r="AE55" s="212">
        <f t="shared" si="0"/>
        <v>0</v>
      </c>
      <c r="AF55" s="213">
        <f t="shared" si="1"/>
        <v>22</v>
      </c>
      <c r="AG55" s="224">
        <f t="shared" si="4"/>
        <v>0</v>
      </c>
      <c r="AH55" s="225">
        <f t="shared" si="2"/>
        <v>22</v>
      </c>
      <c r="AI55" s="850"/>
      <c r="AJ55" s="848"/>
      <c r="AK55" s="848"/>
      <c r="AL55" s="848"/>
      <c r="AM55" s="848"/>
      <c r="AN55" s="849"/>
    </row>
    <row r="56" spans="2:51" ht="18" customHeight="1">
      <c r="B56" s="184"/>
      <c r="C56" s="227">
        <f>IF(D56="","",SUBTOTAL(103,$D$17:D56))</f>
        <v>40</v>
      </c>
      <c r="D56" s="846" t="str">
        <f>IF('Input Data'!I49="","",'Input Data'!I49)</f>
        <v>LIM, CHRISTIAN RAMOS</v>
      </c>
      <c r="E56" s="847"/>
      <c r="F56" s="217"/>
      <c r="G56" s="218"/>
      <c r="H56" s="219"/>
      <c r="I56" s="219"/>
      <c r="J56" s="220"/>
      <c r="K56" s="221"/>
      <c r="L56" s="219"/>
      <c r="M56" s="219"/>
      <c r="N56" s="219"/>
      <c r="O56" s="222"/>
      <c r="P56" s="223"/>
      <c r="Q56" s="219"/>
      <c r="R56" s="219"/>
      <c r="S56" s="219"/>
      <c r="T56" s="220"/>
      <c r="U56" s="221"/>
      <c r="V56" s="219"/>
      <c r="W56" s="219"/>
      <c r="X56" s="219"/>
      <c r="Y56" s="222"/>
      <c r="Z56" s="223"/>
      <c r="AA56" s="219"/>
      <c r="AB56" s="219"/>
      <c r="AC56" s="222"/>
      <c r="AD56" s="220"/>
      <c r="AE56" s="212">
        <f t="shared" si="0"/>
        <v>0</v>
      </c>
      <c r="AF56" s="213">
        <f t="shared" si="1"/>
        <v>22</v>
      </c>
      <c r="AG56" s="224">
        <f t="shared" si="4"/>
        <v>0</v>
      </c>
      <c r="AH56" s="225">
        <f t="shared" si="2"/>
        <v>22</v>
      </c>
      <c r="AI56" s="850"/>
      <c r="AJ56" s="848"/>
      <c r="AK56" s="848"/>
      <c r="AL56" s="848"/>
      <c r="AM56" s="848"/>
      <c r="AN56" s="849"/>
    </row>
    <row r="57" spans="2:51" ht="18" customHeight="1">
      <c r="B57" s="184"/>
      <c r="C57" s="227">
        <f>IF(D57="","",SUBTOTAL(103,$D$17:D57))</f>
        <v>41</v>
      </c>
      <c r="D57" s="846" t="str">
        <f>IF('Input Data'!I50="","",'Input Data'!I50)</f>
        <v>CHUA, PAOLO FERNANDEZ</v>
      </c>
      <c r="E57" s="847"/>
      <c r="F57" s="217"/>
      <c r="G57" s="218"/>
      <c r="H57" s="219"/>
      <c r="I57" s="219"/>
      <c r="J57" s="220"/>
      <c r="K57" s="221"/>
      <c r="L57" s="219"/>
      <c r="M57" s="219"/>
      <c r="N57" s="219"/>
      <c r="O57" s="222"/>
      <c r="P57" s="223"/>
      <c r="Q57" s="219"/>
      <c r="R57" s="219"/>
      <c r="S57" s="219"/>
      <c r="T57" s="220"/>
      <c r="U57" s="221"/>
      <c r="V57" s="219"/>
      <c r="W57" s="219"/>
      <c r="X57" s="219"/>
      <c r="Y57" s="222"/>
      <c r="Z57" s="223"/>
      <c r="AA57" s="219"/>
      <c r="AB57" s="219"/>
      <c r="AC57" s="222"/>
      <c r="AD57" s="220"/>
      <c r="AE57" s="212">
        <f t="shared" si="0"/>
        <v>0</v>
      </c>
      <c r="AF57" s="213">
        <f t="shared" si="1"/>
        <v>22</v>
      </c>
      <c r="AG57" s="224">
        <f t="shared" si="4"/>
        <v>0</v>
      </c>
      <c r="AH57" s="225">
        <f t="shared" si="2"/>
        <v>22</v>
      </c>
      <c r="AI57" s="850"/>
      <c r="AJ57" s="848"/>
      <c r="AK57" s="848"/>
      <c r="AL57" s="848"/>
      <c r="AM57" s="848"/>
      <c r="AN57" s="849"/>
      <c r="AY57" s="177">
        <f t="shared" si="3"/>
        <v>1</v>
      </c>
    </row>
    <row r="58" spans="2:51" ht="18" customHeight="1">
      <c r="B58" s="184"/>
      <c r="C58" s="227">
        <f>IF(D58="","",SUBTOTAL(103,$D$17:D58))</f>
        <v>42</v>
      </c>
      <c r="D58" s="846" t="str">
        <f>IF('Input Data'!I51="","",'Input Data'!I51)</f>
        <v>SY, ANGELO GUTIERREZ</v>
      </c>
      <c r="E58" s="847"/>
      <c r="F58" s="217"/>
      <c r="G58" s="218"/>
      <c r="H58" s="219"/>
      <c r="I58" s="219"/>
      <c r="J58" s="220"/>
      <c r="K58" s="221"/>
      <c r="L58" s="219"/>
      <c r="M58" s="219"/>
      <c r="N58" s="219"/>
      <c r="O58" s="222"/>
      <c r="P58" s="223"/>
      <c r="Q58" s="219"/>
      <c r="R58" s="219"/>
      <c r="S58" s="219"/>
      <c r="T58" s="220"/>
      <c r="U58" s="221"/>
      <c r="V58" s="219"/>
      <c r="W58" s="219"/>
      <c r="X58" s="219"/>
      <c r="Y58" s="222"/>
      <c r="Z58" s="223"/>
      <c r="AA58" s="219"/>
      <c r="AB58" s="219"/>
      <c r="AC58" s="222"/>
      <c r="AD58" s="220"/>
      <c r="AE58" s="212">
        <f t="shared" si="0"/>
        <v>0</v>
      </c>
      <c r="AF58" s="213">
        <f t="shared" si="1"/>
        <v>22</v>
      </c>
      <c r="AG58" s="224">
        <f t="shared" si="4"/>
        <v>0</v>
      </c>
      <c r="AH58" s="225">
        <f t="shared" si="2"/>
        <v>22</v>
      </c>
      <c r="AI58" s="850"/>
      <c r="AJ58" s="848"/>
      <c r="AK58" s="848"/>
      <c r="AL58" s="848"/>
      <c r="AM58" s="848"/>
      <c r="AN58" s="849"/>
      <c r="AY58" s="177">
        <f t="shared" si="3"/>
        <v>1</v>
      </c>
    </row>
    <row r="59" spans="2:51" ht="18" customHeight="1">
      <c r="B59" s="184"/>
      <c r="C59" s="227">
        <f>IF(D59="","",SUBTOTAL(103,$D$17:D59))</f>
        <v>43</v>
      </c>
      <c r="D59" s="846" t="str">
        <f>IF('Input Data'!I52="","",'Input Data'!I52)</f>
        <v>GO, DOMINIC NAVARRO</v>
      </c>
      <c r="E59" s="847"/>
      <c r="F59" s="221"/>
      <c r="G59" s="219"/>
      <c r="H59" s="219"/>
      <c r="I59" s="219"/>
      <c r="J59" s="220"/>
      <c r="K59" s="221"/>
      <c r="L59" s="219"/>
      <c r="M59" s="219"/>
      <c r="N59" s="219"/>
      <c r="O59" s="222"/>
      <c r="P59" s="223"/>
      <c r="Q59" s="219"/>
      <c r="R59" s="219"/>
      <c r="S59" s="219"/>
      <c r="T59" s="220"/>
      <c r="U59" s="221"/>
      <c r="V59" s="219"/>
      <c r="W59" s="219"/>
      <c r="X59" s="219"/>
      <c r="Y59" s="222"/>
      <c r="Z59" s="223"/>
      <c r="AA59" s="219"/>
      <c r="AB59" s="219"/>
      <c r="AC59" s="222"/>
      <c r="AD59" s="220"/>
      <c r="AE59" s="212">
        <f t="shared" si="0"/>
        <v>0</v>
      </c>
      <c r="AF59" s="213">
        <f t="shared" si="1"/>
        <v>22</v>
      </c>
      <c r="AG59" s="224">
        <f t="shared" si="4"/>
        <v>0</v>
      </c>
      <c r="AH59" s="225">
        <f t="shared" si="2"/>
        <v>22</v>
      </c>
      <c r="AI59" s="850"/>
      <c r="AJ59" s="848"/>
      <c r="AK59" s="848"/>
      <c r="AL59" s="848"/>
      <c r="AM59" s="848"/>
      <c r="AN59" s="849"/>
      <c r="AY59" s="177">
        <f t="shared" si="3"/>
        <v>1</v>
      </c>
    </row>
    <row r="60" spans="2:51" ht="18" customHeight="1">
      <c r="B60" s="184"/>
      <c r="C60" s="227">
        <f>IF(D60="","",SUBTOTAL(103,$D$17:D60))</f>
        <v>44</v>
      </c>
      <c r="D60" s="846" t="str">
        <f>IF('Input Data'!I53="","",'Input Data'!I53)</f>
        <v>TAN, EMMANUEL CASTILLO</v>
      </c>
      <c r="E60" s="847"/>
      <c r="F60" s="221"/>
      <c r="G60" s="219"/>
      <c r="H60" s="219"/>
      <c r="I60" s="219"/>
      <c r="J60" s="220"/>
      <c r="K60" s="221"/>
      <c r="L60" s="219"/>
      <c r="M60" s="219"/>
      <c r="N60" s="219"/>
      <c r="O60" s="222"/>
      <c r="P60" s="223"/>
      <c r="Q60" s="219"/>
      <c r="R60" s="219"/>
      <c r="S60" s="219"/>
      <c r="T60" s="220"/>
      <c r="U60" s="221"/>
      <c r="V60" s="219"/>
      <c r="W60" s="219"/>
      <c r="X60" s="219"/>
      <c r="Y60" s="222"/>
      <c r="Z60" s="223"/>
      <c r="AA60" s="219"/>
      <c r="AB60" s="219"/>
      <c r="AC60" s="222"/>
      <c r="AD60" s="220"/>
      <c r="AE60" s="212">
        <f t="shared" si="0"/>
        <v>0</v>
      </c>
      <c r="AF60" s="213">
        <f t="shared" si="1"/>
        <v>22</v>
      </c>
      <c r="AG60" s="224">
        <f t="shared" si="4"/>
        <v>0</v>
      </c>
      <c r="AH60" s="225">
        <f t="shared" si="2"/>
        <v>22</v>
      </c>
      <c r="AI60" s="850"/>
      <c r="AJ60" s="848"/>
      <c r="AK60" s="848"/>
      <c r="AL60" s="848"/>
      <c r="AM60" s="848"/>
      <c r="AN60" s="849"/>
      <c r="AY60" s="177">
        <f t="shared" si="3"/>
        <v>1</v>
      </c>
    </row>
    <row r="61" spans="2:51" ht="18" customHeight="1">
      <c r="B61" s="184"/>
      <c r="C61" s="227">
        <f>IF(D61="","",SUBTOTAL(103,$D$17:D61))</f>
        <v>45</v>
      </c>
      <c r="D61" s="846" t="str">
        <f>IF('Input Data'!I54="","",'Input Data'!I54)</f>
        <v>ONG, PATRICK HERRERA</v>
      </c>
      <c r="E61" s="847"/>
      <c r="F61" s="221"/>
      <c r="G61" s="219"/>
      <c r="H61" s="219"/>
      <c r="I61" s="219"/>
      <c r="J61" s="220"/>
      <c r="K61" s="221"/>
      <c r="L61" s="219"/>
      <c r="M61" s="219"/>
      <c r="N61" s="219"/>
      <c r="O61" s="222"/>
      <c r="P61" s="223"/>
      <c r="Q61" s="219"/>
      <c r="R61" s="219"/>
      <c r="S61" s="219"/>
      <c r="T61" s="220"/>
      <c r="U61" s="221"/>
      <c r="V61" s="219"/>
      <c r="W61" s="219"/>
      <c r="X61" s="219"/>
      <c r="Y61" s="222"/>
      <c r="Z61" s="223"/>
      <c r="AA61" s="219"/>
      <c r="AB61" s="219"/>
      <c r="AC61" s="222"/>
      <c r="AD61" s="220"/>
      <c r="AE61" s="212">
        <f t="shared" si="0"/>
        <v>0</v>
      </c>
      <c r="AF61" s="213">
        <f t="shared" si="1"/>
        <v>22</v>
      </c>
      <c r="AG61" s="224">
        <f t="shared" si="4"/>
        <v>0</v>
      </c>
      <c r="AH61" s="225">
        <f t="shared" si="2"/>
        <v>22</v>
      </c>
      <c r="AI61" s="850"/>
      <c r="AJ61" s="848"/>
      <c r="AK61" s="848"/>
      <c r="AL61" s="848"/>
      <c r="AM61" s="848"/>
      <c r="AN61" s="849"/>
      <c r="AY61" s="177">
        <f t="shared" si="3"/>
        <v>1</v>
      </c>
    </row>
    <row r="62" spans="2:51" ht="18" customHeight="1">
      <c r="B62" s="184"/>
      <c r="C62" s="227">
        <f>IF(D62="","",SUBTOTAL(103,$D$17:D62))</f>
        <v>46</v>
      </c>
      <c r="D62" s="846" t="str">
        <f>IF('Input Data'!I55="","",'Input Data'!I55)</f>
        <v>UY, JOSEPH SALAZAR</v>
      </c>
      <c r="E62" s="847"/>
      <c r="F62" s="221"/>
      <c r="G62" s="219"/>
      <c r="H62" s="219"/>
      <c r="I62" s="219"/>
      <c r="J62" s="220"/>
      <c r="K62" s="221"/>
      <c r="L62" s="219"/>
      <c r="M62" s="219"/>
      <c r="N62" s="219"/>
      <c r="O62" s="222"/>
      <c r="P62" s="223"/>
      <c r="Q62" s="219"/>
      <c r="R62" s="219"/>
      <c r="S62" s="219"/>
      <c r="T62" s="220"/>
      <c r="U62" s="221"/>
      <c r="V62" s="219"/>
      <c r="W62" s="219"/>
      <c r="X62" s="219"/>
      <c r="Y62" s="222"/>
      <c r="Z62" s="223"/>
      <c r="AA62" s="219"/>
      <c r="AB62" s="219"/>
      <c r="AC62" s="222"/>
      <c r="AD62" s="220"/>
      <c r="AE62" s="212">
        <f t="shared" si="0"/>
        <v>0</v>
      </c>
      <c r="AF62" s="213">
        <f t="shared" si="1"/>
        <v>22</v>
      </c>
      <c r="AG62" s="224">
        <f t="shared" si="4"/>
        <v>0</v>
      </c>
      <c r="AH62" s="225">
        <f t="shared" si="2"/>
        <v>22</v>
      </c>
      <c r="AI62" s="850"/>
      <c r="AJ62" s="848"/>
      <c r="AK62" s="848"/>
      <c r="AL62" s="848"/>
      <c r="AM62" s="848"/>
      <c r="AN62" s="849"/>
      <c r="AY62" s="177">
        <f t="shared" si="3"/>
        <v>1</v>
      </c>
    </row>
    <row r="63" spans="2:51" ht="18" customHeight="1">
      <c r="B63" s="184"/>
      <c r="C63" s="227">
        <f>IF(D63="","",SUBTOTAL(103,$D$17:D63))</f>
        <v>47</v>
      </c>
      <c r="D63" s="846" t="str">
        <f>IF('Input Data'!I56="","",'Input Data'!I56)</f>
        <v>CO, LAWRENCE RIVERA</v>
      </c>
      <c r="E63" s="847"/>
      <c r="F63" s="236"/>
      <c r="G63" s="237"/>
      <c r="H63" s="237"/>
      <c r="I63" s="237"/>
      <c r="J63" s="238"/>
      <c r="K63" s="236"/>
      <c r="L63" s="237"/>
      <c r="M63" s="237"/>
      <c r="N63" s="237"/>
      <c r="O63" s="239"/>
      <c r="P63" s="240"/>
      <c r="Q63" s="237"/>
      <c r="R63" s="237"/>
      <c r="S63" s="237"/>
      <c r="T63" s="238"/>
      <c r="U63" s="236"/>
      <c r="V63" s="237"/>
      <c r="W63" s="237"/>
      <c r="X63" s="237"/>
      <c r="Y63" s="239"/>
      <c r="Z63" s="240"/>
      <c r="AA63" s="237"/>
      <c r="AB63" s="237"/>
      <c r="AC63" s="239"/>
      <c r="AD63" s="238"/>
      <c r="AE63" s="212">
        <f t="shared" si="0"/>
        <v>0</v>
      </c>
      <c r="AF63" s="213">
        <f t="shared" si="1"/>
        <v>22</v>
      </c>
      <c r="AG63" s="224">
        <f t="shared" si="4"/>
        <v>0</v>
      </c>
      <c r="AH63" s="225">
        <f t="shared" si="2"/>
        <v>22</v>
      </c>
      <c r="AI63" s="850"/>
      <c r="AJ63" s="848"/>
      <c r="AK63" s="848"/>
      <c r="AL63" s="848"/>
      <c r="AM63" s="848"/>
      <c r="AN63" s="849"/>
      <c r="AY63" s="177">
        <f t="shared" si="3"/>
        <v>1</v>
      </c>
    </row>
    <row r="64" spans="2:51" ht="18" customHeight="1">
      <c r="B64" s="184"/>
      <c r="C64" s="227">
        <f>IF(D64="","",SUBTOTAL(103,$D$17:D64))</f>
        <v>48</v>
      </c>
      <c r="D64" s="846" t="str">
        <f>IF('Input Data'!I57="","",'Input Data'!I57)</f>
        <v>DY, VINCENT MENDOZA</v>
      </c>
      <c r="E64" s="847"/>
      <c r="F64" s="236"/>
      <c r="G64" s="237"/>
      <c r="H64" s="237"/>
      <c r="I64" s="237"/>
      <c r="J64" s="238"/>
      <c r="K64" s="236"/>
      <c r="L64" s="237"/>
      <c r="M64" s="237"/>
      <c r="N64" s="237"/>
      <c r="O64" s="239"/>
      <c r="P64" s="240"/>
      <c r="Q64" s="237"/>
      <c r="R64" s="237"/>
      <c r="S64" s="237"/>
      <c r="T64" s="238"/>
      <c r="U64" s="236"/>
      <c r="V64" s="237"/>
      <c r="W64" s="237"/>
      <c r="X64" s="237"/>
      <c r="Y64" s="239"/>
      <c r="Z64" s="240"/>
      <c r="AA64" s="237"/>
      <c r="AB64" s="237"/>
      <c r="AC64" s="239"/>
      <c r="AD64" s="238"/>
      <c r="AE64" s="212">
        <f t="shared" si="0"/>
        <v>0</v>
      </c>
      <c r="AF64" s="213">
        <f t="shared" si="1"/>
        <v>22</v>
      </c>
      <c r="AG64" s="224">
        <f t="shared" si="4"/>
        <v>0</v>
      </c>
      <c r="AH64" s="225">
        <f t="shared" si="2"/>
        <v>22</v>
      </c>
      <c r="AI64" s="850"/>
      <c r="AJ64" s="848"/>
      <c r="AK64" s="848"/>
      <c r="AL64" s="848"/>
      <c r="AM64" s="848"/>
      <c r="AN64" s="849"/>
      <c r="AY64" s="177">
        <f t="shared" si="3"/>
        <v>1</v>
      </c>
    </row>
    <row r="65" spans="2:51" ht="18" customHeight="1">
      <c r="B65" s="184"/>
      <c r="C65" s="227">
        <f>IF(D65="","",SUBTOTAL(103,$D$17:D65))</f>
        <v>49</v>
      </c>
      <c r="D65" s="846" t="str">
        <f>IF('Input Data'!I58="","",'Input Data'!I58)</f>
        <v>TIU, JUSTIN LOPEZ</v>
      </c>
      <c r="E65" s="847"/>
      <c r="F65" s="236"/>
      <c r="G65" s="237"/>
      <c r="H65" s="237"/>
      <c r="I65" s="237"/>
      <c r="J65" s="238"/>
      <c r="K65" s="236"/>
      <c r="L65" s="237"/>
      <c r="M65" s="237"/>
      <c r="N65" s="237"/>
      <c r="O65" s="239"/>
      <c r="P65" s="240"/>
      <c r="Q65" s="237"/>
      <c r="R65" s="237"/>
      <c r="S65" s="237"/>
      <c r="T65" s="238"/>
      <c r="U65" s="236"/>
      <c r="V65" s="237"/>
      <c r="W65" s="237"/>
      <c r="X65" s="237"/>
      <c r="Y65" s="239"/>
      <c r="Z65" s="240"/>
      <c r="AA65" s="237"/>
      <c r="AB65" s="237"/>
      <c r="AC65" s="239"/>
      <c r="AD65" s="238"/>
      <c r="AE65" s="212">
        <f t="shared" si="0"/>
        <v>0</v>
      </c>
      <c r="AF65" s="213">
        <f t="shared" si="1"/>
        <v>22</v>
      </c>
      <c r="AG65" s="224">
        <f t="shared" si="4"/>
        <v>0</v>
      </c>
      <c r="AH65" s="225">
        <f t="shared" si="2"/>
        <v>22</v>
      </c>
      <c r="AI65" s="850"/>
      <c r="AJ65" s="848"/>
      <c r="AK65" s="848"/>
      <c r="AL65" s="848"/>
      <c r="AM65" s="848"/>
      <c r="AN65" s="849"/>
      <c r="AY65" s="177">
        <f t="shared" si="3"/>
        <v>1</v>
      </c>
    </row>
    <row r="66" spans="2:51" ht="18" customHeight="1">
      <c r="B66" s="184"/>
      <c r="C66" s="227">
        <f>IF(D66="","",SUBTOTAL(103,$D$17:D66))</f>
        <v>50</v>
      </c>
      <c r="D66" s="846" t="str">
        <f>IF('Input Data'!I59="","",'Input Data'!I59)</f>
        <v>YUMUL, FRANCIS PONCE</v>
      </c>
      <c r="E66" s="847"/>
      <c r="F66" s="236"/>
      <c r="G66" s="237"/>
      <c r="H66" s="237"/>
      <c r="I66" s="237"/>
      <c r="J66" s="238"/>
      <c r="K66" s="236"/>
      <c r="L66" s="237"/>
      <c r="M66" s="237"/>
      <c r="N66" s="237"/>
      <c r="O66" s="239"/>
      <c r="P66" s="240"/>
      <c r="Q66" s="237"/>
      <c r="R66" s="237"/>
      <c r="S66" s="237"/>
      <c r="T66" s="238"/>
      <c r="U66" s="236"/>
      <c r="V66" s="237"/>
      <c r="W66" s="237"/>
      <c r="X66" s="237"/>
      <c r="Y66" s="239"/>
      <c r="Z66" s="240"/>
      <c r="AA66" s="237"/>
      <c r="AB66" s="237"/>
      <c r="AC66" s="239"/>
      <c r="AD66" s="238"/>
      <c r="AE66" s="212">
        <f t="shared" si="0"/>
        <v>0</v>
      </c>
      <c r="AF66" s="213">
        <f t="shared" si="1"/>
        <v>22</v>
      </c>
      <c r="AG66" s="224">
        <f t="shared" si="4"/>
        <v>0</v>
      </c>
      <c r="AH66" s="225">
        <f t="shared" si="2"/>
        <v>22</v>
      </c>
      <c r="AI66" s="850"/>
      <c r="AJ66" s="848"/>
      <c r="AK66" s="848"/>
      <c r="AL66" s="848"/>
      <c r="AM66" s="848"/>
      <c r="AN66" s="849"/>
      <c r="AY66" s="177">
        <f t="shared" si="3"/>
        <v>1</v>
      </c>
    </row>
    <row r="67" spans="2:51" ht="18" customHeight="1">
      <c r="B67" s="184"/>
      <c r="C67" s="227" t="str">
        <f>IF(D67="","",SUBTOTAL(103,$D$17:D67))</f>
        <v/>
      </c>
      <c r="D67" s="846" t="str">
        <f>IF('Input Data'!I60="","",'Input Data'!I60)</f>
        <v/>
      </c>
      <c r="E67" s="847"/>
      <c r="F67" s="236"/>
      <c r="G67" s="237"/>
      <c r="H67" s="237"/>
      <c r="I67" s="237"/>
      <c r="J67" s="238"/>
      <c r="K67" s="236"/>
      <c r="L67" s="237"/>
      <c r="M67" s="237"/>
      <c r="N67" s="237"/>
      <c r="O67" s="239"/>
      <c r="P67" s="240"/>
      <c r="Q67" s="237"/>
      <c r="R67" s="237"/>
      <c r="S67" s="237"/>
      <c r="T67" s="238"/>
      <c r="U67" s="236"/>
      <c r="V67" s="237"/>
      <c r="W67" s="237"/>
      <c r="X67" s="237"/>
      <c r="Y67" s="239"/>
      <c r="Z67" s="240"/>
      <c r="AA67" s="237"/>
      <c r="AB67" s="237"/>
      <c r="AC67" s="239"/>
      <c r="AD67" s="238"/>
      <c r="AE67" s="212" t="str">
        <f t="shared" si="0"/>
        <v/>
      </c>
      <c r="AF67" s="213" t="str">
        <f t="shared" si="1"/>
        <v/>
      </c>
      <c r="AG67" s="224" t="str">
        <f t="shared" si="4"/>
        <v/>
      </c>
      <c r="AH67" s="225" t="str">
        <f t="shared" si="2"/>
        <v/>
      </c>
      <c r="AI67" s="850"/>
      <c r="AJ67" s="848"/>
      <c r="AK67" s="848"/>
      <c r="AL67" s="848"/>
      <c r="AM67" s="848"/>
      <c r="AN67" s="849"/>
      <c r="AY67" s="177">
        <f t="shared" si="3"/>
        <v>0</v>
      </c>
    </row>
    <row r="68" spans="2:51" ht="18" customHeight="1">
      <c r="B68" s="184"/>
      <c r="C68" s="227" t="str">
        <f>IF(D68="","",SUBTOTAL(103,$D$17:D68))</f>
        <v/>
      </c>
      <c r="D68" s="846" t="str">
        <f>IF('Input Data'!I61="","",'Input Data'!I61)</f>
        <v/>
      </c>
      <c r="E68" s="847"/>
      <c r="F68" s="236"/>
      <c r="G68" s="237"/>
      <c r="H68" s="237"/>
      <c r="I68" s="237"/>
      <c r="J68" s="238"/>
      <c r="K68" s="236"/>
      <c r="L68" s="237"/>
      <c r="M68" s="237"/>
      <c r="N68" s="237"/>
      <c r="O68" s="239"/>
      <c r="P68" s="240"/>
      <c r="Q68" s="237"/>
      <c r="R68" s="237"/>
      <c r="S68" s="237"/>
      <c r="T68" s="238"/>
      <c r="U68" s="236"/>
      <c r="V68" s="237"/>
      <c r="W68" s="237"/>
      <c r="X68" s="237"/>
      <c r="Y68" s="239"/>
      <c r="Z68" s="240"/>
      <c r="AA68" s="237"/>
      <c r="AB68" s="237"/>
      <c r="AC68" s="239"/>
      <c r="AD68" s="238"/>
      <c r="AE68" s="212" t="str">
        <f t="shared" si="0"/>
        <v/>
      </c>
      <c r="AF68" s="213" t="str">
        <f t="shared" si="1"/>
        <v/>
      </c>
      <c r="AG68" s="224" t="str">
        <f t="shared" si="4"/>
        <v/>
      </c>
      <c r="AH68" s="225" t="str">
        <f t="shared" si="2"/>
        <v/>
      </c>
      <c r="AI68" s="850"/>
      <c r="AJ68" s="848"/>
      <c r="AK68" s="848"/>
      <c r="AL68" s="848"/>
      <c r="AM68" s="848"/>
      <c r="AN68" s="849"/>
      <c r="AY68" s="177">
        <f t="shared" si="3"/>
        <v>0</v>
      </c>
    </row>
    <row r="69" spans="2:51" ht="18" customHeight="1">
      <c r="B69" s="184"/>
      <c r="C69" s="227" t="str">
        <f>IF(D69="","",SUBTOTAL(103,$D$17:D69))</f>
        <v/>
      </c>
      <c r="D69" s="846" t="str">
        <f>IF('Input Data'!I62="","",'Input Data'!I62)</f>
        <v/>
      </c>
      <c r="E69" s="847"/>
      <c r="F69" s="236"/>
      <c r="G69" s="237"/>
      <c r="H69" s="237"/>
      <c r="I69" s="237"/>
      <c r="J69" s="238"/>
      <c r="K69" s="236"/>
      <c r="L69" s="237"/>
      <c r="M69" s="237"/>
      <c r="N69" s="237"/>
      <c r="O69" s="239"/>
      <c r="P69" s="240"/>
      <c r="Q69" s="237"/>
      <c r="R69" s="237"/>
      <c r="S69" s="237"/>
      <c r="T69" s="238"/>
      <c r="U69" s="236"/>
      <c r="V69" s="237"/>
      <c r="W69" s="237"/>
      <c r="X69" s="237"/>
      <c r="Y69" s="239"/>
      <c r="Z69" s="240"/>
      <c r="AA69" s="237"/>
      <c r="AB69" s="237"/>
      <c r="AC69" s="239"/>
      <c r="AD69" s="238"/>
      <c r="AE69" s="212" t="str">
        <f t="shared" si="0"/>
        <v/>
      </c>
      <c r="AF69" s="213" t="str">
        <f t="shared" si="1"/>
        <v/>
      </c>
      <c r="AG69" s="224" t="str">
        <f t="shared" si="4"/>
        <v/>
      </c>
      <c r="AH69" s="225" t="str">
        <f t="shared" si="2"/>
        <v/>
      </c>
      <c r="AI69" s="850"/>
      <c r="AJ69" s="848"/>
      <c r="AK69" s="848"/>
      <c r="AL69" s="848"/>
      <c r="AM69" s="848"/>
      <c r="AN69" s="849"/>
      <c r="AY69" s="177">
        <f t="shared" si="3"/>
        <v>0</v>
      </c>
    </row>
    <row r="70" spans="2:51" ht="18" customHeight="1">
      <c r="B70" s="184"/>
      <c r="C70" s="227" t="str">
        <f>IF(D70="","",SUBTOTAL(103,$D$17:D70))</f>
        <v/>
      </c>
      <c r="D70" s="846" t="str">
        <f>IF('Input Data'!I63="","",'Input Data'!I63)</f>
        <v/>
      </c>
      <c r="E70" s="847"/>
      <c r="F70" s="236"/>
      <c r="G70" s="237"/>
      <c r="H70" s="237"/>
      <c r="I70" s="237"/>
      <c r="J70" s="238"/>
      <c r="K70" s="236"/>
      <c r="L70" s="237"/>
      <c r="M70" s="237"/>
      <c r="N70" s="237"/>
      <c r="O70" s="239"/>
      <c r="P70" s="240"/>
      <c r="Q70" s="237"/>
      <c r="R70" s="237"/>
      <c r="S70" s="237"/>
      <c r="T70" s="238"/>
      <c r="U70" s="236"/>
      <c r="V70" s="237"/>
      <c r="W70" s="237"/>
      <c r="X70" s="237"/>
      <c r="Y70" s="239"/>
      <c r="Z70" s="240"/>
      <c r="AA70" s="237"/>
      <c r="AB70" s="237"/>
      <c r="AC70" s="239"/>
      <c r="AD70" s="238"/>
      <c r="AE70" s="212" t="str">
        <f t="shared" si="0"/>
        <v/>
      </c>
      <c r="AF70" s="213" t="str">
        <f t="shared" si="1"/>
        <v/>
      </c>
      <c r="AG70" s="224" t="str">
        <f t="shared" si="4"/>
        <v/>
      </c>
      <c r="AH70" s="225" t="str">
        <f t="shared" si="2"/>
        <v/>
      </c>
      <c r="AI70" s="850"/>
      <c r="AJ70" s="848"/>
      <c r="AK70" s="848"/>
      <c r="AL70" s="848"/>
      <c r="AM70" s="848"/>
      <c r="AN70" s="849"/>
      <c r="AY70" s="177">
        <f t="shared" si="3"/>
        <v>0</v>
      </c>
    </row>
    <row r="71" spans="2:51" ht="18" customHeight="1">
      <c r="B71" s="184"/>
      <c r="C71" s="227" t="str">
        <f>IF(D71="","",SUBTOTAL(103,$D$17:D71))</f>
        <v/>
      </c>
      <c r="D71" s="846" t="str">
        <f>IF('Input Data'!I64="","",'Input Data'!I64)</f>
        <v/>
      </c>
      <c r="E71" s="847"/>
      <c r="F71" s="236"/>
      <c r="G71" s="237"/>
      <c r="H71" s="237"/>
      <c r="I71" s="237"/>
      <c r="J71" s="238"/>
      <c r="K71" s="236"/>
      <c r="L71" s="237"/>
      <c r="M71" s="237"/>
      <c r="N71" s="237"/>
      <c r="O71" s="239"/>
      <c r="P71" s="240"/>
      <c r="Q71" s="237"/>
      <c r="R71" s="237"/>
      <c r="S71" s="237"/>
      <c r="T71" s="238"/>
      <c r="U71" s="236"/>
      <c r="V71" s="237"/>
      <c r="W71" s="237"/>
      <c r="X71" s="237"/>
      <c r="Y71" s="239"/>
      <c r="Z71" s="240"/>
      <c r="AA71" s="237"/>
      <c r="AB71" s="237"/>
      <c r="AC71" s="239"/>
      <c r="AD71" s="238"/>
      <c r="AE71" s="212" t="str">
        <f t="shared" si="0"/>
        <v/>
      </c>
      <c r="AF71" s="213" t="str">
        <f t="shared" si="1"/>
        <v/>
      </c>
      <c r="AG71" s="224" t="str">
        <f t="shared" si="4"/>
        <v/>
      </c>
      <c r="AH71" s="225" t="str">
        <f t="shared" si="2"/>
        <v/>
      </c>
      <c r="AI71" s="850"/>
      <c r="AJ71" s="848"/>
      <c r="AK71" s="848"/>
      <c r="AL71" s="848"/>
      <c r="AM71" s="848"/>
      <c r="AN71" s="849"/>
      <c r="AY71" s="177">
        <f t="shared" si="3"/>
        <v>0</v>
      </c>
    </row>
    <row r="72" spans="2:51" ht="18" customHeight="1">
      <c r="B72" s="184"/>
      <c r="C72" s="227" t="str">
        <f>IF(D72="","",SUBTOTAL(103,$D$17:D72))</f>
        <v/>
      </c>
      <c r="D72" s="846" t="str">
        <f>IF('Input Data'!I65="","",'Input Data'!I65)</f>
        <v/>
      </c>
      <c r="E72" s="847"/>
      <c r="F72" s="236"/>
      <c r="G72" s="237"/>
      <c r="H72" s="237"/>
      <c r="I72" s="237"/>
      <c r="J72" s="238"/>
      <c r="K72" s="236"/>
      <c r="L72" s="237"/>
      <c r="M72" s="237"/>
      <c r="N72" s="237"/>
      <c r="O72" s="239"/>
      <c r="P72" s="240"/>
      <c r="Q72" s="237"/>
      <c r="R72" s="237"/>
      <c r="S72" s="237"/>
      <c r="T72" s="238"/>
      <c r="U72" s="236"/>
      <c r="V72" s="237"/>
      <c r="W72" s="237"/>
      <c r="X72" s="237"/>
      <c r="Y72" s="239"/>
      <c r="Z72" s="240"/>
      <c r="AA72" s="237"/>
      <c r="AB72" s="237"/>
      <c r="AC72" s="239"/>
      <c r="AD72" s="238"/>
      <c r="AE72" s="212" t="str">
        <f t="shared" si="0"/>
        <v/>
      </c>
      <c r="AF72" s="213" t="str">
        <f t="shared" si="1"/>
        <v/>
      </c>
      <c r="AG72" s="224" t="str">
        <f t="shared" si="4"/>
        <v/>
      </c>
      <c r="AH72" s="225" t="str">
        <f t="shared" si="2"/>
        <v/>
      </c>
      <c r="AI72" s="850"/>
      <c r="AJ72" s="848"/>
      <c r="AK72" s="848"/>
      <c r="AL72" s="848"/>
      <c r="AM72" s="848"/>
      <c r="AN72" s="849"/>
      <c r="AY72" s="177">
        <f t="shared" si="3"/>
        <v>0</v>
      </c>
    </row>
    <row r="73" spans="2:51" ht="18" customHeight="1">
      <c r="B73" s="184"/>
      <c r="C73" s="227" t="str">
        <f>IF(D73="","",SUBTOTAL(103,$D$17:D73))</f>
        <v/>
      </c>
      <c r="D73" s="846" t="str">
        <f>IF('Input Data'!I66="","",'Input Data'!I66)</f>
        <v/>
      </c>
      <c r="E73" s="847"/>
      <c r="F73" s="236"/>
      <c r="G73" s="237"/>
      <c r="H73" s="237"/>
      <c r="I73" s="237"/>
      <c r="J73" s="238"/>
      <c r="K73" s="236"/>
      <c r="L73" s="237"/>
      <c r="M73" s="237"/>
      <c r="N73" s="237"/>
      <c r="O73" s="239"/>
      <c r="P73" s="240"/>
      <c r="Q73" s="237"/>
      <c r="R73" s="237"/>
      <c r="S73" s="237"/>
      <c r="T73" s="238"/>
      <c r="U73" s="236"/>
      <c r="V73" s="237"/>
      <c r="W73" s="237"/>
      <c r="X73" s="237"/>
      <c r="Y73" s="239"/>
      <c r="Z73" s="240"/>
      <c r="AA73" s="237"/>
      <c r="AB73" s="237"/>
      <c r="AC73" s="239"/>
      <c r="AD73" s="238"/>
      <c r="AE73" s="212" t="str">
        <f t="shared" si="0"/>
        <v/>
      </c>
      <c r="AF73" s="213" t="str">
        <f t="shared" si="1"/>
        <v/>
      </c>
      <c r="AG73" s="224" t="str">
        <f t="shared" si="4"/>
        <v/>
      </c>
      <c r="AH73" s="225" t="str">
        <f t="shared" si="2"/>
        <v/>
      </c>
      <c r="AI73" s="850"/>
      <c r="AJ73" s="848"/>
      <c r="AK73" s="848"/>
      <c r="AL73" s="848"/>
      <c r="AM73" s="848"/>
      <c r="AN73" s="849"/>
      <c r="AY73" s="177">
        <f t="shared" si="3"/>
        <v>0</v>
      </c>
    </row>
    <row r="74" spans="2:51" ht="18" customHeight="1">
      <c r="B74" s="184"/>
      <c r="C74" s="227" t="str">
        <f>IF(D74="","",SUBTOTAL(103,$D$17:D74))</f>
        <v/>
      </c>
      <c r="D74" s="846" t="str">
        <f>IF('Input Data'!I67="","",'Input Data'!I67)</f>
        <v/>
      </c>
      <c r="E74" s="847"/>
      <c r="F74" s="236"/>
      <c r="G74" s="237"/>
      <c r="H74" s="237"/>
      <c r="I74" s="237"/>
      <c r="J74" s="238"/>
      <c r="K74" s="236"/>
      <c r="L74" s="237"/>
      <c r="M74" s="237"/>
      <c r="N74" s="237"/>
      <c r="O74" s="239"/>
      <c r="P74" s="240"/>
      <c r="Q74" s="237"/>
      <c r="R74" s="237"/>
      <c r="S74" s="237"/>
      <c r="T74" s="238"/>
      <c r="U74" s="236"/>
      <c r="V74" s="237"/>
      <c r="W74" s="237"/>
      <c r="X74" s="237"/>
      <c r="Y74" s="239"/>
      <c r="Z74" s="240"/>
      <c r="AA74" s="237"/>
      <c r="AB74" s="237"/>
      <c r="AC74" s="239"/>
      <c r="AD74" s="238"/>
      <c r="AE74" s="212" t="str">
        <f t="shared" si="0"/>
        <v/>
      </c>
      <c r="AF74" s="213" t="str">
        <f t="shared" si="1"/>
        <v/>
      </c>
      <c r="AG74" s="224" t="str">
        <f t="shared" si="4"/>
        <v/>
      </c>
      <c r="AH74" s="225" t="str">
        <f t="shared" si="2"/>
        <v/>
      </c>
      <c r="AI74" s="850"/>
      <c r="AJ74" s="848"/>
      <c r="AK74" s="848"/>
      <c r="AL74" s="848"/>
      <c r="AM74" s="848"/>
      <c r="AN74" s="849"/>
      <c r="AY74" s="177">
        <f t="shared" si="3"/>
        <v>0</v>
      </c>
    </row>
    <row r="75" spans="2:51" ht="18" customHeight="1">
      <c r="B75" s="184"/>
      <c r="C75" s="227" t="str">
        <f>IF(D75="","",SUBTOTAL(103,$D$17:D75))</f>
        <v/>
      </c>
      <c r="D75" s="846" t="str">
        <f>IF('Input Data'!I68="","",'Input Data'!I68)</f>
        <v/>
      </c>
      <c r="E75" s="847"/>
      <c r="F75" s="236"/>
      <c r="G75" s="237"/>
      <c r="H75" s="237"/>
      <c r="I75" s="237"/>
      <c r="J75" s="238"/>
      <c r="K75" s="236"/>
      <c r="L75" s="237"/>
      <c r="M75" s="237"/>
      <c r="N75" s="237"/>
      <c r="O75" s="239"/>
      <c r="P75" s="240"/>
      <c r="Q75" s="237"/>
      <c r="R75" s="237"/>
      <c r="S75" s="237"/>
      <c r="T75" s="238"/>
      <c r="U75" s="236"/>
      <c r="V75" s="237"/>
      <c r="W75" s="237"/>
      <c r="X75" s="237"/>
      <c r="Y75" s="239"/>
      <c r="Z75" s="240"/>
      <c r="AA75" s="237"/>
      <c r="AB75" s="237"/>
      <c r="AC75" s="239"/>
      <c r="AD75" s="238"/>
      <c r="AE75" s="212" t="str">
        <f t="shared" si="0"/>
        <v/>
      </c>
      <c r="AF75" s="213" t="str">
        <f t="shared" si="1"/>
        <v/>
      </c>
      <c r="AG75" s="224" t="str">
        <f t="shared" si="4"/>
        <v/>
      </c>
      <c r="AH75" s="225" t="str">
        <f t="shared" si="2"/>
        <v/>
      </c>
      <c r="AI75" s="850"/>
      <c r="AJ75" s="848"/>
      <c r="AK75" s="848"/>
      <c r="AL75" s="848"/>
      <c r="AM75" s="848"/>
      <c r="AN75" s="849"/>
      <c r="AY75" s="177">
        <f t="shared" si="3"/>
        <v>0</v>
      </c>
    </row>
    <row r="76" spans="2:51" ht="18" customHeight="1" thickBot="1">
      <c r="C76" s="241" t="str">
        <f>IF(D76="","",SUBTOTAL(103,$D$17:D76))</f>
        <v/>
      </c>
      <c r="D76" s="823" t="str">
        <f>IF('Input Data'!I69="","",'Input Data'!I69)</f>
        <v/>
      </c>
      <c r="E76" s="824"/>
      <c r="F76" s="236"/>
      <c r="G76" s="237"/>
      <c r="H76" s="237"/>
      <c r="I76" s="237"/>
      <c r="J76" s="238"/>
      <c r="K76" s="236"/>
      <c r="L76" s="237"/>
      <c r="M76" s="237"/>
      <c r="N76" s="237"/>
      <c r="O76" s="239"/>
      <c r="P76" s="240"/>
      <c r="Q76" s="237"/>
      <c r="R76" s="237"/>
      <c r="S76" s="237"/>
      <c r="T76" s="238"/>
      <c r="U76" s="236"/>
      <c r="V76" s="237"/>
      <c r="W76" s="237"/>
      <c r="X76" s="237"/>
      <c r="Y76" s="239"/>
      <c r="Z76" s="240"/>
      <c r="AA76" s="237"/>
      <c r="AB76" s="237"/>
      <c r="AC76" s="239"/>
      <c r="AD76" s="238"/>
      <c r="AE76" s="212" t="str">
        <f t="shared" si="0"/>
        <v/>
      </c>
      <c r="AF76" s="213" t="str">
        <f t="shared" si="1"/>
        <v/>
      </c>
      <c r="AG76" s="224" t="str">
        <f t="shared" si="4"/>
        <v/>
      </c>
      <c r="AH76" s="225" t="str">
        <f t="shared" si="2"/>
        <v/>
      </c>
      <c r="AI76" s="825"/>
      <c r="AJ76" s="826"/>
      <c r="AK76" s="826"/>
      <c r="AL76" s="826"/>
      <c r="AM76" s="826"/>
      <c r="AN76" s="827"/>
      <c r="AY76" s="177">
        <f t="shared" si="3"/>
        <v>0</v>
      </c>
    </row>
    <row r="77" spans="2:51" ht="21.95" customHeight="1" thickBot="1">
      <c r="B77" s="184"/>
      <c r="C77" s="242" cm="1">
        <f t="array" aca="1" ref="C77" ca="1">SUMPRODUCT(SUBTOTAL(103,OFFSET(D17,ROW(D17:D76)-ROW(D17),0,1)),--(TRIM(D17:D76)&lt;&gt;""))</f>
        <v>50</v>
      </c>
      <c r="D77" s="856" t="s">
        <v>205</v>
      </c>
      <c r="E77" s="829"/>
      <c r="F77" s="243" t="str">
        <f>IF(F14="","",$AL$147-(COUNTIF(F17:F76,"x")*1 + COUNTIF(F17:F76,"h")*0.5))</f>
        <v/>
      </c>
      <c r="G77" s="243" t="str">
        <f t="shared" ref="G77:AD77" si="5">IF(G14="","",$AL$147-(COUNTIF(G17:G76,"x")*1 + COUNTIF(G17:G76,"h")*0.5))</f>
        <v/>
      </c>
      <c r="H77" s="243" t="str">
        <f t="shared" si="5"/>
        <v/>
      </c>
      <c r="I77" s="243">
        <f t="shared" ca="1" si="5"/>
        <v>50</v>
      </c>
      <c r="J77" s="244">
        <f t="shared" ca="1" si="5"/>
        <v>50</v>
      </c>
      <c r="K77" s="245">
        <f t="shared" ca="1" si="5"/>
        <v>50</v>
      </c>
      <c r="L77" s="243">
        <f t="shared" ca="1" si="5"/>
        <v>50</v>
      </c>
      <c r="M77" s="243">
        <f t="shared" ca="1" si="5"/>
        <v>50</v>
      </c>
      <c r="N77" s="243">
        <f ca="1">IF(N14="","",$AL$147-(COUNTIF(N17:N76,"x")*1 + COUNTIF(N17:N76,"h")*0.5))</f>
        <v>50</v>
      </c>
      <c r="O77" s="244">
        <f t="shared" ca="1" si="5"/>
        <v>50</v>
      </c>
      <c r="P77" s="245">
        <f t="shared" ca="1" si="5"/>
        <v>50</v>
      </c>
      <c r="Q77" s="243">
        <f t="shared" ca="1" si="5"/>
        <v>50</v>
      </c>
      <c r="R77" s="243">
        <f t="shared" ca="1" si="5"/>
        <v>50</v>
      </c>
      <c r="S77" s="243">
        <f t="shared" ca="1" si="5"/>
        <v>50</v>
      </c>
      <c r="T77" s="246">
        <f t="shared" ca="1" si="5"/>
        <v>50</v>
      </c>
      <c r="U77" s="247">
        <f ca="1">IF(U14="","",$AL$147-(COUNTIF(U17:U76,"x")*1 + COUNTIF(U17:U76,"h")*0.5))</f>
        <v>50</v>
      </c>
      <c r="V77" s="243">
        <f t="shared" ca="1" si="5"/>
        <v>50</v>
      </c>
      <c r="W77" s="243">
        <f t="shared" ca="1" si="5"/>
        <v>50</v>
      </c>
      <c r="X77" s="243">
        <f t="shared" ca="1" si="5"/>
        <v>50</v>
      </c>
      <c r="Y77" s="244">
        <f t="shared" ca="1" si="5"/>
        <v>50</v>
      </c>
      <c r="Z77" s="245">
        <f t="shared" ca="1" si="5"/>
        <v>50</v>
      </c>
      <c r="AA77" s="243">
        <f t="shared" ca="1" si="5"/>
        <v>50</v>
      </c>
      <c r="AB77" s="243">
        <f t="shared" ca="1" si="5"/>
        <v>50</v>
      </c>
      <c r="AC77" s="243">
        <f t="shared" ca="1" si="5"/>
        <v>50</v>
      </c>
      <c r="AD77" s="243">
        <f t="shared" ca="1" si="5"/>
        <v>50</v>
      </c>
      <c r="AE77" s="212"/>
      <c r="AF77" s="213"/>
      <c r="AG77" s="248">
        <f>SUM(AG17:AG76)</f>
        <v>1</v>
      </c>
      <c r="AH77" s="249">
        <f>SUM(AH17:AH76)</f>
        <v>1099</v>
      </c>
      <c r="AI77" s="250"/>
      <c r="AJ77" s="251"/>
      <c r="AK77" s="857"/>
      <c r="AL77" s="857"/>
      <c r="AM77" s="857"/>
      <c r="AN77" s="858"/>
      <c r="AY77" s="177">
        <v>1</v>
      </c>
    </row>
    <row r="78" spans="2:51" ht="18" customHeight="1">
      <c r="B78" s="184"/>
      <c r="C78" s="397">
        <f>IF(D78="","",SUBTOTAL(103,$D$78:D78))</f>
        <v>1</v>
      </c>
      <c r="D78" s="851" t="str">
        <f>IF('Input Data'!I71="","",'Input Data'!I71)</f>
        <v>CRUZ, MARIA SANTOS</v>
      </c>
      <c r="E78" s="852"/>
      <c r="F78" s="252"/>
      <c r="G78" s="206"/>
      <c r="H78" s="207"/>
      <c r="I78" s="207"/>
      <c r="J78" s="235"/>
      <c r="K78" s="253"/>
      <c r="L78" s="234"/>
      <c r="M78" s="234"/>
      <c r="N78" s="234"/>
      <c r="O78" s="254"/>
      <c r="P78" s="255"/>
      <c r="Q78" s="234"/>
      <c r="R78" s="234"/>
      <c r="S78" s="234"/>
      <c r="T78" s="235"/>
      <c r="U78" s="253"/>
      <c r="V78" s="234"/>
      <c r="W78" s="234"/>
      <c r="X78" s="234"/>
      <c r="Y78" s="254"/>
      <c r="Z78" s="255"/>
      <c r="AA78" s="234"/>
      <c r="AB78" s="234"/>
      <c r="AC78" s="254"/>
      <c r="AD78" s="235"/>
      <c r="AE78" s="212">
        <f>IF(D78="","",COUNTIF(F78:AD78,"x") + COUNTIF(F78:AD78,"h")*0.5)</f>
        <v>0</v>
      </c>
      <c r="AF78" s="213">
        <f>IF(OR(D78="", AI78="Transferred Out", AI78="NLS"), "", $AR$13)</f>
        <v>22</v>
      </c>
      <c r="AG78" s="256">
        <f>IF(AH78="","",AE78)</f>
        <v>0</v>
      </c>
      <c r="AH78" s="257">
        <f>IF(AF78="","",$AR$13-AE78)</f>
        <v>22</v>
      </c>
      <c r="AI78" s="853"/>
      <c r="AJ78" s="854"/>
      <c r="AK78" s="854"/>
      <c r="AL78" s="854"/>
      <c r="AM78" s="854"/>
      <c r="AN78" s="855"/>
      <c r="AY78" s="177">
        <f t="shared" ref="AY78:AY137" si="6">IF(D78="",0,1)</f>
        <v>1</v>
      </c>
    </row>
    <row r="79" spans="2:51" ht="18" customHeight="1">
      <c r="B79" s="184"/>
      <c r="C79" s="216">
        <f>IF(D79="","",SUBTOTAL(103,$D$78:D79))</f>
        <v>2</v>
      </c>
      <c r="D79" s="846" t="str">
        <f>IF('Input Data'!I72="","",'Input Data'!I72)</f>
        <v>REYES, ANGELA VILLANUEVA</v>
      </c>
      <c r="E79" s="847"/>
      <c r="F79" s="258"/>
      <c r="G79" s="259"/>
      <c r="H79" s="219"/>
      <c r="I79" s="219"/>
      <c r="J79" s="220"/>
      <c r="K79" s="221"/>
      <c r="L79" s="219"/>
      <c r="M79" s="219"/>
      <c r="N79" s="219"/>
      <c r="O79" s="222"/>
      <c r="P79" s="223"/>
      <c r="Q79" s="219"/>
      <c r="R79" s="219"/>
      <c r="S79" s="219"/>
      <c r="T79" s="220"/>
      <c r="U79" s="221"/>
      <c r="V79" s="219"/>
      <c r="W79" s="219"/>
      <c r="X79" s="219"/>
      <c r="Y79" s="222"/>
      <c r="Z79" s="223"/>
      <c r="AA79" s="219"/>
      <c r="AB79" s="219"/>
      <c r="AC79" s="222"/>
      <c r="AD79" s="220"/>
      <c r="AE79" s="212">
        <f t="shared" ref="AE79:AE137" si="7">IF(D79="","",COUNTIF(F79:AD79,"x") + COUNTIF(F79:AD79,"h")*0.5)</f>
        <v>0</v>
      </c>
      <c r="AF79" s="213">
        <f t="shared" ref="AF79:AF137" si="8">IF(OR(D79="", AI79="Transferred Out", AI79="NLS"), "", $AR$13)</f>
        <v>22</v>
      </c>
      <c r="AG79" s="256">
        <f t="shared" ref="AG79:AG137" si="9">IF(AH79="","",AE79)</f>
        <v>0</v>
      </c>
      <c r="AH79" s="257">
        <f t="shared" ref="AH79:AH137" si="10">IF(AF79="","",$AR$13-AE79)</f>
        <v>22</v>
      </c>
      <c r="AI79" s="850"/>
      <c r="AJ79" s="848"/>
      <c r="AK79" s="848"/>
      <c r="AL79" s="848"/>
      <c r="AM79" s="848"/>
      <c r="AN79" s="849"/>
      <c r="AY79" s="177">
        <f t="shared" si="6"/>
        <v>1</v>
      </c>
    </row>
    <row r="80" spans="2:51" ht="18" customHeight="1">
      <c r="B80" s="184"/>
      <c r="C80" s="216">
        <f>IF(D80="","",SUBTOTAL(103,$D$78:D80))</f>
        <v>3</v>
      </c>
      <c r="D80" s="846" t="str">
        <f>IF('Input Data'!I73="","",'Input Data'!I73)</f>
        <v>SANTOS, KRISTINE MENDOZA</v>
      </c>
      <c r="E80" s="847"/>
      <c r="F80" s="258"/>
      <c r="G80" s="259"/>
      <c r="H80" s="219"/>
      <c r="I80" s="219"/>
      <c r="J80" s="220"/>
      <c r="K80" s="221"/>
      <c r="L80" s="219"/>
      <c r="M80" s="219"/>
      <c r="N80" s="219"/>
      <c r="O80" s="222"/>
      <c r="P80" s="223"/>
      <c r="Q80" s="219"/>
      <c r="R80" s="219"/>
      <c r="S80" s="219"/>
      <c r="T80" s="220"/>
      <c r="U80" s="221"/>
      <c r="V80" s="219"/>
      <c r="W80" s="219"/>
      <c r="X80" s="219"/>
      <c r="Y80" s="222"/>
      <c r="Z80" s="223"/>
      <c r="AA80" s="219"/>
      <c r="AB80" s="219"/>
      <c r="AC80" s="222"/>
      <c r="AD80" s="220"/>
      <c r="AE80" s="212">
        <f t="shared" si="7"/>
        <v>0</v>
      </c>
      <c r="AF80" s="213">
        <f t="shared" si="8"/>
        <v>22</v>
      </c>
      <c r="AG80" s="256">
        <f t="shared" si="9"/>
        <v>0</v>
      </c>
      <c r="AH80" s="257">
        <f t="shared" si="10"/>
        <v>22</v>
      </c>
      <c r="AI80" s="850"/>
      <c r="AJ80" s="848"/>
      <c r="AK80" s="848"/>
      <c r="AL80" s="848"/>
      <c r="AM80" s="848"/>
      <c r="AN80" s="849"/>
      <c r="AY80" s="177">
        <f t="shared" si="6"/>
        <v>1</v>
      </c>
    </row>
    <row r="81" spans="2:51" ht="18" customHeight="1">
      <c r="B81" s="184"/>
      <c r="C81" s="216">
        <f>IF(D81="","",SUBTOTAL(103,$D$78:D81))</f>
        <v>4</v>
      </c>
      <c r="D81" s="846" t="str">
        <f>IF('Input Data'!I74="","",'Input Data'!I74)</f>
        <v>MENDOZA, SOPHIA LOPEZ</v>
      </c>
      <c r="E81" s="847"/>
      <c r="F81" s="258"/>
      <c r="G81" s="259"/>
      <c r="H81" s="219"/>
      <c r="I81" s="219"/>
      <c r="J81" s="220"/>
      <c r="K81" s="221"/>
      <c r="L81" s="219"/>
      <c r="M81" s="219"/>
      <c r="N81" s="219"/>
      <c r="O81" s="222"/>
      <c r="P81" s="223"/>
      <c r="Q81" s="219"/>
      <c r="R81" s="219"/>
      <c r="S81" s="219"/>
      <c r="T81" s="220"/>
      <c r="U81" s="221"/>
      <c r="V81" s="219"/>
      <c r="W81" s="219"/>
      <c r="X81" s="219"/>
      <c r="Y81" s="222"/>
      <c r="Z81" s="223"/>
      <c r="AA81" s="219"/>
      <c r="AB81" s="219"/>
      <c r="AC81" s="222"/>
      <c r="AD81" s="220"/>
      <c r="AE81" s="212">
        <f t="shared" si="7"/>
        <v>0</v>
      </c>
      <c r="AF81" s="213">
        <f t="shared" si="8"/>
        <v>22</v>
      </c>
      <c r="AG81" s="256">
        <f t="shared" si="9"/>
        <v>0</v>
      </c>
      <c r="AH81" s="257">
        <f t="shared" si="10"/>
        <v>22</v>
      </c>
      <c r="AI81" s="850"/>
      <c r="AJ81" s="848"/>
      <c r="AK81" s="848"/>
      <c r="AL81" s="848"/>
      <c r="AM81" s="848"/>
      <c r="AN81" s="849"/>
      <c r="AY81" s="177">
        <f t="shared" si="6"/>
        <v>1</v>
      </c>
    </row>
    <row r="82" spans="2:51" ht="18" customHeight="1">
      <c r="B82" s="184"/>
      <c r="C82" s="227">
        <f>IF(D82="","",SUBTOTAL(103,$D$78:D82))</f>
        <v>5</v>
      </c>
      <c r="D82" s="846" t="str">
        <f>IF('Input Data'!I75="","",'Input Data'!I75)</f>
        <v>VILLANUEVA, CAMILLE RAMOS</v>
      </c>
      <c r="E82" s="847"/>
      <c r="F82" s="258"/>
      <c r="G82" s="259"/>
      <c r="H82" s="219"/>
      <c r="I82" s="219"/>
      <c r="J82" s="220"/>
      <c r="K82" s="221"/>
      <c r="L82" s="219"/>
      <c r="M82" s="219"/>
      <c r="N82" s="219"/>
      <c r="O82" s="222"/>
      <c r="P82" s="223"/>
      <c r="Q82" s="219"/>
      <c r="R82" s="219"/>
      <c r="S82" s="219"/>
      <c r="T82" s="220"/>
      <c r="U82" s="221"/>
      <c r="V82" s="219"/>
      <c r="W82" s="219"/>
      <c r="X82" s="219"/>
      <c r="Y82" s="222"/>
      <c r="Z82" s="223"/>
      <c r="AA82" s="219"/>
      <c r="AB82" s="219"/>
      <c r="AC82" s="222"/>
      <c r="AD82" s="220"/>
      <c r="AE82" s="212">
        <f t="shared" si="7"/>
        <v>0</v>
      </c>
      <c r="AF82" s="213">
        <f t="shared" si="8"/>
        <v>22</v>
      </c>
      <c r="AG82" s="256">
        <f t="shared" si="9"/>
        <v>0</v>
      </c>
      <c r="AH82" s="257">
        <f t="shared" si="10"/>
        <v>22</v>
      </c>
      <c r="AI82" s="850"/>
      <c r="AJ82" s="848"/>
      <c r="AK82" s="848"/>
      <c r="AL82" s="848"/>
      <c r="AM82" s="848"/>
      <c r="AN82" s="849"/>
      <c r="AY82" s="177">
        <f t="shared" si="6"/>
        <v>1</v>
      </c>
    </row>
    <row r="83" spans="2:51" ht="18" customHeight="1">
      <c r="B83" s="184"/>
      <c r="C83" s="216">
        <f>IF(D83="","",SUBTOTAL(103,$D$78:D83))</f>
        <v>6</v>
      </c>
      <c r="D83" s="846" t="str">
        <f>IF('Input Data'!I76="","",'Input Data'!I76)</f>
        <v>LOPEZ, CLARISSE BAUTISTA</v>
      </c>
      <c r="E83" s="847"/>
      <c r="F83" s="258"/>
      <c r="G83" s="259"/>
      <c r="H83" s="219"/>
      <c r="I83" s="219"/>
      <c r="J83" s="220"/>
      <c r="K83" s="221"/>
      <c r="L83" s="219"/>
      <c r="M83" s="219"/>
      <c r="N83" s="219"/>
      <c r="O83" s="222"/>
      <c r="P83" s="223"/>
      <c r="Q83" s="219"/>
      <c r="R83" s="219"/>
      <c r="S83" s="219"/>
      <c r="T83" s="220"/>
      <c r="U83" s="221"/>
      <c r="V83" s="219"/>
      <c r="W83" s="219"/>
      <c r="X83" s="219"/>
      <c r="Y83" s="222"/>
      <c r="Z83" s="223"/>
      <c r="AA83" s="219"/>
      <c r="AB83" s="219"/>
      <c r="AC83" s="222"/>
      <c r="AD83" s="220"/>
      <c r="AE83" s="212">
        <f t="shared" si="7"/>
        <v>0</v>
      </c>
      <c r="AF83" s="213">
        <f t="shared" si="8"/>
        <v>22</v>
      </c>
      <c r="AG83" s="256">
        <f t="shared" si="9"/>
        <v>0</v>
      </c>
      <c r="AH83" s="257">
        <f t="shared" si="10"/>
        <v>22</v>
      </c>
      <c r="AI83" s="850"/>
      <c r="AJ83" s="848"/>
      <c r="AK83" s="848"/>
      <c r="AL83" s="848"/>
      <c r="AM83" s="848"/>
      <c r="AN83" s="849"/>
      <c r="AY83" s="177">
        <f t="shared" si="6"/>
        <v>1</v>
      </c>
    </row>
    <row r="84" spans="2:51" ht="18" customHeight="1">
      <c r="B84" s="184"/>
      <c r="C84" s="216">
        <f>IF(D84="","",SUBTOTAL(103,$D$78:D84))</f>
        <v>7</v>
      </c>
      <c r="D84" s="846" t="str">
        <f>IF('Input Data'!I77="","",'Input Data'!I77)</f>
        <v>TORRES, HANNAH GARCIA</v>
      </c>
      <c r="E84" s="847"/>
      <c r="F84" s="258"/>
      <c r="G84" s="259"/>
      <c r="H84" s="219"/>
      <c r="I84" s="219"/>
      <c r="J84" s="220"/>
      <c r="K84" s="221"/>
      <c r="L84" s="219"/>
      <c r="M84" s="219"/>
      <c r="N84" s="219"/>
      <c r="O84" s="222"/>
      <c r="P84" s="223"/>
      <c r="Q84" s="219"/>
      <c r="R84" s="219"/>
      <c r="S84" s="219"/>
      <c r="T84" s="220"/>
      <c r="U84" s="221"/>
      <c r="V84" s="219"/>
      <c r="W84" s="219"/>
      <c r="X84" s="219"/>
      <c r="Y84" s="222"/>
      <c r="Z84" s="223"/>
      <c r="AA84" s="219"/>
      <c r="AB84" s="219"/>
      <c r="AC84" s="222"/>
      <c r="AD84" s="220"/>
      <c r="AE84" s="212">
        <f t="shared" si="7"/>
        <v>0</v>
      </c>
      <c r="AF84" s="213">
        <f t="shared" si="8"/>
        <v>22</v>
      </c>
      <c r="AG84" s="256">
        <f t="shared" si="9"/>
        <v>0</v>
      </c>
      <c r="AH84" s="257">
        <f t="shared" si="10"/>
        <v>22</v>
      </c>
      <c r="AI84" s="850"/>
      <c r="AJ84" s="848"/>
      <c r="AK84" s="848"/>
      <c r="AL84" s="848"/>
      <c r="AM84" s="848"/>
      <c r="AN84" s="849"/>
      <c r="AY84" s="177">
        <f t="shared" si="6"/>
        <v>1</v>
      </c>
    </row>
    <row r="85" spans="2:51" ht="18" customHeight="1">
      <c r="B85" s="184"/>
      <c r="C85" s="216">
        <f>IF(D85="","",SUBTOTAL(103,$D$78:D85))</f>
        <v>8</v>
      </c>
      <c r="D85" s="846" t="str">
        <f>IF('Input Data'!I78="","",'Input Data'!I78)</f>
        <v>RAMOS, ALYSSA MORALES</v>
      </c>
      <c r="E85" s="847"/>
      <c r="F85" s="258"/>
      <c r="G85" s="259"/>
      <c r="H85" s="219"/>
      <c r="I85" s="219"/>
      <c r="J85" s="220"/>
      <c r="K85" s="221"/>
      <c r="L85" s="219"/>
      <c r="M85" s="219"/>
      <c r="N85" s="219"/>
      <c r="O85" s="222"/>
      <c r="P85" s="223"/>
      <c r="Q85" s="219"/>
      <c r="R85" s="219"/>
      <c r="S85" s="219"/>
      <c r="T85" s="220"/>
      <c r="U85" s="221"/>
      <c r="V85" s="219"/>
      <c r="W85" s="219"/>
      <c r="X85" s="219"/>
      <c r="Y85" s="222"/>
      <c r="Z85" s="223"/>
      <c r="AA85" s="219"/>
      <c r="AB85" s="219"/>
      <c r="AC85" s="222"/>
      <c r="AD85" s="220"/>
      <c r="AE85" s="212">
        <f t="shared" si="7"/>
        <v>0</v>
      </c>
      <c r="AF85" s="213">
        <f t="shared" si="8"/>
        <v>22</v>
      </c>
      <c r="AG85" s="256">
        <f t="shared" si="9"/>
        <v>0</v>
      </c>
      <c r="AH85" s="257">
        <f t="shared" si="10"/>
        <v>22</v>
      </c>
      <c r="AI85" s="850"/>
      <c r="AJ85" s="848"/>
      <c r="AK85" s="848"/>
      <c r="AL85" s="848"/>
      <c r="AM85" s="848"/>
      <c r="AN85" s="849"/>
      <c r="AY85" s="177">
        <f t="shared" si="6"/>
        <v>1</v>
      </c>
    </row>
    <row r="86" spans="2:51" ht="18" customHeight="1">
      <c r="B86" s="184"/>
      <c r="C86" s="227">
        <f>IF(D86="","",SUBTOTAL(103,$D$78:D86))</f>
        <v>9</v>
      </c>
      <c r="D86" s="846" t="str">
        <f>IF('Input Data'!I79="","",'Input Data'!I79)</f>
        <v>BAUTISTA, JESSICA FERNANDEZ</v>
      </c>
      <c r="E86" s="847"/>
      <c r="F86" s="258"/>
      <c r="G86" s="259"/>
      <c r="H86" s="219"/>
      <c r="I86" s="219"/>
      <c r="J86" s="220"/>
      <c r="K86" s="221"/>
      <c r="L86" s="219"/>
      <c r="M86" s="219"/>
      <c r="N86" s="219"/>
      <c r="O86" s="222"/>
      <c r="P86" s="223"/>
      <c r="Q86" s="219"/>
      <c r="R86" s="219"/>
      <c r="S86" s="219"/>
      <c r="T86" s="220"/>
      <c r="U86" s="221"/>
      <c r="V86" s="219"/>
      <c r="W86" s="219"/>
      <c r="X86" s="219"/>
      <c r="Y86" s="222"/>
      <c r="Z86" s="223"/>
      <c r="AA86" s="219"/>
      <c r="AB86" s="219"/>
      <c r="AC86" s="222"/>
      <c r="AD86" s="220"/>
      <c r="AE86" s="212">
        <f t="shared" si="7"/>
        <v>0</v>
      </c>
      <c r="AF86" s="213">
        <f t="shared" si="8"/>
        <v>22</v>
      </c>
      <c r="AG86" s="256">
        <f t="shared" si="9"/>
        <v>0</v>
      </c>
      <c r="AH86" s="257">
        <f t="shared" si="10"/>
        <v>22</v>
      </c>
      <c r="AI86" s="850"/>
      <c r="AJ86" s="848"/>
      <c r="AK86" s="848"/>
      <c r="AL86" s="848"/>
      <c r="AM86" s="848"/>
      <c r="AN86" s="849"/>
      <c r="AY86" s="177">
        <f t="shared" si="6"/>
        <v>1</v>
      </c>
    </row>
    <row r="87" spans="2:51" ht="18" customHeight="1">
      <c r="B87" s="184"/>
      <c r="C87" s="216">
        <f>IF(D87="","",SUBTOTAL(103,$D$78:D87))</f>
        <v>10</v>
      </c>
      <c r="D87" s="846" t="str">
        <f>IF('Input Data'!I80="","",'Input Data'!I80)</f>
        <v>GARCIA, TRISHA AQUINO</v>
      </c>
      <c r="E87" s="847"/>
      <c r="F87" s="258"/>
      <c r="G87" s="259"/>
      <c r="H87" s="219"/>
      <c r="I87" s="219"/>
      <c r="J87" s="220"/>
      <c r="K87" s="221"/>
      <c r="L87" s="219"/>
      <c r="M87" s="219"/>
      <c r="N87" s="219"/>
      <c r="O87" s="222"/>
      <c r="P87" s="223"/>
      <c r="Q87" s="219"/>
      <c r="R87" s="219"/>
      <c r="S87" s="219"/>
      <c r="T87" s="220"/>
      <c r="U87" s="221"/>
      <c r="V87" s="219"/>
      <c r="W87" s="219"/>
      <c r="X87" s="219"/>
      <c r="Y87" s="222"/>
      <c r="Z87" s="223"/>
      <c r="AA87" s="219"/>
      <c r="AB87" s="219"/>
      <c r="AC87" s="222"/>
      <c r="AD87" s="220"/>
      <c r="AE87" s="212">
        <f t="shared" si="7"/>
        <v>0</v>
      </c>
      <c r="AF87" s="213">
        <f t="shared" si="8"/>
        <v>22</v>
      </c>
      <c r="AG87" s="256">
        <f t="shared" si="9"/>
        <v>0</v>
      </c>
      <c r="AH87" s="257">
        <f t="shared" si="10"/>
        <v>22</v>
      </c>
      <c r="AI87" s="850"/>
      <c r="AJ87" s="848"/>
      <c r="AK87" s="848"/>
      <c r="AL87" s="848"/>
      <c r="AM87" s="848"/>
      <c r="AN87" s="849"/>
      <c r="AY87" s="177">
        <f t="shared" si="6"/>
        <v>1</v>
      </c>
    </row>
    <row r="88" spans="2:51" ht="18" customHeight="1">
      <c r="B88" s="184"/>
      <c r="C88" s="216">
        <f>IF(D88="","",SUBTOTAL(103,$D$78:D88))</f>
        <v>11</v>
      </c>
      <c r="D88" s="846" t="str">
        <f>IF('Input Data'!I81="","",'Input Data'!I81)</f>
        <v>MORALES, ERIKA SALAZAR</v>
      </c>
      <c r="E88" s="847"/>
      <c r="F88" s="258"/>
      <c r="G88" s="259"/>
      <c r="H88" s="219"/>
      <c r="I88" s="219"/>
      <c r="J88" s="220"/>
      <c r="K88" s="221"/>
      <c r="L88" s="219"/>
      <c r="M88" s="219"/>
      <c r="N88" s="219"/>
      <c r="O88" s="222"/>
      <c r="P88" s="223"/>
      <c r="Q88" s="219"/>
      <c r="R88" s="219"/>
      <c r="S88" s="219"/>
      <c r="T88" s="220"/>
      <c r="U88" s="221"/>
      <c r="V88" s="219"/>
      <c r="W88" s="219"/>
      <c r="X88" s="219"/>
      <c r="Y88" s="222"/>
      <c r="Z88" s="223"/>
      <c r="AA88" s="219"/>
      <c r="AB88" s="219"/>
      <c r="AC88" s="222"/>
      <c r="AD88" s="220"/>
      <c r="AE88" s="212">
        <f t="shared" si="7"/>
        <v>0</v>
      </c>
      <c r="AF88" s="213">
        <f t="shared" si="8"/>
        <v>22</v>
      </c>
      <c r="AG88" s="256">
        <f t="shared" si="9"/>
        <v>0</v>
      </c>
      <c r="AH88" s="257">
        <f t="shared" si="10"/>
        <v>22</v>
      </c>
      <c r="AI88" s="850"/>
      <c r="AJ88" s="848"/>
      <c r="AK88" s="848"/>
      <c r="AL88" s="848"/>
      <c r="AM88" s="848"/>
      <c r="AN88" s="849"/>
      <c r="AY88" s="177">
        <f t="shared" si="6"/>
        <v>1</v>
      </c>
    </row>
    <row r="89" spans="2:51" ht="18" customHeight="1">
      <c r="B89" s="184"/>
      <c r="C89" s="216">
        <f>IF(D89="","",SUBTOTAL(103,$D$78:D89))</f>
        <v>12</v>
      </c>
      <c r="D89" s="846" t="str">
        <f>IF('Input Data'!I82="","",'Input Data'!I82)</f>
        <v>FERNANDEZ, JASMINE GUTIERREZ</v>
      </c>
      <c r="E89" s="847"/>
      <c r="F89" s="258"/>
      <c r="G89" s="259"/>
      <c r="H89" s="219"/>
      <c r="I89" s="219"/>
      <c r="J89" s="220"/>
      <c r="K89" s="221"/>
      <c r="L89" s="219"/>
      <c r="M89" s="219"/>
      <c r="N89" s="219"/>
      <c r="O89" s="222"/>
      <c r="P89" s="223"/>
      <c r="Q89" s="219"/>
      <c r="R89" s="219"/>
      <c r="S89" s="219"/>
      <c r="T89" s="220"/>
      <c r="U89" s="221"/>
      <c r="V89" s="219"/>
      <c r="W89" s="219"/>
      <c r="X89" s="219"/>
      <c r="Y89" s="222"/>
      <c r="Z89" s="223"/>
      <c r="AA89" s="219"/>
      <c r="AB89" s="219"/>
      <c r="AC89" s="222"/>
      <c r="AD89" s="220"/>
      <c r="AE89" s="212">
        <f t="shared" si="7"/>
        <v>0</v>
      </c>
      <c r="AF89" s="213">
        <f t="shared" si="8"/>
        <v>22</v>
      </c>
      <c r="AG89" s="256">
        <f t="shared" si="9"/>
        <v>0</v>
      </c>
      <c r="AH89" s="257">
        <f t="shared" si="10"/>
        <v>22</v>
      </c>
      <c r="AI89" s="850"/>
      <c r="AJ89" s="848"/>
      <c r="AK89" s="848"/>
      <c r="AL89" s="848"/>
      <c r="AM89" s="848"/>
      <c r="AN89" s="849"/>
      <c r="AY89" s="177">
        <f t="shared" si="6"/>
        <v>1</v>
      </c>
    </row>
    <row r="90" spans="2:51" ht="18" customHeight="1">
      <c r="B90" s="184"/>
      <c r="C90" s="227">
        <f>IF(D90="","",SUBTOTAL(103,$D$78:D90))</f>
        <v>13</v>
      </c>
      <c r="D90" s="846" t="str">
        <f>IF('Input Data'!I83="","",'Input Data'!I83)</f>
        <v>AQUINO, NICOLE PONCE</v>
      </c>
      <c r="E90" s="847"/>
      <c r="F90" s="258"/>
      <c r="G90" s="259"/>
      <c r="H90" s="219"/>
      <c r="I90" s="219"/>
      <c r="J90" s="220"/>
      <c r="K90" s="221"/>
      <c r="L90" s="219"/>
      <c r="M90" s="219"/>
      <c r="N90" s="219"/>
      <c r="O90" s="222"/>
      <c r="P90" s="223"/>
      <c r="Q90" s="219"/>
      <c r="R90" s="219"/>
      <c r="S90" s="219"/>
      <c r="T90" s="220"/>
      <c r="U90" s="221"/>
      <c r="V90" s="219"/>
      <c r="W90" s="219"/>
      <c r="X90" s="219"/>
      <c r="Y90" s="222"/>
      <c r="Z90" s="223"/>
      <c r="AA90" s="219"/>
      <c r="AB90" s="219"/>
      <c r="AC90" s="222"/>
      <c r="AD90" s="220"/>
      <c r="AE90" s="212">
        <f t="shared" si="7"/>
        <v>0</v>
      </c>
      <c r="AF90" s="213">
        <f t="shared" si="8"/>
        <v>22</v>
      </c>
      <c r="AG90" s="256">
        <f t="shared" si="9"/>
        <v>0</v>
      </c>
      <c r="AH90" s="257">
        <f t="shared" si="10"/>
        <v>22</v>
      </c>
      <c r="AI90" s="850"/>
      <c r="AJ90" s="848"/>
      <c r="AK90" s="848"/>
      <c r="AL90" s="848"/>
      <c r="AM90" s="848"/>
      <c r="AN90" s="849"/>
      <c r="AY90" s="177">
        <f t="shared" si="6"/>
        <v>1</v>
      </c>
    </row>
    <row r="91" spans="2:51" ht="18" customHeight="1">
      <c r="B91" s="184"/>
      <c r="C91" s="216">
        <f>IF(D91="","",SUBTOTAL(103,$D$78:D91))</f>
        <v>14</v>
      </c>
      <c r="D91" s="846" t="str">
        <f>IF('Input Data'!I84="","",'Input Data'!I84)</f>
        <v>SALAZAR, DANICA RIVERA</v>
      </c>
      <c r="E91" s="847"/>
      <c r="F91" s="258"/>
      <c r="G91" s="259"/>
      <c r="H91" s="219"/>
      <c r="I91" s="219"/>
      <c r="J91" s="220"/>
      <c r="K91" s="221"/>
      <c r="L91" s="219"/>
      <c r="M91" s="219"/>
      <c r="N91" s="219"/>
      <c r="O91" s="222"/>
      <c r="P91" s="223"/>
      <c r="Q91" s="219"/>
      <c r="R91" s="219"/>
      <c r="S91" s="219"/>
      <c r="T91" s="220"/>
      <c r="U91" s="221"/>
      <c r="V91" s="219"/>
      <c r="W91" s="219"/>
      <c r="X91" s="219"/>
      <c r="Y91" s="222"/>
      <c r="Z91" s="223"/>
      <c r="AA91" s="219"/>
      <c r="AB91" s="219"/>
      <c r="AC91" s="222"/>
      <c r="AD91" s="220"/>
      <c r="AE91" s="212">
        <f t="shared" si="7"/>
        <v>0</v>
      </c>
      <c r="AF91" s="213">
        <f t="shared" si="8"/>
        <v>22</v>
      </c>
      <c r="AG91" s="256">
        <f t="shared" si="9"/>
        <v>0</v>
      </c>
      <c r="AH91" s="257">
        <f t="shared" si="10"/>
        <v>22</v>
      </c>
      <c r="AI91" s="850"/>
      <c r="AJ91" s="848"/>
      <c r="AK91" s="848"/>
      <c r="AL91" s="848"/>
      <c r="AM91" s="848"/>
      <c r="AN91" s="849"/>
      <c r="AY91" s="177">
        <f t="shared" si="6"/>
        <v>1</v>
      </c>
    </row>
    <row r="92" spans="2:51" ht="18" customHeight="1">
      <c r="C92" s="216">
        <f>IF(D92="","",SUBTOTAL(103,$D$78:D92))</f>
        <v>15</v>
      </c>
      <c r="D92" s="846" t="str">
        <f>IF('Input Data'!I85="","",'Input Data'!I85)</f>
        <v>GUTIERREZ, PATRICIA CRUZ</v>
      </c>
      <c r="E92" s="847"/>
      <c r="F92" s="258"/>
      <c r="G92" s="259"/>
      <c r="H92" s="219"/>
      <c r="I92" s="219"/>
      <c r="J92" s="220"/>
      <c r="K92" s="221"/>
      <c r="L92" s="219"/>
      <c r="M92" s="219"/>
      <c r="N92" s="219"/>
      <c r="O92" s="222"/>
      <c r="P92" s="223"/>
      <c r="Q92" s="219"/>
      <c r="R92" s="219"/>
      <c r="S92" s="219"/>
      <c r="T92" s="220"/>
      <c r="U92" s="221"/>
      <c r="V92" s="219"/>
      <c r="W92" s="219"/>
      <c r="X92" s="219"/>
      <c r="Y92" s="222"/>
      <c r="Z92" s="223"/>
      <c r="AA92" s="219"/>
      <c r="AB92" s="219"/>
      <c r="AC92" s="222"/>
      <c r="AD92" s="220"/>
      <c r="AE92" s="212">
        <f t="shared" si="7"/>
        <v>0</v>
      </c>
      <c r="AF92" s="213">
        <f t="shared" si="8"/>
        <v>22</v>
      </c>
      <c r="AG92" s="256">
        <f t="shared" si="9"/>
        <v>0</v>
      </c>
      <c r="AH92" s="257">
        <f t="shared" si="10"/>
        <v>22</v>
      </c>
      <c r="AI92" s="850"/>
      <c r="AJ92" s="848"/>
      <c r="AK92" s="848"/>
      <c r="AL92" s="848"/>
      <c r="AM92" s="848"/>
      <c r="AN92" s="849"/>
      <c r="AY92" s="177">
        <f t="shared" si="6"/>
        <v>1</v>
      </c>
    </row>
    <row r="93" spans="2:51" ht="18" customHeight="1">
      <c r="C93" s="216">
        <f>IF(D93="","",SUBTOTAL(103,$D$78:D93))</f>
        <v>16</v>
      </c>
      <c r="D93" s="846" t="str">
        <f>IF('Input Data'!I86="","",'Input Data'!I86)</f>
        <v>PONCE, KATRINA RAMIREZ</v>
      </c>
      <c r="E93" s="847"/>
      <c r="F93" s="258"/>
      <c r="G93" s="259"/>
      <c r="H93" s="219"/>
      <c r="I93" s="219"/>
      <c r="J93" s="220"/>
      <c r="K93" s="221"/>
      <c r="L93" s="219"/>
      <c r="M93" s="219"/>
      <c r="N93" s="219"/>
      <c r="O93" s="222"/>
      <c r="P93" s="223"/>
      <c r="Q93" s="219"/>
      <c r="R93" s="219"/>
      <c r="S93" s="219"/>
      <c r="T93" s="220"/>
      <c r="U93" s="221"/>
      <c r="V93" s="219"/>
      <c r="W93" s="219"/>
      <c r="X93" s="219"/>
      <c r="Y93" s="222"/>
      <c r="Z93" s="223"/>
      <c r="AA93" s="219"/>
      <c r="AB93" s="219"/>
      <c r="AC93" s="222"/>
      <c r="AD93" s="220"/>
      <c r="AE93" s="212">
        <f t="shared" si="7"/>
        <v>0</v>
      </c>
      <c r="AF93" s="213">
        <f t="shared" si="8"/>
        <v>22</v>
      </c>
      <c r="AG93" s="256">
        <f t="shared" si="9"/>
        <v>0</v>
      </c>
      <c r="AH93" s="257">
        <f t="shared" si="10"/>
        <v>22</v>
      </c>
      <c r="AI93" s="850"/>
      <c r="AJ93" s="848"/>
      <c r="AK93" s="848"/>
      <c r="AL93" s="848"/>
      <c r="AM93" s="848"/>
      <c r="AN93" s="849"/>
      <c r="AY93" s="177">
        <f t="shared" si="6"/>
        <v>1</v>
      </c>
    </row>
    <row r="94" spans="2:51" ht="18" customHeight="1">
      <c r="C94" s="227">
        <f>IF(D94="","",SUBTOTAL(103,$D$78:D94))</f>
        <v>17</v>
      </c>
      <c r="D94" s="846" t="str">
        <f>IF('Input Data'!I87="","",'Input Data'!I87)</f>
        <v>RIVERA, BIANCA CASTILLO</v>
      </c>
      <c r="E94" s="847"/>
      <c r="F94" s="258"/>
      <c r="G94" s="259"/>
      <c r="H94" s="219"/>
      <c r="I94" s="219"/>
      <c r="J94" s="220"/>
      <c r="K94" s="221"/>
      <c r="L94" s="219"/>
      <c r="M94" s="219"/>
      <c r="N94" s="219"/>
      <c r="O94" s="222"/>
      <c r="P94" s="223"/>
      <c r="Q94" s="219"/>
      <c r="R94" s="219"/>
      <c r="S94" s="219"/>
      <c r="T94" s="220"/>
      <c r="U94" s="221"/>
      <c r="V94" s="219"/>
      <c r="W94" s="219"/>
      <c r="X94" s="219"/>
      <c r="Y94" s="222"/>
      <c r="Z94" s="223"/>
      <c r="AA94" s="219"/>
      <c r="AB94" s="219"/>
      <c r="AC94" s="222"/>
      <c r="AD94" s="220"/>
      <c r="AE94" s="212">
        <f t="shared" si="7"/>
        <v>0</v>
      </c>
      <c r="AF94" s="213">
        <f t="shared" si="8"/>
        <v>22</v>
      </c>
      <c r="AG94" s="256">
        <f t="shared" si="9"/>
        <v>0</v>
      </c>
      <c r="AH94" s="257">
        <f t="shared" si="10"/>
        <v>22</v>
      </c>
      <c r="AI94" s="850"/>
      <c r="AJ94" s="848"/>
      <c r="AK94" s="848"/>
      <c r="AL94" s="848"/>
      <c r="AM94" s="848"/>
      <c r="AN94" s="849"/>
      <c r="AY94" s="177">
        <f t="shared" si="6"/>
        <v>1</v>
      </c>
    </row>
    <row r="95" spans="2:51" ht="18" customHeight="1">
      <c r="C95" s="216">
        <f>IF(D95="","",SUBTOTAL(103,$D$78:D95))</f>
        <v>18</v>
      </c>
      <c r="D95" s="846" t="str">
        <f>IF('Input Data'!I88="","",'Input Data'!I88)</f>
        <v>CRUZ, ANDREA HERRERA</v>
      </c>
      <c r="E95" s="847"/>
      <c r="F95" s="258"/>
      <c r="G95" s="259"/>
      <c r="H95" s="219"/>
      <c r="I95" s="219"/>
      <c r="J95" s="220"/>
      <c r="K95" s="221"/>
      <c r="L95" s="219"/>
      <c r="M95" s="219"/>
      <c r="N95" s="219"/>
      <c r="O95" s="222"/>
      <c r="P95" s="223"/>
      <c r="Q95" s="219"/>
      <c r="R95" s="219"/>
      <c r="S95" s="219"/>
      <c r="T95" s="220"/>
      <c r="U95" s="221"/>
      <c r="V95" s="219"/>
      <c r="W95" s="219"/>
      <c r="X95" s="219"/>
      <c r="Y95" s="222"/>
      <c r="Z95" s="223"/>
      <c r="AA95" s="219"/>
      <c r="AB95" s="219"/>
      <c r="AC95" s="222"/>
      <c r="AD95" s="220"/>
      <c r="AE95" s="212">
        <f t="shared" si="7"/>
        <v>0</v>
      </c>
      <c r="AF95" s="213">
        <f t="shared" si="8"/>
        <v>22</v>
      </c>
      <c r="AG95" s="256">
        <f t="shared" si="9"/>
        <v>0</v>
      </c>
      <c r="AH95" s="257">
        <f t="shared" si="10"/>
        <v>22</v>
      </c>
      <c r="AI95" s="850"/>
      <c r="AJ95" s="848"/>
      <c r="AK95" s="848"/>
      <c r="AL95" s="848"/>
      <c r="AM95" s="848"/>
      <c r="AN95" s="849"/>
      <c r="AY95" s="177">
        <f t="shared" si="6"/>
        <v>1</v>
      </c>
    </row>
    <row r="96" spans="2:51" ht="18" customHeight="1">
      <c r="C96" s="216">
        <f>IF(D96="","",SUBTOTAL(103,$D$78:D96))</f>
        <v>19</v>
      </c>
      <c r="D96" s="846" t="str">
        <f>IF('Input Data'!I89="","",'Input Data'!I89)</f>
        <v>RAMIREZ, SHAIRA NAVARRO</v>
      </c>
      <c r="E96" s="847"/>
      <c r="F96" s="258"/>
      <c r="G96" s="259"/>
      <c r="H96" s="219"/>
      <c r="I96" s="219"/>
      <c r="J96" s="220"/>
      <c r="K96" s="221"/>
      <c r="L96" s="219"/>
      <c r="M96" s="219"/>
      <c r="N96" s="219"/>
      <c r="O96" s="222"/>
      <c r="P96" s="223"/>
      <c r="Q96" s="219"/>
      <c r="R96" s="219"/>
      <c r="S96" s="219"/>
      <c r="T96" s="220"/>
      <c r="U96" s="221"/>
      <c r="V96" s="219"/>
      <c r="W96" s="219"/>
      <c r="X96" s="219"/>
      <c r="Y96" s="222"/>
      <c r="Z96" s="223"/>
      <c r="AA96" s="219"/>
      <c r="AB96" s="219"/>
      <c r="AC96" s="222"/>
      <c r="AD96" s="220"/>
      <c r="AE96" s="212">
        <f t="shared" si="7"/>
        <v>0</v>
      </c>
      <c r="AF96" s="213">
        <f t="shared" si="8"/>
        <v>22</v>
      </c>
      <c r="AG96" s="256">
        <f t="shared" si="9"/>
        <v>0</v>
      </c>
      <c r="AH96" s="257">
        <f t="shared" si="10"/>
        <v>22</v>
      </c>
      <c r="AI96" s="850"/>
      <c r="AJ96" s="848"/>
      <c r="AK96" s="848"/>
      <c r="AL96" s="848"/>
      <c r="AM96" s="848"/>
      <c r="AN96" s="849"/>
      <c r="AY96" s="177">
        <f t="shared" si="6"/>
        <v>1</v>
      </c>
    </row>
    <row r="97" spans="3:51" ht="18" customHeight="1">
      <c r="C97" s="216">
        <f>IF(D97="","",SUBTOTAL(103,$D$78:D97))</f>
        <v>20</v>
      </c>
      <c r="D97" s="846" t="str">
        <f>IF('Input Data'!I90="","",'Input Data'!I90)</f>
        <v>CASTILLO, DENISE VERGARA</v>
      </c>
      <c r="E97" s="847"/>
      <c r="F97" s="258"/>
      <c r="G97" s="259"/>
      <c r="H97" s="219"/>
      <c r="I97" s="219"/>
      <c r="J97" s="220"/>
      <c r="K97" s="221"/>
      <c r="L97" s="219"/>
      <c r="M97" s="219"/>
      <c r="N97" s="219"/>
      <c r="O97" s="222"/>
      <c r="P97" s="223"/>
      <c r="Q97" s="219"/>
      <c r="R97" s="219"/>
      <c r="S97" s="219"/>
      <c r="T97" s="220"/>
      <c r="U97" s="221"/>
      <c r="V97" s="219"/>
      <c r="W97" s="219"/>
      <c r="X97" s="219"/>
      <c r="Y97" s="222"/>
      <c r="Z97" s="223"/>
      <c r="AA97" s="219"/>
      <c r="AB97" s="219"/>
      <c r="AC97" s="222"/>
      <c r="AD97" s="220"/>
      <c r="AE97" s="212">
        <f t="shared" si="7"/>
        <v>0</v>
      </c>
      <c r="AF97" s="213">
        <f t="shared" si="8"/>
        <v>22</v>
      </c>
      <c r="AG97" s="256">
        <f t="shared" si="9"/>
        <v>0</v>
      </c>
      <c r="AH97" s="257">
        <f t="shared" si="10"/>
        <v>22</v>
      </c>
      <c r="AI97" s="850"/>
      <c r="AJ97" s="848"/>
      <c r="AK97" s="848"/>
      <c r="AL97" s="848"/>
      <c r="AM97" s="848"/>
      <c r="AN97" s="849"/>
      <c r="AY97" s="177">
        <f t="shared" si="6"/>
        <v>1</v>
      </c>
    </row>
    <row r="98" spans="3:51" ht="18" customHeight="1">
      <c r="C98" s="216">
        <f>IF(D98="","",SUBTOTAL(103,$D$78:D98))</f>
        <v>21</v>
      </c>
      <c r="D98" s="846" t="str">
        <f>IF('Input Data'!I91="","",'Input Data'!I91)</f>
        <v>HERRERA, MIKAELA DOMINGUEZ</v>
      </c>
      <c r="E98" s="847"/>
      <c r="F98" s="258"/>
      <c r="G98" s="259"/>
      <c r="H98" s="219"/>
      <c r="I98" s="219"/>
      <c r="J98" s="220"/>
      <c r="K98" s="221"/>
      <c r="L98" s="219"/>
      <c r="M98" s="219"/>
      <c r="N98" s="219"/>
      <c r="O98" s="222"/>
      <c r="P98" s="223"/>
      <c r="Q98" s="219"/>
      <c r="R98" s="219"/>
      <c r="S98" s="219"/>
      <c r="T98" s="220"/>
      <c r="U98" s="221"/>
      <c r="V98" s="219"/>
      <c r="W98" s="219"/>
      <c r="X98" s="219"/>
      <c r="Y98" s="222"/>
      <c r="Z98" s="223"/>
      <c r="AA98" s="219"/>
      <c r="AB98" s="219"/>
      <c r="AC98" s="222"/>
      <c r="AD98" s="220"/>
      <c r="AE98" s="212">
        <f t="shared" si="7"/>
        <v>0</v>
      </c>
      <c r="AF98" s="213">
        <f t="shared" si="8"/>
        <v>22</v>
      </c>
      <c r="AG98" s="256">
        <f t="shared" si="9"/>
        <v>0</v>
      </c>
      <c r="AH98" s="257">
        <f t="shared" si="10"/>
        <v>22</v>
      </c>
      <c r="AI98" s="850"/>
      <c r="AJ98" s="848"/>
      <c r="AK98" s="848"/>
      <c r="AL98" s="848"/>
      <c r="AM98" s="848"/>
      <c r="AN98" s="849"/>
    </row>
    <row r="99" spans="3:51" ht="18" customHeight="1">
      <c r="C99" s="216">
        <f>IF(D99="","",SUBTOTAL(103,$D$78:D99))</f>
        <v>22</v>
      </c>
      <c r="D99" s="846" t="str">
        <f>IF('Input Data'!I92="","",'Input Data'!I92)</f>
        <v>NAVARRO, JOANNA ESPINOZA</v>
      </c>
      <c r="E99" s="847"/>
      <c r="F99" s="258"/>
      <c r="G99" s="259"/>
      <c r="H99" s="219"/>
      <c r="I99" s="219"/>
      <c r="J99" s="220"/>
      <c r="K99" s="221"/>
      <c r="L99" s="219"/>
      <c r="M99" s="219"/>
      <c r="N99" s="219"/>
      <c r="O99" s="222"/>
      <c r="P99" s="223"/>
      <c r="Q99" s="219"/>
      <c r="R99" s="219"/>
      <c r="S99" s="219"/>
      <c r="T99" s="220"/>
      <c r="U99" s="221"/>
      <c r="V99" s="219"/>
      <c r="W99" s="219"/>
      <c r="X99" s="219"/>
      <c r="Y99" s="222"/>
      <c r="Z99" s="223"/>
      <c r="AA99" s="219"/>
      <c r="AB99" s="219"/>
      <c r="AC99" s="222"/>
      <c r="AD99" s="220"/>
      <c r="AE99" s="212">
        <f t="shared" si="7"/>
        <v>0</v>
      </c>
      <c r="AF99" s="213">
        <f t="shared" si="8"/>
        <v>22</v>
      </c>
      <c r="AG99" s="256">
        <f t="shared" si="9"/>
        <v>0</v>
      </c>
      <c r="AH99" s="257">
        <f t="shared" si="10"/>
        <v>22</v>
      </c>
      <c r="AI99" s="850"/>
      <c r="AJ99" s="848"/>
      <c r="AK99" s="848"/>
      <c r="AL99" s="848"/>
      <c r="AM99" s="848"/>
      <c r="AN99" s="849"/>
    </row>
    <row r="100" spans="3:51" ht="18" customHeight="1">
      <c r="C100" s="216">
        <f>IF(D100="","",SUBTOTAL(103,$D$78:D100))</f>
        <v>23</v>
      </c>
      <c r="D100" s="846" t="str">
        <f>IF('Input Data'!I93="","",'Input Data'!I93)</f>
        <v>VERGARA, ANGELICA DEL ROSARIO</v>
      </c>
      <c r="E100" s="847"/>
      <c r="F100" s="258"/>
      <c r="G100" s="259"/>
      <c r="H100" s="219"/>
      <c r="I100" s="219"/>
      <c r="J100" s="220"/>
      <c r="K100" s="221"/>
      <c r="L100" s="219"/>
      <c r="M100" s="219"/>
      <c r="N100" s="219"/>
      <c r="O100" s="222"/>
      <c r="P100" s="223"/>
      <c r="Q100" s="219"/>
      <c r="R100" s="219"/>
      <c r="S100" s="219"/>
      <c r="T100" s="220"/>
      <c r="U100" s="221"/>
      <c r="V100" s="219"/>
      <c r="W100" s="219"/>
      <c r="X100" s="219"/>
      <c r="Y100" s="222"/>
      <c r="Z100" s="223"/>
      <c r="AA100" s="219"/>
      <c r="AB100" s="219"/>
      <c r="AC100" s="222"/>
      <c r="AD100" s="220"/>
      <c r="AE100" s="212">
        <f t="shared" si="7"/>
        <v>0</v>
      </c>
      <c r="AF100" s="213">
        <f t="shared" si="8"/>
        <v>22</v>
      </c>
      <c r="AG100" s="256">
        <f t="shared" si="9"/>
        <v>0</v>
      </c>
      <c r="AH100" s="257">
        <f t="shared" si="10"/>
        <v>22</v>
      </c>
      <c r="AI100" s="850"/>
      <c r="AJ100" s="848"/>
      <c r="AK100" s="848"/>
      <c r="AL100" s="848"/>
      <c r="AM100" s="848"/>
      <c r="AN100" s="849"/>
    </row>
    <row r="101" spans="3:51" ht="18" customHeight="1">
      <c r="C101" s="216">
        <f>IF(D101="","",SUBTOTAL(103,$D$78:D101))</f>
        <v>24</v>
      </c>
      <c r="D101" s="846" t="str">
        <f>IF('Input Data'!I94="","",'Input Data'!I94)</f>
        <v>DOMINGUEZ, BEATRICE EVANGELISTA</v>
      </c>
      <c r="E101" s="847"/>
      <c r="F101" s="258"/>
      <c r="G101" s="259"/>
      <c r="H101" s="219"/>
      <c r="I101" s="219"/>
      <c r="J101" s="220"/>
      <c r="K101" s="221"/>
      <c r="L101" s="219"/>
      <c r="M101" s="219"/>
      <c r="N101" s="219"/>
      <c r="O101" s="222"/>
      <c r="P101" s="223"/>
      <c r="Q101" s="219"/>
      <c r="R101" s="219"/>
      <c r="S101" s="219"/>
      <c r="T101" s="220"/>
      <c r="U101" s="221"/>
      <c r="V101" s="219"/>
      <c r="W101" s="219"/>
      <c r="X101" s="219"/>
      <c r="Y101" s="222"/>
      <c r="Z101" s="223"/>
      <c r="AA101" s="219"/>
      <c r="AB101" s="219"/>
      <c r="AC101" s="222"/>
      <c r="AD101" s="220"/>
      <c r="AE101" s="212">
        <f t="shared" si="7"/>
        <v>0</v>
      </c>
      <c r="AF101" s="213">
        <f t="shared" si="8"/>
        <v>22</v>
      </c>
      <c r="AG101" s="256">
        <f t="shared" si="9"/>
        <v>0</v>
      </c>
      <c r="AH101" s="257">
        <f t="shared" si="10"/>
        <v>22</v>
      </c>
      <c r="AI101" s="850"/>
      <c r="AJ101" s="848"/>
      <c r="AK101" s="848"/>
      <c r="AL101" s="848"/>
      <c r="AM101" s="848"/>
      <c r="AN101" s="849"/>
    </row>
    <row r="102" spans="3:51" ht="18" customHeight="1">
      <c r="C102" s="216">
        <f>IF(D102="","",SUBTOTAL(103,$D$78:D102))</f>
        <v>25</v>
      </c>
      <c r="D102" s="846" t="str">
        <f>IF('Input Data'!I95="","",'Input Data'!I95)</f>
        <v>ESPINOZA, CAMILLE MERCADO</v>
      </c>
      <c r="E102" s="847"/>
      <c r="F102" s="258"/>
      <c r="G102" s="259"/>
      <c r="H102" s="219"/>
      <c r="I102" s="219"/>
      <c r="J102" s="220"/>
      <c r="K102" s="221"/>
      <c r="L102" s="219"/>
      <c r="M102" s="219"/>
      <c r="N102" s="219"/>
      <c r="O102" s="222"/>
      <c r="P102" s="223"/>
      <c r="Q102" s="219"/>
      <c r="R102" s="219"/>
      <c r="S102" s="219"/>
      <c r="T102" s="220"/>
      <c r="U102" s="221"/>
      <c r="V102" s="219"/>
      <c r="W102" s="219"/>
      <c r="X102" s="219"/>
      <c r="Y102" s="222"/>
      <c r="Z102" s="223"/>
      <c r="AA102" s="219"/>
      <c r="AB102" s="219"/>
      <c r="AC102" s="222"/>
      <c r="AD102" s="220"/>
      <c r="AE102" s="212">
        <f t="shared" si="7"/>
        <v>0</v>
      </c>
      <c r="AF102" s="213">
        <f t="shared" si="8"/>
        <v>22</v>
      </c>
      <c r="AG102" s="256">
        <f t="shared" si="9"/>
        <v>0</v>
      </c>
      <c r="AH102" s="257">
        <f t="shared" si="10"/>
        <v>22</v>
      </c>
      <c r="AI102" s="850"/>
      <c r="AJ102" s="848"/>
      <c r="AK102" s="848"/>
      <c r="AL102" s="848"/>
      <c r="AM102" s="848"/>
      <c r="AN102" s="849"/>
    </row>
    <row r="103" spans="3:51" ht="18" customHeight="1">
      <c r="C103" s="216">
        <f>IF(D103="","",SUBTOTAL(103,$D$78:D103))</f>
        <v>26</v>
      </c>
      <c r="D103" s="846" t="str">
        <f>IF('Input Data'!I96="","",'Input Data'!I96)</f>
        <v>DEL ROSARIO, LIANNE PADILLA</v>
      </c>
      <c r="E103" s="847"/>
      <c r="F103" s="258"/>
      <c r="G103" s="259"/>
      <c r="H103" s="219"/>
      <c r="I103" s="219"/>
      <c r="J103" s="220"/>
      <c r="K103" s="221"/>
      <c r="L103" s="219"/>
      <c r="M103" s="219"/>
      <c r="N103" s="219"/>
      <c r="O103" s="222"/>
      <c r="P103" s="223"/>
      <c r="Q103" s="219"/>
      <c r="R103" s="219"/>
      <c r="S103" s="219"/>
      <c r="T103" s="220"/>
      <c r="U103" s="221"/>
      <c r="V103" s="219"/>
      <c r="W103" s="219"/>
      <c r="X103" s="219"/>
      <c r="Y103" s="222"/>
      <c r="Z103" s="223"/>
      <c r="AA103" s="219"/>
      <c r="AB103" s="219"/>
      <c r="AC103" s="222"/>
      <c r="AD103" s="220"/>
      <c r="AE103" s="212">
        <f t="shared" si="7"/>
        <v>0</v>
      </c>
      <c r="AF103" s="213">
        <f t="shared" si="8"/>
        <v>22</v>
      </c>
      <c r="AG103" s="256">
        <f t="shared" si="9"/>
        <v>0</v>
      </c>
      <c r="AH103" s="257">
        <f t="shared" si="10"/>
        <v>22</v>
      </c>
      <c r="AI103" s="850"/>
      <c r="AJ103" s="848"/>
      <c r="AK103" s="848"/>
      <c r="AL103" s="848"/>
      <c r="AM103" s="848"/>
      <c r="AN103" s="849"/>
    </row>
    <row r="104" spans="3:51" ht="18" customHeight="1">
      <c r="C104" s="216">
        <f>IF(D104="","",SUBTOTAL(103,$D$78:D104))</f>
        <v>27</v>
      </c>
      <c r="D104" s="846" t="str">
        <f>IF('Input Data'!I97="","",'Input Data'!I97)</f>
        <v>EVANGELISTA, CELINE MANALO</v>
      </c>
      <c r="E104" s="847"/>
      <c r="F104" s="258"/>
      <c r="G104" s="259"/>
      <c r="H104" s="219"/>
      <c r="I104" s="219"/>
      <c r="J104" s="220"/>
      <c r="K104" s="221"/>
      <c r="L104" s="219"/>
      <c r="M104" s="219"/>
      <c r="N104" s="219"/>
      <c r="O104" s="222"/>
      <c r="P104" s="223"/>
      <c r="Q104" s="219"/>
      <c r="R104" s="219"/>
      <c r="S104" s="219"/>
      <c r="T104" s="220"/>
      <c r="U104" s="221"/>
      <c r="V104" s="219"/>
      <c r="W104" s="219"/>
      <c r="X104" s="219"/>
      <c r="Y104" s="222"/>
      <c r="Z104" s="223"/>
      <c r="AA104" s="219"/>
      <c r="AB104" s="219"/>
      <c r="AC104" s="222"/>
      <c r="AD104" s="220"/>
      <c r="AE104" s="212">
        <f t="shared" si="7"/>
        <v>0</v>
      </c>
      <c r="AF104" s="213">
        <f t="shared" si="8"/>
        <v>22</v>
      </c>
      <c r="AG104" s="256">
        <f t="shared" si="9"/>
        <v>0</v>
      </c>
      <c r="AH104" s="257">
        <f t="shared" si="10"/>
        <v>22</v>
      </c>
      <c r="AI104" s="850"/>
      <c r="AJ104" s="848"/>
      <c r="AK104" s="848"/>
      <c r="AL104" s="848"/>
      <c r="AM104" s="848"/>
      <c r="AN104" s="849"/>
    </row>
    <row r="105" spans="3:51" ht="18" customHeight="1">
      <c r="C105" s="216">
        <f>IF(D105="","",SUBTOTAL(103,$D$78:D105))</f>
        <v>28</v>
      </c>
      <c r="D105" s="846" t="str">
        <f>IF('Input Data'!I98="","",'Input Data'!I98)</f>
        <v>MERCADO, MAE SORIANO</v>
      </c>
      <c r="E105" s="847"/>
      <c r="F105" s="258"/>
      <c r="G105" s="259"/>
      <c r="H105" s="219"/>
      <c r="I105" s="219"/>
      <c r="J105" s="220"/>
      <c r="K105" s="221"/>
      <c r="L105" s="219"/>
      <c r="M105" s="219"/>
      <c r="N105" s="219"/>
      <c r="O105" s="222"/>
      <c r="P105" s="223"/>
      <c r="Q105" s="219"/>
      <c r="R105" s="219"/>
      <c r="S105" s="219"/>
      <c r="T105" s="220"/>
      <c r="U105" s="221"/>
      <c r="V105" s="219"/>
      <c r="W105" s="219"/>
      <c r="X105" s="219"/>
      <c r="Y105" s="222"/>
      <c r="Z105" s="223"/>
      <c r="AA105" s="219"/>
      <c r="AB105" s="219"/>
      <c r="AC105" s="222"/>
      <c r="AD105" s="220"/>
      <c r="AE105" s="212">
        <f t="shared" si="7"/>
        <v>0</v>
      </c>
      <c r="AF105" s="213">
        <f t="shared" si="8"/>
        <v>22</v>
      </c>
      <c r="AG105" s="256">
        <f t="shared" si="9"/>
        <v>0</v>
      </c>
      <c r="AH105" s="257">
        <f t="shared" si="10"/>
        <v>22</v>
      </c>
      <c r="AI105" s="850"/>
      <c r="AJ105" s="848"/>
      <c r="AK105" s="848"/>
      <c r="AL105" s="848"/>
      <c r="AM105" s="848"/>
      <c r="AN105" s="849"/>
    </row>
    <row r="106" spans="3:51" ht="18" customHeight="1">
      <c r="C106" s="216">
        <f>IF(D106="","",SUBTOTAL(103,$D$78:D106))</f>
        <v>29</v>
      </c>
      <c r="D106" s="846" t="str">
        <f>IF('Input Data'!I99="","",'Input Data'!I99)</f>
        <v>PADILLA, RICA VILLAREAL</v>
      </c>
      <c r="E106" s="847"/>
      <c r="F106" s="258"/>
      <c r="G106" s="259"/>
      <c r="H106" s="219"/>
      <c r="I106" s="219"/>
      <c r="J106" s="220"/>
      <c r="K106" s="221"/>
      <c r="L106" s="219"/>
      <c r="M106" s="219"/>
      <c r="N106" s="219"/>
      <c r="O106" s="222"/>
      <c r="P106" s="223"/>
      <c r="Q106" s="219"/>
      <c r="R106" s="219"/>
      <c r="S106" s="219"/>
      <c r="T106" s="220"/>
      <c r="U106" s="221"/>
      <c r="V106" s="219"/>
      <c r="W106" s="219"/>
      <c r="X106" s="219"/>
      <c r="Y106" s="222"/>
      <c r="Z106" s="223"/>
      <c r="AA106" s="219"/>
      <c r="AB106" s="219"/>
      <c r="AC106" s="222"/>
      <c r="AD106" s="220"/>
      <c r="AE106" s="212">
        <f t="shared" si="7"/>
        <v>0</v>
      </c>
      <c r="AF106" s="213">
        <f t="shared" si="8"/>
        <v>22</v>
      </c>
      <c r="AG106" s="256">
        <f t="shared" si="9"/>
        <v>0</v>
      </c>
      <c r="AH106" s="257">
        <f t="shared" si="10"/>
        <v>22</v>
      </c>
      <c r="AI106" s="850"/>
      <c r="AJ106" s="848"/>
      <c r="AK106" s="848"/>
      <c r="AL106" s="848"/>
      <c r="AM106" s="848"/>
      <c r="AN106" s="849"/>
    </row>
    <row r="107" spans="3:51" ht="18" customHeight="1">
      <c r="C107" s="216">
        <f>IF(D107="","",SUBTOTAL(103,$D$78:D107))</f>
        <v>30</v>
      </c>
      <c r="D107" s="846" t="str">
        <f>IF('Input Data'!I100="","",'Input Data'!I100)</f>
        <v>MANALO, ELAINE MARQUEZ</v>
      </c>
      <c r="E107" s="847"/>
      <c r="F107" s="258"/>
      <c r="G107" s="259"/>
      <c r="H107" s="219"/>
      <c r="I107" s="219"/>
      <c r="J107" s="220"/>
      <c r="K107" s="221"/>
      <c r="L107" s="219"/>
      <c r="M107" s="219"/>
      <c r="N107" s="219"/>
      <c r="O107" s="222"/>
      <c r="P107" s="223"/>
      <c r="Q107" s="219"/>
      <c r="R107" s="219"/>
      <c r="S107" s="219"/>
      <c r="T107" s="220"/>
      <c r="U107" s="221"/>
      <c r="V107" s="219"/>
      <c r="W107" s="219"/>
      <c r="X107" s="219"/>
      <c r="Y107" s="222"/>
      <c r="Z107" s="223"/>
      <c r="AA107" s="219"/>
      <c r="AB107" s="219"/>
      <c r="AC107" s="222"/>
      <c r="AD107" s="220"/>
      <c r="AE107" s="212">
        <f t="shared" si="7"/>
        <v>0</v>
      </c>
      <c r="AF107" s="213">
        <f t="shared" si="8"/>
        <v>22</v>
      </c>
      <c r="AG107" s="256">
        <f t="shared" si="9"/>
        <v>0</v>
      </c>
      <c r="AH107" s="257">
        <f t="shared" si="10"/>
        <v>22</v>
      </c>
      <c r="AI107" s="850"/>
      <c r="AJ107" s="848"/>
      <c r="AK107" s="848"/>
      <c r="AL107" s="848"/>
      <c r="AM107" s="848"/>
      <c r="AN107" s="849"/>
    </row>
    <row r="108" spans="3:51" ht="18" customHeight="1">
      <c r="C108" s="216">
        <f>IF(D108="","",SUBTOTAL(103,$D$78:D108))</f>
        <v>31</v>
      </c>
      <c r="D108" s="846" t="str">
        <f>IF('Input Data'!I101="","",'Input Data'!I101)</f>
        <v>SORIANO, SOFIA DIZON</v>
      </c>
      <c r="E108" s="847"/>
      <c r="F108" s="258"/>
      <c r="G108" s="259"/>
      <c r="H108" s="219"/>
      <c r="I108" s="219"/>
      <c r="J108" s="220"/>
      <c r="K108" s="221"/>
      <c r="L108" s="219"/>
      <c r="M108" s="219"/>
      <c r="N108" s="219"/>
      <c r="O108" s="222"/>
      <c r="P108" s="223"/>
      <c r="Q108" s="219"/>
      <c r="R108" s="219"/>
      <c r="S108" s="219"/>
      <c r="T108" s="220"/>
      <c r="U108" s="221"/>
      <c r="V108" s="219"/>
      <c r="W108" s="219"/>
      <c r="X108" s="219"/>
      <c r="Y108" s="222"/>
      <c r="Z108" s="223"/>
      <c r="AA108" s="219"/>
      <c r="AB108" s="219"/>
      <c r="AC108" s="222"/>
      <c r="AD108" s="220"/>
      <c r="AE108" s="212">
        <f t="shared" si="7"/>
        <v>0</v>
      </c>
      <c r="AF108" s="213">
        <f t="shared" si="8"/>
        <v>22</v>
      </c>
      <c r="AG108" s="256">
        <f t="shared" si="9"/>
        <v>0</v>
      </c>
      <c r="AH108" s="257">
        <f t="shared" si="10"/>
        <v>22</v>
      </c>
      <c r="AI108" s="850"/>
      <c r="AJ108" s="848"/>
      <c r="AK108" s="848"/>
      <c r="AL108" s="848"/>
      <c r="AM108" s="848"/>
      <c r="AN108" s="849"/>
    </row>
    <row r="109" spans="3:51" ht="18" customHeight="1">
      <c r="C109" s="216">
        <f>IF(D109="","",SUBTOTAL(103,$D$78:D109))</f>
        <v>32</v>
      </c>
      <c r="D109" s="846" t="str">
        <f>IF('Input Data'!I102="","",'Input Data'!I102)</f>
        <v>VILLAREAL, MARGAUX DE LEON</v>
      </c>
      <c r="E109" s="847"/>
      <c r="F109" s="258"/>
      <c r="G109" s="259"/>
      <c r="H109" s="219"/>
      <c r="I109" s="219"/>
      <c r="J109" s="220"/>
      <c r="K109" s="221"/>
      <c r="L109" s="219"/>
      <c r="M109" s="219"/>
      <c r="N109" s="219"/>
      <c r="O109" s="222"/>
      <c r="P109" s="223"/>
      <c r="Q109" s="219"/>
      <c r="R109" s="219"/>
      <c r="S109" s="219"/>
      <c r="T109" s="220"/>
      <c r="U109" s="221"/>
      <c r="V109" s="219"/>
      <c r="W109" s="219"/>
      <c r="X109" s="219"/>
      <c r="Y109" s="222"/>
      <c r="Z109" s="223"/>
      <c r="AA109" s="219"/>
      <c r="AB109" s="219"/>
      <c r="AC109" s="222"/>
      <c r="AD109" s="220"/>
      <c r="AE109" s="212">
        <f t="shared" si="7"/>
        <v>0</v>
      </c>
      <c r="AF109" s="213">
        <f t="shared" si="8"/>
        <v>22</v>
      </c>
      <c r="AG109" s="256">
        <f t="shared" si="9"/>
        <v>0</v>
      </c>
      <c r="AH109" s="257">
        <f t="shared" si="10"/>
        <v>22</v>
      </c>
      <c r="AI109" s="850"/>
      <c r="AJ109" s="848"/>
      <c r="AK109" s="848"/>
      <c r="AL109" s="848"/>
      <c r="AM109" s="848"/>
      <c r="AN109" s="849"/>
    </row>
    <row r="110" spans="3:51" ht="18" customHeight="1">
      <c r="C110" s="216">
        <f>IF(D110="","",SUBTOTAL(103,$D$78:D110))</f>
        <v>33</v>
      </c>
      <c r="D110" s="846" t="str">
        <f>IF('Input Data'!I103="","",'Input Data'!I103)</f>
        <v>MARQUEZ, ROXANNE FRANCISCO</v>
      </c>
      <c r="E110" s="847"/>
      <c r="F110" s="258"/>
      <c r="G110" s="259"/>
      <c r="H110" s="219"/>
      <c r="I110" s="219"/>
      <c r="J110" s="220"/>
      <c r="K110" s="221"/>
      <c r="L110" s="219"/>
      <c r="M110" s="219"/>
      <c r="N110" s="219"/>
      <c r="O110" s="222"/>
      <c r="P110" s="223"/>
      <c r="Q110" s="219"/>
      <c r="R110" s="219"/>
      <c r="S110" s="219"/>
      <c r="T110" s="220"/>
      <c r="U110" s="221"/>
      <c r="V110" s="219"/>
      <c r="W110" s="219"/>
      <c r="X110" s="219"/>
      <c r="Y110" s="222"/>
      <c r="Z110" s="223"/>
      <c r="AA110" s="219"/>
      <c r="AB110" s="219"/>
      <c r="AC110" s="222"/>
      <c r="AD110" s="220"/>
      <c r="AE110" s="212">
        <f t="shared" si="7"/>
        <v>0</v>
      </c>
      <c r="AF110" s="213">
        <f t="shared" si="8"/>
        <v>22</v>
      </c>
      <c r="AG110" s="256">
        <f t="shared" si="9"/>
        <v>0</v>
      </c>
      <c r="AH110" s="257">
        <f t="shared" si="10"/>
        <v>22</v>
      </c>
      <c r="AI110" s="850"/>
      <c r="AJ110" s="848"/>
      <c r="AK110" s="848"/>
      <c r="AL110" s="848"/>
      <c r="AM110" s="848"/>
      <c r="AN110" s="849"/>
    </row>
    <row r="111" spans="3:51" ht="18" customHeight="1">
      <c r="C111" s="216">
        <f>IF(D111="","",SUBTOTAL(103,$D$78:D111))</f>
        <v>34</v>
      </c>
      <c r="D111" s="846" t="str">
        <f>IF('Input Data'!I104="","",'Input Data'!I104)</f>
        <v>SANTIAGO, KRIZIA ORTEGA</v>
      </c>
      <c r="E111" s="847"/>
      <c r="F111" s="258"/>
      <c r="G111" s="259"/>
      <c r="H111" s="219"/>
      <c r="I111" s="219"/>
      <c r="J111" s="220"/>
      <c r="K111" s="221"/>
      <c r="L111" s="219"/>
      <c r="M111" s="219"/>
      <c r="N111" s="219"/>
      <c r="O111" s="222"/>
      <c r="P111" s="223"/>
      <c r="Q111" s="219"/>
      <c r="R111" s="219"/>
      <c r="S111" s="219"/>
      <c r="T111" s="220"/>
      <c r="U111" s="221"/>
      <c r="V111" s="219"/>
      <c r="W111" s="219"/>
      <c r="X111" s="219"/>
      <c r="Y111" s="222"/>
      <c r="Z111" s="223"/>
      <c r="AA111" s="219"/>
      <c r="AB111" s="219"/>
      <c r="AC111" s="222"/>
      <c r="AD111" s="220"/>
      <c r="AE111" s="212">
        <f t="shared" si="7"/>
        <v>0</v>
      </c>
      <c r="AF111" s="213">
        <f t="shared" si="8"/>
        <v>22</v>
      </c>
      <c r="AG111" s="256">
        <f t="shared" si="9"/>
        <v>0</v>
      </c>
      <c r="AH111" s="257">
        <f t="shared" si="10"/>
        <v>22</v>
      </c>
      <c r="AI111" s="850"/>
      <c r="AJ111" s="848"/>
      <c r="AK111" s="848"/>
      <c r="AL111" s="848"/>
      <c r="AM111" s="848"/>
      <c r="AN111" s="849"/>
    </row>
    <row r="112" spans="3:51" ht="18" customHeight="1">
      <c r="C112" s="216">
        <f>IF(D112="","",SUBTOTAL(103,$D$78:D112))</f>
        <v>35</v>
      </c>
      <c r="D112" s="846" t="str">
        <f>IF('Input Data'!I105="","",'Input Data'!I105)</f>
        <v>DE LEON, HANNAH CHAVEZ</v>
      </c>
      <c r="E112" s="847"/>
      <c r="F112" s="258"/>
      <c r="G112" s="259"/>
      <c r="H112" s="219"/>
      <c r="I112" s="219"/>
      <c r="J112" s="220"/>
      <c r="K112" s="221"/>
      <c r="L112" s="219"/>
      <c r="M112" s="219"/>
      <c r="N112" s="219"/>
      <c r="O112" s="222"/>
      <c r="P112" s="223"/>
      <c r="Q112" s="219"/>
      <c r="R112" s="219"/>
      <c r="S112" s="219"/>
      <c r="T112" s="220"/>
      <c r="U112" s="221"/>
      <c r="V112" s="219"/>
      <c r="W112" s="219"/>
      <c r="X112" s="219"/>
      <c r="Y112" s="222"/>
      <c r="Z112" s="223"/>
      <c r="AA112" s="219"/>
      <c r="AB112" s="219"/>
      <c r="AC112" s="222"/>
      <c r="AD112" s="220"/>
      <c r="AE112" s="212">
        <f t="shared" si="7"/>
        <v>0</v>
      </c>
      <c r="AF112" s="213">
        <f t="shared" si="8"/>
        <v>22</v>
      </c>
      <c r="AG112" s="256">
        <f t="shared" si="9"/>
        <v>0</v>
      </c>
      <c r="AH112" s="257">
        <f t="shared" si="10"/>
        <v>22</v>
      </c>
      <c r="AI112" s="850"/>
      <c r="AJ112" s="848"/>
      <c r="AK112" s="848"/>
      <c r="AL112" s="848"/>
      <c r="AM112" s="848"/>
      <c r="AN112" s="849"/>
    </row>
    <row r="113" spans="3:51" ht="18" customHeight="1">
      <c r="C113" s="216">
        <f>IF(D113="","",SUBTOTAL(103,$D$78:D113))</f>
        <v>36</v>
      </c>
      <c r="D113" s="846" t="str">
        <f>IF('Input Data'!I106="","",'Input Data'!I106)</f>
        <v>DIZON, SHANELLE LIM</v>
      </c>
      <c r="E113" s="847"/>
      <c r="F113" s="258"/>
      <c r="G113" s="259"/>
      <c r="H113" s="219"/>
      <c r="I113" s="219"/>
      <c r="J113" s="220"/>
      <c r="K113" s="221"/>
      <c r="L113" s="219"/>
      <c r="M113" s="219"/>
      <c r="N113" s="219"/>
      <c r="O113" s="222"/>
      <c r="P113" s="223"/>
      <c r="Q113" s="219"/>
      <c r="R113" s="219"/>
      <c r="S113" s="219"/>
      <c r="T113" s="220"/>
      <c r="U113" s="221"/>
      <c r="V113" s="219"/>
      <c r="W113" s="219"/>
      <c r="X113" s="219"/>
      <c r="Y113" s="222"/>
      <c r="Z113" s="223"/>
      <c r="AA113" s="219"/>
      <c r="AB113" s="219"/>
      <c r="AC113" s="222"/>
      <c r="AD113" s="220"/>
      <c r="AE113" s="212">
        <f t="shared" si="7"/>
        <v>0</v>
      </c>
      <c r="AF113" s="213">
        <f t="shared" si="8"/>
        <v>22</v>
      </c>
      <c r="AG113" s="256">
        <f t="shared" si="9"/>
        <v>0</v>
      </c>
      <c r="AH113" s="257">
        <f t="shared" si="10"/>
        <v>22</v>
      </c>
      <c r="AI113" s="850"/>
      <c r="AJ113" s="848"/>
      <c r="AK113" s="848"/>
      <c r="AL113" s="848"/>
      <c r="AM113" s="848"/>
      <c r="AN113" s="849"/>
    </row>
    <row r="114" spans="3:51" ht="18" customHeight="1">
      <c r="C114" s="216">
        <f>IF(D114="","",SUBTOTAL(103,$D$78:D114))</f>
        <v>37</v>
      </c>
      <c r="D114" s="846" t="str">
        <f>IF('Input Data'!I107="","",'Input Data'!I107)</f>
        <v>FRANCISCO, LORIE CHUA</v>
      </c>
      <c r="E114" s="847"/>
      <c r="F114" s="258"/>
      <c r="G114" s="259"/>
      <c r="H114" s="219"/>
      <c r="I114" s="219"/>
      <c r="J114" s="220"/>
      <c r="K114" s="221"/>
      <c r="L114" s="219"/>
      <c r="M114" s="219"/>
      <c r="N114" s="219"/>
      <c r="O114" s="222"/>
      <c r="P114" s="223"/>
      <c r="Q114" s="219"/>
      <c r="R114" s="219"/>
      <c r="S114" s="219"/>
      <c r="T114" s="220"/>
      <c r="U114" s="221"/>
      <c r="V114" s="219"/>
      <c r="W114" s="219"/>
      <c r="X114" s="219"/>
      <c r="Y114" s="222"/>
      <c r="Z114" s="223"/>
      <c r="AA114" s="219"/>
      <c r="AB114" s="219"/>
      <c r="AC114" s="222"/>
      <c r="AD114" s="220"/>
      <c r="AE114" s="212">
        <f t="shared" si="7"/>
        <v>0</v>
      </c>
      <c r="AF114" s="213">
        <f t="shared" si="8"/>
        <v>22</v>
      </c>
      <c r="AG114" s="256">
        <f t="shared" si="9"/>
        <v>0</v>
      </c>
      <c r="AH114" s="257">
        <f t="shared" si="10"/>
        <v>22</v>
      </c>
      <c r="AI114" s="850"/>
      <c r="AJ114" s="848"/>
      <c r="AK114" s="848"/>
      <c r="AL114" s="848"/>
      <c r="AM114" s="848"/>
      <c r="AN114" s="849"/>
    </row>
    <row r="115" spans="3:51" ht="18" customHeight="1">
      <c r="C115" s="216">
        <f>IF(D115="","",SUBTOTAL(103,$D$78:D115))</f>
        <v>38</v>
      </c>
      <c r="D115" s="846" t="str">
        <f>IF('Input Data'!I108="","",'Input Data'!I108)</f>
        <v>ORTEGA, JANELLE SY</v>
      </c>
      <c r="E115" s="847"/>
      <c r="F115" s="258"/>
      <c r="G115" s="259"/>
      <c r="H115" s="219"/>
      <c r="I115" s="219"/>
      <c r="J115" s="220"/>
      <c r="K115" s="221"/>
      <c r="L115" s="219"/>
      <c r="M115" s="219"/>
      <c r="N115" s="219"/>
      <c r="O115" s="222"/>
      <c r="P115" s="223"/>
      <c r="Q115" s="219"/>
      <c r="R115" s="219"/>
      <c r="S115" s="219"/>
      <c r="T115" s="220"/>
      <c r="U115" s="221"/>
      <c r="V115" s="219"/>
      <c r="W115" s="219"/>
      <c r="X115" s="219"/>
      <c r="Y115" s="222"/>
      <c r="Z115" s="223"/>
      <c r="AA115" s="219"/>
      <c r="AB115" s="219"/>
      <c r="AC115" s="222"/>
      <c r="AD115" s="220"/>
      <c r="AE115" s="212">
        <f t="shared" si="7"/>
        <v>0</v>
      </c>
      <c r="AF115" s="213">
        <f t="shared" si="8"/>
        <v>22</v>
      </c>
      <c r="AG115" s="256">
        <f t="shared" si="9"/>
        <v>0</v>
      </c>
      <c r="AH115" s="257">
        <f t="shared" si="10"/>
        <v>22</v>
      </c>
      <c r="AI115" s="850"/>
      <c r="AJ115" s="848"/>
      <c r="AK115" s="848"/>
      <c r="AL115" s="848"/>
      <c r="AM115" s="848"/>
      <c r="AN115" s="849"/>
    </row>
    <row r="116" spans="3:51" ht="18" customHeight="1">
      <c r="C116" s="216">
        <f>IF(D116="","",SUBTOTAL(103,$D$78:D116))</f>
        <v>39</v>
      </c>
      <c r="D116" s="846" t="str">
        <f>IF('Input Data'!I109="","",'Input Data'!I109)</f>
        <v>CHAVEZ, FAYE GO</v>
      </c>
      <c r="E116" s="847"/>
      <c r="F116" s="258"/>
      <c r="G116" s="259"/>
      <c r="H116" s="219"/>
      <c r="I116" s="219"/>
      <c r="J116" s="220"/>
      <c r="K116" s="221"/>
      <c r="L116" s="219"/>
      <c r="M116" s="219"/>
      <c r="N116" s="219"/>
      <c r="O116" s="222"/>
      <c r="P116" s="223"/>
      <c r="Q116" s="219"/>
      <c r="R116" s="219"/>
      <c r="S116" s="219"/>
      <c r="T116" s="220"/>
      <c r="U116" s="221"/>
      <c r="V116" s="219"/>
      <c r="W116" s="219"/>
      <c r="X116" s="219"/>
      <c r="Y116" s="222"/>
      <c r="Z116" s="223"/>
      <c r="AA116" s="219"/>
      <c r="AB116" s="219"/>
      <c r="AC116" s="222"/>
      <c r="AD116" s="220"/>
      <c r="AE116" s="212">
        <f t="shared" si="7"/>
        <v>0</v>
      </c>
      <c r="AF116" s="213">
        <f t="shared" si="8"/>
        <v>22</v>
      </c>
      <c r="AG116" s="256">
        <f t="shared" si="9"/>
        <v>0</v>
      </c>
      <c r="AH116" s="257">
        <f t="shared" si="10"/>
        <v>22</v>
      </c>
      <c r="AI116" s="850"/>
      <c r="AJ116" s="848"/>
      <c r="AK116" s="848"/>
      <c r="AL116" s="848"/>
      <c r="AM116" s="848"/>
      <c r="AN116" s="849"/>
    </row>
    <row r="117" spans="3:51" ht="18" customHeight="1">
      <c r="C117" s="216">
        <f>IF(D117="","",SUBTOTAL(103,$D$78:D117))</f>
        <v>40</v>
      </c>
      <c r="D117" s="846" t="str">
        <f>IF('Input Data'!I110="","",'Input Data'!I110)</f>
        <v>LIM, ROWENA TAN</v>
      </c>
      <c r="E117" s="847"/>
      <c r="F117" s="258"/>
      <c r="G117" s="259"/>
      <c r="H117" s="219"/>
      <c r="I117" s="219"/>
      <c r="J117" s="220"/>
      <c r="K117" s="221"/>
      <c r="L117" s="219"/>
      <c r="M117" s="219"/>
      <c r="N117" s="219"/>
      <c r="O117" s="222"/>
      <c r="P117" s="223"/>
      <c r="Q117" s="219"/>
      <c r="R117" s="219"/>
      <c r="S117" s="219"/>
      <c r="T117" s="220"/>
      <c r="U117" s="221"/>
      <c r="V117" s="219"/>
      <c r="W117" s="219"/>
      <c r="X117" s="219"/>
      <c r="Y117" s="222"/>
      <c r="Z117" s="223"/>
      <c r="AA117" s="219"/>
      <c r="AB117" s="219"/>
      <c r="AC117" s="222"/>
      <c r="AD117" s="220"/>
      <c r="AE117" s="212">
        <f t="shared" si="7"/>
        <v>0</v>
      </c>
      <c r="AF117" s="213">
        <f t="shared" si="8"/>
        <v>22</v>
      </c>
      <c r="AG117" s="256">
        <f t="shared" si="9"/>
        <v>0</v>
      </c>
      <c r="AH117" s="257">
        <f t="shared" si="10"/>
        <v>22</v>
      </c>
      <c r="AI117" s="850"/>
      <c r="AJ117" s="848"/>
      <c r="AK117" s="848"/>
      <c r="AL117" s="848"/>
      <c r="AM117" s="848"/>
      <c r="AN117" s="849"/>
    </row>
    <row r="118" spans="3:51" ht="18" customHeight="1">
      <c r="C118" s="216">
        <f>IF(D118="","",SUBTOTAL(103,$D$78:D118))</f>
        <v>41</v>
      </c>
      <c r="D118" s="846" t="str">
        <f>IF('Input Data'!I111="","",'Input Data'!I111)</f>
        <v>CHUA, KRISTA ONG</v>
      </c>
      <c r="E118" s="847"/>
      <c r="F118" s="258"/>
      <c r="G118" s="259"/>
      <c r="H118" s="219"/>
      <c r="I118" s="219"/>
      <c r="J118" s="220"/>
      <c r="K118" s="221"/>
      <c r="L118" s="219"/>
      <c r="M118" s="219"/>
      <c r="N118" s="219"/>
      <c r="O118" s="222"/>
      <c r="P118" s="223"/>
      <c r="Q118" s="219"/>
      <c r="R118" s="219"/>
      <c r="S118" s="219"/>
      <c r="T118" s="220"/>
      <c r="U118" s="221"/>
      <c r="V118" s="219"/>
      <c r="W118" s="219"/>
      <c r="X118" s="219"/>
      <c r="Y118" s="222"/>
      <c r="Z118" s="223"/>
      <c r="AA118" s="219"/>
      <c r="AB118" s="219"/>
      <c r="AC118" s="222"/>
      <c r="AD118" s="220"/>
      <c r="AE118" s="212">
        <f t="shared" si="7"/>
        <v>0</v>
      </c>
      <c r="AF118" s="213">
        <f t="shared" si="8"/>
        <v>22</v>
      </c>
      <c r="AG118" s="256">
        <f t="shared" si="9"/>
        <v>0</v>
      </c>
      <c r="AH118" s="257">
        <f t="shared" si="10"/>
        <v>22</v>
      </c>
      <c r="AI118" s="850"/>
      <c r="AJ118" s="848"/>
      <c r="AK118" s="848"/>
      <c r="AL118" s="848"/>
      <c r="AM118" s="848"/>
      <c r="AN118" s="849"/>
      <c r="AY118" s="177">
        <f t="shared" si="6"/>
        <v>1</v>
      </c>
    </row>
    <row r="119" spans="3:51" ht="18" customHeight="1">
      <c r="C119" s="216">
        <f>IF(D119="","",SUBTOTAL(103,$D$78:D119))</f>
        <v>42</v>
      </c>
      <c r="D119" s="846" t="str">
        <f>IF('Input Data'!I112="","",'Input Data'!I112)</f>
        <v>SY, MICHELLE UY</v>
      </c>
      <c r="E119" s="847"/>
      <c r="F119" s="221"/>
      <c r="G119" s="219"/>
      <c r="H119" s="219"/>
      <c r="I119" s="219"/>
      <c r="J119" s="220"/>
      <c r="K119" s="221"/>
      <c r="L119" s="219"/>
      <c r="M119" s="219"/>
      <c r="N119" s="219"/>
      <c r="O119" s="222"/>
      <c r="P119" s="223"/>
      <c r="Q119" s="219"/>
      <c r="R119" s="219"/>
      <c r="S119" s="219"/>
      <c r="T119" s="220"/>
      <c r="U119" s="221"/>
      <c r="V119" s="219"/>
      <c r="W119" s="219"/>
      <c r="X119" s="219"/>
      <c r="Y119" s="222"/>
      <c r="Z119" s="223"/>
      <c r="AA119" s="219"/>
      <c r="AB119" s="219"/>
      <c r="AC119" s="222"/>
      <c r="AD119" s="220"/>
      <c r="AE119" s="212">
        <f t="shared" si="7"/>
        <v>0</v>
      </c>
      <c r="AF119" s="213">
        <f t="shared" si="8"/>
        <v>22</v>
      </c>
      <c r="AG119" s="256">
        <f t="shared" si="9"/>
        <v>0</v>
      </c>
      <c r="AH119" s="257">
        <f t="shared" si="10"/>
        <v>22</v>
      </c>
      <c r="AI119" s="850"/>
      <c r="AJ119" s="848"/>
      <c r="AK119" s="848"/>
      <c r="AL119" s="848"/>
      <c r="AM119" s="848"/>
      <c r="AN119" s="849"/>
      <c r="AY119" s="177">
        <f t="shared" si="6"/>
        <v>1</v>
      </c>
    </row>
    <row r="120" spans="3:51" ht="18" customHeight="1">
      <c r="C120" s="216">
        <f>IF(D120="","",SUBTOTAL(103,$D$78:D120))</f>
        <v>43</v>
      </c>
      <c r="D120" s="846" t="str">
        <f>IF('Input Data'!I113="","",'Input Data'!I113)</f>
        <v>GO, CLARIBEL CO</v>
      </c>
      <c r="E120" s="847"/>
      <c r="F120" s="221"/>
      <c r="G120" s="219"/>
      <c r="H120" s="219"/>
      <c r="I120" s="219"/>
      <c r="J120" s="220"/>
      <c r="K120" s="221"/>
      <c r="L120" s="219"/>
      <c r="M120" s="219"/>
      <c r="N120" s="219"/>
      <c r="O120" s="222"/>
      <c r="P120" s="223"/>
      <c r="Q120" s="219"/>
      <c r="R120" s="219"/>
      <c r="S120" s="219"/>
      <c r="T120" s="220"/>
      <c r="U120" s="221"/>
      <c r="V120" s="219"/>
      <c r="W120" s="219"/>
      <c r="X120" s="219"/>
      <c r="Y120" s="222"/>
      <c r="Z120" s="223"/>
      <c r="AA120" s="219"/>
      <c r="AB120" s="219"/>
      <c r="AC120" s="222"/>
      <c r="AD120" s="220"/>
      <c r="AE120" s="212">
        <f t="shared" si="7"/>
        <v>0</v>
      </c>
      <c r="AF120" s="213">
        <f t="shared" si="8"/>
        <v>22</v>
      </c>
      <c r="AG120" s="256">
        <f t="shared" si="9"/>
        <v>0</v>
      </c>
      <c r="AH120" s="257">
        <f t="shared" si="10"/>
        <v>22</v>
      </c>
      <c r="AI120" s="850"/>
      <c r="AJ120" s="848"/>
      <c r="AK120" s="848"/>
      <c r="AL120" s="848"/>
      <c r="AM120" s="848"/>
      <c r="AN120" s="849"/>
      <c r="AY120" s="177">
        <f t="shared" si="6"/>
        <v>1</v>
      </c>
    </row>
    <row r="121" spans="3:51" ht="18" customHeight="1">
      <c r="C121" s="216">
        <f>IF(D121="","",SUBTOTAL(103,$D$78:D121))</f>
        <v>44</v>
      </c>
      <c r="D121" s="846" t="str">
        <f>IF('Input Data'!I114="","",'Input Data'!I114)</f>
        <v>TAN, DAISY DY</v>
      </c>
      <c r="E121" s="847"/>
      <c r="F121" s="221"/>
      <c r="G121" s="219"/>
      <c r="H121" s="219"/>
      <c r="I121" s="219"/>
      <c r="J121" s="220"/>
      <c r="K121" s="221"/>
      <c r="L121" s="219"/>
      <c r="M121" s="219"/>
      <c r="N121" s="219"/>
      <c r="O121" s="222"/>
      <c r="P121" s="223"/>
      <c r="Q121" s="219"/>
      <c r="R121" s="219"/>
      <c r="S121" s="219"/>
      <c r="T121" s="220"/>
      <c r="U121" s="221"/>
      <c r="V121" s="219"/>
      <c r="W121" s="219"/>
      <c r="X121" s="219"/>
      <c r="Y121" s="222"/>
      <c r="Z121" s="223"/>
      <c r="AA121" s="219"/>
      <c r="AB121" s="219"/>
      <c r="AC121" s="222"/>
      <c r="AD121" s="220"/>
      <c r="AE121" s="212">
        <f t="shared" si="7"/>
        <v>0</v>
      </c>
      <c r="AF121" s="213">
        <f t="shared" si="8"/>
        <v>22</v>
      </c>
      <c r="AG121" s="256">
        <f t="shared" si="9"/>
        <v>0</v>
      </c>
      <c r="AH121" s="257">
        <f t="shared" si="10"/>
        <v>22</v>
      </c>
      <c r="AI121" s="850"/>
      <c r="AJ121" s="848"/>
      <c r="AK121" s="848"/>
      <c r="AL121" s="848"/>
      <c r="AM121" s="848"/>
      <c r="AN121" s="849"/>
      <c r="AY121" s="177">
        <f t="shared" si="6"/>
        <v>1</v>
      </c>
    </row>
    <row r="122" spans="3:51" ht="18" customHeight="1">
      <c r="C122" s="216">
        <f>IF(D122="","",SUBTOTAL(103,$D$78:D122))</f>
        <v>45</v>
      </c>
      <c r="D122" s="846" t="str">
        <f>IF('Input Data'!I115="","",'Input Data'!I115)</f>
        <v>ONG, PRECIOUS TIU</v>
      </c>
      <c r="E122" s="847"/>
      <c r="F122" s="221"/>
      <c r="G122" s="219"/>
      <c r="H122" s="219"/>
      <c r="I122" s="219"/>
      <c r="J122" s="220"/>
      <c r="K122" s="221"/>
      <c r="L122" s="219"/>
      <c r="M122" s="219"/>
      <c r="N122" s="219"/>
      <c r="O122" s="222"/>
      <c r="P122" s="223"/>
      <c r="Q122" s="219"/>
      <c r="R122" s="219"/>
      <c r="S122" s="219"/>
      <c r="T122" s="220"/>
      <c r="U122" s="221"/>
      <c r="V122" s="219"/>
      <c r="W122" s="219"/>
      <c r="X122" s="219"/>
      <c r="Y122" s="222"/>
      <c r="Z122" s="223"/>
      <c r="AA122" s="219"/>
      <c r="AB122" s="219"/>
      <c r="AC122" s="222"/>
      <c r="AD122" s="220"/>
      <c r="AE122" s="212">
        <f t="shared" si="7"/>
        <v>0</v>
      </c>
      <c r="AF122" s="213">
        <f t="shared" si="8"/>
        <v>22</v>
      </c>
      <c r="AG122" s="256">
        <f t="shared" si="9"/>
        <v>0</v>
      </c>
      <c r="AH122" s="257">
        <f t="shared" si="10"/>
        <v>22</v>
      </c>
      <c r="AI122" s="850"/>
      <c r="AJ122" s="848"/>
      <c r="AK122" s="848"/>
      <c r="AL122" s="848"/>
      <c r="AM122" s="848"/>
      <c r="AN122" s="849"/>
      <c r="AY122" s="177">
        <f t="shared" si="6"/>
        <v>1</v>
      </c>
    </row>
    <row r="123" spans="3:51" ht="18" customHeight="1">
      <c r="C123" s="216">
        <f>IF(D123="","",SUBTOTAL(103,$D$78:D123))</f>
        <v>46</v>
      </c>
      <c r="D123" s="846" t="str">
        <f>IF('Input Data'!I116="","",'Input Data'!I116)</f>
        <v>UY, PHOEBE YUMUL</v>
      </c>
      <c r="E123" s="847"/>
      <c r="F123" s="221"/>
      <c r="G123" s="219"/>
      <c r="H123" s="219"/>
      <c r="I123" s="219"/>
      <c r="J123" s="220"/>
      <c r="K123" s="221"/>
      <c r="L123" s="219"/>
      <c r="M123" s="219"/>
      <c r="N123" s="219"/>
      <c r="O123" s="222"/>
      <c r="P123" s="223"/>
      <c r="Q123" s="219"/>
      <c r="R123" s="219"/>
      <c r="S123" s="219"/>
      <c r="T123" s="220"/>
      <c r="U123" s="221"/>
      <c r="V123" s="219"/>
      <c r="W123" s="219"/>
      <c r="X123" s="219"/>
      <c r="Y123" s="222"/>
      <c r="Z123" s="223"/>
      <c r="AA123" s="219"/>
      <c r="AB123" s="219"/>
      <c r="AC123" s="222"/>
      <c r="AD123" s="220"/>
      <c r="AE123" s="212">
        <f t="shared" si="7"/>
        <v>0</v>
      </c>
      <c r="AF123" s="213">
        <f t="shared" si="8"/>
        <v>22</v>
      </c>
      <c r="AG123" s="256">
        <f t="shared" si="9"/>
        <v>0</v>
      </c>
      <c r="AH123" s="257">
        <f t="shared" si="10"/>
        <v>22</v>
      </c>
      <c r="AI123" s="850"/>
      <c r="AJ123" s="848"/>
      <c r="AK123" s="848"/>
      <c r="AL123" s="848"/>
      <c r="AM123" s="848"/>
      <c r="AN123" s="849"/>
      <c r="AY123" s="177">
        <f t="shared" si="6"/>
        <v>1</v>
      </c>
    </row>
    <row r="124" spans="3:51" ht="18" customHeight="1">
      <c r="C124" s="216">
        <f>IF(D124="","",SUBTOTAL(103,$D$78:D124))</f>
        <v>47</v>
      </c>
      <c r="D124" s="846" t="str">
        <f>IF('Input Data'!I117="","",'Input Data'!I117)</f>
        <v>CO, JANINE MENDOZA</v>
      </c>
      <c r="E124" s="847"/>
      <c r="F124" s="221"/>
      <c r="G124" s="219"/>
      <c r="H124" s="219"/>
      <c r="I124" s="219"/>
      <c r="J124" s="220"/>
      <c r="K124" s="221"/>
      <c r="L124" s="219"/>
      <c r="M124" s="219"/>
      <c r="N124" s="219"/>
      <c r="O124" s="222"/>
      <c r="P124" s="223"/>
      <c r="Q124" s="219"/>
      <c r="R124" s="219"/>
      <c r="S124" s="219"/>
      <c r="T124" s="220"/>
      <c r="U124" s="221"/>
      <c r="V124" s="219"/>
      <c r="W124" s="219"/>
      <c r="X124" s="219"/>
      <c r="Y124" s="222"/>
      <c r="Z124" s="223"/>
      <c r="AA124" s="219"/>
      <c r="AB124" s="219"/>
      <c r="AC124" s="222"/>
      <c r="AD124" s="220"/>
      <c r="AE124" s="212">
        <f t="shared" si="7"/>
        <v>0</v>
      </c>
      <c r="AF124" s="213">
        <f t="shared" si="8"/>
        <v>22</v>
      </c>
      <c r="AG124" s="256">
        <f t="shared" si="9"/>
        <v>0</v>
      </c>
      <c r="AH124" s="257">
        <f t="shared" si="10"/>
        <v>22</v>
      </c>
      <c r="AI124" s="850"/>
      <c r="AJ124" s="848"/>
      <c r="AK124" s="848"/>
      <c r="AL124" s="848"/>
      <c r="AM124" s="848"/>
      <c r="AN124" s="849"/>
      <c r="AY124" s="177">
        <f t="shared" si="6"/>
        <v>1</v>
      </c>
    </row>
    <row r="125" spans="3:51" ht="18" customHeight="1">
      <c r="C125" s="216">
        <f>IF(D125="","",SUBTOTAL(103,$D$78:D125))</f>
        <v>48</v>
      </c>
      <c r="D125" s="846" t="str">
        <f>IF('Input Data'!I118="","",'Input Data'!I118)</f>
        <v>DY, MARIEL LOPEZ</v>
      </c>
      <c r="E125" s="847"/>
      <c r="F125" s="221"/>
      <c r="G125" s="219"/>
      <c r="H125" s="219"/>
      <c r="I125" s="219"/>
      <c r="J125" s="220"/>
      <c r="K125" s="221"/>
      <c r="L125" s="219"/>
      <c r="M125" s="219"/>
      <c r="N125" s="219"/>
      <c r="O125" s="222"/>
      <c r="P125" s="223"/>
      <c r="Q125" s="219"/>
      <c r="R125" s="219"/>
      <c r="S125" s="219"/>
      <c r="T125" s="220"/>
      <c r="U125" s="221"/>
      <c r="V125" s="219"/>
      <c r="W125" s="219"/>
      <c r="X125" s="219"/>
      <c r="Y125" s="222"/>
      <c r="Z125" s="223"/>
      <c r="AA125" s="219"/>
      <c r="AB125" s="219"/>
      <c r="AC125" s="222"/>
      <c r="AD125" s="220"/>
      <c r="AE125" s="212">
        <f t="shared" si="7"/>
        <v>0</v>
      </c>
      <c r="AF125" s="213">
        <f t="shared" si="8"/>
        <v>22</v>
      </c>
      <c r="AG125" s="256">
        <f t="shared" si="9"/>
        <v>0</v>
      </c>
      <c r="AH125" s="257">
        <f t="shared" si="10"/>
        <v>22</v>
      </c>
      <c r="AI125" s="850"/>
      <c r="AJ125" s="848"/>
      <c r="AK125" s="848"/>
      <c r="AL125" s="848"/>
      <c r="AM125" s="848"/>
      <c r="AN125" s="849"/>
      <c r="AY125" s="177">
        <f t="shared" si="6"/>
        <v>1</v>
      </c>
    </row>
    <row r="126" spans="3:51" ht="18" customHeight="1">
      <c r="C126" s="216">
        <f>IF(D126="","",SUBTOTAL(103,$D$78:D126))</f>
        <v>49</v>
      </c>
      <c r="D126" s="846" t="str">
        <f>IF('Input Data'!I119="","",'Input Data'!I119)</f>
        <v>TIU, SHARLENE PONCE</v>
      </c>
      <c r="E126" s="847"/>
      <c r="F126" s="221"/>
      <c r="G126" s="219"/>
      <c r="H126" s="219"/>
      <c r="I126" s="219"/>
      <c r="J126" s="220"/>
      <c r="K126" s="221"/>
      <c r="L126" s="219"/>
      <c r="M126" s="219"/>
      <c r="N126" s="219"/>
      <c r="O126" s="222"/>
      <c r="P126" s="223"/>
      <c r="Q126" s="219"/>
      <c r="R126" s="219"/>
      <c r="S126" s="219"/>
      <c r="T126" s="220"/>
      <c r="U126" s="221"/>
      <c r="V126" s="219"/>
      <c r="W126" s="219"/>
      <c r="X126" s="219"/>
      <c r="Y126" s="222"/>
      <c r="Z126" s="223"/>
      <c r="AA126" s="219"/>
      <c r="AB126" s="219"/>
      <c r="AC126" s="222"/>
      <c r="AD126" s="220"/>
      <c r="AE126" s="212">
        <f t="shared" si="7"/>
        <v>0</v>
      </c>
      <c r="AF126" s="213">
        <f t="shared" si="8"/>
        <v>22</v>
      </c>
      <c r="AG126" s="256">
        <f t="shared" si="9"/>
        <v>0</v>
      </c>
      <c r="AH126" s="257">
        <f t="shared" si="10"/>
        <v>22</v>
      </c>
      <c r="AI126" s="850"/>
      <c r="AJ126" s="848"/>
      <c r="AK126" s="848"/>
      <c r="AL126" s="848"/>
      <c r="AM126" s="848"/>
      <c r="AN126" s="849"/>
      <c r="AY126" s="177">
        <f t="shared" si="6"/>
        <v>1</v>
      </c>
    </row>
    <row r="127" spans="3:51" ht="18" customHeight="1">
      <c r="C127" s="216">
        <f>IF(D127="","",SUBTOTAL(103,$D$78:D127))</f>
        <v>50</v>
      </c>
      <c r="D127" s="846" t="str">
        <f>IF('Input Data'!I120="","",'Input Data'!I120)</f>
        <v>YUMUL, GLAIZA RIVERA</v>
      </c>
      <c r="E127" s="847"/>
      <c r="F127" s="221"/>
      <c r="G127" s="219"/>
      <c r="H127" s="219"/>
      <c r="I127" s="219"/>
      <c r="J127" s="220"/>
      <c r="K127" s="221"/>
      <c r="L127" s="219"/>
      <c r="M127" s="219"/>
      <c r="N127" s="219"/>
      <c r="O127" s="222"/>
      <c r="P127" s="223"/>
      <c r="Q127" s="219"/>
      <c r="R127" s="219"/>
      <c r="S127" s="219"/>
      <c r="T127" s="220"/>
      <c r="U127" s="221"/>
      <c r="V127" s="219"/>
      <c r="W127" s="219"/>
      <c r="X127" s="219"/>
      <c r="Y127" s="222"/>
      <c r="Z127" s="223"/>
      <c r="AA127" s="219"/>
      <c r="AB127" s="219"/>
      <c r="AC127" s="222"/>
      <c r="AD127" s="220"/>
      <c r="AE127" s="212">
        <f t="shared" si="7"/>
        <v>0</v>
      </c>
      <c r="AF127" s="213">
        <f t="shared" si="8"/>
        <v>22</v>
      </c>
      <c r="AG127" s="256">
        <f t="shared" si="9"/>
        <v>0</v>
      </c>
      <c r="AH127" s="257">
        <f t="shared" si="10"/>
        <v>22</v>
      </c>
      <c r="AI127" s="850"/>
      <c r="AJ127" s="848"/>
      <c r="AK127" s="848"/>
      <c r="AL127" s="848"/>
      <c r="AM127" s="848"/>
      <c r="AN127" s="849"/>
      <c r="AY127" s="177">
        <f t="shared" si="6"/>
        <v>1</v>
      </c>
    </row>
    <row r="128" spans="3:51" ht="18" customHeight="1">
      <c r="C128" s="216" t="str">
        <f>IF(D128="","",SUBTOTAL(103,$D$78:D128))</f>
        <v/>
      </c>
      <c r="D128" s="846" t="str">
        <f>IF('Input Data'!I121="","",'Input Data'!I121)</f>
        <v/>
      </c>
      <c r="E128" s="847"/>
      <c r="F128" s="221"/>
      <c r="G128" s="219"/>
      <c r="H128" s="219"/>
      <c r="I128" s="219"/>
      <c r="J128" s="220"/>
      <c r="K128" s="221"/>
      <c r="L128" s="219"/>
      <c r="M128" s="219"/>
      <c r="N128" s="219"/>
      <c r="O128" s="222"/>
      <c r="P128" s="223"/>
      <c r="Q128" s="219"/>
      <c r="R128" s="219"/>
      <c r="S128" s="219"/>
      <c r="T128" s="220"/>
      <c r="U128" s="221"/>
      <c r="V128" s="219"/>
      <c r="W128" s="219"/>
      <c r="X128" s="219"/>
      <c r="Y128" s="222"/>
      <c r="Z128" s="223"/>
      <c r="AA128" s="219"/>
      <c r="AB128" s="219"/>
      <c r="AC128" s="222"/>
      <c r="AD128" s="220"/>
      <c r="AE128" s="212" t="str">
        <f t="shared" si="7"/>
        <v/>
      </c>
      <c r="AF128" s="213" t="str">
        <f t="shared" si="8"/>
        <v/>
      </c>
      <c r="AG128" s="256" t="str">
        <f t="shared" si="9"/>
        <v/>
      </c>
      <c r="AH128" s="257" t="str">
        <f t="shared" si="10"/>
        <v/>
      </c>
      <c r="AI128" s="850"/>
      <c r="AJ128" s="848"/>
      <c r="AK128" s="848"/>
      <c r="AL128" s="848"/>
      <c r="AM128" s="848"/>
      <c r="AN128" s="849"/>
      <c r="AY128" s="177">
        <f t="shared" si="6"/>
        <v>0</v>
      </c>
    </row>
    <row r="129" spans="2:51" ht="18" customHeight="1">
      <c r="C129" s="216" t="str">
        <f>IF(D129="","",SUBTOTAL(103,$D$78:D129))</f>
        <v/>
      </c>
      <c r="D129" s="846" t="str">
        <f>IF('Input Data'!I122="","",'Input Data'!I122)</f>
        <v/>
      </c>
      <c r="E129" s="847"/>
      <c r="F129" s="221"/>
      <c r="G129" s="219"/>
      <c r="H129" s="219"/>
      <c r="I129" s="219"/>
      <c r="J129" s="220"/>
      <c r="K129" s="221"/>
      <c r="L129" s="219"/>
      <c r="M129" s="219"/>
      <c r="N129" s="219"/>
      <c r="O129" s="222"/>
      <c r="P129" s="223"/>
      <c r="Q129" s="219"/>
      <c r="R129" s="219"/>
      <c r="S129" s="219"/>
      <c r="T129" s="220"/>
      <c r="U129" s="221"/>
      <c r="V129" s="219"/>
      <c r="W129" s="219"/>
      <c r="X129" s="219"/>
      <c r="Y129" s="222"/>
      <c r="Z129" s="223"/>
      <c r="AA129" s="219"/>
      <c r="AB129" s="219"/>
      <c r="AC129" s="222"/>
      <c r="AD129" s="220"/>
      <c r="AE129" s="212" t="str">
        <f t="shared" si="7"/>
        <v/>
      </c>
      <c r="AF129" s="213" t="str">
        <f t="shared" si="8"/>
        <v/>
      </c>
      <c r="AG129" s="256" t="str">
        <f t="shared" si="9"/>
        <v/>
      </c>
      <c r="AH129" s="257" t="str">
        <f t="shared" si="10"/>
        <v/>
      </c>
      <c r="AI129" s="850"/>
      <c r="AJ129" s="848"/>
      <c r="AK129" s="848"/>
      <c r="AL129" s="848"/>
      <c r="AM129" s="848"/>
      <c r="AN129" s="849"/>
      <c r="AY129" s="177">
        <f t="shared" si="6"/>
        <v>0</v>
      </c>
    </row>
    <row r="130" spans="2:51" ht="18" customHeight="1">
      <c r="C130" s="216" t="str">
        <f>IF(D130="","",SUBTOTAL(103,$D$78:D130))</f>
        <v/>
      </c>
      <c r="D130" s="846" t="str">
        <f>IF('Input Data'!I123="","",'Input Data'!I123)</f>
        <v/>
      </c>
      <c r="E130" s="847"/>
      <c r="F130" s="221"/>
      <c r="G130" s="219"/>
      <c r="H130" s="219"/>
      <c r="I130" s="219"/>
      <c r="J130" s="220"/>
      <c r="K130" s="221"/>
      <c r="L130" s="219"/>
      <c r="M130" s="219"/>
      <c r="N130" s="219"/>
      <c r="O130" s="222"/>
      <c r="P130" s="223"/>
      <c r="Q130" s="219"/>
      <c r="R130" s="219"/>
      <c r="S130" s="219"/>
      <c r="T130" s="220"/>
      <c r="U130" s="221"/>
      <c r="V130" s="219"/>
      <c r="W130" s="219"/>
      <c r="X130" s="219"/>
      <c r="Y130" s="222"/>
      <c r="Z130" s="223"/>
      <c r="AA130" s="219"/>
      <c r="AB130" s="219"/>
      <c r="AC130" s="222"/>
      <c r="AD130" s="220"/>
      <c r="AE130" s="212" t="str">
        <f t="shared" si="7"/>
        <v/>
      </c>
      <c r="AF130" s="213" t="str">
        <f t="shared" si="8"/>
        <v/>
      </c>
      <c r="AG130" s="256" t="str">
        <f t="shared" si="9"/>
        <v/>
      </c>
      <c r="AH130" s="257" t="str">
        <f t="shared" si="10"/>
        <v/>
      </c>
      <c r="AI130" s="850"/>
      <c r="AJ130" s="848"/>
      <c r="AK130" s="848"/>
      <c r="AL130" s="848"/>
      <c r="AM130" s="848"/>
      <c r="AN130" s="849"/>
      <c r="AY130" s="177">
        <f t="shared" si="6"/>
        <v>0</v>
      </c>
    </row>
    <row r="131" spans="2:51" ht="18" customHeight="1">
      <c r="C131" s="216" t="str">
        <f>IF(D131="","",SUBTOTAL(103,$D$78:D131))</f>
        <v/>
      </c>
      <c r="D131" s="846" t="str">
        <f>IF('Input Data'!I124="","",'Input Data'!I124)</f>
        <v/>
      </c>
      <c r="E131" s="847"/>
      <c r="F131" s="221"/>
      <c r="G131" s="219"/>
      <c r="H131" s="219"/>
      <c r="I131" s="219"/>
      <c r="J131" s="220"/>
      <c r="K131" s="221"/>
      <c r="L131" s="219"/>
      <c r="M131" s="219"/>
      <c r="N131" s="219"/>
      <c r="O131" s="222"/>
      <c r="P131" s="223"/>
      <c r="Q131" s="219"/>
      <c r="R131" s="219"/>
      <c r="S131" s="219"/>
      <c r="T131" s="220"/>
      <c r="U131" s="221"/>
      <c r="V131" s="219"/>
      <c r="W131" s="219"/>
      <c r="X131" s="219"/>
      <c r="Y131" s="222"/>
      <c r="Z131" s="223"/>
      <c r="AA131" s="219"/>
      <c r="AB131" s="219"/>
      <c r="AC131" s="222"/>
      <c r="AD131" s="220"/>
      <c r="AE131" s="212" t="str">
        <f t="shared" si="7"/>
        <v/>
      </c>
      <c r="AF131" s="213" t="str">
        <f t="shared" si="8"/>
        <v/>
      </c>
      <c r="AG131" s="256" t="str">
        <f t="shared" si="9"/>
        <v/>
      </c>
      <c r="AH131" s="257" t="str">
        <f t="shared" si="10"/>
        <v/>
      </c>
      <c r="AI131" s="850"/>
      <c r="AJ131" s="848"/>
      <c r="AK131" s="848"/>
      <c r="AL131" s="848"/>
      <c r="AM131" s="848"/>
      <c r="AN131" s="849"/>
      <c r="AY131" s="177">
        <f t="shared" si="6"/>
        <v>0</v>
      </c>
    </row>
    <row r="132" spans="2:51" ht="18" customHeight="1">
      <c r="C132" s="216" t="str">
        <f>IF(D132="","",SUBTOTAL(103,$D$78:D132))</f>
        <v/>
      </c>
      <c r="D132" s="846" t="str">
        <f>IF('Input Data'!I125="","",'Input Data'!I125)</f>
        <v/>
      </c>
      <c r="E132" s="847"/>
      <c r="F132" s="221"/>
      <c r="G132" s="219"/>
      <c r="H132" s="219"/>
      <c r="I132" s="219"/>
      <c r="J132" s="220"/>
      <c r="K132" s="221"/>
      <c r="L132" s="219"/>
      <c r="M132" s="219"/>
      <c r="N132" s="219"/>
      <c r="O132" s="222"/>
      <c r="P132" s="223"/>
      <c r="Q132" s="219"/>
      <c r="R132" s="219"/>
      <c r="S132" s="219"/>
      <c r="T132" s="220"/>
      <c r="U132" s="221"/>
      <c r="V132" s="219"/>
      <c r="W132" s="219"/>
      <c r="X132" s="219"/>
      <c r="Y132" s="222"/>
      <c r="Z132" s="223"/>
      <c r="AA132" s="219"/>
      <c r="AB132" s="219"/>
      <c r="AC132" s="222"/>
      <c r="AD132" s="220"/>
      <c r="AE132" s="212" t="str">
        <f t="shared" si="7"/>
        <v/>
      </c>
      <c r="AF132" s="213" t="str">
        <f t="shared" si="8"/>
        <v/>
      </c>
      <c r="AG132" s="256" t="str">
        <f t="shared" si="9"/>
        <v/>
      </c>
      <c r="AH132" s="257" t="str">
        <f t="shared" si="10"/>
        <v/>
      </c>
      <c r="AI132" s="850"/>
      <c r="AJ132" s="848"/>
      <c r="AK132" s="848"/>
      <c r="AL132" s="848"/>
      <c r="AM132" s="848"/>
      <c r="AN132" s="849"/>
      <c r="AY132" s="177">
        <f t="shared" si="6"/>
        <v>0</v>
      </c>
    </row>
    <row r="133" spans="2:51" ht="18" customHeight="1">
      <c r="C133" s="216" t="str">
        <f>IF(D133="","",SUBTOTAL(103,$D$78:D133))</f>
        <v/>
      </c>
      <c r="D133" s="846" t="str">
        <f>IF('Input Data'!I126="","",'Input Data'!I126)</f>
        <v/>
      </c>
      <c r="E133" s="847"/>
      <c r="F133" s="221"/>
      <c r="G133" s="219"/>
      <c r="H133" s="219"/>
      <c r="I133" s="219"/>
      <c r="J133" s="220"/>
      <c r="K133" s="221"/>
      <c r="L133" s="219"/>
      <c r="M133" s="219"/>
      <c r="N133" s="219"/>
      <c r="O133" s="222"/>
      <c r="P133" s="223"/>
      <c r="Q133" s="219"/>
      <c r="R133" s="219"/>
      <c r="S133" s="219"/>
      <c r="T133" s="220"/>
      <c r="U133" s="221"/>
      <c r="V133" s="219"/>
      <c r="W133" s="219"/>
      <c r="X133" s="219"/>
      <c r="Y133" s="222"/>
      <c r="Z133" s="223"/>
      <c r="AA133" s="219"/>
      <c r="AB133" s="219"/>
      <c r="AC133" s="222"/>
      <c r="AD133" s="220"/>
      <c r="AE133" s="212" t="str">
        <f t="shared" si="7"/>
        <v/>
      </c>
      <c r="AF133" s="213" t="str">
        <f t="shared" si="8"/>
        <v/>
      </c>
      <c r="AG133" s="256" t="str">
        <f t="shared" si="9"/>
        <v/>
      </c>
      <c r="AH133" s="257" t="str">
        <f t="shared" si="10"/>
        <v/>
      </c>
      <c r="AI133" s="850"/>
      <c r="AJ133" s="848"/>
      <c r="AK133" s="848"/>
      <c r="AL133" s="848"/>
      <c r="AM133" s="848"/>
      <c r="AN133" s="849"/>
      <c r="AY133" s="177">
        <f t="shared" si="6"/>
        <v>0</v>
      </c>
    </row>
    <row r="134" spans="2:51" ht="18" customHeight="1">
      <c r="C134" s="216" t="str">
        <f>IF(D134="","",SUBTOTAL(103,$D$78:D134))</f>
        <v/>
      </c>
      <c r="D134" s="846" t="str">
        <f>IF('Input Data'!I127="","",'Input Data'!I127)</f>
        <v/>
      </c>
      <c r="E134" s="847"/>
      <c r="F134" s="221"/>
      <c r="G134" s="219"/>
      <c r="H134" s="219"/>
      <c r="I134" s="219"/>
      <c r="J134" s="220"/>
      <c r="K134" s="221"/>
      <c r="L134" s="219"/>
      <c r="M134" s="219"/>
      <c r="N134" s="219"/>
      <c r="O134" s="222"/>
      <c r="P134" s="223"/>
      <c r="Q134" s="219"/>
      <c r="R134" s="219"/>
      <c r="S134" s="219"/>
      <c r="T134" s="220"/>
      <c r="U134" s="221"/>
      <c r="V134" s="219"/>
      <c r="W134" s="219"/>
      <c r="X134" s="219"/>
      <c r="Y134" s="222"/>
      <c r="Z134" s="223"/>
      <c r="AA134" s="219"/>
      <c r="AB134" s="219"/>
      <c r="AC134" s="222"/>
      <c r="AD134" s="220"/>
      <c r="AE134" s="212" t="str">
        <f t="shared" si="7"/>
        <v/>
      </c>
      <c r="AF134" s="213" t="str">
        <f t="shared" si="8"/>
        <v/>
      </c>
      <c r="AG134" s="256" t="str">
        <f t="shared" si="9"/>
        <v/>
      </c>
      <c r="AH134" s="257" t="str">
        <f t="shared" si="10"/>
        <v/>
      </c>
      <c r="AI134" s="850"/>
      <c r="AJ134" s="848"/>
      <c r="AK134" s="848"/>
      <c r="AL134" s="848"/>
      <c r="AM134" s="848"/>
      <c r="AN134" s="849"/>
      <c r="AY134" s="177">
        <f t="shared" si="6"/>
        <v>0</v>
      </c>
    </row>
    <row r="135" spans="2:51" ht="18" customHeight="1">
      <c r="C135" s="216" t="str">
        <f>IF(D135="","",SUBTOTAL(103,$D$78:D135))</f>
        <v/>
      </c>
      <c r="D135" s="846" t="str">
        <f>IF('Input Data'!I128="","",'Input Data'!I128)</f>
        <v/>
      </c>
      <c r="E135" s="847"/>
      <c r="F135" s="221"/>
      <c r="G135" s="219"/>
      <c r="H135" s="219"/>
      <c r="I135" s="219"/>
      <c r="J135" s="220"/>
      <c r="K135" s="221"/>
      <c r="L135" s="219"/>
      <c r="M135" s="219"/>
      <c r="N135" s="219"/>
      <c r="O135" s="222"/>
      <c r="P135" s="223"/>
      <c r="Q135" s="219"/>
      <c r="R135" s="219"/>
      <c r="S135" s="219"/>
      <c r="T135" s="220"/>
      <c r="U135" s="221"/>
      <c r="V135" s="219"/>
      <c r="W135" s="219"/>
      <c r="X135" s="219"/>
      <c r="Y135" s="222"/>
      <c r="Z135" s="223"/>
      <c r="AA135" s="219"/>
      <c r="AB135" s="219"/>
      <c r="AC135" s="222"/>
      <c r="AD135" s="220"/>
      <c r="AE135" s="212" t="str">
        <f t="shared" si="7"/>
        <v/>
      </c>
      <c r="AF135" s="213" t="str">
        <f t="shared" si="8"/>
        <v/>
      </c>
      <c r="AG135" s="256" t="str">
        <f t="shared" si="9"/>
        <v/>
      </c>
      <c r="AH135" s="257" t="str">
        <f t="shared" si="10"/>
        <v/>
      </c>
      <c r="AI135" s="850"/>
      <c r="AJ135" s="848"/>
      <c r="AK135" s="848"/>
      <c r="AL135" s="848"/>
      <c r="AM135" s="848"/>
      <c r="AN135" s="849"/>
      <c r="AY135" s="177">
        <f t="shared" si="6"/>
        <v>0</v>
      </c>
    </row>
    <row r="136" spans="2:51" ht="18" customHeight="1">
      <c r="C136" s="216" t="str">
        <f>IF(D136="","",SUBTOTAL(103,$D$78:D136))</f>
        <v/>
      </c>
      <c r="D136" s="846" t="str">
        <f>IF('Input Data'!I129="","",'Input Data'!I129)</f>
        <v/>
      </c>
      <c r="E136" s="847"/>
      <c r="F136" s="236"/>
      <c r="G136" s="237"/>
      <c r="H136" s="237"/>
      <c r="I136" s="237"/>
      <c r="J136" s="238"/>
      <c r="K136" s="236"/>
      <c r="L136" s="237"/>
      <c r="M136" s="237"/>
      <c r="N136" s="237"/>
      <c r="O136" s="239"/>
      <c r="P136" s="240"/>
      <c r="Q136" s="237"/>
      <c r="R136" s="237"/>
      <c r="S136" s="237"/>
      <c r="T136" s="238"/>
      <c r="U136" s="236"/>
      <c r="V136" s="237"/>
      <c r="W136" s="237"/>
      <c r="X136" s="237"/>
      <c r="Y136" s="239"/>
      <c r="Z136" s="240"/>
      <c r="AA136" s="237"/>
      <c r="AB136" s="237"/>
      <c r="AC136" s="239"/>
      <c r="AD136" s="238"/>
      <c r="AE136" s="212" t="str">
        <f t="shared" si="7"/>
        <v/>
      </c>
      <c r="AF136" s="213" t="str">
        <f t="shared" si="8"/>
        <v/>
      </c>
      <c r="AG136" s="256" t="str">
        <f t="shared" si="9"/>
        <v/>
      </c>
      <c r="AH136" s="257" t="str">
        <f t="shared" si="10"/>
        <v/>
      </c>
      <c r="AI136" s="850"/>
      <c r="AJ136" s="848"/>
      <c r="AK136" s="848"/>
      <c r="AL136" s="848"/>
      <c r="AM136" s="848"/>
      <c r="AN136" s="849"/>
      <c r="AY136" s="177">
        <f t="shared" si="6"/>
        <v>0</v>
      </c>
    </row>
    <row r="137" spans="2:51" ht="18" customHeight="1" thickBot="1">
      <c r="C137" s="216" t="str">
        <f>IF(D137="","",SUBTOTAL(103,$D$78:D137))</f>
        <v/>
      </c>
      <c r="D137" s="823" t="str">
        <f>IF('Input Data'!I130="","",'Input Data'!I130)</f>
        <v/>
      </c>
      <c r="E137" s="824"/>
      <c r="F137" s="236"/>
      <c r="G137" s="237"/>
      <c r="H137" s="237"/>
      <c r="I137" s="237"/>
      <c r="J137" s="238"/>
      <c r="K137" s="236"/>
      <c r="L137" s="237"/>
      <c r="M137" s="237"/>
      <c r="N137" s="237"/>
      <c r="O137" s="239"/>
      <c r="P137" s="240"/>
      <c r="Q137" s="237"/>
      <c r="R137" s="237"/>
      <c r="S137" s="237"/>
      <c r="T137" s="238"/>
      <c r="U137" s="236"/>
      <c r="V137" s="237"/>
      <c r="W137" s="237"/>
      <c r="X137" s="237"/>
      <c r="Y137" s="239"/>
      <c r="Z137" s="240"/>
      <c r="AA137" s="237"/>
      <c r="AB137" s="237"/>
      <c r="AC137" s="239"/>
      <c r="AD137" s="238"/>
      <c r="AE137" s="212" t="str">
        <f t="shared" si="7"/>
        <v/>
      </c>
      <c r="AF137" s="213" t="str">
        <f t="shared" si="8"/>
        <v/>
      </c>
      <c r="AG137" s="260" t="str">
        <f t="shared" si="9"/>
        <v/>
      </c>
      <c r="AH137" s="257" t="str">
        <f t="shared" si="10"/>
        <v/>
      </c>
      <c r="AI137" s="825"/>
      <c r="AJ137" s="826"/>
      <c r="AK137" s="826"/>
      <c r="AL137" s="826"/>
      <c r="AM137" s="826"/>
      <c r="AN137" s="827"/>
      <c r="AY137" s="177">
        <f t="shared" si="6"/>
        <v>0</v>
      </c>
    </row>
    <row r="138" spans="2:51" ht="21.95" customHeight="1" thickBot="1">
      <c r="B138" s="184"/>
      <c r="C138" s="261" cm="1">
        <f t="array" aca="1" ref="C138" ca="1">SUMPRODUCT(SUBTOTAL(103,OFFSET(D78,ROW(D78:D137)-ROW(D78),0,1)),--(TRIM(D78:D137)&lt;&gt;""))</f>
        <v>50</v>
      </c>
      <c r="D138" s="828" t="s">
        <v>206</v>
      </c>
      <c r="E138" s="829"/>
      <c r="F138" s="243" t="str">
        <f>IF(F14="","",$AM$147-(COUNTIF(F78:F137,"x")*1 + COUNTIF(F78:F137,"h")*0.5))</f>
        <v/>
      </c>
      <c r="G138" s="243" t="str">
        <f t="shared" ref="G138:AD138" si="11">IF(G14="","",$AM$147-(COUNTIF(G78:G137,"x")*1 + COUNTIF(G78:G137,"h")*0.5))</f>
        <v/>
      </c>
      <c r="H138" s="243" t="str">
        <f>IF(H14="","",$AM$147-(COUNTIF(H78:H137,"x")*1 + COUNTIF(H78:H137,"h")*0.5))</f>
        <v/>
      </c>
      <c r="I138" s="243">
        <f t="shared" ca="1" si="11"/>
        <v>50</v>
      </c>
      <c r="J138" s="244">
        <f t="shared" ca="1" si="11"/>
        <v>50</v>
      </c>
      <c r="K138" s="245">
        <f t="shared" ca="1" si="11"/>
        <v>50</v>
      </c>
      <c r="L138" s="243">
        <f t="shared" ca="1" si="11"/>
        <v>50</v>
      </c>
      <c r="M138" s="243">
        <f t="shared" ca="1" si="11"/>
        <v>50</v>
      </c>
      <c r="N138" s="243">
        <f t="shared" ca="1" si="11"/>
        <v>50</v>
      </c>
      <c r="O138" s="246">
        <f t="shared" ca="1" si="11"/>
        <v>50</v>
      </c>
      <c r="P138" s="247">
        <f t="shared" ca="1" si="11"/>
        <v>50</v>
      </c>
      <c r="Q138" s="243">
        <f t="shared" ca="1" si="11"/>
        <v>50</v>
      </c>
      <c r="R138" s="243">
        <f t="shared" ca="1" si="11"/>
        <v>50</v>
      </c>
      <c r="S138" s="243">
        <f t="shared" ca="1" si="11"/>
        <v>50</v>
      </c>
      <c r="T138" s="244">
        <f t="shared" ca="1" si="11"/>
        <v>50</v>
      </c>
      <c r="U138" s="245">
        <f t="shared" ca="1" si="11"/>
        <v>50</v>
      </c>
      <c r="V138" s="243">
        <f t="shared" ca="1" si="11"/>
        <v>50</v>
      </c>
      <c r="W138" s="243">
        <f t="shared" ca="1" si="11"/>
        <v>50</v>
      </c>
      <c r="X138" s="243">
        <f t="shared" ca="1" si="11"/>
        <v>50</v>
      </c>
      <c r="Y138" s="246">
        <f t="shared" ca="1" si="11"/>
        <v>50</v>
      </c>
      <c r="Z138" s="247">
        <f t="shared" ca="1" si="11"/>
        <v>50</v>
      </c>
      <c r="AA138" s="243">
        <f t="shared" ca="1" si="11"/>
        <v>50</v>
      </c>
      <c r="AB138" s="243">
        <f t="shared" ca="1" si="11"/>
        <v>50</v>
      </c>
      <c r="AC138" s="243">
        <f t="shared" ca="1" si="11"/>
        <v>50</v>
      </c>
      <c r="AD138" s="243">
        <f t="shared" ca="1" si="11"/>
        <v>50</v>
      </c>
      <c r="AE138" s="262"/>
      <c r="AF138" s="262"/>
      <c r="AG138" s="248">
        <f>SUM(AG78:AG137)</f>
        <v>0</v>
      </c>
      <c r="AH138" s="249">
        <f>SUM(AH78:AH137)</f>
        <v>1100</v>
      </c>
      <c r="AI138" s="830"/>
      <c r="AJ138" s="831"/>
      <c r="AK138" s="831"/>
      <c r="AL138" s="831"/>
      <c r="AM138" s="831"/>
      <c r="AN138" s="832"/>
    </row>
    <row r="139" spans="2:51" ht="21.95" customHeight="1" thickBot="1">
      <c r="B139" s="184"/>
      <c r="C139" s="261">
        <f ca="1">IF(C77="","",C77+C138)</f>
        <v>100</v>
      </c>
      <c r="D139" s="828" t="s">
        <v>207</v>
      </c>
      <c r="E139" s="829"/>
      <c r="F139" s="247" t="str">
        <f t="shared" ref="F139:AD139" si="12">IF(F14="","",F77+F138)</f>
        <v/>
      </c>
      <c r="G139" s="263" t="str">
        <f>IF(G14="","",G77+G138)</f>
        <v/>
      </c>
      <c r="H139" s="264" t="str">
        <f t="shared" si="12"/>
        <v/>
      </c>
      <c r="I139" s="264">
        <f t="shared" ca="1" si="12"/>
        <v>100</v>
      </c>
      <c r="J139" s="265">
        <f t="shared" ca="1" si="12"/>
        <v>100</v>
      </c>
      <c r="K139" s="263">
        <f t="shared" ca="1" si="12"/>
        <v>100</v>
      </c>
      <c r="L139" s="264">
        <f t="shared" ca="1" si="12"/>
        <v>100</v>
      </c>
      <c r="M139" s="264">
        <f t="shared" ca="1" si="12"/>
        <v>100</v>
      </c>
      <c r="N139" s="264">
        <f t="shared" ca="1" si="12"/>
        <v>100</v>
      </c>
      <c r="O139" s="265">
        <f t="shared" ca="1" si="12"/>
        <v>100</v>
      </c>
      <c r="P139" s="263">
        <f t="shared" ca="1" si="12"/>
        <v>100</v>
      </c>
      <c r="Q139" s="264">
        <f t="shared" ca="1" si="12"/>
        <v>100</v>
      </c>
      <c r="R139" s="264">
        <f t="shared" ca="1" si="12"/>
        <v>100</v>
      </c>
      <c r="S139" s="264">
        <f t="shared" ca="1" si="12"/>
        <v>100</v>
      </c>
      <c r="T139" s="265">
        <f t="shared" ca="1" si="12"/>
        <v>100</v>
      </c>
      <c r="U139" s="263">
        <f t="shared" ca="1" si="12"/>
        <v>100</v>
      </c>
      <c r="V139" s="264">
        <f t="shared" ca="1" si="12"/>
        <v>100</v>
      </c>
      <c r="W139" s="264">
        <f t="shared" ca="1" si="12"/>
        <v>100</v>
      </c>
      <c r="X139" s="264">
        <f t="shared" ca="1" si="12"/>
        <v>100</v>
      </c>
      <c r="Y139" s="265">
        <f t="shared" ca="1" si="12"/>
        <v>100</v>
      </c>
      <c r="Z139" s="263">
        <f t="shared" ca="1" si="12"/>
        <v>100</v>
      </c>
      <c r="AA139" s="264">
        <f t="shared" ca="1" si="12"/>
        <v>100</v>
      </c>
      <c r="AB139" s="264">
        <f t="shared" ca="1" si="12"/>
        <v>100</v>
      </c>
      <c r="AC139" s="264">
        <f t="shared" ca="1" si="12"/>
        <v>100</v>
      </c>
      <c r="AD139" s="265">
        <f t="shared" ca="1" si="12"/>
        <v>100</v>
      </c>
      <c r="AE139" s="266"/>
      <c r="AF139" s="266"/>
      <c r="AG139" s="260">
        <f>AG77+AG138</f>
        <v>1</v>
      </c>
      <c r="AH139" s="267">
        <f>AH77+AH138</f>
        <v>2199</v>
      </c>
      <c r="AI139" s="833"/>
      <c r="AJ139" s="834"/>
      <c r="AK139" s="834"/>
      <c r="AL139" s="834"/>
      <c r="AM139" s="834"/>
      <c r="AN139" s="835"/>
    </row>
    <row r="140" spans="2:51" ht="6.75" customHeight="1" thickBot="1">
      <c r="C140" s="809"/>
      <c r="D140" s="809"/>
      <c r="E140" s="268"/>
      <c r="F140" s="810"/>
      <c r="G140" s="810"/>
      <c r="H140" s="810"/>
      <c r="I140" s="810"/>
      <c r="J140" s="810"/>
    </row>
    <row r="141" spans="2:51" ht="25.35" customHeight="1" thickBot="1">
      <c r="C141" s="269" t="s">
        <v>208</v>
      </c>
      <c r="D141" s="270"/>
      <c r="E141" s="270"/>
      <c r="F141" s="271"/>
      <c r="G141" s="271"/>
      <c r="H141" s="271"/>
      <c r="I141" s="271"/>
      <c r="J141" s="271"/>
      <c r="K141" s="271"/>
      <c r="L141" s="271"/>
      <c r="M141" s="271"/>
      <c r="N141" s="271"/>
      <c r="O141" s="271"/>
      <c r="P141" s="271"/>
      <c r="Q141" s="271"/>
      <c r="R141" s="272"/>
      <c r="S141" s="273" t="s">
        <v>209</v>
      </c>
      <c r="T141" s="274"/>
      <c r="U141" s="274"/>
      <c r="V141" s="274"/>
      <c r="W141" s="274"/>
      <c r="X141" s="275"/>
      <c r="Y141" s="275"/>
      <c r="Z141" s="275"/>
      <c r="AA141" s="276"/>
      <c r="AB141" s="277"/>
      <c r="AD141" s="811" t="s">
        <v>210</v>
      </c>
      <c r="AE141" s="812"/>
      <c r="AF141" s="812"/>
      <c r="AG141" s="812"/>
      <c r="AH141" s="815" t="str">
        <f>IF(Z11="","",Z11)</f>
        <v>OCTOBER</v>
      </c>
      <c r="AI141" s="817" t="s">
        <v>211</v>
      </c>
      <c r="AJ141" s="818"/>
      <c r="AK141" s="821">
        <f>IF(AR13="","",AR13)</f>
        <v>22</v>
      </c>
      <c r="AL141" s="836" t="s">
        <v>212</v>
      </c>
      <c r="AM141" s="836"/>
      <c r="AN141" s="837"/>
    </row>
    <row r="142" spans="2:51" ht="15" customHeight="1" thickBot="1">
      <c r="C142" s="795" t="s">
        <v>213</v>
      </c>
      <c r="D142" s="795"/>
      <c r="E142" s="795"/>
      <c r="F142" s="795"/>
      <c r="G142" s="795"/>
      <c r="H142" s="795"/>
      <c r="I142" s="795"/>
      <c r="J142" s="795"/>
      <c r="K142" s="795"/>
      <c r="L142" s="795"/>
      <c r="M142" s="795"/>
      <c r="N142" s="795"/>
      <c r="O142" s="795"/>
      <c r="P142" s="795"/>
      <c r="Q142" s="271"/>
      <c r="R142" s="272"/>
      <c r="S142" s="838" t="s">
        <v>214</v>
      </c>
      <c r="T142" s="839"/>
      <c r="U142" s="839"/>
      <c r="V142" s="839"/>
      <c r="W142" s="839"/>
      <c r="X142" s="839"/>
      <c r="Y142" s="839"/>
      <c r="Z142" s="839"/>
      <c r="AA142" s="839"/>
      <c r="AB142" s="278"/>
      <c r="AD142" s="813"/>
      <c r="AE142" s="814"/>
      <c r="AF142" s="814"/>
      <c r="AG142" s="814"/>
      <c r="AH142" s="816"/>
      <c r="AI142" s="819"/>
      <c r="AJ142" s="820"/>
      <c r="AK142" s="822"/>
      <c r="AL142" s="279" t="s">
        <v>190</v>
      </c>
      <c r="AM142" s="280" t="s">
        <v>194</v>
      </c>
      <c r="AN142" s="281" t="s">
        <v>215</v>
      </c>
    </row>
    <row r="143" spans="2:51">
      <c r="C143" s="795" t="s">
        <v>216</v>
      </c>
      <c r="D143" s="795"/>
      <c r="E143" s="795"/>
      <c r="F143" s="795"/>
      <c r="G143" s="795"/>
      <c r="H143" s="795"/>
      <c r="I143" s="795"/>
      <c r="J143" s="795"/>
      <c r="K143" s="795"/>
      <c r="L143" s="795"/>
      <c r="M143" s="795"/>
      <c r="N143" s="795"/>
      <c r="O143" s="795"/>
      <c r="P143" s="795"/>
      <c r="Q143" s="271"/>
      <c r="R143" s="272"/>
      <c r="S143" s="773"/>
      <c r="T143" s="774"/>
      <c r="U143" s="774"/>
      <c r="V143" s="774"/>
      <c r="W143" s="774"/>
      <c r="X143" s="774"/>
      <c r="Y143" s="774"/>
      <c r="Z143" s="774"/>
      <c r="AA143" s="774"/>
      <c r="AB143" s="278"/>
      <c r="AD143" s="840" t="s">
        <v>217</v>
      </c>
      <c r="AE143" s="841"/>
      <c r="AF143" s="841"/>
      <c r="AG143" s="841"/>
      <c r="AH143" s="841"/>
      <c r="AI143" s="841"/>
      <c r="AJ143" s="841"/>
      <c r="AK143" s="842"/>
      <c r="AL143" s="807">
        <f ca="1">IF('SF2'!AL143="","",'SF2'!AL143)</f>
        <v>50</v>
      </c>
      <c r="AM143" s="807">
        <f ca="1">IF('SF2'!AM143="","",'SF2'!AM143)</f>
        <v>50</v>
      </c>
      <c r="AN143" s="789">
        <f ca="1">AL143+AM143</f>
        <v>100</v>
      </c>
    </row>
    <row r="144" spans="2:51" ht="15.75" customHeight="1">
      <c r="C144" s="795" t="s">
        <v>218</v>
      </c>
      <c r="D144" s="795"/>
      <c r="E144" s="795"/>
      <c r="F144" s="795"/>
      <c r="G144" s="795"/>
      <c r="H144" s="795"/>
      <c r="I144" s="795"/>
      <c r="J144" s="795"/>
      <c r="K144" s="795"/>
      <c r="L144" s="795"/>
      <c r="M144" s="795"/>
      <c r="N144" s="795"/>
      <c r="O144" s="795"/>
      <c r="P144" s="795"/>
      <c r="Q144" s="271"/>
      <c r="R144" s="272"/>
      <c r="S144" s="773"/>
      <c r="T144" s="774"/>
      <c r="U144" s="774"/>
      <c r="V144" s="774"/>
      <c r="W144" s="774"/>
      <c r="X144" s="774"/>
      <c r="Y144" s="774"/>
      <c r="Z144" s="774"/>
      <c r="AA144" s="774"/>
      <c r="AB144" s="278"/>
      <c r="AD144" s="843"/>
      <c r="AE144" s="844"/>
      <c r="AF144" s="844"/>
      <c r="AG144" s="844"/>
      <c r="AH144" s="844"/>
      <c r="AI144" s="844"/>
      <c r="AJ144" s="844"/>
      <c r="AK144" s="845"/>
      <c r="AL144" s="769"/>
      <c r="AM144" s="769"/>
      <c r="AN144" s="771"/>
    </row>
    <row r="145" spans="3:40" ht="15.75" customHeight="1">
      <c r="C145" s="804" t="s">
        <v>219</v>
      </c>
      <c r="D145" s="808" t="s">
        <v>220</v>
      </c>
      <c r="E145" s="284"/>
      <c r="F145" s="802" t="s">
        <v>221</v>
      </c>
      <c r="G145" s="802"/>
      <c r="H145" s="802"/>
      <c r="I145" s="802"/>
      <c r="J145" s="802"/>
      <c r="K145" s="802"/>
      <c r="L145" s="802"/>
      <c r="M145" s="802"/>
      <c r="N145" s="802"/>
      <c r="O145" s="802"/>
      <c r="P145" s="794" t="s">
        <v>222</v>
      </c>
      <c r="Q145" s="794"/>
      <c r="R145" s="272"/>
      <c r="S145" s="286" t="s">
        <v>223</v>
      </c>
      <c r="X145" s="215"/>
      <c r="AA145" s="287"/>
      <c r="AB145" s="278"/>
      <c r="AD145" s="780" t="s">
        <v>224</v>
      </c>
      <c r="AE145" s="781"/>
      <c r="AF145" s="781"/>
      <c r="AG145" s="782"/>
      <c r="AH145" s="782"/>
      <c r="AI145" s="782"/>
      <c r="AJ145" s="782"/>
      <c r="AK145" s="782"/>
      <c r="AL145" s="803">
        <v>0</v>
      </c>
      <c r="AM145" s="803">
        <v>0</v>
      </c>
      <c r="AN145" s="777">
        <f>IF(AL145="","",AL145+AM145)</f>
        <v>0</v>
      </c>
    </row>
    <row r="146" spans="3:40" ht="15.75" customHeight="1">
      <c r="C146" s="804"/>
      <c r="D146" s="808"/>
      <c r="E146" s="284"/>
      <c r="F146" s="799" t="s">
        <v>225</v>
      </c>
      <c r="G146" s="799"/>
      <c r="H146" s="799"/>
      <c r="I146" s="799"/>
      <c r="J146" s="799"/>
      <c r="K146" s="799"/>
      <c r="L146" s="799"/>
      <c r="M146" s="799"/>
      <c r="N146" s="799"/>
      <c r="O146" s="799"/>
      <c r="P146" s="794"/>
      <c r="Q146" s="794"/>
      <c r="R146" s="272"/>
      <c r="S146" s="286" t="s">
        <v>226</v>
      </c>
      <c r="T146" s="215"/>
      <c r="U146" s="215"/>
      <c r="V146" s="215"/>
      <c r="W146" s="215"/>
      <c r="X146" s="215"/>
      <c r="AA146" s="287"/>
      <c r="AB146" s="278"/>
      <c r="AD146" s="780"/>
      <c r="AE146" s="781"/>
      <c r="AF146" s="781"/>
      <c r="AG146" s="782"/>
      <c r="AH146" s="782"/>
      <c r="AI146" s="782"/>
      <c r="AJ146" s="782"/>
      <c r="AK146" s="782"/>
      <c r="AL146" s="803"/>
      <c r="AM146" s="803"/>
      <c r="AN146" s="777"/>
    </row>
    <row r="147" spans="3:40" ht="18" customHeight="1">
      <c r="C147" s="804" t="s">
        <v>227</v>
      </c>
      <c r="D147" s="805" t="s">
        <v>228</v>
      </c>
      <c r="E147" s="288"/>
      <c r="F147" s="806" t="s">
        <v>229</v>
      </c>
      <c r="G147" s="806"/>
      <c r="H147" s="806"/>
      <c r="I147" s="806"/>
      <c r="J147" s="806"/>
      <c r="K147" s="806"/>
      <c r="L147" s="806"/>
      <c r="M147" s="806"/>
      <c r="N147" s="806"/>
      <c r="O147" s="806"/>
      <c r="P147" s="289"/>
      <c r="Q147" s="271"/>
      <c r="R147" s="272"/>
      <c r="S147" s="290" t="s">
        <v>230</v>
      </c>
      <c r="T147" s="215"/>
      <c r="U147" s="215"/>
      <c r="V147" s="215"/>
      <c r="W147" s="215"/>
      <c r="X147" s="215"/>
      <c r="AA147" s="287"/>
      <c r="AB147" s="278"/>
      <c r="AD147" s="780" t="s">
        <v>231</v>
      </c>
      <c r="AE147" s="781"/>
      <c r="AF147" s="781"/>
      <c r="AG147" s="782"/>
      <c r="AH147" s="782"/>
      <c r="AI147" s="782"/>
      <c r="AJ147" s="782"/>
      <c r="AK147" s="782"/>
      <c r="AL147" s="807" cm="1">
        <f t="array" aca="1" ref="AL147" ca="1">AL143+COUNTIF(AI17:AI76,"Transferred In")-SUM(COUNTIF(AI17:AI76,{"NLS","Transferred Out"}))</f>
        <v>50</v>
      </c>
      <c r="AM147" s="807" cm="1">
        <f t="array" aca="1" ref="AM147" ca="1">AM143+COUNTIF(AI78:AJ137,"Transferred In")-SUM(COUNTIF(AI78:AJ137,{"NLS","Transferred Out"}))</f>
        <v>50</v>
      </c>
      <c r="AN147" s="789">
        <f ca="1">AL147+AM147</f>
        <v>100</v>
      </c>
    </row>
    <row r="148" spans="3:40" ht="14.25" customHeight="1">
      <c r="C148" s="804"/>
      <c r="D148" s="805"/>
      <c r="E148" s="288"/>
      <c r="F148" s="799" t="s">
        <v>232</v>
      </c>
      <c r="G148" s="799"/>
      <c r="H148" s="799"/>
      <c r="I148" s="799"/>
      <c r="J148" s="799"/>
      <c r="K148" s="799"/>
      <c r="L148" s="799"/>
      <c r="M148" s="799"/>
      <c r="N148" s="799"/>
      <c r="O148" s="799"/>
      <c r="P148" s="271"/>
      <c r="Q148" s="271"/>
      <c r="R148" s="272"/>
      <c r="S148" s="290" t="s">
        <v>233</v>
      </c>
      <c r="X148" s="215"/>
      <c r="AA148" s="287"/>
      <c r="AB148" s="278"/>
      <c r="AD148" s="780"/>
      <c r="AE148" s="781"/>
      <c r="AF148" s="781"/>
      <c r="AG148" s="782"/>
      <c r="AH148" s="782"/>
      <c r="AI148" s="782"/>
      <c r="AJ148" s="782"/>
      <c r="AK148" s="782"/>
      <c r="AL148" s="769"/>
      <c r="AM148" s="769"/>
      <c r="AN148" s="771"/>
    </row>
    <row r="149" spans="3:40" ht="15.75" customHeight="1">
      <c r="C149" s="800" t="s">
        <v>234</v>
      </c>
      <c r="D149" s="801" t="s">
        <v>235</v>
      </c>
      <c r="E149" s="801"/>
      <c r="F149" s="802" t="s">
        <v>236</v>
      </c>
      <c r="G149" s="802"/>
      <c r="H149" s="802"/>
      <c r="I149" s="802"/>
      <c r="J149" s="802"/>
      <c r="K149" s="802"/>
      <c r="L149" s="802"/>
      <c r="M149" s="802"/>
      <c r="N149" s="802"/>
      <c r="O149" s="802"/>
      <c r="P149" s="794" t="s">
        <v>222</v>
      </c>
      <c r="Q149" s="794"/>
      <c r="R149" s="272"/>
      <c r="S149" s="290" t="s">
        <v>237</v>
      </c>
      <c r="AA149" s="287"/>
      <c r="AB149" s="278"/>
      <c r="AD149" s="780" t="s">
        <v>238</v>
      </c>
      <c r="AE149" s="781"/>
      <c r="AF149" s="781"/>
      <c r="AG149" s="782"/>
      <c r="AH149" s="782"/>
      <c r="AI149" s="782"/>
      <c r="AJ149" s="782"/>
      <c r="AK149" s="782"/>
      <c r="AL149" s="790" t="str">
        <f ca="1">IF(AL143=0,"",IF(MOD(AL147/AL143*100,1)=0,TEXT(AL147/AL143*100,"0"),TEXT(AL147/AL143*100,"0.00")))</f>
        <v>100</v>
      </c>
      <c r="AM149" s="790" t="str">
        <f ca="1">IF(AM143=0,"",IF(MOD(ROUND(AM147/AM143*100,2),1)=0,TEXT(ROUND(AM147/AM143*100,2),"0"),TEXT(ROUND(AM147/AM143*100,2),"0.00")))</f>
        <v>100</v>
      </c>
      <c r="AN149" s="792" t="str">
        <f ca="1">IF(AN143=0,"",IF(MOD(ROUND(AN147/AN143*100,2),1)=0,TEXT(ROUND(AN147/AN143*100,2),"0"),TEXT(ROUND(AN147/AN143*100,2),"0.00")))</f>
        <v>100</v>
      </c>
    </row>
    <row r="150" spans="3:40" ht="19.5" customHeight="1">
      <c r="C150" s="800"/>
      <c r="D150" s="801"/>
      <c r="E150" s="801"/>
      <c r="F150" s="794" t="s">
        <v>239</v>
      </c>
      <c r="G150" s="794"/>
      <c r="H150" s="794"/>
      <c r="I150" s="794"/>
      <c r="J150" s="794"/>
      <c r="K150" s="794"/>
      <c r="L150" s="794"/>
      <c r="M150" s="794"/>
      <c r="N150" s="794"/>
      <c r="O150" s="794"/>
      <c r="P150" s="794"/>
      <c r="Q150" s="794"/>
      <c r="R150" s="272"/>
      <c r="S150" s="290" t="s">
        <v>240</v>
      </c>
      <c r="AA150" s="287"/>
      <c r="AB150" s="278"/>
      <c r="AD150" s="780"/>
      <c r="AE150" s="781"/>
      <c r="AF150" s="781"/>
      <c r="AG150" s="782"/>
      <c r="AH150" s="782"/>
      <c r="AI150" s="782"/>
      <c r="AJ150" s="782"/>
      <c r="AK150" s="782"/>
      <c r="AL150" s="791"/>
      <c r="AM150" s="791"/>
      <c r="AN150" s="793"/>
    </row>
    <row r="151" spans="3:40" ht="26.25" customHeight="1">
      <c r="C151" s="795"/>
      <c r="D151" s="795"/>
      <c r="E151" s="795"/>
      <c r="F151" s="795"/>
      <c r="G151" s="795"/>
      <c r="H151" s="795"/>
      <c r="I151" s="795"/>
      <c r="J151" s="795"/>
      <c r="K151" s="795"/>
      <c r="L151" s="795"/>
      <c r="M151" s="795"/>
      <c r="N151" s="795"/>
      <c r="O151" s="285"/>
      <c r="P151" s="285"/>
      <c r="Q151" s="271"/>
      <c r="R151" s="272"/>
      <c r="S151" s="286" t="s">
        <v>241</v>
      </c>
      <c r="AA151" s="215"/>
      <c r="AB151" s="278"/>
      <c r="AD151" s="796" t="s">
        <v>242</v>
      </c>
      <c r="AE151" s="797"/>
      <c r="AF151" s="797"/>
      <c r="AG151" s="798"/>
      <c r="AH151" s="798"/>
      <c r="AI151" s="798"/>
      <c r="AJ151" s="798"/>
      <c r="AK151" s="798"/>
      <c r="AL151" s="398" t="str">
        <f>IF(AK141=0,"",IF(MOD(ROUND(AH77/AK141,2),1)=0,TEXT(ROUND(AH77/AK141,2),"0"),TEXT(ROUND(AH77/AK141,2),"0.00")))</f>
        <v>49.95</v>
      </c>
      <c r="AM151" s="398" t="str">
        <f>IF(AK141=0,"",IF(MOD(ROUND(AH138/AK141,2),1)=0,TEXT(ROUND(AH138/AK141,2),"0"),TEXT(ROUND(AH138/AK141,2),"0.00")))</f>
        <v>50</v>
      </c>
      <c r="AN151" s="399" t="str">
        <f>IF(AK141=0,"",IF(MOD(ROUND(AH139/AK141,2),1)=0,TEXT(ROUND(AH139/AK141,2),"0"),TEXT(ROUND(AH139/AK141,2),"0.00")))</f>
        <v>99.95</v>
      </c>
    </row>
    <row r="152" spans="3:40" ht="16.5" customHeight="1">
      <c r="C152" s="779" t="s">
        <v>243</v>
      </c>
      <c r="D152" s="779"/>
      <c r="E152" s="779"/>
      <c r="F152" s="779"/>
      <c r="G152" s="779"/>
      <c r="H152" s="779"/>
      <c r="I152" s="779"/>
      <c r="J152" s="779"/>
      <c r="K152" s="779"/>
      <c r="L152" s="779"/>
      <c r="M152" s="779"/>
      <c r="N152" s="779"/>
      <c r="O152" s="779"/>
      <c r="P152" s="779"/>
      <c r="Q152" s="289"/>
      <c r="R152" s="272"/>
      <c r="S152" s="290" t="s">
        <v>244</v>
      </c>
      <c r="AA152" s="287"/>
      <c r="AB152" s="278"/>
      <c r="AD152" s="780" t="s">
        <v>245</v>
      </c>
      <c r="AE152" s="781"/>
      <c r="AF152" s="781"/>
      <c r="AG152" s="782"/>
      <c r="AH152" s="782"/>
      <c r="AI152" s="782"/>
      <c r="AJ152" s="782"/>
      <c r="AK152" s="782"/>
      <c r="AL152" s="783" t="str">
        <f ca="1">IF(AL147=0,"",IF(MOD(ROUND(AL151/AL147*100,2),1)=0,TEXT(ROUND(AL151/AL147*100,2),"0"),TEXT(ROUND(AL151/AL147*100,2),"0.00")))</f>
        <v>99.90</v>
      </c>
      <c r="AM152" s="784" t="str">
        <f ca="1">IF(AM147=0,"",IF(MOD(ROUND(AM151/AM147*100,2),1)=0,TEXT(ROUND(AM151/AM147*100,2),"0"),TEXT(ROUND(AM151/AM147*100,2),"0.00")))</f>
        <v>100</v>
      </c>
      <c r="AN152" s="785" t="str">
        <f ca="1">IF(AN147=0,"",IF(MOD(ROUND(AN151/AN147*100,2),1)=0,TEXT(ROUND(AN151/AN147*100,2),"0"),TEXT(ROUND(AN151/AN147*100,2),"0.00")))</f>
        <v>99.95</v>
      </c>
    </row>
    <row r="153" spans="3:40" ht="15.75" customHeight="1">
      <c r="C153" s="779"/>
      <c r="D153" s="779"/>
      <c r="E153" s="779"/>
      <c r="F153" s="779"/>
      <c r="G153" s="779"/>
      <c r="H153" s="779"/>
      <c r="I153" s="779"/>
      <c r="J153" s="779"/>
      <c r="K153" s="779"/>
      <c r="L153" s="779"/>
      <c r="M153" s="779"/>
      <c r="N153" s="779"/>
      <c r="O153" s="779"/>
      <c r="P153" s="779"/>
      <c r="Q153" s="289"/>
      <c r="R153" s="272"/>
      <c r="S153" s="290" t="s">
        <v>246</v>
      </c>
      <c r="AA153" s="287"/>
      <c r="AB153" s="278"/>
      <c r="AD153" s="780"/>
      <c r="AE153" s="781"/>
      <c r="AF153" s="781"/>
      <c r="AG153" s="782"/>
      <c r="AH153" s="782"/>
      <c r="AI153" s="782"/>
      <c r="AJ153" s="782"/>
      <c r="AK153" s="782"/>
      <c r="AL153" s="783"/>
      <c r="AM153" s="784"/>
      <c r="AN153" s="785"/>
    </row>
    <row r="154" spans="3:40" ht="15.75" customHeight="1">
      <c r="C154" s="778" t="s">
        <v>247</v>
      </c>
      <c r="D154" s="778"/>
      <c r="E154" s="778"/>
      <c r="F154" s="778"/>
      <c r="G154" s="778"/>
      <c r="H154" s="778"/>
      <c r="I154" s="778"/>
      <c r="J154" s="778"/>
      <c r="K154" s="778"/>
      <c r="L154" s="778"/>
      <c r="M154" s="778"/>
      <c r="N154" s="778"/>
      <c r="O154" s="778"/>
      <c r="P154" s="778"/>
      <c r="Q154" s="778"/>
      <c r="R154" s="272"/>
      <c r="S154" s="290" t="s">
        <v>248</v>
      </c>
      <c r="AA154" s="287"/>
      <c r="AB154" s="278"/>
      <c r="AC154" s="292"/>
      <c r="AD154" s="780" t="s">
        <v>249</v>
      </c>
      <c r="AE154" s="781"/>
      <c r="AF154" s="781"/>
      <c r="AG154" s="782"/>
      <c r="AH154" s="782"/>
      <c r="AI154" s="782"/>
      <c r="AJ154" s="782"/>
      <c r="AK154" s="782"/>
      <c r="AL154" s="786">
        <v>0</v>
      </c>
      <c r="AM154" s="786">
        <v>0</v>
      </c>
      <c r="AN154" s="788">
        <f>IF(AL154="","",AL154+AM154)</f>
        <v>0</v>
      </c>
    </row>
    <row r="155" spans="3:40" ht="16.5" customHeight="1">
      <c r="C155" s="778"/>
      <c r="D155" s="778"/>
      <c r="E155" s="778"/>
      <c r="F155" s="778"/>
      <c r="G155" s="778"/>
      <c r="H155" s="778"/>
      <c r="I155" s="778"/>
      <c r="J155" s="778"/>
      <c r="K155" s="778"/>
      <c r="L155" s="778"/>
      <c r="M155" s="778"/>
      <c r="N155" s="778"/>
      <c r="O155" s="778"/>
      <c r="P155" s="778"/>
      <c r="Q155" s="778"/>
      <c r="R155" s="272"/>
      <c r="S155" s="290" t="s">
        <v>250</v>
      </c>
      <c r="AA155" s="215"/>
      <c r="AB155" s="278"/>
      <c r="AD155" s="780"/>
      <c r="AE155" s="781"/>
      <c r="AF155" s="781"/>
      <c r="AG155" s="782"/>
      <c r="AH155" s="782"/>
      <c r="AI155" s="782"/>
      <c r="AJ155" s="782"/>
      <c r="AK155" s="782"/>
      <c r="AL155" s="787"/>
      <c r="AM155" s="787"/>
      <c r="AN155" s="789"/>
    </row>
    <row r="156" spans="3:40" ht="14.25" customHeight="1">
      <c r="C156" s="271" t="s">
        <v>251</v>
      </c>
      <c r="D156" s="291"/>
      <c r="E156" s="291"/>
      <c r="F156" s="293"/>
      <c r="G156" s="293"/>
      <c r="H156" s="293"/>
      <c r="I156" s="293"/>
      <c r="J156" s="293"/>
      <c r="K156" s="293"/>
      <c r="L156" s="293"/>
      <c r="M156" s="293"/>
      <c r="N156" s="293"/>
      <c r="O156" s="293"/>
      <c r="P156" s="293"/>
      <c r="Q156" s="289"/>
      <c r="R156" s="272"/>
      <c r="S156" s="290" t="s">
        <v>252</v>
      </c>
      <c r="AA156" s="287"/>
      <c r="AB156" s="278"/>
      <c r="AD156" s="763" t="s">
        <v>253</v>
      </c>
      <c r="AE156" s="764"/>
      <c r="AF156" s="764"/>
      <c r="AG156" s="765"/>
      <c r="AH156" s="765"/>
      <c r="AI156" s="765"/>
      <c r="AJ156" s="765"/>
      <c r="AK156" s="765"/>
      <c r="AL156" s="776">
        <f>COUNTIF(AI17:AJ76,"NLS")</f>
        <v>0</v>
      </c>
      <c r="AM156" s="776">
        <f>COUNTIF(AI78:AJ137,"NLS")</f>
        <v>0</v>
      </c>
      <c r="AN156" s="777">
        <f>AL156+AM156</f>
        <v>0</v>
      </c>
    </row>
    <row r="157" spans="3:40" ht="15.75" customHeight="1">
      <c r="C157" s="283" t="s">
        <v>254</v>
      </c>
      <c r="D157" s="778" t="s">
        <v>255</v>
      </c>
      <c r="E157" s="778"/>
      <c r="F157" s="778"/>
      <c r="G157" s="778"/>
      <c r="H157" s="778"/>
      <c r="I157" s="778"/>
      <c r="J157" s="778"/>
      <c r="K157" s="778"/>
      <c r="L157" s="778"/>
      <c r="M157" s="778"/>
      <c r="N157" s="778"/>
      <c r="O157" s="778"/>
      <c r="P157" s="778"/>
      <c r="Q157" s="271"/>
      <c r="R157" s="272"/>
      <c r="S157" s="290" t="s">
        <v>256</v>
      </c>
      <c r="AA157" s="215"/>
      <c r="AB157" s="278"/>
      <c r="AD157" s="763"/>
      <c r="AE157" s="764"/>
      <c r="AF157" s="764"/>
      <c r="AG157" s="765"/>
      <c r="AH157" s="765"/>
      <c r="AI157" s="765"/>
      <c r="AJ157" s="765"/>
      <c r="AK157" s="765"/>
      <c r="AL157" s="776"/>
      <c r="AM157" s="776"/>
      <c r="AN157" s="777"/>
    </row>
    <row r="158" spans="3:40" ht="15.75" customHeight="1">
      <c r="E158" s="270"/>
      <c r="F158" s="270"/>
      <c r="G158" s="270"/>
      <c r="H158" s="270"/>
      <c r="I158" s="270"/>
      <c r="J158" s="294"/>
      <c r="K158" s="294"/>
      <c r="L158" s="294"/>
      <c r="M158" s="294"/>
      <c r="R158" s="272"/>
      <c r="S158" s="290" t="s">
        <v>257</v>
      </c>
      <c r="AB158" s="278"/>
      <c r="AD158" s="763" t="s">
        <v>258</v>
      </c>
      <c r="AE158" s="764"/>
      <c r="AF158" s="764"/>
      <c r="AG158" s="765"/>
      <c r="AH158" s="765"/>
      <c r="AI158" s="765"/>
      <c r="AJ158" s="765"/>
      <c r="AK158" s="765"/>
      <c r="AL158" s="769">
        <f>COUNTIF(AI17:AJ76,"Transferred Out")</f>
        <v>0</v>
      </c>
      <c r="AM158" s="769">
        <f>COUNTIF(AI78:AJ137,"Transferred Out")</f>
        <v>0</v>
      </c>
      <c r="AN158" s="771">
        <f>AL158+AM158</f>
        <v>0</v>
      </c>
    </row>
    <row r="159" spans="3:40" ht="14.25" customHeight="1">
      <c r="D159" s="270"/>
      <c r="E159" s="270"/>
      <c r="F159" s="270"/>
      <c r="G159" s="270"/>
      <c r="H159" s="270"/>
      <c r="I159" s="270"/>
      <c r="R159" s="272"/>
      <c r="S159" s="286" t="s">
        <v>259</v>
      </c>
      <c r="Y159" s="287"/>
      <c r="Z159" s="287"/>
      <c r="AA159" s="287"/>
      <c r="AB159" s="278"/>
      <c r="AD159" s="763"/>
      <c r="AE159" s="764"/>
      <c r="AF159" s="764"/>
      <c r="AG159" s="765"/>
      <c r="AH159" s="765"/>
      <c r="AI159" s="765"/>
      <c r="AJ159" s="765"/>
      <c r="AK159" s="765"/>
      <c r="AL159" s="769"/>
      <c r="AM159" s="769"/>
      <c r="AN159" s="771"/>
    </row>
    <row r="160" spans="3:40" ht="15" customHeight="1">
      <c r="D160" s="762"/>
      <c r="E160" s="762"/>
      <c r="F160" s="762"/>
      <c r="G160" s="762"/>
      <c r="H160" s="762"/>
      <c r="I160" s="762"/>
      <c r="R160" s="272"/>
      <c r="S160" s="290" t="s">
        <v>260</v>
      </c>
      <c r="AB160" s="278"/>
      <c r="AC160" s="282"/>
      <c r="AD160" s="763" t="s">
        <v>261</v>
      </c>
      <c r="AE160" s="764"/>
      <c r="AF160" s="764"/>
      <c r="AG160" s="765"/>
      <c r="AH160" s="765"/>
      <c r="AI160" s="765"/>
      <c r="AJ160" s="765"/>
      <c r="AK160" s="765"/>
      <c r="AL160" s="769">
        <f>COUNTIF(AI17:AJ76,"Transferred In")</f>
        <v>0</v>
      </c>
      <c r="AM160" s="769">
        <f>COUNTIF(AI78:AJ137,"Transferred In")</f>
        <v>0</v>
      </c>
      <c r="AN160" s="771">
        <f>AL160+AM160</f>
        <v>0</v>
      </c>
    </row>
    <row r="161" spans="3:40" ht="15.75" customHeight="1" thickBot="1">
      <c r="D161" s="762"/>
      <c r="E161" s="762"/>
      <c r="F161" s="762"/>
      <c r="G161" s="762"/>
      <c r="H161" s="762"/>
      <c r="I161" s="762"/>
      <c r="R161" s="272"/>
      <c r="S161" s="290" t="s">
        <v>262</v>
      </c>
      <c r="AB161" s="278"/>
      <c r="AD161" s="766"/>
      <c r="AE161" s="767"/>
      <c r="AF161" s="767"/>
      <c r="AG161" s="768"/>
      <c r="AH161" s="768"/>
      <c r="AI161" s="768"/>
      <c r="AJ161" s="768"/>
      <c r="AK161" s="768"/>
      <c r="AL161" s="770"/>
      <c r="AM161" s="770"/>
      <c r="AN161" s="772"/>
    </row>
    <row r="162" spans="3:40" ht="14.25" customHeight="1">
      <c r="D162" s="215"/>
      <c r="E162" s="215"/>
      <c r="R162" s="272"/>
      <c r="S162" s="290" t="s">
        <v>263</v>
      </c>
      <c r="AB162" s="278"/>
    </row>
    <row r="163" spans="3:40">
      <c r="D163" s="215"/>
      <c r="E163" s="215"/>
      <c r="F163" s="215"/>
      <c r="G163" s="215"/>
      <c r="H163" s="215"/>
      <c r="I163" s="215"/>
      <c r="R163" s="272"/>
      <c r="S163" s="286" t="s">
        <v>264</v>
      </c>
      <c r="AB163" s="278"/>
      <c r="AD163" s="295" t="s">
        <v>265</v>
      </c>
      <c r="AE163" s="295"/>
      <c r="AF163" s="295"/>
      <c r="AN163" s="296"/>
    </row>
    <row r="164" spans="3:40">
      <c r="D164" s="297"/>
      <c r="E164" s="297"/>
      <c r="F164" s="215"/>
      <c r="G164" s="215"/>
      <c r="H164" s="215"/>
      <c r="I164" s="215"/>
      <c r="R164" s="272"/>
      <c r="S164" s="290" t="s">
        <v>266</v>
      </c>
      <c r="AB164" s="278"/>
    </row>
    <row r="165" spans="3:40" ht="12" customHeight="1">
      <c r="D165" s="297"/>
      <c r="E165" s="297"/>
      <c r="R165" s="272"/>
      <c r="S165" s="773" t="s">
        <v>267</v>
      </c>
      <c r="T165" s="774"/>
      <c r="U165" s="774"/>
      <c r="V165" s="774"/>
      <c r="W165" s="774"/>
      <c r="X165" s="774"/>
      <c r="Y165" s="774"/>
      <c r="Z165" s="774"/>
      <c r="AA165" s="774"/>
      <c r="AB165" s="775"/>
    </row>
    <row r="166" spans="3:40" ht="9.6" customHeight="1">
      <c r="D166" s="297"/>
      <c r="E166" s="297"/>
      <c r="R166" s="272"/>
      <c r="S166" s="773"/>
      <c r="T166" s="774"/>
      <c r="U166" s="774"/>
      <c r="V166" s="774"/>
      <c r="W166" s="774"/>
      <c r="X166" s="774"/>
      <c r="Y166" s="774"/>
      <c r="Z166" s="774"/>
      <c r="AA166" s="774"/>
      <c r="AB166" s="775"/>
      <c r="AD166" s="898" t="str">
        <f>IF('SF2'!AD166="","",'SF2'!AD166)</f>
        <v>NAME</v>
      </c>
      <c r="AE166" s="898"/>
      <c r="AF166" s="898"/>
      <c r="AG166" s="898"/>
      <c r="AH166" s="898"/>
      <c r="AI166" s="898"/>
      <c r="AJ166" s="898"/>
      <c r="AK166" s="898"/>
      <c r="AL166" s="898"/>
      <c r="AM166" s="898"/>
      <c r="AN166" s="898"/>
    </row>
    <row r="167" spans="3:40" ht="17.25" thickBot="1">
      <c r="D167" s="297"/>
      <c r="E167" s="297"/>
      <c r="S167" s="290" t="s">
        <v>268</v>
      </c>
      <c r="AB167" s="184"/>
      <c r="AD167" s="898"/>
      <c r="AE167" s="898"/>
      <c r="AF167" s="898"/>
      <c r="AG167" s="898"/>
      <c r="AH167" s="898"/>
      <c r="AI167" s="898"/>
      <c r="AJ167" s="898"/>
      <c r="AK167" s="898"/>
      <c r="AL167" s="898"/>
      <c r="AM167" s="898"/>
      <c r="AN167" s="898"/>
    </row>
    <row r="168" spans="3:40" ht="14.25" customHeight="1">
      <c r="D168" s="215"/>
      <c r="E168" s="215"/>
      <c r="S168" s="286" t="s">
        <v>269</v>
      </c>
      <c r="AB168" s="184"/>
      <c r="AD168" s="756" t="s">
        <v>270</v>
      </c>
      <c r="AE168" s="756"/>
      <c r="AF168" s="756"/>
      <c r="AG168" s="756"/>
      <c r="AH168" s="756"/>
      <c r="AI168" s="756"/>
      <c r="AJ168" s="756"/>
      <c r="AK168" s="756"/>
      <c r="AL168" s="756"/>
      <c r="AM168" s="756"/>
      <c r="AN168" s="756"/>
    </row>
    <row r="169" spans="3:40" ht="21.6" customHeight="1">
      <c r="C169" s="757"/>
      <c r="D169" s="757"/>
      <c r="E169" s="297"/>
      <c r="S169" s="290" t="s">
        <v>271</v>
      </c>
      <c r="AB169" s="184"/>
      <c r="AD169" s="758" t="s">
        <v>272</v>
      </c>
      <c r="AE169" s="758"/>
      <c r="AF169" s="758"/>
      <c r="AG169" s="758"/>
    </row>
    <row r="170" spans="3:40" ht="14.25" customHeight="1" thickBot="1">
      <c r="C170" s="757"/>
      <c r="D170" s="757"/>
      <c r="E170" s="297"/>
      <c r="S170" s="298" t="s">
        <v>273</v>
      </c>
      <c r="T170" s="183"/>
      <c r="U170" s="183"/>
      <c r="V170" s="183"/>
      <c r="W170" s="183"/>
      <c r="X170" s="183"/>
      <c r="Y170" s="183"/>
      <c r="Z170" s="183"/>
      <c r="AA170" s="183"/>
      <c r="AB170" s="299"/>
    </row>
    <row r="172" spans="3:40" ht="6.6" customHeight="1"/>
    <row r="173" spans="3:40" ht="19.899999999999999" customHeight="1" thickBot="1">
      <c r="S173" s="899" t="str">
        <f>IF('SF2'!S173="","",'SF2'!S173)</f>
        <v>NAME</v>
      </c>
      <c r="T173" s="899"/>
      <c r="U173" s="899"/>
      <c r="V173" s="899"/>
      <c r="W173" s="899"/>
      <c r="X173" s="899"/>
      <c r="Y173" s="899"/>
      <c r="Z173" s="899"/>
      <c r="AA173" s="899"/>
      <c r="AB173" s="899"/>
      <c r="AC173" s="300"/>
      <c r="AD173" s="898" t="str">
        <f>IF('SF2'!AD173="","",'SF2'!AD173)</f>
        <v>NAME</v>
      </c>
      <c r="AE173" s="898"/>
      <c r="AF173" s="898"/>
      <c r="AG173" s="898"/>
      <c r="AH173" s="898"/>
      <c r="AI173" s="898"/>
      <c r="AJ173" s="898"/>
      <c r="AK173" s="898"/>
      <c r="AL173" s="898"/>
      <c r="AM173" s="898"/>
      <c r="AN173" s="898"/>
    </row>
    <row r="174" spans="3:40" ht="15.6" customHeight="1">
      <c r="S174" s="761" t="s">
        <v>274</v>
      </c>
      <c r="T174" s="761"/>
      <c r="U174" s="761"/>
      <c r="V174" s="761"/>
      <c r="W174" s="761"/>
      <c r="X174" s="761"/>
      <c r="Y174" s="761"/>
      <c r="Z174" s="761"/>
      <c r="AA174" s="761"/>
      <c r="AB174" s="761"/>
      <c r="AC174" s="301"/>
      <c r="AD174" s="756" t="s">
        <v>275</v>
      </c>
      <c r="AE174" s="756"/>
      <c r="AF174" s="756"/>
      <c r="AG174" s="756"/>
      <c r="AH174" s="756"/>
      <c r="AI174" s="756"/>
      <c r="AJ174" s="756"/>
      <c r="AK174" s="756"/>
      <c r="AL174" s="756"/>
      <c r="AM174" s="756"/>
      <c r="AN174" s="756"/>
    </row>
  </sheetData>
  <sheetProtection algorithmName="SHA-512" hashValue="InqJgfhyf7i0ZW5tmdKD4R+VS4WKunSCvpvwAw1cOG+MybJ7weVL4HaUKAdI8urU4Wi5HDMl0z4v934m+IHE1w==" saltValue="2YlRgmz5mTmNwpulfO06DA==" spinCount="100000" sheet="1" formatRows="0" sort="0" autoFilter="0"/>
  <autoFilter ref="AY15:AY137" xr:uid="{02BF5AF2-870C-4757-A3F8-BB1C6D48AC4F}"/>
  <mergeCells count="463">
    <mergeCell ref="S174:AB174"/>
    <mergeCell ref="AD174:AN174"/>
    <mergeCell ref="S165:AB166"/>
    <mergeCell ref="AD166:AN167"/>
    <mergeCell ref="AD168:AN168"/>
    <mergeCell ref="C169:D170"/>
    <mergeCell ref="AD169:AG169"/>
    <mergeCell ref="S173:AB173"/>
    <mergeCell ref="AD173:AN173"/>
    <mergeCell ref="AD158:AK159"/>
    <mergeCell ref="AL158:AL159"/>
    <mergeCell ref="AM158:AM159"/>
    <mergeCell ref="AN158:AN159"/>
    <mergeCell ref="D160:I161"/>
    <mergeCell ref="AD160:AK161"/>
    <mergeCell ref="AL160:AL161"/>
    <mergeCell ref="AM160:AM161"/>
    <mergeCell ref="AN160:AN161"/>
    <mergeCell ref="C154:Q155"/>
    <mergeCell ref="AD154:AK155"/>
    <mergeCell ref="AL154:AL155"/>
    <mergeCell ref="AM154:AM155"/>
    <mergeCell ref="AN154:AN155"/>
    <mergeCell ref="AD156:AK157"/>
    <mergeCell ref="AL156:AL157"/>
    <mergeCell ref="AM156:AM157"/>
    <mergeCell ref="AN156:AN157"/>
    <mergeCell ref="D157:P157"/>
    <mergeCell ref="C151:N151"/>
    <mergeCell ref="AD151:AK151"/>
    <mergeCell ref="C152:P153"/>
    <mergeCell ref="AD152:AK153"/>
    <mergeCell ref="AL152:AL153"/>
    <mergeCell ref="AM152:AM153"/>
    <mergeCell ref="AN152:AN153"/>
    <mergeCell ref="C149:C150"/>
    <mergeCell ref="D149:E150"/>
    <mergeCell ref="F149:O149"/>
    <mergeCell ref="P149:Q150"/>
    <mergeCell ref="AD149:AK150"/>
    <mergeCell ref="AL149:AL150"/>
    <mergeCell ref="C147:C148"/>
    <mergeCell ref="D147:D148"/>
    <mergeCell ref="F147:O147"/>
    <mergeCell ref="AD147:AK148"/>
    <mergeCell ref="AL147:AL148"/>
    <mergeCell ref="AM147:AM148"/>
    <mergeCell ref="AN147:AN148"/>
    <mergeCell ref="F148:O148"/>
    <mergeCell ref="AM149:AM150"/>
    <mergeCell ref="AN149:AN150"/>
    <mergeCell ref="F150:O150"/>
    <mergeCell ref="C145:C146"/>
    <mergeCell ref="D145:D146"/>
    <mergeCell ref="F145:O145"/>
    <mergeCell ref="P145:Q146"/>
    <mergeCell ref="AD145:AK146"/>
    <mergeCell ref="AL145:AL146"/>
    <mergeCell ref="AM145:AM146"/>
    <mergeCell ref="AN145:AN146"/>
    <mergeCell ref="F146:O146"/>
    <mergeCell ref="AD141:AG142"/>
    <mergeCell ref="AH141:AH142"/>
    <mergeCell ref="AI141:AJ142"/>
    <mergeCell ref="AK141:AK142"/>
    <mergeCell ref="AL141:AN141"/>
    <mergeCell ref="C142:P142"/>
    <mergeCell ref="S142:AA144"/>
    <mergeCell ref="C143:P143"/>
    <mergeCell ref="AD143:AK144"/>
    <mergeCell ref="AL143:AL144"/>
    <mergeCell ref="AM143:AM144"/>
    <mergeCell ref="AN143:AN144"/>
    <mergeCell ref="C144:P144"/>
    <mergeCell ref="D138:E138"/>
    <mergeCell ref="AI138:AN138"/>
    <mergeCell ref="D139:E139"/>
    <mergeCell ref="AI139:AN139"/>
    <mergeCell ref="C140:D140"/>
    <mergeCell ref="F140:J140"/>
    <mergeCell ref="D136:E136"/>
    <mergeCell ref="AI136:AJ136"/>
    <mergeCell ref="AK136:AN136"/>
    <mergeCell ref="D137:E137"/>
    <mergeCell ref="AI137:AJ137"/>
    <mergeCell ref="AK137:AN137"/>
    <mergeCell ref="D134:E134"/>
    <mergeCell ref="AI134:AJ134"/>
    <mergeCell ref="AK134:AN134"/>
    <mergeCell ref="D135:E135"/>
    <mergeCell ref="AI135:AJ135"/>
    <mergeCell ref="AK135:AN135"/>
    <mergeCell ref="D132:E132"/>
    <mergeCell ref="AI132:AJ132"/>
    <mergeCell ref="AK132:AN132"/>
    <mergeCell ref="D133:E133"/>
    <mergeCell ref="AI133:AJ133"/>
    <mergeCell ref="AK133:AN133"/>
    <mergeCell ref="D130:E130"/>
    <mergeCell ref="AI130:AJ130"/>
    <mergeCell ref="AK130:AN130"/>
    <mergeCell ref="D131:E131"/>
    <mergeCell ref="AI131:AJ131"/>
    <mergeCell ref="AK131:AN131"/>
    <mergeCell ref="D128:E128"/>
    <mergeCell ref="AI128:AJ128"/>
    <mergeCell ref="AK128:AN128"/>
    <mergeCell ref="D129:E129"/>
    <mergeCell ref="AI129:AJ129"/>
    <mergeCell ref="AK129:AN129"/>
    <mergeCell ref="D126:E126"/>
    <mergeCell ref="AI126:AJ126"/>
    <mergeCell ref="AK126:AN126"/>
    <mergeCell ref="D127:E127"/>
    <mergeCell ref="AI127:AJ127"/>
    <mergeCell ref="AK127:AN127"/>
    <mergeCell ref="D124:E124"/>
    <mergeCell ref="AI124:AJ124"/>
    <mergeCell ref="AK124:AN124"/>
    <mergeCell ref="D125:E125"/>
    <mergeCell ref="AI125:AJ125"/>
    <mergeCell ref="AK125:AN125"/>
    <mergeCell ref="D122:E122"/>
    <mergeCell ref="AI122:AJ122"/>
    <mergeCell ref="AK122:AN122"/>
    <mergeCell ref="D123:E123"/>
    <mergeCell ref="AI123:AJ123"/>
    <mergeCell ref="AK123:AN123"/>
    <mergeCell ref="D120:E120"/>
    <mergeCell ref="AI120:AJ120"/>
    <mergeCell ref="AK120:AN120"/>
    <mergeCell ref="D121:E121"/>
    <mergeCell ref="AI121:AJ121"/>
    <mergeCell ref="AK121:AN121"/>
    <mergeCell ref="D118:E118"/>
    <mergeCell ref="AI118:AJ118"/>
    <mergeCell ref="AK118:AN118"/>
    <mergeCell ref="D119:E119"/>
    <mergeCell ref="AI119:AJ119"/>
    <mergeCell ref="AK119:AN119"/>
    <mergeCell ref="D116:E116"/>
    <mergeCell ref="AI116:AJ116"/>
    <mergeCell ref="AK116:AN116"/>
    <mergeCell ref="D117:E117"/>
    <mergeCell ref="AI117:AJ117"/>
    <mergeCell ref="AK117:AN117"/>
    <mergeCell ref="D114:E114"/>
    <mergeCell ref="AI114:AJ114"/>
    <mergeCell ref="AK114:AN114"/>
    <mergeCell ref="D115:E115"/>
    <mergeCell ref="AI115:AJ115"/>
    <mergeCell ref="AK115:AN115"/>
    <mergeCell ref="D112:E112"/>
    <mergeCell ref="AI112:AJ112"/>
    <mergeCell ref="AK112:AN112"/>
    <mergeCell ref="D113:E113"/>
    <mergeCell ref="AI113:AJ113"/>
    <mergeCell ref="AK113:AN113"/>
    <mergeCell ref="D110:E110"/>
    <mergeCell ref="AI110:AJ110"/>
    <mergeCell ref="AK110:AN110"/>
    <mergeCell ref="D111:E111"/>
    <mergeCell ref="AI111:AJ111"/>
    <mergeCell ref="AK111:AN111"/>
    <mergeCell ref="D108:E108"/>
    <mergeCell ref="AI108:AJ108"/>
    <mergeCell ref="AK108:AN108"/>
    <mergeCell ref="D109:E109"/>
    <mergeCell ref="AI109:AJ109"/>
    <mergeCell ref="AK109:AN109"/>
    <mergeCell ref="D106:E106"/>
    <mergeCell ref="AI106:AJ106"/>
    <mergeCell ref="AK106:AN106"/>
    <mergeCell ref="D107:E107"/>
    <mergeCell ref="AI107:AJ107"/>
    <mergeCell ref="AK107:AN107"/>
    <mergeCell ref="D104:E104"/>
    <mergeCell ref="AI104:AJ104"/>
    <mergeCell ref="AK104:AN104"/>
    <mergeCell ref="D105:E105"/>
    <mergeCell ref="AI105:AJ105"/>
    <mergeCell ref="AK105:AN105"/>
    <mergeCell ref="D102:E102"/>
    <mergeCell ref="AI102:AJ102"/>
    <mergeCell ref="AK102:AN102"/>
    <mergeCell ref="D103:E103"/>
    <mergeCell ref="AI103:AJ103"/>
    <mergeCell ref="AK103:AN103"/>
    <mergeCell ref="D100:E100"/>
    <mergeCell ref="AI100:AJ100"/>
    <mergeCell ref="AK100:AN100"/>
    <mergeCell ref="D101:E101"/>
    <mergeCell ref="AI101:AJ101"/>
    <mergeCell ref="AK101:AN101"/>
    <mergeCell ref="D98:E98"/>
    <mergeCell ref="AI98:AJ98"/>
    <mergeCell ref="AK98:AN98"/>
    <mergeCell ref="D99:E99"/>
    <mergeCell ref="AI99:AJ99"/>
    <mergeCell ref="AK99:AN99"/>
    <mergeCell ref="D96:E96"/>
    <mergeCell ref="AI96:AJ96"/>
    <mergeCell ref="AK96:AN96"/>
    <mergeCell ref="D97:E97"/>
    <mergeCell ref="AI97:AJ97"/>
    <mergeCell ref="AK97:AN97"/>
    <mergeCell ref="D94:E94"/>
    <mergeCell ref="AI94:AJ94"/>
    <mergeCell ref="AK94:AN94"/>
    <mergeCell ref="D95:E95"/>
    <mergeCell ref="AI95:AJ95"/>
    <mergeCell ref="AK95:AN95"/>
    <mergeCell ref="D92:E92"/>
    <mergeCell ref="AI92:AJ92"/>
    <mergeCell ref="AK92:AN92"/>
    <mergeCell ref="D93:E93"/>
    <mergeCell ref="AI93:AJ93"/>
    <mergeCell ref="AK93:AN93"/>
    <mergeCell ref="D90:E90"/>
    <mergeCell ref="AI90:AJ90"/>
    <mergeCell ref="AK90:AN90"/>
    <mergeCell ref="D91:E91"/>
    <mergeCell ref="AI91:AJ91"/>
    <mergeCell ref="AK91:AN91"/>
    <mergeCell ref="D88:E88"/>
    <mergeCell ref="AI88:AJ88"/>
    <mergeCell ref="AK88:AN88"/>
    <mergeCell ref="D89:E89"/>
    <mergeCell ref="AI89:AJ89"/>
    <mergeCell ref="AK89:AN89"/>
    <mergeCell ref="D86:E86"/>
    <mergeCell ref="AI86:AJ86"/>
    <mergeCell ref="AK86:AN86"/>
    <mergeCell ref="D87:E87"/>
    <mergeCell ref="AI87:AJ87"/>
    <mergeCell ref="AK87:AN87"/>
    <mergeCell ref="D84:E84"/>
    <mergeCell ref="AI84:AJ84"/>
    <mergeCell ref="AK84:AN84"/>
    <mergeCell ref="D85:E85"/>
    <mergeCell ref="AI85:AJ85"/>
    <mergeCell ref="AK85:AN85"/>
    <mergeCell ref="D82:E82"/>
    <mergeCell ref="AI82:AJ82"/>
    <mergeCell ref="AK82:AN82"/>
    <mergeCell ref="D83:E83"/>
    <mergeCell ref="AI83:AJ83"/>
    <mergeCell ref="AK83:AN83"/>
    <mergeCell ref="D80:E80"/>
    <mergeCell ref="AI80:AJ80"/>
    <mergeCell ref="AK80:AN80"/>
    <mergeCell ref="D81:E81"/>
    <mergeCell ref="AI81:AJ81"/>
    <mergeCell ref="AK81:AN81"/>
    <mergeCell ref="D77:E77"/>
    <mergeCell ref="AK77:AN77"/>
    <mergeCell ref="D78:E78"/>
    <mergeCell ref="AI78:AJ78"/>
    <mergeCell ref="AK78:AN78"/>
    <mergeCell ref="D79:E79"/>
    <mergeCell ref="AI79:AJ79"/>
    <mergeCell ref="AK79:AN79"/>
    <mergeCell ref="D75:E75"/>
    <mergeCell ref="AI75:AJ75"/>
    <mergeCell ref="AK75:AN75"/>
    <mergeCell ref="D76:E76"/>
    <mergeCell ref="AI76:AJ76"/>
    <mergeCell ref="AK76:AN76"/>
    <mergeCell ref="D73:E73"/>
    <mergeCell ref="AI73:AJ73"/>
    <mergeCell ref="AK73:AN73"/>
    <mergeCell ref="D74:E74"/>
    <mergeCell ref="AI74:AJ74"/>
    <mergeCell ref="AK74:AN74"/>
    <mergeCell ref="D71:E71"/>
    <mergeCell ref="AI71:AJ71"/>
    <mergeCell ref="AK71:AN71"/>
    <mergeCell ref="D72:E72"/>
    <mergeCell ref="AI72:AJ72"/>
    <mergeCell ref="AK72:AN72"/>
    <mergeCell ref="D69:E69"/>
    <mergeCell ref="AI69:AJ69"/>
    <mergeCell ref="AK69:AN69"/>
    <mergeCell ref="D70:E70"/>
    <mergeCell ref="AI70:AJ70"/>
    <mergeCell ref="AK70:AN70"/>
    <mergeCell ref="D67:E67"/>
    <mergeCell ref="AI67:AJ67"/>
    <mergeCell ref="AK67:AN67"/>
    <mergeCell ref="D68:E68"/>
    <mergeCell ref="AI68:AJ68"/>
    <mergeCell ref="AK68:AN68"/>
    <mergeCell ref="D65:E65"/>
    <mergeCell ref="AI65:AJ65"/>
    <mergeCell ref="AK65:AN65"/>
    <mergeCell ref="D66:E66"/>
    <mergeCell ref="AI66:AJ66"/>
    <mergeCell ref="AK66:AN66"/>
    <mergeCell ref="D63:E63"/>
    <mergeCell ref="AI63:AJ63"/>
    <mergeCell ref="AK63:AN63"/>
    <mergeCell ref="D64:E64"/>
    <mergeCell ref="AI64:AJ64"/>
    <mergeCell ref="AK64:AN64"/>
    <mergeCell ref="D61:E61"/>
    <mergeCell ref="AI61:AJ61"/>
    <mergeCell ref="AK61:AN61"/>
    <mergeCell ref="D62:E62"/>
    <mergeCell ref="AI62:AJ62"/>
    <mergeCell ref="AK62:AN62"/>
    <mergeCell ref="D59:E59"/>
    <mergeCell ref="AI59:AJ59"/>
    <mergeCell ref="AK59:AN59"/>
    <mergeCell ref="D60:E60"/>
    <mergeCell ref="AI60:AJ60"/>
    <mergeCell ref="AK60:AN60"/>
    <mergeCell ref="D57:E57"/>
    <mergeCell ref="AI57:AJ57"/>
    <mergeCell ref="AK57:AN57"/>
    <mergeCell ref="D58:E58"/>
    <mergeCell ref="AI58:AJ58"/>
    <mergeCell ref="AK58:AN58"/>
    <mergeCell ref="D55:E55"/>
    <mergeCell ref="AI55:AJ55"/>
    <mergeCell ref="AK55:AN55"/>
    <mergeCell ref="D56:E56"/>
    <mergeCell ref="AI56:AJ56"/>
    <mergeCell ref="AK56:AN56"/>
    <mergeCell ref="D53:E53"/>
    <mergeCell ref="AI53:AJ53"/>
    <mergeCell ref="AK53:AN53"/>
    <mergeCell ref="D54:E54"/>
    <mergeCell ref="AI54:AJ54"/>
    <mergeCell ref="AK54:AN54"/>
    <mergeCell ref="D51:E51"/>
    <mergeCell ref="AI51:AJ51"/>
    <mergeCell ref="AK51:AN51"/>
    <mergeCell ref="D52:E52"/>
    <mergeCell ref="AI52:AJ52"/>
    <mergeCell ref="AK52:AN52"/>
    <mergeCell ref="D49:E49"/>
    <mergeCell ref="AI49:AJ49"/>
    <mergeCell ref="AK49:AN49"/>
    <mergeCell ref="D50:E50"/>
    <mergeCell ref="AI50:AJ50"/>
    <mergeCell ref="AK50:AN50"/>
    <mergeCell ref="D47:E47"/>
    <mergeCell ref="AI47:AJ47"/>
    <mergeCell ref="AK47:AN47"/>
    <mergeCell ref="D48:E48"/>
    <mergeCell ref="AI48:AJ48"/>
    <mergeCell ref="AK48:AN48"/>
    <mergeCell ref="D45:E45"/>
    <mergeCell ref="AI45:AJ45"/>
    <mergeCell ref="AK45:AN45"/>
    <mergeCell ref="D46:E46"/>
    <mergeCell ref="AI46:AJ46"/>
    <mergeCell ref="AK46:AN46"/>
    <mergeCell ref="D43:E43"/>
    <mergeCell ref="AI43:AJ43"/>
    <mergeCell ref="AK43:AN43"/>
    <mergeCell ref="D44:E44"/>
    <mergeCell ref="AI44:AJ44"/>
    <mergeCell ref="AK44:AN44"/>
    <mergeCell ref="D41:E41"/>
    <mergeCell ref="AI41:AJ41"/>
    <mergeCell ref="AK41:AN41"/>
    <mergeCell ref="D42:E42"/>
    <mergeCell ref="AI42:AJ42"/>
    <mergeCell ref="AK42:AN42"/>
    <mergeCell ref="D39:E39"/>
    <mergeCell ref="AI39:AJ39"/>
    <mergeCell ref="AK39:AN39"/>
    <mergeCell ref="D40:E40"/>
    <mergeCell ref="AI40:AJ40"/>
    <mergeCell ref="AK40:AN40"/>
    <mergeCell ref="D37:E37"/>
    <mergeCell ref="AI37:AJ37"/>
    <mergeCell ref="AK37:AN37"/>
    <mergeCell ref="D38:E38"/>
    <mergeCell ref="AI38:AJ38"/>
    <mergeCell ref="AK38:AN38"/>
    <mergeCell ref="D35:E35"/>
    <mergeCell ref="AI35:AJ35"/>
    <mergeCell ref="AK35:AN35"/>
    <mergeCell ref="D36:E36"/>
    <mergeCell ref="AI36:AJ36"/>
    <mergeCell ref="AK36:AN36"/>
    <mergeCell ref="D33:E33"/>
    <mergeCell ref="AI33:AJ33"/>
    <mergeCell ref="AK33:AN33"/>
    <mergeCell ref="D34:E34"/>
    <mergeCell ref="AI34:AJ34"/>
    <mergeCell ref="AK34:AN34"/>
    <mergeCell ref="D31:E31"/>
    <mergeCell ref="AI31:AJ31"/>
    <mergeCell ref="AK31:AN31"/>
    <mergeCell ref="D32:E32"/>
    <mergeCell ref="AI32:AJ32"/>
    <mergeCell ref="AK32:AN32"/>
    <mergeCell ref="D29:E29"/>
    <mergeCell ref="AI29:AJ29"/>
    <mergeCell ref="AK29:AN29"/>
    <mergeCell ref="D30:E30"/>
    <mergeCell ref="AI30:AJ30"/>
    <mergeCell ref="AK30:AN30"/>
    <mergeCell ref="D27:E27"/>
    <mergeCell ref="AI27:AJ27"/>
    <mergeCell ref="AK27:AN27"/>
    <mergeCell ref="D28:E28"/>
    <mergeCell ref="AI28:AJ28"/>
    <mergeCell ref="AK28:AN28"/>
    <mergeCell ref="D25:E25"/>
    <mergeCell ref="AI25:AJ25"/>
    <mergeCell ref="AK25:AN25"/>
    <mergeCell ref="D26:E26"/>
    <mergeCell ref="AI26:AJ26"/>
    <mergeCell ref="AK26:AN26"/>
    <mergeCell ref="D23:E23"/>
    <mergeCell ref="AI23:AJ23"/>
    <mergeCell ref="AK23:AN23"/>
    <mergeCell ref="D24:E24"/>
    <mergeCell ref="AI24:AJ24"/>
    <mergeCell ref="AK24:AN24"/>
    <mergeCell ref="D21:E21"/>
    <mergeCell ref="AI21:AJ21"/>
    <mergeCell ref="AK21:AN21"/>
    <mergeCell ref="AG15:AG16"/>
    <mergeCell ref="AH15:AH16"/>
    <mergeCell ref="D22:E22"/>
    <mergeCell ref="AI22:AJ22"/>
    <mergeCell ref="AK22:AN22"/>
    <mergeCell ref="D19:E19"/>
    <mergeCell ref="AI19:AJ19"/>
    <mergeCell ref="AK19:AN19"/>
    <mergeCell ref="D20:E20"/>
    <mergeCell ref="AI20:AJ20"/>
    <mergeCell ref="AK20:AN20"/>
    <mergeCell ref="D17:E17"/>
    <mergeCell ref="AI17:AJ17"/>
    <mergeCell ref="AK17:AN17"/>
    <mergeCell ref="D18:E18"/>
    <mergeCell ref="AI18:AJ18"/>
    <mergeCell ref="AK18:AN18"/>
    <mergeCell ref="C13:E16"/>
    <mergeCell ref="F13:AD13"/>
    <mergeCell ref="AG13:AH14"/>
    <mergeCell ref="AI13:AN16"/>
    <mergeCell ref="C7:AN7"/>
    <mergeCell ref="C8:AN8"/>
    <mergeCell ref="E11:G11"/>
    <mergeCell ref="I11:L11"/>
    <mergeCell ref="M11:Q11"/>
    <mergeCell ref="R11:Y11"/>
    <mergeCell ref="Z11:AD11"/>
    <mergeCell ref="AP13:AQ14"/>
    <mergeCell ref="AR13:AR14"/>
    <mergeCell ref="AP11:AU11"/>
    <mergeCell ref="E12:Q12"/>
    <mergeCell ref="R12:Y12"/>
    <mergeCell ref="Z12:AD12"/>
    <mergeCell ref="AG12:AH12"/>
    <mergeCell ref="AI12:AN12"/>
  </mergeCells>
  <dataValidations count="2">
    <dataValidation type="list" allowBlank="1" showInputMessage="1" showErrorMessage="1" sqref="AJ78 AI18:AI76 AI78:AI137 AJ18" xr:uid="{E3B14EC7-63FD-456A-86AC-62801EA091F8}">
      <formula1>"NLS, Transferred In, Transferred Out"</formula1>
    </dataValidation>
    <dataValidation type="list" allowBlank="1" showInputMessage="1" showErrorMessage="1" sqref="AI17:AJ17" xr:uid="{FC109184-F5CC-4A16-815E-EEE77EE41FE5}">
      <formula1>"NLS,Transferred In, Transferred Out"</formula1>
    </dataValidation>
  </dataValidations>
  <printOptions horizontalCentered="1"/>
  <pageMargins left="0.15748031496062992" right="0.15748031496062992" top="0.19685039370078741" bottom="0.19685039370078741" header="0.15748031496062992" footer="0.15748031496062992"/>
  <pageSetup paperSize="14" scale="69" fitToHeight="0" orientation="landscape" r:id="rId1"/>
  <rowBreaks count="1" manualBreakCount="1">
    <brk id="87" min="2" max="39"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3FBFC-B285-4C7B-AF31-D496187E1956}">
  <sheetPr codeName="Sheet28">
    <tabColor theme="0" tint="-0.14999847407452621"/>
    <pageSetUpPr fitToPage="1"/>
  </sheetPr>
  <dimension ref="A1:AY174"/>
  <sheetViews>
    <sheetView showGridLines="0" zoomScale="70" zoomScaleNormal="70" workbookViewId="0">
      <pane xSplit="1" ySplit="12" topLeftCell="B13" activePane="bottomRight" state="frozen"/>
      <selection pane="topRight" activeCell="B1" sqref="B1"/>
      <selection pane="bottomLeft" activeCell="A14" sqref="A14"/>
      <selection pane="bottomRight"/>
    </sheetView>
  </sheetViews>
  <sheetFormatPr defaultColWidth="10.42578125" defaultRowHeight="16.5"/>
  <cols>
    <col min="1" max="1" width="20.5703125" style="529" customWidth="1"/>
    <col min="2" max="2" width="2.42578125" style="177" customWidth="1"/>
    <col min="3" max="3" width="4.140625" style="177" customWidth="1"/>
    <col min="4" max="4" width="45.5703125" style="177" customWidth="1"/>
    <col min="5" max="5" width="7.85546875" style="177" customWidth="1"/>
    <col min="6" max="30" width="4.5703125" style="177" customWidth="1"/>
    <col min="31" max="32" width="4.5703125" style="177" hidden="1" customWidth="1"/>
    <col min="33" max="33" width="8.42578125" style="177" customWidth="1"/>
    <col min="34" max="34" width="9.5703125" style="177" bestFit="1" customWidth="1"/>
    <col min="35" max="35" width="9" style="177" customWidth="1"/>
    <col min="36" max="36" width="7" style="177" customWidth="1"/>
    <col min="37" max="37" width="6.42578125" style="177" customWidth="1"/>
    <col min="38" max="38" width="6.85546875" style="177" customWidth="1"/>
    <col min="39" max="39" width="7" style="177" customWidth="1"/>
    <col min="40" max="40" width="6.42578125" style="177" customWidth="1"/>
    <col min="41" max="41" width="4.85546875" style="177" customWidth="1"/>
    <col min="42" max="42" width="8.5703125" style="177" customWidth="1"/>
    <col min="43" max="43" width="4.42578125" style="177" customWidth="1"/>
    <col min="44" max="50" width="10.42578125" style="177"/>
    <col min="51" max="51" width="10.42578125" style="177" hidden="1" customWidth="1"/>
    <col min="52" max="16384" width="10.42578125" style="177"/>
  </cols>
  <sheetData>
    <row r="1" spans="1:47" s="176" customFormat="1" ht="3" customHeight="1">
      <c r="A1" s="529"/>
    </row>
    <row r="2" spans="1:47" s="529" customFormat="1" ht="13.9" customHeight="1"/>
    <row r="3" spans="1:47" s="529" customFormat="1" ht="13.9" customHeight="1"/>
    <row r="4" spans="1:47" s="529" customFormat="1" ht="13.9" customHeight="1"/>
    <row r="5" spans="1:47" s="529" customFormat="1" ht="13.9" customHeight="1"/>
    <row r="6" spans="1:47" ht="3" customHeight="1"/>
    <row r="7" spans="1:47" ht="27" customHeight="1">
      <c r="C7" s="891" t="s">
        <v>177</v>
      </c>
      <c r="D7" s="891"/>
      <c r="E7" s="891"/>
      <c r="F7" s="891"/>
      <c r="G7" s="891"/>
      <c r="H7" s="891"/>
      <c r="I7" s="891"/>
      <c r="J7" s="891"/>
      <c r="K7" s="891"/>
      <c r="L7" s="891"/>
      <c r="M7" s="891"/>
      <c r="N7" s="891"/>
      <c r="O7" s="891"/>
      <c r="P7" s="891"/>
      <c r="Q7" s="891"/>
      <c r="R7" s="891"/>
      <c r="S7" s="891"/>
      <c r="T7" s="891"/>
      <c r="U7" s="891"/>
      <c r="V7" s="891"/>
      <c r="W7" s="891"/>
      <c r="X7" s="891"/>
      <c r="Y7" s="891"/>
      <c r="Z7" s="891"/>
      <c r="AA7" s="891"/>
      <c r="AB7" s="891"/>
      <c r="AC7" s="891"/>
      <c r="AD7" s="891"/>
      <c r="AE7" s="891"/>
      <c r="AF7" s="891"/>
      <c r="AG7" s="891"/>
      <c r="AH7" s="891"/>
      <c r="AI7" s="891"/>
      <c r="AJ7" s="891"/>
      <c r="AK7" s="891"/>
      <c r="AL7" s="891"/>
      <c r="AM7" s="891"/>
      <c r="AN7" s="891"/>
    </row>
    <row r="8" spans="1:47" ht="19.5" customHeight="1">
      <c r="C8" s="892" t="s">
        <v>178</v>
      </c>
      <c r="D8" s="892"/>
      <c r="E8" s="892"/>
      <c r="F8" s="892"/>
      <c r="G8" s="892"/>
      <c r="H8" s="892"/>
      <c r="I8" s="892"/>
      <c r="J8" s="892"/>
      <c r="K8" s="892"/>
      <c r="L8" s="892"/>
      <c r="M8" s="892"/>
      <c r="N8" s="892"/>
      <c r="O8" s="892"/>
      <c r="P8" s="892"/>
      <c r="Q8" s="892"/>
      <c r="R8" s="892"/>
      <c r="S8" s="892"/>
      <c r="T8" s="892"/>
      <c r="U8" s="892"/>
      <c r="V8" s="892"/>
      <c r="W8" s="892"/>
      <c r="X8" s="892"/>
      <c r="Y8" s="892"/>
      <c r="Z8" s="892"/>
      <c r="AA8" s="892"/>
      <c r="AB8" s="892"/>
      <c r="AC8" s="892"/>
      <c r="AD8" s="892"/>
      <c r="AE8" s="892"/>
      <c r="AF8" s="892"/>
      <c r="AG8" s="892"/>
      <c r="AH8" s="892"/>
      <c r="AI8" s="892"/>
      <c r="AJ8" s="892"/>
      <c r="AK8" s="892"/>
      <c r="AL8" s="892"/>
      <c r="AM8" s="892"/>
      <c r="AN8" s="892"/>
    </row>
    <row r="9" spans="1:47" ht="6.75" customHeight="1">
      <c r="C9" s="178"/>
      <c r="D9" s="178"/>
      <c r="E9" s="178"/>
      <c r="F9" s="178"/>
      <c r="G9" s="178"/>
      <c r="H9" s="178"/>
      <c r="I9" s="178"/>
      <c r="J9" s="178"/>
      <c r="K9" s="178"/>
      <c r="L9" s="178"/>
      <c r="M9" s="178"/>
      <c r="N9" s="178"/>
      <c r="O9" s="178"/>
      <c r="P9" s="178"/>
      <c r="Q9" s="178"/>
      <c r="R9" s="178"/>
      <c r="S9" s="178"/>
      <c r="T9" s="178"/>
      <c r="U9" s="178"/>
      <c r="V9" s="178"/>
      <c r="W9" s="178"/>
      <c r="X9" s="178"/>
      <c r="Y9" s="178"/>
      <c r="Z9" s="178"/>
      <c r="AA9" s="178"/>
      <c r="AB9" s="178"/>
      <c r="AC9" s="178"/>
      <c r="AD9" s="178"/>
      <c r="AE9" s="178"/>
      <c r="AF9" s="178"/>
      <c r="AG9" s="178"/>
      <c r="AH9" s="178"/>
      <c r="AI9" s="178"/>
      <c r="AJ9" s="178"/>
      <c r="AK9" s="178"/>
      <c r="AL9" s="178"/>
      <c r="AM9" s="178"/>
      <c r="AN9" s="178"/>
    </row>
    <row r="10" spans="1:47" ht="6.75" customHeight="1">
      <c r="C10" s="178"/>
      <c r="D10" s="179"/>
      <c r="E10" s="179"/>
      <c r="F10" s="179"/>
      <c r="G10" s="179"/>
      <c r="H10" s="179"/>
      <c r="I10" s="179"/>
      <c r="J10" s="179"/>
      <c r="K10" s="179"/>
      <c r="L10" s="179"/>
      <c r="M10" s="179"/>
      <c r="N10" s="179"/>
      <c r="O10" s="179"/>
      <c r="P10" s="179"/>
      <c r="Q10" s="179"/>
      <c r="R10" s="179"/>
      <c r="S10" s="179"/>
      <c r="T10" s="179"/>
      <c r="U10" s="179"/>
      <c r="V10" s="179"/>
      <c r="W10" s="179"/>
      <c r="X10" s="179"/>
      <c r="Y10" s="179"/>
      <c r="Z10" s="179"/>
      <c r="AA10" s="179"/>
      <c r="AB10" s="179"/>
      <c r="AC10" s="179"/>
      <c r="AD10" s="179"/>
      <c r="AE10" s="179"/>
      <c r="AF10" s="179"/>
      <c r="AG10" s="179"/>
      <c r="AH10" s="179"/>
      <c r="AI10" s="179"/>
      <c r="AJ10" s="179"/>
      <c r="AK10" s="179"/>
      <c r="AL10" s="179"/>
      <c r="AM10" s="179"/>
      <c r="AN10" s="179"/>
    </row>
    <row r="11" spans="1:47" ht="22.9" customHeight="1" thickBot="1">
      <c r="C11" s="178"/>
      <c r="D11" s="396" t="s">
        <v>179</v>
      </c>
      <c r="E11" s="883">
        <f>IF('Input Data'!E6="","",'Input Data'!E6)</f>
        <v>307821</v>
      </c>
      <c r="F11" s="884"/>
      <c r="G11" s="885"/>
      <c r="H11" s="180"/>
      <c r="I11" s="893" t="s">
        <v>180</v>
      </c>
      <c r="J11" s="893"/>
      <c r="K11" s="893"/>
      <c r="L11" s="894"/>
      <c r="M11" s="883" t="str">
        <f>IF('Input Data'!I2="","",'Input Data'!I2)</f>
        <v>2026-2027</v>
      </c>
      <c r="N11" s="884"/>
      <c r="O11" s="884"/>
      <c r="P11" s="884"/>
      <c r="Q11" s="885"/>
      <c r="R11" s="886" t="s">
        <v>181</v>
      </c>
      <c r="S11" s="887"/>
      <c r="T11" s="887"/>
      <c r="U11" s="887"/>
      <c r="V11" s="887"/>
      <c r="W11" s="887"/>
      <c r="X11" s="887"/>
      <c r="Y11" s="888"/>
      <c r="Z11" s="895" t="s">
        <v>316</v>
      </c>
      <c r="AA11" s="896"/>
      <c r="AB11" s="896"/>
      <c r="AC11" s="896"/>
      <c r="AD11" s="897"/>
      <c r="AE11" s="180"/>
      <c r="AF11" s="180"/>
      <c r="AG11" s="181"/>
      <c r="AH11" s="180"/>
      <c r="AI11" s="180"/>
      <c r="AJ11" s="180"/>
      <c r="AK11" s="180"/>
      <c r="AL11" s="180"/>
      <c r="AM11" s="179"/>
      <c r="AN11" s="179"/>
      <c r="AP11" s="882"/>
      <c r="AQ11" s="882"/>
      <c r="AR11" s="882"/>
      <c r="AS11" s="882"/>
      <c r="AT11" s="882"/>
      <c r="AU11" s="882"/>
    </row>
    <row r="12" spans="1:47" ht="25.5" customHeight="1" thickBot="1">
      <c r="C12" s="182"/>
      <c r="D12" s="396" t="s">
        <v>183</v>
      </c>
      <c r="E12" s="883" t="str">
        <f>IF('Input Data'!E5="","",'Input Data'!E5)</f>
        <v>GEN. TOMAS MASCARDO NATIONAL HIGH SCHOOL</v>
      </c>
      <c r="F12" s="884"/>
      <c r="G12" s="884"/>
      <c r="H12" s="884"/>
      <c r="I12" s="884"/>
      <c r="J12" s="884"/>
      <c r="K12" s="884"/>
      <c r="L12" s="884"/>
      <c r="M12" s="884"/>
      <c r="N12" s="884"/>
      <c r="O12" s="884"/>
      <c r="P12" s="884"/>
      <c r="Q12" s="885"/>
      <c r="R12" s="886" t="s">
        <v>184</v>
      </c>
      <c r="S12" s="887"/>
      <c r="T12" s="887"/>
      <c r="U12" s="887"/>
      <c r="V12" s="887"/>
      <c r="W12" s="887"/>
      <c r="X12" s="887"/>
      <c r="Y12" s="888"/>
      <c r="Z12" s="883">
        <f>IF('Input Data'!I3="","",'Input Data'!I3)</f>
        <v>10</v>
      </c>
      <c r="AA12" s="884"/>
      <c r="AB12" s="884"/>
      <c r="AC12" s="884"/>
      <c r="AD12" s="885"/>
      <c r="AE12" s="180"/>
      <c r="AF12" s="180"/>
      <c r="AG12" s="889" t="s">
        <v>185</v>
      </c>
      <c r="AH12" s="889"/>
      <c r="AI12" s="890" t="str">
        <f>IF('Input Data'!I4="","",'Input Data'!I4)</f>
        <v>PEARL</v>
      </c>
      <c r="AJ12" s="890"/>
      <c r="AK12" s="890"/>
      <c r="AL12" s="890"/>
      <c r="AM12" s="890"/>
      <c r="AN12" s="890"/>
    </row>
    <row r="13" spans="1:47" ht="20.25" customHeight="1" thickBot="1">
      <c r="B13" s="184"/>
      <c r="C13" s="859" t="s">
        <v>186</v>
      </c>
      <c r="D13" s="860"/>
      <c r="E13" s="861"/>
      <c r="F13" s="868" t="s">
        <v>311</v>
      </c>
      <c r="G13" s="869"/>
      <c r="H13" s="869"/>
      <c r="I13" s="869"/>
      <c r="J13" s="869"/>
      <c r="K13" s="869"/>
      <c r="L13" s="869"/>
      <c r="M13" s="869"/>
      <c r="N13" s="869"/>
      <c r="O13" s="869"/>
      <c r="P13" s="869"/>
      <c r="Q13" s="869"/>
      <c r="R13" s="869"/>
      <c r="S13" s="869"/>
      <c r="T13" s="869"/>
      <c r="U13" s="869"/>
      <c r="V13" s="869"/>
      <c r="W13" s="869"/>
      <c r="X13" s="869"/>
      <c r="Y13" s="869"/>
      <c r="Z13" s="869"/>
      <c r="AA13" s="869"/>
      <c r="AB13" s="869"/>
      <c r="AC13" s="869"/>
      <c r="AD13" s="870"/>
      <c r="AE13" s="185"/>
      <c r="AF13" s="185"/>
      <c r="AG13" s="860" t="s">
        <v>187</v>
      </c>
      <c r="AH13" s="860"/>
      <c r="AI13" s="859" t="s">
        <v>188</v>
      </c>
      <c r="AJ13" s="761"/>
      <c r="AK13" s="761"/>
      <c r="AL13" s="761"/>
      <c r="AM13" s="761"/>
      <c r="AN13" s="871"/>
      <c r="AP13" s="878" t="s">
        <v>189</v>
      </c>
      <c r="AQ13" s="878"/>
      <c r="AR13" s="879">
        <v>19</v>
      </c>
    </row>
    <row r="14" spans="1:47" ht="24.6" customHeight="1" thickBot="1">
      <c r="B14" s="184"/>
      <c r="C14" s="862"/>
      <c r="D14" s="863"/>
      <c r="E14" s="864"/>
      <c r="F14" s="186"/>
      <c r="G14" s="187">
        <v>3</v>
      </c>
      <c r="H14" s="187">
        <v>4</v>
      </c>
      <c r="I14" s="187">
        <v>5</v>
      </c>
      <c r="J14" s="188">
        <v>6</v>
      </c>
      <c r="K14" s="189">
        <v>9</v>
      </c>
      <c r="L14" s="187">
        <v>10</v>
      </c>
      <c r="M14" s="187">
        <v>11</v>
      </c>
      <c r="N14" s="187">
        <v>12</v>
      </c>
      <c r="O14" s="190">
        <v>13</v>
      </c>
      <c r="P14" s="186">
        <v>16</v>
      </c>
      <c r="Q14" s="187">
        <v>17</v>
      </c>
      <c r="R14" s="187">
        <v>18</v>
      </c>
      <c r="S14" s="187">
        <v>19</v>
      </c>
      <c r="T14" s="188">
        <v>20</v>
      </c>
      <c r="U14" s="189">
        <v>23</v>
      </c>
      <c r="V14" s="187">
        <v>24</v>
      </c>
      <c r="W14" s="187">
        <v>25</v>
      </c>
      <c r="X14" s="187">
        <v>26</v>
      </c>
      <c r="Y14" s="190">
        <v>27</v>
      </c>
      <c r="Z14" s="186"/>
      <c r="AA14" s="187"/>
      <c r="AB14" s="187"/>
      <c r="AC14" s="187"/>
      <c r="AD14" s="188"/>
      <c r="AE14" s="191"/>
      <c r="AF14" s="191"/>
      <c r="AG14" s="866"/>
      <c r="AH14" s="866"/>
      <c r="AI14" s="872"/>
      <c r="AJ14" s="873"/>
      <c r="AK14" s="873"/>
      <c r="AL14" s="873"/>
      <c r="AM14" s="873"/>
      <c r="AN14" s="874"/>
      <c r="AP14" s="878"/>
      <c r="AQ14" s="878"/>
      <c r="AR14" s="879"/>
    </row>
    <row r="15" spans="1:47" ht="24.6" customHeight="1">
      <c r="B15" s="184"/>
      <c r="C15" s="862"/>
      <c r="D15" s="863"/>
      <c r="E15" s="864"/>
      <c r="F15" s="192" t="s">
        <v>190</v>
      </c>
      <c r="G15" s="193" t="s">
        <v>191</v>
      </c>
      <c r="H15" s="193" t="s">
        <v>192</v>
      </c>
      <c r="I15" s="193" t="s">
        <v>193</v>
      </c>
      <c r="J15" s="194" t="s">
        <v>194</v>
      </c>
      <c r="K15" s="195" t="s">
        <v>190</v>
      </c>
      <c r="L15" s="193" t="s">
        <v>191</v>
      </c>
      <c r="M15" s="193" t="s">
        <v>192</v>
      </c>
      <c r="N15" s="193" t="s">
        <v>193</v>
      </c>
      <c r="O15" s="196" t="s">
        <v>194</v>
      </c>
      <c r="P15" s="192" t="s">
        <v>190</v>
      </c>
      <c r="Q15" s="193" t="s">
        <v>191</v>
      </c>
      <c r="R15" s="193" t="s">
        <v>192</v>
      </c>
      <c r="S15" s="193" t="s">
        <v>193</v>
      </c>
      <c r="T15" s="194" t="s">
        <v>194</v>
      </c>
      <c r="U15" s="195" t="s">
        <v>190</v>
      </c>
      <c r="V15" s="193" t="s">
        <v>191</v>
      </c>
      <c r="W15" s="193" t="s">
        <v>192</v>
      </c>
      <c r="X15" s="193" t="s">
        <v>193</v>
      </c>
      <c r="Y15" s="196" t="s">
        <v>194</v>
      </c>
      <c r="Z15" s="192" t="s">
        <v>190</v>
      </c>
      <c r="AA15" s="193" t="s">
        <v>191</v>
      </c>
      <c r="AB15" s="193" t="s">
        <v>192</v>
      </c>
      <c r="AC15" s="196" t="s">
        <v>193</v>
      </c>
      <c r="AD15" s="194" t="s">
        <v>194</v>
      </c>
      <c r="AE15" s="197"/>
      <c r="AF15" s="197"/>
      <c r="AG15" s="880" t="s">
        <v>195</v>
      </c>
      <c r="AH15" s="880" t="s">
        <v>196</v>
      </c>
      <c r="AI15" s="872"/>
      <c r="AJ15" s="873"/>
      <c r="AK15" s="873"/>
      <c r="AL15" s="873"/>
      <c r="AM15" s="873"/>
      <c r="AN15" s="874"/>
    </row>
    <row r="16" spans="1:47" ht="1.1499999999999999" customHeight="1" thickBot="1">
      <c r="B16" s="184"/>
      <c r="C16" s="865"/>
      <c r="D16" s="866"/>
      <c r="E16" s="867"/>
      <c r="F16" s="198"/>
      <c r="G16" s="199"/>
      <c r="H16" s="199"/>
      <c r="I16" s="199"/>
      <c r="J16" s="200"/>
      <c r="K16" s="201"/>
      <c r="L16" s="199"/>
      <c r="M16" s="199"/>
      <c r="N16" s="199"/>
      <c r="O16" s="202"/>
      <c r="P16" s="198"/>
      <c r="Q16" s="199"/>
      <c r="R16" s="199"/>
      <c r="S16" s="199"/>
      <c r="T16" s="200"/>
      <c r="U16" s="201"/>
      <c r="V16" s="199"/>
      <c r="W16" s="199"/>
      <c r="X16" s="199"/>
      <c r="Y16" s="202"/>
      <c r="Z16" s="198"/>
      <c r="AA16" s="199"/>
      <c r="AB16" s="199"/>
      <c r="AC16" s="202"/>
      <c r="AD16" s="200"/>
      <c r="AE16" s="203"/>
      <c r="AF16" s="203"/>
      <c r="AG16" s="881"/>
      <c r="AH16" s="881"/>
      <c r="AI16" s="875"/>
      <c r="AJ16" s="876"/>
      <c r="AK16" s="876"/>
      <c r="AL16" s="876"/>
      <c r="AM16" s="876"/>
      <c r="AN16" s="877"/>
    </row>
    <row r="17" spans="2:51" ht="18" customHeight="1">
      <c r="B17" s="184"/>
      <c r="C17" s="204">
        <f>IF(D17="","",SUBTOTAL(103,$D$17:D17))</f>
        <v>1</v>
      </c>
      <c r="D17" s="851" t="str">
        <f>IF('Input Data'!I10="","",'Input Data'!I10)</f>
        <v>DELA CRUZ, JUAN SANTOS</v>
      </c>
      <c r="E17" s="852"/>
      <c r="F17" s="205"/>
      <c r="G17" s="206"/>
      <c r="H17" s="207" t="s">
        <v>199</v>
      </c>
      <c r="I17" s="207"/>
      <c r="J17" s="208"/>
      <c r="K17" s="209"/>
      <c r="L17" s="207"/>
      <c r="M17" s="207"/>
      <c r="N17" s="207"/>
      <c r="O17" s="210"/>
      <c r="P17" s="211"/>
      <c r="Q17" s="207"/>
      <c r="R17" s="207"/>
      <c r="S17" s="207"/>
      <c r="T17" s="208"/>
      <c r="U17" s="209"/>
      <c r="V17" s="207"/>
      <c r="W17" s="207"/>
      <c r="X17" s="207"/>
      <c r="Y17" s="210"/>
      <c r="Z17" s="211"/>
      <c r="AA17" s="207"/>
      <c r="AB17" s="207"/>
      <c r="AC17" s="210"/>
      <c r="AD17" s="208"/>
      <c r="AE17" s="212">
        <f>IF(D17="","",COUNTIF(F17:AD17,"x") + COUNTIF(F17:AD17,"h")*0.5)</f>
        <v>1</v>
      </c>
      <c r="AF17" s="213">
        <f>IF(OR(D17="", AI17="Transferred Out", AI17="NLS"), "", $AR$13)</f>
        <v>19</v>
      </c>
      <c r="AG17" s="214">
        <f>IF(AH17="","",AE17)</f>
        <v>1</v>
      </c>
      <c r="AH17" s="214">
        <f>IF(AF17="","",$AR$13-AE17)</f>
        <v>18</v>
      </c>
      <c r="AI17" s="853"/>
      <c r="AJ17" s="854"/>
      <c r="AK17" s="854"/>
      <c r="AL17" s="854"/>
      <c r="AM17" s="854"/>
      <c r="AN17" s="855"/>
      <c r="AP17" s="215" t="s">
        <v>197</v>
      </c>
      <c r="AY17" s="177">
        <f>IF(D17="",0,1)</f>
        <v>1</v>
      </c>
    </row>
    <row r="18" spans="2:51" ht="18" customHeight="1">
      <c r="B18" s="184"/>
      <c r="C18" s="216">
        <f>IF(D18="","",SUBTOTAL(103,$D$17:D18))</f>
        <v>2</v>
      </c>
      <c r="D18" s="846" t="str">
        <f>IF('Input Data'!I11="","",'Input Data'!I11)</f>
        <v>REYES, MARK VILLANUEVA</v>
      </c>
      <c r="E18" s="847"/>
      <c r="F18" s="217"/>
      <c r="G18" s="218"/>
      <c r="H18" s="219"/>
      <c r="I18" s="219"/>
      <c r="J18" s="220"/>
      <c r="K18" s="221"/>
      <c r="L18" s="219"/>
      <c r="M18" s="219"/>
      <c r="N18" s="219"/>
      <c r="O18" s="222"/>
      <c r="P18" s="223"/>
      <c r="Q18" s="219"/>
      <c r="R18" s="219"/>
      <c r="S18" s="219"/>
      <c r="T18" s="220"/>
      <c r="U18" s="221"/>
      <c r="V18" s="219"/>
      <c r="W18" s="219"/>
      <c r="X18" s="219"/>
      <c r="Y18" s="222"/>
      <c r="Z18" s="223"/>
      <c r="AA18" s="219"/>
      <c r="AB18" s="219"/>
      <c r="AC18" s="222"/>
      <c r="AD18" s="220"/>
      <c r="AE18" s="212">
        <f t="shared" ref="AE18:AE76" si="0">IF(D18="","",COUNTIF(F18:AD18,"x") + COUNTIF(F18:AD18,"h")*0.5)</f>
        <v>0</v>
      </c>
      <c r="AF18" s="213">
        <f t="shared" ref="AF18:AF76" si="1">IF(OR(D18="", AI18="Transferred Out", AI18="NLS"), "", $AR$13)</f>
        <v>19</v>
      </c>
      <c r="AG18" s="224">
        <f>IF(AH18="","",AE18)</f>
        <v>0</v>
      </c>
      <c r="AH18" s="225">
        <f t="shared" ref="AH18:AH76" si="2">IF(AF18="","",$AR$13-AE18)</f>
        <v>19</v>
      </c>
      <c r="AI18" s="850"/>
      <c r="AJ18" s="848"/>
      <c r="AK18" s="848"/>
      <c r="AL18" s="848"/>
      <c r="AM18" s="848"/>
      <c r="AN18" s="849"/>
      <c r="AP18" s="226"/>
      <c r="AQ18" s="177" t="s">
        <v>198</v>
      </c>
      <c r="AY18" s="177">
        <f t="shared" ref="AY18:AY76" si="3">IF(D18="",0,1)</f>
        <v>1</v>
      </c>
    </row>
    <row r="19" spans="2:51" ht="18" customHeight="1">
      <c r="B19" s="184"/>
      <c r="C19" s="227">
        <f>IF(D19="","",SUBTOTAL(103,$D$17:D19))</f>
        <v>3</v>
      </c>
      <c r="D19" s="846" t="str">
        <f>IF('Input Data'!I12="","",'Input Data'!I12)</f>
        <v>SANTOS, CARLO MENDOZA</v>
      </c>
      <c r="E19" s="847"/>
      <c r="F19" s="217"/>
      <c r="G19" s="218"/>
      <c r="H19" s="219"/>
      <c r="I19" s="219"/>
      <c r="J19" s="220"/>
      <c r="K19" s="221"/>
      <c r="L19" s="219"/>
      <c r="M19" s="219"/>
      <c r="N19" s="219"/>
      <c r="O19" s="222"/>
      <c r="P19" s="223"/>
      <c r="Q19" s="219"/>
      <c r="R19" s="219"/>
      <c r="S19" s="219"/>
      <c r="T19" s="220"/>
      <c r="U19" s="221"/>
      <c r="V19" s="219"/>
      <c r="W19" s="219"/>
      <c r="X19" s="219"/>
      <c r="Y19" s="222"/>
      <c r="Z19" s="223"/>
      <c r="AA19" s="219"/>
      <c r="AB19" s="219"/>
      <c r="AC19" s="222"/>
      <c r="AD19" s="220"/>
      <c r="AE19" s="212">
        <f t="shared" si="0"/>
        <v>0</v>
      </c>
      <c r="AF19" s="213">
        <f t="shared" si="1"/>
        <v>19</v>
      </c>
      <c r="AG19" s="224">
        <f t="shared" ref="AG19:AG76" si="4">IF(AH19="","",AE19)</f>
        <v>0</v>
      </c>
      <c r="AH19" s="225">
        <f t="shared" si="2"/>
        <v>19</v>
      </c>
      <c r="AI19" s="850"/>
      <c r="AJ19" s="848"/>
      <c r="AK19" s="848"/>
      <c r="AL19" s="848"/>
      <c r="AM19" s="848"/>
      <c r="AN19" s="849"/>
      <c r="AP19" s="226" t="s">
        <v>199</v>
      </c>
      <c r="AQ19" s="177" t="s">
        <v>200</v>
      </c>
      <c r="AY19" s="177">
        <f t="shared" si="3"/>
        <v>1</v>
      </c>
    </row>
    <row r="20" spans="2:51" ht="18" customHeight="1">
      <c r="B20" s="184"/>
      <c r="C20" s="216">
        <f>IF(D20="","",SUBTOTAL(103,$D$17:D20))</f>
        <v>4</v>
      </c>
      <c r="D20" s="846" t="str">
        <f>IF('Input Data'!I13="","",'Input Data'!I13)</f>
        <v>MENDOZA, GABRIEL LOPEZ</v>
      </c>
      <c r="E20" s="847"/>
      <c r="F20" s="217"/>
      <c r="G20" s="218"/>
      <c r="H20" s="219"/>
      <c r="I20" s="219"/>
      <c r="J20" s="220"/>
      <c r="K20" s="221"/>
      <c r="L20" s="219"/>
      <c r="M20" s="219"/>
      <c r="N20" s="219"/>
      <c r="O20" s="222"/>
      <c r="P20" s="223"/>
      <c r="Q20" s="219"/>
      <c r="R20" s="219"/>
      <c r="S20" s="219"/>
      <c r="T20" s="220"/>
      <c r="U20" s="221"/>
      <c r="V20" s="219"/>
      <c r="W20" s="219"/>
      <c r="X20" s="219"/>
      <c r="Y20" s="222"/>
      <c r="Z20" s="223"/>
      <c r="AA20" s="219"/>
      <c r="AB20" s="219"/>
      <c r="AC20" s="222"/>
      <c r="AD20" s="220"/>
      <c r="AE20" s="212">
        <f t="shared" si="0"/>
        <v>0</v>
      </c>
      <c r="AF20" s="213">
        <f t="shared" si="1"/>
        <v>19</v>
      </c>
      <c r="AG20" s="228">
        <f t="shared" si="4"/>
        <v>0</v>
      </c>
      <c r="AH20" s="225">
        <f t="shared" si="2"/>
        <v>19</v>
      </c>
      <c r="AI20" s="850"/>
      <c r="AJ20" s="848"/>
      <c r="AK20" s="848"/>
      <c r="AL20" s="848"/>
      <c r="AM20" s="848"/>
      <c r="AN20" s="849"/>
      <c r="AP20" s="226" t="s">
        <v>201</v>
      </c>
      <c r="AQ20" s="177" t="s">
        <v>202</v>
      </c>
      <c r="AY20" s="177">
        <f t="shared" si="3"/>
        <v>1</v>
      </c>
    </row>
    <row r="21" spans="2:51" ht="18" customHeight="1">
      <c r="B21" s="184"/>
      <c r="C21" s="227">
        <f>IF(D21="","",SUBTOTAL(103,$D$17:D21))</f>
        <v>5</v>
      </c>
      <c r="D21" s="846" t="str">
        <f>IF('Input Data'!I14="","",'Input Data'!I14)</f>
        <v>VILLANUEVA, ADRIAN TORRES</v>
      </c>
      <c r="E21" s="847"/>
      <c r="F21" s="229"/>
      <c r="G21" s="218"/>
      <c r="H21" s="219"/>
      <c r="I21" s="219"/>
      <c r="J21" s="220"/>
      <c r="K21" s="221"/>
      <c r="L21" s="219"/>
      <c r="M21" s="219"/>
      <c r="N21" s="219"/>
      <c r="O21" s="222"/>
      <c r="P21" s="223"/>
      <c r="Q21" s="219"/>
      <c r="R21" s="219"/>
      <c r="S21" s="219"/>
      <c r="T21" s="220"/>
      <c r="U21" s="221"/>
      <c r="V21" s="219"/>
      <c r="W21" s="219"/>
      <c r="X21" s="219"/>
      <c r="Y21" s="222"/>
      <c r="Z21" s="223"/>
      <c r="AA21" s="219"/>
      <c r="AB21" s="219"/>
      <c r="AC21" s="222"/>
      <c r="AD21" s="220"/>
      <c r="AE21" s="212">
        <f t="shared" si="0"/>
        <v>0</v>
      </c>
      <c r="AF21" s="213">
        <f t="shared" si="1"/>
        <v>19</v>
      </c>
      <c r="AG21" s="224">
        <f t="shared" si="4"/>
        <v>0</v>
      </c>
      <c r="AH21" s="225">
        <f t="shared" si="2"/>
        <v>19</v>
      </c>
      <c r="AI21" s="850"/>
      <c r="AJ21" s="848"/>
      <c r="AK21" s="848"/>
      <c r="AL21" s="848"/>
      <c r="AM21" s="848"/>
      <c r="AN21" s="849"/>
      <c r="AY21" s="177">
        <f t="shared" si="3"/>
        <v>1</v>
      </c>
    </row>
    <row r="22" spans="2:51" ht="18" customHeight="1">
      <c r="B22" s="184"/>
      <c r="C22" s="216">
        <f>IF(D22="","",SUBTOTAL(103,$D$17:D22))</f>
        <v>6</v>
      </c>
      <c r="D22" s="846" t="str">
        <f>IF('Input Data'!I15="","",'Input Data'!I15)</f>
        <v>LOPEZ, JOSHUA RAMOS</v>
      </c>
      <c r="E22" s="847"/>
      <c r="F22" s="217"/>
      <c r="G22" s="218"/>
      <c r="H22" s="219"/>
      <c r="I22" s="219"/>
      <c r="J22" s="220"/>
      <c r="K22" s="221"/>
      <c r="L22" s="219"/>
      <c r="M22" s="219"/>
      <c r="N22" s="219"/>
      <c r="O22" s="222"/>
      <c r="P22" s="223"/>
      <c r="Q22" s="219"/>
      <c r="R22" s="219"/>
      <c r="S22" s="219"/>
      <c r="T22" s="220"/>
      <c r="U22" s="221"/>
      <c r="V22" s="219"/>
      <c r="W22" s="219"/>
      <c r="X22" s="219"/>
      <c r="Y22" s="222"/>
      <c r="Z22" s="223"/>
      <c r="AA22" s="219"/>
      <c r="AB22" s="219"/>
      <c r="AC22" s="222"/>
      <c r="AD22" s="220"/>
      <c r="AE22" s="212">
        <f t="shared" si="0"/>
        <v>0</v>
      </c>
      <c r="AF22" s="213">
        <f t="shared" si="1"/>
        <v>19</v>
      </c>
      <c r="AG22" s="224">
        <f t="shared" si="4"/>
        <v>0</v>
      </c>
      <c r="AH22" s="225">
        <f t="shared" si="2"/>
        <v>19</v>
      </c>
      <c r="AI22" s="850"/>
      <c r="AJ22" s="848"/>
      <c r="AK22" s="848"/>
      <c r="AL22" s="848"/>
      <c r="AM22" s="848"/>
      <c r="AN22" s="849"/>
      <c r="AP22" s="215" t="s">
        <v>203</v>
      </c>
      <c r="AQ22" s="177" t="s">
        <v>204</v>
      </c>
      <c r="AY22" s="177">
        <f t="shared" si="3"/>
        <v>1</v>
      </c>
    </row>
    <row r="23" spans="2:51" ht="18" customHeight="1">
      <c r="B23" s="184"/>
      <c r="C23" s="227">
        <f>IF(D23="","",SUBTOTAL(103,$D$17:D23))</f>
        <v>7</v>
      </c>
      <c r="D23" s="846" t="str">
        <f>IF('Input Data'!I16="","",'Input Data'!I16)</f>
        <v>TORRES, DANIEL BAUTISTA</v>
      </c>
      <c r="E23" s="847"/>
      <c r="F23" s="217"/>
      <c r="G23" s="218"/>
      <c r="H23" s="219"/>
      <c r="I23" s="219"/>
      <c r="J23" s="220"/>
      <c r="K23" s="221"/>
      <c r="L23" s="219"/>
      <c r="M23" s="219"/>
      <c r="N23" s="219"/>
      <c r="O23" s="222"/>
      <c r="P23" s="223"/>
      <c r="Q23" s="219"/>
      <c r="R23" s="219"/>
      <c r="S23" s="219"/>
      <c r="T23" s="220"/>
      <c r="U23" s="221"/>
      <c r="V23" s="219"/>
      <c r="W23" s="219"/>
      <c r="X23" s="219"/>
      <c r="Y23" s="222"/>
      <c r="Z23" s="223"/>
      <c r="AA23" s="219"/>
      <c r="AB23" s="219"/>
      <c r="AC23" s="222"/>
      <c r="AD23" s="220"/>
      <c r="AE23" s="212">
        <f t="shared" si="0"/>
        <v>0</v>
      </c>
      <c r="AF23" s="213">
        <f t="shared" si="1"/>
        <v>19</v>
      </c>
      <c r="AG23" s="224">
        <f t="shared" si="4"/>
        <v>0</v>
      </c>
      <c r="AH23" s="225">
        <f t="shared" si="2"/>
        <v>19</v>
      </c>
      <c r="AI23" s="850"/>
      <c r="AJ23" s="848"/>
      <c r="AK23" s="848"/>
      <c r="AL23" s="848"/>
      <c r="AM23" s="848"/>
      <c r="AN23" s="849"/>
      <c r="AY23" s="177">
        <f t="shared" si="3"/>
        <v>1</v>
      </c>
    </row>
    <row r="24" spans="2:51" ht="18" customHeight="1">
      <c r="B24" s="184"/>
      <c r="C24" s="216">
        <f>IF(D24="","",SUBTOTAL(103,$D$17:D24))</f>
        <v>8</v>
      </c>
      <c r="D24" s="846" t="str">
        <f>IF('Input Data'!I17="","",'Input Data'!I17)</f>
        <v>RAMOS, CHRISTIAN GARCIA</v>
      </c>
      <c r="E24" s="847"/>
      <c r="F24" s="217"/>
      <c r="G24" s="218"/>
      <c r="H24" s="219"/>
      <c r="I24" s="219"/>
      <c r="J24" s="220"/>
      <c r="K24" s="221"/>
      <c r="L24" s="219"/>
      <c r="M24" s="219"/>
      <c r="N24" s="219"/>
      <c r="O24" s="222"/>
      <c r="P24" s="223"/>
      <c r="Q24" s="219"/>
      <c r="R24" s="219"/>
      <c r="S24" s="219"/>
      <c r="T24" s="220"/>
      <c r="U24" s="221"/>
      <c r="V24" s="219"/>
      <c r="W24" s="219"/>
      <c r="X24" s="219"/>
      <c r="Y24" s="222"/>
      <c r="Z24" s="223"/>
      <c r="AA24" s="219"/>
      <c r="AB24" s="219"/>
      <c r="AC24" s="222"/>
      <c r="AD24" s="220"/>
      <c r="AE24" s="212">
        <f t="shared" si="0"/>
        <v>0</v>
      </c>
      <c r="AF24" s="213">
        <f t="shared" si="1"/>
        <v>19</v>
      </c>
      <c r="AG24" s="230">
        <f t="shared" si="4"/>
        <v>0</v>
      </c>
      <c r="AH24" s="225">
        <f t="shared" si="2"/>
        <v>19</v>
      </c>
      <c r="AI24" s="850"/>
      <c r="AJ24" s="848"/>
      <c r="AK24" s="848"/>
      <c r="AL24" s="848"/>
      <c r="AM24" s="848"/>
      <c r="AN24" s="849"/>
      <c r="AY24" s="177">
        <f t="shared" si="3"/>
        <v>1</v>
      </c>
    </row>
    <row r="25" spans="2:51" ht="18" customHeight="1">
      <c r="B25" s="184"/>
      <c r="C25" s="227">
        <f>IF(D25="","",SUBTOTAL(103,$D$17:D25))</f>
        <v>9</v>
      </c>
      <c r="D25" s="846" t="str">
        <f>IF('Input Data'!I18="","",'Input Data'!I18)</f>
        <v>BAUTISTA, KEVIN MORALES</v>
      </c>
      <c r="E25" s="847"/>
      <c r="F25" s="217"/>
      <c r="G25" s="218"/>
      <c r="H25" s="219"/>
      <c r="I25" s="219"/>
      <c r="J25" s="220"/>
      <c r="K25" s="221"/>
      <c r="L25" s="219"/>
      <c r="M25" s="219"/>
      <c r="N25" s="219"/>
      <c r="O25" s="222"/>
      <c r="P25" s="223"/>
      <c r="Q25" s="219"/>
      <c r="R25" s="219"/>
      <c r="S25" s="219"/>
      <c r="T25" s="220"/>
      <c r="U25" s="221"/>
      <c r="V25" s="219"/>
      <c r="W25" s="219"/>
      <c r="X25" s="219"/>
      <c r="Y25" s="222"/>
      <c r="Z25" s="223"/>
      <c r="AA25" s="219"/>
      <c r="AB25" s="219"/>
      <c r="AC25" s="222"/>
      <c r="AD25" s="220"/>
      <c r="AE25" s="212">
        <f t="shared" si="0"/>
        <v>0</v>
      </c>
      <c r="AF25" s="213">
        <f t="shared" si="1"/>
        <v>19</v>
      </c>
      <c r="AG25" s="224">
        <f t="shared" si="4"/>
        <v>0</v>
      </c>
      <c r="AH25" s="225">
        <f t="shared" si="2"/>
        <v>19</v>
      </c>
      <c r="AI25" s="850"/>
      <c r="AJ25" s="848"/>
      <c r="AK25" s="848"/>
      <c r="AL25" s="848"/>
      <c r="AM25" s="848"/>
      <c r="AN25" s="849"/>
      <c r="AY25" s="177">
        <f t="shared" si="3"/>
        <v>1</v>
      </c>
    </row>
    <row r="26" spans="2:51" ht="18" customHeight="1">
      <c r="B26" s="184"/>
      <c r="C26" s="227">
        <f>IF(D26="","",SUBTOTAL(103,$D$17:D26))</f>
        <v>10</v>
      </c>
      <c r="D26" s="846" t="str">
        <f>IF('Input Data'!I19="","",'Input Data'!I19)</f>
        <v>GARCIA, PAOLO FERNANDEZ</v>
      </c>
      <c r="E26" s="847"/>
      <c r="F26" s="217"/>
      <c r="G26" s="218"/>
      <c r="H26" s="219"/>
      <c r="I26" s="219"/>
      <c r="J26" s="220"/>
      <c r="K26" s="221"/>
      <c r="L26" s="219"/>
      <c r="M26" s="219"/>
      <c r="N26" s="219"/>
      <c r="O26" s="222"/>
      <c r="P26" s="223"/>
      <c r="Q26" s="219"/>
      <c r="R26" s="219"/>
      <c r="S26" s="219"/>
      <c r="T26" s="220"/>
      <c r="U26" s="221"/>
      <c r="V26" s="219"/>
      <c r="W26" s="219"/>
      <c r="X26" s="219"/>
      <c r="Y26" s="222"/>
      <c r="Z26" s="223"/>
      <c r="AA26" s="219"/>
      <c r="AB26" s="219"/>
      <c r="AC26" s="222"/>
      <c r="AD26" s="220"/>
      <c r="AE26" s="212">
        <f t="shared" si="0"/>
        <v>0</v>
      </c>
      <c r="AF26" s="213">
        <f t="shared" si="1"/>
        <v>19</v>
      </c>
      <c r="AG26" s="224">
        <f t="shared" si="4"/>
        <v>0</v>
      </c>
      <c r="AH26" s="225">
        <f t="shared" si="2"/>
        <v>19</v>
      </c>
      <c r="AI26" s="850"/>
      <c r="AJ26" s="848"/>
      <c r="AK26" s="848"/>
      <c r="AL26" s="848"/>
      <c r="AM26" s="848"/>
      <c r="AN26" s="849"/>
      <c r="AY26" s="177">
        <f t="shared" si="3"/>
        <v>1</v>
      </c>
    </row>
    <row r="27" spans="2:51" ht="18" customHeight="1">
      <c r="B27" s="184"/>
      <c r="C27" s="227">
        <f>IF(D27="","",SUBTOTAL(103,$D$17:D27))</f>
        <v>11</v>
      </c>
      <c r="D27" s="846" t="str">
        <f>IF('Input Data'!I20="","",'Input Data'!I20)</f>
        <v>MORALES, ANGELO AQUINO</v>
      </c>
      <c r="E27" s="847"/>
      <c r="F27" s="217"/>
      <c r="G27" s="218"/>
      <c r="H27" s="219"/>
      <c r="I27" s="219"/>
      <c r="J27" s="220"/>
      <c r="K27" s="221"/>
      <c r="L27" s="219"/>
      <c r="M27" s="219"/>
      <c r="N27" s="219"/>
      <c r="O27" s="222"/>
      <c r="P27" s="223"/>
      <c r="Q27" s="219"/>
      <c r="R27" s="219"/>
      <c r="S27" s="219"/>
      <c r="T27" s="220"/>
      <c r="U27" s="221"/>
      <c r="V27" s="219"/>
      <c r="W27" s="219"/>
      <c r="X27" s="219"/>
      <c r="Y27" s="222"/>
      <c r="Z27" s="223"/>
      <c r="AA27" s="219"/>
      <c r="AB27" s="219"/>
      <c r="AC27" s="222"/>
      <c r="AD27" s="220"/>
      <c r="AE27" s="212">
        <f t="shared" si="0"/>
        <v>0</v>
      </c>
      <c r="AF27" s="213">
        <f t="shared" si="1"/>
        <v>19</v>
      </c>
      <c r="AG27" s="224">
        <f t="shared" si="4"/>
        <v>0</v>
      </c>
      <c r="AH27" s="225">
        <f t="shared" si="2"/>
        <v>19</v>
      </c>
      <c r="AI27" s="850"/>
      <c r="AJ27" s="848"/>
      <c r="AK27" s="848"/>
      <c r="AL27" s="848"/>
      <c r="AM27" s="848"/>
      <c r="AN27" s="849"/>
      <c r="AY27" s="177">
        <f t="shared" si="3"/>
        <v>1</v>
      </c>
    </row>
    <row r="28" spans="2:51" ht="18" customHeight="1">
      <c r="B28" s="184"/>
      <c r="C28" s="227">
        <f>IF(D28="","",SUBTOTAL(103,$D$17:D28))</f>
        <v>12</v>
      </c>
      <c r="D28" s="846" t="str">
        <f>IF('Input Data'!I21="","",'Input Data'!I21)</f>
        <v>FERNANDEZ, NATHANIEL SALAZAR</v>
      </c>
      <c r="E28" s="847"/>
      <c r="F28" s="217"/>
      <c r="G28" s="218"/>
      <c r="H28" s="219"/>
      <c r="I28" s="219"/>
      <c r="J28" s="220"/>
      <c r="K28" s="221"/>
      <c r="L28" s="219"/>
      <c r="M28" s="219"/>
      <c r="N28" s="219"/>
      <c r="O28" s="222"/>
      <c r="P28" s="223"/>
      <c r="Q28" s="219"/>
      <c r="R28" s="219"/>
      <c r="S28" s="219"/>
      <c r="T28" s="220"/>
      <c r="U28" s="221"/>
      <c r="V28" s="219"/>
      <c r="W28" s="219"/>
      <c r="X28" s="219"/>
      <c r="Y28" s="222"/>
      <c r="Z28" s="223"/>
      <c r="AA28" s="219"/>
      <c r="AB28" s="219"/>
      <c r="AC28" s="222"/>
      <c r="AD28" s="220"/>
      <c r="AE28" s="212">
        <f t="shared" si="0"/>
        <v>0</v>
      </c>
      <c r="AF28" s="213">
        <f t="shared" si="1"/>
        <v>19</v>
      </c>
      <c r="AG28" s="224">
        <f t="shared" si="4"/>
        <v>0</v>
      </c>
      <c r="AH28" s="225">
        <f t="shared" si="2"/>
        <v>19</v>
      </c>
      <c r="AI28" s="850"/>
      <c r="AJ28" s="848"/>
      <c r="AK28" s="848"/>
      <c r="AL28" s="848"/>
      <c r="AM28" s="848"/>
      <c r="AN28" s="849"/>
      <c r="AY28" s="177">
        <f t="shared" si="3"/>
        <v>1</v>
      </c>
    </row>
    <row r="29" spans="2:51" ht="18" customHeight="1">
      <c r="B29" s="184"/>
      <c r="C29" s="227">
        <f>IF(D29="","",SUBTOTAL(103,$D$17:D29))</f>
        <v>13</v>
      </c>
      <c r="D29" s="846" t="str">
        <f>IF('Input Data'!I22="","",'Input Data'!I22)</f>
        <v>AQUINO, FRANCIS GUTIERREZ</v>
      </c>
      <c r="E29" s="847"/>
      <c r="F29" s="217"/>
      <c r="G29" s="218"/>
      <c r="H29" s="219"/>
      <c r="I29" s="219"/>
      <c r="J29" s="220"/>
      <c r="K29" s="221"/>
      <c r="L29" s="219"/>
      <c r="M29" s="219"/>
      <c r="N29" s="219"/>
      <c r="O29" s="222"/>
      <c r="P29" s="223"/>
      <c r="Q29" s="219"/>
      <c r="R29" s="219"/>
      <c r="S29" s="219"/>
      <c r="T29" s="220"/>
      <c r="U29" s="221"/>
      <c r="V29" s="219"/>
      <c r="W29" s="219"/>
      <c r="X29" s="219"/>
      <c r="Y29" s="222"/>
      <c r="Z29" s="223"/>
      <c r="AA29" s="219"/>
      <c r="AB29" s="219"/>
      <c r="AC29" s="222"/>
      <c r="AD29" s="220"/>
      <c r="AE29" s="212">
        <f t="shared" si="0"/>
        <v>0</v>
      </c>
      <c r="AF29" s="213">
        <f t="shared" si="1"/>
        <v>19</v>
      </c>
      <c r="AG29" s="224">
        <f t="shared" si="4"/>
        <v>0</v>
      </c>
      <c r="AH29" s="225">
        <f t="shared" si="2"/>
        <v>19</v>
      </c>
      <c r="AI29" s="850"/>
      <c r="AJ29" s="848"/>
      <c r="AK29" s="848"/>
      <c r="AL29" s="848"/>
      <c r="AM29" s="848"/>
      <c r="AN29" s="849"/>
      <c r="AY29" s="177">
        <f t="shared" si="3"/>
        <v>1</v>
      </c>
    </row>
    <row r="30" spans="2:51" ht="18" customHeight="1">
      <c r="B30" s="184"/>
      <c r="C30" s="227">
        <f>IF(D30="","",SUBTOTAL(103,$D$17:D30))</f>
        <v>14</v>
      </c>
      <c r="D30" s="846" t="str">
        <f>IF('Input Data'!I23="","",'Input Data'!I23)</f>
        <v>SALAZAR, DOMINIC PONCE</v>
      </c>
      <c r="E30" s="847"/>
      <c r="F30" s="217"/>
      <c r="G30" s="218"/>
      <c r="H30" s="219"/>
      <c r="I30" s="219"/>
      <c r="J30" s="220"/>
      <c r="K30" s="221"/>
      <c r="L30" s="219"/>
      <c r="M30" s="219"/>
      <c r="N30" s="219"/>
      <c r="O30" s="222"/>
      <c r="P30" s="223"/>
      <c r="Q30" s="219"/>
      <c r="R30" s="219"/>
      <c r="S30" s="219"/>
      <c r="T30" s="220"/>
      <c r="U30" s="221"/>
      <c r="V30" s="219"/>
      <c r="W30" s="219"/>
      <c r="X30" s="219"/>
      <c r="Y30" s="222"/>
      <c r="Z30" s="223"/>
      <c r="AA30" s="219"/>
      <c r="AB30" s="219"/>
      <c r="AC30" s="222"/>
      <c r="AD30" s="220"/>
      <c r="AE30" s="212">
        <f t="shared" si="0"/>
        <v>0</v>
      </c>
      <c r="AF30" s="213">
        <f t="shared" si="1"/>
        <v>19</v>
      </c>
      <c r="AG30" s="224">
        <f t="shared" si="4"/>
        <v>0</v>
      </c>
      <c r="AH30" s="225">
        <f t="shared" si="2"/>
        <v>19</v>
      </c>
      <c r="AI30" s="850"/>
      <c r="AJ30" s="848"/>
      <c r="AK30" s="848"/>
      <c r="AL30" s="848"/>
      <c r="AM30" s="848"/>
      <c r="AN30" s="849"/>
      <c r="AY30" s="177">
        <f t="shared" si="3"/>
        <v>1</v>
      </c>
    </row>
    <row r="31" spans="2:51" ht="18" customHeight="1">
      <c r="B31" s="184"/>
      <c r="C31" s="231">
        <f>IF(D31="","",SUBTOTAL(103,$D$17:D31))</f>
        <v>15</v>
      </c>
      <c r="D31" s="846" t="str">
        <f>IF('Input Data'!I24="","",'Input Data'!I24)</f>
        <v>GUTIERREZ, EMMANUEL RIVERA</v>
      </c>
      <c r="E31" s="847"/>
      <c r="F31" s="232"/>
      <c r="G31" s="218"/>
      <c r="H31" s="219"/>
      <c r="I31" s="219"/>
      <c r="J31" s="220"/>
      <c r="K31" s="221"/>
      <c r="L31" s="219"/>
      <c r="M31" s="219"/>
      <c r="N31" s="219"/>
      <c r="O31" s="222"/>
      <c r="P31" s="223"/>
      <c r="Q31" s="219"/>
      <c r="R31" s="219"/>
      <c r="S31" s="219"/>
      <c r="T31" s="220"/>
      <c r="U31" s="221"/>
      <c r="V31" s="219"/>
      <c r="W31" s="219"/>
      <c r="X31" s="219"/>
      <c r="Y31" s="222"/>
      <c r="Z31" s="223"/>
      <c r="AA31" s="219"/>
      <c r="AB31" s="219"/>
      <c r="AC31" s="222"/>
      <c r="AD31" s="220"/>
      <c r="AE31" s="212">
        <f t="shared" si="0"/>
        <v>0</v>
      </c>
      <c r="AF31" s="213">
        <f t="shared" si="1"/>
        <v>19</v>
      </c>
      <c r="AG31" s="224">
        <f t="shared" si="4"/>
        <v>0</v>
      </c>
      <c r="AH31" s="225">
        <f t="shared" si="2"/>
        <v>19</v>
      </c>
      <c r="AI31" s="850"/>
      <c r="AJ31" s="848"/>
      <c r="AK31" s="848"/>
      <c r="AL31" s="848"/>
      <c r="AM31" s="848"/>
      <c r="AN31" s="849"/>
      <c r="AY31" s="177">
        <f t="shared" si="3"/>
        <v>1</v>
      </c>
    </row>
    <row r="32" spans="2:51" ht="18" customHeight="1">
      <c r="B32" s="184"/>
      <c r="C32" s="216">
        <f>IF(D32="","",SUBTOTAL(103,$D$17:D32))</f>
        <v>16</v>
      </c>
      <c r="D32" s="846" t="str">
        <f>IF('Input Data'!I25="","",'Input Data'!I25)</f>
        <v>PONCE, PATRICK CRUZ</v>
      </c>
      <c r="E32" s="847"/>
      <c r="F32" s="229"/>
      <c r="G32" s="233"/>
      <c r="H32" s="234"/>
      <c r="I32" s="234"/>
      <c r="J32" s="235"/>
      <c r="K32" s="221"/>
      <c r="L32" s="219"/>
      <c r="M32" s="219"/>
      <c r="N32" s="219"/>
      <c r="O32" s="222"/>
      <c r="P32" s="223"/>
      <c r="Q32" s="219"/>
      <c r="R32" s="219"/>
      <c r="S32" s="219"/>
      <c r="T32" s="220"/>
      <c r="U32" s="221"/>
      <c r="V32" s="219"/>
      <c r="W32" s="219"/>
      <c r="X32" s="219"/>
      <c r="Y32" s="222"/>
      <c r="Z32" s="223"/>
      <c r="AA32" s="219"/>
      <c r="AB32" s="219"/>
      <c r="AC32" s="222"/>
      <c r="AD32" s="220"/>
      <c r="AE32" s="212">
        <f t="shared" si="0"/>
        <v>0</v>
      </c>
      <c r="AF32" s="213">
        <f t="shared" si="1"/>
        <v>19</v>
      </c>
      <c r="AG32" s="224">
        <f t="shared" si="4"/>
        <v>0</v>
      </c>
      <c r="AH32" s="225">
        <f t="shared" si="2"/>
        <v>19</v>
      </c>
      <c r="AI32" s="850"/>
      <c r="AJ32" s="848"/>
      <c r="AK32" s="848"/>
      <c r="AL32" s="848"/>
      <c r="AM32" s="848"/>
      <c r="AN32" s="849"/>
      <c r="AY32" s="177">
        <f t="shared" si="3"/>
        <v>1</v>
      </c>
    </row>
    <row r="33" spans="2:51" ht="18" customHeight="1">
      <c r="B33" s="184"/>
      <c r="C33" s="227">
        <f>IF(D33="","",SUBTOTAL(103,$D$17:D33))</f>
        <v>17</v>
      </c>
      <c r="D33" s="846" t="str">
        <f>IF('Input Data'!I26="","",'Input Data'!I26)</f>
        <v>RIVERA, JOSEPH RAMIREZ</v>
      </c>
      <c r="E33" s="847"/>
      <c r="F33" s="217"/>
      <c r="G33" s="218"/>
      <c r="H33" s="219"/>
      <c r="I33" s="219"/>
      <c r="J33" s="220"/>
      <c r="K33" s="221"/>
      <c r="L33" s="219"/>
      <c r="M33" s="219"/>
      <c r="N33" s="219"/>
      <c r="O33" s="222"/>
      <c r="P33" s="223"/>
      <c r="Q33" s="219"/>
      <c r="R33" s="219"/>
      <c r="S33" s="219"/>
      <c r="T33" s="220"/>
      <c r="U33" s="221"/>
      <c r="V33" s="219"/>
      <c r="W33" s="219"/>
      <c r="X33" s="219"/>
      <c r="Y33" s="222"/>
      <c r="Z33" s="223"/>
      <c r="AA33" s="219"/>
      <c r="AB33" s="219"/>
      <c r="AC33" s="222"/>
      <c r="AD33" s="220"/>
      <c r="AE33" s="212">
        <f t="shared" si="0"/>
        <v>0</v>
      </c>
      <c r="AF33" s="213">
        <f t="shared" si="1"/>
        <v>19</v>
      </c>
      <c r="AG33" s="224">
        <f t="shared" si="4"/>
        <v>0</v>
      </c>
      <c r="AH33" s="225">
        <f t="shared" si="2"/>
        <v>19</v>
      </c>
      <c r="AI33" s="850"/>
      <c r="AJ33" s="848"/>
      <c r="AK33" s="848"/>
      <c r="AL33" s="848"/>
      <c r="AM33" s="848"/>
      <c r="AN33" s="849"/>
      <c r="AY33" s="177">
        <f t="shared" si="3"/>
        <v>1</v>
      </c>
    </row>
    <row r="34" spans="2:51" ht="18" customHeight="1">
      <c r="B34" s="184"/>
      <c r="C34" s="227">
        <f>IF(D34="","",SUBTOTAL(103,$D$17:D34))</f>
        <v>18</v>
      </c>
      <c r="D34" s="846" t="str">
        <f>IF('Input Data'!I27="","",'Input Data'!I27)</f>
        <v>CRUZ, BRYAN CASTILLO</v>
      </c>
      <c r="E34" s="847"/>
      <c r="F34" s="217"/>
      <c r="G34" s="218"/>
      <c r="H34" s="219"/>
      <c r="I34" s="219"/>
      <c r="J34" s="220"/>
      <c r="K34" s="221"/>
      <c r="L34" s="219"/>
      <c r="M34" s="219"/>
      <c r="N34" s="219"/>
      <c r="O34" s="222"/>
      <c r="P34" s="223"/>
      <c r="Q34" s="219"/>
      <c r="R34" s="219"/>
      <c r="S34" s="219"/>
      <c r="T34" s="220"/>
      <c r="U34" s="221"/>
      <c r="V34" s="219"/>
      <c r="W34" s="219"/>
      <c r="X34" s="219"/>
      <c r="Y34" s="222"/>
      <c r="Z34" s="223"/>
      <c r="AA34" s="219"/>
      <c r="AB34" s="219"/>
      <c r="AC34" s="222"/>
      <c r="AD34" s="220"/>
      <c r="AE34" s="212">
        <f t="shared" si="0"/>
        <v>0</v>
      </c>
      <c r="AF34" s="213">
        <f t="shared" si="1"/>
        <v>19</v>
      </c>
      <c r="AG34" s="224">
        <f t="shared" si="4"/>
        <v>0</v>
      </c>
      <c r="AH34" s="225">
        <f t="shared" si="2"/>
        <v>19</v>
      </c>
      <c r="AI34" s="850"/>
      <c r="AJ34" s="848"/>
      <c r="AK34" s="848"/>
      <c r="AL34" s="848"/>
      <c r="AM34" s="848"/>
      <c r="AN34" s="849"/>
      <c r="AY34" s="177">
        <f t="shared" si="3"/>
        <v>1</v>
      </c>
    </row>
    <row r="35" spans="2:51" ht="18" customHeight="1">
      <c r="B35" s="184"/>
      <c r="C35" s="227">
        <f>IF(D35="","",SUBTOTAL(103,$D$17:D35))</f>
        <v>19</v>
      </c>
      <c r="D35" s="846" t="str">
        <f>IF('Input Data'!I28="","",'Input Data'!I28)</f>
        <v>RAMIREZ, VINCENT HERRERA</v>
      </c>
      <c r="E35" s="847"/>
      <c r="F35" s="217"/>
      <c r="G35" s="218"/>
      <c r="H35" s="219"/>
      <c r="I35" s="219"/>
      <c r="J35" s="220"/>
      <c r="K35" s="221"/>
      <c r="L35" s="219"/>
      <c r="M35" s="219"/>
      <c r="N35" s="219"/>
      <c r="O35" s="222"/>
      <c r="P35" s="223"/>
      <c r="Q35" s="219"/>
      <c r="R35" s="219"/>
      <c r="S35" s="219"/>
      <c r="T35" s="220"/>
      <c r="U35" s="221"/>
      <c r="V35" s="219"/>
      <c r="W35" s="219"/>
      <c r="X35" s="219"/>
      <c r="Y35" s="222"/>
      <c r="Z35" s="223"/>
      <c r="AA35" s="219"/>
      <c r="AB35" s="219"/>
      <c r="AC35" s="222"/>
      <c r="AD35" s="220"/>
      <c r="AE35" s="212">
        <f t="shared" si="0"/>
        <v>0</v>
      </c>
      <c r="AF35" s="213">
        <f t="shared" si="1"/>
        <v>19</v>
      </c>
      <c r="AG35" s="224">
        <f t="shared" si="4"/>
        <v>0</v>
      </c>
      <c r="AH35" s="225">
        <f t="shared" si="2"/>
        <v>19</v>
      </c>
      <c r="AI35" s="850"/>
      <c r="AJ35" s="848"/>
      <c r="AK35" s="848"/>
      <c r="AL35" s="848"/>
      <c r="AM35" s="848"/>
      <c r="AN35" s="849"/>
      <c r="AY35" s="177">
        <f t="shared" si="3"/>
        <v>1</v>
      </c>
    </row>
    <row r="36" spans="2:51" ht="18" customHeight="1">
      <c r="B36" s="184"/>
      <c r="C36" s="227">
        <f>IF(D36="","",SUBTOTAL(103,$D$17:D36))</f>
        <v>20</v>
      </c>
      <c r="D36" s="846" t="str">
        <f>IF('Input Data'!I29="","",'Input Data'!I29)</f>
        <v>CASTILLO, JUSTIN NAVARRO</v>
      </c>
      <c r="E36" s="847"/>
      <c r="F36" s="217"/>
      <c r="G36" s="218"/>
      <c r="H36" s="219"/>
      <c r="I36" s="219"/>
      <c r="J36" s="220"/>
      <c r="K36" s="221"/>
      <c r="L36" s="219"/>
      <c r="M36" s="219"/>
      <c r="N36" s="219"/>
      <c r="O36" s="222"/>
      <c r="P36" s="223"/>
      <c r="Q36" s="219"/>
      <c r="R36" s="219"/>
      <c r="S36" s="219"/>
      <c r="T36" s="220"/>
      <c r="U36" s="221"/>
      <c r="V36" s="219"/>
      <c r="W36" s="219"/>
      <c r="X36" s="219"/>
      <c r="Y36" s="222"/>
      <c r="Z36" s="223"/>
      <c r="AA36" s="219"/>
      <c r="AB36" s="219"/>
      <c r="AC36" s="222"/>
      <c r="AD36" s="220"/>
      <c r="AE36" s="212">
        <f t="shared" si="0"/>
        <v>0</v>
      </c>
      <c r="AF36" s="213">
        <f t="shared" si="1"/>
        <v>19</v>
      </c>
      <c r="AG36" s="224">
        <f t="shared" si="4"/>
        <v>0</v>
      </c>
      <c r="AH36" s="225">
        <f t="shared" si="2"/>
        <v>19</v>
      </c>
      <c r="AI36" s="850"/>
      <c r="AJ36" s="848"/>
      <c r="AK36" s="848"/>
      <c r="AL36" s="848"/>
      <c r="AM36" s="848"/>
      <c r="AN36" s="849"/>
      <c r="AY36" s="177">
        <f t="shared" si="3"/>
        <v>1</v>
      </c>
    </row>
    <row r="37" spans="2:51" ht="18" customHeight="1">
      <c r="B37" s="184"/>
      <c r="C37" s="227">
        <f>IF(D37="","",SUBTOTAL(103,$D$17:D37))</f>
        <v>21</v>
      </c>
      <c r="D37" s="846" t="str">
        <f>IF('Input Data'!I30="","",'Input Data'!I30)</f>
        <v>HERRERA, ADRIANNE VERGARA</v>
      </c>
      <c r="E37" s="847"/>
      <c r="F37" s="217"/>
      <c r="G37" s="218"/>
      <c r="H37" s="219"/>
      <c r="I37" s="219"/>
      <c r="J37" s="220"/>
      <c r="K37" s="221"/>
      <c r="L37" s="219"/>
      <c r="M37" s="219"/>
      <c r="N37" s="219"/>
      <c r="O37" s="222"/>
      <c r="P37" s="223"/>
      <c r="Q37" s="219"/>
      <c r="R37" s="219"/>
      <c r="S37" s="219"/>
      <c r="T37" s="220"/>
      <c r="U37" s="221"/>
      <c r="V37" s="219"/>
      <c r="W37" s="219"/>
      <c r="X37" s="219"/>
      <c r="Y37" s="222"/>
      <c r="Z37" s="223"/>
      <c r="AA37" s="219"/>
      <c r="AB37" s="219"/>
      <c r="AC37" s="222"/>
      <c r="AD37" s="220"/>
      <c r="AE37" s="212">
        <f t="shared" si="0"/>
        <v>0</v>
      </c>
      <c r="AF37" s="213">
        <f t="shared" si="1"/>
        <v>19</v>
      </c>
      <c r="AG37" s="224">
        <f t="shared" si="4"/>
        <v>0</v>
      </c>
      <c r="AH37" s="225">
        <f t="shared" si="2"/>
        <v>19</v>
      </c>
      <c r="AI37" s="850"/>
      <c r="AJ37" s="848"/>
      <c r="AK37" s="848"/>
      <c r="AL37" s="848"/>
      <c r="AM37" s="848"/>
      <c r="AN37" s="849"/>
    </row>
    <row r="38" spans="2:51" ht="18" customHeight="1">
      <c r="B38" s="184"/>
      <c r="C38" s="227">
        <f>IF(D38="","",SUBTOTAL(103,$D$17:D38))</f>
        <v>22</v>
      </c>
      <c r="D38" s="846" t="str">
        <f>IF('Input Data'!I31="","",'Input Data'!I31)</f>
        <v>NAVARRO, LAWRENCE TORRES</v>
      </c>
      <c r="E38" s="847"/>
      <c r="F38" s="217"/>
      <c r="G38" s="218"/>
      <c r="H38" s="219"/>
      <c r="I38" s="219"/>
      <c r="J38" s="220"/>
      <c r="K38" s="221"/>
      <c r="L38" s="219"/>
      <c r="M38" s="219"/>
      <c r="N38" s="219"/>
      <c r="O38" s="222"/>
      <c r="P38" s="223"/>
      <c r="Q38" s="219"/>
      <c r="R38" s="219"/>
      <c r="S38" s="219"/>
      <c r="T38" s="220"/>
      <c r="U38" s="221"/>
      <c r="V38" s="219"/>
      <c r="W38" s="219"/>
      <c r="X38" s="219"/>
      <c r="Y38" s="222"/>
      <c r="Z38" s="223"/>
      <c r="AA38" s="219"/>
      <c r="AB38" s="219"/>
      <c r="AC38" s="222"/>
      <c r="AD38" s="220"/>
      <c r="AE38" s="212">
        <f t="shared" si="0"/>
        <v>0</v>
      </c>
      <c r="AF38" s="213">
        <f t="shared" si="1"/>
        <v>19</v>
      </c>
      <c r="AG38" s="224">
        <f t="shared" si="4"/>
        <v>0</v>
      </c>
      <c r="AH38" s="225">
        <f t="shared" si="2"/>
        <v>19</v>
      </c>
      <c r="AI38" s="850"/>
      <c r="AJ38" s="848"/>
      <c r="AK38" s="848"/>
      <c r="AL38" s="848"/>
      <c r="AM38" s="848"/>
      <c r="AN38" s="849"/>
    </row>
    <row r="39" spans="2:51" ht="18" customHeight="1">
      <c r="B39" s="184"/>
      <c r="C39" s="227">
        <f>IF(D39="","",SUBTOTAL(103,$D$17:D39))</f>
        <v>23</v>
      </c>
      <c r="D39" s="846" t="str">
        <f>IF('Input Data'!I32="","",'Input Data'!I32)</f>
        <v>VERGARA, MIGUEL DOMINGUEZ</v>
      </c>
      <c r="E39" s="847"/>
      <c r="F39" s="217"/>
      <c r="G39" s="218"/>
      <c r="H39" s="219"/>
      <c r="I39" s="219"/>
      <c r="J39" s="220"/>
      <c r="K39" s="221"/>
      <c r="L39" s="219"/>
      <c r="M39" s="219"/>
      <c r="N39" s="219"/>
      <c r="O39" s="222"/>
      <c r="P39" s="223"/>
      <c r="Q39" s="219"/>
      <c r="R39" s="219"/>
      <c r="S39" s="219"/>
      <c r="T39" s="220"/>
      <c r="U39" s="221"/>
      <c r="V39" s="219"/>
      <c r="W39" s="219"/>
      <c r="X39" s="219"/>
      <c r="Y39" s="222"/>
      <c r="Z39" s="223"/>
      <c r="AA39" s="219"/>
      <c r="AB39" s="219"/>
      <c r="AC39" s="222"/>
      <c r="AD39" s="220"/>
      <c r="AE39" s="212">
        <f t="shared" si="0"/>
        <v>0</v>
      </c>
      <c r="AF39" s="213">
        <f t="shared" si="1"/>
        <v>19</v>
      </c>
      <c r="AG39" s="224">
        <f t="shared" si="4"/>
        <v>0</v>
      </c>
      <c r="AH39" s="225">
        <f t="shared" si="2"/>
        <v>19</v>
      </c>
      <c r="AI39" s="850"/>
      <c r="AJ39" s="848"/>
      <c r="AK39" s="848"/>
      <c r="AL39" s="848"/>
      <c r="AM39" s="848"/>
      <c r="AN39" s="849"/>
    </row>
    <row r="40" spans="2:51" ht="18" customHeight="1">
      <c r="B40" s="184"/>
      <c r="C40" s="227">
        <f>IF(D40="","",SUBTOTAL(103,$D$17:D40))</f>
        <v>24</v>
      </c>
      <c r="D40" s="846" t="str">
        <f>IF('Input Data'!I33="","",'Input Data'!I33)</f>
        <v>DOMINGUEZ, ANTHONY ESPINOZA</v>
      </c>
      <c r="E40" s="847"/>
      <c r="F40" s="217"/>
      <c r="G40" s="218"/>
      <c r="H40" s="219"/>
      <c r="I40" s="219"/>
      <c r="J40" s="220"/>
      <c r="K40" s="221"/>
      <c r="L40" s="219"/>
      <c r="M40" s="219"/>
      <c r="N40" s="219"/>
      <c r="O40" s="222"/>
      <c r="P40" s="223"/>
      <c r="Q40" s="219"/>
      <c r="R40" s="219"/>
      <c r="S40" s="219"/>
      <c r="T40" s="220"/>
      <c r="U40" s="221"/>
      <c r="V40" s="219"/>
      <c r="W40" s="219"/>
      <c r="X40" s="219"/>
      <c r="Y40" s="222"/>
      <c r="Z40" s="223"/>
      <c r="AA40" s="219"/>
      <c r="AB40" s="219"/>
      <c r="AC40" s="222"/>
      <c r="AD40" s="220"/>
      <c r="AE40" s="212">
        <f t="shared" si="0"/>
        <v>0</v>
      </c>
      <c r="AF40" s="213">
        <f t="shared" si="1"/>
        <v>19</v>
      </c>
      <c r="AG40" s="224">
        <f t="shared" si="4"/>
        <v>0</v>
      </c>
      <c r="AH40" s="225">
        <f t="shared" si="2"/>
        <v>19</v>
      </c>
      <c r="AI40" s="850"/>
      <c r="AJ40" s="848"/>
      <c r="AK40" s="848"/>
      <c r="AL40" s="848"/>
      <c r="AM40" s="848"/>
      <c r="AN40" s="849"/>
    </row>
    <row r="41" spans="2:51" ht="18" customHeight="1">
      <c r="B41" s="184"/>
      <c r="C41" s="227">
        <f>IF(D41="","",SUBTOTAL(103,$D$17:D41))</f>
        <v>25</v>
      </c>
      <c r="D41" s="846" t="str">
        <f>IF('Input Data'!I34="","",'Input Data'!I34)</f>
        <v>ESPINOZA, ALVIN DEL ROSARIO</v>
      </c>
      <c r="E41" s="847"/>
      <c r="F41" s="217"/>
      <c r="G41" s="218"/>
      <c r="H41" s="219"/>
      <c r="I41" s="219"/>
      <c r="J41" s="220"/>
      <c r="K41" s="221"/>
      <c r="L41" s="219"/>
      <c r="M41" s="219"/>
      <c r="N41" s="219"/>
      <c r="O41" s="222"/>
      <c r="P41" s="223"/>
      <c r="Q41" s="219"/>
      <c r="R41" s="219"/>
      <c r="S41" s="219"/>
      <c r="T41" s="220"/>
      <c r="U41" s="221"/>
      <c r="V41" s="219"/>
      <c r="W41" s="219"/>
      <c r="X41" s="219"/>
      <c r="Y41" s="222"/>
      <c r="Z41" s="223"/>
      <c r="AA41" s="219"/>
      <c r="AB41" s="219"/>
      <c r="AC41" s="222"/>
      <c r="AD41" s="220"/>
      <c r="AE41" s="212">
        <f t="shared" si="0"/>
        <v>0</v>
      </c>
      <c r="AF41" s="213">
        <f t="shared" si="1"/>
        <v>19</v>
      </c>
      <c r="AG41" s="224">
        <f t="shared" si="4"/>
        <v>0</v>
      </c>
      <c r="AH41" s="225">
        <f t="shared" si="2"/>
        <v>19</v>
      </c>
      <c r="AI41" s="850"/>
      <c r="AJ41" s="848"/>
      <c r="AK41" s="848"/>
      <c r="AL41" s="848"/>
      <c r="AM41" s="848"/>
      <c r="AN41" s="849"/>
    </row>
    <row r="42" spans="2:51" ht="18" customHeight="1">
      <c r="B42" s="184"/>
      <c r="C42" s="227">
        <f>IF(D42="","",SUBTOTAL(103,$D$17:D42))</f>
        <v>26</v>
      </c>
      <c r="D42" s="846" t="str">
        <f>IF('Input Data'!I35="","",'Input Data'!I35)</f>
        <v>DEL ROSARIO, OLIVER EVANGELISTA</v>
      </c>
      <c r="E42" s="847"/>
      <c r="F42" s="217"/>
      <c r="G42" s="218"/>
      <c r="H42" s="219"/>
      <c r="I42" s="219"/>
      <c r="J42" s="220"/>
      <c r="K42" s="221"/>
      <c r="L42" s="219"/>
      <c r="M42" s="219"/>
      <c r="N42" s="219"/>
      <c r="O42" s="222"/>
      <c r="P42" s="223"/>
      <c r="Q42" s="219"/>
      <c r="R42" s="219"/>
      <c r="S42" s="219"/>
      <c r="T42" s="220"/>
      <c r="U42" s="221"/>
      <c r="V42" s="219"/>
      <c r="W42" s="219"/>
      <c r="X42" s="219"/>
      <c r="Y42" s="222"/>
      <c r="Z42" s="223"/>
      <c r="AA42" s="219"/>
      <c r="AB42" s="219"/>
      <c r="AC42" s="222"/>
      <c r="AD42" s="220"/>
      <c r="AE42" s="212">
        <f t="shared" si="0"/>
        <v>0</v>
      </c>
      <c r="AF42" s="213">
        <f t="shared" si="1"/>
        <v>19</v>
      </c>
      <c r="AG42" s="224">
        <f t="shared" si="4"/>
        <v>0</v>
      </c>
      <c r="AH42" s="225">
        <f t="shared" si="2"/>
        <v>19</v>
      </c>
      <c r="AI42" s="850"/>
      <c r="AJ42" s="848"/>
      <c r="AK42" s="848"/>
      <c r="AL42" s="848"/>
      <c r="AM42" s="848"/>
      <c r="AN42" s="849"/>
    </row>
    <row r="43" spans="2:51" ht="18" customHeight="1">
      <c r="B43" s="184"/>
      <c r="C43" s="227">
        <f>IF(D43="","",SUBTOTAL(103,$D$17:D43))</f>
        <v>27</v>
      </c>
      <c r="D43" s="846" t="str">
        <f>IF('Input Data'!I36="","",'Input Data'!I36)</f>
        <v>EVANGELISTA, NOEL MERCADO</v>
      </c>
      <c r="E43" s="847"/>
      <c r="F43" s="217"/>
      <c r="G43" s="218"/>
      <c r="H43" s="219"/>
      <c r="I43" s="219"/>
      <c r="J43" s="220"/>
      <c r="K43" s="221"/>
      <c r="L43" s="219"/>
      <c r="M43" s="219"/>
      <c r="N43" s="219"/>
      <c r="O43" s="222"/>
      <c r="P43" s="223"/>
      <c r="Q43" s="219"/>
      <c r="R43" s="219"/>
      <c r="S43" s="219"/>
      <c r="T43" s="220"/>
      <c r="U43" s="221"/>
      <c r="V43" s="219"/>
      <c r="W43" s="219"/>
      <c r="X43" s="219"/>
      <c r="Y43" s="222"/>
      <c r="Z43" s="223"/>
      <c r="AA43" s="219"/>
      <c r="AB43" s="219"/>
      <c r="AC43" s="222"/>
      <c r="AD43" s="220"/>
      <c r="AE43" s="212">
        <f t="shared" si="0"/>
        <v>0</v>
      </c>
      <c r="AF43" s="213">
        <f t="shared" si="1"/>
        <v>19</v>
      </c>
      <c r="AG43" s="224">
        <f t="shared" si="4"/>
        <v>0</v>
      </c>
      <c r="AH43" s="225">
        <f t="shared" si="2"/>
        <v>19</v>
      </c>
      <c r="AI43" s="850"/>
      <c r="AJ43" s="848"/>
      <c r="AK43" s="848"/>
      <c r="AL43" s="848"/>
      <c r="AM43" s="848"/>
      <c r="AN43" s="849"/>
    </row>
    <row r="44" spans="2:51" ht="18" customHeight="1">
      <c r="B44" s="184"/>
      <c r="C44" s="227">
        <f>IF(D44="","",SUBTOTAL(103,$D$17:D44))</f>
        <v>28</v>
      </c>
      <c r="D44" s="846" t="str">
        <f>IF('Input Data'!I37="","",'Input Data'!I37)</f>
        <v>MERCADO, CEDRIC PADILLA</v>
      </c>
      <c r="E44" s="847"/>
      <c r="F44" s="217"/>
      <c r="G44" s="218"/>
      <c r="H44" s="219"/>
      <c r="I44" s="219"/>
      <c r="J44" s="220"/>
      <c r="K44" s="221"/>
      <c r="L44" s="219"/>
      <c r="M44" s="219"/>
      <c r="N44" s="219"/>
      <c r="O44" s="222"/>
      <c r="P44" s="223"/>
      <c r="Q44" s="219"/>
      <c r="R44" s="219"/>
      <c r="S44" s="219"/>
      <c r="T44" s="220"/>
      <c r="U44" s="221"/>
      <c r="V44" s="219"/>
      <c r="W44" s="219"/>
      <c r="X44" s="219"/>
      <c r="Y44" s="222"/>
      <c r="Z44" s="223"/>
      <c r="AA44" s="219"/>
      <c r="AB44" s="219"/>
      <c r="AC44" s="222"/>
      <c r="AD44" s="220"/>
      <c r="AE44" s="212">
        <f t="shared" si="0"/>
        <v>0</v>
      </c>
      <c r="AF44" s="213">
        <f t="shared" si="1"/>
        <v>19</v>
      </c>
      <c r="AG44" s="224">
        <f t="shared" si="4"/>
        <v>0</v>
      </c>
      <c r="AH44" s="225">
        <f t="shared" si="2"/>
        <v>19</v>
      </c>
      <c r="AI44" s="850"/>
      <c r="AJ44" s="848"/>
      <c r="AK44" s="848"/>
      <c r="AL44" s="848"/>
      <c r="AM44" s="848"/>
      <c r="AN44" s="849"/>
    </row>
    <row r="45" spans="2:51" ht="18" customHeight="1">
      <c r="B45" s="184"/>
      <c r="C45" s="227">
        <f>IF(D45="","",SUBTOTAL(103,$D$17:D45))</f>
        <v>29</v>
      </c>
      <c r="D45" s="846" t="str">
        <f>IF('Input Data'!I38="","",'Input Data'!I38)</f>
        <v>PADILLA, ANDRE MANALO</v>
      </c>
      <c r="E45" s="847"/>
      <c r="F45" s="217"/>
      <c r="G45" s="218"/>
      <c r="H45" s="219"/>
      <c r="I45" s="219"/>
      <c r="J45" s="220"/>
      <c r="K45" s="221"/>
      <c r="L45" s="219"/>
      <c r="M45" s="219"/>
      <c r="N45" s="219"/>
      <c r="O45" s="222"/>
      <c r="P45" s="223"/>
      <c r="Q45" s="219"/>
      <c r="R45" s="219"/>
      <c r="S45" s="219"/>
      <c r="T45" s="220"/>
      <c r="U45" s="221"/>
      <c r="V45" s="219"/>
      <c r="W45" s="219"/>
      <c r="X45" s="219"/>
      <c r="Y45" s="222"/>
      <c r="Z45" s="223"/>
      <c r="AA45" s="219"/>
      <c r="AB45" s="219"/>
      <c r="AC45" s="222"/>
      <c r="AD45" s="220"/>
      <c r="AE45" s="212">
        <f t="shared" si="0"/>
        <v>0</v>
      </c>
      <c r="AF45" s="213">
        <f t="shared" si="1"/>
        <v>19</v>
      </c>
      <c r="AG45" s="224">
        <f t="shared" si="4"/>
        <v>0</v>
      </c>
      <c r="AH45" s="225">
        <f t="shared" si="2"/>
        <v>19</v>
      </c>
      <c r="AI45" s="850"/>
      <c r="AJ45" s="848"/>
      <c r="AK45" s="848"/>
      <c r="AL45" s="848"/>
      <c r="AM45" s="848"/>
      <c r="AN45" s="849"/>
    </row>
    <row r="46" spans="2:51" ht="18" customHeight="1">
      <c r="B46" s="184"/>
      <c r="C46" s="227">
        <f>IF(D46="","",SUBTOTAL(103,$D$17:D46))</f>
        <v>30</v>
      </c>
      <c r="D46" s="846" t="str">
        <f>IF('Input Data'!I39="","",'Input Data'!I39)</f>
        <v>MANALO, TRISTAN SORIANO</v>
      </c>
      <c r="E46" s="847"/>
      <c r="F46" s="217"/>
      <c r="G46" s="218"/>
      <c r="H46" s="219"/>
      <c r="I46" s="219"/>
      <c r="J46" s="220"/>
      <c r="K46" s="221"/>
      <c r="L46" s="219"/>
      <c r="M46" s="219"/>
      <c r="N46" s="219"/>
      <c r="O46" s="222"/>
      <c r="P46" s="223"/>
      <c r="Q46" s="219"/>
      <c r="R46" s="219"/>
      <c r="S46" s="219"/>
      <c r="T46" s="220"/>
      <c r="U46" s="221"/>
      <c r="V46" s="219"/>
      <c r="W46" s="219"/>
      <c r="X46" s="219"/>
      <c r="Y46" s="222"/>
      <c r="Z46" s="223"/>
      <c r="AA46" s="219"/>
      <c r="AB46" s="219"/>
      <c r="AC46" s="222"/>
      <c r="AD46" s="220"/>
      <c r="AE46" s="212">
        <f t="shared" si="0"/>
        <v>0</v>
      </c>
      <c r="AF46" s="213">
        <f t="shared" si="1"/>
        <v>19</v>
      </c>
      <c r="AG46" s="224">
        <f t="shared" si="4"/>
        <v>0</v>
      </c>
      <c r="AH46" s="225">
        <f t="shared" si="2"/>
        <v>19</v>
      </c>
      <c r="AI46" s="850"/>
      <c r="AJ46" s="848"/>
      <c r="AK46" s="848"/>
      <c r="AL46" s="848"/>
      <c r="AM46" s="848"/>
      <c r="AN46" s="849"/>
    </row>
    <row r="47" spans="2:51" ht="18" customHeight="1">
      <c r="B47" s="184"/>
      <c r="C47" s="227">
        <f>IF(D47="","",SUBTOTAL(103,$D$17:D47))</f>
        <v>31</v>
      </c>
      <c r="D47" s="846" t="str">
        <f>IF('Input Data'!I40="","",'Input Data'!I40)</f>
        <v>SORIANO, KYLE VILLAREAL</v>
      </c>
      <c r="E47" s="847"/>
      <c r="F47" s="217"/>
      <c r="G47" s="218"/>
      <c r="H47" s="219"/>
      <c r="I47" s="219"/>
      <c r="J47" s="220"/>
      <c r="K47" s="221"/>
      <c r="L47" s="219"/>
      <c r="M47" s="219"/>
      <c r="N47" s="219"/>
      <c r="O47" s="222"/>
      <c r="P47" s="223"/>
      <c r="Q47" s="219"/>
      <c r="R47" s="219"/>
      <c r="S47" s="219"/>
      <c r="T47" s="220"/>
      <c r="U47" s="221"/>
      <c r="V47" s="219"/>
      <c r="W47" s="219"/>
      <c r="X47" s="219"/>
      <c r="Y47" s="222"/>
      <c r="Z47" s="223"/>
      <c r="AA47" s="219"/>
      <c r="AB47" s="219"/>
      <c r="AC47" s="222"/>
      <c r="AD47" s="220"/>
      <c r="AE47" s="212">
        <f t="shared" si="0"/>
        <v>0</v>
      </c>
      <c r="AF47" s="213">
        <f t="shared" si="1"/>
        <v>19</v>
      </c>
      <c r="AG47" s="224">
        <f t="shared" si="4"/>
        <v>0</v>
      </c>
      <c r="AH47" s="225">
        <f t="shared" si="2"/>
        <v>19</v>
      </c>
      <c r="AI47" s="850"/>
      <c r="AJ47" s="848"/>
      <c r="AK47" s="848"/>
      <c r="AL47" s="848"/>
      <c r="AM47" s="848"/>
      <c r="AN47" s="849"/>
    </row>
    <row r="48" spans="2:51" ht="18" customHeight="1">
      <c r="B48" s="184"/>
      <c r="C48" s="227">
        <f>IF(D48="","",SUBTOTAL(103,$D$17:D48))</f>
        <v>32</v>
      </c>
      <c r="D48" s="846" t="str">
        <f>IF('Input Data'!I41="","",'Input Data'!I41)</f>
        <v>VILLAREAL, JONATHAN MARQUEZ</v>
      </c>
      <c r="E48" s="847"/>
      <c r="F48" s="217"/>
      <c r="G48" s="218"/>
      <c r="H48" s="219"/>
      <c r="I48" s="219"/>
      <c r="J48" s="220"/>
      <c r="K48" s="221"/>
      <c r="L48" s="219"/>
      <c r="M48" s="219"/>
      <c r="N48" s="219"/>
      <c r="O48" s="222"/>
      <c r="P48" s="223"/>
      <c r="Q48" s="219"/>
      <c r="R48" s="219"/>
      <c r="S48" s="219"/>
      <c r="T48" s="220"/>
      <c r="U48" s="221"/>
      <c r="V48" s="219"/>
      <c r="W48" s="219"/>
      <c r="X48" s="219"/>
      <c r="Y48" s="222"/>
      <c r="Z48" s="223"/>
      <c r="AA48" s="219"/>
      <c r="AB48" s="219"/>
      <c r="AC48" s="222"/>
      <c r="AD48" s="220"/>
      <c r="AE48" s="212">
        <f t="shared" si="0"/>
        <v>0</v>
      </c>
      <c r="AF48" s="213">
        <f t="shared" si="1"/>
        <v>19</v>
      </c>
      <c r="AG48" s="224">
        <f t="shared" si="4"/>
        <v>0</v>
      </c>
      <c r="AH48" s="225">
        <f t="shared" si="2"/>
        <v>19</v>
      </c>
      <c r="AI48" s="850"/>
      <c r="AJ48" s="848"/>
      <c r="AK48" s="848"/>
      <c r="AL48" s="848"/>
      <c r="AM48" s="848"/>
      <c r="AN48" s="849"/>
    </row>
    <row r="49" spans="2:51" ht="18" customHeight="1">
      <c r="B49" s="184"/>
      <c r="C49" s="227">
        <f>IF(D49="","",SUBTOTAL(103,$D$17:D49))</f>
        <v>33</v>
      </c>
      <c r="D49" s="846" t="str">
        <f>IF('Input Data'!I42="","",'Input Data'!I42)</f>
        <v>MARQUEZ, RICHARD EVANGELISTA</v>
      </c>
      <c r="E49" s="847"/>
      <c r="F49" s="217"/>
      <c r="G49" s="218"/>
      <c r="H49" s="219"/>
      <c r="I49" s="219"/>
      <c r="J49" s="220"/>
      <c r="K49" s="221"/>
      <c r="L49" s="219"/>
      <c r="M49" s="219"/>
      <c r="N49" s="219"/>
      <c r="O49" s="222"/>
      <c r="P49" s="223"/>
      <c r="Q49" s="219"/>
      <c r="R49" s="219"/>
      <c r="S49" s="219"/>
      <c r="T49" s="220"/>
      <c r="U49" s="221"/>
      <c r="V49" s="219"/>
      <c r="W49" s="219"/>
      <c r="X49" s="219"/>
      <c r="Y49" s="222"/>
      <c r="Z49" s="223"/>
      <c r="AA49" s="219"/>
      <c r="AB49" s="219"/>
      <c r="AC49" s="222"/>
      <c r="AD49" s="220"/>
      <c r="AE49" s="212">
        <f t="shared" si="0"/>
        <v>0</v>
      </c>
      <c r="AF49" s="213">
        <f t="shared" si="1"/>
        <v>19</v>
      </c>
      <c r="AG49" s="224">
        <f t="shared" si="4"/>
        <v>0</v>
      </c>
      <c r="AH49" s="225">
        <f t="shared" si="2"/>
        <v>19</v>
      </c>
      <c r="AI49" s="850"/>
      <c r="AJ49" s="848"/>
      <c r="AK49" s="848"/>
      <c r="AL49" s="848"/>
      <c r="AM49" s="848"/>
      <c r="AN49" s="849"/>
    </row>
    <row r="50" spans="2:51" ht="18" customHeight="1">
      <c r="B50" s="184"/>
      <c r="C50" s="227">
        <f>IF(D50="","",SUBTOTAL(103,$D$17:D50))</f>
        <v>34</v>
      </c>
      <c r="D50" s="846" t="str">
        <f>IF('Input Data'!I43="","",'Input Data'!I43)</f>
        <v>SANTIAGO, BRYAN DIZON</v>
      </c>
      <c r="E50" s="847"/>
      <c r="F50" s="217"/>
      <c r="G50" s="218"/>
      <c r="H50" s="219"/>
      <c r="I50" s="219"/>
      <c r="J50" s="220"/>
      <c r="K50" s="221"/>
      <c r="L50" s="219"/>
      <c r="M50" s="219"/>
      <c r="N50" s="219"/>
      <c r="O50" s="222"/>
      <c r="P50" s="223"/>
      <c r="Q50" s="219"/>
      <c r="R50" s="219"/>
      <c r="S50" s="219"/>
      <c r="T50" s="220"/>
      <c r="U50" s="221"/>
      <c r="V50" s="219"/>
      <c r="W50" s="219"/>
      <c r="X50" s="219"/>
      <c r="Y50" s="222"/>
      <c r="Z50" s="223"/>
      <c r="AA50" s="219"/>
      <c r="AB50" s="219"/>
      <c r="AC50" s="222"/>
      <c r="AD50" s="220"/>
      <c r="AE50" s="212">
        <f t="shared" si="0"/>
        <v>0</v>
      </c>
      <c r="AF50" s="213">
        <f t="shared" si="1"/>
        <v>19</v>
      </c>
      <c r="AG50" s="224">
        <f t="shared" si="4"/>
        <v>0</v>
      </c>
      <c r="AH50" s="225">
        <f t="shared" si="2"/>
        <v>19</v>
      </c>
      <c r="AI50" s="850"/>
      <c r="AJ50" s="848"/>
      <c r="AK50" s="848"/>
      <c r="AL50" s="848"/>
      <c r="AM50" s="848"/>
      <c r="AN50" s="849"/>
    </row>
    <row r="51" spans="2:51" ht="18" customHeight="1">
      <c r="B51" s="184"/>
      <c r="C51" s="227">
        <f>IF(D51="","",SUBTOTAL(103,$D$17:D51))</f>
        <v>35</v>
      </c>
      <c r="D51" s="846" t="str">
        <f>IF('Input Data'!I44="","",'Input Data'!I44)</f>
        <v>DE LEON, CARLO BAUTISTA</v>
      </c>
      <c r="E51" s="847"/>
      <c r="F51" s="217"/>
      <c r="G51" s="218"/>
      <c r="H51" s="219"/>
      <c r="I51" s="219"/>
      <c r="J51" s="220"/>
      <c r="K51" s="221"/>
      <c r="L51" s="219"/>
      <c r="M51" s="219"/>
      <c r="N51" s="219"/>
      <c r="O51" s="222"/>
      <c r="P51" s="223"/>
      <c r="Q51" s="219"/>
      <c r="R51" s="219"/>
      <c r="S51" s="219"/>
      <c r="T51" s="220"/>
      <c r="U51" s="221"/>
      <c r="V51" s="219"/>
      <c r="W51" s="219"/>
      <c r="X51" s="219"/>
      <c r="Y51" s="222"/>
      <c r="Z51" s="223"/>
      <c r="AA51" s="219"/>
      <c r="AB51" s="219"/>
      <c r="AC51" s="222"/>
      <c r="AD51" s="220"/>
      <c r="AE51" s="212">
        <f t="shared" si="0"/>
        <v>0</v>
      </c>
      <c r="AF51" s="213">
        <f t="shared" si="1"/>
        <v>19</v>
      </c>
      <c r="AG51" s="224">
        <f t="shared" si="4"/>
        <v>0</v>
      </c>
      <c r="AH51" s="225">
        <f t="shared" si="2"/>
        <v>19</v>
      </c>
      <c r="AI51" s="850"/>
      <c r="AJ51" s="848"/>
      <c r="AK51" s="848"/>
      <c r="AL51" s="848"/>
      <c r="AM51" s="848"/>
      <c r="AN51" s="849"/>
    </row>
    <row r="52" spans="2:51" ht="18" customHeight="1">
      <c r="B52" s="184"/>
      <c r="C52" s="227">
        <f>IF(D52="","",SUBTOTAL(103,$D$17:D52))</f>
        <v>36</v>
      </c>
      <c r="D52" s="846" t="str">
        <f>IF('Input Data'!I45="","",'Input Data'!I45)</f>
        <v>DIZON, MARK CRUZ</v>
      </c>
      <c r="E52" s="847"/>
      <c r="F52" s="217"/>
      <c r="G52" s="218"/>
      <c r="H52" s="219"/>
      <c r="I52" s="219"/>
      <c r="J52" s="220"/>
      <c r="K52" s="221"/>
      <c r="L52" s="219"/>
      <c r="M52" s="219"/>
      <c r="N52" s="219"/>
      <c r="O52" s="222"/>
      <c r="P52" s="223"/>
      <c r="Q52" s="219"/>
      <c r="R52" s="219"/>
      <c r="S52" s="219"/>
      <c r="T52" s="220"/>
      <c r="U52" s="221"/>
      <c r="V52" s="219"/>
      <c r="W52" s="219"/>
      <c r="X52" s="219"/>
      <c r="Y52" s="222"/>
      <c r="Z52" s="223"/>
      <c r="AA52" s="219"/>
      <c r="AB52" s="219"/>
      <c r="AC52" s="222"/>
      <c r="AD52" s="220"/>
      <c r="AE52" s="212">
        <f t="shared" si="0"/>
        <v>0</v>
      </c>
      <c r="AF52" s="213">
        <f t="shared" si="1"/>
        <v>19</v>
      </c>
      <c r="AG52" s="224">
        <f t="shared" si="4"/>
        <v>0</v>
      </c>
      <c r="AH52" s="225">
        <f t="shared" si="2"/>
        <v>19</v>
      </c>
      <c r="AI52" s="850"/>
      <c r="AJ52" s="848"/>
      <c r="AK52" s="848"/>
      <c r="AL52" s="848"/>
      <c r="AM52" s="848"/>
      <c r="AN52" s="849"/>
    </row>
    <row r="53" spans="2:51" ht="18" customHeight="1">
      <c r="B53" s="184"/>
      <c r="C53" s="227">
        <f>IF(D53="","",SUBTOTAL(103,$D$17:D53))</f>
        <v>37</v>
      </c>
      <c r="D53" s="846" t="str">
        <f>IF('Input Data'!I46="","",'Input Data'!I46)</f>
        <v>FRANCISCO, ADRIAN MORALES</v>
      </c>
      <c r="E53" s="847"/>
      <c r="F53" s="217"/>
      <c r="G53" s="218"/>
      <c r="H53" s="219"/>
      <c r="I53" s="219"/>
      <c r="J53" s="220"/>
      <c r="K53" s="221"/>
      <c r="L53" s="219"/>
      <c r="M53" s="219"/>
      <c r="N53" s="219"/>
      <c r="O53" s="222"/>
      <c r="P53" s="223"/>
      <c r="Q53" s="219"/>
      <c r="R53" s="219"/>
      <c r="S53" s="219"/>
      <c r="T53" s="220"/>
      <c r="U53" s="221"/>
      <c r="V53" s="219"/>
      <c r="W53" s="219"/>
      <c r="X53" s="219"/>
      <c r="Y53" s="222"/>
      <c r="Z53" s="223"/>
      <c r="AA53" s="219"/>
      <c r="AB53" s="219"/>
      <c r="AC53" s="222"/>
      <c r="AD53" s="220"/>
      <c r="AE53" s="212">
        <f t="shared" si="0"/>
        <v>0</v>
      </c>
      <c r="AF53" s="213">
        <f t="shared" si="1"/>
        <v>19</v>
      </c>
      <c r="AG53" s="224">
        <f>IF(AH53="","",AE53)</f>
        <v>0</v>
      </c>
      <c r="AH53" s="225">
        <f t="shared" si="2"/>
        <v>19</v>
      </c>
      <c r="AI53" s="850"/>
      <c r="AJ53" s="848"/>
      <c r="AK53" s="848"/>
      <c r="AL53" s="848"/>
      <c r="AM53" s="848"/>
      <c r="AN53" s="849"/>
    </row>
    <row r="54" spans="2:51" ht="18" customHeight="1">
      <c r="B54" s="184"/>
      <c r="C54" s="227">
        <f>IF(D54="","",SUBTOTAL(103,$D$17:D54))</f>
        <v>38</v>
      </c>
      <c r="D54" s="846" t="str">
        <f>IF('Input Data'!I47="","",'Input Data'!I47)</f>
        <v>ORTEGA, GABRIEL SANTOS</v>
      </c>
      <c r="E54" s="847"/>
      <c r="F54" s="217"/>
      <c r="G54" s="218"/>
      <c r="H54" s="219"/>
      <c r="I54" s="219"/>
      <c r="J54" s="220"/>
      <c r="K54" s="221"/>
      <c r="L54" s="219"/>
      <c r="M54" s="219"/>
      <c r="N54" s="219"/>
      <c r="O54" s="222"/>
      <c r="P54" s="223"/>
      <c r="Q54" s="219"/>
      <c r="R54" s="219"/>
      <c r="S54" s="219"/>
      <c r="T54" s="220"/>
      <c r="U54" s="221"/>
      <c r="V54" s="219"/>
      <c r="W54" s="219"/>
      <c r="X54" s="219"/>
      <c r="Y54" s="222"/>
      <c r="Z54" s="223"/>
      <c r="AA54" s="219"/>
      <c r="AB54" s="219"/>
      <c r="AC54" s="222"/>
      <c r="AD54" s="220"/>
      <c r="AE54" s="212">
        <f t="shared" si="0"/>
        <v>0</v>
      </c>
      <c r="AF54" s="213">
        <f t="shared" si="1"/>
        <v>19</v>
      </c>
      <c r="AG54" s="224">
        <f t="shared" si="4"/>
        <v>0</v>
      </c>
      <c r="AH54" s="225">
        <f>IF(AF54="","",$AR$13-AE54)</f>
        <v>19</v>
      </c>
      <c r="AI54" s="850"/>
      <c r="AJ54" s="848"/>
      <c r="AK54" s="848"/>
      <c r="AL54" s="848"/>
      <c r="AM54" s="848"/>
      <c r="AN54" s="849"/>
    </row>
    <row r="55" spans="2:51" ht="18" customHeight="1">
      <c r="B55" s="184"/>
      <c r="C55" s="227">
        <f>IF(D55="","",SUBTOTAL(103,$D$17:D55))</f>
        <v>39</v>
      </c>
      <c r="D55" s="846" t="str">
        <f>IF('Input Data'!I48="","",'Input Data'!I48)</f>
        <v>CHAVEZ, NATHAN VILLANUEVA</v>
      </c>
      <c r="E55" s="847"/>
      <c r="F55" s="217"/>
      <c r="G55" s="218"/>
      <c r="H55" s="219"/>
      <c r="I55" s="219"/>
      <c r="J55" s="220"/>
      <c r="K55" s="221"/>
      <c r="L55" s="219"/>
      <c r="M55" s="219"/>
      <c r="N55" s="219"/>
      <c r="O55" s="222"/>
      <c r="P55" s="223"/>
      <c r="Q55" s="219"/>
      <c r="R55" s="219"/>
      <c r="S55" s="219"/>
      <c r="T55" s="220"/>
      <c r="U55" s="221"/>
      <c r="V55" s="219"/>
      <c r="W55" s="219"/>
      <c r="X55" s="219"/>
      <c r="Y55" s="222"/>
      <c r="Z55" s="223"/>
      <c r="AA55" s="219"/>
      <c r="AB55" s="219"/>
      <c r="AC55" s="222"/>
      <c r="AD55" s="220"/>
      <c r="AE55" s="212">
        <f t="shared" si="0"/>
        <v>0</v>
      </c>
      <c r="AF55" s="213">
        <f t="shared" si="1"/>
        <v>19</v>
      </c>
      <c r="AG55" s="224">
        <f t="shared" si="4"/>
        <v>0</v>
      </c>
      <c r="AH55" s="225">
        <f t="shared" si="2"/>
        <v>19</v>
      </c>
      <c r="AI55" s="850"/>
      <c r="AJ55" s="848"/>
      <c r="AK55" s="848"/>
      <c r="AL55" s="848"/>
      <c r="AM55" s="848"/>
      <c r="AN55" s="849"/>
    </row>
    <row r="56" spans="2:51" ht="18" customHeight="1">
      <c r="B56" s="184"/>
      <c r="C56" s="227">
        <f>IF(D56="","",SUBTOTAL(103,$D$17:D56))</f>
        <v>40</v>
      </c>
      <c r="D56" s="846" t="str">
        <f>IF('Input Data'!I49="","",'Input Data'!I49)</f>
        <v>LIM, CHRISTIAN RAMOS</v>
      </c>
      <c r="E56" s="847"/>
      <c r="F56" s="217"/>
      <c r="G56" s="218"/>
      <c r="H56" s="219"/>
      <c r="I56" s="219"/>
      <c r="J56" s="220"/>
      <c r="K56" s="221"/>
      <c r="L56" s="219"/>
      <c r="M56" s="219"/>
      <c r="N56" s="219"/>
      <c r="O56" s="222"/>
      <c r="P56" s="223"/>
      <c r="Q56" s="219"/>
      <c r="R56" s="219"/>
      <c r="S56" s="219"/>
      <c r="T56" s="220"/>
      <c r="U56" s="221"/>
      <c r="V56" s="219"/>
      <c r="W56" s="219"/>
      <c r="X56" s="219"/>
      <c r="Y56" s="222"/>
      <c r="Z56" s="223"/>
      <c r="AA56" s="219"/>
      <c r="AB56" s="219"/>
      <c r="AC56" s="222"/>
      <c r="AD56" s="220"/>
      <c r="AE56" s="212">
        <f t="shared" si="0"/>
        <v>0</v>
      </c>
      <c r="AF56" s="213">
        <f t="shared" si="1"/>
        <v>19</v>
      </c>
      <c r="AG56" s="224">
        <f t="shared" si="4"/>
        <v>0</v>
      </c>
      <c r="AH56" s="225">
        <f t="shared" si="2"/>
        <v>19</v>
      </c>
      <c r="AI56" s="850"/>
      <c r="AJ56" s="848"/>
      <c r="AK56" s="848"/>
      <c r="AL56" s="848"/>
      <c r="AM56" s="848"/>
      <c r="AN56" s="849"/>
    </row>
    <row r="57" spans="2:51" ht="18" customHeight="1">
      <c r="B57" s="184"/>
      <c r="C57" s="227">
        <f>IF(D57="","",SUBTOTAL(103,$D$17:D57))</f>
        <v>41</v>
      </c>
      <c r="D57" s="846" t="str">
        <f>IF('Input Data'!I50="","",'Input Data'!I50)</f>
        <v>CHUA, PAOLO FERNANDEZ</v>
      </c>
      <c r="E57" s="847"/>
      <c r="F57" s="217"/>
      <c r="G57" s="218"/>
      <c r="H57" s="219"/>
      <c r="I57" s="219"/>
      <c r="J57" s="220"/>
      <c r="K57" s="221"/>
      <c r="L57" s="219"/>
      <c r="M57" s="219"/>
      <c r="N57" s="219"/>
      <c r="O57" s="222"/>
      <c r="P57" s="223"/>
      <c r="Q57" s="219"/>
      <c r="R57" s="219"/>
      <c r="S57" s="219"/>
      <c r="T57" s="220"/>
      <c r="U57" s="221"/>
      <c r="V57" s="219"/>
      <c r="W57" s="219"/>
      <c r="X57" s="219"/>
      <c r="Y57" s="222"/>
      <c r="Z57" s="223"/>
      <c r="AA57" s="219"/>
      <c r="AB57" s="219"/>
      <c r="AC57" s="222"/>
      <c r="AD57" s="220"/>
      <c r="AE57" s="212">
        <f t="shared" si="0"/>
        <v>0</v>
      </c>
      <c r="AF57" s="213">
        <f t="shared" si="1"/>
        <v>19</v>
      </c>
      <c r="AG57" s="224">
        <f t="shared" si="4"/>
        <v>0</v>
      </c>
      <c r="AH57" s="225">
        <f t="shared" si="2"/>
        <v>19</v>
      </c>
      <c r="AI57" s="850"/>
      <c r="AJ57" s="848"/>
      <c r="AK57" s="848"/>
      <c r="AL57" s="848"/>
      <c r="AM57" s="848"/>
      <c r="AN57" s="849"/>
      <c r="AY57" s="177">
        <f t="shared" si="3"/>
        <v>1</v>
      </c>
    </row>
    <row r="58" spans="2:51" ht="18" customHeight="1">
      <c r="B58" s="184"/>
      <c r="C58" s="227">
        <f>IF(D58="","",SUBTOTAL(103,$D$17:D58))</f>
        <v>42</v>
      </c>
      <c r="D58" s="846" t="str">
        <f>IF('Input Data'!I51="","",'Input Data'!I51)</f>
        <v>SY, ANGELO GUTIERREZ</v>
      </c>
      <c r="E58" s="847"/>
      <c r="F58" s="217"/>
      <c r="G58" s="218"/>
      <c r="H58" s="219"/>
      <c r="I58" s="219"/>
      <c r="J58" s="220"/>
      <c r="K58" s="221"/>
      <c r="L58" s="219"/>
      <c r="M58" s="219"/>
      <c r="N58" s="219"/>
      <c r="O58" s="222"/>
      <c r="P58" s="223"/>
      <c r="Q58" s="219"/>
      <c r="R58" s="219"/>
      <c r="S58" s="219"/>
      <c r="T58" s="220"/>
      <c r="U58" s="221"/>
      <c r="V58" s="219"/>
      <c r="W58" s="219"/>
      <c r="X58" s="219"/>
      <c r="Y58" s="222"/>
      <c r="Z58" s="223"/>
      <c r="AA58" s="219"/>
      <c r="AB58" s="219"/>
      <c r="AC58" s="222"/>
      <c r="AD58" s="220"/>
      <c r="AE58" s="212">
        <f t="shared" si="0"/>
        <v>0</v>
      </c>
      <c r="AF58" s="213">
        <f t="shared" si="1"/>
        <v>19</v>
      </c>
      <c r="AG58" s="224">
        <f t="shared" si="4"/>
        <v>0</v>
      </c>
      <c r="AH58" s="225">
        <f t="shared" si="2"/>
        <v>19</v>
      </c>
      <c r="AI58" s="850"/>
      <c r="AJ58" s="848"/>
      <c r="AK58" s="848"/>
      <c r="AL58" s="848"/>
      <c r="AM58" s="848"/>
      <c r="AN58" s="849"/>
      <c r="AY58" s="177">
        <f t="shared" si="3"/>
        <v>1</v>
      </c>
    </row>
    <row r="59" spans="2:51" ht="18" customHeight="1">
      <c r="B59" s="184"/>
      <c r="C59" s="227">
        <f>IF(D59="","",SUBTOTAL(103,$D$17:D59))</f>
        <v>43</v>
      </c>
      <c r="D59" s="846" t="str">
        <f>IF('Input Data'!I52="","",'Input Data'!I52)</f>
        <v>GO, DOMINIC NAVARRO</v>
      </c>
      <c r="E59" s="847"/>
      <c r="F59" s="221"/>
      <c r="G59" s="219"/>
      <c r="H59" s="219"/>
      <c r="I59" s="219"/>
      <c r="J59" s="220"/>
      <c r="K59" s="221"/>
      <c r="L59" s="219"/>
      <c r="M59" s="219"/>
      <c r="N59" s="219"/>
      <c r="O59" s="222"/>
      <c r="P59" s="223"/>
      <c r="Q59" s="219"/>
      <c r="R59" s="219"/>
      <c r="S59" s="219"/>
      <c r="T59" s="220"/>
      <c r="U59" s="221"/>
      <c r="V59" s="219"/>
      <c r="W59" s="219"/>
      <c r="X59" s="219"/>
      <c r="Y59" s="222"/>
      <c r="Z59" s="223"/>
      <c r="AA59" s="219"/>
      <c r="AB59" s="219"/>
      <c r="AC59" s="222"/>
      <c r="AD59" s="220"/>
      <c r="AE59" s="212">
        <f t="shared" si="0"/>
        <v>0</v>
      </c>
      <c r="AF59" s="213">
        <f t="shared" si="1"/>
        <v>19</v>
      </c>
      <c r="AG59" s="224">
        <f t="shared" si="4"/>
        <v>0</v>
      </c>
      <c r="AH59" s="225">
        <f t="shared" si="2"/>
        <v>19</v>
      </c>
      <c r="AI59" s="850"/>
      <c r="AJ59" s="848"/>
      <c r="AK59" s="848"/>
      <c r="AL59" s="848"/>
      <c r="AM59" s="848"/>
      <c r="AN59" s="849"/>
      <c r="AY59" s="177">
        <f t="shared" si="3"/>
        <v>1</v>
      </c>
    </row>
    <row r="60" spans="2:51" ht="18" customHeight="1">
      <c r="B60" s="184"/>
      <c r="C60" s="227">
        <f>IF(D60="","",SUBTOTAL(103,$D$17:D60))</f>
        <v>44</v>
      </c>
      <c r="D60" s="846" t="str">
        <f>IF('Input Data'!I53="","",'Input Data'!I53)</f>
        <v>TAN, EMMANUEL CASTILLO</v>
      </c>
      <c r="E60" s="847"/>
      <c r="F60" s="221"/>
      <c r="G60" s="219"/>
      <c r="H60" s="219"/>
      <c r="I60" s="219"/>
      <c r="J60" s="220"/>
      <c r="K60" s="221"/>
      <c r="L60" s="219"/>
      <c r="M60" s="219"/>
      <c r="N60" s="219"/>
      <c r="O60" s="222"/>
      <c r="P60" s="223"/>
      <c r="Q60" s="219"/>
      <c r="R60" s="219"/>
      <c r="S60" s="219"/>
      <c r="T60" s="220"/>
      <c r="U60" s="221"/>
      <c r="V60" s="219"/>
      <c r="W60" s="219"/>
      <c r="X60" s="219"/>
      <c r="Y60" s="222"/>
      <c r="Z60" s="223"/>
      <c r="AA60" s="219"/>
      <c r="AB60" s="219"/>
      <c r="AC60" s="222"/>
      <c r="AD60" s="220"/>
      <c r="AE60" s="212">
        <f t="shared" si="0"/>
        <v>0</v>
      </c>
      <c r="AF60" s="213">
        <f t="shared" si="1"/>
        <v>19</v>
      </c>
      <c r="AG60" s="224">
        <f t="shared" si="4"/>
        <v>0</v>
      </c>
      <c r="AH60" s="225">
        <f t="shared" si="2"/>
        <v>19</v>
      </c>
      <c r="AI60" s="850"/>
      <c r="AJ60" s="848"/>
      <c r="AK60" s="848"/>
      <c r="AL60" s="848"/>
      <c r="AM60" s="848"/>
      <c r="AN60" s="849"/>
      <c r="AY60" s="177">
        <f t="shared" si="3"/>
        <v>1</v>
      </c>
    </row>
    <row r="61" spans="2:51" ht="18" customHeight="1">
      <c r="B61" s="184"/>
      <c r="C61" s="227">
        <f>IF(D61="","",SUBTOTAL(103,$D$17:D61))</f>
        <v>45</v>
      </c>
      <c r="D61" s="846" t="str">
        <f>IF('Input Data'!I54="","",'Input Data'!I54)</f>
        <v>ONG, PATRICK HERRERA</v>
      </c>
      <c r="E61" s="847"/>
      <c r="F61" s="221"/>
      <c r="G61" s="219"/>
      <c r="H61" s="219"/>
      <c r="I61" s="219"/>
      <c r="J61" s="220"/>
      <c r="K61" s="221"/>
      <c r="L61" s="219"/>
      <c r="M61" s="219"/>
      <c r="N61" s="219"/>
      <c r="O61" s="222"/>
      <c r="P61" s="223"/>
      <c r="Q61" s="219"/>
      <c r="R61" s="219"/>
      <c r="S61" s="219"/>
      <c r="T61" s="220"/>
      <c r="U61" s="221"/>
      <c r="V61" s="219"/>
      <c r="W61" s="219"/>
      <c r="X61" s="219"/>
      <c r="Y61" s="222"/>
      <c r="Z61" s="223"/>
      <c r="AA61" s="219"/>
      <c r="AB61" s="219"/>
      <c r="AC61" s="222"/>
      <c r="AD61" s="220"/>
      <c r="AE61" s="212">
        <f t="shared" si="0"/>
        <v>0</v>
      </c>
      <c r="AF61" s="213">
        <f t="shared" si="1"/>
        <v>19</v>
      </c>
      <c r="AG61" s="224">
        <f t="shared" si="4"/>
        <v>0</v>
      </c>
      <c r="AH61" s="225">
        <f t="shared" si="2"/>
        <v>19</v>
      </c>
      <c r="AI61" s="850"/>
      <c r="AJ61" s="848"/>
      <c r="AK61" s="848"/>
      <c r="AL61" s="848"/>
      <c r="AM61" s="848"/>
      <c r="AN61" s="849"/>
      <c r="AY61" s="177">
        <f t="shared" si="3"/>
        <v>1</v>
      </c>
    </row>
    <row r="62" spans="2:51" ht="18" customHeight="1">
      <c r="B62" s="184"/>
      <c r="C62" s="227">
        <f>IF(D62="","",SUBTOTAL(103,$D$17:D62))</f>
        <v>46</v>
      </c>
      <c r="D62" s="846" t="str">
        <f>IF('Input Data'!I55="","",'Input Data'!I55)</f>
        <v>UY, JOSEPH SALAZAR</v>
      </c>
      <c r="E62" s="847"/>
      <c r="F62" s="221"/>
      <c r="G62" s="219"/>
      <c r="H62" s="219"/>
      <c r="I62" s="219"/>
      <c r="J62" s="220"/>
      <c r="K62" s="221"/>
      <c r="L62" s="219"/>
      <c r="M62" s="219"/>
      <c r="N62" s="219"/>
      <c r="O62" s="222"/>
      <c r="P62" s="223"/>
      <c r="Q62" s="219"/>
      <c r="R62" s="219"/>
      <c r="S62" s="219"/>
      <c r="T62" s="220"/>
      <c r="U62" s="221"/>
      <c r="V62" s="219"/>
      <c r="W62" s="219"/>
      <c r="X62" s="219"/>
      <c r="Y62" s="222"/>
      <c r="Z62" s="223"/>
      <c r="AA62" s="219"/>
      <c r="AB62" s="219"/>
      <c r="AC62" s="222"/>
      <c r="AD62" s="220"/>
      <c r="AE62" s="212">
        <f t="shared" si="0"/>
        <v>0</v>
      </c>
      <c r="AF62" s="213">
        <f t="shared" si="1"/>
        <v>19</v>
      </c>
      <c r="AG62" s="224">
        <f t="shared" si="4"/>
        <v>0</v>
      </c>
      <c r="AH62" s="225">
        <f t="shared" si="2"/>
        <v>19</v>
      </c>
      <c r="AI62" s="850"/>
      <c r="AJ62" s="848"/>
      <c r="AK62" s="848"/>
      <c r="AL62" s="848"/>
      <c r="AM62" s="848"/>
      <c r="AN62" s="849"/>
      <c r="AY62" s="177">
        <f t="shared" si="3"/>
        <v>1</v>
      </c>
    </row>
    <row r="63" spans="2:51" ht="18" customHeight="1">
      <c r="B63" s="184"/>
      <c r="C63" s="227">
        <f>IF(D63="","",SUBTOTAL(103,$D$17:D63))</f>
        <v>47</v>
      </c>
      <c r="D63" s="846" t="str">
        <f>IF('Input Data'!I56="","",'Input Data'!I56)</f>
        <v>CO, LAWRENCE RIVERA</v>
      </c>
      <c r="E63" s="847"/>
      <c r="F63" s="236"/>
      <c r="G63" s="237"/>
      <c r="H63" s="237"/>
      <c r="I63" s="237"/>
      <c r="J63" s="238"/>
      <c r="K63" s="236"/>
      <c r="L63" s="237"/>
      <c r="M63" s="237"/>
      <c r="N63" s="237"/>
      <c r="O63" s="239"/>
      <c r="P63" s="240"/>
      <c r="Q63" s="237"/>
      <c r="R63" s="237"/>
      <c r="S63" s="237"/>
      <c r="T63" s="238"/>
      <c r="U63" s="236"/>
      <c r="V63" s="237"/>
      <c r="W63" s="237"/>
      <c r="X63" s="237"/>
      <c r="Y63" s="239"/>
      <c r="Z63" s="240"/>
      <c r="AA63" s="237"/>
      <c r="AB63" s="237"/>
      <c r="AC63" s="239"/>
      <c r="AD63" s="238"/>
      <c r="AE63" s="212">
        <f t="shared" si="0"/>
        <v>0</v>
      </c>
      <c r="AF63" s="213">
        <f t="shared" si="1"/>
        <v>19</v>
      </c>
      <c r="AG63" s="224">
        <f t="shared" si="4"/>
        <v>0</v>
      </c>
      <c r="AH63" s="225">
        <f t="shared" si="2"/>
        <v>19</v>
      </c>
      <c r="AI63" s="850"/>
      <c r="AJ63" s="848"/>
      <c r="AK63" s="848"/>
      <c r="AL63" s="848"/>
      <c r="AM63" s="848"/>
      <c r="AN63" s="849"/>
      <c r="AY63" s="177">
        <f t="shared" si="3"/>
        <v>1</v>
      </c>
    </row>
    <row r="64" spans="2:51" ht="18" customHeight="1">
      <c r="B64" s="184"/>
      <c r="C64" s="227">
        <f>IF(D64="","",SUBTOTAL(103,$D$17:D64))</f>
        <v>48</v>
      </c>
      <c r="D64" s="846" t="str">
        <f>IF('Input Data'!I57="","",'Input Data'!I57)</f>
        <v>DY, VINCENT MENDOZA</v>
      </c>
      <c r="E64" s="847"/>
      <c r="F64" s="236"/>
      <c r="G64" s="237"/>
      <c r="H64" s="237"/>
      <c r="I64" s="237"/>
      <c r="J64" s="238"/>
      <c r="K64" s="236"/>
      <c r="L64" s="237"/>
      <c r="M64" s="237"/>
      <c r="N64" s="237"/>
      <c r="O64" s="239"/>
      <c r="P64" s="240"/>
      <c r="Q64" s="237"/>
      <c r="R64" s="237"/>
      <c r="S64" s="237"/>
      <c r="T64" s="238"/>
      <c r="U64" s="236"/>
      <c r="V64" s="237"/>
      <c r="W64" s="237"/>
      <c r="X64" s="237"/>
      <c r="Y64" s="239"/>
      <c r="Z64" s="240"/>
      <c r="AA64" s="237"/>
      <c r="AB64" s="237"/>
      <c r="AC64" s="239"/>
      <c r="AD64" s="238"/>
      <c r="AE64" s="212">
        <f t="shared" si="0"/>
        <v>0</v>
      </c>
      <c r="AF64" s="213">
        <f t="shared" si="1"/>
        <v>19</v>
      </c>
      <c r="AG64" s="224">
        <f t="shared" si="4"/>
        <v>0</v>
      </c>
      <c r="AH64" s="225">
        <f t="shared" si="2"/>
        <v>19</v>
      </c>
      <c r="AI64" s="850"/>
      <c r="AJ64" s="848"/>
      <c r="AK64" s="848"/>
      <c r="AL64" s="848"/>
      <c r="AM64" s="848"/>
      <c r="AN64" s="849"/>
      <c r="AY64" s="177">
        <f t="shared" si="3"/>
        <v>1</v>
      </c>
    </row>
    <row r="65" spans="2:51" ht="18" customHeight="1">
      <c r="B65" s="184"/>
      <c r="C65" s="227">
        <f>IF(D65="","",SUBTOTAL(103,$D$17:D65))</f>
        <v>49</v>
      </c>
      <c r="D65" s="846" t="str">
        <f>IF('Input Data'!I58="","",'Input Data'!I58)</f>
        <v>TIU, JUSTIN LOPEZ</v>
      </c>
      <c r="E65" s="847"/>
      <c r="F65" s="236"/>
      <c r="G65" s="237"/>
      <c r="H65" s="237"/>
      <c r="I65" s="237"/>
      <c r="J65" s="238"/>
      <c r="K65" s="236"/>
      <c r="L65" s="237"/>
      <c r="M65" s="237"/>
      <c r="N65" s="237"/>
      <c r="O65" s="239"/>
      <c r="P65" s="240"/>
      <c r="Q65" s="237"/>
      <c r="R65" s="237"/>
      <c r="S65" s="237"/>
      <c r="T65" s="238"/>
      <c r="U65" s="236"/>
      <c r="V65" s="237"/>
      <c r="W65" s="237"/>
      <c r="X65" s="237"/>
      <c r="Y65" s="239"/>
      <c r="Z65" s="240"/>
      <c r="AA65" s="237"/>
      <c r="AB65" s="237"/>
      <c r="AC65" s="239"/>
      <c r="AD65" s="238"/>
      <c r="AE65" s="212">
        <f t="shared" si="0"/>
        <v>0</v>
      </c>
      <c r="AF65" s="213">
        <f t="shared" si="1"/>
        <v>19</v>
      </c>
      <c r="AG65" s="224">
        <f t="shared" si="4"/>
        <v>0</v>
      </c>
      <c r="AH65" s="225">
        <f t="shared" si="2"/>
        <v>19</v>
      </c>
      <c r="AI65" s="850"/>
      <c r="AJ65" s="848"/>
      <c r="AK65" s="848"/>
      <c r="AL65" s="848"/>
      <c r="AM65" s="848"/>
      <c r="AN65" s="849"/>
      <c r="AY65" s="177">
        <f t="shared" si="3"/>
        <v>1</v>
      </c>
    </row>
    <row r="66" spans="2:51" ht="18" customHeight="1">
      <c r="B66" s="184"/>
      <c r="C66" s="227">
        <f>IF(D66="","",SUBTOTAL(103,$D$17:D66))</f>
        <v>50</v>
      </c>
      <c r="D66" s="846" t="str">
        <f>IF('Input Data'!I59="","",'Input Data'!I59)</f>
        <v>YUMUL, FRANCIS PONCE</v>
      </c>
      <c r="E66" s="847"/>
      <c r="F66" s="236"/>
      <c r="G66" s="237"/>
      <c r="H66" s="237"/>
      <c r="I66" s="237"/>
      <c r="J66" s="238"/>
      <c r="K66" s="236"/>
      <c r="L66" s="237"/>
      <c r="M66" s="237"/>
      <c r="N66" s="237"/>
      <c r="O66" s="239"/>
      <c r="P66" s="240"/>
      <c r="Q66" s="237"/>
      <c r="R66" s="237"/>
      <c r="S66" s="237"/>
      <c r="T66" s="238"/>
      <c r="U66" s="236"/>
      <c r="V66" s="237"/>
      <c r="W66" s="237"/>
      <c r="X66" s="237"/>
      <c r="Y66" s="239"/>
      <c r="Z66" s="240"/>
      <c r="AA66" s="237"/>
      <c r="AB66" s="237"/>
      <c r="AC66" s="239"/>
      <c r="AD66" s="238"/>
      <c r="AE66" s="212">
        <f t="shared" si="0"/>
        <v>0</v>
      </c>
      <c r="AF66" s="213">
        <f t="shared" si="1"/>
        <v>19</v>
      </c>
      <c r="AG66" s="224">
        <f t="shared" si="4"/>
        <v>0</v>
      </c>
      <c r="AH66" s="225">
        <f t="shared" si="2"/>
        <v>19</v>
      </c>
      <c r="AI66" s="850"/>
      <c r="AJ66" s="848"/>
      <c r="AK66" s="848"/>
      <c r="AL66" s="848"/>
      <c r="AM66" s="848"/>
      <c r="AN66" s="849"/>
      <c r="AY66" s="177">
        <f t="shared" si="3"/>
        <v>1</v>
      </c>
    </row>
    <row r="67" spans="2:51" ht="18" customHeight="1">
      <c r="B67" s="184"/>
      <c r="C67" s="227" t="str">
        <f>IF(D67="","",SUBTOTAL(103,$D$17:D67))</f>
        <v/>
      </c>
      <c r="D67" s="846" t="str">
        <f>IF('Input Data'!I60="","",'Input Data'!I60)</f>
        <v/>
      </c>
      <c r="E67" s="847"/>
      <c r="F67" s="236"/>
      <c r="G67" s="237"/>
      <c r="H67" s="237"/>
      <c r="I67" s="237"/>
      <c r="J67" s="238"/>
      <c r="K67" s="236"/>
      <c r="L67" s="237"/>
      <c r="M67" s="237"/>
      <c r="N67" s="237"/>
      <c r="O67" s="239"/>
      <c r="P67" s="240"/>
      <c r="Q67" s="237"/>
      <c r="R67" s="237"/>
      <c r="S67" s="237"/>
      <c r="T67" s="238"/>
      <c r="U67" s="236"/>
      <c r="V67" s="237"/>
      <c r="W67" s="237"/>
      <c r="X67" s="237"/>
      <c r="Y67" s="239"/>
      <c r="Z67" s="240"/>
      <c r="AA67" s="237"/>
      <c r="AB67" s="237"/>
      <c r="AC67" s="239"/>
      <c r="AD67" s="238"/>
      <c r="AE67" s="212" t="str">
        <f t="shared" si="0"/>
        <v/>
      </c>
      <c r="AF67" s="213" t="str">
        <f t="shared" si="1"/>
        <v/>
      </c>
      <c r="AG67" s="224" t="str">
        <f t="shared" si="4"/>
        <v/>
      </c>
      <c r="AH67" s="225" t="str">
        <f t="shared" si="2"/>
        <v/>
      </c>
      <c r="AI67" s="850"/>
      <c r="AJ67" s="848"/>
      <c r="AK67" s="848"/>
      <c r="AL67" s="848"/>
      <c r="AM67" s="848"/>
      <c r="AN67" s="849"/>
      <c r="AY67" s="177">
        <f t="shared" si="3"/>
        <v>0</v>
      </c>
    </row>
    <row r="68" spans="2:51" ht="18" customHeight="1">
      <c r="B68" s="184"/>
      <c r="C68" s="227" t="str">
        <f>IF(D68="","",SUBTOTAL(103,$D$17:D68))</f>
        <v/>
      </c>
      <c r="D68" s="846" t="str">
        <f>IF('Input Data'!I61="","",'Input Data'!I61)</f>
        <v/>
      </c>
      <c r="E68" s="847"/>
      <c r="F68" s="236"/>
      <c r="G68" s="237"/>
      <c r="H68" s="237"/>
      <c r="I68" s="237"/>
      <c r="J68" s="238"/>
      <c r="K68" s="236"/>
      <c r="L68" s="237"/>
      <c r="M68" s="237"/>
      <c r="N68" s="237"/>
      <c r="O68" s="239"/>
      <c r="P68" s="240"/>
      <c r="Q68" s="237"/>
      <c r="R68" s="237"/>
      <c r="S68" s="237"/>
      <c r="T68" s="238"/>
      <c r="U68" s="236"/>
      <c r="V68" s="237"/>
      <c r="W68" s="237"/>
      <c r="X68" s="237"/>
      <c r="Y68" s="239"/>
      <c r="Z68" s="240"/>
      <c r="AA68" s="237"/>
      <c r="AB68" s="237"/>
      <c r="AC68" s="239"/>
      <c r="AD68" s="238"/>
      <c r="AE68" s="212" t="str">
        <f t="shared" si="0"/>
        <v/>
      </c>
      <c r="AF68" s="213" t="str">
        <f t="shared" si="1"/>
        <v/>
      </c>
      <c r="AG68" s="224" t="str">
        <f t="shared" si="4"/>
        <v/>
      </c>
      <c r="AH68" s="225" t="str">
        <f t="shared" si="2"/>
        <v/>
      </c>
      <c r="AI68" s="850"/>
      <c r="AJ68" s="848"/>
      <c r="AK68" s="848"/>
      <c r="AL68" s="848"/>
      <c r="AM68" s="848"/>
      <c r="AN68" s="849"/>
      <c r="AY68" s="177">
        <f t="shared" si="3"/>
        <v>0</v>
      </c>
    </row>
    <row r="69" spans="2:51" ht="18" customHeight="1">
      <c r="B69" s="184"/>
      <c r="C69" s="227" t="str">
        <f>IF(D69="","",SUBTOTAL(103,$D$17:D69))</f>
        <v/>
      </c>
      <c r="D69" s="846" t="str">
        <f>IF('Input Data'!I62="","",'Input Data'!I62)</f>
        <v/>
      </c>
      <c r="E69" s="847"/>
      <c r="F69" s="236"/>
      <c r="G69" s="237"/>
      <c r="H69" s="237"/>
      <c r="I69" s="237"/>
      <c r="J69" s="238"/>
      <c r="K69" s="236"/>
      <c r="L69" s="237"/>
      <c r="M69" s="237"/>
      <c r="N69" s="237"/>
      <c r="O69" s="239"/>
      <c r="P69" s="240"/>
      <c r="Q69" s="237"/>
      <c r="R69" s="237"/>
      <c r="S69" s="237"/>
      <c r="T69" s="238"/>
      <c r="U69" s="236"/>
      <c r="V69" s="237"/>
      <c r="W69" s="237"/>
      <c r="X69" s="237"/>
      <c r="Y69" s="239"/>
      <c r="Z69" s="240"/>
      <c r="AA69" s="237"/>
      <c r="AB69" s="237"/>
      <c r="AC69" s="239"/>
      <c r="AD69" s="238"/>
      <c r="AE69" s="212" t="str">
        <f t="shared" si="0"/>
        <v/>
      </c>
      <c r="AF69" s="213" t="str">
        <f t="shared" si="1"/>
        <v/>
      </c>
      <c r="AG69" s="224" t="str">
        <f t="shared" si="4"/>
        <v/>
      </c>
      <c r="AH69" s="225" t="str">
        <f t="shared" si="2"/>
        <v/>
      </c>
      <c r="AI69" s="850"/>
      <c r="AJ69" s="848"/>
      <c r="AK69" s="848"/>
      <c r="AL69" s="848"/>
      <c r="AM69" s="848"/>
      <c r="AN69" s="849"/>
      <c r="AY69" s="177">
        <f t="shared" si="3"/>
        <v>0</v>
      </c>
    </row>
    <row r="70" spans="2:51" ht="18" customHeight="1">
      <c r="B70" s="184"/>
      <c r="C70" s="227" t="str">
        <f>IF(D70="","",SUBTOTAL(103,$D$17:D70))</f>
        <v/>
      </c>
      <c r="D70" s="846" t="str">
        <f>IF('Input Data'!I63="","",'Input Data'!I63)</f>
        <v/>
      </c>
      <c r="E70" s="847"/>
      <c r="F70" s="236"/>
      <c r="G70" s="237"/>
      <c r="H70" s="237"/>
      <c r="I70" s="237"/>
      <c r="J70" s="238"/>
      <c r="K70" s="236"/>
      <c r="L70" s="237"/>
      <c r="M70" s="237"/>
      <c r="N70" s="237"/>
      <c r="O70" s="239"/>
      <c r="P70" s="240"/>
      <c r="Q70" s="237"/>
      <c r="R70" s="237"/>
      <c r="S70" s="237"/>
      <c r="T70" s="238"/>
      <c r="U70" s="236"/>
      <c r="V70" s="237"/>
      <c r="W70" s="237"/>
      <c r="X70" s="237"/>
      <c r="Y70" s="239"/>
      <c r="Z70" s="240"/>
      <c r="AA70" s="237"/>
      <c r="AB70" s="237"/>
      <c r="AC70" s="239"/>
      <c r="AD70" s="238"/>
      <c r="AE70" s="212" t="str">
        <f t="shared" si="0"/>
        <v/>
      </c>
      <c r="AF70" s="213" t="str">
        <f t="shared" si="1"/>
        <v/>
      </c>
      <c r="AG70" s="224" t="str">
        <f t="shared" si="4"/>
        <v/>
      </c>
      <c r="AH70" s="225" t="str">
        <f t="shared" si="2"/>
        <v/>
      </c>
      <c r="AI70" s="850"/>
      <c r="AJ70" s="848"/>
      <c r="AK70" s="848"/>
      <c r="AL70" s="848"/>
      <c r="AM70" s="848"/>
      <c r="AN70" s="849"/>
      <c r="AY70" s="177">
        <f t="shared" si="3"/>
        <v>0</v>
      </c>
    </row>
    <row r="71" spans="2:51" ht="18" customHeight="1">
      <c r="B71" s="184"/>
      <c r="C71" s="227" t="str">
        <f>IF(D71="","",SUBTOTAL(103,$D$17:D71))</f>
        <v/>
      </c>
      <c r="D71" s="846" t="str">
        <f>IF('Input Data'!I64="","",'Input Data'!I64)</f>
        <v/>
      </c>
      <c r="E71" s="847"/>
      <c r="F71" s="236"/>
      <c r="G71" s="237"/>
      <c r="H71" s="237"/>
      <c r="I71" s="237"/>
      <c r="J71" s="238"/>
      <c r="K71" s="236"/>
      <c r="L71" s="237"/>
      <c r="M71" s="237"/>
      <c r="N71" s="237"/>
      <c r="O71" s="239"/>
      <c r="P71" s="240"/>
      <c r="Q71" s="237"/>
      <c r="R71" s="237"/>
      <c r="S71" s="237"/>
      <c r="T71" s="238"/>
      <c r="U71" s="236"/>
      <c r="V71" s="237"/>
      <c r="W71" s="237"/>
      <c r="X71" s="237"/>
      <c r="Y71" s="239"/>
      <c r="Z71" s="240"/>
      <c r="AA71" s="237"/>
      <c r="AB71" s="237"/>
      <c r="AC71" s="239"/>
      <c r="AD71" s="238"/>
      <c r="AE71" s="212" t="str">
        <f t="shared" si="0"/>
        <v/>
      </c>
      <c r="AF71" s="213" t="str">
        <f t="shared" si="1"/>
        <v/>
      </c>
      <c r="AG71" s="224" t="str">
        <f t="shared" si="4"/>
        <v/>
      </c>
      <c r="AH71" s="225" t="str">
        <f t="shared" si="2"/>
        <v/>
      </c>
      <c r="AI71" s="850"/>
      <c r="AJ71" s="848"/>
      <c r="AK71" s="848"/>
      <c r="AL71" s="848"/>
      <c r="AM71" s="848"/>
      <c r="AN71" s="849"/>
      <c r="AY71" s="177">
        <f t="shared" si="3"/>
        <v>0</v>
      </c>
    </row>
    <row r="72" spans="2:51" ht="18" customHeight="1">
      <c r="B72" s="184"/>
      <c r="C72" s="227" t="str">
        <f>IF(D72="","",SUBTOTAL(103,$D$17:D72))</f>
        <v/>
      </c>
      <c r="D72" s="846" t="str">
        <f>IF('Input Data'!I65="","",'Input Data'!I65)</f>
        <v/>
      </c>
      <c r="E72" s="847"/>
      <c r="F72" s="236"/>
      <c r="G72" s="237"/>
      <c r="H72" s="237"/>
      <c r="I72" s="237"/>
      <c r="J72" s="238"/>
      <c r="K72" s="236"/>
      <c r="L72" s="237"/>
      <c r="M72" s="237"/>
      <c r="N72" s="237"/>
      <c r="O72" s="239"/>
      <c r="P72" s="240"/>
      <c r="Q72" s="237"/>
      <c r="R72" s="237"/>
      <c r="S72" s="237"/>
      <c r="T72" s="238"/>
      <c r="U72" s="236"/>
      <c r="V72" s="237"/>
      <c r="W72" s="237"/>
      <c r="X72" s="237"/>
      <c r="Y72" s="239"/>
      <c r="Z72" s="240"/>
      <c r="AA72" s="237"/>
      <c r="AB72" s="237"/>
      <c r="AC72" s="239"/>
      <c r="AD72" s="238"/>
      <c r="AE72" s="212" t="str">
        <f t="shared" si="0"/>
        <v/>
      </c>
      <c r="AF72" s="213" t="str">
        <f t="shared" si="1"/>
        <v/>
      </c>
      <c r="AG72" s="224" t="str">
        <f t="shared" si="4"/>
        <v/>
      </c>
      <c r="AH72" s="225" t="str">
        <f t="shared" si="2"/>
        <v/>
      </c>
      <c r="AI72" s="850"/>
      <c r="AJ72" s="848"/>
      <c r="AK72" s="848"/>
      <c r="AL72" s="848"/>
      <c r="AM72" s="848"/>
      <c r="AN72" s="849"/>
      <c r="AY72" s="177">
        <f t="shared" si="3"/>
        <v>0</v>
      </c>
    </row>
    <row r="73" spans="2:51" ht="18" customHeight="1">
      <c r="B73" s="184"/>
      <c r="C73" s="227" t="str">
        <f>IF(D73="","",SUBTOTAL(103,$D$17:D73))</f>
        <v/>
      </c>
      <c r="D73" s="846" t="str">
        <f>IF('Input Data'!I66="","",'Input Data'!I66)</f>
        <v/>
      </c>
      <c r="E73" s="847"/>
      <c r="F73" s="236"/>
      <c r="G73" s="237"/>
      <c r="H73" s="237"/>
      <c r="I73" s="237"/>
      <c r="J73" s="238"/>
      <c r="K73" s="236"/>
      <c r="L73" s="237"/>
      <c r="M73" s="237"/>
      <c r="N73" s="237"/>
      <c r="O73" s="239"/>
      <c r="P73" s="240"/>
      <c r="Q73" s="237"/>
      <c r="R73" s="237"/>
      <c r="S73" s="237"/>
      <c r="T73" s="238"/>
      <c r="U73" s="236"/>
      <c r="V73" s="237"/>
      <c r="W73" s="237"/>
      <c r="X73" s="237"/>
      <c r="Y73" s="239"/>
      <c r="Z73" s="240"/>
      <c r="AA73" s="237"/>
      <c r="AB73" s="237"/>
      <c r="AC73" s="239"/>
      <c r="AD73" s="238"/>
      <c r="AE73" s="212" t="str">
        <f t="shared" si="0"/>
        <v/>
      </c>
      <c r="AF73" s="213" t="str">
        <f t="shared" si="1"/>
        <v/>
      </c>
      <c r="AG73" s="224" t="str">
        <f t="shared" si="4"/>
        <v/>
      </c>
      <c r="AH73" s="225" t="str">
        <f t="shared" si="2"/>
        <v/>
      </c>
      <c r="AI73" s="850"/>
      <c r="AJ73" s="848"/>
      <c r="AK73" s="848"/>
      <c r="AL73" s="848"/>
      <c r="AM73" s="848"/>
      <c r="AN73" s="849"/>
      <c r="AY73" s="177">
        <f t="shared" si="3"/>
        <v>0</v>
      </c>
    </row>
    <row r="74" spans="2:51" ht="18" customHeight="1">
      <c r="B74" s="184"/>
      <c r="C74" s="227" t="str">
        <f>IF(D74="","",SUBTOTAL(103,$D$17:D74))</f>
        <v/>
      </c>
      <c r="D74" s="846" t="str">
        <f>IF('Input Data'!I67="","",'Input Data'!I67)</f>
        <v/>
      </c>
      <c r="E74" s="847"/>
      <c r="F74" s="236"/>
      <c r="G74" s="237"/>
      <c r="H74" s="237"/>
      <c r="I74" s="237"/>
      <c r="J74" s="238"/>
      <c r="K74" s="236"/>
      <c r="L74" s="237"/>
      <c r="M74" s="237"/>
      <c r="N74" s="237"/>
      <c r="O74" s="239"/>
      <c r="P74" s="240"/>
      <c r="Q74" s="237"/>
      <c r="R74" s="237"/>
      <c r="S74" s="237"/>
      <c r="T74" s="238"/>
      <c r="U74" s="236"/>
      <c r="V74" s="237"/>
      <c r="W74" s="237"/>
      <c r="X74" s="237"/>
      <c r="Y74" s="239"/>
      <c r="Z74" s="240"/>
      <c r="AA74" s="237"/>
      <c r="AB74" s="237"/>
      <c r="AC74" s="239"/>
      <c r="AD74" s="238"/>
      <c r="AE74" s="212" t="str">
        <f t="shared" si="0"/>
        <v/>
      </c>
      <c r="AF74" s="213" t="str">
        <f t="shared" si="1"/>
        <v/>
      </c>
      <c r="AG74" s="224" t="str">
        <f t="shared" si="4"/>
        <v/>
      </c>
      <c r="AH74" s="225" t="str">
        <f t="shared" si="2"/>
        <v/>
      </c>
      <c r="AI74" s="850"/>
      <c r="AJ74" s="848"/>
      <c r="AK74" s="848"/>
      <c r="AL74" s="848"/>
      <c r="AM74" s="848"/>
      <c r="AN74" s="849"/>
      <c r="AY74" s="177">
        <f t="shared" si="3"/>
        <v>0</v>
      </c>
    </row>
    <row r="75" spans="2:51" ht="18" customHeight="1">
      <c r="B75" s="184"/>
      <c r="C75" s="227" t="str">
        <f>IF(D75="","",SUBTOTAL(103,$D$17:D75))</f>
        <v/>
      </c>
      <c r="D75" s="846" t="str">
        <f>IF('Input Data'!I68="","",'Input Data'!I68)</f>
        <v/>
      </c>
      <c r="E75" s="847"/>
      <c r="F75" s="236"/>
      <c r="G75" s="237"/>
      <c r="H75" s="237"/>
      <c r="I75" s="237"/>
      <c r="J75" s="238"/>
      <c r="K75" s="236"/>
      <c r="L75" s="237"/>
      <c r="M75" s="237"/>
      <c r="N75" s="237"/>
      <c r="O75" s="239"/>
      <c r="P75" s="240"/>
      <c r="Q75" s="237"/>
      <c r="R75" s="237"/>
      <c r="S75" s="237"/>
      <c r="T75" s="238"/>
      <c r="U75" s="236"/>
      <c r="V75" s="237"/>
      <c r="W75" s="237"/>
      <c r="X75" s="237"/>
      <c r="Y75" s="239"/>
      <c r="Z75" s="240"/>
      <c r="AA75" s="237"/>
      <c r="AB75" s="237"/>
      <c r="AC75" s="239"/>
      <c r="AD75" s="238"/>
      <c r="AE75" s="212" t="str">
        <f t="shared" si="0"/>
        <v/>
      </c>
      <c r="AF75" s="213" t="str">
        <f t="shared" si="1"/>
        <v/>
      </c>
      <c r="AG75" s="224" t="str">
        <f t="shared" si="4"/>
        <v/>
      </c>
      <c r="AH75" s="225" t="str">
        <f t="shared" si="2"/>
        <v/>
      </c>
      <c r="AI75" s="850"/>
      <c r="AJ75" s="848"/>
      <c r="AK75" s="848"/>
      <c r="AL75" s="848"/>
      <c r="AM75" s="848"/>
      <c r="AN75" s="849"/>
      <c r="AY75" s="177">
        <f t="shared" si="3"/>
        <v>0</v>
      </c>
    </row>
    <row r="76" spans="2:51" ht="18" customHeight="1" thickBot="1">
      <c r="C76" s="241" t="str">
        <f>IF(D76="","",SUBTOTAL(103,$D$17:D76))</f>
        <v/>
      </c>
      <c r="D76" s="823" t="str">
        <f>IF('Input Data'!I69="","",'Input Data'!I69)</f>
        <v/>
      </c>
      <c r="E76" s="824"/>
      <c r="F76" s="236"/>
      <c r="G76" s="237"/>
      <c r="H76" s="237"/>
      <c r="I76" s="237"/>
      <c r="J76" s="238"/>
      <c r="K76" s="236"/>
      <c r="L76" s="237"/>
      <c r="M76" s="237"/>
      <c r="N76" s="237"/>
      <c r="O76" s="239"/>
      <c r="P76" s="240"/>
      <c r="Q76" s="237"/>
      <c r="R76" s="237"/>
      <c r="S76" s="237"/>
      <c r="T76" s="238"/>
      <c r="U76" s="236"/>
      <c r="V76" s="237"/>
      <c r="W76" s="237"/>
      <c r="X76" s="237"/>
      <c r="Y76" s="239"/>
      <c r="Z76" s="240"/>
      <c r="AA76" s="237"/>
      <c r="AB76" s="237"/>
      <c r="AC76" s="239"/>
      <c r="AD76" s="238"/>
      <c r="AE76" s="212" t="str">
        <f t="shared" si="0"/>
        <v/>
      </c>
      <c r="AF76" s="213" t="str">
        <f t="shared" si="1"/>
        <v/>
      </c>
      <c r="AG76" s="224" t="str">
        <f t="shared" si="4"/>
        <v/>
      </c>
      <c r="AH76" s="225" t="str">
        <f t="shared" si="2"/>
        <v/>
      </c>
      <c r="AI76" s="825"/>
      <c r="AJ76" s="826"/>
      <c r="AK76" s="826"/>
      <c r="AL76" s="826"/>
      <c r="AM76" s="826"/>
      <c r="AN76" s="827"/>
      <c r="AY76" s="177">
        <f t="shared" si="3"/>
        <v>0</v>
      </c>
    </row>
    <row r="77" spans="2:51" ht="21.95" customHeight="1" thickBot="1">
      <c r="B77" s="184"/>
      <c r="C77" s="242" cm="1">
        <f t="array" aca="1" ref="C77" ca="1">SUMPRODUCT(SUBTOTAL(103,OFFSET(D17,ROW(D17:D76)-ROW(D17),0,1)),--(TRIM(D17:D76)&lt;&gt;""))</f>
        <v>50</v>
      </c>
      <c r="D77" s="856" t="s">
        <v>205</v>
      </c>
      <c r="E77" s="829"/>
      <c r="F77" s="243" t="str">
        <f>IF(F14="","",$AL$147-(COUNTIF(F17:F76,"x")*1 + COUNTIF(F17:F76,"h")*0.5))</f>
        <v/>
      </c>
      <c r="G77" s="243">
        <f t="shared" ref="G77:AD77" ca="1" si="5">IF(G14="","",$AL$147-(COUNTIF(G17:G76,"x")*1 + COUNTIF(G17:G76,"h")*0.5))</f>
        <v>50</v>
      </c>
      <c r="H77" s="243">
        <f t="shared" ca="1" si="5"/>
        <v>49</v>
      </c>
      <c r="I77" s="243">
        <f t="shared" ca="1" si="5"/>
        <v>50</v>
      </c>
      <c r="J77" s="244">
        <f t="shared" ca="1" si="5"/>
        <v>50</v>
      </c>
      <c r="K77" s="245">
        <f t="shared" ca="1" si="5"/>
        <v>50</v>
      </c>
      <c r="L77" s="243">
        <f t="shared" ca="1" si="5"/>
        <v>50</v>
      </c>
      <c r="M77" s="243">
        <f t="shared" ca="1" si="5"/>
        <v>50</v>
      </c>
      <c r="N77" s="243">
        <f ca="1">IF(N14="","",$AL$147-(COUNTIF(N17:N76,"x")*1 + COUNTIF(N17:N76,"h")*0.5))</f>
        <v>50</v>
      </c>
      <c r="O77" s="244">
        <f t="shared" ca="1" si="5"/>
        <v>50</v>
      </c>
      <c r="P77" s="245">
        <f t="shared" ca="1" si="5"/>
        <v>50</v>
      </c>
      <c r="Q77" s="243">
        <f t="shared" ca="1" si="5"/>
        <v>50</v>
      </c>
      <c r="R77" s="243">
        <f t="shared" ca="1" si="5"/>
        <v>50</v>
      </c>
      <c r="S77" s="243">
        <f t="shared" ca="1" si="5"/>
        <v>50</v>
      </c>
      <c r="T77" s="246">
        <f t="shared" ca="1" si="5"/>
        <v>50</v>
      </c>
      <c r="U77" s="247">
        <f ca="1">IF(U14="","",$AL$147-(COUNTIF(U17:U76,"x")*1 + COUNTIF(U17:U76,"h")*0.5))</f>
        <v>50</v>
      </c>
      <c r="V77" s="243">
        <f t="shared" ca="1" si="5"/>
        <v>50</v>
      </c>
      <c r="W77" s="243">
        <f t="shared" ca="1" si="5"/>
        <v>50</v>
      </c>
      <c r="X77" s="243">
        <f t="shared" ca="1" si="5"/>
        <v>50</v>
      </c>
      <c r="Y77" s="244">
        <f t="shared" ca="1" si="5"/>
        <v>50</v>
      </c>
      <c r="Z77" s="245" t="str">
        <f t="shared" si="5"/>
        <v/>
      </c>
      <c r="AA77" s="243" t="str">
        <f t="shared" si="5"/>
        <v/>
      </c>
      <c r="AB77" s="243" t="str">
        <f t="shared" si="5"/>
        <v/>
      </c>
      <c r="AC77" s="243" t="str">
        <f t="shared" si="5"/>
        <v/>
      </c>
      <c r="AD77" s="243" t="str">
        <f t="shared" si="5"/>
        <v/>
      </c>
      <c r="AE77" s="212"/>
      <c r="AF77" s="213"/>
      <c r="AG77" s="248">
        <f>SUM(AG17:AG76)</f>
        <v>1</v>
      </c>
      <c r="AH77" s="249">
        <f>SUM(AH17:AH76)</f>
        <v>949</v>
      </c>
      <c r="AI77" s="250"/>
      <c r="AJ77" s="251"/>
      <c r="AK77" s="857"/>
      <c r="AL77" s="857"/>
      <c r="AM77" s="857"/>
      <c r="AN77" s="858"/>
      <c r="AY77" s="177">
        <v>1</v>
      </c>
    </row>
    <row r="78" spans="2:51" ht="18" customHeight="1">
      <c r="B78" s="184"/>
      <c r="C78" s="397">
        <f>IF(D78="","",SUBTOTAL(103,$D$78:D78))</f>
        <v>1</v>
      </c>
      <c r="D78" s="851" t="str">
        <f>IF('Input Data'!I71="","",'Input Data'!I71)</f>
        <v>CRUZ, MARIA SANTOS</v>
      </c>
      <c r="E78" s="852"/>
      <c r="F78" s="252"/>
      <c r="G78" s="206"/>
      <c r="H78" s="207"/>
      <c r="I78" s="207"/>
      <c r="J78" s="235"/>
      <c r="K78" s="253"/>
      <c r="L78" s="234"/>
      <c r="M78" s="234"/>
      <c r="N78" s="234"/>
      <c r="O78" s="254"/>
      <c r="P78" s="255"/>
      <c r="Q78" s="234"/>
      <c r="R78" s="234"/>
      <c r="S78" s="234"/>
      <c r="T78" s="235"/>
      <c r="U78" s="253"/>
      <c r="V78" s="234"/>
      <c r="W78" s="234"/>
      <c r="X78" s="234"/>
      <c r="Y78" s="254"/>
      <c r="Z78" s="255"/>
      <c r="AA78" s="234"/>
      <c r="AB78" s="234"/>
      <c r="AC78" s="254"/>
      <c r="AD78" s="235"/>
      <c r="AE78" s="212">
        <f>IF(D78="","",COUNTIF(F78:AD78,"x") + COUNTIF(F78:AD78,"h")*0.5)</f>
        <v>0</v>
      </c>
      <c r="AF78" s="213">
        <f>IF(OR(D78="", AI78="Transferred Out", AI78="NLS"), "", $AR$13)</f>
        <v>19</v>
      </c>
      <c r="AG78" s="256">
        <f>IF(AH78="","",AE78)</f>
        <v>0</v>
      </c>
      <c r="AH78" s="257">
        <f>IF(AF78="","",$AR$13-AE78)</f>
        <v>19</v>
      </c>
      <c r="AI78" s="853"/>
      <c r="AJ78" s="854"/>
      <c r="AK78" s="854"/>
      <c r="AL78" s="854"/>
      <c r="AM78" s="854"/>
      <c r="AN78" s="855"/>
      <c r="AY78" s="177">
        <f t="shared" ref="AY78:AY137" si="6">IF(D78="",0,1)</f>
        <v>1</v>
      </c>
    </row>
    <row r="79" spans="2:51" ht="18" customHeight="1">
      <c r="B79" s="184"/>
      <c r="C79" s="216">
        <f>IF(D79="","",SUBTOTAL(103,$D$78:D79))</f>
        <v>2</v>
      </c>
      <c r="D79" s="846" t="str">
        <f>IF('Input Data'!I72="","",'Input Data'!I72)</f>
        <v>REYES, ANGELA VILLANUEVA</v>
      </c>
      <c r="E79" s="847"/>
      <c r="F79" s="258"/>
      <c r="G79" s="259"/>
      <c r="H79" s="219"/>
      <c r="I79" s="219"/>
      <c r="J79" s="220"/>
      <c r="K79" s="221"/>
      <c r="L79" s="219"/>
      <c r="M79" s="219"/>
      <c r="N79" s="219"/>
      <c r="O79" s="222"/>
      <c r="P79" s="223"/>
      <c r="Q79" s="219"/>
      <c r="R79" s="219"/>
      <c r="S79" s="219"/>
      <c r="T79" s="220"/>
      <c r="U79" s="221"/>
      <c r="V79" s="219"/>
      <c r="W79" s="219"/>
      <c r="X79" s="219"/>
      <c r="Y79" s="222"/>
      <c r="Z79" s="223"/>
      <c r="AA79" s="219"/>
      <c r="AB79" s="219"/>
      <c r="AC79" s="222"/>
      <c r="AD79" s="220"/>
      <c r="AE79" s="212">
        <f t="shared" ref="AE79:AE137" si="7">IF(D79="","",COUNTIF(F79:AD79,"x") + COUNTIF(F79:AD79,"h")*0.5)</f>
        <v>0</v>
      </c>
      <c r="AF79" s="213">
        <f t="shared" ref="AF79:AF137" si="8">IF(OR(D79="", AI79="Transferred Out", AI79="NLS"), "", $AR$13)</f>
        <v>19</v>
      </c>
      <c r="AG79" s="256">
        <f t="shared" ref="AG79:AG137" si="9">IF(AH79="","",AE79)</f>
        <v>0</v>
      </c>
      <c r="AH79" s="257">
        <f t="shared" ref="AH79:AH137" si="10">IF(AF79="","",$AR$13-AE79)</f>
        <v>19</v>
      </c>
      <c r="AI79" s="850"/>
      <c r="AJ79" s="848"/>
      <c r="AK79" s="848"/>
      <c r="AL79" s="848"/>
      <c r="AM79" s="848"/>
      <c r="AN79" s="849"/>
      <c r="AY79" s="177">
        <f t="shared" si="6"/>
        <v>1</v>
      </c>
    </row>
    <row r="80" spans="2:51" ht="18" customHeight="1">
      <c r="B80" s="184"/>
      <c r="C80" s="216">
        <f>IF(D80="","",SUBTOTAL(103,$D$78:D80))</f>
        <v>3</v>
      </c>
      <c r="D80" s="846" t="str">
        <f>IF('Input Data'!I73="","",'Input Data'!I73)</f>
        <v>SANTOS, KRISTINE MENDOZA</v>
      </c>
      <c r="E80" s="847"/>
      <c r="F80" s="258"/>
      <c r="G80" s="259"/>
      <c r="H80" s="219"/>
      <c r="I80" s="219"/>
      <c r="J80" s="220"/>
      <c r="K80" s="221"/>
      <c r="L80" s="219"/>
      <c r="M80" s="219"/>
      <c r="N80" s="219"/>
      <c r="O80" s="222"/>
      <c r="P80" s="223"/>
      <c r="Q80" s="219"/>
      <c r="R80" s="219"/>
      <c r="S80" s="219"/>
      <c r="T80" s="220"/>
      <c r="U80" s="221"/>
      <c r="V80" s="219"/>
      <c r="W80" s="219"/>
      <c r="X80" s="219"/>
      <c r="Y80" s="222"/>
      <c r="Z80" s="223"/>
      <c r="AA80" s="219"/>
      <c r="AB80" s="219"/>
      <c r="AC80" s="222"/>
      <c r="AD80" s="220"/>
      <c r="AE80" s="212">
        <f t="shared" si="7"/>
        <v>0</v>
      </c>
      <c r="AF80" s="213">
        <f t="shared" si="8"/>
        <v>19</v>
      </c>
      <c r="AG80" s="256">
        <f t="shared" si="9"/>
        <v>0</v>
      </c>
      <c r="AH80" s="257">
        <f t="shared" si="10"/>
        <v>19</v>
      </c>
      <c r="AI80" s="850"/>
      <c r="AJ80" s="848"/>
      <c r="AK80" s="848"/>
      <c r="AL80" s="848"/>
      <c r="AM80" s="848"/>
      <c r="AN80" s="849"/>
      <c r="AY80" s="177">
        <f t="shared" si="6"/>
        <v>1</v>
      </c>
    </row>
    <row r="81" spans="2:51" ht="18" customHeight="1">
      <c r="B81" s="184"/>
      <c r="C81" s="216">
        <f>IF(D81="","",SUBTOTAL(103,$D$78:D81))</f>
        <v>4</v>
      </c>
      <c r="D81" s="846" t="str">
        <f>IF('Input Data'!I74="","",'Input Data'!I74)</f>
        <v>MENDOZA, SOPHIA LOPEZ</v>
      </c>
      <c r="E81" s="847"/>
      <c r="F81" s="258"/>
      <c r="G81" s="259"/>
      <c r="H81" s="219"/>
      <c r="I81" s="219"/>
      <c r="J81" s="220"/>
      <c r="K81" s="221"/>
      <c r="L81" s="219"/>
      <c r="M81" s="219"/>
      <c r="N81" s="219"/>
      <c r="O81" s="222"/>
      <c r="P81" s="223"/>
      <c r="Q81" s="219"/>
      <c r="R81" s="219"/>
      <c r="S81" s="219"/>
      <c r="T81" s="220"/>
      <c r="U81" s="221"/>
      <c r="V81" s="219"/>
      <c r="W81" s="219"/>
      <c r="X81" s="219"/>
      <c r="Y81" s="222"/>
      <c r="Z81" s="223"/>
      <c r="AA81" s="219"/>
      <c r="AB81" s="219"/>
      <c r="AC81" s="222"/>
      <c r="AD81" s="220"/>
      <c r="AE81" s="212">
        <f t="shared" si="7"/>
        <v>0</v>
      </c>
      <c r="AF81" s="213">
        <f t="shared" si="8"/>
        <v>19</v>
      </c>
      <c r="AG81" s="256">
        <f t="shared" si="9"/>
        <v>0</v>
      </c>
      <c r="AH81" s="257">
        <f t="shared" si="10"/>
        <v>19</v>
      </c>
      <c r="AI81" s="850"/>
      <c r="AJ81" s="848"/>
      <c r="AK81" s="848"/>
      <c r="AL81" s="848"/>
      <c r="AM81" s="848"/>
      <c r="AN81" s="849"/>
      <c r="AY81" s="177">
        <f t="shared" si="6"/>
        <v>1</v>
      </c>
    </row>
    <row r="82" spans="2:51" ht="18" customHeight="1">
      <c r="B82" s="184"/>
      <c r="C82" s="227">
        <f>IF(D82="","",SUBTOTAL(103,$D$78:D82))</f>
        <v>5</v>
      </c>
      <c r="D82" s="846" t="str">
        <f>IF('Input Data'!I75="","",'Input Data'!I75)</f>
        <v>VILLANUEVA, CAMILLE RAMOS</v>
      </c>
      <c r="E82" s="847"/>
      <c r="F82" s="258"/>
      <c r="G82" s="259"/>
      <c r="H82" s="219"/>
      <c r="I82" s="219"/>
      <c r="J82" s="220"/>
      <c r="K82" s="221"/>
      <c r="L82" s="219"/>
      <c r="M82" s="219"/>
      <c r="N82" s="219"/>
      <c r="O82" s="222"/>
      <c r="P82" s="223"/>
      <c r="Q82" s="219"/>
      <c r="R82" s="219"/>
      <c r="S82" s="219"/>
      <c r="T82" s="220"/>
      <c r="U82" s="221"/>
      <c r="V82" s="219"/>
      <c r="W82" s="219"/>
      <c r="X82" s="219"/>
      <c r="Y82" s="222"/>
      <c r="Z82" s="223"/>
      <c r="AA82" s="219"/>
      <c r="AB82" s="219"/>
      <c r="AC82" s="222"/>
      <c r="AD82" s="220"/>
      <c r="AE82" s="212">
        <f t="shared" si="7"/>
        <v>0</v>
      </c>
      <c r="AF82" s="213">
        <f t="shared" si="8"/>
        <v>19</v>
      </c>
      <c r="AG82" s="256">
        <f t="shared" si="9"/>
        <v>0</v>
      </c>
      <c r="AH82" s="257">
        <f t="shared" si="10"/>
        <v>19</v>
      </c>
      <c r="AI82" s="850"/>
      <c r="AJ82" s="848"/>
      <c r="AK82" s="848"/>
      <c r="AL82" s="848"/>
      <c r="AM82" s="848"/>
      <c r="AN82" s="849"/>
      <c r="AY82" s="177">
        <f t="shared" si="6"/>
        <v>1</v>
      </c>
    </row>
    <row r="83" spans="2:51" ht="18" customHeight="1">
      <c r="B83" s="184"/>
      <c r="C83" s="216">
        <f>IF(D83="","",SUBTOTAL(103,$D$78:D83))</f>
        <v>6</v>
      </c>
      <c r="D83" s="846" t="str">
        <f>IF('Input Data'!I76="","",'Input Data'!I76)</f>
        <v>LOPEZ, CLARISSE BAUTISTA</v>
      </c>
      <c r="E83" s="847"/>
      <c r="F83" s="258"/>
      <c r="G83" s="259"/>
      <c r="H83" s="219"/>
      <c r="I83" s="219"/>
      <c r="J83" s="220"/>
      <c r="K83" s="221"/>
      <c r="L83" s="219"/>
      <c r="M83" s="219"/>
      <c r="N83" s="219"/>
      <c r="O83" s="222"/>
      <c r="P83" s="223"/>
      <c r="Q83" s="219"/>
      <c r="R83" s="219"/>
      <c r="S83" s="219"/>
      <c r="T83" s="220"/>
      <c r="U83" s="221"/>
      <c r="V83" s="219"/>
      <c r="W83" s="219"/>
      <c r="X83" s="219"/>
      <c r="Y83" s="222"/>
      <c r="Z83" s="223"/>
      <c r="AA83" s="219"/>
      <c r="AB83" s="219"/>
      <c r="AC83" s="222"/>
      <c r="AD83" s="220"/>
      <c r="AE83" s="212">
        <f t="shared" si="7"/>
        <v>0</v>
      </c>
      <c r="AF83" s="213">
        <f t="shared" si="8"/>
        <v>19</v>
      </c>
      <c r="AG83" s="256">
        <f t="shared" si="9"/>
        <v>0</v>
      </c>
      <c r="AH83" s="257">
        <f t="shared" si="10"/>
        <v>19</v>
      </c>
      <c r="AI83" s="850"/>
      <c r="AJ83" s="848"/>
      <c r="AK83" s="848"/>
      <c r="AL83" s="848"/>
      <c r="AM83" s="848"/>
      <c r="AN83" s="849"/>
      <c r="AY83" s="177">
        <f t="shared" si="6"/>
        <v>1</v>
      </c>
    </row>
    <row r="84" spans="2:51" ht="18" customHeight="1">
      <c r="B84" s="184"/>
      <c r="C84" s="216">
        <f>IF(D84="","",SUBTOTAL(103,$D$78:D84))</f>
        <v>7</v>
      </c>
      <c r="D84" s="846" t="str">
        <f>IF('Input Data'!I77="","",'Input Data'!I77)</f>
        <v>TORRES, HANNAH GARCIA</v>
      </c>
      <c r="E84" s="847"/>
      <c r="F84" s="258"/>
      <c r="G84" s="259"/>
      <c r="H84" s="219"/>
      <c r="I84" s="219"/>
      <c r="J84" s="220"/>
      <c r="K84" s="221"/>
      <c r="L84" s="219"/>
      <c r="M84" s="219"/>
      <c r="N84" s="219"/>
      <c r="O84" s="222"/>
      <c r="P84" s="223"/>
      <c r="Q84" s="219"/>
      <c r="R84" s="219"/>
      <c r="S84" s="219"/>
      <c r="T84" s="220"/>
      <c r="U84" s="221"/>
      <c r="V84" s="219"/>
      <c r="W84" s="219"/>
      <c r="X84" s="219"/>
      <c r="Y84" s="222"/>
      <c r="Z84" s="223"/>
      <c r="AA84" s="219"/>
      <c r="AB84" s="219"/>
      <c r="AC84" s="222"/>
      <c r="AD84" s="220"/>
      <c r="AE84" s="212">
        <f t="shared" si="7"/>
        <v>0</v>
      </c>
      <c r="AF84" s="213">
        <f t="shared" si="8"/>
        <v>19</v>
      </c>
      <c r="AG84" s="256">
        <f t="shared" si="9"/>
        <v>0</v>
      </c>
      <c r="AH84" s="257">
        <f t="shared" si="10"/>
        <v>19</v>
      </c>
      <c r="AI84" s="850"/>
      <c r="AJ84" s="848"/>
      <c r="AK84" s="848"/>
      <c r="AL84" s="848"/>
      <c r="AM84" s="848"/>
      <c r="AN84" s="849"/>
      <c r="AY84" s="177">
        <f t="shared" si="6"/>
        <v>1</v>
      </c>
    </row>
    <row r="85" spans="2:51" ht="18" customHeight="1">
      <c r="B85" s="184"/>
      <c r="C85" s="216">
        <f>IF(D85="","",SUBTOTAL(103,$D$78:D85))</f>
        <v>8</v>
      </c>
      <c r="D85" s="846" t="str">
        <f>IF('Input Data'!I78="","",'Input Data'!I78)</f>
        <v>RAMOS, ALYSSA MORALES</v>
      </c>
      <c r="E85" s="847"/>
      <c r="F85" s="258"/>
      <c r="G85" s="259"/>
      <c r="H85" s="219"/>
      <c r="I85" s="219"/>
      <c r="J85" s="220"/>
      <c r="K85" s="221"/>
      <c r="L85" s="219"/>
      <c r="M85" s="219"/>
      <c r="N85" s="219"/>
      <c r="O85" s="222"/>
      <c r="P85" s="223"/>
      <c r="Q85" s="219"/>
      <c r="R85" s="219"/>
      <c r="S85" s="219"/>
      <c r="T85" s="220"/>
      <c r="U85" s="221"/>
      <c r="V85" s="219"/>
      <c r="W85" s="219"/>
      <c r="X85" s="219"/>
      <c r="Y85" s="222"/>
      <c r="Z85" s="223"/>
      <c r="AA85" s="219"/>
      <c r="AB85" s="219"/>
      <c r="AC85" s="222"/>
      <c r="AD85" s="220"/>
      <c r="AE85" s="212">
        <f t="shared" si="7"/>
        <v>0</v>
      </c>
      <c r="AF85" s="213">
        <f t="shared" si="8"/>
        <v>19</v>
      </c>
      <c r="AG85" s="256">
        <f t="shared" si="9"/>
        <v>0</v>
      </c>
      <c r="AH85" s="257">
        <f t="shared" si="10"/>
        <v>19</v>
      </c>
      <c r="AI85" s="850"/>
      <c r="AJ85" s="848"/>
      <c r="AK85" s="848"/>
      <c r="AL85" s="848"/>
      <c r="AM85" s="848"/>
      <c r="AN85" s="849"/>
      <c r="AY85" s="177">
        <f t="shared" si="6"/>
        <v>1</v>
      </c>
    </row>
    <row r="86" spans="2:51" ht="18" customHeight="1">
      <c r="B86" s="184"/>
      <c r="C86" s="227">
        <f>IF(D86="","",SUBTOTAL(103,$D$78:D86))</f>
        <v>9</v>
      </c>
      <c r="D86" s="846" t="str">
        <f>IF('Input Data'!I79="","",'Input Data'!I79)</f>
        <v>BAUTISTA, JESSICA FERNANDEZ</v>
      </c>
      <c r="E86" s="847"/>
      <c r="F86" s="258"/>
      <c r="G86" s="259"/>
      <c r="H86" s="219"/>
      <c r="I86" s="219"/>
      <c r="J86" s="220"/>
      <c r="K86" s="221"/>
      <c r="L86" s="219"/>
      <c r="M86" s="219"/>
      <c r="N86" s="219"/>
      <c r="O86" s="222"/>
      <c r="P86" s="223"/>
      <c r="Q86" s="219"/>
      <c r="R86" s="219"/>
      <c r="S86" s="219"/>
      <c r="T86" s="220"/>
      <c r="U86" s="221"/>
      <c r="V86" s="219"/>
      <c r="W86" s="219"/>
      <c r="X86" s="219"/>
      <c r="Y86" s="222"/>
      <c r="Z86" s="223"/>
      <c r="AA86" s="219"/>
      <c r="AB86" s="219"/>
      <c r="AC86" s="222"/>
      <c r="AD86" s="220"/>
      <c r="AE86" s="212">
        <f t="shared" si="7"/>
        <v>0</v>
      </c>
      <c r="AF86" s="213">
        <f t="shared" si="8"/>
        <v>19</v>
      </c>
      <c r="AG86" s="256">
        <f t="shared" si="9"/>
        <v>0</v>
      </c>
      <c r="AH86" s="257">
        <f t="shared" si="10"/>
        <v>19</v>
      </c>
      <c r="AI86" s="850"/>
      <c r="AJ86" s="848"/>
      <c r="AK86" s="848"/>
      <c r="AL86" s="848"/>
      <c r="AM86" s="848"/>
      <c r="AN86" s="849"/>
      <c r="AY86" s="177">
        <f t="shared" si="6"/>
        <v>1</v>
      </c>
    </row>
    <row r="87" spans="2:51" ht="18" customHeight="1">
      <c r="B87" s="184"/>
      <c r="C87" s="216">
        <f>IF(D87="","",SUBTOTAL(103,$D$78:D87))</f>
        <v>10</v>
      </c>
      <c r="D87" s="846" t="str">
        <f>IF('Input Data'!I80="","",'Input Data'!I80)</f>
        <v>GARCIA, TRISHA AQUINO</v>
      </c>
      <c r="E87" s="847"/>
      <c r="F87" s="258"/>
      <c r="G87" s="259"/>
      <c r="H87" s="219"/>
      <c r="I87" s="219"/>
      <c r="J87" s="220"/>
      <c r="K87" s="221"/>
      <c r="L87" s="219"/>
      <c r="M87" s="219"/>
      <c r="N87" s="219"/>
      <c r="O87" s="222"/>
      <c r="P87" s="223"/>
      <c r="Q87" s="219"/>
      <c r="R87" s="219"/>
      <c r="S87" s="219"/>
      <c r="T87" s="220"/>
      <c r="U87" s="221"/>
      <c r="V87" s="219"/>
      <c r="W87" s="219"/>
      <c r="X87" s="219"/>
      <c r="Y87" s="222"/>
      <c r="Z87" s="223"/>
      <c r="AA87" s="219"/>
      <c r="AB87" s="219"/>
      <c r="AC87" s="222"/>
      <c r="AD87" s="220"/>
      <c r="AE87" s="212">
        <f t="shared" si="7"/>
        <v>0</v>
      </c>
      <c r="AF87" s="213">
        <f t="shared" si="8"/>
        <v>19</v>
      </c>
      <c r="AG87" s="256">
        <f t="shared" si="9"/>
        <v>0</v>
      </c>
      <c r="AH87" s="257">
        <f t="shared" si="10"/>
        <v>19</v>
      </c>
      <c r="AI87" s="850"/>
      <c r="AJ87" s="848"/>
      <c r="AK87" s="848"/>
      <c r="AL87" s="848"/>
      <c r="AM87" s="848"/>
      <c r="AN87" s="849"/>
      <c r="AY87" s="177">
        <f t="shared" si="6"/>
        <v>1</v>
      </c>
    </row>
    <row r="88" spans="2:51" ht="18" customHeight="1">
      <c r="B88" s="184"/>
      <c r="C88" s="216">
        <f>IF(D88="","",SUBTOTAL(103,$D$78:D88))</f>
        <v>11</v>
      </c>
      <c r="D88" s="846" t="str">
        <f>IF('Input Data'!I81="","",'Input Data'!I81)</f>
        <v>MORALES, ERIKA SALAZAR</v>
      </c>
      <c r="E88" s="847"/>
      <c r="F88" s="258"/>
      <c r="G88" s="259"/>
      <c r="H88" s="219"/>
      <c r="I88" s="219"/>
      <c r="J88" s="220"/>
      <c r="K88" s="221"/>
      <c r="L88" s="219"/>
      <c r="M88" s="219"/>
      <c r="N88" s="219"/>
      <c r="O88" s="222"/>
      <c r="P88" s="223"/>
      <c r="Q88" s="219"/>
      <c r="R88" s="219"/>
      <c r="S88" s="219"/>
      <c r="T88" s="220"/>
      <c r="U88" s="221"/>
      <c r="V88" s="219"/>
      <c r="W88" s="219"/>
      <c r="X88" s="219"/>
      <c r="Y88" s="222"/>
      <c r="Z88" s="223"/>
      <c r="AA88" s="219"/>
      <c r="AB88" s="219"/>
      <c r="AC88" s="222"/>
      <c r="AD88" s="220"/>
      <c r="AE88" s="212">
        <f t="shared" si="7"/>
        <v>0</v>
      </c>
      <c r="AF88" s="213">
        <f t="shared" si="8"/>
        <v>19</v>
      </c>
      <c r="AG88" s="256">
        <f t="shared" si="9"/>
        <v>0</v>
      </c>
      <c r="AH88" s="257">
        <f t="shared" si="10"/>
        <v>19</v>
      </c>
      <c r="AI88" s="850"/>
      <c r="AJ88" s="848"/>
      <c r="AK88" s="848"/>
      <c r="AL88" s="848"/>
      <c r="AM88" s="848"/>
      <c r="AN88" s="849"/>
      <c r="AY88" s="177">
        <f t="shared" si="6"/>
        <v>1</v>
      </c>
    </row>
    <row r="89" spans="2:51" ht="18" customHeight="1">
      <c r="B89" s="184"/>
      <c r="C89" s="216">
        <f>IF(D89="","",SUBTOTAL(103,$D$78:D89))</f>
        <v>12</v>
      </c>
      <c r="D89" s="846" t="str">
        <f>IF('Input Data'!I82="","",'Input Data'!I82)</f>
        <v>FERNANDEZ, JASMINE GUTIERREZ</v>
      </c>
      <c r="E89" s="847"/>
      <c r="F89" s="258"/>
      <c r="G89" s="259"/>
      <c r="H89" s="219"/>
      <c r="I89" s="219"/>
      <c r="J89" s="220"/>
      <c r="K89" s="221"/>
      <c r="L89" s="219"/>
      <c r="M89" s="219"/>
      <c r="N89" s="219"/>
      <c r="O89" s="222"/>
      <c r="P89" s="223"/>
      <c r="Q89" s="219"/>
      <c r="R89" s="219"/>
      <c r="S89" s="219"/>
      <c r="T89" s="220"/>
      <c r="U89" s="221"/>
      <c r="V89" s="219"/>
      <c r="W89" s="219"/>
      <c r="X89" s="219"/>
      <c r="Y89" s="222"/>
      <c r="Z89" s="223"/>
      <c r="AA89" s="219"/>
      <c r="AB89" s="219"/>
      <c r="AC89" s="222"/>
      <c r="AD89" s="220"/>
      <c r="AE89" s="212">
        <f t="shared" si="7"/>
        <v>0</v>
      </c>
      <c r="AF89" s="213">
        <f t="shared" si="8"/>
        <v>19</v>
      </c>
      <c r="AG89" s="256">
        <f t="shared" si="9"/>
        <v>0</v>
      </c>
      <c r="AH89" s="257">
        <f t="shared" si="10"/>
        <v>19</v>
      </c>
      <c r="AI89" s="850"/>
      <c r="AJ89" s="848"/>
      <c r="AK89" s="848"/>
      <c r="AL89" s="848"/>
      <c r="AM89" s="848"/>
      <c r="AN89" s="849"/>
      <c r="AY89" s="177">
        <f t="shared" si="6"/>
        <v>1</v>
      </c>
    </row>
    <row r="90" spans="2:51" ht="18" customHeight="1">
      <c r="B90" s="184"/>
      <c r="C90" s="227">
        <f>IF(D90="","",SUBTOTAL(103,$D$78:D90))</f>
        <v>13</v>
      </c>
      <c r="D90" s="846" t="str">
        <f>IF('Input Data'!I83="","",'Input Data'!I83)</f>
        <v>AQUINO, NICOLE PONCE</v>
      </c>
      <c r="E90" s="847"/>
      <c r="F90" s="258"/>
      <c r="G90" s="259"/>
      <c r="H90" s="219"/>
      <c r="I90" s="219"/>
      <c r="J90" s="220"/>
      <c r="K90" s="221"/>
      <c r="L90" s="219"/>
      <c r="M90" s="219"/>
      <c r="N90" s="219"/>
      <c r="O90" s="222"/>
      <c r="P90" s="223"/>
      <c r="Q90" s="219"/>
      <c r="R90" s="219"/>
      <c r="S90" s="219"/>
      <c r="T90" s="220"/>
      <c r="U90" s="221"/>
      <c r="V90" s="219"/>
      <c r="W90" s="219"/>
      <c r="X90" s="219"/>
      <c r="Y90" s="222"/>
      <c r="Z90" s="223"/>
      <c r="AA90" s="219"/>
      <c r="AB90" s="219"/>
      <c r="AC90" s="222"/>
      <c r="AD90" s="220"/>
      <c r="AE90" s="212">
        <f t="shared" si="7"/>
        <v>0</v>
      </c>
      <c r="AF90" s="213">
        <f t="shared" si="8"/>
        <v>19</v>
      </c>
      <c r="AG90" s="256">
        <f t="shared" si="9"/>
        <v>0</v>
      </c>
      <c r="AH90" s="257">
        <f t="shared" si="10"/>
        <v>19</v>
      </c>
      <c r="AI90" s="850"/>
      <c r="AJ90" s="848"/>
      <c r="AK90" s="848"/>
      <c r="AL90" s="848"/>
      <c r="AM90" s="848"/>
      <c r="AN90" s="849"/>
      <c r="AY90" s="177">
        <f t="shared" si="6"/>
        <v>1</v>
      </c>
    </row>
    <row r="91" spans="2:51" ht="18" customHeight="1">
      <c r="B91" s="184"/>
      <c r="C91" s="216">
        <f>IF(D91="","",SUBTOTAL(103,$D$78:D91))</f>
        <v>14</v>
      </c>
      <c r="D91" s="846" t="str">
        <f>IF('Input Data'!I84="","",'Input Data'!I84)</f>
        <v>SALAZAR, DANICA RIVERA</v>
      </c>
      <c r="E91" s="847"/>
      <c r="F91" s="258"/>
      <c r="G91" s="259"/>
      <c r="H91" s="219"/>
      <c r="I91" s="219"/>
      <c r="J91" s="220"/>
      <c r="K91" s="221"/>
      <c r="L91" s="219"/>
      <c r="M91" s="219"/>
      <c r="N91" s="219"/>
      <c r="O91" s="222"/>
      <c r="P91" s="223"/>
      <c r="Q91" s="219"/>
      <c r="R91" s="219"/>
      <c r="S91" s="219"/>
      <c r="T91" s="220"/>
      <c r="U91" s="221"/>
      <c r="V91" s="219"/>
      <c r="W91" s="219"/>
      <c r="X91" s="219"/>
      <c r="Y91" s="222"/>
      <c r="Z91" s="223"/>
      <c r="AA91" s="219"/>
      <c r="AB91" s="219"/>
      <c r="AC91" s="222"/>
      <c r="AD91" s="220"/>
      <c r="AE91" s="212">
        <f t="shared" si="7"/>
        <v>0</v>
      </c>
      <c r="AF91" s="213">
        <f t="shared" si="8"/>
        <v>19</v>
      </c>
      <c r="AG91" s="256">
        <f t="shared" si="9"/>
        <v>0</v>
      </c>
      <c r="AH91" s="257">
        <f t="shared" si="10"/>
        <v>19</v>
      </c>
      <c r="AI91" s="850"/>
      <c r="AJ91" s="848"/>
      <c r="AK91" s="848"/>
      <c r="AL91" s="848"/>
      <c r="AM91" s="848"/>
      <c r="AN91" s="849"/>
      <c r="AY91" s="177">
        <f t="shared" si="6"/>
        <v>1</v>
      </c>
    </row>
    <row r="92" spans="2:51" ht="18" customHeight="1">
      <c r="C92" s="216">
        <f>IF(D92="","",SUBTOTAL(103,$D$78:D92))</f>
        <v>15</v>
      </c>
      <c r="D92" s="846" t="str">
        <f>IF('Input Data'!I85="","",'Input Data'!I85)</f>
        <v>GUTIERREZ, PATRICIA CRUZ</v>
      </c>
      <c r="E92" s="847"/>
      <c r="F92" s="258"/>
      <c r="G92" s="259"/>
      <c r="H92" s="219"/>
      <c r="I92" s="219"/>
      <c r="J92" s="220"/>
      <c r="K92" s="221"/>
      <c r="L92" s="219"/>
      <c r="M92" s="219"/>
      <c r="N92" s="219"/>
      <c r="O92" s="222"/>
      <c r="P92" s="223"/>
      <c r="Q92" s="219"/>
      <c r="R92" s="219"/>
      <c r="S92" s="219"/>
      <c r="T92" s="220"/>
      <c r="U92" s="221"/>
      <c r="V92" s="219"/>
      <c r="W92" s="219"/>
      <c r="X92" s="219"/>
      <c r="Y92" s="222"/>
      <c r="Z92" s="223"/>
      <c r="AA92" s="219"/>
      <c r="AB92" s="219"/>
      <c r="AC92" s="222"/>
      <c r="AD92" s="220"/>
      <c r="AE92" s="212">
        <f t="shared" si="7"/>
        <v>0</v>
      </c>
      <c r="AF92" s="213">
        <f t="shared" si="8"/>
        <v>19</v>
      </c>
      <c r="AG92" s="256">
        <f t="shared" si="9"/>
        <v>0</v>
      </c>
      <c r="AH92" s="257">
        <f t="shared" si="10"/>
        <v>19</v>
      </c>
      <c r="AI92" s="850"/>
      <c r="AJ92" s="848"/>
      <c r="AK92" s="848"/>
      <c r="AL92" s="848"/>
      <c r="AM92" s="848"/>
      <c r="AN92" s="849"/>
      <c r="AY92" s="177">
        <f t="shared" si="6"/>
        <v>1</v>
      </c>
    </row>
    <row r="93" spans="2:51" ht="18" customHeight="1">
      <c r="C93" s="216">
        <f>IF(D93="","",SUBTOTAL(103,$D$78:D93))</f>
        <v>16</v>
      </c>
      <c r="D93" s="846" t="str">
        <f>IF('Input Data'!I86="","",'Input Data'!I86)</f>
        <v>PONCE, KATRINA RAMIREZ</v>
      </c>
      <c r="E93" s="847"/>
      <c r="F93" s="258"/>
      <c r="G93" s="259"/>
      <c r="H93" s="219"/>
      <c r="I93" s="219"/>
      <c r="J93" s="220"/>
      <c r="K93" s="221"/>
      <c r="L93" s="219"/>
      <c r="M93" s="219"/>
      <c r="N93" s="219"/>
      <c r="O93" s="222"/>
      <c r="P93" s="223"/>
      <c r="Q93" s="219"/>
      <c r="R93" s="219"/>
      <c r="S93" s="219"/>
      <c r="T93" s="220"/>
      <c r="U93" s="221"/>
      <c r="V93" s="219"/>
      <c r="W93" s="219"/>
      <c r="X93" s="219"/>
      <c r="Y93" s="222"/>
      <c r="Z93" s="223"/>
      <c r="AA93" s="219"/>
      <c r="AB93" s="219"/>
      <c r="AC93" s="222"/>
      <c r="AD93" s="220"/>
      <c r="AE93" s="212">
        <f t="shared" si="7"/>
        <v>0</v>
      </c>
      <c r="AF93" s="213">
        <f t="shared" si="8"/>
        <v>19</v>
      </c>
      <c r="AG93" s="256">
        <f t="shared" si="9"/>
        <v>0</v>
      </c>
      <c r="AH93" s="257">
        <f t="shared" si="10"/>
        <v>19</v>
      </c>
      <c r="AI93" s="850"/>
      <c r="AJ93" s="848"/>
      <c r="AK93" s="848"/>
      <c r="AL93" s="848"/>
      <c r="AM93" s="848"/>
      <c r="AN93" s="849"/>
      <c r="AY93" s="177">
        <f t="shared" si="6"/>
        <v>1</v>
      </c>
    </row>
    <row r="94" spans="2:51" ht="18" customHeight="1">
      <c r="C94" s="227">
        <f>IF(D94="","",SUBTOTAL(103,$D$78:D94))</f>
        <v>17</v>
      </c>
      <c r="D94" s="846" t="str">
        <f>IF('Input Data'!I87="","",'Input Data'!I87)</f>
        <v>RIVERA, BIANCA CASTILLO</v>
      </c>
      <c r="E94" s="847"/>
      <c r="F94" s="258"/>
      <c r="G94" s="259"/>
      <c r="H94" s="219"/>
      <c r="I94" s="219"/>
      <c r="J94" s="220"/>
      <c r="K94" s="221"/>
      <c r="L94" s="219"/>
      <c r="M94" s="219"/>
      <c r="N94" s="219"/>
      <c r="O94" s="222"/>
      <c r="P94" s="223"/>
      <c r="Q94" s="219"/>
      <c r="R94" s="219"/>
      <c r="S94" s="219"/>
      <c r="T94" s="220"/>
      <c r="U94" s="221"/>
      <c r="V94" s="219"/>
      <c r="W94" s="219"/>
      <c r="X94" s="219"/>
      <c r="Y94" s="222"/>
      <c r="Z94" s="223"/>
      <c r="AA94" s="219"/>
      <c r="AB94" s="219"/>
      <c r="AC94" s="222"/>
      <c r="AD94" s="220"/>
      <c r="AE94" s="212">
        <f t="shared" si="7"/>
        <v>0</v>
      </c>
      <c r="AF94" s="213">
        <f t="shared" si="8"/>
        <v>19</v>
      </c>
      <c r="AG94" s="256">
        <f t="shared" si="9"/>
        <v>0</v>
      </c>
      <c r="AH94" s="257">
        <f t="shared" si="10"/>
        <v>19</v>
      </c>
      <c r="AI94" s="850"/>
      <c r="AJ94" s="848"/>
      <c r="AK94" s="848"/>
      <c r="AL94" s="848"/>
      <c r="AM94" s="848"/>
      <c r="AN94" s="849"/>
      <c r="AY94" s="177">
        <f t="shared" si="6"/>
        <v>1</v>
      </c>
    </row>
    <row r="95" spans="2:51" ht="18" customHeight="1">
      <c r="C95" s="216">
        <f>IF(D95="","",SUBTOTAL(103,$D$78:D95))</f>
        <v>18</v>
      </c>
      <c r="D95" s="846" t="str">
        <f>IF('Input Data'!I88="","",'Input Data'!I88)</f>
        <v>CRUZ, ANDREA HERRERA</v>
      </c>
      <c r="E95" s="847"/>
      <c r="F95" s="258"/>
      <c r="G95" s="259"/>
      <c r="H95" s="219"/>
      <c r="I95" s="219"/>
      <c r="J95" s="220"/>
      <c r="K95" s="221"/>
      <c r="L95" s="219"/>
      <c r="M95" s="219"/>
      <c r="N95" s="219"/>
      <c r="O95" s="222"/>
      <c r="P95" s="223"/>
      <c r="Q95" s="219"/>
      <c r="R95" s="219"/>
      <c r="S95" s="219"/>
      <c r="T95" s="220"/>
      <c r="U95" s="221"/>
      <c r="V95" s="219"/>
      <c r="W95" s="219"/>
      <c r="X95" s="219"/>
      <c r="Y95" s="222"/>
      <c r="Z95" s="223"/>
      <c r="AA95" s="219"/>
      <c r="AB95" s="219"/>
      <c r="AC95" s="222"/>
      <c r="AD95" s="220"/>
      <c r="AE95" s="212">
        <f t="shared" si="7"/>
        <v>0</v>
      </c>
      <c r="AF95" s="213">
        <f t="shared" si="8"/>
        <v>19</v>
      </c>
      <c r="AG95" s="256">
        <f t="shared" si="9"/>
        <v>0</v>
      </c>
      <c r="AH95" s="257">
        <f t="shared" si="10"/>
        <v>19</v>
      </c>
      <c r="AI95" s="850"/>
      <c r="AJ95" s="848"/>
      <c r="AK95" s="848"/>
      <c r="AL95" s="848"/>
      <c r="AM95" s="848"/>
      <c r="AN95" s="849"/>
      <c r="AY95" s="177">
        <f t="shared" si="6"/>
        <v>1</v>
      </c>
    </row>
    <row r="96" spans="2:51" ht="18" customHeight="1">
      <c r="C96" s="216">
        <f>IF(D96="","",SUBTOTAL(103,$D$78:D96))</f>
        <v>19</v>
      </c>
      <c r="D96" s="846" t="str">
        <f>IF('Input Data'!I89="","",'Input Data'!I89)</f>
        <v>RAMIREZ, SHAIRA NAVARRO</v>
      </c>
      <c r="E96" s="847"/>
      <c r="F96" s="258"/>
      <c r="G96" s="259"/>
      <c r="H96" s="219"/>
      <c r="I96" s="219"/>
      <c r="J96" s="220"/>
      <c r="K96" s="221"/>
      <c r="L96" s="219"/>
      <c r="M96" s="219"/>
      <c r="N96" s="219"/>
      <c r="O96" s="222"/>
      <c r="P96" s="223"/>
      <c r="Q96" s="219"/>
      <c r="R96" s="219"/>
      <c r="S96" s="219"/>
      <c r="T96" s="220"/>
      <c r="U96" s="221"/>
      <c r="V96" s="219"/>
      <c r="W96" s="219"/>
      <c r="X96" s="219"/>
      <c r="Y96" s="222"/>
      <c r="Z96" s="223"/>
      <c r="AA96" s="219"/>
      <c r="AB96" s="219"/>
      <c r="AC96" s="222"/>
      <c r="AD96" s="220"/>
      <c r="AE96" s="212">
        <f t="shared" si="7"/>
        <v>0</v>
      </c>
      <c r="AF96" s="213">
        <f t="shared" si="8"/>
        <v>19</v>
      </c>
      <c r="AG96" s="256">
        <f t="shared" si="9"/>
        <v>0</v>
      </c>
      <c r="AH96" s="257">
        <f t="shared" si="10"/>
        <v>19</v>
      </c>
      <c r="AI96" s="850"/>
      <c r="AJ96" s="848"/>
      <c r="AK96" s="848"/>
      <c r="AL96" s="848"/>
      <c r="AM96" s="848"/>
      <c r="AN96" s="849"/>
      <c r="AY96" s="177">
        <f t="shared" si="6"/>
        <v>1</v>
      </c>
    </row>
    <row r="97" spans="3:51" ht="18" customHeight="1">
      <c r="C97" s="216">
        <f>IF(D97="","",SUBTOTAL(103,$D$78:D97))</f>
        <v>20</v>
      </c>
      <c r="D97" s="846" t="str">
        <f>IF('Input Data'!I90="","",'Input Data'!I90)</f>
        <v>CASTILLO, DENISE VERGARA</v>
      </c>
      <c r="E97" s="847"/>
      <c r="F97" s="258"/>
      <c r="G97" s="259"/>
      <c r="H97" s="219"/>
      <c r="I97" s="219"/>
      <c r="J97" s="220"/>
      <c r="K97" s="221"/>
      <c r="L97" s="219"/>
      <c r="M97" s="219"/>
      <c r="N97" s="219"/>
      <c r="O97" s="222"/>
      <c r="P97" s="223"/>
      <c r="Q97" s="219"/>
      <c r="R97" s="219"/>
      <c r="S97" s="219"/>
      <c r="T97" s="220"/>
      <c r="U97" s="221"/>
      <c r="V97" s="219"/>
      <c r="W97" s="219"/>
      <c r="X97" s="219"/>
      <c r="Y97" s="222"/>
      <c r="Z97" s="223"/>
      <c r="AA97" s="219"/>
      <c r="AB97" s="219"/>
      <c r="AC97" s="222"/>
      <c r="AD97" s="220"/>
      <c r="AE97" s="212">
        <f t="shared" si="7"/>
        <v>0</v>
      </c>
      <c r="AF97" s="213">
        <f t="shared" si="8"/>
        <v>19</v>
      </c>
      <c r="AG97" s="256">
        <f t="shared" si="9"/>
        <v>0</v>
      </c>
      <c r="AH97" s="257">
        <f t="shared" si="10"/>
        <v>19</v>
      </c>
      <c r="AI97" s="850"/>
      <c r="AJ97" s="848"/>
      <c r="AK97" s="848"/>
      <c r="AL97" s="848"/>
      <c r="AM97" s="848"/>
      <c r="AN97" s="849"/>
      <c r="AY97" s="177">
        <f t="shared" si="6"/>
        <v>1</v>
      </c>
    </row>
    <row r="98" spans="3:51" ht="18" customHeight="1">
      <c r="C98" s="216">
        <f>IF(D98="","",SUBTOTAL(103,$D$78:D98))</f>
        <v>21</v>
      </c>
      <c r="D98" s="846" t="str">
        <f>IF('Input Data'!I91="","",'Input Data'!I91)</f>
        <v>HERRERA, MIKAELA DOMINGUEZ</v>
      </c>
      <c r="E98" s="847"/>
      <c r="F98" s="258"/>
      <c r="G98" s="259"/>
      <c r="H98" s="219"/>
      <c r="I98" s="219"/>
      <c r="J98" s="220"/>
      <c r="K98" s="221"/>
      <c r="L98" s="219"/>
      <c r="M98" s="219"/>
      <c r="N98" s="219"/>
      <c r="O98" s="222"/>
      <c r="P98" s="223"/>
      <c r="Q98" s="219"/>
      <c r="R98" s="219"/>
      <c r="S98" s="219"/>
      <c r="T98" s="220"/>
      <c r="U98" s="221"/>
      <c r="V98" s="219"/>
      <c r="W98" s="219"/>
      <c r="X98" s="219"/>
      <c r="Y98" s="222"/>
      <c r="Z98" s="223"/>
      <c r="AA98" s="219"/>
      <c r="AB98" s="219"/>
      <c r="AC98" s="222"/>
      <c r="AD98" s="220"/>
      <c r="AE98" s="212">
        <f t="shared" si="7"/>
        <v>0</v>
      </c>
      <c r="AF98" s="213">
        <f t="shared" si="8"/>
        <v>19</v>
      </c>
      <c r="AG98" s="256">
        <f t="shared" si="9"/>
        <v>0</v>
      </c>
      <c r="AH98" s="257">
        <f t="shared" si="10"/>
        <v>19</v>
      </c>
      <c r="AI98" s="850"/>
      <c r="AJ98" s="848"/>
      <c r="AK98" s="848"/>
      <c r="AL98" s="848"/>
      <c r="AM98" s="848"/>
      <c r="AN98" s="849"/>
    </row>
    <row r="99" spans="3:51" ht="18" customHeight="1">
      <c r="C99" s="216">
        <f>IF(D99="","",SUBTOTAL(103,$D$78:D99))</f>
        <v>22</v>
      </c>
      <c r="D99" s="846" t="str">
        <f>IF('Input Data'!I92="","",'Input Data'!I92)</f>
        <v>NAVARRO, JOANNA ESPINOZA</v>
      </c>
      <c r="E99" s="847"/>
      <c r="F99" s="258"/>
      <c r="G99" s="259"/>
      <c r="H99" s="219"/>
      <c r="I99" s="219"/>
      <c r="J99" s="220"/>
      <c r="K99" s="221"/>
      <c r="L99" s="219"/>
      <c r="M99" s="219"/>
      <c r="N99" s="219"/>
      <c r="O99" s="222"/>
      <c r="P99" s="223"/>
      <c r="Q99" s="219"/>
      <c r="R99" s="219"/>
      <c r="S99" s="219"/>
      <c r="T99" s="220"/>
      <c r="U99" s="221"/>
      <c r="V99" s="219"/>
      <c r="W99" s="219"/>
      <c r="X99" s="219"/>
      <c r="Y99" s="222"/>
      <c r="Z99" s="223"/>
      <c r="AA99" s="219"/>
      <c r="AB99" s="219"/>
      <c r="AC99" s="222"/>
      <c r="AD99" s="220"/>
      <c r="AE99" s="212">
        <f t="shared" si="7"/>
        <v>0</v>
      </c>
      <c r="AF99" s="213">
        <f t="shared" si="8"/>
        <v>19</v>
      </c>
      <c r="AG99" s="256">
        <f t="shared" si="9"/>
        <v>0</v>
      </c>
      <c r="AH99" s="257">
        <f t="shared" si="10"/>
        <v>19</v>
      </c>
      <c r="AI99" s="850"/>
      <c r="AJ99" s="848"/>
      <c r="AK99" s="848"/>
      <c r="AL99" s="848"/>
      <c r="AM99" s="848"/>
      <c r="AN99" s="849"/>
    </row>
    <row r="100" spans="3:51" ht="18" customHeight="1">
      <c r="C100" s="216">
        <f>IF(D100="","",SUBTOTAL(103,$D$78:D100))</f>
        <v>23</v>
      </c>
      <c r="D100" s="846" t="str">
        <f>IF('Input Data'!I93="","",'Input Data'!I93)</f>
        <v>VERGARA, ANGELICA DEL ROSARIO</v>
      </c>
      <c r="E100" s="847"/>
      <c r="F100" s="258"/>
      <c r="G100" s="259"/>
      <c r="H100" s="219"/>
      <c r="I100" s="219"/>
      <c r="J100" s="220"/>
      <c r="K100" s="221"/>
      <c r="L100" s="219"/>
      <c r="M100" s="219"/>
      <c r="N100" s="219"/>
      <c r="O100" s="222"/>
      <c r="P100" s="223"/>
      <c r="Q100" s="219"/>
      <c r="R100" s="219"/>
      <c r="S100" s="219"/>
      <c r="T100" s="220"/>
      <c r="U100" s="221"/>
      <c r="V100" s="219"/>
      <c r="W100" s="219"/>
      <c r="X100" s="219"/>
      <c r="Y100" s="222"/>
      <c r="Z100" s="223"/>
      <c r="AA100" s="219"/>
      <c r="AB100" s="219"/>
      <c r="AC100" s="222"/>
      <c r="AD100" s="220"/>
      <c r="AE100" s="212">
        <f t="shared" si="7"/>
        <v>0</v>
      </c>
      <c r="AF100" s="213">
        <f t="shared" si="8"/>
        <v>19</v>
      </c>
      <c r="AG100" s="256">
        <f t="shared" si="9"/>
        <v>0</v>
      </c>
      <c r="AH100" s="257">
        <f t="shared" si="10"/>
        <v>19</v>
      </c>
      <c r="AI100" s="850"/>
      <c r="AJ100" s="848"/>
      <c r="AK100" s="848"/>
      <c r="AL100" s="848"/>
      <c r="AM100" s="848"/>
      <c r="AN100" s="849"/>
    </row>
    <row r="101" spans="3:51" ht="18" customHeight="1">
      <c r="C101" s="216">
        <f>IF(D101="","",SUBTOTAL(103,$D$78:D101))</f>
        <v>24</v>
      </c>
      <c r="D101" s="846" t="str">
        <f>IF('Input Data'!I94="","",'Input Data'!I94)</f>
        <v>DOMINGUEZ, BEATRICE EVANGELISTA</v>
      </c>
      <c r="E101" s="847"/>
      <c r="F101" s="258"/>
      <c r="G101" s="259"/>
      <c r="H101" s="219"/>
      <c r="I101" s="219"/>
      <c r="J101" s="220"/>
      <c r="K101" s="221"/>
      <c r="L101" s="219"/>
      <c r="M101" s="219"/>
      <c r="N101" s="219"/>
      <c r="O101" s="222"/>
      <c r="P101" s="223"/>
      <c r="Q101" s="219"/>
      <c r="R101" s="219"/>
      <c r="S101" s="219"/>
      <c r="T101" s="220"/>
      <c r="U101" s="221"/>
      <c r="V101" s="219"/>
      <c r="W101" s="219"/>
      <c r="X101" s="219"/>
      <c r="Y101" s="222"/>
      <c r="Z101" s="223"/>
      <c r="AA101" s="219"/>
      <c r="AB101" s="219"/>
      <c r="AC101" s="222"/>
      <c r="AD101" s="220"/>
      <c r="AE101" s="212">
        <f t="shared" si="7"/>
        <v>0</v>
      </c>
      <c r="AF101" s="213">
        <f t="shared" si="8"/>
        <v>19</v>
      </c>
      <c r="AG101" s="256">
        <f t="shared" si="9"/>
        <v>0</v>
      </c>
      <c r="AH101" s="257">
        <f t="shared" si="10"/>
        <v>19</v>
      </c>
      <c r="AI101" s="850"/>
      <c r="AJ101" s="848"/>
      <c r="AK101" s="848"/>
      <c r="AL101" s="848"/>
      <c r="AM101" s="848"/>
      <c r="AN101" s="849"/>
    </row>
    <row r="102" spans="3:51" ht="18" customHeight="1">
      <c r="C102" s="216">
        <f>IF(D102="","",SUBTOTAL(103,$D$78:D102))</f>
        <v>25</v>
      </c>
      <c r="D102" s="846" t="str">
        <f>IF('Input Data'!I95="","",'Input Data'!I95)</f>
        <v>ESPINOZA, CAMILLE MERCADO</v>
      </c>
      <c r="E102" s="847"/>
      <c r="F102" s="258"/>
      <c r="G102" s="259"/>
      <c r="H102" s="219"/>
      <c r="I102" s="219"/>
      <c r="J102" s="220"/>
      <c r="K102" s="221"/>
      <c r="L102" s="219"/>
      <c r="M102" s="219"/>
      <c r="N102" s="219"/>
      <c r="O102" s="222"/>
      <c r="P102" s="223"/>
      <c r="Q102" s="219"/>
      <c r="R102" s="219"/>
      <c r="S102" s="219"/>
      <c r="T102" s="220"/>
      <c r="U102" s="221"/>
      <c r="V102" s="219"/>
      <c r="W102" s="219"/>
      <c r="X102" s="219"/>
      <c r="Y102" s="222"/>
      <c r="Z102" s="223"/>
      <c r="AA102" s="219"/>
      <c r="AB102" s="219"/>
      <c r="AC102" s="222"/>
      <c r="AD102" s="220"/>
      <c r="AE102" s="212">
        <f t="shared" si="7"/>
        <v>0</v>
      </c>
      <c r="AF102" s="213">
        <f t="shared" si="8"/>
        <v>19</v>
      </c>
      <c r="AG102" s="256">
        <f t="shared" si="9"/>
        <v>0</v>
      </c>
      <c r="AH102" s="257">
        <f t="shared" si="10"/>
        <v>19</v>
      </c>
      <c r="AI102" s="850"/>
      <c r="AJ102" s="848"/>
      <c r="AK102" s="848"/>
      <c r="AL102" s="848"/>
      <c r="AM102" s="848"/>
      <c r="AN102" s="849"/>
    </row>
    <row r="103" spans="3:51" ht="18" customHeight="1">
      <c r="C103" s="216">
        <f>IF(D103="","",SUBTOTAL(103,$D$78:D103))</f>
        <v>26</v>
      </c>
      <c r="D103" s="846" t="str">
        <f>IF('Input Data'!I96="","",'Input Data'!I96)</f>
        <v>DEL ROSARIO, LIANNE PADILLA</v>
      </c>
      <c r="E103" s="847"/>
      <c r="F103" s="258"/>
      <c r="G103" s="259"/>
      <c r="H103" s="219"/>
      <c r="I103" s="219"/>
      <c r="J103" s="220"/>
      <c r="K103" s="221"/>
      <c r="L103" s="219"/>
      <c r="M103" s="219"/>
      <c r="N103" s="219"/>
      <c r="O103" s="222"/>
      <c r="P103" s="223"/>
      <c r="Q103" s="219"/>
      <c r="R103" s="219"/>
      <c r="S103" s="219"/>
      <c r="T103" s="220"/>
      <c r="U103" s="221"/>
      <c r="V103" s="219"/>
      <c r="W103" s="219"/>
      <c r="X103" s="219"/>
      <c r="Y103" s="222"/>
      <c r="Z103" s="223"/>
      <c r="AA103" s="219"/>
      <c r="AB103" s="219"/>
      <c r="AC103" s="222"/>
      <c r="AD103" s="220"/>
      <c r="AE103" s="212">
        <f t="shared" si="7"/>
        <v>0</v>
      </c>
      <c r="AF103" s="213">
        <f t="shared" si="8"/>
        <v>19</v>
      </c>
      <c r="AG103" s="256">
        <f t="shared" si="9"/>
        <v>0</v>
      </c>
      <c r="AH103" s="257">
        <f t="shared" si="10"/>
        <v>19</v>
      </c>
      <c r="AI103" s="850"/>
      <c r="AJ103" s="848"/>
      <c r="AK103" s="848"/>
      <c r="AL103" s="848"/>
      <c r="AM103" s="848"/>
      <c r="AN103" s="849"/>
    </row>
    <row r="104" spans="3:51" ht="18" customHeight="1">
      <c r="C104" s="216">
        <f>IF(D104="","",SUBTOTAL(103,$D$78:D104))</f>
        <v>27</v>
      </c>
      <c r="D104" s="846" t="str">
        <f>IF('Input Data'!I97="","",'Input Data'!I97)</f>
        <v>EVANGELISTA, CELINE MANALO</v>
      </c>
      <c r="E104" s="847"/>
      <c r="F104" s="258"/>
      <c r="G104" s="259"/>
      <c r="H104" s="219"/>
      <c r="I104" s="219"/>
      <c r="J104" s="220"/>
      <c r="K104" s="221"/>
      <c r="L104" s="219"/>
      <c r="M104" s="219"/>
      <c r="N104" s="219"/>
      <c r="O104" s="222"/>
      <c r="P104" s="223"/>
      <c r="Q104" s="219"/>
      <c r="R104" s="219"/>
      <c r="S104" s="219"/>
      <c r="T104" s="220"/>
      <c r="U104" s="221"/>
      <c r="V104" s="219"/>
      <c r="W104" s="219"/>
      <c r="X104" s="219"/>
      <c r="Y104" s="222"/>
      <c r="Z104" s="223"/>
      <c r="AA104" s="219"/>
      <c r="AB104" s="219"/>
      <c r="AC104" s="222"/>
      <c r="AD104" s="220"/>
      <c r="AE104" s="212">
        <f t="shared" si="7"/>
        <v>0</v>
      </c>
      <c r="AF104" s="213">
        <f t="shared" si="8"/>
        <v>19</v>
      </c>
      <c r="AG104" s="256">
        <f t="shared" si="9"/>
        <v>0</v>
      </c>
      <c r="AH104" s="257">
        <f t="shared" si="10"/>
        <v>19</v>
      </c>
      <c r="AI104" s="850"/>
      <c r="AJ104" s="848"/>
      <c r="AK104" s="848"/>
      <c r="AL104" s="848"/>
      <c r="AM104" s="848"/>
      <c r="AN104" s="849"/>
    </row>
    <row r="105" spans="3:51" ht="18" customHeight="1">
      <c r="C105" s="216">
        <f>IF(D105="","",SUBTOTAL(103,$D$78:D105))</f>
        <v>28</v>
      </c>
      <c r="D105" s="846" t="str">
        <f>IF('Input Data'!I98="","",'Input Data'!I98)</f>
        <v>MERCADO, MAE SORIANO</v>
      </c>
      <c r="E105" s="847"/>
      <c r="F105" s="258"/>
      <c r="G105" s="259"/>
      <c r="H105" s="219"/>
      <c r="I105" s="219"/>
      <c r="J105" s="220"/>
      <c r="K105" s="221"/>
      <c r="L105" s="219"/>
      <c r="M105" s="219"/>
      <c r="N105" s="219"/>
      <c r="O105" s="222"/>
      <c r="P105" s="223"/>
      <c r="Q105" s="219"/>
      <c r="R105" s="219"/>
      <c r="S105" s="219"/>
      <c r="T105" s="220"/>
      <c r="U105" s="221"/>
      <c r="V105" s="219"/>
      <c r="W105" s="219"/>
      <c r="X105" s="219"/>
      <c r="Y105" s="222"/>
      <c r="Z105" s="223"/>
      <c r="AA105" s="219"/>
      <c r="AB105" s="219"/>
      <c r="AC105" s="222"/>
      <c r="AD105" s="220"/>
      <c r="AE105" s="212">
        <f t="shared" si="7"/>
        <v>0</v>
      </c>
      <c r="AF105" s="213">
        <f t="shared" si="8"/>
        <v>19</v>
      </c>
      <c r="AG105" s="256">
        <f t="shared" si="9"/>
        <v>0</v>
      </c>
      <c r="AH105" s="257">
        <f t="shared" si="10"/>
        <v>19</v>
      </c>
      <c r="AI105" s="850"/>
      <c r="AJ105" s="848"/>
      <c r="AK105" s="848"/>
      <c r="AL105" s="848"/>
      <c r="AM105" s="848"/>
      <c r="AN105" s="849"/>
    </row>
    <row r="106" spans="3:51" ht="18" customHeight="1">
      <c r="C106" s="216">
        <f>IF(D106="","",SUBTOTAL(103,$D$78:D106))</f>
        <v>29</v>
      </c>
      <c r="D106" s="846" t="str">
        <f>IF('Input Data'!I99="","",'Input Data'!I99)</f>
        <v>PADILLA, RICA VILLAREAL</v>
      </c>
      <c r="E106" s="847"/>
      <c r="F106" s="258"/>
      <c r="G106" s="259"/>
      <c r="H106" s="219"/>
      <c r="I106" s="219"/>
      <c r="J106" s="220"/>
      <c r="K106" s="221"/>
      <c r="L106" s="219"/>
      <c r="M106" s="219"/>
      <c r="N106" s="219"/>
      <c r="O106" s="222"/>
      <c r="P106" s="223"/>
      <c r="Q106" s="219"/>
      <c r="R106" s="219"/>
      <c r="S106" s="219"/>
      <c r="T106" s="220"/>
      <c r="U106" s="221"/>
      <c r="V106" s="219"/>
      <c r="W106" s="219"/>
      <c r="X106" s="219"/>
      <c r="Y106" s="222"/>
      <c r="Z106" s="223"/>
      <c r="AA106" s="219"/>
      <c r="AB106" s="219"/>
      <c r="AC106" s="222"/>
      <c r="AD106" s="220"/>
      <c r="AE106" s="212">
        <f t="shared" si="7"/>
        <v>0</v>
      </c>
      <c r="AF106" s="213">
        <f t="shared" si="8"/>
        <v>19</v>
      </c>
      <c r="AG106" s="256">
        <f t="shared" si="9"/>
        <v>0</v>
      </c>
      <c r="AH106" s="257">
        <f t="shared" si="10"/>
        <v>19</v>
      </c>
      <c r="AI106" s="850"/>
      <c r="AJ106" s="848"/>
      <c r="AK106" s="848"/>
      <c r="AL106" s="848"/>
      <c r="AM106" s="848"/>
      <c r="AN106" s="849"/>
    </row>
    <row r="107" spans="3:51" ht="18" customHeight="1">
      <c r="C107" s="216">
        <f>IF(D107="","",SUBTOTAL(103,$D$78:D107))</f>
        <v>30</v>
      </c>
      <c r="D107" s="846" t="str">
        <f>IF('Input Data'!I100="","",'Input Data'!I100)</f>
        <v>MANALO, ELAINE MARQUEZ</v>
      </c>
      <c r="E107" s="847"/>
      <c r="F107" s="258"/>
      <c r="G107" s="259"/>
      <c r="H107" s="219"/>
      <c r="I107" s="219"/>
      <c r="J107" s="220"/>
      <c r="K107" s="221"/>
      <c r="L107" s="219"/>
      <c r="M107" s="219"/>
      <c r="N107" s="219"/>
      <c r="O107" s="222"/>
      <c r="P107" s="223"/>
      <c r="Q107" s="219"/>
      <c r="R107" s="219"/>
      <c r="S107" s="219"/>
      <c r="T107" s="220"/>
      <c r="U107" s="221"/>
      <c r="V107" s="219"/>
      <c r="W107" s="219"/>
      <c r="X107" s="219"/>
      <c r="Y107" s="222"/>
      <c r="Z107" s="223"/>
      <c r="AA107" s="219"/>
      <c r="AB107" s="219"/>
      <c r="AC107" s="222"/>
      <c r="AD107" s="220"/>
      <c r="AE107" s="212">
        <f t="shared" si="7"/>
        <v>0</v>
      </c>
      <c r="AF107" s="213">
        <f t="shared" si="8"/>
        <v>19</v>
      </c>
      <c r="AG107" s="256">
        <f t="shared" si="9"/>
        <v>0</v>
      </c>
      <c r="AH107" s="257">
        <f t="shared" si="10"/>
        <v>19</v>
      </c>
      <c r="AI107" s="850"/>
      <c r="AJ107" s="848"/>
      <c r="AK107" s="848"/>
      <c r="AL107" s="848"/>
      <c r="AM107" s="848"/>
      <c r="AN107" s="849"/>
    </row>
    <row r="108" spans="3:51" ht="18" customHeight="1">
      <c r="C108" s="216">
        <f>IF(D108="","",SUBTOTAL(103,$D$78:D108))</f>
        <v>31</v>
      </c>
      <c r="D108" s="846" t="str">
        <f>IF('Input Data'!I101="","",'Input Data'!I101)</f>
        <v>SORIANO, SOFIA DIZON</v>
      </c>
      <c r="E108" s="847"/>
      <c r="F108" s="258"/>
      <c r="G108" s="259"/>
      <c r="H108" s="219"/>
      <c r="I108" s="219"/>
      <c r="J108" s="220"/>
      <c r="K108" s="221"/>
      <c r="L108" s="219"/>
      <c r="M108" s="219"/>
      <c r="N108" s="219"/>
      <c r="O108" s="222"/>
      <c r="P108" s="223"/>
      <c r="Q108" s="219"/>
      <c r="R108" s="219"/>
      <c r="S108" s="219"/>
      <c r="T108" s="220"/>
      <c r="U108" s="221"/>
      <c r="V108" s="219"/>
      <c r="W108" s="219"/>
      <c r="X108" s="219"/>
      <c r="Y108" s="222"/>
      <c r="Z108" s="223"/>
      <c r="AA108" s="219"/>
      <c r="AB108" s="219"/>
      <c r="AC108" s="222"/>
      <c r="AD108" s="220"/>
      <c r="AE108" s="212">
        <f t="shared" si="7"/>
        <v>0</v>
      </c>
      <c r="AF108" s="213">
        <f t="shared" si="8"/>
        <v>19</v>
      </c>
      <c r="AG108" s="256">
        <f t="shared" si="9"/>
        <v>0</v>
      </c>
      <c r="AH108" s="257">
        <f t="shared" si="10"/>
        <v>19</v>
      </c>
      <c r="AI108" s="850"/>
      <c r="AJ108" s="848"/>
      <c r="AK108" s="848"/>
      <c r="AL108" s="848"/>
      <c r="AM108" s="848"/>
      <c r="AN108" s="849"/>
    </row>
    <row r="109" spans="3:51" ht="18" customHeight="1">
      <c r="C109" s="216">
        <f>IF(D109="","",SUBTOTAL(103,$D$78:D109))</f>
        <v>32</v>
      </c>
      <c r="D109" s="846" t="str">
        <f>IF('Input Data'!I102="","",'Input Data'!I102)</f>
        <v>VILLAREAL, MARGAUX DE LEON</v>
      </c>
      <c r="E109" s="847"/>
      <c r="F109" s="258"/>
      <c r="G109" s="259"/>
      <c r="H109" s="219"/>
      <c r="I109" s="219"/>
      <c r="J109" s="220"/>
      <c r="K109" s="221"/>
      <c r="L109" s="219"/>
      <c r="M109" s="219"/>
      <c r="N109" s="219"/>
      <c r="O109" s="222"/>
      <c r="P109" s="223"/>
      <c r="Q109" s="219"/>
      <c r="R109" s="219"/>
      <c r="S109" s="219"/>
      <c r="T109" s="220"/>
      <c r="U109" s="221"/>
      <c r="V109" s="219"/>
      <c r="W109" s="219"/>
      <c r="X109" s="219"/>
      <c r="Y109" s="222"/>
      <c r="Z109" s="223"/>
      <c r="AA109" s="219"/>
      <c r="AB109" s="219"/>
      <c r="AC109" s="222"/>
      <c r="AD109" s="220"/>
      <c r="AE109" s="212">
        <f t="shared" si="7"/>
        <v>0</v>
      </c>
      <c r="AF109" s="213">
        <f t="shared" si="8"/>
        <v>19</v>
      </c>
      <c r="AG109" s="256">
        <f t="shared" si="9"/>
        <v>0</v>
      </c>
      <c r="AH109" s="257">
        <f t="shared" si="10"/>
        <v>19</v>
      </c>
      <c r="AI109" s="850"/>
      <c r="AJ109" s="848"/>
      <c r="AK109" s="848"/>
      <c r="AL109" s="848"/>
      <c r="AM109" s="848"/>
      <c r="AN109" s="849"/>
    </row>
    <row r="110" spans="3:51" ht="18" customHeight="1">
      <c r="C110" s="216">
        <f>IF(D110="","",SUBTOTAL(103,$D$78:D110))</f>
        <v>33</v>
      </c>
      <c r="D110" s="846" t="str">
        <f>IF('Input Data'!I103="","",'Input Data'!I103)</f>
        <v>MARQUEZ, ROXANNE FRANCISCO</v>
      </c>
      <c r="E110" s="847"/>
      <c r="F110" s="258"/>
      <c r="G110" s="259"/>
      <c r="H110" s="219"/>
      <c r="I110" s="219"/>
      <c r="J110" s="220"/>
      <c r="K110" s="221"/>
      <c r="L110" s="219"/>
      <c r="M110" s="219"/>
      <c r="N110" s="219"/>
      <c r="O110" s="222"/>
      <c r="P110" s="223"/>
      <c r="Q110" s="219"/>
      <c r="R110" s="219"/>
      <c r="S110" s="219"/>
      <c r="T110" s="220"/>
      <c r="U110" s="221"/>
      <c r="V110" s="219"/>
      <c r="W110" s="219"/>
      <c r="X110" s="219"/>
      <c r="Y110" s="222"/>
      <c r="Z110" s="223"/>
      <c r="AA110" s="219"/>
      <c r="AB110" s="219"/>
      <c r="AC110" s="222"/>
      <c r="AD110" s="220"/>
      <c r="AE110" s="212">
        <f t="shared" si="7"/>
        <v>0</v>
      </c>
      <c r="AF110" s="213">
        <f t="shared" si="8"/>
        <v>19</v>
      </c>
      <c r="AG110" s="256">
        <f t="shared" si="9"/>
        <v>0</v>
      </c>
      <c r="AH110" s="257">
        <f t="shared" si="10"/>
        <v>19</v>
      </c>
      <c r="AI110" s="850"/>
      <c r="AJ110" s="848"/>
      <c r="AK110" s="848"/>
      <c r="AL110" s="848"/>
      <c r="AM110" s="848"/>
      <c r="AN110" s="849"/>
    </row>
    <row r="111" spans="3:51" ht="18" customHeight="1">
      <c r="C111" s="216">
        <f>IF(D111="","",SUBTOTAL(103,$D$78:D111))</f>
        <v>34</v>
      </c>
      <c r="D111" s="846" t="str">
        <f>IF('Input Data'!I104="","",'Input Data'!I104)</f>
        <v>SANTIAGO, KRIZIA ORTEGA</v>
      </c>
      <c r="E111" s="847"/>
      <c r="F111" s="258"/>
      <c r="G111" s="259"/>
      <c r="H111" s="219"/>
      <c r="I111" s="219"/>
      <c r="J111" s="220"/>
      <c r="K111" s="221"/>
      <c r="L111" s="219"/>
      <c r="M111" s="219"/>
      <c r="N111" s="219"/>
      <c r="O111" s="222"/>
      <c r="P111" s="223"/>
      <c r="Q111" s="219"/>
      <c r="R111" s="219"/>
      <c r="S111" s="219"/>
      <c r="T111" s="220"/>
      <c r="U111" s="221"/>
      <c r="V111" s="219"/>
      <c r="W111" s="219"/>
      <c r="X111" s="219"/>
      <c r="Y111" s="222"/>
      <c r="Z111" s="223"/>
      <c r="AA111" s="219"/>
      <c r="AB111" s="219"/>
      <c r="AC111" s="222"/>
      <c r="AD111" s="220"/>
      <c r="AE111" s="212">
        <f t="shared" si="7"/>
        <v>0</v>
      </c>
      <c r="AF111" s="213">
        <f t="shared" si="8"/>
        <v>19</v>
      </c>
      <c r="AG111" s="256">
        <f t="shared" si="9"/>
        <v>0</v>
      </c>
      <c r="AH111" s="257">
        <f t="shared" si="10"/>
        <v>19</v>
      </c>
      <c r="AI111" s="850"/>
      <c r="AJ111" s="848"/>
      <c r="AK111" s="848"/>
      <c r="AL111" s="848"/>
      <c r="AM111" s="848"/>
      <c r="AN111" s="849"/>
    </row>
    <row r="112" spans="3:51" ht="18" customHeight="1">
      <c r="C112" s="216">
        <f>IF(D112="","",SUBTOTAL(103,$D$78:D112))</f>
        <v>35</v>
      </c>
      <c r="D112" s="846" t="str">
        <f>IF('Input Data'!I105="","",'Input Data'!I105)</f>
        <v>DE LEON, HANNAH CHAVEZ</v>
      </c>
      <c r="E112" s="847"/>
      <c r="F112" s="258"/>
      <c r="G112" s="259"/>
      <c r="H112" s="219"/>
      <c r="I112" s="219"/>
      <c r="J112" s="220"/>
      <c r="K112" s="221"/>
      <c r="L112" s="219"/>
      <c r="M112" s="219"/>
      <c r="N112" s="219"/>
      <c r="O112" s="222"/>
      <c r="P112" s="223"/>
      <c r="Q112" s="219"/>
      <c r="R112" s="219"/>
      <c r="S112" s="219"/>
      <c r="T112" s="220"/>
      <c r="U112" s="221"/>
      <c r="V112" s="219"/>
      <c r="W112" s="219"/>
      <c r="X112" s="219"/>
      <c r="Y112" s="222"/>
      <c r="Z112" s="223"/>
      <c r="AA112" s="219"/>
      <c r="AB112" s="219"/>
      <c r="AC112" s="222"/>
      <c r="AD112" s="220"/>
      <c r="AE112" s="212">
        <f t="shared" si="7"/>
        <v>0</v>
      </c>
      <c r="AF112" s="213">
        <f t="shared" si="8"/>
        <v>19</v>
      </c>
      <c r="AG112" s="256">
        <f t="shared" si="9"/>
        <v>0</v>
      </c>
      <c r="AH112" s="257">
        <f t="shared" si="10"/>
        <v>19</v>
      </c>
      <c r="AI112" s="850"/>
      <c r="AJ112" s="848"/>
      <c r="AK112" s="848"/>
      <c r="AL112" s="848"/>
      <c r="AM112" s="848"/>
      <c r="AN112" s="849"/>
    </row>
    <row r="113" spans="3:51" ht="18" customHeight="1">
      <c r="C113" s="216">
        <f>IF(D113="","",SUBTOTAL(103,$D$78:D113))</f>
        <v>36</v>
      </c>
      <c r="D113" s="846" t="str">
        <f>IF('Input Data'!I106="","",'Input Data'!I106)</f>
        <v>DIZON, SHANELLE LIM</v>
      </c>
      <c r="E113" s="847"/>
      <c r="F113" s="258"/>
      <c r="G113" s="259"/>
      <c r="H113" s="219"/>
      <c r="I113" s="219"/>
      <c r="J113" s="220"/>
      <c r="K113" s="221"/>
      <c r="L113" s="219"/>
      <c r="M113" s="219"/>
      <c r="N113" s="219"/>
      <c r="O113" s="222"/>
      <c r="P113" s="223"/>
      <c r="Q113" s="219"/>
      <c r="R113" s="219"/>
      <c r="S113" s="219"/>
      <c r="T113" s="220"/>
      <c r="U113" s="221"/>
      <c r="V113" s="219"/>
      <c r="W113" s="219"/>
      <c r="X113" s="219"/>
      <c r="Y113" s="222"/>
      <c r="Z113" s="223"/>
      <c r="AA113" s="219"/>
      <c r="AB113" s="219"/>
      <c r="AC113" s="222"/>
      <c r="AD113" s="220"/>
      <c r="AE113" s="212">
        <f t="shared" si="7"/>
        <v>0</v>
      </c>
      <c r="AF113" s="213">
        <f t="shared" si="8"/>
        <v>19</v>
      </c>
      <c r="AG113" s="256">
        <f t="shared" si="9"/>
        <v>0</v>
      </c>
      <c r="AH113" s="257">
        <f t="shared" si="10"/>
        <v>19</v>
      </c>
      <c r="AI113" s="850"/>
      <c r="AJ113" s="848"/>
      <c r="AK113" s="848"/>
      <c r="AL113" s="848"/>
      <c r="AM113" s="848"/>
      <c r="AN113" s="849"/>
    </row>
    <row r="114" spans="3:51" ht="18" customHeight="1">
      <c r="C114" s="216">
        <f>IF(D114="","",SUBTOTAL(103,$D$78:D114))</f>
        <v>37</v>
      </c>
      <c r="D114" s="846" t="str">
        <f>IF('Input Data'!I107="","",'Input Data'!I107)</f>
        <v>FRANCISCO, LORIE CHUA</v>
      </c>
      <c r="E114" s="847"/>
      <c r="F114" s="258"/>
      <c r="G114" s="259"/>
      <c r="H114" s="219"/>
      <c r="I114" s="219"/>
      <c r="J114" s="220"/>
      <c r="K114" s="221"/>
      <c r="L114" s="219"/>
      <c r="M114" s="219"/>
      <c r="N114" s="219"/>
      <c r="O114" s="222"/>
      <c r="P114" s="223"/>
      <c r="Q114" s="219"/>
      <c r="R114" s="219"/>
      <c r="S114" s="219"/>
      <c r="T114" s="220"/>
      <c r="U114" s="221"/>
      <c r="V114" s="219"/>
      <c r="W114" s="219"/>
      <c r="X114" s="219"/>
      <c r="Y114" s="222"/>
      <c r="Z114" s="223"/>
      <c r="AA114" s="219"/>
      <c r="AB114" s="219"/>
      <c r="AC114" s="222"/>
      <c r="AD114" s="220"/>
      <c r="AE114" s="212">
        <f t="shared" si="7"/>
        <v>0</v>
      </c>
      <c r="AF114" s="213">
        <f t="shared" si="8"/>
        <v>19</v>
      </c>
      <c r="AG114" s="256">
        <f t="shared" si="9"/>
        <v>0</v>
      </c>
      <c r="AH114" s="257">
        <f t="shared" si="10"/>
        <v>19</v>
      </c>
      <c r="AI114" s="850"/>
      <c r="AJ114" s="848"/>
      <c r="AK114" s="848"/>
      <c r="AL114" s="848"/>
      <c r="AM114" s="848"/>
      <c r="AN114" s="849"/>
    </row>
    <row r="115" spans="3:51" ht="18" customHeight="1">
      <c r="C115" s="216">
        <f>IF(D115="","",SUBTOTAL(103,$D$78:D115))</f>
        <v>38</v>
      </c>
      <c r="D115" s="846" t="str">
        <f>IF('Input Data'!I108="","",'Input Data'!I108)</f>
        <v>ORTEGA, JANELLE SY</v>
      </c>
      <c r="E115" s="847"/>
      <c r="F115" s="258"/>
      <c r="G115" s="259"/>
      <c r="H115" s="219"/>
      <c r="I115" s="219"/>
      <c r="J115" s="220"/>
      <c r="K115" s="221"/>
      <c r="L115" s="219"/>
      <c r="M115" s="219"/>
      <c r="N115" s="219"/>
      <c r="O115" s="222"/>
      <c r="P115" s="223"/>
      <c r="Q115" s="219"/>
      <c r="R115" s="219"/>
      <c r="S115" s="219"/>
      <c r="T115" s="220"/>
      <c r="U115" s="221"/>
      <c r="V115" s="219"/>
      <c r="W115" s="219"/>
      <c r="X115" s="219"/>
      <c r="Y115" s="222"/>
      <c r="Z115" s="223"/>
      <c r="AA115" s="219"/>
      <c r="AB115" s="219"/>
      <c r="AC115" s="222"/>
      <c r="AD115" s="220"/>
      <c r="AE115" s="212">
        <f t="shared" si="7"/>
        <v>0</v>
      </c>
      <c r="AF115" s="213">
        <f t="shared" si="8"/>
        <v>19</v>
      </c>
      <c r="AG115" s="256">
        <f t="shared" si="9"/>
        <v>0</v>
      </c>
      <c r="AH115" s="257">
        <f t="shared" si="10"/>
        <v>19</v>
      </c>
      <c r="AI115" s="850"/>
      <c r="AJ115" s="848"/>
      <c r="AK115" s="848"/>
      <c r="AL115" s="848"/>
      <c r="AM115" s="848"/>
      <c r="AN115" s="849"/>
    </row>
    <row r="116" spans="3:51" ht="18" customHeight="1">
      <c r="C116" s="216">
        <f>IF(D116="","",SUBTOTAL(103,$D$78:D116))</f>
        <v>39</v>
      </c>
      <c r="D116" s="846" t="str">
        <f>IF('Input Data'!I109="","",'Input Data'!I109)</f>
        <v>CHAVEZ, FAYE GO</v>
      </c>
      <c r="E116" s="847"/>
      <c r="F116" s="258"/>
      <c r="G116" s="259"/>
      <c r="H116" s="219"/>
      <c r="I116" s="219"/>
      <c r="J116" s="220"/>
      <c r="K116" s="221"/>
      <c r="L116" s="219"/>
      <c r="M116" s="219"/>
      <c r="N116" s="219"/>
      <c r="O116" s="222"/>
      <c r="P116" s="223"/>
      <c r="Q116" s="219"/>
      <c r="R116" s="219"/>
      <c r="S116" s="219"/>
      <c r="T116" s="220"/>
      <c r="U116" s="221"/>
      <c r="V116" s="219"/>
      <c r="W116" s="219"/>
      <c r="X116" s="219"/>
      <c r="Y116" s="222"/>
      <c r="Z116" s="223"/>
      <c r="AA116" s="219"/>
      <c r="AB116" s="219"/>
      <c r="AC116" s="222"/>
      <c r="AD116" s="220"/>
      <c r="AE116" s="212">
        <f t="shared" si="7"/>
        <v>0</v>
      </c>
      <c r="AF116" s="213">
        <f t="shared" si="8"/>
        <v>19</v>
      </c>
      <c r="AG116" s="256">
        <f t="shared" si="9"/>
        <v>0</v>
      </c>
      <c r="AH116" s="257">
        <f t="shared" si="10"/>
        <v>19</v>
      </c>
      <c r="AI116" s="850"/>
      <c r="AJ116" s="848"/>
      <c r="AK116" s="848"/>
      <c r="AL116" s="848"/>
      <c r="AM116" s="848"/>
      <c r="AN116" s="849"/>
    </row>
    <row r="117" spans="3:51" ht="18" customHeight="1">
      <c r="C117" s="216">
        <f>IF(D117="","",SUBTOTAL(103,$D$78:D117))</f>
        <v>40</v>
      </c>
      <c r="D117" s="846" t="str">
        <f>IF('Input Data'!I110="","",'Input Data'!I110)</f>
        <v>LIM, ROWENA TAN</v>
      </c>
      <c r="E117" s="847"/>
      <c r="F117" s="258"/>
      <c r="G117" s="259"/>
      <c r="H117" s="219"/>
      <c r="I117" s="219"/>
      <c r="J117" s="220"/>
      <c r="K117" s="221"/>
      <c r="L117" s="219"/>
      <c r="M117" s="219"/>
      <c r="N117" s="219"/>
      <c r="O117" s="222"/>
      <c r="P117" s="223"/>
      <c r="Q117" s="219"/>
      <c r="R117" s="219"/>
      <c r="S117" s="219"/>
      <c r="T117" s="220"/>
      <c r="U117" s="221"/>
      <c r="V117" s="219"/>
      <c r="W117" s="219"/>
      <c r="X117" s="219"/>
      <c r="Y117" s="222"/>
      <c r="Z117" s="223"/>
      <c r="AA117" s="219"/>
      <c r="AB117" s="219"/>
      <c r="AC117" s="222"/>
      <c r="AD117" s="220"/>
      <c r="AE117" s="212">
        <f t="shared" si="7"/>
        <v>0</v>
      </c>
      <c r="AF117" s="213">
        <f t="shared" si="8"/>
        <v>19</v>
      </c>
      <c r="AG117" s="256">
        <f t="shared" si="9"/>
        <v>0</v>
      </c>
      <c r="AH117" s="257">
        <f t="shared" si="10"/>
        <v>19</v>
      </c>
      <c r="AI117" s="850"/>
      <c r="AJ117" s="848"/>
      <c r="AK117" s="848"/>
      <c r="AL117" s="848"/>
      <c r="AM117" s="848"/>
      <c r="AN117" s="849"/>
    </row>
    <row r="118" spans="3:51" ht="18" customHeight="1">
      <c r="C118" s="216">
        <f>IF(D118="","",SUBTOTAL(103,$D$78:D118))</f>
        <v>41</v>
      </c>
      <c r="D118" s="846" t="str">
        <f>IF('Input Data'!I111="","",'Input Data'!I111)</f>
        <v>CHUA, KRISTA ONG</v>
      </c>
      <c r="E118" s="847"/>
      <c r="F118" s="258"/>
      <c r="G118" s="259"/>
      <c r="H118" s="219"/>
      <c r="I118" s="219"/>
      <c r="J118" s="220"/>
      <c r="K118" s="221"/>
      <c r="L118" s="219"/>
      <c r="M118" s="219"/>
      <c r="N118" s="219"/>
      <c r="O118" s="222"/>
      <c r="P118" s="223"/>
      <c r="Q118" s="219"/>
      <c r="R118" s="219"/>
      <c r="S118" s="219"/>
      <c r="T118" s="220"/>
      <c r="U118" s="221"/>
      <c r="V118" s="219"/>
      <c r="W118" s="219"/>
      <c r="X118" s="219"/>
      <c r="Y118" s="222"/>
      <c r="Z118" s="223"/>
      <c r="AA118" s="219"/>
      <c r="AB118" s="219"/>
      <c r="AC118" s="222"/>
      <c r="AD118" s="220"/>
      <c r="AE118" s="212">
        <f t="shared" si="7"/>
        <v>0</v>
      </c>
      <c r="AF118" s="213">
        <f t="shared" si="8"/>
        <v>19</v>
      </c>
      <c r="AG118" s="256">
        <f t="shared" si="9"/>
        <v>0</v>
      </c>
      <c r="AH118" s="257">
        <f t="shared" si="10"/>
        <v>19</v>
      </c>
      <c r="AI118" s="850"/>
      <c r="AJ118" s="848"/>
      <c r="AK118" s="848"/>
      <c r="AL118" s="848"/>
      <c r="AM118" s="848"/>
      <c r="AN118" s="849"/>
      <c r="AY118" s="177">
        <f t="shared" si="6"/>
        <v>1</v>
      </c>
    </row>
    <row r="119" spans="3:51" ht="18" customHeight="1">
      <c r="C119" s="216">
        <f>IF(D119="","",SUBTOTAL(103,$D$78:D119))</f>
        <v>42</v>
      </c>
      <c r="D119" s="846" t="str">
        <f>IF('Input Data'!I112="","",'Input Data'!I112)</f>
        <v>SY, MICHELLE UY</v>
      </c>
      <c r="E119" s="847"/>
      <c r="F119" s="221"/>
      <c r="G119" s="219"/>
      <c r="H119" s="219"/>
      <c r="I119" s="219"/>
      <c r="J119" s="220"/>
      <c r="K119" s="221"/>
      <c r="L119" s="219"/>
      <c r="M119" s="219"/>
      <c r="N119" s="219"/>
      <c r="O119" s="222"/>
      <c r="P119" s="223"/>
      <c r="Q119" s="219"/>
      <c r="R119" s="219"/>
      <c r="S119" s="219"/>
      <c r="T119" s="220"/>
      <c r="U119" s="221"/>
      <c r="V119" s="219"/>
      <c r="W119" s="219"/>
      <c r="X119" s="219"/>
      <c r="Y119" s="222"/>
      <c r="Z119" s="223"/>
      <c r="AA119" s="219"/>
      <c r="AB119" s="219"/>
      <c r="AC119" s="222"/>
      <c r="AD119" s="220"/>
      <c r="AE119" s="212">
        <f t="shared" si="7"/>
        <v>0</v>
      </c>
      <c r="AF119" s="213">
        <f t="shared" si="8"/>
        <v>19</v>
      </c>
      <c r="AG119" s="256">
        <f t="shared" si="9"/>
        <v>0</v>
      </c>
      <c r="AH119" s="257">
        <f t="shared" si="10"/>
        <v>19</v>
      </c>
      <c r="AI119" s="850"/>
      <c r="AJ119" s="848"/>
      <c r="AK119" s="848"/>
      <c r="AL119" s="848"/>
      <c r="AM119" s="848"/>
      <c r="AN119" s="849"/>
      <c r="AY119" s="177">
        <f t="shared" si="6"/>
        <v>1</v>
      </c>
    </row>
    <row r="120" spans="3:51" ht="18" customHeight="1">
      <c r="C120" s="216">
        <f>IF(D120="","",SUBTOTAL(103,$D$78:D120))</f>
        <v>43</v>
      </c>
      <c r="D120" s="846" t="str">
        <f>IF('Input Data'!I113="","",'Input Data'!I113)</f>
        <v>GO, CLARIBEL CO</v>
      </c>
      <c r="E120" s="847"/>
      <c r="F120" s="221"/>
      <c r="G120" s="219"/>
      <c r="H120" s="219"/>
      <c r="I120" s="219"/>
      <c r="J120" s="220"/>
      <c r="K120" s="221"/>
      <c r="L120" s="219"/>
      <c r="M120" s="219"/>
      <c r="N120" s="219"/>
      <c r="O120" s="222"/>
      <c r="P120" s="223"/>
      <c r="Q120" s="219"/>
      <c r="R120" s="219"/>
      <c r="S120" s="219"/>
      <c r="T120" s="220"/>
      <c r="U120" s="221"/>
      <c r="V120" s="219"/>
      <c r="W120" s="219"/>
      <c r="X120" s="219"/>
      <c r="Y120" s="222"/>
      <c r="Z120" s="223"/>
      <c r="AA120" s="219"/>
      <c r="AB120" s="219"/>
      <c r="AC120" s="222"/>
      <c r="AD120" s="220"/>
      <c r="AE120" s="212">
        <f t="shared" si="7"/>
        <v>0</v>
      </c>
      <c r="AF120" s="213">
        <f t="shared" si="8"/>
        <v>19</v>
      </c>
      <c r="AG120" s="256">
        <f t="shared" si="9"/>
        <v>0</v>
      </c>
      <c r="AH120" s="257">
        <f t="shared" si="10"/>
        <v>19</v>
      </c>
      <c r="AI120" s="850"/>
      <c r="AJ120" s="848"/>
      <c r="AK120" s="848"/>
      <c r="AL120" s="848"/>
      <c r="AM120" s="848"/>
      <c r="AN120" s="849"/>
      <c r="AY120" s="177">
        <f t="shared" si="6"/>
        <v>1</v>
      </c>
    </row>
    <row r="121" spans="3:51" ht="18" customHeight="1">
      <c r="C121" s="216">
        <f>IF(D121="","",SUBTOTAL(103,$D$78:D121))</f>
        <v>44</v>
      </c>
      <c r="D121" s="846" t="str">
        <f>IF('Input Data'!I114="","",'Input Data'!I114)</f>
        <v>TAN, DAISY DY</v>
      </c>
      <c r="E121" s="847"/>
      <c r="F121" s="221"/>
      <c r="G121" s="219"/>
      <c r="H121" s="219"/>
      <c r="I121" s="219"/>
      <c r="J121" s="220"/>
      <c r="K121" s="221"/>
      <c r="L121" s="219"/>
      <c r="M121" s="219"/>
      <c r="N121" s="219"/>
      <c r="O121" s="222"/>
      <c r="P121" s="223"/>
      <c r="Q121" s="219"/>
      <c r="R121" s="219"/>
      <c r="S121" s="219"/>
      <c r="T121" s="220"/>
      <c r="U121" s="221"/>
      <c r="V121" s="219"/>
      <c r="W121" s="219"/>
      <c r="X121" s="219"/>
      <c r="Y121" s="222"/>
      <c r="Z121" s="223"/>
      <c r="AA121" s="219"/>
      <c r="AB121" s="219"/>
      <c r="AC121" s="222"/>
      <c r="AD121" s="220"/>
      <c r="AE121" s="212">
        <f t="shared" si="7"/>
        <v>0</v>
      </c>
      <c r="AF121" s="213">
        <f t="shared" si="8"/>
        <v>19</v>
      </c>
      <c r="AG121" s="256">
        <f t="shared" si="9"/>
        <v>0</v>
      </c>
      <c r="AH121" s="257">
        <f t="shared" si="10"/>
        <v>19</v>
      </c>
      <c r="AI121" s="850"/>
      <c r="AJ121" s="848"/>
      <c r="AK121" s="848"/>
      <c r="AL121" s="848"/>
      <c r="AM121" s="848"/>
      <c r="AN121" s="849"/>
      <c r="AY121" s="177">
        <f t="shared" si="6"/>
        <v>1</v>
      </c>
    </row>
    <row r="122" spans="3:51" ht="18" customHeight="1">
      <c r="C122" s="216">
        <f>IF(D122="","",SUBTOTAL(103,$D$78:D122))</f>
        <v>45</v>
      </c>
      <c r="D122" s="846" t="str">
        <f>IF('Input Data'!I115="","",'Input Data'!I115)</f>
        <v>ONG, PRECIOUS TIU</v>
      </c>
      <c r="E122" s="847"/>
      <c r="F122" s="221"/>
      <c r="G122" s="219"/>
      <c r="H122" s="219"/>
      <c r="I122" s="219"/>
      <c r="J122" s="220"/>
      <c r="K122" s="221"/>
      <c r="L122" s="219"/>
      <c r="M122" s="219"/>
      <c r="N122" s="219"/>
      <c r="O122" s="222"/>
      <c r="P122" s="223"/>
      <c r="Q122" s="219"/>
      <c r="R122" s="219"/>
      <c r="S122" s="219"/>
      <c r="T122" s="220"/>
      <c r="U122" s="221"/>
      <c r="V122" s="219"/>
      <c r="W122" s="219"/>
      <c r="X122" s="219"/>
      <c r="Y122" s="222"/>
      <c r="Z122" s="223"/>
      <c r="AA122" s="219"/>
      <c r="AB122" s="219"/>
      <c r="AC122" s="222"/>
      <c r="AD122" s="220"/>
      <c r="AE122" s="212">
        <f t="shared" si="7"/>
        <v>0</v>
      </c>
      <c r="AF122" s="213">
        <f t="shared" si="8"/>
        <v>19</v>
      </c>
      <c r="AG122" s="256">
        <f t="shared" si="9"/>
        <v>0</v>
      </c>
      <c r="AH122" s="257">
        <f t="shared" si="10"/>
        <v>19</v>
      </c>
      <c r="AI122" s="850"/>
      <c r="AJ122" s="848"/>
      <c r="AK122" s="848"/>
      <c r="AL122" s="848"/>
      <c r="AM122" s="848"/>
      <c r="AN122" s="849"/>
      <c r="AY122" s="177">
        <f t="shared" si="6"/>
        <v>1</v>
      </c>
    </row>
    <row r="123" spans="3:51" ht="18" customHeight="1">
      <c r="C123" s="216">
        <f>IF(D123="","",SUBTOTAL(103,$D$78:D123))</f>
        <v>46</v>
      </c>
      <c r="D123" s="846" t="str">
        <f>IF('Input Data'!I116="","",'Input Data'!I116)</f>
        <v>UY, PHOEBE YUMUL</v>
      </c>
      <c r="E123" s="847"/>
      <c r="F123" s="221"/>
      <c r="G123" s="219"/>
      <c r="H123" s="219"/>
      <c r="I123" s="219"/>
      <c r="J123" s="220"/>
      <c r="K123" s="221"/>
      <c r="L123" s="219"/>
      <c r="M123" s="219"/>
      <c r="N123" s="219"/>
      <c r="O123" s="222"/>
      <c r="P123" s="223"/>
      <c r="Q123" s="219"/>
      <c r="R123" s="219"/>
      <c r="S123" s="219"/>
      <c r="T123" s="220"/>
      <c r="U123" s="221"/>
      <c r="V123" s="219"/>
      <c r="W123" s="219"/>
      <c r="X123" s="219"/>
      <c r="Y123" s="222"/>
      <c r="Z123" s="223"/>
      <c r="AA123" s="219"/>
      <c r="AB123" s="219"/>
      <c r="AC123" s="222"/>
      <c r="AD123" s="220"/>
      <c r="AE123" s="212">
        <f t="shared" si="7"/>
        <v>0</v>
      </c>
      <c r="AF123" s="213">
        <f t="shared" si="8"/>
        <v>19</v>
      </c>
      <c r="AG123" s="256">
        <f t="shared" si="9"/>
        <v>0</v>
      </c>
      <c r="AH123" s="257">
        <f t="shared" si="10"/>
        <v>19</v>
      </c>
      <c r="AI123" s="850"/>
      <c r="AJ123" s="848"/>
      <c r="AK123" s="848"/>
      <c r="AL123" s="848"/>
      <c r="AM123" s="848"/>
      <c r="AN123" s="849"/>
      <c r="AY123" s="177">
        <f t="shared" si="6"/>
        <v>1</v>
      </c>
    </row>
    <row r="124" spans="3:51" ht="18" customHeight="1">
      <c r="C124" s="216">
        <f>IF(D124="","",SUBTOTAL(103,$D$78:D124))</f>
        <v>47</v>
      </c>
      <c r="D124" s="846" t="str">
        <f>IF('Input Data'!I117="","",'Input Data'!I117)</f>
        <v>CO, JANINE MENDOZA</v>
      </c>
      <c r="E124" s="847"/>
      <c r="F124" s="221"/>
      <c r="G124" s="219"/>
      <c r="H124" s="219"/>
      <c r="I124" s="219"/>
      <c r="J124" s="220"/>
      <c r="K124" s="221"/>
      <c r="L124" s="219"/>
      <c r="M124" s="219"/>
      <c r="N124" s="219"/>
      <c r="O124" s="222"/>
      <c r="P124" s="223"/>
      <c r="Q124" s="219"/>
      <c r="R124" s="219"/>
      <c r="S124" s="219"/>
      <c r="T124" s="220"/>
      <c r="U124" s="221"/>
      <c r="V124" s="219"/>
      <c r="W124" s="219"/>
      <c r="X124" s="219"/>
      <c r="Y124" s="222"/>
      <c r="Z124" s="223"/>
      <c r="AA124" s="219"/>
      <c r="AB124" s="219"/>
      <c r="AC124" s="222"/>
      <c r="AD124" s="220"/>
      <c r="AE124" s="212">
        <f t="shared" si="7"/>
        <v>0</v>
      </c>
      <c r="AF124" s="213">
        <f t="shared" si="8"/>
        <v>19</v>
      </c>
      <c r="AG124" s="256">
        <f t="shared" si="9"/>
        <v>0</v>
      </c>
      <c r="AH124" s="257">
        <f t="shared" si="10"/>
        <v>19</v>
      </c>
      <c r="AI124" s="850"/>
      <c r="AJ124" s="848"/>
      <c r="AK124" s="848"/>
      <c r="AL124" s="848"/>
      <c r="AM124" s="848"/>
      <c r="AN124" s="849"/>
      <c r="AY124" s="177">
        <f t="shared" si="6"/>
        <v>1</v>
      </c>
    </row>
    <row r="125" spans="3:51" ht="18" customHeight="1">
      <c r="C125" s="216">
        <f>IF(D125="","",SUBTOTAL(103,$D$78:D125))</f>
        <v>48</v>
      </c>
      <c r="D125" s="846" t="str">
        <f>IF('Input Data'!I118="","",'Input Data'!I118)</f>
        <v>DY, MARIEL LOPEZ</v>
      </c>
      <c r="E125" s="847"/>
      <c r="F125" s="221"/>
      <c r="G125" s="219"/>
      <c r="H125" s="219"/>
      <c r="I125" s="219"/>
      <c r="J125" s="220"/>
      <c r="K125" s="221"/>
      <c r="L125" s="219"/>
      <c r="M125" s="219"/>
      <c r="N125" s="219"/>
      <c r="O125" s="222"/>
      <c r="P125" s="223"/>
      <c r="Q125" s="219"/>
      <c r="R125" s="219"/>
      <c r="S125" s="219"/>
      <c r="T125" s="220"/>
      <c r="U125" s="221"/>
      <c r="V125" s="219"/>
      <c r="W125" s="219"/>
      <c r="X125" s="219"/>
      <c r="Y125" s="222"/>
      <c r="Z125" s="223"/>
      <c r="AA125" s="219"/>
      <c r="AB125" s="219"/>
      <c r="AC125" s="222"/>
      <c r="AD125" s="220"/>
      <c r="AE125" s="212">
        <f t="shared" si="7"/>
        <v>0</v>
      </c>
      <c r="AF125" s="213">
        <f t="shared" si="8"/>
        <v>19</v>
      </c>
      <c r="AG125" s="256">
        <f t="shared" si="9"/>
        <v>0</v>
      </c>
      <c r="AH125" s="257">
        <f t="shared" si="10"/>
        <v>19</v>
      </c>
      <c r="AI125" s="850"/>
      <c r="AJ125" s="848"/>
      <c r="AK125" s="848"/>
      <c r="AL125" s="848"/>
      <c r="AM125" s="848"/>
      <c r="AN125" s="849"/>
      <c r="AY125" s="177">
        <f t="shared" si="6"/>
        <v>1</v>
      </c>
    </row>
    <row r="126" spans="3:51" ht="18" customHeight="1">
      <c r="C126" s="216">
        <f>IF(D126="","",SUBTOTAL(103,$D$78:D126))</f>
        <v>49</v>
      </c>
      <c r="D126" s="846" t="str">
        <f>IF('Input Data'!I119="","",'Input Data'!I119)</f>
        <v>TIU, SHARLENE PONCE</v>
      </c>
      <c r="E126" s="847"/>
      <c r="F126" s="221"/>
      <c r="G126" s="219"/>
      <c r="H126" s="219"/>
      <c r="I126" s="219"/>
      <c r="J126" s="220"/>
      <c r="K126" s="221"/>
      <c r="L126" s="219"/>
      <c r="M126" s="219"/>
      <c r="N126" s="219"/>
      <c r="O126" s="222"/>
      <c r="P126" s="223"/>
      <c r="Q126" s="219"/>
      <c r="R126" s="219"/>
      <c r="S126" s="219"/>
      <c r="T126" s="220"/>
      <c r="U126" s="221"/>
      <c r="V126" s="219"/>
      <c r="W126" s="219"/>
      <c r="X126" s="219"/>
      <c r="Y126" s="222"/>
      <c r="Z126" s="223"/>
      <c r="AA126" s="219"/>
      <c r="AB126" s="219"/>
      <c r="AC126" s="222"/>
      <c r="AD126" s="220"/>
      <c r="AE126" s="212">
        <f t="shared" si="7"/>
        <v>0</v>
      </c>
      <c r="AF126" s="213">
        <f t="shared" si="8"/>
        <v>19</v>
      </c>
      <c r="AG126" s="256">
        <f t="shared" si="9"/>
        <v>0</v>
      </c>
      <c r="AH126" s="257">
        <f t="shared" si="10"/>
        <v>19</v>
      </c>
      <c r="AI126" s="850"/>
      <c r="AJ126" s="848"/>
      <c r="AK126" s="848"/>
      <c r="AL126" s="848"/>
      <c r="AM126" s="848"/>
      <c r="AN126" s="849"/>
      <c r="AY126" s="177">
        <f t="shared" si="6"/>
        <v>1</v>
      </c>
    </row>
    <row r="127" spans="3:51" ht="18" customHeight="1">
      <c r="C127" s="216">
        <f>IF(D127="","",SUBTOTAL(103,$D$78:D127))</f>
        <v>50</v>
      </c>
      <c r="D127" s="846" t="str">
        <f>IF('Input Data'!I120="","",'Input Data'!I120)</f>
        <v>YUMUL, GLAIZA RIVERA</v>
      </c>
      <c r="E127" s="847"/>
      <c r="F127" s="221"/>
      <c r="G127" s="219"/>
      <c r="H127" s="219"/>
      <c r="I127" s="219"/>
      <c r="J127" s="220"/>
      <c r="K127" s="221"/>
      <c r="L127" s="219"/>
      <c r="M127" s="219"/>
      <c r="N127" s="219"/>
      <c r="O127" s="222"/>
      <c r="P127" s="223"/>
      <c r="Q127" s="219"/>
      <c r="R127" s="219"/>
      <c r="S127" s="219"/>
      <c r="T127" s="220"/>
      <c r="U127" s="221"/>
      <c r="V127" s="219"/>
      <c r="W127" s="219"/>
      <c r="X127" s="219"/>
      <c r="Y127" s="222"/>
      <c r="Z127" s="223"/>
      <c r="AA127" s="219"/>
      <c r="AB127" s="219"/>
      <c r="AC127" s="222"/>
      <c r="AD127" s="220"/>
      <c r="AE127" s="212">
        <f t="shared" si="7"/>
        <v>0</v>
      </c>
      <c r="AF127" s="213">
        <f t="shared" si="8"/>
        <v>19</v>
      </c>
      <c r="AG127" s="256">
        <f t="shared" si="9"/>
        <v>0</v>
      </c>
      <c r="AH127" s="257">
        <f t="shared" si="10"/>
        <v>19</v>
      </c>
      <c r="AI127" s="850"/>
      <c r="AJ127" s="848"/>
      <c r="AK127" s="848"/>
      <c r="AL127" s="848"/>
      <c r="AM127" s="848"/>
      <c r="AN127" s="849"/>
      <c r="AY127" s="177">
        <f t="shared" si="6"/>
        <v>1</v>
      </c>
    </row>
    <row r="128" spans="3:51" ht="18" customHeight="1">
      <c r="C128" s="216" t="str">
        <f>IF(D128="","",SUBTOTAL(103,$D$78:D128))</f>
        <v/>
      </c>
      <c r="D128" s="846" t="str">
        <f>IF('Input Data'!I121="","",'Input Data'!I121)</f>
        <v/>
      </c>
      <c r="E128" s="847"/>
      <c r="F128" s="221"/>
      <c r="G128" s="219"/>
      <c r="H128" s="219"/>
      <c r="I128" s="219"/>
      <c r="J128" s="220"/>
      <c r="K128" s="221"/>
      <c r="L128" s="219"/>
      <c r="M128" s="219"/>
      <c r="N128" s="219"/>
      <c r="O128" s="222"/>
      <c r="P128" s="223"/>
      <c r="Q128" s="219"/>
      <c r="R128" s="219"/>
      <c r="S128" s="219"/>
      <c r="T128" s="220"/>
      <c r="U128" s="221"/>
      <c r="V128" s="219"/>
      <c r="W128" s="219"/>
      <c r="X128" s="219"/>
      <c r="Y128" s="222"/>
      <c r="Z128" s="223"/>
      <c r="AA128" s="219"/>
      <c r="AB128" s="219"/>
      <c r="AC128" s="222"/>
      <c r="AD128" s="220"/>
      <c r="AE128" s="212" t="str">
        <f t="shared" si="7"/>
        <v/>
      </c>
      <c r="AF128" s="213" t="str">
        <f t="shared" si="8"/>
        <v/>
      </c>
      <c r="AG128" s="256" t="str">
        <f t="shared" si="9"/>
        <v/>
      </c>
      <c r="AH128" s="257" t="str">
        <f t="shared" si="10"/>
        <v/>
      </c>
      <c r="AI128" s="850"/>
      <c r="AJ128" s="848"/>
      <c r="AK128" s="848"/>
      <c r="AL128" s="848"/>
      <c r="AM128" s="848"/>
      <c r="AN128" s="849"/>
      <c r="AY128" s="177">
        <f t="shared" si="6"/>
        <v>0</v>
      </c>
    </row>
    <row r="129" spans="2:51" ht="18" customHeight="1">
      <c r="C129" s="216" t="str">
        <f>IF(D129="","",SUBTOTAL(103,$D$78:D129))</f>
        <v/>
      </c>
      <c r="D129" s="846" t="str">
        <f>IF('Input Data'!I122="","",'Input Data'!I122)</f>
        <v/>
      </c>
      <c r="E129" s="847"/>
      <c r="F129" s="221"/>
      <c r="G129" s="219"/>
      <c r="H129" s="219"/>
      <c r="I129" s="219"/>
      <c r="J129" s="220"/>
      <c r="K129" s="221"/>
      <c r="L129" s="219"/>
      <c r="M129" s="219"/>
      <c r="N129" s="219"/>
      <c r="O129" s="222"/>
      <c r="P129" s="223"/>
      <c r="Q129" s="219"/>
      <c r="R129" s="219"/>
      <c r="S129" s="219"/>
      <c r="T129" s="220"/>
      <c r="U129" s="221"/>
      <c r="V129" s="219"/>
      <c r="W129" s="219"/>
      <c r="X129" s="219"/>
      <c r="Y129" s="222"/>
      <c r="Z129" s="223"/>
      <c r="AA129" s="219"/>
      <c r="AB129" s="219"/>
      <c r="AC129" s="222"/>
      <c r="AD129" s="220"/>
      <c r="AE129" s="212" t="str">
        <f t="shared" si="7"/>
        <v/>
      </c>
      <c r="AF129" s="213" t="str">
        <f t="shared" si="8"/>
        <v/>
      </c>
      <c r="AG129" s="256" t="str">
        <f t="shared" si="9"/>
        <v/>
      </c>
      <c r="AH129" s="257" t="str">
        <f t="shared" si="10"/>
        <v/>
      </c>
      <c r="AI129" s="850"/>
      <c r="AJ129" s="848"/>
      <c r="AK129" s="848"/>
      <c r="AL129" s="848"/>
      <c r="AM129" s="848"/>
      <c r="AN129" s="849"/>
      <c r="AY129" s="177">
        <f t="shared" si="6"/>
        <v>0</v>
      </c>
    </row>
    <row r="130" spans="2:51" ht="18" customHeight="1">
      <c r="C130" s="216" t="str">
        <f>IF(D130="","",SUBTOTAL(103,$D$78:D130))</f>
        <v/>
      </c>
      <c r="D130" s="846" t="str">
        <f>IF('Input Data'!I123="","",'Input Data'!I123)</f>
        <v/>
      </c>
      <c r="E130" s="847"/>
      <c r="F130" s="221"/>
      <c r="G130" s="219"/>
      <c r="H130" s="219"/>
      <c r="I130" s="219"/>
      <c r="J130" s="220"/>
      <c r="K130" s="221"/>
      <c r="L130" s="219"/>
      <c r="M130" s="219"/>
      <c r="N130" s="219"/>
      <c r="O130" s="222"/>
      <c r="P130" s="223"/>
      <c r="Q130" s="219"/>
      <c r="R130" s="219"/>
      <c r="S130" s="219"/>
      <c r="T130" s="220"/>
      <c r="U130" s="221"/>
      <c r="V130" s="219"/>
      <c r="W130" s="219"/>
      <c r="X130" s="219"/>
      <c r="Y130" s="222"/>
      <c r="Z130" s="223"/>
      <c r="AA130" s="219"/>
      <c r="AB130" s="219"/>
      <c r="AC130" s="222"/>
      <c r="AD130" s="220"/>
      <c r="AE130" s="212" t="str">
        <f t="shared" si="7"/>
        <v/>
      </c>
      <c r="AF130" s="213" t="str">
        <f t="shared" si="8"/>
        <v/>
      </c>
      <c r="AG130" s="256" t="str">
        <f t="shared" si="9"/>
        <v/>
      </c>
      <c r="AH130" s="257" t="str">
        <f t="shared" si="10"/>
        <v/>
      </c>
      <c r="AI130" s="850"/>
      <c r="AJ130" s="848"/>
      <c r="AK130" s="848"/>
      <c r="AL130" s="848"/>
      <c r="AM130" s="848"/>
      <c r="AN130" s="849"/>
      <c r="AY130" s="177">
        <f t="shared" si="6"/>
        <v>0</v>
      </c>
    </row>
    <row r="131" spans="2:51" ht="18" customHeight="1">
      <c r="C131" s="216" t="str">
        <f>IF(D131="","",SUBTOTAL(103,$D$78:D131))</f>
        <v/>
      </c>
      <c r="D131" s="846" t="str">
        <f>IF('Input Data'!I124="","",'Input Data'!I124)</f>
        <v/>
      </c>
      <c r="E131" s="847"/>
      <c r="F131" s="221"/>
      <c r="G131" s="219"/>
      <c r="H131" s="219"/>
      <c r="I131" s="219"/>
      <c r="J131" s="220"/>
      <c r="K131" s="221"/>
      <c r="L131" s="219"/>
      <c r="M131" s="219"/>
      <c r="N131" s="219"/>
      <c r="O131" s="222"/>
      <c r="P131" s="223"/>
      <c r="Q131" s="219"/>
      <c r="R131" s="219"/>
      <c r="S131" s="219"/>
      <c r="T131" s="220"/>
      <c r="U131" s="221"/>
      <c r="V131" s="219"/>
      <c r="W131" s="219"/>
      <c r="X131" s="219"/>
      <c r="Y131" s="222"/>
      <c r="Z131" s="223"/>
      <c r="AA131" s="219"/>
      <c r="AB131" s="219"/>
      <c r="AC131" s="222"/>
      <c r="AD131" s="220"/>
      <c r="AE131" s="212" t="str">
        <f t="shared" si="7"/>
        <v/>
      </c>
      <c r="AF131" s="213" t="str">
        <f t="shared" si="8"/>
        <v/>
      </c>
      <c r="AG131" s="256" t="str">
        <f t="shared" si="9"/>
        <v/>
      </c>
      <c r="AH131" s="257" t="str">
        <f t="shared" si="10"/>
        <v/>
      </c>
      <c r="AI131" s="850"/>
      <c r="AJ131" s="848"/>
      <c r="AK131" s="848"/>
      <c r="AL131" s="848"/>
      <c r="AM131" s="848"/>
      <c r="AN131" s="849"/>
      <c r="AY131" s="177">
        <f t="shared" si="6"/>
        <v>0</v>
      </c>
    </row>
    <row r="132" spans="2:51" ht="18" customHeight="1">
      <c r="C132" s="216" t="str">
        <f>IF(D132="","",SUBTOTAL(103,$D$78:D132))</f>
        <v/>
      </c>
      <c r="D132" s="846" t="str">
        <f>IF('Input Data'!I125="","",'Input Data'!I125)</f>
        <v/>
      </c>
      <c r="E132" s="847"/>
      <c r="F132" s="221"/>
      <c r="G132" s="219"/>
      <c r="H132" s="219"/>
      <c r="I132" s="219"/>
      <c r="J132" s="220"/>
      <c r="K132" s="221"/>
      <c r="L132" s="219"/>
      <c r="M132" s="219"/>
      <c r="N132" s="219"/>
      <c r="O132" s="222"/>
      <c r="P132" s="223"/>
      <c r="Q132" s="219"/>
      <c r="R132" s="219"/>
      <c r="S132" s="219"/>
      <c r="T132" s="220"/>
      <c r="U132" s="221"/>
      <c r="V132" s="219"/>
      <c r="W132" s="219"/>
      <c r="X132" s="219"/>
      <c r="Y132" s="222"/>
      <c r="Z132" s="223"/>
      <c r="AA132" s="219"/>
      <c r="AB132" s="219"/>
      <c r="AC132" s="222"/>
      <c r="AD132" s="220"/>
      <c r="AE132" s="212" t="str">
        <f t="shared" si="7"/>
        <v/>
      </c>
      <c r="AF132" s="213" t="str">
        <f t="shared" si="8"/>
        <v/>
      </c>
      <c r="AG132" s="256" t="str">
        <f t="shared" si="9"/>
        <v/>
      </c>
      <c r="AH132" s="257" t="str">
        <f t="shared" si="10"/>
        <v/>
      </c>
      <c r="AI132" s="850"/>
      <c r="AJ132" s="848"/>
      <c r="AK132" s="848"/>
      <c r="AL132" s="848"/>
      <c r="AM132" s="848"/>
      <c r="AN132" s="849"/>
      <c r="AY132" s="177">
        <f t="shared" si="6"/>
        <v>0</v>
      </c>
    </row>
    <row r="133" spans="2:51" ht="18" customHeight="1">
      <c r="C133" s="216" t="str">
        <f>IF(D133="","",SUBTOTAL(103,$D$78:D133))</f>
        <v/>
      </c>
      <c r="D133" s="846" t="str">
        <f>IF('Input Data'!I126="","",'Input Data'!I126)</f>
        <v/>
      </c>
      <c r="E133" s="847"/>
      <c r="F133" s="221"/>
      <c r="G133" s="219"/>
      <c r="H133" s="219"/>
      <c r="I133" s="219"/>
      <c r="J133" s="220"/>
      <c r="K133" s="221"/>
      <c r="L133" s="219"/>
      <c r="M133" s="219"/>
      <c r="N133" s="219"/>
      <c r="O133" s="222"/>
      <c r="P133" s="223"/>
      <c r="Q133" s="219"/>
      <c r="R133" s="219"/>
      <c r="S133" s="219"/>
      <c r="T133" s="220"/>
      <c r="U133" s="221"/>
      <c r="V133" s="219"/>
      <c r="W133" s="219"/>
      <c r="X133" s="219"/>
      <c r="Y133" s="222"/>
      <c r="Z133" s="223"/>
      <c r="AA133" s="219"/>
      <c r="AB133" s="219"/>
      <c r="AC133" s="222"/>
      <c r="AD133" s="220"/>
      <c r="AE133" s="212" t="str">
        <f t="shared" si="7"/>
        <v/>
      </c>
      <c r="AF133" s="213" t="str">
        <f t="shared" si="8"/>
        <v/>
      </c>
      <c r="AG133" s="256" t="str">
        <f t="shared" si="9"/>
        <v/>
      </c>
      <c r="AH133" s="257" t="str">
        <f t="shared" si="10"/>
        <v/>
      </c>
      <c r="AI133" s="850"/>
      <c r="AJ133" s="848"/>
      <c r="AK133" s="848"/>
      <c r="AL133" s="848"/>
      <c r="AM133" s="848"/>
      <c r="AN133" s="849"/>
      <c r="AY133" s="177">
        <f t="shared" si="6"/>
        <v>0</v>
      </c>
    </row>
    <row r="134" spans="2:51" ht="18" customHeight="1">
      <c r="C134" s="216" t="str">
        <f>IF(D134="","",SUBTOTAL(103,$D$78:D134))</f>
        <v/>
      </c>
      <c r="D134" s="846" t="str">
        <f>IF('Input Data'!I127="","",'Input Data'!I127)</f>
        <v/>
      </c>
      <c r="E134" s="847"/>
      <c r="F134" s="221"/>
      <c r="G134" s="219"/>
      <c r="H134" s="219"/>
      <c r="I134" s="219"/>
      <c r="J134" s="220"/>
      <c r="K134" s="221"/>
      <c r="L134" s="219"/>
      <c r="M134" s="219"/>
      <c r="N134" s="219"/>
      <c r="O134" s="222"/>
      <c r="P134" s="223"/>
      <c r="Q134" s="219"/>
      <c r="R134" s="219"/>
      <c r="S134" s="219"/>
      <c r="T134" s="220"/>
      <c r="U134" s="221"/>
      <c r="V134" s="219"/>
      <c r="W134" s="219"/>
      <c r="X134" s="219"/>
      <c r="Y134" s="222"/>
      <c r="Z134" s="223"/>
      <c r="AA134" s="219"/>
      <c r="AB134" s="219"/>
      <c r="AC134" s="222"/>
      <c r="AD134" s="220"/>
      <c r="AE134" s="212" t="str">
        <f t="shared" si="7"/>
        <v/>
      </c>
      <c r="AF134" s="213" t="str">
        <f t="shared" si="8"/>
        <v/>
      </c>
      <c r="AG134" s="256" t="str">
        <f t="shared" si="9"/>
        <v/>
      </c>
      <c r="AH134" s="257" t="str">
        <f t="shared" si="10"/>
        <v/>
      </c>
      <c r="AI134" s="850"/>
      <c r="AJ134" s="848"/>
      <c r="AK134" s="848"/>
      <c r="AL134" s="848"/>
      <c r="AM134" s="848"/>
      <c r="AN134" s="849"/>
      <c r="AY134" s="177">
        <f t="shared" si="6"/>
        <v>0</v>
      </c>
    </row>
    <row r="135" spans="2:51" ht="18" customHeight="1">
      <c r="C135" s="216" t="str">
        <f>IF(D135="","",SUBTOTAL(103,$D$78:D135))</f>
        <v/>
      </c>
      <c r="D135" s="846" t="str">
        <f>IF('Input Data'!I128="","",'Input Data'!I128)</f>
        <v/>
      </c>
      <c r="E135" s="847"/>
      <c r="F135" s="221"/>
      <c r="G135" s="219"/>
      <c r="H135" s="219"/>
      <c r="I135" s="219"/>
      <c r="J135" s="220"/>
      <c r="K135" s="221"/>
      <c r="L135" s="219"/>
      <c r="M135" s="219"/>
      <c r="N135" s="219"/>
      <c r="O135" s="222"/>
      <c r="P135" s="223"/>
      <c r="Q135" s="219"/>
      <c r="R135" s="219"/>
      <c r="S135" s="219"/>
      <c r="T135" s="220"/>
      <c r="U135" s="221"/>
      <c r="V135" s="219"/>
      <c r="W135" s="219"/>
      <c r="X135" s="219"/>
      <c r="Y135" s="222"/>
      <c r="Z135" s="223"/>
      <c r="AA135" s="219"/>
      <c r="AB135" s="219"/>
      <c r="AC135" s="222"/>
      <c r="AD135" s="220"/>
      <c r="AE135" s="212" t="str">
        <f t="shared" si="7"/>
        <v/>
      </c>
      <c r="AF135" s="213" t="str">
        <f t="shared" si="8"/>
        <v/>
      </c>
      <c r="AG135" s="256" t="str">
        <f t="shared" si="9"/>
        <v/>
      </c>
      <c r="AH135" s="257" t="str">
        <f t="shared" si="10"/>
        <v/>
      </c>
      <c r="AI135" s="850"/>
      <c r="AJ135" s="848"/>
      <c r="AK135" s="848"/>
      <c r="AL135" s="848"/>
      <c r="AM135" s="848"/>
      <c r="AN135" s="849"/>
      <c r="AY135" s="177">
        <f t="shared" si="6"/>
        <v>0</v>
      </c>
    </row>
    <row r="136" spans="2:51" ht="18" customHeight="1">
      <c r="C136" s="216" t="str">
        <f>IF(D136="","",SUBTOTAL(103,$D$78:D136))</f>
        <v/>
      </c>
      <c r="D136" s="846" t="str">
        <f>IF('Input Data'!I129="","",'Input Data'!I129)</f>
        <v/>
      </c>
      <c r="E136" s="847"/>
      <c r="F136" s="236"/>
      <c r="G136" s="237"/>
      <c r="H136" s="237"/>
      <c r="I136" s="237"/>
      <c r="J136" s="238"/>
      <c r="K136" s="236"/>
      <c r="L136" s="237"/>
      <c r="M136" s="237"/>
      <c r="N136" s="237"/>
      <c r="O136" s="239"/>
      <c r="P136" s="240"/>
      <c r="Q136" s="237"/>
      <c r="R136" s="237"/>
      <c r="S136" s="237"/>
      <c r="T136" s="238"/>
      <c r="U136" s="236"/>
      <c r="V136" s="237"/>
      <c r="W136" s="237"/>
      <c r="X136" s="237"/>
      <c r="Y136" s="239"/>
      <c r="Z136" s="240"/>
      <c r="AA136" s="237"/>
      <c r="AB136" s="237"/>
      <c r="AC136" s="239"/>
      <c r="AD136" s="238"/>
      <c r="AE136" s="212" t="str">
        <f t="shared" si="7"/>
        <v/>
      </c>
      <c r="AF136" s="213" t="str">
        <f t="shared" si="8"/>
        <v/>
      </c>
      <c r="AG136" s="256" t="str">
        <f t="shared" si="9"/>
        <v/>
      </c>
      <c r="AH136" s="257" t="str">
        <f t="shared" si="10"/>
        <v/>
      </c>
      <c r="AI136" s="850"/>
      <c r="AJ136" s="848"/>
      <c r="AK136" s="848"/>
      <c r="AL136" s="848"/>
      <c r="AM136" s="848"/>
      <c r="AN136" s="849"/>
      <c r="AY136" s="177">
        <f t="shared" si="6"/>
        <v>0</v>
      </c>
    </row>
    <row r="137" spans="2:51" ht="18" customHeight="1" thickBot="1">
      <c r="C137" s="216" t="str">
        <f>IF(D137="","",SUBTOTAL(103,$D$78:D137))</f>
        <v/>
      </c>
      <c r="D137" s="823" t="str">
        <f>IF('Input Data'!I130="","",'Input Data'!I130)</f>
        <v/>
      </c>
      <c r="E137" s="824"/>
      <c r="F137" s="236"/>
      <c r="G137" s="237"/>
      <c r="H137" s="237"/>
      <c r="I137" s="237"/>
      <c r="J137" s="238"/>
      <c r="K137" s="236"/>
      <c r="L137" s="237"/>
      <c r="M137" s="237"/>
      <c r="N137" s="237"/>
      <c r="O137" s="239"/>
      <c r="P137" s="240"/>
      <c r="Q137" s="237"/>
      <c r="R137" s="237"/>
      <c r="S137" s="237"/>
      <c r="T137" s="238"/>
      <c r="U137" s="236"/>
      <c r="V137" s="237"/>
      <c r="W137" s="237"/>
      <c r="X137" s="237"/>
      <c r="Y137" s="239"/>
      <c r="Z137" s="240"/>
      <c r="AA137" s="237"/>
      <c r="AB137" s="237"/>
      <c r="AC137" s="239"/>
      <c r="AD137" s="238"/>
      <c r="AE137" s="212" t="str">
        <f t="shared" si="7"/>
        <v/>
      </c>
      <c r="AF137" s="213" t="str">
        <f t="shared" si="8"/>
        <v/>
      </c>
      <c r="AG137" s="260" t="str">
        <f t="shared" si="9"/>
        <v/>
      </c>
      <c r="AH137" s="257" t="str">
        <f t="shared" si="10"/>
        <v/>
      </c>
      <c r="AI137" s="825"/>
      <c r="AJ137" s="826"/>
      <c r="AK137" s="826"/>
      <c r="AL137" s="826"/>
      <c r="AM137" s="826"/>
      <c r="AN137" s="827"/>
      <c r="AY137" s="177">
        <f t="shared" si="6"/>
        <v>0</v>
      </c>
    </row>
    <row r="138" spans="2:51" ht="21.95" customHeight="1" thickBot="1">
      <c r="B138" s="184"/>
      <c r="C138" s="261" cm="1">
        <f t="array" aca="1" ref="C138" ca="1">SUMPRODUCT(SUBTOTAL(103,OFFSET(D78,ROW(D78:D137)-ROW(D78),0,1)),--(TRIM(D78:D137)&lt;&gt;""))</f>
        <v>50</v>
      </c>
      <c r="D138" s="828" t="s">
        <v>206</v>
      </c>
      <c r="E138" s="829"/>
      <c r="F138" s="243" t="str">
        <f>IF(F14="","",$AM$147-(COUNTIF(F78:F137,"x")*1 + COUNTIF(F78:F137,"h")*0.5))</f>
        <v/>
      </c>
      <c r="G138" s="243">
        <f t="shared" ref="G138:AD138" ca="1" si="11">IF(G14="","",$AM$147-(COUNTIF(G78:G137,"x")*1 + COUNTIF(G78:G137,"h")*0.5))</f>
        <v>50</v>
      </c>
      <c r="H138" s="243">
        <f ca="1">IF(H14="","",$AM$147-(COUNTIF(H78:H137,"x")*1 + COUNTIF(H78:H137,"h")*0.5))</f>
        <v>50</v>
      </c>
      <c r="I138" s="243">
        <f t="shared" ca="1" si="11"/>
        <v>50</v>
      </c>
      <c r="J138" s="244">
        <f t="shared" ca="1" si="11"/>
        <v>50</v>
      </c>
      <c r="K138" s="245">
        <f t="shared" ca="1" si="11"/>
        <v>50</v>
      </c>
      <c r="L138" s="243">
        <f t="shared" ca="1" si="11"/>
        <v>50</v>
      </c>
      <c r="M138" s="243">
        <f t="shared" ca="1" si="11"/>
        <v>50</v>
      </c>
      <c r="N138" s="243">
        <f t="shared" ca="1" si="11"/>
        <v>50</v>
      </c>
      <c r="O138" s="246">
        <f t="shared" ca="1" si="11"/>
        <v>50</v>
      </c>
      <c r="P138" s="247">
        <f t="shared" ca="1" si="11"/>
        <v>50</v>
      </c>
      <c r="Q138" s="243">
        <f t="shared" ca="1" si="11"/>
        <v>50</v>
      </c>
      <c r="R138" s="243">
        <f t="shared" ca="1" si="11"/>
        <v>50</v>
      </c>
      <c r="S138" s="243">
        <f t="shared" ca="1" si="11"/>
        <v>50</v>
      </c>
      <c r="T138" s="244">
        <f t="shared" ca="1" si="11"/>
        <v>50</v>
      </c>
      <c r="U138" s="245">
        <f t="shared" ca="1" si="11"/>
        <v>50</v>
      </c>
      <c r="V138" s="243">
        <f t="shared" ca="1" si="11"/>
        <v>50</v>
      </c>
      <c r="W138" s="243">
        <f t="shared" ca="1" si="11"/>
        <v>50</v>
      </c>
      <c r="X138" s="243">
        <f t="shared" ca="1" si="11"/>
        <v>50</v>
      </c>
      <c r="Y138" s="246">
        <f t="shared" ca="1" si="11"/>
        <v>50</v>
      </c>
      <c r="Z138" s="247" t="str">
        <f t="shared" si="11"/>
        <v/>
      </c>
      <c r="AA138" s="243" t="str">
        <f t="shared" si="11"/>
        <v/>
      </c>
      <c r="AB138" s="243" t="str">
        <f t="shared" si="11"/>
        <v/>
      </c>
      <c r="AC138" s="243" t="str">
        <f t="shared" si="11"/>
        <v/>
      </c>
      <c r="AD138" s="243" t="str">
        <f t="shared" si="11"/>
        <v/>
      </c>
      <c r="AE138" s="262"/>
      <c r="AF138" s="262"/>
      <c r="AG138" s="248">
        <f>SUM(AG78:AG137)</f>
        <v>0</v>
      </c>
      <c r="AH138" s="249">
        <f>SUM(AH78:AH137)</f>
        <v>950</v>
      </c>
      <c r="AI138" s="830"/>
      <c r="AJ138" s="831"/>
      <c r="AK138" s="831"/>
      <c r="AL138" s="831"/>
      <c r="AM138" s="831"/>
      <c r="AN138" s="832"/>
    </row>
    <row r="139" spans="2:51" ht="21.95" customHeight="1" thickBot="1">
      <c r="B139" s="184"/>
      <c r="C139" s="261">
        <f ca="1">IF(C77="","",C77+C138)</f>
        <v>100</v>
      </c>
      <c r="D139" s="828" t="s">
        <v>207</v>
      </c>
      <c r="E139" s="829"/>
      <c r="F139" s="247" t="str">
        <f t="shared" ref="F139:AD139" si="12">IF(F14="","",F77+F138)</f>
        <v/>
      </c>
      <c r="G139" s="263">
        <f ca="1">IF(G14="","",G77+G138)</f>
        <v>100</v>
      </c>
      <c r="H139" s="264">
        <f t="shared" ca="1" si="12"/>
        <v>99</v>
      </c>
      <c r="I139" s="264">
        <f t="shared" ca="1" si="12"/>
        <v>100</v>
      </c>
      <c r="J139" s="265">
        <f t="shared" ca="1" si="12"/>
        <v>100</v>
      </c>
      <c r="K139" s="263">
        <f t="shared" ca="1" si="12"/>
        <v>100</v>
      </c>
      <c r="L139" s="264">
        <f t="shared" ca="1" si="12"/>
        <v>100</v>
      </c>
      <c r="M139" s="264">
        <f t="shared" ca="1" si="12"/>
        <v>100</v>
      </c>
      <c r="N139" s="264">
        <f t="shared" ca="1" si="12"/>
        <v>100</v>
      </c>
      <c r="O139" s="265">
        <f t="shared" ca="1" si="12"/>
        <v>100</v>
      </c>
      <c r="P139" s="263">
        <f t="shared" ca="1" si="12"/>
        <v>100</v>
      </c>
      <c r="Q139" s="264">
        <f t="shared" ca="1" si="12"/>
        <v>100</v>
      </c>
      <c r="R139" s="264">
        <f t="shared" ca="1" si="12"/>
        <v>100</v>
      </c>
      <c r="S139" s="264">
        <f t="shared" ca="1" si="12"/>
        <v>100</v>
      </c>
      <c r="T139" s="265">
        <f t="shared" ca="1" si="12"/>
        <v>100</v>
      </c>
      <c r="U139" s="263">
        <f t="shared" ca="1" si="12"/>
        <v>100</v>
      </c>
      <c r="V139" s="264">
        <f t="shared" ca="1" si="12"/>
        <v>100</v>
      </c>
      <c r="W139" s="264">
        <f t="shared" ca="1" si="12"/>
        <v>100</v>
      </c>
      <c r="X139" s="264">
        <f t="shared" ca="1" si="12"/>
        <v>100</v>
      </c>
      <c r="Y139" s="265">
        <f t="shared" ca="1" si="12"/>
        <v>100</v>
      </c>
      <c r="Z139" s="263" t="str">
        <f t="shared" si="12"/>
        <v/>
      </c>
      <c r="AA139" s="264" t="str">
        <f t="shared" si="12"/>
        <v/>
      </c>
      <c r="AB139" s="264" t="str">
        <f t="shared" si="12"/>
        <v/>
      </c>
      <c r="AC139" s="264" t="str">
        <f t="shared" si="12"/>
        <v/>
      </c>
      <c r="AD139" s="265" t="str">
        <f t="shared" si="12"/>
        <v/>
      </c>
      <c r="AE139" s="266"/>
      <c r="AF139" s="266"/>
      <c r="AG139" s="260">
        <f>AG77+AG138</f>
        <v>1</v>
      </c>
      <c r="AH139" s="267">
        <f>AH77+AH138</f>
        <v>1899</v>
      </c>
      <c r="AI139" s="833"/>
      <c r="AJ139" s="834"/>
      <c r="AK139" s="834"/>
      <c r="AL139" s="834"/>
      <c r="AM139" s="834"/>
      <c r="AN139" s="835"/>
    </row>
    <row r="140" spans="2:51" ht="6.75" customHeight="1" thickBot="1">
      <c r="C140" s="809"/>
      <c r="D140" s="809"/>
      <c r="E140" s="268"/>
      <c r="F140" s="810"/>
      <c r="G140" s="810"/>
      <c r="H140" s="810"/>
      <c r="I140" s="810"/>
      <c r="J140" s="810"/>
    </row>
    <row r="141" spans="2:51" ht="25.35" customHeight="1" thickBot="1">
      <c r="C141" s="269" t="s">
        <v>208</v>
      </c>
      <c r="D141" s="270"/>
      <c r="E141" s="270"/>
      <c r="F141" s="271"/>
      <c r="G141" s="271"/>
      <c r="H141" s="271"/>
      <c r="I141" s="271"/>
      <c r="J141" s="271"/>
      <c r="K141" s="271"/>
      <c r="L141" s="271"/>
      <c r="M141" s="271"/>
      <c r="N141" s="271"/>
      <c r="O141" s="271"/>
      <c r="P141" s="271"/>
      <c r="Q141" s="271"/>
      <c r="R141" s="272"/>
      <c r="S141" s="273" t="s">
        <v>209</v>
      </c>
      <c r="T141" s="274"/>
      <c r="U141" s="274"/>
      <c r="V141" s="274"/>
      <c r="W141" s="274"/>
      <c r="X141" s="275"/>
      <c r="Y141" s="275"/>
      <c r="Z141" s="275"/>
      <c r="AA141" s="276"/>
      <c r="AB141" s="277"/>
      <c r="AD141" s="811" t="s">
        <v>210</v>
      </c>
      <c r="AE141" s="812"/>
      <c r="AF141" s="812"/>
      <c r="AG141" s="812"/>
      <c r="AH141" s="815" t="str">
        <f>IF(Z11="","",Z11)</f>
        <v>NOVEMBER</v>
      </c>
      <c r="AI141" s="817" t="s">
        <v>211</v>
      </c>
      <c r="AJ141" s="818"/>
      <c r="AK141" s="821">
        <f>IF(AR13="","",AR13)</f>
        <v>19</v>
      </c>
      <c r="AL141" s="836" t="s">
        <v>212</v>
      </c>
      <c r="AM141" s="836"/>
      <c r="AN141" s="837"/>
    </row>
    <row r="142" spans="2:51" ht="15" customHeight="1" thickBot="1">
      <c r="C142" s="795" t="s">
        <v>213</v>
      </c>
      <c r="D142" s="795"/>
      <c r="E142" s="795"/>
      <c r="F142" s="795"/>
      <c r="G142" s="795"/>
      <c r="H142" s="795"/>
      <c r="I142" s="795"/>
      <c r="J142" s="795"/>
      <c r="K142" s="795"/>
      <c r="L142" s="795"/>
      <c r="M142" s="795"/>
      <c r="N142" s="795"/>
      <c r="O142" s="795"/>
      <c r="P142" s="795"/>
      <c r="Q142" s="271"/>
      <c r="R142" s="272"/>
      <c r="S142" s="838" t="s">
        <v>214</v>
      </c>
      <c r="T142" s="839"/>
      <c r="U142" s="839"/>
      <c r="V142" s="839"/>
      <c r="W142" s="839"/>
      <c r="X142" s="839"/>
      <c r="Y142" s="839"/>
      <c r="Z142" s="839"/>
      <c r="AA142" s="839"/>
      <c r="AB142" s="278"/>
      <c r="AD142" s="813"/>
      <c r="AE142" s="814"/>
      <c r="AF142" s="814"/>
      <c r="AG142" s="814"/>
      <c r="AH142" s="816"/>
      <c r="AI142" s="819"/>
      <c r="AJ142" s="820"/>
      <c r="AK142" s="822"/>
      <c r="AL142" s="279" t="s">
        <v>190</v>
      </c>
      <c r="AM142" s="280" t="s">
        <v>194</v>
      </c>
      <c r="AN142" s="281" t="s">
        <v>215</v>
      </c>
    </row>
    <row r="143" spans="2:51">
      <c r="C143" s="795" t="s">
        <v>216</v>
      </c>
      <c r="D143" s="795"/>
      <c r="E143" s="795"/>
      <c r="F143" s="795"/>
      <c r="G143" s="795"/>
      <c r="H143" s="795"/>
      <c r="I143" s="795"/>
      <c r="J143" s="795"/>
      <c r="K143" s="795"/>
      <c r="L143" s="795"/>
      <c r="M143" s="795"/>
      <c r="N143" s="795"/>
      <c r="O143" s="795"/>
      <c r="P143" s="795"/>
      <c r="Q143" s="271"/>
      <c r="R143" s="272"/>
      <c r="S143" s="773"/>
      <c r="T143" s="774"/>
      <c r="U143" s="774"/>
      <c r="V143" s="774"/>
      <c r="W143" s="774"/>
      <c r="X143" s="774"/>
      <c r="Y143" s="774"/>
      <c r="Z143" s="774"/>
      <c r="AA143" s="774"/>
      <c r="AB143" s="278"/>
      <c r="AD143" s="840" t="s">
        <v>217</v>
      </c>
      <c r="AE143" s="841"/>
      <c r="AF143" s="841"/>
      <c r="AG143" s="841"/>
      <c r="AH143" s="841"/>
      <c r="AI143" s="841"/>
      <c r="AJ143" s="841"/>
      <c r="AK143" s="842"/>
      <c r="AL143" s="807">
        <f ca="1">IF('SF2'!AL143="","",'SF2'!AL143)</f>
        <v>50</v>
      </c>
      <c r="AM143" s="807">
        <f ca="1">IF('SF2'!AM143="","",'SF2'!AM143)</f>
        <v>50</v>
      </c>
      <c r="AN143" s="789">
        <f ca="1">AL143+AM143</f>
        <v>100</v>
      </c>
    </row>
    <row r="144" spans="2:51" ht="15.75" customHeight="1">
      <c r="C144" s="795" t="s">
        <v>218</v>
      </c>
      <c r="D144" s="795"/>
      <c r="E144" s="795"/>
      <c r="F144" s="795"/>
      <c r="G144" s="795"/>
      <c r="H144" s="795"/>
      <c r="I144" s="795"/>
      <c r="J144" s="795"/>
      <c r="K144" s="795"/>
      <c r="L144" s="795"/>
      <c r="M144" s="795"/>
      <c r="N144" s="795"/>
      <c r="O144" s="795"/>
      <c r="P144" s="795"/>
      <c r="Q144" s="271"/>
      <c r="R144" s="272"/>
      <c r="S144" s="773"/>
      <c r="T144" s="774"/>
      <c r="U144" s="774"/>
      <c r="V144" s="774"/>
      <c r="W144" s="774"/>
      <c r="X144" s="774"/>
      <c r="Y144" s="774"/>
      <c r="Z144" s="774"/>
      <c r="AA144" s="774"/>
      <c r="AB144" s="278"/>
      <c r="AD144" s="843"/>
      <c r="AE144" s="844"/>
      <c r="AF144" s="844"/>
      <c r="AG144" s="844"/>
      <c r="AH144" s="844"/>
      <c r="AI144" s="844"/>
      <c r="AJ144" s="844"/>
      <c r="AK144" s="845"/>
      <c r="AL144" s="769"/>
      <c r="AM144" s="769"/>
      <c r="AN144" s="771"/>
    </row>
    <row r="145" spans="3:40" ht="15.75" customHeight="1">
      <c r="C145" s="804" t="s">
        <v>219</v>
      </c>
      <c r="D145" s="808" t="s">
        <v>220</v>
      </c>
      <c r="E145" s="284"/>
      <c r="F145" s="802" t="s">
        <v>221</v>
      </c>
      <c r="G145" s="802"/>
      <c r="H145" s="802"/>
      <c r="I145" s="802"/>
      <c r="J145" s="802"/>
      <c r="K145" s="802"/>
      <c r="L145" s="802"/>
      <c r="M145" s="802"/>
      <c r="N145" s="802"/>
      <c r="O145" s="802"/>
      <c r="P145" s="794" t="s">
        <v>222</v>
      </c>
      <c r="Q145" s="794"/>
      <c r="R145" s="272"/>
      <c r="S145" s="286" t="s">
        <v>223</v>
      </c>
      <c r="X145" s="215"/>
      <c r="AA145" s="287"/>
      <c r="AB145" s="278"/>
      <c r="AD145" s="780" t="s">
        <v>224</v>
      </c>
      <c r="AE145" s="781"/>
      <c r="AF145" s="781"/>
      <c r="AG145" s="782"/>
      <c r="AH145" s="782"/>
      <c r="AI145" s="782"/>
      <c r="AJ145" s="782"/>
      <c r="AK145" s="782"/>
      <c r="AL145" s="803">
        <v>0</v>
      </c>
      <c r="AM145" s="803">
        <v>0</v>
      </c>
      <c r="AN145" s="777">
        <f>IF(AL145="","",AL145+AM145)</f>
        <v>0</v>
      </c>
    </row>
    <row r="146" spans="3:40" ht="15.75" customHeight="1">
      <c r="C146" s="804"/>
      <c r="D146" s="808"/>
      <c r="E146" s="284"/>
      <c r="F146" s="799" t="s">
        <v>225</v>
      </c>
      <c r="G146" s="799"/>
      <c r="H146" s="799"/>
      <c r="I146" s="799"/>
      <c r="J146" s="799"/>
      <c r="K146" s="799"/>
      <c r="L146" s="799"/>
      <c r="M146" s="799"/>
      <c r="N146" s="799"/>
      <c r="O146" s="799"/>
      <c r="P146" s="794"/>
      <c r="Q146" s="794"/>
      <c r="R146" s="272"/>
      <c r="S146" s="286" t="s">
        <v>226</v>
      </c>
      <c r="T146" s="215"/>
      <c r="U146" s="215"/>
      <c r="V146" s="215"/>
      <c r="W146" s="215"/>
      <c r="X146" s="215"/>
      <c r="AA146" s="287"/>
      <c r="AB146" s="278"/>
      <c r="AD146" s="780"/>
      <c r="AE146" s="781"/>
      <c r="AF146" s="781"/>
      <c r="AG146" s="782"/>
      <c r="AH146" s="782"/>
      <c r="AI146" s="782"/>
      <c r="AJ146" s="782"/>
      <c r="AK146" s="782"/>
      <c r="AL146" s="803"/>
      <c r="AM146" s="803"/>
      <c r="AN146" s="777"/>
    </row>
    <row r="147" spans="3:40" ht="18" customHeight="1">
      <c r="C147" s="804" t="s">
        <v>227</v>
      </c>
      <c r="D147" s="805" t="s">
        <v>228</v>
      </c>
      <c r="E147" s="288"/>
      <c r="F147" s="806" t="s">
        <v>229</v>
      </c>
      <c r="G147" s="806"/>
      <c r="H147" s="806"/>
      <c r="I147" s="806"/>
      <c r="J147" s="806"/>
      <c r="K147" s="806"/>
      <c r="L147" s="806"/>
      <c r="M147" s="806"/>
      <c r="N147" s="806"/>
      <c r="O147" s="806"/>
      <c r="P147" s="289"/>
      <c r="Q147" s="271"/>
      <c r="R147" s="272"/>
      <c r="S147" s="290" t="s">
        <v>230</v>
      </c>
      <c r="T147" s="215"/>
      <c r="U147" s="215"/>
      <c r="V147" s="215"/>
      <c r="W147" s="215"/>
      <c r="X147" s="215"/>
      <c r="AA147" s="287"/>
      <c r="AB147" s="278"/>
      <c r="AD147" s="780" t="s">
        <v>231</v>
      </c>
      <c r="AE147" s="781"/>
      <c r="AF147" s="781"/>
      <c r="AG147" s="782"/>
      <c r="AH147" s="782"/>
      <c r="AI147" s="782"/>
      <c r="AJ147" s="782"/>
      <c r="AK147" s="782"/>
      <c r="AL147" s="807" cm="1">
        <f t="array" aca="1" ref="AL147" ca="1">AL143+COUNTIF(AI17:AI76,"Transferred In")-SUM(COUNTIF(AI17:AI76,{"NLS","Transferred Out"}))</f>
        <v>50</v>
      </c>
      <c r="AM147" s="807" cm="1">
        <f t="array" aca="1" ref="AM147" ca="1">AM143+COUNTIF(AI78:AJ137,"Transferred In")-SUM(COUNTIF(AI78:AJ137,{"NLS","Transferred Out"}))</f>
        <v>50</v>
      </c>
      <c r="AN147" s="789">
        <f ca="1">AL147+AM147</f>
        <v>100</v>
      </c>
    </row>
    <row r="148" spans="3:40" ht="14.25" customHeight="1">
      <c r="C148" s="804"/>
      <c r="D148" s="805"/>
      <c r="E148" s="288"/>
      <c r="F148" s="799" t="s">
        <v>232</v>
      </c>
      <c r="G148" s="799"/>
      <c r="H148" s="799"/>
      <c r="I148" s="799"/>
      <c r="J148" s="799"/>
      <c r="K148" s="799"/>
      <c r="L148" s="799"/>
      <c r="M148" s="799"/>
      <c r="N148" s="799"/>
      <c r="O148" s="799"/>
      <c r="P148" s="271"/>
      <c r="Q148" s="271"/>
      <c r="R148" s="272"/>
      <c r="S148" s="290" t="s">
        <v>233</v>
      </c>
      <c r="X148" s="215"/>
      <c r="AA148" s="287"/>
      <c r="AB148" s="278"/>
      <c r="AD148" s="780"/>
      <c r="AE148" s="781"/>
      <c r="AF148" s="781"/>
      <c r="AG148" s="782"/>
      <c r="AH148" s="782"/>
      <c r="AI148" s="782"/>
      <c r="AJ148" s="782"/>
      <c r="AK148" s="782"/>
      <c r="AL148" s="769"/>
      <c r="AM148" s="769"/>
      <c r="AN148" s="771"/>
    </row>
    <row r="149" spans="3:40" ht="15.75" customHeight="1">
      <c r="C149" s="800" t="s">
        <v>234</v>
      </c>
      <c r="D149" s="801" t="s">
        <v>235</v>
      </c>
      <c r="E149" s="801"/>
      <c r="F149" s="802" t="s">
        <v>236</v>
      </c>
      <c r="G149" s="802"/>
      <c r="H149" s="802"/>
      <c r="I149" s="802"/>
      <c r="J149" s="802"/>
      <c r="K149" s="802"/>
      <c r="L149" s="802"/>
      <c r="M149" s="802"/>
      <c r="N149" s="802"/>
      <c r="O149" s="802"/>
      <c r="P149" s="794" t="s">
        <v>222</v>
      </c>
      <c r="Q149" s="794"/>
      <c r="R149" s="272"/>
      <c r="S149" s="290" t="s">
        <v>237</v>
      </c>
      <c r="AA149" s="287"/>
      <c r="AB149" s="278"/>
      <c r="AD149" s="780" t="s">
        <v>238</v>
      </c>
      <c r="AE149" s="781"/>
      <c r="AF149" s="781"/>
      <c r="AG149" s="782"/>
      <c r="AH149" s="782"/>
      <c r="AI149" s="782"/>
      <c r="AJ149" s="782"/>
      <c r="AK149" s="782"/>
      <c r="AL149" s="790" t="str">
        <f ca="1">IF(AL143=0,"",IF(MOD(AL147/AL143*100,1)=0,TEXT(AL147/AL143*100,"0"),TEXT(AL147/AL143*100,"0.00")))</f>
        <v>100</v>
      </c>
      <c r="AM149" s="790" t="str">
        <f ca="1">IF(AM143=0,"",IF(MOD(ROUND(AM147/AM143*100,2),1)=0,TEXT(ROUND(AM147/AM143*100,2),"0"),TEXT(ROUND(AM147/AM143*100,2),"0.00")))</f>
        <v>100</v>
      </c>
      <c r="AN149" s="792" t="str">
        <f ca="1">IF(AN143=0,"",IF(MOD(ROUND(AN147/AN143*100,2),1)=0,TEXT(ROUND(AN147/AN143*100,2),"0"),TEXT(ROUND(AN147/AN143*100,2),"0.00")))</f>
        <v>100</v>
      </c>
    </row>
    <row r="150" spans="3:40" ht="19.5" customHeight="1">
      <c r="C150" s="800"/>
      <c r="D150" s="801"/>
      <c r="E150" s="801"/>
      <c r="F150" s="794" t="s">
        <v>239</v>
      </c>
      <c r="G150" s="794"/>
      <c r="H150" s="794"/>
      <c r="I150" s="794"/>
      <c r="J150" s="794"/>
      <c r="K150" s="794"/>
      <c r="L150" s="794"/>
      <c r="M150" s="794"/>
      <c r="N150" s="794"/>
      <c r="O150" s="794"/>
      <c r="P150" s="794"/>
      <c r="Q150" s="794"/>
      <c r="R150" s="272"/>
      <c r="S150" s="290" t="s">
        <v>240</v>
      </c>
      <c r="AA150" s="287"/>
      <c r="AB150" s="278"/>
      <c r="AD150" s="780"/>
      <c r="AE150" s="781"/>
      <c r="AF150" s="781"/>
      <c r="AG150" s="782"/>
      <c r="AH150" s="782"/>
      <c r="AI150" s="782"/>
      <c r="AJ150" s="782"/>
      <c r="AK150" s="782"/>
      <c r="AL150" s="791"/>
      <c r="AM150" s="791"/>
      <c r="AN150" s="793"/>
    </row>
    <row r="151" spans="3:40" ht="26.25" customHeight="1">
      <c r="C151" s="795"/>
      <c r="D151" s="795"/>
      <c r="E151" s="795"/>
      <c r="F151" s="795"/>
      <c r="G151" s="795"/>
      <c r="H151" s="795"/>
      <c r="I151" s="795"/>
      <c r="J151" s="795"/>
      <c r="K151" s="795"/>
      <c r="L151" s="795"/>
      <c r="M151" s="795"/>
      <c r="N151" s="795"/>
      <c r="O151" s="285"/>
      <c r="P151" s="285"/>
      <c r="Q151" s="271"/>
      <c r="R151" s="272"/>
      <c r="S151" s="286" t="s">
        <v>241</v>
      </c>
      <c r="AA151" s="215"/>
      <c r="AB151" s="278"/>
      <c r="AD151" s="796" t="s">
        <v>242</v>
      </c>
      <c r="AE151" s="797"/>
      <c r="AF151" s="797"/>
      <c r="AG151" s="798"/>
      <c r="AH151" s="798"/>
      <c r="AI151" s="798"/>
      <c r="AJ151" s="798"/>
      <c r="AK151" s="798"/>
      <c r="AL151" s="398" t="str">
        <f>IF(AK141=0,"",IF(MOD(ROUND(AH77/AK141,2),1)=0,TEXT(ROUND(AH77/AK141,2),"0"),TEXT(ROUND(AH77/AK141,2),"0.00")))</f>
        <v>49.95</v>
      </c>
      <c r="AM151" s="398" t="str">
        <f>IF(AK141=0,"",IF(MOD(ROUND(AH138/AK141,2),1)=0,TEXT(ROUND(AH138/AK141,2),"0"),TEXT(ROUND(AH138/AK141,2),"0.00")))</f>
        <v>50</v>
      </c>
      <c r="AN151" s="399" t="str">
        <f>IF(AK141=0,"",IF(MOD(ROUND(AH139/AK141,2),1)=0,TEXT(ROUND(AH139/AK141,2),"0"),TEXT(ROUND(AH139/AK141,2),"0.00")))</f>
        <v>99.95</v>
      </c>
    </row>
    <row r="152" spans="3:40" ht="16.5" customHeight="1">
      <c r="C152" s="779" t="s">
        <v>243</v>
      </c>
      <c r="D152" s="779"/>
      <c r="E152" s="779"/>
      <c r="F152" s="779"/>
      <c r="G152" s="779"/>
      <c r="H152" s="779"/>
      <c r="I152" s="779"/>
      <c r="J152" s="779"/>
      <c r="K152" s="779"/>
      <c r="L152" s="779"/>
      <c r="M152" s="779"/>
      <c r="N152" s="779"/>
      <c r="O152" s="779"/>
      <c r="P152" s="779"/>
      <c r="Q152" s="289"/>
      <c r="R152" s="272"/>
      <c r="S152" s="290" t="s">
        <v>244</v>
      </c>
      <c r="AA152" s="287"/>
      <c r="AB152" s="278"/>
      <c r="AD152" s="780" t="s">
        <v>245</v>
      </c>
      <c r="AE152" s="781"/>
      <c r="AF152" s="781"/>
      <c r="AG152" s="782"/>
      <c r="AH152" s="782"/>
      <c r="AI152" s="782"/>
      <c r="AJ152" s="782"/>
      <c r="AK152" s="782"/>
      <c r="AL152" s="783" t="str">
        <f ca="1">IF(AL147=0,"",IF(MOD(ROUND(AL151/AL147*100,2),1)=0,TEXT(ROUND(AL151/AL147*100,2),"0"),TEXT(ROUND(AL151/AL147*100,2),"0.00")))</f>
        <v>99.90</v>
      </c>
      <c r="AM152" s="784" t="str">
        <f ca="1">IF(AM147=0,"",IF(MOD(ROUND(AM151/AM147*100,2),1)=0,TEXT(ROUND(AM151/AM147*100,2),"0"),TEXT(ROUND(AM151/AM147*100,2),"0.00")))</f>
        <v>100</v>
      </c>
      <c r="AN152" s="785" t="str">
        <f ca="1">IF(AN147=0,"",IF(MOD(ROUND(AN151/AN147*100,2),1)=0,TEXT(ROUND(AN151/AN147*100,2),"0"),TEXT(ROUND(AN151/AN147*100,2),"0.00")))</f>
        <v>99.95</v>
      </c>
    </row>
    <row r="153" spans="3:40" ht="15.75" customHeight="1">
      <c r="C153" s="779"/>
      <c r="D153" s="779"/>
      <c r="E153" s="779"/>
      <c r="F153" s="779"/>
      <c r="G153" s="779"/>
      <c r="H153" s="779"/>
      <c r="I153" s="779"/>
      <c r="J153" s="779"/>
      <c r="K153" s="779"/>
      <c r="L153" s="779"/>
      <c r="M153" s="779"/>
      <c r="N153" s="779"/>
      <c r="O153" s="779"/>
      <c r="P153" s="779"/>
      <c r="Q153" s="289"/>
      <c r="R153" s="272"/>
      <c r="S153" s="290" t="s">
        <v>246</v>
      </c>
      <c r="AA153" s="287"/>
      <c r="AB153" s="278"/>
      <c r="AD153" s="780"/>
      <c r="AE153" s="781"/>
      <c r="AF153" s="781"/>
      <c r="AG153" s="782"/>
      <c r="AH153" s="782"/>
      <c r="AI153" s="782"/>
      <c r="AJ153" s="782"/>
      <c r="AK153" s="782"/>
      <c r="AL153" s="783"/>
      <c r="AM153" s="784"/>
      <c r="AN153" s="785"/>
    </row>
    <row r="154" spans="3:40" ht="15.75" customHeight="1">
      <c r="C154" s="778" t="s">
        <v>247</v>
      </c>
      <c r="D154" s="778"/>
      <c r="E154" s="778"/>
      <c r="F154" s="778"/>
      <c r="G154" s="778"/>
      <c r="H154" s="778"/>
      <c r="I154" s="778"/>
      <c r="J154" s="778"/>
      <c r="K154" s="778"/>
      <c r="L154" s="778"/>
      <c r="M154" s="778"/>
      <c r="N154" s="778"/>
      <c r="O154" s="778"/>
      <c r="P154" s="778"/>
      <c r="Q154" s="778"/>
      <c r="R154" s="272"/>
      <c r="S154" s="290" t="s">
        <v>248</v>
      </c>
      <c r="AA154" s="287"/>
      <c r="AB154" s="278"/>
      <c r="AC154" s="292"/>
      <c r="AD154" s="780" t="s">
        <v>249</v>
      </c>
      <c r="AE154" s="781"/>
      <c r="AF154" s="781"/>
      <c r="AG154" s="782"/>
      <c r="AH154" s="782"/>
      <c r="AI154" s="782"/>
      <c r="AJ154" s="782"/>
      <c r="AK154" s="782"/>
      <c r="AL154" s="786">
        <v>0</v>
      </c>
      <c r="AM154" s="786">
        <v>0</v>
      </c>
      <c r="AN154" s="788">
        <f>IF(AL154="","",AL154+AM154)</f>
        <v>0</v>
      </c>
    </row>
    <row r="155" spans="3:40" ht="16.5" customHeight="1">
      <c r="C155" s="778"/>
      <c r="D155" s="778"/>
      <c r="E155" s="778"/>
      <c r="F155" s="778"/>
      <c r="G155" s="778"/>
      <c r="H155" s="778"/>
      <c r="I155" s="778"/>
      <c r="J155" s="778"/>
      <c r="K155" s="778"/>
      <c r="L155" s="778"/>
      <c r="M155" s="778"/>
      <c r="N155" s="778"/>
      <c r="O155" s="778"/>
      <c r="P155" s="778"/>
      <c r="Q155" s="778"/>
      <c r="R155" s="272"/>
      <c r="S155" s="290" t="s">
        <v>250</v>
      </c>
      <c r="AA155" s="215"/>
      <c r="AB155" s="278"/>
      <c r="AD155" s="780"/>
      <c r="AE155" s="781"/>
      <c r="AF155" s="781"/>
      <c r="AG155" s="782"/>
      <c r="AH155" s="782"/>
      <c r="AI155" s="782"/>
      <c r="AJ155" s="782"/>
      <c r="AK155" s="782"/>
      <c r="AL155" s="787"/>
      <c r="AM155" s="787"/>
      <c r="AN155" s="789"/>
    </row>
    <row r="156" spans="3:40" ht="14.25" customHeight="1">
      <c r="C156" s="271" t="s">
        <v>251</v>
      </c>
      <c r="D156" s="291"/>
      <c r="E156" s="291"/>
      <c r="F156" s="293"/>
      <c r="G156" s="293"/>
      <c r="H156" s="293"/>
      <c r="I156" s="293"/>
      <c r="J156" s="293"/>
      <c r="K156" s="293"/>
      <c r="L156" s="293"/>
      <c r="M156" s="293"/>
      <c r="N156" s="293"/>
      <c r="O156" s="293"/>
      <c r="P156" s="293"/>
      <c r="Q156" s="289"/>
      <c r="R156" s="272"/>
      <c r="S156" s="290" t="s">
        <v>252</v>
      </c>
      <c r="AA156" s="287"/>
      <c r="AB156" s="278"/>
      <c r="AD156" s="763" t="s">
        <v>253</v>
      </c>
      <c r="AE156" s="764"/>
      <c r="AF156" s="764"/>
      <c r="AG156" s="765"/>
      <c r="AH156" s="765"/>
      <c r="AI156" s="765"/>
      <c r="AJ156" s="765"/>
      <c r="AK156" s="765"/>
      <c r="AL156" s="776">
        <f>COUNTIF(AI17:AJ76,"NLS")</f>
        <v>0</v>
      </c>
      <c r="AM156" s="776">
        <f>COUNTIF(AI78:AJ137,"NLS")</f>
        <v>0</v>
      </c>
      <c r="AN156" s="777">
        <f>AL156+AM156</f>
        <v>0</v>
      </c>
    </row>
    <row r="157" spans="3:40" ht="15.75" customHeight="1">
      <c r="C157" s="283" t="s">
        <v>254</v>
      </c>
      <c r="D157" s="778" t="s">
        <v>255</v>
      </c>
      <c r="E157" s="778"/>
      <c r="F157" s="778"/>
      <c r="G157" s="778"/>
      <c r="H157" s="778"/>
      <c r="I157" s="778"/>
      <c r="J157" s="778"/>
      <c r="K157" s="778"/>
      <c r="L157" s="778"/>
      <c r="M157" s="778"/>
      <c r="N157" s="778"/>
      <c r="O157" s="778"/>
      <c r="P157" s="778"/>
      <c r="Q157" s="271"/>
      <c r="R157" s="272"/>
      <c r="S157" s="290" t="s">
        <v>256</v>
      </c>
      <c r="AA157" s="215"/>
      <c r="AB157" s="278"/>
      <c r="AD157" s="763"/>
      <c r="AE157" s="764"/>
      <c r="AF157" s="764"/>
      <c r="AG157" s="765"/>
      <c r="AH157" s="765"/>
      <c r="AI157" s="765"/>
      <c r="AJ157" s="765"/>
      <c r="AK157" s="765"/>
      <c r="AL157" s="776"/>
      <c r="AM157" s="776"/>
      <c r="AN157" s="777"/>
    </row>
    <row r="158" spans="3:40" ht="15.75" customHeight="1">
      <c r="E158" s="270"/>
      <c r="F158" s="270"/>
      <c r="G158" s="270"/>
      <c r="H158" s="270"/>
      <c r="I158" s="270"/>
      <c r="J158" s="294"/>
      <c r="K158" s="294"/>
      <c r="L158" s="294"/>
      <c r="M158" s="294"/>
      <c r="R158" s="272"/>
      <c r="S158" s="290" t="s">
        <v>257</v>
      </c>
      <c r="AB158" s="278"/>
      <c r="AD158" s="763" t="s">
        <v>258</v>
      </c>
      <c r="AE158" s="764"/>
      <c r="AF158" s="764"/>
      <c r="AG158" s="765"/>
      <c r="AH158" s="765"/>
      <c r="AI158" s="765"/>
      <c r="AJ158" s="765"/>
      <c r="AK158" s="765"/>
      <c r="AL158" s="769">
        <f>COUNTIF(AI17:AJ76,"Transferred Out")</f>
        <v>0</v>
      </c>
      <c r="AM158" s="769">
        <f>COUNTIF(AI78:AJ137,"Transferred Out")</f>
        <v>0</v>
      </c>
      <c r="AN158" s="771">
        <f>AL158+AM158</f>
        <v>0</v>
      </c>
    </row>
    <row r="159" spans="3:40" ht="14.25" customHeight="1">
      <c r="D159" s="270"/>
      <c r="E159" s="270"/>
      <c r="F159" s="270"/>
      <c r="G159" s="270"/>
      <c r="H159" s="270"/>
      <c r="I159" s="270"/>
      <c r="R159" s="272"/>
      <c r="S159" s="286" t="s">
        <v>259</v>
      </c>
      <c r="Y159" s="287"/>
      <c r="Z159" s="287"/>
      <c r="AA159" s="287"/>
      <c r="AB159" s="278"/>
      <c r="AD159" s="763"/>
      <c r="AE159" s="764"/>
      <c r="AF159" s="764"/>
      <c r="AG159" s="765"/>
      <c r="AH159" s="765"/>
      <c r="AI159" s="765"/>
      <c r="AJ159" s="765"/>
      <c r="AK159" s="765"/>
      <c r="AL159" s="769"/>
      <c r="AM159" s="769"/>
      <c r="AN159" s="771"/>
    </row>
    <row r="160" spans="3:40" ht="15" customHeight="1">
      <c r="D160" s="762"/>
      <c r="E160" s="762"/>
      <c r="F160" s="762"/>
      <c r="G160" s="762"/>
      <c r="H160" s="762"/>
      <c r="I160" s="762"/>
      <c r="R160" s="272"/>
      <c r="S160" s="290" t="s">
        <v>260</v>
      </c>
      <c r="AB160" s="278"/>
      <c r="AC160" s="282"/>
      <c r="AD160" s="763" t="s">
        <v>261</v>
      </c>
      <c r="AE160" s="764"/>
      <c r="AF160" s="764"/>
      <c r="AG160" s="765"/>
      <c r="AH160" s="765"/>
      <c r="AI160" s="765"/>
      <c r="AJ160" s="765"/>
      <c r="AK160" s="765"/>
      <c r="AL160" s="769">
        <f>COUNTIF(AI17:AJ76,"Transferred In")</f>
        <v>0</v>
      </c>
      <c r="AM160" s="769">
        <f>COUNTIF(AI78:AJ137,"Transferred In")</f>
        <v>0</v>
      </c>
      <c r="AN160" s="771">
        <f>AL160+AM160</f>
        <v>0</v>
      </c>
    </row>
    <row r="161" spans="3:40" ht="15.75" customHeight="1" thickBot="1">
      <c r="D161" s="762"/>
      <c r="E161" s="762"/>
      <c r="F161" s="762"/>
      <c r="G161" s="762"/>
      <c r="H161" s="762"/>
      <c r="I161" s="762"/>
      <c r="R161" s="272"/>
      <c r="S161" s="290" t="s">
        <v>262</v>
      </c>
      <c r="AB161" s="278"/>
      <c r="AD161" s="766"/>
      <c r="AE161" s="767"/>
      <c r="AF161" s="767"/>
      <c r="AG161" s="768"/>
      <c r="AH161" s="768"/>
      <c r="AI161" s="768"/>
      <c r="AJ161" s="768"/>
      <c r="AK161" s="768"/>
      <c r="AL161" s="770"/>
      <c r="AM161" s="770"/>
      <c r="AN161" s="772"/>
    </row>
    <row r="162" spans="3:40" ht="14.25" customHeight="1">
      <c r="D162" s="215"/>
      <c r="E162" s="215"/>
      <c r="R162" s="272"/>
      <c r="S162" s="290" t="s">
        <v>263</v>
      </c>
      <c r="AB162" s="278"/>
    </row>
    <row r="163" spans="3:40">
      <c r="D163" s="215"/>
      <c r="E163" s="215"/>
      <c r="F163" s="215"/>
      <c r="G163" s="215"/>
      <c r="H163" s="215"/>
      <c r="I163" s="215"/>
      <c r="R163" s="272"/>
      <c r="S163" s="286" t="s">
        <v>264</v>
      </c>
      <c r="AB163" s="278"/>
      <c r="AD163" s="295" t="s">
        <v>265</v>
      </c>
      <c r="AE163" s="295"/>
      <c r="AF163" s="295"/>
      <c r="AN163" s="296"/>
    </row>
    <row r="164" spans="3:40">
      <c r="D164" s="297"/>
      <c r="E164" s="297"/>
      <c r="F164" s="215"/>
      <c r="G164" s="215"/>
      <c r="H164" s="215"/>
      <c r="I164" s="215"/>
      <c r="R164" s="272"/>
      <c r="S164" s="290" t="s">
        <v>266</v>
      </c>
      <c r="AB164" s="278"/>
    </row>
    <row r="165" spans="3:40" ht="12" customHeight="1">
      <c r="D165" s="297"/>
      <c r="E165" s="297"/>
      <c r="R165" s="272"/>
      <c r="S165" s="773" t="s">
        <v>267</v>
      </c>
      <c r="T165" s="774"/>
      <c r="U165" s="774"/>
      <c r="V165" s="774"/>
      <c r="W165" s="774"/>
      <c r="X165" s="774"/>
      <c r="Y165" s="774"/>
      <c r="Z165" s="774"/>
      <c r="AA165" s="774"/>
      <c r="AB165" s="775"/>
    </row>
    <row r="166" spans="3:40" ht="9.6" customHeight="1">
      <c r="D166" s="297"/>
      <c r="E166" s="297"/>
      <c r="R166" s="272"/>
      <c r="S166" s="773"/>
      <c r="T166" s="774"/>
      <c r="U166" s="774"/>
      <c r="V166" s="774"/>
      <c r="W166" s="774"/>
      <c r="X166" s="774"/>
      <c r="Y166" s="774"/>
      <c r="Z166" s="774"/>
      <c r="AA166" s="774"/>
      <c r="AB166" s="775"/>
      <c r="AD166" s="898" t="str">
        <f>IF('SF2'!AD166="","",'SF2'!AD166)</f>
        <v>NAME</v>
      </c>
      <c r="AE166" s="898"/>
      <c r="AF166" s="898"/>
      <c r="AG166" s="898"/>
      <c r="AH166" s="898"/>
      <c r="AI166" s="898"/>
      <c r="AJ166" s="898"/>
      <c r="AK166" s="898"/>
      <c r="AL166" s="898"/>
      <c r="AM166" s="898"/>
      <c r="AN166" s="898"/>
    </row>
    <row r="167" spans="3:40" ht="17.25" thickBot="1">
      <c r="D167" s="297"/>
      <c r="E167" s="297"/>
      <c r="S167" s="290" t="s">
        <v>268</v>
      </c>
      <c r="AB167" s="184"/>
      <c r="AD167" s="898"/>
      <c r="AE167" s="898"/>
      <c r="AF167" s="898"/>
      <c r="AG167" s="898"/>
      <c r="AH167" s="898"/>
      <c r="AI167" s="898"/>
      <c r="AJ167" s="898"/>
      <c r="AK167" s="898"/>
      <c r="AL167" s="898"/>
      <c r="AM167" s="898"/>
      <c r="AN167" s="898"/>
    </row>
    <row r="168" spans="3:40" ht="14.25" customHeight="1">
      <c r="D168" s="215"/>
      <c r="E168" s="215"/>
      <c r="S168" s="286" t="s">
        <v>269</v>
      </c>
      <c r="AB168" s="184"/>
      <c r="AD168" s="756" t="s">
        <v>270</v>
      </c>
      <c r="AE168" s="756"/>
      <c r="AF168" s="756"/>
      <c r="AG168" s="756"/>
      <c r="AH168" s="756"/>
      <c r="AI168" s="756"/>
      <c r="AJ168" s="756"/>
      <c r="AK168" s="756"/>
      <c r="AL168" s="756"/>
      <c r="AM168" s="756"/>
      <c r="AN168" s="756"/>
    </row>
    <row r="169" spans="3:40" ht="21.6" customHeight="1">
      <c r="C169" s="757"/>
      <c r="D169" s="757"/>
      <c r="E169" s="297"/>
      <c r="S169" s="290" t="s">
        <v>271</v>
      </c>
      <c r="AB169" s="184"/>
      <c r="AD169" s="758" t="s">
        <v>272</v>
      </c>
      <c r="AE169" s="758"/>
      <c r="AF169" s="758"/>
      <c r="AG169" s="758"/>
    </row>
    <row r="170" spans="3:40" ht="14.25" customHeight="1" thickBot="1">
      <c r="C170" s="757"/>
      <c r="D170" s="757"/>
      <c r="E170" s="297"/>
      <c r="S170" s="298" t="s">
        <v>273</v>
      </c>
      <c r="T170" s="183"/>
      <c r="U170" s="183"/>
      <c r="V170" s="183"/>
      <c r="W170" s="183"/>
      <c r="X170" s="183"/>
      <c r="Y170" s="183"/>
      <c r="Z170" s="183"/>
      <c r="AA170" s="183"/>
      <c r="AB170" s="299"/>
    </row>
    <row r="172" spans="3:40" ht="6.6" customHeight="1"/>
    <row r="173" spans="3:40" ht="19.899999999999999" customHeight="1" thickBot="1">
      <c r="S173" s="899" t="str">
        <f>IF('SF2'!S173="","",'SF2'!S173)</f>
        <v>NAME</v>
      </c>
      <c r="T173" s="899"/>
      <c r="U173" s="899"/>
      <c r="V173" s="899"/>
      <c r="W173" s="899"/>
      <c r="X173" s="899"/>
      <c r="Y173" s="899"/>
      <c r="Z173" s="899"/>
      <c r="AA173" s="899"/>
      <c r="AB173" s="899"/>
      <c r="AC173" s="300"/>
      <c r="AD173" s="898" t="str">
        <f>IF('SF2'!AD173="","",'SF2'!AD173)</f>
        <v>NAME</v>
      </c>
      <c r="AE173" s="898"/>
      <c r="AF173" s="898"/>
      <c r="AG173" s="898"/>
      <c r="AH173" s="898"/>
      <c r="AI173" s="898"/>
      <c r="AJ173" s="898"/>
      <c r="AK173" s="898"/>
      <c r="AL173" s="898"/>
      <c r="AM173" s="898"/>
      <c r="AN173" s="898"/>
    </row>
    <row r="174" spans="3:40" ht="15.6" customHeight="1">
      <c r="S174" s="761" t="s">
        <v>274</v>
      </c>
      <c r="T174" s="761"/>
      <c r="U174" s="761"/>
      <c r="V174" s="761"/>
      <c r="W174" s="761"/>
      <c r="X174" s="761"/>
      <c r="Y174" s="761"/>
      <c r="Z174" s="761"/>
      <c r="AA174" s="761"/>
      <c r="AB174" s="761"/>
      <c r="AC174" s="301"/>
      <c r="AD174" s="756" t="s">
        <v>275</v>
      </c>
      <c r="AE174" s="756"/>
      <c r="AF174" s="756"/>
      <c r="AG174" s="756"/>
      <c r="AH174" s="756"/>
      <c r="AI174" s="756"/>
      <c r="AJ174" s="756"/>
      <c r="AK174" s="756"/>
      <c r="AL174" s="756"/>
      <c r="AM174" s="756"/>
      <c r="AN174" s="756"/>
    </row>
  </sheetData>
  <sheetProtection algorithmName="SHA-512" hashValue="8m4CqsO+qkqvihA4d/drKd0J6yTJmzu2WK2HL/HfBOCq06nr8sCiwOcgWBqsDbGl15Qwg/QQoTePkdzXQRfsFQ==" saltValue="Eq5Sl40NmgMeHiaroibvLA==" spinCount="100000" sheet="1" objects="1" scenarios="1"/>
  <autoFilter ref="AY15:AY137" xr:uid="{02BF5AF2-870C-4757-A3F8-BB1C6D48AC4F}"/>
  <mergeCells count="463">
    <mergeCell ref="S174:AB174"/>
    <mergeCell ref="AD174:AN174"/>
    <mergeCell ref="S165:AB166"/>
    <mergeCell ref="AD166:AN167"/>
    <mergeCell ref="AD168:AN168"/>
    <mergeCell ref="C169:D170"/>
    <mergeCell ref="AD169:AG169"/>
    <mergeCell ref="S173:AB173"/>
    <mergeCell ref="AD173:AN173"/>
    <mergeCell ref="AD158:AK159"/>
    <mergeCell ref="AL158:AL159"/>
    <mergeCell ref="AM158:AM159"/>
    <mergeCell ref="AN158:AN159"/>
    <mergeCell ref="D160:I161"/>
    <mergeCell ref="AD160:AK161"/>
    <mergeCell ref="AL160:AL161"/>
    <mergeCell ref="AM160:AM161"/>
    <mergeCell ref="AN160:AN161"/>
    <mergeCell ref="C154:Q155"/>
    <mergeCell ref="AD154:AK155"/>
    <mergeCell ref="AL154:AL155"/>
    <mergeCell ref="AM154:AM155"/>
    <mergeCell ref="AN154:AN155"/>
    <mergeCell ref="AD156:AK157"/>
    <mergeCell ref="AL156:AL157"/>
    <mergeCell ref="AM156:AM157"/>
    <mergeCell ref="AN156:AN157"/>
    <mergeCell ref="D157:P157"/>
    <mergeCell ref="C151:N151"/>
    <mergeCell ref="AD151:AK151"/>
    <mergeCell ref="C152:P153"/>
    <mergeCell ref="AD152:AK153"/>
    <mergeCell ref="AL152:AL153"/>
    <mergeCell ref="AM152:AM153"/>
    <mergeCell ref="AN152:AN153"/>
    <mergeCell ref="C149:C150"/>
    <mergeCell ref="D149:E150"/>
    <mergeCell ref="F149:O149"/>
    <mergeCell ref="P149:Q150"/>
    <mergeCell ref="AD149:AK150"/>
    <mergeCell ref="AL149:AL150"/>
    <mergeCell ref="C147:C148"/>
    <mergeCell ref="D147:D148"/>
    <mergeCell ref="F147:O147"/>
    <mergeCell ref="AD147:AK148"/>
    <mergeCell ref="AL147:AL148"/>
    <mergeCell ref="AM147:AM148"/>
    <mergeCell ref="AN147:AN148"/>
    <mergeCell ref="F148:O148"/>
    <mergeCell ref="AM149:AM150"/>
    <mergeCell ref="AN149:AN150"/>
    <mergeCell ref="F150:O150"/>
    <mergeCell ref="C145:C146"/>
    <mergeCell ref="D145:D146"/>
    <mergeCell ref="F145:O145"/>
    <mergeCell ref="P145:Q146"/>
    <mergeCell ref="AD145:AK146"/>
    <mergeCell ref="AL145:AL146"/>
    <mergeCell ref="AM145:AM146"/>
    <mergeCell ref="AN145:AN146"/>
    <mergeCell ref="F146:O146"/>
    <mergeCell ref="AD141:AG142"/>
    <mergeCell ref="AH141:AH142"/>
    <mergeCell ref="AI141:AJ142"/>
    <mergeCell ref="AK141:AK142"/>
    <mergeCell ref="AL141:AN141"/>
    <mergeCell ref="C142:P142"/>
    <mergeCell ref="S142:AA144"/>
    <mergeCell ref="C143:P143"/>
    <mergeCell ref="AD143:AK144"/>
    <mergeCell ref="AL143:AL144"/>
    <mergeCell ref="AM143:AM144"/>
    <mergeCell ref="AN143:AN144"/>
    <mergeCell ref="C144:P144"/>
    <mergeCell ref="D138:E138"/>
    <mergeCell ref="AI138:AN138"/>
    <mergeCell ref="D139:E139"/>
    <mergeCell ref="AI139:AN139"/>
    <mergeCell ref="C140:D140"/>
    <mergeCell ref="F140:J140"/>
    <mergeCell ref="D136:E136"/>
    <mergeCell ref="AI136:AJ136"/>
    <mergeCell ref="AK136:AN136"/>
    <mergeCell ref="D137:E137"/>
    <mergeCell ref="AI137:AJ137"/>
    <mergeCell ref="AK137:AN137"/>
    <mergeCell ref="D134:E134"/>
    <mergeCell ref="AI134:AJ134"/>
    <mergeCell ref="AK134:AN134"/>
    <mergeCell ref="D135:E135"/>
    <mergeCell ref="AI135:AJ135"/>
    <mergeCell ref="AK135:AN135"/>
    <mergeCell ref="D132:E132"/>
    <mergeCell ref="AI132:AJ132"/>
    <mergeCell ref="AK132:AN132"/>
    <mergeCell ref="D133:E133"/>
    <mergeCell ref="AI133:AJ133"/>
    <mergeCell ref="AK133:AN133"/>
    <mergeCell ref="D130:E130"/>
    <mergeCell ref="AI130:AJ130"/>
    <mergeCell ref="AK130:AN130"/>
    <mergeCell ref="D131:E131"/>
    <mergeCell ref="AI131:AJ131"/>
    <mergeCell ref="AK131:AN131"/>
    <mergeCell ref="D128:E128"/>
    <mergeCell ref="AI128:AJ128"/>
    <mergeCell ref="AK128:AN128"/>
    <mergeCell ref="D129:E129"/>
    <mergeCell ref="AI129:AJ129"/>
    <mergeCell ref="AK129:AN129"/>
    <mergeCell ref="D126:E126"/>
    <mergeCell ref="AI126:AJ126"/>
    <mergeCell ref="AK126:AN126"/>
    <mergeCell ref="D127:E127"/>
    <mergeCell ref="AI127:AJ127"/>
    <mergeCell ref="AK127:AN127"/>
    <mergeCell ref="D124:E124"/>
    <mergeCell ref="AI124:AJ124"/>
    <mergeCell ref="AK124:AN124"/>
    <mergeCell ref="D125:E125"/>
    <mergeCell ref="AI125:AJ125"/>
    <mergeCell ref="AK125:AN125"/>
    <mergeCell ref="D122:E122"/>
    <mergeCell ref="AI122:AJ122"/>
    <mergeCell ref="AK122:AN122"/>
    <mergeCell ref="D123:E123"/>
    <mergeCell ref="AI123:AJ123"/>
    <mergeCell ref="AK123:AN123"/>
    <mergeCell ref="D120:E120"/>
    <mergeCell ref="AI120:AJ120"/>
    <mergeCell ref="AK120:AN120"/>
    <mergeCell ref="D121:E121"/>
    <mergeCell ref="AI121:AJ121"/>
    <mergeCell ref="AK121:AN121"/>
    <mergeCell ref="D118:E118"/>
    <mergeCell ref="AI118:AJ118"/>
    <mergeCell ref="AK118:AN118"/>
    <mergeCell ref="D119:E119"/>
    <mergeCell ref="AI119:AJ119"/>
    <mergeCell ref="AK119:AN119"/>
    <mergeCell ref="D116:E116"/>
    <mergeCell ref="AI116:AJ116"/>
    <mergeCell ref="AK116:AN116"/>
    <mergeCell ref="D117:E117"/>
    <mergeCell ref="AI117:AJ117"/>
    <mergeCell ref="AK117:AN117"/>
    <mergeCell ref="D114:E114"/>
    <mergeCell ref="AI114:AJ114"/>
    <mergeCell ref="AK114:AN114"/>
    <mergeCell ref="D115:E115"/>
    <mergeCell ref="AI115:AJ115"/>
    <mergeCell ref="AK115:AN115"/>
    <mergeCell ref="D112:E112"/>
    <mergeCell ref="AI112:AJ112"/>
    <mergeCell ref="AK112:AN112"/>
    <mergeCell ref="D113:E113"/>
    <mergeCell ref="AI113:AJ113"/>
    <mergeCell ref="AK113:AN113"/>
    <mergeCell ref="D110:E110"/>
    <mergeCell ref="AI110:AJ110"/>
    <mergeCell ref="AK110:AN110"/>
    <mergeCell ref="D111:E111"/>
    <mergeCell ref="AI111:AJ111"/>
    <mergeCell ref="AK111:AN111"/>
    <mergeCell ref="D108:E108"/>
    <mergeCell ref="AI108:AJ108"/>
    <mergeCell ref="AK108:AN108"/>
    <mergeCell ref="D109:E109"/>
    <mergeCell ref="AI109:AJ109"/>
    <mergeCell ref="AK109:AN109"/>
    <mergeCell ref="D106:E106"/>
    <mergeCell ref="AI106:AJ106"/>
    <mergeCell ref="AK106:AN106"/>
    <mergeCell ref="D107:E107"/>
    <mergeCell ref="AI107:AJ107"/>
    <mergeCell ref="AK107:AN107"/>
    <mergeCell ref="D104:E104"/>
    <mergeCell ref="AI104:AJ104"/>
    <mergeCell ref="AK104:AN104"/>
    <mergeCell ref="D105:E105"/>
    <mergeCell ref="AI105:AJ105"/>
    <mergeCell ref="AK105:AN105"/>
    <mergeCell ref="D102:E102"/>
    <mergeCell ref="AI102:AJ102"/>
    <mergeCell ref="AK102:AN102"/>
    <mergeCell ref="D103:E103"/>
    <mergeCell ref="AI103:AJ103"/>
    <mergeCell ref="AK103:AN103"/>
    <mergeCell ref="D100:E100"/>
    <mergeCell ref="AI100:AJ100"/>
    <mergeCell ref="AK100:AN100"/>
    <mergeCell ref="D101:E101"/>
    <mergeCell ref="AI101:AJ101"/>
    <mergeCell ref="AK101:AN101"/>
    <mergeCell ref="D98:E98"/>
    <mergeCell ref="AI98:AJ98"/>
    <mergeCell ref="AK98:AN98"/>
    <mergeCell ref="D99:E99"/>
    <mergeCell ref="AI99:AJ99"/>
    <mergeCell ref="AK99:AN99"/>
    <mergeCell ref="D96:E96"/>
    <mergeCell ref="AI96:AJ96"/>
    <mergeCell ref="AK96:AN96"/>
    <mergeCell ref="D97:E97"/>
    <mergeCell ref="AI97:AJ97"/>
    <mergeCell ref="AK97:AN97"/>
    <mergeCell ref="D94:E94"/>
    <mergeCell ref="AI94:AJ94"/>
    <mergeCell ref="AK94:AN94"/>
    <mergeCell ref="D95:E95"/>
    <mergeCell ref="AI95:AJ95"/>
    <mergeCell ref="AK95:AN95"/>
    <mergeCell ref="D92:E92"/>
    <mergeCell ref="AI92:AJ92"/>
    <mergeCell ref="AK92:AN92"/>
    <mergeCell ref="D93:E93"/>
    <mergeCell ref="AI93:AJ93"/>
    <mergeCell ref="AK93:AN93"/>
    <mergeCell ref="D90:E90"/>
    <mergeCell ref="AI90:AJ90"/>
    <mergeCell ref="AK90:AN90"/>
    <mergeCell ref="D91:E91"/>
    <mergeCell ref="AI91:AJ91"/>
    <mergeCell ref="AK91:AN91"/>
    <mergeCell ref="D88:E88"/>
    <mergeCell ref="AI88:AJ88"/>
    <mergeCell ref="AK88:AN88"/>
    <mergeCell ref="D89:E89"/>
    <mergeCell ref="AI89:AJ89"/>
    <mergeCell ref="AK89:AN89"/>
    <mergeCell ref="D86:E86"/>
    <mergeCell ref="AI86:AJ86"/>
    <mergeCell ref="AK86:AN86"/>
    <mergeCell ref="D87:E87"/>
    <mergeCell ref="AI87:AJ87"/>
    <mergeCell ref="AK87:AN87"/>
    <mergeCell ref="D84:E84"/>
    <mergeCell ref="AI84:AJ84"/>
    <mergeCell ref="AK84:AN84"/>
    <mergeCell ref="D85:E85"/>
    <mergeCell ref="AI85:AJ85"/>
    <mergeCell ref="AK85:AN85"/>
    <mergeCell ref="D82:E82"/>
    <mergeCell ref="AI82:AJ82"/>
    <mergeCell ref="AK82:AN82"/>
    <mergeCell ref="D83:E83"/>
    <mergeCell ref="AI83:AJ83"/>
    <mergeCell ref="AK83:AN83"/>
    <mergeCell ref="D80:E80"/>
    <mergeCell ref="AI80:AJ80"/>
    <mergeCell ref="AK80:AN80"/>
    <mergeCell ref="D81:E81"/>
    <mergeCell ref="AI81:AJ81"/>
    <mergeCell ref="AK81:AN81"/>
    <mergeCell ref="D77:E77"/>
    <mergeCell ref="AK77:AN77"/>
    <mergeCell ref="D78:E78"/>
    <mergeCell ref="AI78:AJ78"/>
    <mergeCell ref="AK78:AN78"/>
    <mergeCell ref="D79:E79"/>
    <mergeCell ref="AI79:AJ79"/>
    <mergeCell ref="AK79:AN79"/>
    <mergeCell ref="D75:E75"/>
    <mergeCell ref="AI75:AJ75"/>
    <mergeCell ref="AK75:AN75"/>
    <mergeCell ref="D76:E76"/>
    <mergeCell ref="AI76:AJ76"/>
    <mergeCell ref="AK76:AN76"/>
    <mergeCell ref="D73:E73"/>
    <mergeCell ref="AI73:AJ73"/>
    <mergeCell ref="AK73:AN73"/>
    <mergeCell ref="D74:E74"/>
    <mergeCell ref="AI74:AJ74"/>
    <mergeCell ref="AK74:AN74"/>
    <mergeCell ref="D71:E71"/>
    <mergeCell ref="AI71:AJ71"/>
    <mergeCell ref="AK71:AN71"/>
    <mergeCell ref="D72:E72"/>
    <mergeCell ref="AI72:AJ72"/>
    <mergeCell ref="AK72:AN72"/>
    <mergeCell ref="D69:E69"/>
    <mergeCell ref="AI69:AJ69"/>
    <mergeCell ref="AK69:AN69"/>
    <mergeCell ref="D70:E70"/>
    <mergeCell ref="AI70:AJ70"/>
    <mergeCell ref="AK70:AN70"/>
    <mergeCell ref="D67:E67"/>
    <mergeCell ref="AI67:AJ67"/>
    <mergeCell ref="AK67:AN67"/>
    <mergeCell ref="D68:E68"/>
    <mergeCell ref="AI68:AJ68"/>
    <mergeCell ref="AK68:AN68"/>
    <mergeCell ref="D65:E65"/>
    <mergeCell ref="AI65:AJ65"/>
    <mergeCell ref="AK65:AN65"/>
    <mergeCell ref="D66:E66"/>
    <mergeCell ref="AI66:AJ66"/>
    <mergeCell ref="AK66:AN66"/>
    <mergeCell ref="D63:E63"/>
    <mergeCell ref="AI63:AJ63"/>
    <mergeCell ref="AK63:AN63"/>
    <mergeCell ref="D64:E64"/>
    <mergeCell ref="AI64:AJ64"/>
    <mergeCell ref="AK64:AN64"/>
    <mergeCell ref="D61:E61"/>
    <mergeCell ref="AI61:AJ61"/>
    <mergeCell ref="AK61:AN61"/>
    <mergeCell ref="D62:E62"/>
    <mergeCell ref="AI62:AJ62"/>
    <mergeCell ref="AK62:AN62"/>
    <mergeCell ref="D59:E59"/>
    <mergeCell ref="AI59:AJ59"/>
    <mergeCell ref="AK59:AN59"/>
    <mergeCell ref="D60:E60"/>
    <mergeCell ref="AI60:AJ60"/>
    <mergeCell ref="AK60:AN60"/>
    <mergeCell ref="D57:E57"/>
    <mergeCell ref="AI57:AJ57"/>
    <mergeCell ref="AK57:AN57"/>
    <mergeCell ref="D58:E58"/>
    <mergeCell ref="AI58:AJ58"/>
    <mergeCell ref="AK58:AN58"/>
    <mergeCell ref="D55:E55"/>
    <mergeCell ref="AI55:AJ55"/>
    <mergeCell ref="AK55:AN55"/>
    <mergeCell ref="D56:E56"/>
    <mergeCell ref="AI56:AJ56"/>
    <mergeCell ref="AK56:AN56"/>
    <mergeCell ref="D53:E53"/>
    <mergeCell ref="AI53:AJ53"/>
    <mergeCell ref="AK53:AN53"/>
    <mergeCell ref="D54:E54"/>
    <mergeCell ref="AI54:AJ54"/>
    <mergeCell ref="AK54:AN54"/>
    <mergeCell ref="D51:E51"/>
    <mergeCell ref="AI51:AJ51"/>
    <mergeCell ref="AK51:AN51"/>
    <mergeCell ref="D52:E52"/>
    <mergeCell ref="AI52:AJ52"/>
    <mergeCell ref="AK52:AN52"/>
    <mergeCell ref="D49:E49"/>
    <mergeCell ref="AI49:AJ49"/>
    <mergeCell ref="AK49:AN49"/>
    <mergeCell ref="D50:E50"/>
    <mergeCell ref="AI50:AJ50"/>
    <mergeCell ref="AK50:AN50"/>
    <mergeCell ref="D47:E47"/>
    <mergeCell ref="AI47:AJ47"/>
    <mergeCell ref="AK47:AN47"/>
    <mergeCell ref="D48:E48"/>
    <mergeCell ref="AI48:AJ48"/>
    <mergeCell ref="AK48:AN48"/>
    <mergeCell ref="D45:E45"/>
    <mergeCell ref="AI45:AJ45"/>
    <mergeCell ref="AK45:AN45"/>
    <mergeCell ref="D46:E46"/>
    <mergeCell ref="AI46:AJ46"/>
    <mergeCell ref="AK46:AN46"/>
    <mergeCell ref="D43:E43"/>
    <mergeCell ref="AI43:AJ43"/>
    <mergeCell ref="AK43:AN43"/>
    <mergeCell ref="D44:E44"/>
    <mergeCell ref="AI44:AJ44"/>
    <mergeCell ref="AK44:AN44"/>
    <mergeCell ref="D41:E41"/>
    <mergeCell ref="AI41:AJ41"/>
    <mergeCell ref="AK41:AN41"/>
    <mergeCell ref="D42:E42"/>
    <mergeCell ref="AI42:AJ42"/>
    <mergeCell ref="AK42:AN42"/>
    <mergeCell ref="D39:E39"/>
    <mergeCell ref="AI39:AJ39"/>
    <mergeCell ref="AK39:AN39"/>
    <mergeCell ref="D40:E40"/>
    <mergeCell ref="AI40:AJ40"/>
    <mergeCell ref="AK40:AN40"/>
    <mergeCell ref="D37:E37"/>
    <mergeCell ref="AI37:AJ37"/>
    <mergeCell ref="AK37:AN37"/>
    <mergeCell ref="D38:E38"/>
    <mergeCell ref="AI38:AJ38"/>
    <mergeCell ref="AK38:AN38"/>
    <mergeCell ref="D35:E35"/>
    <mergeCell ref="AI35:AJ35"/>
    <mergeCell ref="AK35:AN35"/>
    <mergeCell ref="D36:E36"/>
    <mergeCell ref="AI36:AJ36"/>
    <mergeCell ref="AK36:AN36"/>
    <mergeCell ref="D33:E33"/>
    <mergeCell ref="AI33:AJ33"/>
    <mergeCell ref="AK33:AN33"/>
    <mergeCell ref="D34:E34"/>
    <mergeCell ref="AI34:AJ34"/>
    <mergeCell ref="AK34:AN34"/>
    <mergeCell ref="D31:E31"/>
    <mergeCell ref="AI31:AJ31"/>
    <mergeCell ref="AK31:AN31"/>
    <mergeCell ref="D32:E32"/>
    <mergeCell ref="AI32:AJ32"/>
    <mergeCell ref="AK32:AN32"/>
    <mergeCell ref="D29:E29"/>
    <mergeCell ref="AI29:AJ29"/>
    <mergeCell ref="AK29:AN29"/>
    <mergeCell ref="D30:E30"/>
    <mergeCell ref="AI30:AJ30"/>
    <mergeCell ref="AK30:AN30"/>
    <mergeCell ref="D27:E27"/>
    <mergeCell ref="AI27:AJ27"/>
    <mergeCell ref="AK27:AN27"/>
    <mergeCell ref="D28:E28"/>
    <mergeCell ref="AI28:AJ28"/>
    <mergeCell ref="AK28:AN28"/>
    <mergeCell ref="D25:E25"/>
    <mergeCell ref="AI25:AJ25"/>
    <mergeCell ref="AK25:AN25"/>
    <mergeCell ref="D26:E26"/>
    <mergeCell ref="AI26:AJ26"/>
    <mergeCell ref="AK26:AN26"/>
    <mergeCell ref="D23:E23"/>
    <mergeCell ref="AI23:AJ23"/>
    <mergeCell ref="AK23:AN23"/>
    <mergeCell ref="D24:E24"/>
    <mergeCell ref="AI24:AJ24"/>
    <mergeCell ref="AK24:AN24"/>
    <mergeCell ref="D21:E21"/>
    <mergeCell ref="AI21:AJ21"/>
    <mergeCell ref="AK21:AN21"/>
    <mergeCell ref="AG15:AG16"/>
    <mergeCell ref="AH15:AH16"/>
    <mergeCell ref="D22:E22"/>
    <mergeCell ref="AI22:AJ22"/>
    <mergeCell ref="AK22:AN22"/>
    <mergeCell ref="D19:E19"/>
    <mergeCell ref="AI19:AJ19"/>
    <mergeCell ref="AK19:AN19"/>
    <mergeCell ref="D20:E20"/>
    <mergeCell ref="AI20:AJ20"/>
    <mergeCell ref="AK20:AN20"/>
    <mergeCell ref="D17:E17"/>
    <mergeCell ref="AI17:AJ17"/>
    <mergeCell ref="AK17:AN17"/>
    <mergeCell ref="D18:E18"/>
    <mergeCell ref="AI18:AJ18"/>
    <mergeCell ref="AK18:AN18"/>
    <mergeCell ref="C13:E16"/>
    <mergeCell ref="F13:AD13"/>
    <mergeCell ref="AG13:AH14"/>
    <mergeCell ref="AI13:AN16"/>
    <mergeCell ref="C7:AN7"/>
    <mergeCell ref="C8:AN8"/>
    <mergeCell ref="E11:G11"/>
    <mergeCell ref="I11:L11"/>
    <mergeCell ref="M11:Q11"/>
    <mergeCell ref="R11:Y11"/>
    <mergeCell ref="Z11:AD11"/>
    <mergeCell ref="AP13:AQ14"/>
    <mergeCell ref="AR13:AR14"/>
    <mergeCell ref="AP11:AU11"/>
    <mergeCell ref="E12:Q12"/>
    <mergeCell ref="R12:Y12"/>
    <mergeCell ref="Z12:AD12"/>
    <mergeCell ref="AG12:AH12"/>
    <mergeCell ref="AI12:AN12"/>
  </mergeCells>
  <dataValidations count="2">
    <dataValidation type="list" allowBlank="1" showInputMessage="1" showErrorMessage="1" sqref="AI17:AJ17" xr:uid="{0D3F28C4-454B-4E83-9CAE-39493B376C54}">
      <formula1>"NLS,Transferred In, Transferred Out"</formula1>
    </dataValidation>
    <dataValidation type="list" allowBlank="1" showInputMessage="1" showErrorMessage="1" sqref="AJ78 AI18:AI76 AI78:AI137 AJ18" xr:uid="{85B71FF7-0FFC-4EF0-9A37-7E2084445C99}">
      <formula1>"NLS, Transferred In, Transferred Out"</formula1>
    </dataValidation>
  </dataValidations>
  <printOptions horizontalCentered="1"/>
  <pageMargins left="0.15748031496062992" right="0.15748031496062992" top="0.19685039370078741" bottom="0.19685039370078741" header="0.15748031496062992" footer="0.15748031496062992"/>
  <pageSetup paperSize="14" scale="69" fitToHeight="0" orientation="landscape" r:id="rId1"/>
  <rowBreaks count="1" manualBreakCount="1">
    <brk id="87" min="2" max="39"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80DF8-4B5D-4838-894D-DAA6314DE6DA}">
  <sheetPr codeName="Sheet29">
    <tabColor theme="0" tint="-0.14999847407452621"/>
    <pageSetUpPr fitToPage="1"/>
  </sheetPr>
  <dimension ref="A1:AY174"/>
  <sheetViews>
    <sheetView showGridLines="0" zoomScale="70" zoomScaleNormal="70" workbookViewId="0">
      <pane xSplit="1" ySplit="12" topLeftCell="B13" activePane="bottomRight" state="frozen"/>
      <selection pane="topRight" activeCell="B1" sqref="B1"/>
      <selection pane="bottomLeft" activeCell="A14" sqref="A14"/>
      <selection pane="bottomRight"/>
    </sheetView>
  </sheetViews>
  <sheetFormatPr defaultColWidth="10.42578125" defaultRowHeight="16.5"/>
  <cols>
    <col min="1" max="1" width="20.5703125" style="529" customWidth="1"/>
    <col min="2" max="2" width="2.42578125" style="177" customWidth="1"/>
    <col min="3" max="3" width="4.140625" style="177" customWidth="1"/>
    <col min="4" max="4" width="45.5703125" style="177" customWidth="1"/>
    <col min="5" max="5" width="7.85546875" style="177" customWidth="1"/>
    <col min="6" max="30" width="4.5703125" style="177" customWidth="1"/>
    <col min="31" max="32" width="4.5703125" style="177" hidden="1" customWidth="1"/>
    <col min="33" max="33" width="8.42578125" style="177" customWidth="1"/>
    <col min="34" max="34" width="9.5703125" style="177" bestFit="1" customWidth="1"/>
    <col min="35" max="35" width="9" style="177" customWidth="1"/>
    <col min="36" max="36" width="7" style="177" customWidth="1"/>
    <col min="37" max="37" width="6.42578125" style="177" customWidth="1"/>
    <col min="38" max="38" width="6.85546875" style="177" customWidth="1"/>
    <col min="39" max="39" width="7" style="177" customWidth="1"/>
    <col min="40" max="40" width="6.42578125" style="177" customWidth="1"/>
    <col min="41" max="41" width="4.85546875" style="177" customWidth="1"/>
    <col min="42" max="42" width="8.5703125" style="177" customWidth="1"/>
    <col min="43" max="43" width="4.42578125" style="177" customWidth="1"/>
    <col min="44" max="50" width="10.42578125" style="177"/>
    <col min="51" max="51" width="10.42578125" style="177" hidden="1" customWidth="1"/>
    <col min="52" max="16384" width="10.42578125" style="177"/>
  </cols>
  <sheetData>
    <row r="1" spans="1:47" s="176" customFormat="1" ht="3" customHeight="1">
      <c r="A1" s="529"/>
    </row>
    <row r="2" spans="1:47" s="529" customFormat="1" ht="13.9" customHeight="1"/>
    <row r="3" spans="1:47" s="529" customFormat="1" ht="13.9" customHeight="1"/>
    <row r="4" spans="1:47" s="529" customFormat="1" ht="13.9" customHeight="1"/>
    <row r="5" spans="1:47" s="529" customFormat="1" ht="13.9" customHeight="1"/>
    <row r="6" spans="1:47" ht="3" customHeight="1"/>
    <row r="7" spans="1:47" ht="27" customHeight="1">
      <c r="C7" s="891" t="s">
        <v>177</v>
      </c>
      <c r="D7" s="891"/>
      <c r="E7" s="891"/>
      <c r="F7" s="891"/>
      <c r="G7" s="891"/>
      <c r="H7" s="891"/>
      <c r="I7" s="891"/>
      <c r="J7" s="891"/>
      <c r="K7" s="891"/>
      <c r="L7" s="891"/>
      <c r="M7" s="891"/>
      <c r="N7" s="891"/>
      <c r="O7" s="891"/>
      <c r="P7" s="891"/>
      <c r="Q7" s="891"/>
      <c r="R7" s="891"/>
      <c r="S7" s="891"/>
      <c r="T7" s="891"/>
      <c r="U7" s="891"/>
      <c r="V7" s="891"/>
      <c r="W7" s="891"/>
      <c r="X7" s="891"/>
      <c r="Y7" s="891"/>
      <c r="Z7" s="891"/>
      <c r="AA7" s="891"/>
      <c r="AB7" s="891"/>
      <c r="AC7" s="891"/>
      <c r="AD7" s="891"/>
      <c r="AE7" s="891"/>
      <c r="AF7" s="891"/>
      <c r="AG7" s="891"/>
      <c r="AH7" s="891"/>
      <c r="AI7" s="891"/>
      <c r="AJ7" s="891"/>
      <c r="AK7" s="891"/>
      <c r="AL7" s="891"/>
      <c r="AM7" s="891"/>
      <c r="AN7" s="891"/>
    </row>
    <row r="8" spans="1:47" ht="19.5" customHeight="1">
      <c r="C8" s="892" t="s">
        <v>178</v>
      </c>
      <c r="D8" s="892"/>
      <c r="E8" s="892"/>
      <c r="F8" s="892"/>
      <c r="G8" s="892"/>
      <c r="H8" s="892"/>
      <c r="I8" s="892"/>
      <c r="J8" s="892"/>
      <c r="K8" s="892"/>
      <c r="L8" s="892"/>
      <c r="M8" s="892"/>
      <c r="N8" s="892"/>
      <c r="O8" s="892"/>
      <c r="P8" s="892"/>
      <c r="Q8" s="892"/>
      <c r="R8" s="892"/>
      <c r="S8" s="892"/>
      <c r="T8" s="892"/>
      <c r="U8" s="892"/>
      <c r="V8" s="892"/>
      <c r="W8" s="892"/>
      <c r="X8" s="892"/>
      <c r="Y8" s="892"/>
      <c r="Z8" s="892"/>
      <c r="AA8" s="892"/>
      <c r="AB8" s="892"/>
      <c r="AC8" s="892"/>
      <c r="AD8" s="892"/>
      <c r="AE8" s="892"/>
      <c r="AF8" s="892"/>
      <c r="AG8" s="892"/>
      <c r="AH8" s="892"/>
      <c r="AI8" s="892"/>
      <c r="AJ8" s="892"/>
      <c r="AK8" s="892"/>
      <c r="AL8" s="892"/>
      <c r="AM8" s="892"/>
      <c r="AN8" s="892"/>
    </row>
    <row r="9" spans="1:47" ht="6.75" customHeight="1">
      <c r="C9" s="178"/>
      <c r="D9" s="178"/>
      <c r="E9" s="178"/>
      <c r="F9" s="178"/>
      <c r="G9" s="178"/>
      <c r="H9" s="178"/>
      <c r="I9" s="178"/>
      <c r="J9" s="178"/>
      <c r="K9" s="178"/>
      <c r="L9" s="178"/>
      <c r="M9" s="178"/>
      <c r="N9" s="178"/>
      <c r="O9" s="178"/>
      <c r="P9" s="178"/>
      <c r="Q9" s="178"/>
      <c r="R9" s="178"/>
      <c r="S9" s="178"/>
      <c r="T9" s="178"/>
      <c r="U9" s="178"/>
      <c r="V9" s="178"/>
      <c r="W9" s="178"/>
      <c r="X9" s="178"/>
      <c r="Y9" s="178"/>
      <c r="Z9" s="178"/>
      <c r="AA9" s="178"/>
      <c r="AB9" s="178"/>
      <c r="AC9" s="178"/>
      <c r="AD9" s="178"/>
      <c r="AE9" s="178"/>
      <c r="AF9" s="178"/>
      <c r="AG9" s="178"/>
      <c r="AH9" s="178"/>
      <c r="AI9" s="178"/>
      <c r="AJ9" s="178"/>
      <c r="AK9" s="178"/>
      <c r="AL9" s="178"/>
      <c r="AM9" s="178"/>
      <c r="AN9" s="178"/>
    </row>
    <row r="10" spans="1:47" ht="6.75" customHeight="1">
      <c r="C10" s="178"/>
      <c r="D10" s="179"/>
      <c r="E10" s="179"/>
      <c r="F10" s="179"/>
      <c r="G10" s="179"/>
      <c r="H10" s="179"/>
      <c r="I10" s="179"/>
      <c r="J10" s="179"/>
      <c r="K10" s="179"/>
      <c r="L10" s="179"/>
      <c r="M10" s="179"/>
      <c r="N10" s="179"/>
      <c r="O10" s="179"/>
      <c r="P10" s="179"/>
      <c r="Q10" s="179"/>
      <c r="R10" s="179"/>
      <c r="S10" s="179"/>
      <c r="T10" s="179"/>
      <c r="U10" s="179"/>
      <c r="V10" s="179"/>
      <c r="W10" s="179"/>
      <c r="X10" s="179"/>
      <c r="Y10" s="179"/>
      <c r="Z10" s="179"/>
      <c r="AA10" s="179"/>
      <c r="AB10" s="179"/>
      <c r="AC10" s="179"/>
      <c r="AD10" s="179"/>
      <c r="AE10" s="179"/>
      <c r="AF10" s="179"/>
      <c r="AG10" s="179"/>
      <c r="AH10" s="179"/>
      <c r="AI10" s="179"/>
      <c r="AJ10" s="179"/>
      <c r="AK10" s="179"/>
      <c r="AL10" s="179"/>
      <c r="AM10" s="179"/>
      <c r="AN10" s="179"/>
    </row>
    <row r="11" spans="1:47" ht="22.9" customHeight="1" thickBot="1">
      <c r="C11" s="178"/>
      <c r="D11" s="396" t="s">
        <v>179</v>
      </c>
      <c r="E11" s="883">
        <f>IF('Input Data'!E6="","",'Input Data'!E6)</f>
        <v>307821</v>
      </c>
      <c r="F11" s="884"/>
      <c r="G11" s="885"/>
      <c r="H11" s="180"/>
      <c r="I11" s="893" t="s">
        <v>180</v>
      </c>
      <c r="J11" s="893"/>
      <c r="K11" s="893"/>
      <c r="L11" s="894"/>
      <c r="M11" s="883" t="str">
        <f>IF('Input Data'!I2="","",'Input Data'!I2)</f>
        <v>2026-2027</v>
      </c>
      <c r="N11" s="884"/>
      <c r="O11" s="884"/>
      <c r="P11" s="884"/>
      <c r="Q11" s="885"/>
      <c r="R11" s="886" t="s">
        <v>181</v>
      </c>
      <c r="S11" s="887"/>
      <c r="T11" s="887"/>
      <c r="U11" s="887"/>
      <c r="V11" s="887"/>
      <c r="W11" s="887"/>
      <c r="X11" s="887"/>
      <c r="Y11" s="888"/>
      <c r="Z11" s="895" t="s">
        <v>317</v>
      </c>
      <c r="AA11" s="896"/>
      <c r="AB11" s="896"/>
      <c r="AC11" s="896"/>
      <c r="AD11" s="897"/>
      <c r="AE11" s="180"/>
      <c r="AF11" s="180"/>
      <c r="AG11" s="181"/>
      <c r="AH11" s="180"/>
      <c r="AI11" s="180"/>
      <c r="AJ11" s="180"/>
      <c r="AK11" s="180"/>
      <c r="AL11" s="180"/>
      <c r="AM11" s="179"/>
      <c r="AN11" s="179"/>
      <c r="AP11" s="882"/>
      <c r="AQ11" s="882"/>
      <c r="AR11" s="882"/>
      <c r="AS11" s="882"/>
      <c r="AT11" s="882"/>
      <c r="AU11" s="882"/>
    </row>
    <row r="12" spans="1:47" ht="25.5" customHeight="1" thickBot="1">
      <c r="C12" s="182"/>
      <c r="D12" s="396" t="s">
        <v>183</v>
      </c>
      <c r="E12" s="883" t="str">
        <f>IF('Input Data'!E5="","",'Input Data'!E5)</f>
        <v>GEN. TOMAS MASCARDO NATIONAL HIGH SCHOOL</v>
      </c>
      <c r="F12" s="884"/>
      <c r="G12" s="884"/>
      <c r="H12" s="884"/>
      <c r="I12" s="884"/>
      <c r="J12" s="884"/>
      <c r="K12" s="884"/>
      <c r="L12" s="884"/>
      <c r="M12" s="884"/>
      <c r="N12" s="884"/>
      <c r="O12" s="884"/>
      <c r="P12" s="884"/>
      <c r="Q12" s="885"/>
      <c r="R12" s="886" t="s">
        <v>184</v>
      </c>
      <c r="S12" s="887"/>
      <c r="T12" s="887"/>
      <c r="U12" s="887"/>
      <c r="V12" s="887"/>
      <c r="W12" s="887"/>
      <c r="X12" s="887"/>
      <c r="Y12" s="888"/>
      <c r="Z12" s="883">
        <f>IF('Input Data'!I3="","",'Input Data'!I3)</f>
        <v>10</v>
      </c>
      <c r="AA12" s="884"/>
      <c r="AB12" s="884"/>
      <c r="AC12" s="884"/>
      <c r="AD12" s="885"/>
      <c r="AE12" s="180"/>
      <c r="AF12" s="180"/>
      <c r="AG12" s="889" t="s">
        <v>185</v>
      </c>
      <c r="AH12" s="889"/>
      <c r="AI12" s="890" t="str">
        <f>IF('Input Data'!I4="","",'Input Data'!I4)</f>
        <v>PEARL</v>
      </c>
      <c r="AJ12" s="890"/>
      <c r="AK12" s="890"/>
      <c r="AL12" s="890"/>
      <c r="AM12" s="890"/>
      <c r="AN12" s="890"/>
    </row>
    <row r="13" spans="1:47" ht="20.25" customHeight="1" thickBot="1">
      <c r="B13" s="184"/>
      <c r="C13" s="859" t="s">
        <v>186</v>
      </c>
      <c r="D13" s="860"/>
      <c r="E13" s="861"/>
      <c r="F13" s="868" t="s">
        <v>311</v>
      </c>
      <c r="G13" s="869"/>
      <c r="H13" s="869"/>
      <c r="I13" s="869"/>
      <c r="J13" s="869"/>
      <c r="K13" s="869"/>
      <c r="L13" s="869"/>
      <c r="M13" s="869"/>
      <c r="N13" s="869"/>
      <c r="O13" s="869"/>
      <c r="P13" s="869"/>
      <c r="Q13" s="869"/>
      <c r="R13" s="869"/>
      <c r="S13" s="869"/>
      <c r="T13" s="869"/>
      <c r="U13" s="869"/>
      <c r="V13" s="869"/>
      <c r="W13" s="869"/>
      <c r="X13" s="869"/>
      <c r="Y13" s="869"/>
      <c r="Z13" s="869"/>
      <c r="AA13" s="869"/>
      <c r="AB13" s="869"/>
      <c r="AC13" s="869"/>
      <c r="AD13" s="870"/>
      <c r="AE13" s="185"/>
      <c r="AF13" s="185"/>
      <c r="AG13" s="860" t="s">
        <v>187</v>
      </c>
      <c r="AH13" s="860"/>
      <c r="AI13" s="859" t="s">
        <v>188</v>
      </c>
      <c r="AJ13" s="761"/>
      <c r="AK13" s="761"/>
      <c r="AL13" s="761"/>
      <c r="AM13" s="761"/>
      <c r="AN13" s="871"/>
      <c r="AP13" s="878" t="s">
        <v>189</v>
      </c>
      <c r="AQ13" s="878"/>
      <c r="AR13" s="879">
        <v>13</v>
      </c>
    </row>
    <row r="14" spans="1:47" ht="24.6" customHeight="1" thickBot="1">
      <c r="B14" s="184"/>
      <c r="C14" s="862"/>
      <c r="D14" s="863"/>
      <c r="E14" s="864"/>
      <c r="F14" s="186"/>
      <c r="G14" s="187">
        <v>1</v>
      </c>
      <c r="H14" s="187">
        <v>2</v>
      </c>
      <c r="I14" s="187">
        <v>3</v>
      </c>
      <c r="J14" s="188">
        <v>4</v>
      </c>
      <c r="K14" s="189">
        <v>7</v>
      </c>
      <c r="L14" s="187"/>
      <c r="M14" s="187">
        <v>9</v>
      </c>
      <c r="N14" s="187">
        <v>10</v>
      </c>
      <c r="O14" s="190">
        <v>11</v>
      </c>
      <c r="P14" s="186">
        <v>14</v>
      </c>
      <c r="Q14" s="187">
        <v>15</v>
      </c>
      <c r="R14" s="187">
        <v>16</v>
      </c>
      <c r="S14" s="187">
        <v>17</v>
      </c>
      <c r="T14" s="188">
        <v>18</v>
      </c>
      <c r="U14" s="189"/>
      <c r="V14" s="187"/>
      <c r="W14" s="187"/>
      <c r="X14" s="187"/>
      <c r="Y14" s="190"/>
      <c r="Z14" s="186"/>
      <c r="AA14" s="187"/>
      <c r="AB14" s="187"/>
      <c r="AC14" s="187"/>
      <c r="AD14" s="188"/>
      <c r="AE14" s="191"/>
      <c r="AF14" s="191"/>
      <c r="AG14" s="866"/>
      <c r="AH14" s="866"/>
      <c r="AI14" s="872"/>
      <c r="AJ14" s="873"/>
      <c r="AK14" s="873"/>
      <c r="AL14" s="873"/>
      <c r="AM14" s="873"/>
      <c r="AN14" s="874"/>
      <c r="AP14" s="878"/>
      <c r="AQ14" s="878"/>
      <c r="AR14" s="879"/>
    </row>
    <row r="15" spans="1:47" ht="24.6" customHeight="1">
      <c r="B15" s="184"/>
      <c r="C15" s="862"/>
      <c r="D15" s="863"/>
      <c r="E15" s="864"/>
      <c r="F15" s="192" t="s">
        <v>190</v>
      </c>
      <c r="G15" s="193" t="s">
        <v>191</v>
      </c>
      <c r="H15" s="193" t="s">
        <v>192</v>
      </c>
      <c r="I15" s="193" t="s">
        <v>193</v>
      </c>
      <c r="J15" s="194" t="s">
        <v>194</v>
      </c>
      <c r="K15" s="195" t="s">
        <v>190</v>
      </c>
      <c r="L15" s="193" t="s">
        <v>191</v>
      </c>
      <c r="M15" s="193" t="s">
        <v>192</v>
      </c>
      <c r="N15" s="193" t="s">
        <v>193</v>
      </c>
      <c r="O15" s="196" t="s">
        <v>194</v>
      </c>
      <c r="P15" s="192" t="s">
        <v>190</v>
      </c>
      <c r="Q15" s="193" t="s">
        <v>191</v>
      </c>
      <c r="R15" s="193" t="s">
        <v>192</v>
      </c>
      <c r="S15" s="193" t="s">
        <v>193</v>
      </c>
      <c r="T15" s="194" t="s">
        <v>194</v>
      </c>
      <c r="U15" s="195" t="s">
        <v>190</v>
      </c>
      <c r="V15" s="193" t="s">
        <v>191</v>
      </c>
      <c r="W15" s="193" t="s">
        <v>192</v>
      </c>
      <c r="X15" s="193" t="s">
        <v>193</v>
      </c>
      <c r="Y15" s="196" t="s">
        <v>194</v>
      </c>
      <c r="Z15" s="192" t="s">
        <v>190</v>
      </c>
      <c r="AA15" s="193" t="s">
        <v>191</v>
      </c>
      <c r="AB15" s="193" t="s">
        <v>192</v>
      </c>
      <c r="AC15" s="196" t="s">
        <v>193</v>
      </c>
      <c r="AD15" s="194" t="s">
        <v>194</v>
      </c>
      <c r="AE15" s="197"/>
      <c r="AF15" s="197"/>
      <c r="AG15" s="880" t="s">
        <v>195</v>
      </c>
      <c r="AH15" s="880" t="s">
        <v>196</v>
      </c>
      <c r="AI15" s="872"/>
      <c r="AJ15" s="873"/>
      <c r="AK15" s="873"/>
      <c r="AL15" s="873"/>
      <c r="AM15" s="873"/>
      <c r="AN15" s="874"/>
    </row>
    <row r="16" spans="1:47" ht="1.1499999999999999" customHeight="1" thickBot="1">
      <c r="B16" s="184"/>
      <c r="C16" s="865"/>
      <c r="D16" s="866"/>
      <c r="E16" s="867"/>
      <c r="F16" s="198"/>
      <c r="G16" s="199"/>
      <c r="H16" s="199"/>
      <c r="I16" s="199"/>
      <c r="J16" s="200"/>
      <c r="K16" s="201"/>
      <c r="L16" s="199"/>
      <c r="M16" s="199"/>
      <c r="N16" s="199"/>
      <c r="O16" s="202"/>
      <c r="P16" s="198"/>
      <c r="Q16" s="199"/>
      <c r="R16" s="199"/>
      <c r="S16" s="199"/>
      <c r="T16" s="200"/>
      <c r="U16" s="201"/>
      <c r="V16" s="199"/>
      <c r="W16" s="199"/>
      <c r="X16" s="199"/>
      <c r="Y16" s="202"/>
      <c r="Z16" s="198"/>
      <c r="AA16" s="199"/>
      <c r="AB16" s="199"/>
      <c r="AC16" s="202"/>
      <c r="AD16" s="200"/>
      <c r="AE16" s="203"/>
      <c r="AF16" s="203"/>
      <c r="AG16" s="881"/>
      <c r="AH16" s="881"/>
      <c r="AI16" s="875"/>
      <c r="AJ16" s="876"/>
      <c r="AK16" s="876"/>
      <c r="AL16" s="876"/>
      <c r="AM16" s="876"/>
      <c r="AN16" s="877"/>
    </row>
    <row r="17" spans="2:51" ht="18" customHeight="1">
      <c r="B17" s="184"/>
      <c r="C17" s="204">
        <f>IF(D17="","",SUBTOTAL(103,$D$17:D17))</f>
        <v>1</v>
      </c>
      <c r="D17" s="851" t="str">
        <f>IF('Input Data'!I10="","",'Input Data'!I10)</f>
        <v>DELA CRUZ, JUAN SANTOS</v>
      </c>
      <c r="E17" s="852"/>
      <c r="F17" s="205"/>
      <c r="G17" s="206"/>
      <c r="H17" s="207" t="s">
        <v>199</v>
      </c>
      <c r="I17" s="207"/>
      <c r="J17" s="208"/>
      <c r="K17" s="209"/>
      <c r="L17" s="207"/>
      <c r="M17" s="207"/>
      <c r="N17" s="207"/>
      <c r="O17" s="210"/>
      <c r="P17" s="211"/>
      <c r="Q17" s="207"/>
      <c r="R17" s="207"/>
      <c r="S17" s="207"/>
      <c r="T17" s="208"/>
      <c r="U17" s="209"/>
      <c r="V17" s="207"/>
      <c r="W17" s="207"/>
      <c r="X17" s="207"/>
      <c r="Y17" s="210"/>
      <c r="Z17" s="211"/>
      <c r="AA17" s="207"/>
      <c r="AB17" s="207"/>
      <c r="AC17" s="210"/>
      <c r="AD17" s="208"/>
      <c r="AE17" s="212">
        <f>IF(D17="","",COUNTIF(F17:AD17,"x") + COUNTIF(F17:AD17,"h")*0.5)</f>
        <v>1</v>
      </c>
      <c r="AF17" s="213">
        <f>IF(OR(D17="", AI17="Transferred Out", AI17="NLS"), "", $AR$13)</f>
        <v>13</v>
      </c>
      <c r="AG17" s="214">
        <f>IF(AH17="","",AE17)</f>
        <v>1</v>
      </c>
      <c r="AH17" s="214">
        <f>IF(AF17="","",$AR$13-AE17)</f>
        <v>12</v>
      </c>
      <c r="AI17" s="853"/>
      <c r="AJ17" s="854"/>
      <c r="AK17" s="854"/>
      <c r="AL17" s="854"/>
      <c r="AM17" s="854"/>
      <c r="AN17" s="855"/>
      <c r="AP17" s="215" t="s">
        <v>197</v>
      </c>
      <c r="AY17" s="177">
        <f>IF(D17="",0,1)</f>
        <v>1</v>
      </c>
    </row>
    <row r="18" spans="2:51" ht="18" customHeight="1">
      <c r="B18" s="184"/>
      <c r="C18" s="216">
        <f>IF(D18="","",SUBTOTAL(103,$D$17:D18))</f>
        <v>2</v>
      </c>
      <c r="D18" s="846" t="str">
        <f>IF('Input Data'!I11="","",'Input Data'!I11)</f>
        <v>REYES, MARK VILLANUEVA</v>
      </c>
      <c r="E18" s="847"/>
      <c r="F18" s="217"/>
      <c r="G18" s="218"/>
      <c r="H18" s="219"/>
      <c r="I18" s="219"/>
      <c r="J18" s="220"/>
      <c r="K18" s="221"/>
      <c r="L18" s="219"/>
      <c r="M18" s="219"/>
      <c r="N18" s="219"/>
      <c r="O18" s="222"/>
      <c r="P18" s="223"/>
      <c r="Q18" s="219"/>
      <c r="R18" s="219"/>
      <c r="S18" s="219"/>
      <c r="T18" s="220"/>
      <c r="U18" s="221"/>
      <c r="V18" s="219"/>
      <c r="W18" s="219"/>
      <c r="X18" s="219"/>
      <c r="Y18" s="222"/>
      <c r="Z18" s="223"/>
      <c r="AA18" s="219"/>
      <c r="AB18" s="219"/>
      <c r="AC18" s="222"/>
      <c r="AD18" s="220"/>
      <c r="AE18" s="212">
        <f t="shared" ref="AE18:AE76" si="0">IF(D18="","",COUNTIF(F18:AD18,"x") + COUNTIF(F18:AD18,"h")*0.5)</f>
        <v>0</v>
      </c>
      <c r="AF18" s="213">
        <f t="shared" ref="AF18:AF76" si="1">IF(OR(D18="", AI18="Transferred Out", AI18="NLS"), "", $AR$13)</f>
        <v>13</v>
      </c>
      <c r="AG18" s="224">
        <f>IF(AH18="","",AE18)</f>
        <v>0</v>
      </c>
      <c r="AH18" s="225">
        <f t="shared" ref="AH18:AH76" si="2">IF(AF18="","",$AR$13-AE18)</f>
        <v>13</v>
      </c>
      <c r="AI18" s="850"/>
      <c r="AJ18" s="848"/>
      <c r="AK18" s="848"/>
      <c r="AL18" s="848"/>
      <c r="AM18" s="848"/>
      <c r="AN18" s="849"/>
      <c r="AP18" s="226"/>
      <c r="AQ18" s="177" t="s">
        <v>198</v>
      </c>
      <c r="AY18" s="177">
        <f t="shared" ref="AY18:AY76" si="3">IF(D18="",0,1)</f>
        <v>1</v>
      </c>
    </row>
    <row r="19" spans="2:51" ht="18" customHeight="1">
      <c r="B19" s="184"/>
      <c r="C19" s="227">
        <f>IF(D19="","",SUBTOTAL(103,$D$17:D19))</f>
        <v>3</v>
      </c>
      <c r="D19" s="846" t="str">
        <f>IF('Input Data'!I12="","",'Input Data'!I12)</f>
        <v>SANTOS, CARLO MENDOZA</v>
      </c>
      <c r="E19" s="847"/>
      <c r="F19" s="217"/>
      <c r="G19" s="218"/>
      <c r="H19" s="219"/>
      <c r="I19" s="219"/>
      <c r="J19" s="220"/>
      <c r="K19" s="221"/>
      <c r="L19" s="219"/>
      <c r="M19" s="219"/>
      <c r="N19" s="219"/>
      <c r="O19" s="222"/>
      <c r="P19" s="223"/>
      <c r="Q19" s="219"/>
      <c r="R19" s="219"/>
      <c r="S19" s="219"/>
      <c r="T19" s="220"/>
      <c r="U19" s="221"/>
      <c r="V19" s="219"/>
      <c r="W19" s="219"/>
      <c r="X19" s="219"/>
      <c r="Y19" s="222"/>
      <c r="Z19" s="223"/>
      <c r="AA19" s="219"/>
      <c r="AB19" s="219"/>
      <c r="AC19" s="222"/>
      <c r="AD19" s="220"/>
      <c r="AE19" s="212">
        <f t="shared" si="0"/>
        <v>0</v>
      </c>
      <c r="AF19" s="213">
        <f t="shared" si="1"/>
        <v>13</v>
      </c>
      <c r="AG19" s="224">
        <f t="shared" ref="AG19:AG76" si="4">IF(AH19="","",AE19)</f>
        <v>0</v>
      </c>
      <c r="AH19" s="225">
        <f t="shared" si="2"/>
        <v>13</v>
      </c>
      <c r="AI19" s="850"/>
      <c r="AJ19" s="848"/>
      <c r="AK19" s="848"/>
      <c r="AL19" s="848"/>
      <c r="AM19" s="848"/>
      <c r="AN19" s="849"/>
      <c r="AP19" s="226" t="s">
        <v>199</v>
      </c>
      <c r="AQ19" s="177" t="s">
        <v>200</v>
      </c>
      <c r="AY19" s="177">
        <f t="shared" si="3"/>
        <v>1</v>
      </c>
    </row>
    <row r="20" spans="2:51" ht="18" customHeight="1">
      <c r="B20" s="184"/>
      <c r="C20" s="216">
        <f>IF(D20="","",SUBTOTAL(103,$D$17:D20))</f>
        <v>4</v>
      </c>
      <c r="D20" s="846" t="str">
        <f>IF('Input Data'!I13="","",'Input Data'!I13)</f>
        <v>MENDOZA, GABRIEL LOPEZ</v>
      </c>
      <c r="E20" s="847"/>
      <c r="F20" s="217"/>
      <c r="G20" s="218"/>
      <c r="H20" s="219"/>
      <c r="I20" s="219"/>
      <c r="J20" s="220"/>
      <c r="K20" s="221"/>
      <c r="L20" s="219"/>
      <c r="M20" s="219"/>
      <c r="N20" s="219"/>
      <c r="O20" s="222"/>
      <c r="P20" s="223"/>
      <c r="Q20" s="219"/>
      <c r="R20" s="219"/>
      <c r="S20" s="219"/>
      <c r="T20" s="220"/>
      <c r="U20" s="221"/>
      <c r="V20" s="219"/>
      <c r="W20" s="219"/>
      <c r="X20" s="219"/>
      <c r="Y20" s="222"/>
      <c r="Z20" s="223"/>
      <c r="AA20" s="219"/>
      <c r="AB20" s="219"/>
      <c r="AC20" s="222"/>
      <c r="AD20" s="220"/>
      <c r="AE20" s="212">
        <f t="shared" si="0"/>
        <v>0</v>
      </c>
      <c r="AF20" s="213">
        <f t="shared" si="1"/>
        <v>13</v>
      </c>
      <c r="AG20" s="228">
        <f t="shared" si="4"/>
        <v>0</v>
      </c>
      <c r="AH20" s="225">
        <f t="shared" si="2"/>
        <v>13</v>
      </c>
      <c r="AI20" s="850"/>
      <c r="AJ20" s="848"/>
      <c r="AK20" s="848"/>
      <c r="AL20" s="848"/>
      <c r="AM20" s="848"/>
      <c r="AN20" s="849"/>
      <c r="AP20" s="226" t="s">
        <v>201</v>
      </c>
      <c r="AQ20" s="177" t="s">
        <v>202</v>
      </c>
      <c r="AY20" s="177">
        <f t="shared" si="3"/>
        <v>1</v>
      </c>
    </row>
    <row r="21" spans="2:51" ht="18" customHeight="1">
      <c r="B21" s="184"/>
      <c r="C21" s="227">
        <f>IF(D21="","",SUBTOTAL(103,$D$17:D21))</f>
        <v>5</v>
      </c>
      <c r="D21" s="846" t="str">
        <f>IF('Input Data'!I14="","",'Input Data'!I14)</f>
        <v>VILLANUEVA, ADRIAN TORRES</v>
      </c>
      <c r="E21" s="847"/>
      <c r="F21" s="229"/>
      <c r="G21" s="218"/>
      <c r="H21" s="219"/>
      <c r="I21" s="219"/>
      <c r="J21" s="220"/>
      <c r="K21" s="221"/>
      <c r="L21" s="219"/>
      <c r="M21" s="219"/>
      <c r="N21" s="219"/>
      <c r="O21" s="222"/>
      <c r="P21" s="223"/>
      <c r="Q21" s="219"/>
      <c r="R21" s="219"/>
      <c r="S21" s="219"/>
      <c r="T21" s="220"/>
      <c r="U21" s="221"/>
      <c r="V21" s="219"/>
      <c r="W21" s="219"/>
      <c r="X21" s="219"/>
      <c r="Y21" s="222"/>
      <c r="Z21" s="223"/>
      <c r="AA21" s="219"/>
      <c r="AB21" s="219"/>
      <c r="AC21" s="222"/>
      <c r="AD21" s="220"/>
      <c r="AE21" s="212">
        <f t="shared" si="0"/>
        <v>0</v>
      </c>
      <c r="AF21" s="213">
        <f t="shared" si="1"/>
        <v>13</v>
      </c>
      <c r="AG21" s="224">
        <f t="shared" si="4"/>
        <v>0</v>
      </c>
      <c r="AH21" s="225">
        <f t="shared" si="2"/>
        <v>13</v>
      </c>
      <c r="AI21" s="850"/>
      <c r="AJ21" s="848"/>
      <c r="AK21" s="848"/>
      <c r="AL21" s="848"/>
      <c r="AM21" s="848"/>
      <c r="AN21" s="849"/>
      <c r="AY21" s="177">
        <f t="shared" si="3"/>
        <v>1</v>
      </c>
    </row>
    <row r="22" spans="2:51" ht="18" customHeight="1">
      <c r="B22" s="184"/>
      <c r="C22" s="216">
        <f>IF(D22="","",SUBTOTAL(103,$D$17:D22))</f>
        <v>6</v>
      </c>
      <c r="D22" s="846" t="str">
        <f>IF('Input Data'!I15="","",'Input Data'!I15)</f>
        <v>LOPEZ, JOSHUA RAMOS</v>
      </c>
      <c r="E22" s="847"/>
      <c r="F22" s="217"/>
      <c r="G22" s="218"/>
      <c r="H22" s="219"/>
      <c r="I22" s="219"/>
      <c r="J22" s="220"/>
      <c r="K22" s="221"/>
      <c r="L22" s="219"/>
      <c r="M22" s="219"/>
      <c r="N22" s="219"/>
      <c r="O22" s="222"/>
      <c r="P22" s="223"/>
      <c r="Q22" s="219"/>
      <c r="R22" s="219"/>
      <c r="S22" s="219"/>
      <c r="T22" s="220"/>
      <c r="U22" s="221"/>
      <c r="V22" s="219"/>
      <c r="W22" s="219"/>
      <c r="X22" s="219"/>
      <c r="Y22" s="222"/>
      <c r="Z22" s="223"/>
      <c r="AA22" s="219"/>
      <c r="AB22" s="219"/>
      <c r="AC22" s="222"/>
      <c r="AD22" s="220"/>
      <c r="AE22" s="212">
        <f t="shared" si="0"/>
        <v>0</v>
      </c>
      <c r="AF22" s="213">
        <f t="shared" si="1"/>
        <v>13</v>
      </c>
      <c r="AG22" s="224">
        <f t="shared" si="4"/>
        <v>0</v>
      </c>
      <c r="AH22" s="225">
        <f t="shared" si="2"/>
        <v>13</v>
      </c>
      <c r="AI22" s="850"/>
      <c r="AJ22" s="848"/>
      <c r="AK22" s="848"/>
      <c r="AL22" s="848"/>
      <c r="AM22" s="848"/>
      <c r="AN22" s="849"/>
      <c r="AP22" s="215" t="s">
        <v>203</v>
      </c>
      <c r="AQ22" s="177" t="s">
        <v>204</v>
      </c>
      <c r="AY22" s="177">
        <f t="shared" si="3"/>
        <v>1</v>
      </c>
    </row>
    <row r="23" spans="2:51" ht="18" customHeight="1">
      <c r="B23" s="184"/>
      <c r="C23" s="227">
        <f>IF(D23="","",SUBTOTAL(103,$D$17:D23))</f>
        <v>7</v>
      </c>
      <c r="D23" s="846" t="str">
        <f>IF('Input Data'!I16="","",'Input Data'!I16)</f>
        <v>TORRES, DANIEL BAUTISTA</v>
      </c>
      <c r="E23" s="847"/>
      <c r="F23" s="217"/>
      <c r="G23" s="218"/>
      <c r="H23" s="219"/>
      <c r="I23" s="219"/>
      <c r="J23" s="220"/>
      <c r="K23" s="221"/>
      <c r="L23" s="219"/>
      <c r="M23" s="219"/>
      <c r="N23" s="219"/>
      <c r="O23" s="222"/>
      <c r="P23" s="223"/>
      <c r="Q23" s="219"/>
      <c r="R23" s="219"/>
      <c r="S23" s="219"/>
      <c r="T23" s="220"/>
      <c r="U23" s="221"/>
      <c r="V23" s="219"/>
      <c r="W23" s="219"/>
      <c r="X23" s="219"/>
      <c r="Y23" s="222"/>
      <c r="Z23" s="223"/>
      <c r="AA23" s="219"/>
      <c r="AB23" s="219"/>
      <c r="AC23" s="222"/>
      <c r="AD23" s="220"/>
      <c r="AE23" s="212">
        <f t="shared" si="0"/>
        <v>0</v>
      </c>
      <c r="AF23" s="213">
        <f t="shared" si="1"/>
        <v>13</v>
      </c>
      <c r="AG23" s="224">
        <f t="shared" si="4"/>
        <v>0</v>
      </c>
      <c r="AH23" s="225">
        <f t="shared" si="2"/>
        <v>13</v>
      </c>
      <c r="AI23" s="850"/>
      <c r="AJ23" s="848"/>
      <c r="AK23" s="848"/>
      <c r="AL23" s="848"/>
      <c r="AM23" s="848"/>
      <c r="AN23" s="849"/>
      <c r="AY23" s="177">
        <f t="shared" si="3"/>
        <v>1</v>
      </c>
    </row>
    <row r="24" spans="2:51" ht="18" customHeight="1">
      <c r="B24" s="184"/>
      <c r="C24" s="216">
        <f>IF(D24="","",SUBTOTAL(103,$D$17:D24))</f>
        <v>8</v>
      </c>
      <c r="D24" s="846" t="str">
        <f>IF('Input Data'!I17="","",'Input Data'!I17)</f>
        <v>RAMOS, CHRISTIAN GARCIA</v>
      </c>
      <c r="E24" s="847"/>
      <c r="F24" s="217"/>
      <c r="G24" s="218"/>
      <c r="H24" s="219"/>
      <c r="I24" s="219"/>
      <c r="J24" s="220"/>
      <c r="K24" s="221"/>
      <c r="L24" s="219"/>
      <c r="M24" s="219"/>
      <c r="N24" s="219"/>
      <c r="O24" s="222"/>
      <c r="P24" s="223"/>
      <c r="Q24" s="219"/>
      <c r="R24" s="219"/>
      <c r="S24" s="219"/>
      <c r="T24" s="220"/>
      <c r="U24" s="221"/>
      <c r="V24" s="219"/>
      <c r="W24" s="219"/>
      <c r="X24" s="219"/>
      <c r="Y24" s="222"/>
      <c r="Z24" s="223"/>
      <c r="AA24" s="219"/>
      <c r="AB24" s="219"/>
      <c r="AC24" s="222"/>
      <c r="AD24" s="220"/>
      <c r="AE24" s="212">
        <f t="shared" si="0"/>
        <v>0</v>
      </c>
      <c r="AF24" s="213">
        <f t="shared" si="1"/>
        <v>13</v>
      </c>
      <c r="AG24" s="230">
        <f t="shared" si="4"/>
        <v>0</v>
      </c>
      <c r="AH24" s="225">
        <f t="shared" si="2"/>
        <v>13</v>
      </c>
      <c r="AI24" s="850"/>
      <c r="AJ24" s="848"/>
      <c r="AK24" s="848"/>
      <c r="AL24" s="848"/>
      <c r="AM24" s="848"/>
      <c r="AN24" s="849"/>
      <c r="AY24" s="177">
        <f t="shared" si="3"/>
        <v>1</v>
      </c>
    </row>
    <row r="25" spans="2:51" ht="18" customHeight="1">
      <c r="B25" s="184"/>
      <c r="C25" s="227">
        <f>IF(D25="","",SUBTOTAL(103,$D$17:D25))</f>
        <v>9</v>
      </c>
      <c r="D25" s="846" t="str">
        <f>IF('Input Data'!I18="","",'Input Data'!I18)</f>
        <v>BAUTISTA, KEVIN MORALES</v>
      </c>
      <c r="E25" s="847"/>
      <c r="F25" s="217"/>
      <c r="G25" s="218"/>
      <c r="H25" s="219"/>
      <c r="I25" s="219"/>
      <c r="J25" s="220"/>
      <c r="K25" s="221"/>
      <c r="L25" s="219"/>
      <c r="M25" s="219"/>
      <c r="N25" s="219"/>
      <c r="O25" s="222"/>
      <c r="P25" s="223"/>
      <c r="Q25" s="219"/>
      <c r="R25" s="219"/>
      <c r="S25" s="219"/>
      <c r="T25" s="220"/>
      <c r="U25" s="221"/>
      <c r="V25" s="219"/>
      <c r="W25" s="219"/>
      <c r="X25" s="219"/>
      <c r="Y25" s="222"/>
      <c r="Z25" s="223"/>
      <c r="AA25" s="219"/>
      <c r="AB25" s="219"/>
      <c r="AC25" s="222"/>
      <c r="AD25" s="220"/>
      <c r="AE25" s="212">
        <f t="shared" si="0"/>
        <v>0</v>
      </c>
      <c r="AF25" s="213">
        <f t="shared" si="1"/>
        <v>13</v>
      </c>
      <c r="AG25" s="224">
        <f t="shared" si="4"/>
        <v>0</v>
      </c>
      <c r="AH25" s="225">
        <f t="shared" si="2"/>
        <v>13</v>
      </c>
      <c r="AI25" s="850"/>
      <c r="AJ25" s="848"/>
      <c r="AK25" s="848"/>
      <c r="AL25" s="848"/>
      <c r="AM25" s="848"/>
      <c r="AN25" s="849"/>
      <c r="AY25" s="177">
        <f t="shared" si="3"/>
        <v>1</v>
      </c>
    </row>
    <row r="26" spans="2:51" ht="18" customHeight="1">
      <c r="B26" s="184"/>
      <c r="C26" s="227">
        <f>IF(D26="","",SUBTOTAL(103,$D$17:D26))</f>
        <v>10</v>
      </c>
      <c r="D26" s="846" t="str">
        <f>IF('Input Data'!I19="","",'Input Data'!I19)</f>
        <v>GARCIA, PAOLO FERNANDEZ</v>
      </c>
      <c r="E26" s="847"/>
      <c r="F26" s="217"/>
      <c r="G26" s="218"/>
      <c r="H26" s="219"/>
      <c r="I26" s="219"/>
      <c r="J26" s="220"/>
      <c r="K26" s="221"/>
      <c r="L26" s="219"/>
      <c r="M26" s="219"/>
      <c r="N26" s="219"/>
      <c r="O26" s="222"/>
      <c r="P26" s="223"/>
      <c r="Q26" s="219"/>
      <c r="R26" s="219"/>
      <c r="S26" s="219"/>
      <c r="T26" s="220"/>
      <c r="U26" s="221"/>
      <c r="V26" s="219"/>
      <c r="W26" s="219"/>
      <c r="X26" s="219"/>
      <c r="Y26" s="222"/>
      <c r="Z26" s="223"/>
      <c r="AA26" s="219"/>
      <c r="AB26" s="219"/>
      <c r="AC26" s="222"/>
      <c r="AD26" s="220"/>
      <c r="AE26" s="212">
        <f t="shared" si="0"/>
        <v>0</v>
      </c>
      <c r="AF26" s="213">
        <f t="shared" si="1"/>
        <v>13</v>
      </c>
      <c r="AG26" s="224">
        <f t="shared" si="4"/>
        <v>0</v>
      </c>
      <c r="AH26" s="225">
        <f t="shared" si="2"/>
        <v>13</v>
      </c>
      <c r="AI26" s="850"/>
      <c r="AJ26" s="848"/>
      <c r="AK26" s="848"/>
      <c r="AL26" s="848"/>
      <c r="AM26" s="848"/>
      <c r="AN26" s="849"/>
      <c r="AY26" s="177">
        <f t="shared" si="3"/>
        <v>1</v>
      </c>
    </row>
    <row r="27" spans="2:51" ht="18" customHeight="1">
      <c r="B27" s="184"/>
      <c r="C27" s="227">
        <f>IF(D27="","",SUBTOTAL(103,$D$17:D27))</f>
        <v>11</v>
      </c>
      <c r="D27" s="846" t="str">
        <f>IF('Input Data'!I20="","",'Input Data'!I20)</f>
        <v>MORALES, ANGELO AQUINO</v>
      </c>
      <c r="E27" s="847"/>
      <c r="F27" s="217"/>
      <c r="G27" s="218"/>
      <c r="H27" s="219"/>
      <c r="I27" s="219"/>
      <c r="J27" s="220"/>
      <c r="K27" s="221"/>
      <c r="L27" s="219"/>
      <c r="M27" s="219"/>
      <c r="N27" s="219"/>
      <c r="O27" s="222"/>
      <c r="P27" s="223"/>
      <c r="Q27" s="219"/>
      <c r="R27" s="219"/>
      <c r="S27" s="219"/>
      <c r="T27" s="220"/>
      <c r="U27" s="221"/>
      <c r="V27" s="219"/>
      <c r="W27" s="219"/>
      <c r="X27" s="219"/>
      <c r="Y27" s="222"/>
      <c r="Z27" s="223"/>
      <c r="AA27" s="219"/>
      <c r="AB27" s="219"/>
      <c r="AC27" s="222"/>
      <c r="AD27" s="220"/>
      <c r="AE27" s="212">
        <f t="shared" si="0"/>
        <v>0</v>
      </c>
      <c r="AF27" s="213">
        <f t="shared" si="1"/>
        <v>13</v>
      </c>
      <c r="AG27" s="224">
        <f t="shared" si="4"/>
        <v>0</v>
      </c>
      <c r="AH27" s="225">
        <f t="shared" si="2"/>
        <v>13</v>
      </c>
      <c r="AI27" s="850"/>
      <c r="AJ27" s="848"/>
      <c r="AK27" s="848"/>
      <c r="AL27" s="848"/>
      <c r="AM27" s="848"/>
      <c r="AN27" s="849"/>
      <c r="AY27" s="177">
        <f t="shared" si="3"/>
        <v>1</v>
      </c>
    </row>
    <row r="28" spans="2:51" ht="18" customHeight="1">
      <c r="B28" s="184"/>
      <c r="C28" s="227">
        <f>IF(D28="","",SUBTOTAL(103,$D$17:D28))</f>
        <v>12</v>
      </c>
      <c r="D28" s="846" t="str">
        <f>IF('Input Data'!I21="","",'Input Data'!I21)</f>
        <v>FERNANDEZ, NATHANIEL SALAZAR</v>
      </c>
      <c r="E28" s="847"/>
      <c r="F28" s="217"/>
      <c r="G28" s="218"/>
      <c r="H28" s="219"/>
      <c r="I28" s="219"/>
      <c r="J28" s="220"/>
      <c r="K28" s="221"/>
      <c r="L28" s="219"/>
      <c r="M28" s="219"/>
      <c r="N28" s="219"/>
      <c r="O28" s="222"/>
      <c r="P28" s="223"/>
      <c r="Q28" s="219"/>
      <c r="R28" s="219"/>
      <c r="S28" s="219"/>
      <c r="T28" s="220"/>
      <c r="U28" s="221"/>
      <c r="V28" s="219"/>
      <c r="W28" s="219"/>
      <c r="X28" s="219"/>
      <c r="Y28" s="222"/>
      <c r="Z28" s="223"/>
      <c r="AA28" s="219"/>
      <c r="AB28" s="219"/>
      <c r="AC28" s="222"/>
      <c r="AD28" s="220"/>
      <c r="AE28" s="212">
        <f t="shared" si="0"/>
        <v>0</v>
      </c>
      <c r="AF28" s="213">
        <f t="shared" si="1"/>
        <v>13</v>
      </c>
      <c r="AG28" s="224">
        <f t="shared" si="4"/>
        <v>0</v>
      </c>
      <c r="AH28" s="225">
        <f t="shared" si="2"/>
        <v>13</v>
      </c>
      <c r="AI28" s="850"/>
      <c r="AJ28" s="848"/>
      <c r="AK28" s="848"/>
      <c r="AL28" s="848"/>
      <c r="AM28" s="848"/>
      <c r="AN28" s="849"/>
      <c r="AY28" s="177">
        <f t="shared" si="3"/>
        <v>1</v>
      </c>
    </row>
    <row r="29" spans="2:51" ht="18" customHeight="1">
      <c r="B29" s="184"/>
      <c r="C29" s="227">
        <f>IF(D29="","",SUBTOTAL(103,$D$17:D29))</f>
        <v>13</v>
      </c>
      <c r="D29" s="846" t="str">
        <f>IF('Input Data'!I22="","",'Input Data'!I22)</f>
        <v>AQUINO, FRANCIS GUTIERREZ</v>
      </c>
      <c r="E29" s="847"/>
      <c r="F29" s="217"/>
      <c r="G29" s="218"/>
      <c r="H29" s="219"/>
      <c r="I29" s="219"/>
      <c r="J29" s="220"/>
      <c r="K29" s="221"/>
      <c r="L29" s="219"/>
      <c r="M29" s="219"/>
      <c r="N29" s="219"/>
      <c r="O29" s="222"/>
      <c r="P29" s="223"/>
      <c r="Q29" s="219"/>
      <c r="R29" s="219"/>
      <c r="S29" s="219"/>
      <c r="T29" s="220"/>
      <c r="U29" s="221"/>
      <c r="V29" s="219"/>
      <c r="W29" s="219"/>
      <c r="X29" s="219"/>
      <c r="Y29" s="222"/>
      <c r="Z29" s="223"/>
      <c r="AA29" s="219"/>
      <c r="AB29" s="219"/>
      <c r="AC29" s="222"/>
      <c r="AD29" s="220"/>
      <c r="AE29" s="212">
        <f t="shared" si="0"/>
        <v>0</v>
      </c>
      <c r="AF29" s="213">
        <f t="shared" si="1"/>
        <v>13</v>
      </c>
      <c r="AG29" s="224">
        <f t="shared" si="4"/>
        <v>0</v>
      </c>
      <c r="AH29" s="225">
        <f t="shared" si="2"/>
        <v>13</v>
      </c>
      <c r="AI29" s="850"/>
      <c r="AJ29" s="848"/>
      <c r="AK29" s="848"/>
      <c r="AL29" s="848"/>
      <c r="AM29" s="848"/>
      <c r="AN29" s="849"/>
      <c r="AY29" s="177">
        <f t="shared" si="3"/>
        <v>1</v>
      </c>
    </row>
    <row r="30" spans="2:51" ht="18" customHeight="1">
      <c r="B30" s="184"/>
      <c r="C30" s="227">
        <f>IF(D30="","",SUBTOTAL(103,$D$17:D30))</f>
        <v>14</v>
      </c>
      <c r="D30" s="846" t="str">
        <f>IF('Input Data'!I23="","",'Input Data'!I23)</f>
        <v>SALAZAR, DOMINIC PONCE</v>
      </c>
      <c r="E30" s="847"/>
      <c r="F30" s="217"/>
      <c r="G30" s="218"/>
      <c r="H30" s="219"/>
      <c r="I30" s="219"/>
      <c r="J30" s="220"/>
      <c r="K30" s="221"/>
      <c r="L30" s="219"/>
      <c r="M30" s="219"/>
      <c r="N30" s="219"/>
      <c r="O30" s="222"/>
      <c r="P30" s="223"/>
      <c r="Q30" s="219"/>
      <c r="R30" s="219"/>
      <c r="S30" s="219"/>
      <c r="T30" s="220"/>
      <c r="U30" s="221"/>
      <c r="V30" s="219"/>
      <c r="W30" s="219"/>
      <c r="X30" s="219"/>
      <c r="Y30" s="222"/>
      <c r="Z30" s="223"/>
      <c r="AA30" s="219"/>
      <c r="AB30" s="219"/>
      <c r="AC30" s="222"/>
      <c r="AD30" s="220"/>
      <c r="AE30" s="212">
        <f t="shared" si="0"/>
        <v>0</v>
      </c>
      <c r="AF30" s="213">
        <f t="shared" si="1"/>
        <v>13</v>
      </c>
      <c r="AG30" s="224">
        <f t="shared" si="4"/>
        <v>0</v>
      </c>
      <c r="AH30" s="225">
        <f t="shared" si="2"/>
        <v>13</v>
      </c>
      <c r="AI30" s="850"/>
      <c r="AJ30" s="848"/>
      <c r="AK30" s="848"/>
      <c r="AL30" s="848"/>
      <c r="AM30" s="848"/>
      <c r="AN30" s="849"/>
      <c r="AY30" s="177">
        <f t="shared" si="3"/>
        <v>1</v>
      </c>
    </row>
    <row r="31" spans="2:51" ht="18" customHeight="1">
      <c r="B31" s="184"/>
      <c r="C31" s="231">
        <f>IF(D31="","",SUBTOTAL(103,$D$17:D31))</f>
        <v>15</v>
      </c>
      <c r="D31" s="846" t="str">
        <f>IF('Input Data'!I24="","",'Input Data'!I24)</f>
        <v>GUTIERREZ, EMMANUEL RIVERA</v>
      </c>
      <c r="E31" s="847"/>
      <c r="F31" s="232"/>
      <c r="G31" s="218"/>
      <c r="H31" s="219"/>
      <c r="I31" s="219"/>
      <c r="J31" s="220"/>
      <c r="K31" s="221"/>
      <c r="L31" s="219"/>
      <c r="M31" s="219"/>
      <c r="N31" s="219"/>
      <c r="O31" s="222"/>
      <c r="P31" s="223"/>
      <c r="Q31" s="219"/>
      <c r="R31" s="219"/>
      <c r="S31" s="219"/>
      <c r="T31" s="220"/>
      <c r="U31" s="221"/>
      <c r="V31" s="219"/>
      <c r="W31" s="219"/>
      <c r="X31" s="219"/>
      <c r="Y31" s="222"/>
      <c r="Z31" s="223"/>
      <c r="AA31" s="219"/>
      <c r="AB31" s="219"/>
      <c r="AC31" s="222"/>
      <c r="AD31" s="220"/>
      <c r="AE31" s="212">
        <f t="shared" si="0"/>
        <v>0</v>
      </c>
      <c r="AF31" s="213">
        <f t="shared" si="1"/>
        <v>13</v>
      </c>
      <c r="AG31" s="224">
        <f t="shared" si="4"/>
        <v>0</v>
      </c>
      <c r="AH31" s="225">
        <f t="shared" si="2"/>
        <v>13</v>
      </c>
      <c r="AI31" s="850"/>
      <c r="AJ31" s="848"/>
      <c r="AK31" s="848"/>
      <c r="AL31" s="848"/>
      <c r="AM31" s="848"/>
      <c r="AN31" s="849"/>
      <c r="AY31" s="177">
        <f t="shared" si="3"/>
        <v>1</v>
      </c>
    </row>
    <row r="32" spans="2:51" ht="18" customHeight="1">
      <c r="B32" s="184"/>
      <c r="C32" s="216">
        <f>IF(D32="","",SUBTOTAL(103,$D$17:D32))</f>
        <v>16</v>
      </c>
      <c r="D32" s="846" t="str">
        <f>IF('Input Data'!I25="","",'Input Data'!I25)</f>
        <v>PONCE, PATRICK CRUZ</v>
      </c>
      <c r="E32" s="847"/>
      <c r="F32" s="229"/>
      <c r="G32" s="233"/>
      <c r="H32" s="234"/>
      <c r="I32" s="234"/>
      <c r="J32" s="235"/>
      <c r="K32" s="221"/>
      <c r="L32" s="219"/>
      <c r="M32" s="219"/>
      <c r="N32" s="219"/>
      <c r="O32" s="222"/>
      <c r="P32" s="223"/>
      <c r="Q32" s="219"/>
      <c r="R32" s="219"/>
      <c r="S32" s="219"/>
      <c r="T32" s="220"/>
      <c r="U32" s="221"/>
      <c r="V32" s="219"/>
      <c r="W32" s="219"/>
      <c r="X32" s="219"/>
      <c r="Y32" s="222"/>
      <c r="Z32" s="223"/>
      <c r="AA32" s="219"/>
      <c r="AB32" s="219"/>
      <c r="AC32" s="222"/>
      <c r="AD32" s="220"/>
      <c r="AE32" s="212">
        <f t="shared" si="0"/>
        <v>0</v>
      </c>
      <c r="AF32" s="213">
        <f t="shared" si="1"/>
        <v>13</v>
      </c>
      <c r="AG32" s="224">
        <f t="shared" si="4"/>
        <v>0</v>
      </c>
      <c r="AH32" s="225">
        <f t="shared" si="2"/>
        <v>13</v>
      </c>
      <c r="AI32" s="850"/>
      <c r="AJ32" s="848"/>
      <c r="AK32" s="848"/>
      <c r="AL32" s="848"/>
      <c r="AM32" s="848"/>
      <c r="AN32" s="849"/>
      <c r="AY32" s="177">
        <f t="shared" si="3"/>
        <v>1</v>
      </c>
    </row>
    <row r="33" spans="2:51" ht="18" customHeight="1">
      <c r="B33" s="184"/>
      <c r="C33" s="227">
        <f>IF(D33="","",SUBTOTAL(103,$D$17:D33))</f>
        <v>17</v>
      </c>
      <c r="D33" s="846" t="str">
        <f>IF('Input Data'!I26="","",'Input Data'!I26)</f>
        <v>RIVERA, JOSEPH RAMIREZ</v>
      </c>
      <c r="E33" s="847"/>
      <c r="F33" s="217"/>
      <c r="G33" s="218"/>
      <c r="H33" s="219"/>
      <c r="I33" s="219"/>
      <c r="J33" s="220"/>
      <c r="K33" s="221"/>
      <c r="L33" s="219"/>
      <c r="M33" s="219"/>
      <c r="N33" s="219"/>
      <c r="O33" s="222"/>
      <c r="P33" s="223"/>
      <c r="Q33" s="219"/>
      <c r="R33" s="219"/>
      <c r="S33" s="219"/>
      <c r="T33" s="220"/>
      <c r="U33" s="221"/>
      <c r="V33" s="219"/>
      <c r="W33" s="219"/>
      <c r="X33" s="219"/>
      <c r="Y33" s="222"/>
      <c r="Z33" s="223"/>
      <c r="AA33" s="219"/>
      <c r="AB33" s="219"/>
      <c r="AC33" s="222"/>
      <c r="AD33" s="220"/>
      <c r="AE33" s="212">
        <f t="shared" si="0"/>
        <v>0</v>
      </c>
      <c r="AF33" s="213">
        <f t="shared" si="1"/>
        <v>13</v>
      </c>
      <c r="AG33" s="224">
        <f t="shared" si="4"/>
        <v>0</v>
      </c>
      <c r="AH33" s="225">
        <f t="shared" si="2"/>
        <v>13</v>
      </c>
      <c r="AI33" s="850"/>
      <c r="AJ33" s="848"/>
      <c r="AK33" s="848"/>
      <c r="AL33" s="848"/>
      <c r="AM33" s="848"/>
      <c r="AN33" s="849"/>
      <c r="AY33" s="177">
        <f t="shared" si="3"/>
        <v>1</v>
      </c>
    </row>
    <row r="34" spans="2:51" ht="18" customHeight="1">
      <c r="B34" s="184"/>
      <c r="C34" s="227">
        <f>IF(D34="","",SUBTOTAL(103,$D$17:D34))</f>
        <v>18</v>
      </c>
      <c r="D34" s="846" t="str">
        <f>IF('Input Data'!I27="","",'Input Data'!I27)</f>
        <v>CRUZ, BRYAN CASTILLO</v>
      </c>
      <c r="E34" s="847"/>
      <c r="F34" s="217"/>
      <c r="G34" s="218"/>
      <c r="H34" s="219"/>
      <c r="I34" s="219"/>
      <c r="J34" s="220"/>
      <c r="K34" s="221"/>
      <c r="L34" s="219"/>
      <c r="M34" s="219"/>
      <c r="N34" s="219"/>
      <c r="O34" s="222"/>
      <c r="P34" s="223"/>
      <c r="Q34" s="219"/>
      <c r="R34" s="219"/>
      <c r="S34" s="219"/>
      <c r="T34" s="220"/>
      <c r="U34" s="221"/>
      <c r="V34" s="219"/>
      <c r="W34" s="219"/>
      <c r="X34" s="219"/>
      <c r="Y34" s="222"/>
      <c r="Z34" s="223"/>
      <c r="AA34" s="219"/>
      <c r="AB34" s="219"/>
      <c r="AC34" s="222"/>
      <c r="AD34" s="220"/>
      <c r="AE34" s="212">
        <f t="shared" si="0"/>
        <v>0</v>
      </c>
      <c r="AF34" s="213">
        <f t="shared" si="1"/>
        <v>13</v>
      </c>
      <c r="AG34" s="224">
        <f t="shared" si="4"/>
        <v>0</v>
      </c>
      <c r="AH34" s="225">
        <f t="shared" si="2"/>
        <v>13</v>
      </c>
      <c r="AI34" s="850"/>
      <c r="AJ34" s="848"/>
      <c r="AK34" s="848"/>
      <c r="AL34" s="848"/>
      <c r="AM34" s="848"/>
      <c r="AN34" s="849"/>
      <c r="AY34" s="177">
        <f t="shared" si="3"/>
        <v>1</v>
      </c>
    </row>
    <row r="35" spans="2:51" ht="18" customHeight="1">
      <c r="B35" s="184"/>
      <c r="C35" s="227">
        <f>IF(D35="","",SUBTOTAL(103,$D$17:D35))</f>
        <v>19</v>
      </c>
      <c r="D35" s="846" t="str">
        <f>IF('Input Data'!I28="","",'Input Data'!I28)</f>
        <v>RAMIREZ, VINCENT HERRERA</v>
      </c>
      <c r="E35" s="847"/>
      <c r="F35" s="217"/>
      <c r="G35" s="218"/>
      <c r="H35" s="219"/>
      <c r="I35" s="219"/>
      <c r="J35" s="220"/>
      <c r="K35" s="221"/>
      <c r="L35" s="219"/>
      <c r="M35" s="219"/>
      <c r="N35" s="219"/>
      <c r="O35" s="222"/>
      <c r="P35" s="223"/>
      <c r="Q35" s="219"/>
      <c r="R35" s="219"/>
      <c r="S35" s="219"/>
      <c r="T35" s="220"/>
      <c r="U35" s="221"/>
      <c r="V35" s="219"/>
      <c r="W35" s="219"/>
      <c r="X35" s="219"/>
      <c r="Y35" s="222"/>
      <c r="Z35" s="223"/>
      <c r="AA35" s="219"/>
      <c r="AB35" s="219"/>
      <c r="AC35" s="222"/>
      <c r="AD35" s="220"/>
      <c r="AE35" s="212">
        <f t="shared" si="0"/>
        <v>0</v>
      </c>
      <c r="AF35" s="213">
        <f t="shared" si="1"/>
        <v>13</v>
      </c>
      <c r="AG35" s="224">
        <f t="shared" si="4"/>
        <v>0</v>
      </c>
      <c r="AH35" s="225">
        <f t="shared" si="2"/>
        <v>13</v>
      </c>
      <c r="AI35" s="850"/>
      <c r="AJ35" s="848"/>
      <c r="AK35" s="848"/>
      <c r="AL35" s="848"/>
      <c r="AM35" s="848"/>
      <c r="AN35" s="849"/>
      <c r="AY35" s="177">
        <f t="shared" si="3"/>
        <v>1</v>
      </c>
    </row>
    <row r="36" spans="2:51" ht="18" customHeight="1">
      <c r="B36" s="184"/>
      <c r="C36" s="227">
        <f>IF(D36="","",SUBTOTAL(103,$D$17:D36))</f>
        <v>20</v>
      </c>
      <c r="D36" s="846" t="str">
        <f>IF('Input Data'!I29="","",'Input Data'!I29)</f>
        <v>CASTILLO, JUSTIN NAVARRO</v>
      </c>
      <c r="E36" s="847"/>
      <c r="F36" s="217"/>
      <c r="G36" s="218"/>
      <c r="H36" s="219"/>
      <c r="I36" s="219"/>
      <c r="J36" s="220"/>
      <c r="K36" s="221"/>
      <c r="L36" s="219"/>
      <c r="M36" s="219"/>
      <c r="N36" s="219"/>
      <c r="O36" s="222"/>
      <c r="P36" s="223"/>
      <c r="Q36" s="219"/>
      <c r="R36" s="219"/>
      <c r="S36" s="219"/>
      <c r="T36" s="220"/>
      <c r="U36" s="221"/>
      <c r="V36" s="219"/>
      <c r="W36" s="219"/>
      <c r="X36" s="219"/>
      <c r="Y36" s="222"/>
      <c r="Z36" s="223"/>
      <c r="AA36" s="219"/>
      <c r="AB36" s="219"/>
      <c r="AC36" s="222"/>
      <c r="AD36" s="220"/>
      <c r="AE36" s="212">
        <f t="shared" si="0"/>
        <v>0</v>
      </c>
      <c r="AF36" s="213">
        <f t="shared" si="1"/>
        <v>13</v>
      </c>
      <c r="AG36" s="224">
        <f t="shared" si="4"/>
        <v>0</v>
      </c>
      <c r="AH36" s="225">
        <f t="shared" si="2"/>
        <v>13</v>
      </c>
      <c r="AI36" s="850"/>
      <c r="AJ36" s="848"/>
      <c r="AK36" s="848"/>
      <c r="AL36" s="848"/>
      <c r="AM36" s="848"/>
      <c r="AN36" s="849"/>
      <c r="AY36" s="177">
        <f t="shared" si="3"/>
        <v>1</v>
      </c>
    </row>
    <row r="37" spans="2:51" ht="18" customHeight="1">
      <c r="B37" s="184"/>
      <c r="C37" s="227">
        <f>IF(D37="","",SUBTOTAL(103,$D$17:D37))</f>
        <v>21</v>
      </c>
      <c r="D37" s="846" t="str">
        <f>IF('Input Data'!I30="","",'Input Data'!I30)</f>
        <v>HERRERA, ADRIANNE VERGARA</v>
      </c>
      <c r="E37" s="847"/>
      <c r="F37" s="217"/>
      <c r="G37" s="218"/>
      <c r="H37" s="219"/>
      <c r="I37" s="219"/>
      <c r="J37" s="220"/>
      <c r="K37" s="221"/>
      <c r="L37" s="219"/>
      <c r="M37" s="219"/>
      <c r="N37" s="219"/>
      <c r="O37" s="222"/>
      <c r="P37" s="223"/>
      <c r="Q37" s="219"/>
      <c r="R37" s="219"/>
      <c r="S37" s="219"/>
      <c r="T37" s="220"/>
      <c r="U37" s="221"/>
      <c r="V37" s="219"/>
      <c r="W37" s="219"/>
      <c r="X37" s="219"/>
      <c r="Y37" s="222"/>
      <c r="Z37" s="223"/>
      <c r="AA37" s="219"/>
      <c r="AB37" s="219"/>
      <c r="AC37" s="222"/>
      <c r="AD37" s="220"/>
      <c r="AE37" s="212">
        <f t="shared" si="0"/>
        <v>0</v>
      </c>
      <c r="AF37" s="213">
        <f t="shared" si="1"/>
        <v>13</v>
      </c>
      <c r="AG37" s="224">
        <f t="shared" si="4"/>
        <v>0</v>
      </c>
      <c r="AH37" s="225">
        <f t="shared" si="2"/>
        <v>13</v>
      </c>
      <c r="AI37" s="850"/>
      <c r="AJ37" s="848"/>
      <c r="AK37" s="848"/>
      <c r="AL37" s="848"/>
      <c r="AM37" s="848"/>
      <c r="AN37" s="849"/>
    </row>
    <row r="38" spans="2:51" ht="18" customHeight="1">
      <c r="B38" s="184"/>
      <c r="C38" s="227">
        <f>IF(D38="","",SUBTOTAL(103,$D$17:D38))</f>
        <v>22</v>
      </c>
      <c r="D38" s="846" t="str">
        <f>IF('Input Data'!I31="","",'Input Data'!I31)</f>
        <v>NAVARRO, LAWRENCE TORRES</v>
      </c>
      <c r="E38" s="847"/>
      <c r="F38" s="217"/>
      <c r="G38" s="218"/>
      <c r="H38" s="219"/>
      <c r="I38" s="219"/>
      <c r="J38" s="220"/>
      <c r="K38" s="221"/>
      <c r="L38" s="219"/>
      <c r="M38" s="219"/>
      <c r="N38" s="219"/>
      <c r="O38" s="222"/>
      <c r="P38" s="223"/>
      <c r="Q38" s="219"/>
      <c r="R38" s="219"/>
      <c r="S38" s="219"/>
      <c r="T38" s="220"/>
      <c r="U38" s="221"/>
      <c r="V38" s="219"/>
      <c r="W38" s="219"/>
      <c r="X38" s="219"/>
      <c r="Y38" s="222"/>
      <c r="Z38" s="223"/>
      <c r="AA38" s="219"/>
      <c r="AB38" s="219"/>
      <c r="AC38" s="222"/>
      <c r="AD38" s="220"/>
      <c r="AE38" s="212">
        <f t="shared" si="0"/>
        <v>0</v>
      </c>
      <c r="AF38" s="213">
        <f t="shared" si="1"/>
        <v>13</v>
      </c>
      <c r="AG38" s="224">
        <f t="shared" si="4"/>
        <v>0</v>
      </c>
      <c r="AH38" s="225">
        <f t="shared" si="2"/>
        <v>13</v>
      </c>
      <c r="AI38" s="850"/>
      <c r="AJ38" s="848"/>
      <c r="AK38" s="848"/>
      <c r="AL38" s="848"/>
      <c r="AM38" s="848"/>
      <c r="AN38" s="849"/>
    </row>
    <row r="39" spans="2:51" ht="18" customHeight="1">
      <c r="B39" s="184"/>
      <c r="C39" s="227">
        <f>IF(D39="","",SUBTOTAL(103,$D$17:D39))</f>
        <v>23</v>
      </c>
      <c r="D39" s="846" t="str">
        <f>IF('Input Data'!I32="","",'Input Data'!I32)</f>
        <v>VERGARA, MIGUEL DOMINGUEZ</v>
      </c>
      <c r="E39" s="847"/>
      <c r="F39" s="217"/>
      <c r="G39" s="218"/>
      <c r="H39" s="219"/>
      <c r="I39" s="219"/>
      <c r="J39" s="220"/>
      <c r="K39" s="221"/>
      <c r="L39" s="219"/>
      <c r="M39" s="219"/>
      <c r="N39" s="219"/>
      <c r="O39" s="222"/>
      <c r="P39" s="223"/>
      <c r="Q39" s="219"/>
      <c r="R39" s="219"/>
      <c r="S39" s="219"/>
      <c r="T39" s="220"/>
      <c r="U39" s="221"/>
      <c r="V39" s="219"/>
      <c r="W39" s="219"/>
      <c r="X39" s="219"/>
      <c r="Y39" s="222"/>
      <c r="Z39" s="223"/>
      <c r="AA39" s="219"/>
      <c r="AB39" s="219"/>
      <c r="AC39" s="222"/>
      <c r="AD39" s="220"/>
      <c r="AE39" s="212">
        <f t="shared" si="0"/>
        <v>0</v>
      </c>
      <c r="AF39" s="213">
        <f t="shared" si="1"/>
        <v>13</v>
      </c>
      <c r="AG39" s="224">
        <f t="shared" si="4"/>
        <v>0</v>
      </c>
      <c r="AH39" s="225">
        <f t="shared" si="2"/>
        <v>13</v>
      </c>
      <c r="AI39" s="850"/>
      <c r="AJ39" s="848"/>
      <c r="AK39" s="848"/>
      <c r="AL39" s="848"/>
      <c r="AM39" s="848"/>
      <c r="AN39" s="849"/>
    </row>
    <row r="40" spans="2:51" ht="18" customHeight="1">
      <c r="B40" s="184"/>
      <c r="C40" s="227">
        <f>IF(D40="","",SUBTOTAL(103,$D$17:D40))</f>
        <v>24</v>
      </c>
      <c r="D40" s="846" t="str">
        <f>IF('Input Data'!I33="","",'Input Data'!I33)</f>
        <v>DOMINGUEZ, ANTHONY ESPINOZA</v>
      </c>
      <c r="E40" s="847"/>
      <c r="F40" s="217"/>
      <c r="G40" s="218"/>
      <c r="H40" s="219"/>
      <c r="I40" s="219"/>
      <c r="J40" s="220"/>
      <c r="K40" s="221"/>
      <c r="L40" s="219"/>
      <c r="M40" s="219"/>
      <c r="N40" s="219"/>
      <c r="O40" s="222"/>
      <c r="P40" s="223"/>
      <c r="Q40" s="219"/>
      <c r="R40" s="219"/>
      <c r="S40" s="219"/>
      <c r="T40" s="220"/>
      <c r="U40" s="221"/>
      <c r="V40" s="219"/>
      <c r="W40" s="219"/>
      <c r="X40" s="219"/>
      <c r="Y40" s="222"/>
      <c r="Z40" s="223"/>
      <c r="AA40" s="219"/>
      <c r="AB40" s="219"/>
      <c r="AC40" s="222"/>
      <c r="AD40" s="220"/>
      <c r="AE40" s="212">
        <f t="shared" si="0"/>
        <v>0</v>
      </c>
      <c r="AF40" s="213">
        <f t="shared" si="1"/>
        <v>13</v>
      </c>
      <c r="AG40" s="224">
        <f t="shared" si="4"/>
        <v>0</v>
      </c>
      <c r="AH40" s="225">
        <f t="shared" si="2"/>
        <v>13</v>
      </c>
      <c r="AI40" s="850"/>
      <c r="AJ40" s="848"/>
      <c r="AK40" s="848"/>
      <c r="AL40" s="848"/>
      <c r="AM40" s="848"/>
      <c r="AN40" s="849"/>
    </row>
    <row r="41" spans="2:51" ht="18" customHeight="1">
      <c r="B41" s="184"/>
      <c r="C41" s="227">
        <f>IF(D41="","",SUBTOTAL(103,$D$17:D41))</f>
        <v>25</v>
      </c>
      <c r="D41" s="846" t="str">
        <f>IF('Input Data'!I34="","",'Input Data'!I34)</f>
        <v>ESPINOZA, ALVIN DEL ROSARIO</v>
      </c>
      <c r="E41" s="847"/>
      <c r="F41" s="217"/>
      <c r="G41" s="218"/>
      <c r="H41" s="219"/>
      <c r="I41" s="219"/>
      <c r="J41" s="220"/>
      <c r="K41" s="221"/>
      <c r="L41" s="219"/>
      <c r="M41" s="219"/>
      <c r="N41" s="219"/>
      <c r="O41" s="222"/>
      <c r="P41" s="223"/>
      <c r="Q41" s="219"/>
      <c r="R41" s="219"/>
      <c r="S41" s="219"/>
      <c r="T41" s="220"/>
      <c r="U41" s="221"/>
      <c r="V41" s="219"/>
      <c r="W41" s="219"/>
      <c r="X41" s="219"/>
      <c r="Y41" s="222"/>
      <c r="Z41" s="223"/>
      <c r="AA41" s="219"/>
      <c r="AB41" s="219"/>
      <c r="AC41" s="222"/>
      <c r="AD41" s="220"/>
      <c r="AE41" s="212">
        <f t="shared" si="0"/>
        <v>0</v>
      </c>
      <c r="AF41" s="213">
        <f t="shared" si="1"/>
        <v>13</v>
      </c>
      <c r="AG41" s="224">
        <f t="shared" si="4"/>
        <v>0</v>
      </c>
      <c r="AH41" s="225">
        <f t="shared" si="2"/>
        <v>13</v>
      </c>
      <c r="AI41" s="850"/>
      <c r="AJ41" s="848"/>
      <c r="AK41" s="848"/>
      <c r="AL41" s="848"/>
      <c r="AM41" s="848"/>
      <c r="AN41" s="849"/>
    </row>
    <row r="42" spans="2:51" ht="18" customHeight="1">
      <c r="B42" s="184"/>
      <c r="C42" s="227">
        <f>IF(D42="","",SUBTOTAL(103,$D$17:D42))</f>
        <v>26</v>
      </c>
      <c r="D42" s="846" t="str">
        <f>IF('Input Data'!I35="","",'Input Data'!I35)</f>
        <v>DEL ROSARIO, OLIVER EVANGELISTA</v>
      </c>
      <c r="E42" s="847"/>
      <c r="F42" s="217"/>
      <c r="G42" s="218"/>
      <c r="H42" s="219"/>
      <c r="I42" s="219"/>
      <c r="J42" s="220"/>
      <c r="K42" s="221"/>
      <c r="L42" s="219"/>
      <c r="M42" s="219"/>
      <c r="N42" s="219"/>
      <c r="O42" s="222"/>
      <c r="P42" s="223"/>
      <c r="Q42" s="219"/>
      <c r="R42" s="219"/>
      <c r="S42" s="219"/>
      <c r="T42" s="220"/>
      <c r="U42" s="221"/>
      <c r="V42" s="219"/>
      <c r="W42" s="219"/>
      <c r="X42" s="219"/>
      <c r="Y42" s="222"/>
      <c r="Z42" s="223"/>
      <c r="AA42" s="219"/>
      <c r="AB42" s="219"/>
      <c r="AC42" s="222"/>
      <c r="AD42" s="220"/>
      <c r="AE42" s="212">
        <f t="shared" si="0"/>
        <v>0</v>
      </c>
      <c r="AF42" s="213">
        <f t="shared" si="1"/>
        <v>13</v>
      </c>
      <c r="AG42" s="224">
        <f t="shared" si="4"/>
        <v>0</v>
      </c>
      <c r="AH42" s="225">
        <f t="shared" si="2"/>
        <v>13</v>
      </c>
      <c r="AI42" s="850"/>
      <c r="AJ42" s="848"/>
      <c r="AK42" s="848"/>
      <c r="AL42" s="848"/>
      <c r="AM42" s="848"/>
      <c r="AN42" s="849"/>
    </row>
    <row r="43" spans="2:51" ht="18" customHeight="1">
      <c r="B43" s="184"/>
      <c r="C43" s="227">
        <f>IF(D43="","",SUBTOTAL(103,$D$17:D43))</f>
        <v>27</v>
      </c>
      <c r="D43" s="846" t="str">
        <f>IF('Input Data'!I36="","",'Input Data'!I36)</f>
        <v>EVANGELISTA, NOEL MERCADO</v>
      </c>
      <c r="E43" s="847"/>
      <c r="F43" s="217"/>
      <c r="G43" s="218"/>
      <c r="H43" s="219"/>
      <c r="I43" s="219"/>
      <c r="J43" s="220"/>
      <c r="K43" s="221"/>
      <c r="L43" s="219"/>
      <c r="M43" s="219"/>
      <c r="N43" s="219"/>
      <c r="O43" s="222"/>
      <c r="P43" s="223"/>
      <c r="Q43" s="219"/>
      <c r="R43" s="219"/>
      <c r="S43" s="219"/>
      <c r="T43" s="220"/>
      <c r="U43" s="221"/>
      <c r="V43" s="219"/>
      <c r="W43" s="219"/>
      <c r="X43" s="219"/>
      <c r="Y43" s="222"/>
      <c r="Z43" s="223"/>
      <c r="AA43" s="219"/>
      <c r="AB43" s="219"/>
      <c r="AC43" s="222"/>
      <c r="AD43" s="220"/>
      <c r="AE43" s="212">
        <f t="shared" si="0"/>
        <v>0</v>
      </c>
      <c r="AF43" s="213">
        <f t="shared" si="1"/>
        <v>13</v>
      </c>
      <c r="AG43" s="224">
        <f t="shared" si="4"/>
        <v>0</v>
      </c>
      <c r="AH43" s="225">
        <f t="shared" si="2"/>
        <v>13</v>
      </c>
      <c r="AI43" s="850"/>
      <c r="AJ43" s="848"/>
      <c r="AK43" s="848"/>
      <c r="AL43" s="848"/>
      <c r="AM43" s="848"/>
      <c r="AN43" s="849"/>
    </row>
    <row r="44" spans="2:51" ht="18" customHeight="1">
      <c r="B44" s="184"/>
      <c r="C44" s="227">
        <f>IF(D44="","",SUBTOTAL(103,$D$17:D44))</f>
        <v>28</v>
      </c>
      <c r="D44" s="846" t="str">
        <f>IF('Input Data'!I37="","",'Input Data'!I37)</f>
        <v>MERCADO, CEDRIC PADILLA</v>
      </c>
      <c r="E44" s="847"/>
      <c r="F44" s="217"/>
      <c r="G44" s="218"/>
      <c r="H44" s="219"/>
      <c r="I44" s="219"/>
      <c r="J44" s="220"/>
      <c r="K44" s="221"/>
      <c r="L44" s="219"/>
      <c r="M44" s="219"/>
      <c r="N44" s="219"/>
      <c r="O44" s="222"/>
      <c r="P44" s="223"/>
      <c r="Q44" s="219"/>
      <c r="R44" s="219"/>
      <c r="S44" s="219"/>
      <c r="T44" s="220"/>
      <c r="U44" s="221"/>
      <c r="V44" s="219"/>
      <c r="W44" s="219"/>
      <c r="X44" s="219"/>
      <c r="Y44" s="222"/>
      <c r="Z44" s="223"/>
      <c r="AA44" s="219"/>
      <c r="AB44" s="219"/>
      <c r="AC44" s="222"/>
      <c r="AD44" s="220"/>
      <c r="AE44" s="212">
        <f t="shared" si="0"/>
        <v>0</v>
      </c>
      <c r="AF44" s="213">
        <f t="shared" si="1"/>
        <v>13</v>
      </c>
      <c r="AG44" s="224">
        <f t="shared" si="4"/>
        <v>0</v>
      </c>
      <c r="AH44" s="225">
        <f t="shared" si="2"/>
        <v>13</v>
      </c>
      <c r="AI44" s="850"/>
      <c r="AJ44" s="848"/>
      <c r="AK44" s="848"/>
      <c r="AL44" s="848"/>
      <c r="AM44" s="848"/>
      <c r="AN44" s="849"/>
    </row>
    <row r="45" spans="2:51" ht="18" customHeight="1">
      <c r="B45" s="184"/>
      <c r="C45" s="227">
        <f>IF(D45="","",SUBTOTAL(103,$D$17:D45))</f>
        <v>29</v>
      </c>
      <c r="D45" s="846" t="str">
        <f>IF('Input Data'!I38="","",'Input Data'!I38)</f>
        <v>PADILLA, ANDRE MANALO</v>
      </c>
      <c r="E45" s="847"/>
      <c r="F45" s="217"/>
      <c r="G45" s="218"/>
      <c r="H45" s="219"/>
      <c r="I45" s="219"/>
      <c r="J45" s="220"/>
      <c r="K45" s="221"/>
      <c r="L45" s="219"/>
      <c r="M45" s="219"/>
      <c r="N45" s="219"/>
      <c r="O45" s="222"/>
      <c r="P45" s="223"/>
      <c r="Q45" s="219"/>
      <c r="R45" s="219"/>
      <c r="S45" s="219"/>
      <c r="T45" s="220"/>
      <c r="U45" s="221"/>
      <c r="V45" s="219"/>
      <c r="W45" s="219"/>
      <c r="X45" s="219"/>
      <c r="Y45" s="222"/>
      <c r="Z45" s="223"/>
      <c r="AA45" s="219"/>
      <c r="AB45" s="219"/>
      <c r="AC45" s="222"/>
      <c r="AD45" s="220"/>
      <c r="AE45" s="212">
        <f t="shared" si="0"/>
        <v>0</v>
      </c>
      <c r="AF45" s="213">
        <f t="shared" si="1"/>
        <v>13</v>
      </c>
      <c r="AG45" s="224">
        <f t="shared" si="4"/>
        <v>0</v>
      </c>
      <c r="AH45" s="225">
        <f t="shared" si="2"/>
        <v>13</v>
      </c>
      <c r="AI45" s="850"/>
      <c r="AJ45" s="848"/>
      <c r="AK45" s="848"/>
      <c r="AL45" s="848"/>
      <c r="AM45" s="848"/>
      <c r="AN45" s="849"/>
    </row>
    <row r="46" spans="2:51" ht="18" customHeight="1">
      <c r="B46" s="184"/>
      <c r="C46" s="227">
        <f>IF(D46="","",SUBTOTAL(103,$D$17:D46))</f>
        <v>30</v>
      </c>
      <c r="D46" s="846" t="str">
        <f>IF('Input Data'!I39="","",'Input Data'!I39)</f>
        <v>MANALO, TRISTAN SORIANO</v>
      </c>
      <c r="E46" s="847"/>
      <c r="F46" s="217"/>
      <c r="G46" s="218"/>
      <c r="H46" s="219"/>
      <c r="I46" s="219"/>
      <c r="J46" s="220"/>
      <c r="K46" s="221"/>
      <c r="L46" s="219"/>
      <c r="M46" s="219"/>
      <c r="N46" s="219"/>
      <c r="O46" s="222"/>
      <c r="P46" s="223"/>
      <c r="Q46" s="219"/>
      <c r="R46" s="219"/>
      <c r="S46" s="219"/>
      <c r="T46" s="220"/>
      <c r="U46" s="221"/>
      <c r="V46" s="219"/>
      <c r="W46" s="219"/>
      <c r="X46" s="219"/>
      <c r="Y46" s="222"/>
      <c r="Z46" s="223"/>
      <c r="AA46" s="219"/>
      <c r="AB46" s="219"/>
      <c r="AC46" s="222"/>
      <c r="AD46" s="220"/>
      <c r="AE46" s="212">
        <f t="shared" si="0"/>
        <v>0</v>
      </c>
      <c r="AF46" s="213">
        <f t="shared" si="1"/>
        <v>13</v>
      </c>
      <c r="AG46" s="224">
        <f t="shared" si="4"/>
        <v>0</v>
      </c>
      <c r="AH46" s="225">
        <f t="shared" si="2"/>
        <v>13</v>
      </c>
      <c r="AI46" s="850"/>
      <c r="AJ46" s="848"/>
      <c r="AK46" s="848"/>
      <c r="AL46" s="848"/>
      <c r="AM46" s="848"/>
      <c r="AN46" s="849"/>
    </row>
    <row r="47" spans="2:51" ht="18" customHeight="1">
      <c r="B47" s="184"/>
      <c r="C47" s="227">
        <f>IF(D47="","",SUBTOTAL(103,$D$17:D47))</f>
        <v>31</v>
      </c>
      <c r="D47" s="846" t="str">
        <f>IF('Input Data'!I40="","",'Input Data'!I40)</f>
        <v>SORIANO, KYLE VILLAREAL</v>
      </c>
      <c r="E47" s="847"/>
      <c r="F47" s="217"/>
      <c r="G47" s="218"/>
      <c r="H47" s="219"/>
      <c r="I47" s="219"/>
      <c r="J47" s="220"/>
      <c r="K47" s="221"/>
      <c r="L47" s="219"/>
      <c r="M47" s="219"/>
      <c r="N47" s="219"/>
      <c r="O47" s="222"/>
      <c r="P47" s="223"/>
      <c r="Q47" s="219"/>
      <c r="R47" s="219"/>
      <c r="S47" s="219"/>
      <c r="T47" s="220"/>
      <c r="U47" s="221"/>
      <c r="V47" s="219"/>
      <c r="W47" s="219"/>
      <c r="X47" s="219"/>
      <c r="Y47" s="222"/>
      <c r="Z47" s="223"/>
      <c r="AA47" s="219"/>
      <c r="AB47" s="219"/>
      <c r="AC47" s="222"/>
      <c r="AD47" s="220"/>
      <c r="AE47" s="212">
        <f t="shared" si="0"/>
        <v>0</v>
      </c>
      <c r="AF47" s="213">
        <f t="shared" si="1"/>
        <v>13</v>
      </c>
      <c r="AG47" s="224">
        <f t="shared" si="4"/>
        <v>0</v>
      </c>
      <c r="AH47" s="225">
        <f t="shared" si="2"/>
        <v>13</v>
      </c>
      <c r="AI47" s="850"/>
      <c r="AJ47" s="848"/>
      <c r="AK47" s="848"/>
      <c r="AL47" s="848"/>
      <c r="AM47" s="848"/>
      <c r="AN47" s="849"/>
    </row>
    <row r="48" spans="2:51" ht="18" customHeight="1">
      <c r="B48" s="184"/>
      <c r="C48" s="227">
        <f>IF(D48="","",SUBTOTAL(103,$D$17:D48))</f>
        <v>32</v>
      </c>
      <c r="D48" s="846" t="str">
        <f>IF('Input Data'!I41="","",'Input Data'!I41)</f>
        <v>VILLAREAL, JONATHAN MARQUEZ</v>
      </c>
      <c r="E48" s="847"/>
      <c r="F48" s="217"/>
      <c r="G48" s="218"/>
      <c r="H48" s="219"/>
      <c r="I48" s="219"/>
      <c r="J48" s="220"/>
      <c r="K48" s="221"/>
      <c r="L48" s="219"/>
      <c r="M48" s="219"/>
      <c r="N48" s="219"/>
      <c r="O48" s="222"/>
      <c r="P48" s="223"/>
      <c r="Q48" s="219"/>
      <c r="R48" s="219"/>
      <c r="S48" s="219"/>
      <c r="T48" s="220"/>
      <c r="U48" s="221"/>
      <c r="V48" s="219"/>
      <c r="W48" s="219"/>
      <c r="X48" s="219"/>
      <c r="Y48" s="222"/>
      <c r="Z48" s="223"/>
      <c r="AA48" s="219"/>
      <c r="AB48" s="219"/>
      <c r="AC48" s="222"/>
      <c r="AD48" s="220"/>
      <c r="AE48" s="212">
        <f t="shared" si="0"/>
        <v>0</v>
      </c>
      <c r="AF48" s="213">
        <f t="shared" si="1"/>
        <v>13</v>
      </c>
      <c r="AG48" s="224">
        <f t="shared" si="4"/>
        <v>0</v>
      </c>
      <c r="AH48" s="225">
        <f t="shared" si="2"/>
        <v>13</v>
      </c>
      <c r="AI48" s="850"/>
      <c r="AJ48" s="848"/>
      <c r="AK48" s="848"/>
      <c r="AL48" s="848"/>
      <c r="AM48" s="848"/>
      <c r="AN48" s="849"/>
    </row>
    <row r="49" spans="2:51" ht="18" customHeight="1">
      <c r="B49" s="184"/>
      <c r="C49" s="227">
        <f>IF(D49="","",SUBTOTAL(103,$D$17:D49))</f>
        <v>33</v>
      </c>
      <c r="D49" s="846" t="str">
        <f>IF('Input Data'!I42="","",'Input Data'!I42)</f>
        <v>MARQUEZ, RICHARD EVANGELISTA</v>
      </c>
      <c r="E49" s="847"/>
      <c r="F49" s="217"/>
      <c r="G49" s="218"/>
      <c r="H49" s="219"/>
      <c r="I49" s="219"/>
      <c r="J49" s="220"/>
      <c r="K49" s="221"/>
      <c r="L49" s="219"/>
      <c r="M49" s="219"/>
      <c r="N49" s="219"/>
      <c r="O49" s="222"/>
      <c r="P49" s="223"/>
      <c r="Q49" s="219"/>
      <c r="R49" s="219"/>
      <c r="S49" s="219"/>
      <c r="T49" s="220"/>
      <c r="U49" s="221"/>
      <c r="V49" s="219"/>
      <c r="W49" s="219"/>
      <c r="X49" s="219"/>
      <c r="Y49" s="222"/>
      <c r="Z49" s="223"/>
      <c r="AA49" s="219"/>
      <c r="AB49" s="219"/>
      <c r="AC49" s="222"/>
      <c r="AD49" s="220"/>
      <c r="AE49" s="212">
        <f t="shared" si="0"/>
        <v>0</v>
      </c>
      <c r="AF49" s="213">
        <f t="shared" si="1"/>
        <v>13</v>
      </c>
      <c r="AG49" s="224">
        <f t="shared" si="4"/>
        <v>0</v>
      </c>
      <c r="AH49" s="225">
        <f t="shared" si="2"/>
        <v>13</v>
      </c>
      <c r="AI49" s="850"/>
      <c r="AJ49" s="848"/>
      <c r="AK49" s="848"/>
      <c r="AL49" s="848"/>
      <c r="AM49" s="848"/>
      <c r="AN49" s="849"/>
    </row>
    <row r="50" spans="2:51" ht="18" customHeight="1">
      <c r="B50" s="184"/>
      <c r="C50" s="227">
        <f>IF(D50="","",SUBTOTAL(103,$D$17:D50))</f>
        <v>34</v>
      </c>
      <c r="D50" s="846" t="str">
        <f>IF('Input Data'!I43="","",'Input Data'!I43)</f>
        <v>SANTIAGO, BRYAN DIZON</v>
      </c>
      <c r="E50" s="847"/>
      <c r="F50" s="217"/>
      <c r="G50" s="218"/>
      <c r="H50" s="219"/>
      <c r="I50" s="219"/>
      <c r="J50" s="220"/>
      <c r="K50" s="221"/>
      <c r="L50" s="219"/>
      <c r="M50" s="219"/>
      <c r="N50" s="219"/>
      <c r="O50" s="222"/>
      <c r="P50" s="223"/>
      <c r="Q50" s="219"/>
      <c r="R50" s="219"/>
      <c r="S50" s="219"/>
      <c r="T50" s="220"/>
      <c r="U50" s="221"/>
      <c r="V50" s="219"/>
      <c r="W50" s="219"/>
      <c r="X50" s="219"/>
      <c r="Y50" s="222"/>
      <c r="Z50" s="223"/>
      <c r="AA50" s="219"/>
      <c r="AB50" s="219"/>
      <c r="AC50" s="222"/>
      <c r="AD50" s="220"/>
      <c r="AE50" s="212">
        <f t="shared" si="0"/>
        <v>0</v>
      </c>
      <c r="AF50" s="213">
        <f t="shared" si="1"/>
        <v>13</v>
      </c>
      <c r="AG50" s="224">
        <f t="shared" si="4"/>
        <v>0</v>
      </c>
      <c r="AH50" s="225">
        <f t="shared" si="2"/>
        <v>13</v>
      </c>
      <c r="AI50" s="850"/>
      <c r="AJ50" s="848"/>
      <c r="AK50" s="848"/>
      <c r="AL50" s="848"/>
      <c r="AM50" s="848"/>
      <c r="AN50" s="849"/>
    </row>
    <row r="51" spans="2:51" ht="18" customHeight="1">
      <c r="B51" s="184"/>
      <c r="C51" s="227">
        <f>IF(D51="","",SUBTOTAL(103,$D$17:D51))</f>
        <v>35</v>
      </c>
      <c r="D51" s="846" t="str">
        <f>IF('Input Data'!I44="","",'Input Data'!I44)</f>
        <v>DE LEON, CARLO BAUTISTA</v>
      </c>
      <c r="E51" s="847"/>
      <c r="F51" s="217"/>
      <c r="G51" s="218"/>
      <c r="H51" s="219"/>
      <c r="I51" s="219"/>
      <c r="J51" s="220"/>
      <c r="K51" s="221"/>
      <c r="L51" s="219"/>
      <c r="M51" s="219"/>
      <c r="N51" s="219"/>
      <c r="O51" s="222"/>
      <c r="P51" s="223"/>
      <c r="Q51" s="219"/>
      <c r="R51" s="219"/>
      <c r="S51" s="219"/>
      <c r="T51" s="220"/>
      <c r="U51" s="221"/>
      <c r="V51" s="219"/>
      <c r="W51" s="219"/>
      <c r="X51" s="219"/>
      <c r="Y51" s="222"/>
      <c r="Z51" s="223"/>
      <c r="AA51" s="219"/>
      <c r="AB51" s="219"/>
      <c r="AC51" s="222"/>
      <c r="AD51" s="220"/>
      <c r="AE51" s="212">
        <f t="shared" si="0"/>
        <v>0</v>
      </c>
      <c r="AF51" s="213">
        <f t="shared" si="1"/>
        <v>13</v>
      </c>
      <c r="AG51" s="224">
        <f t="shared" si="4"/>
        <v>0</v>
      </c>
      <c r="AH51" s="225">
        <f t="shared" si="2"/>
        <v>13</v>
      </c>
      <c r="AI51" s="850"/>
      <c r="AJ51" s="848"/>
      <c r="AK51" s="848"/>
      <c r="AL51" s="848"/>
      <c r="AM51" s="848"/>
      <c r="AN51" s="849"/>
    </row>
    <row r="52" spans="2:51" ht="18" customHeight="1">
      <c r="B52" s="184"/>
      <c r="C52" s="227">
        <f>IF(D52="","",SUBTOTAL(103,$D$17:D52))</f>
        <v>36</v>
      </c>
      <c r="D52" s="846" t="str">
        <f>IF('Input Data'!I45="","",'Input Data'!I45)</f>
        <v>DIZON, MARK CRUZ</v>
      </c>
      <c r="E52" s="847"/>
      <c r="F52" s="217"/>
      <c r="G52" s="218"/>
      <c r="H52" s="219"/>
      <c r="I52" s="219"/>
      <c r="J52" s="220"/>
      <c r="K52" s="221"/>
      <c r="L52" s="219"/>
      <c r="M52" s="219"/>
      <c r="N52" s="219"/>
      <c r="O52" s="222"/>
      <c r="P52" s="223"/>
      <c r="Q52" s="219"/>
      <c r="R52" s="219"/>
      <c r="S52" s="219"/>
      <c r="T52" s="220"/>
      <c r="U52" s="221"/>
      <c r="V52" s="219"/>
      <c r="W52" s="219"/>
      <c r="X52" s="219"/>
      <c r="Y52" s="222"/>
      <c r="Z52" s="223"/>
      <c r="AA52" s="219"/>
      <c r="AB52" s="219"/>
      <c r="AC52" s="222"/>
      <c r="AD52" s="220"/>
      <c r="AE52" s="212">
        <f t="shared" si="0"/>
        <v>0</v>
      </c>
      <c r="AF52" s="213">
        <f t="shared" si="1"/>
        <v>13</v>
      </c>
      <c r="AG52" s="224">
        <f t="shared" si="4"/>
        <v>0</v>
      </c>
      <c r="AH52" s="225">
        <f t="shared" si="2"/>
        <v>13</v>
      </c>
      <c r="AI52" s="850"/>
      <c r="AJ52" s="848"/>
      <c r="AK52" s="848"/>
      <c r="AL52" s="848"/>
      <c r="AM52" s="848"/>
      <c r="AN52" s="849"/>
    </row>
    <row r="53" spans="2:51" ht="18" customHeight="1">
      <c r="B53" s="184"/>
      <c r="C53" s="227">
        <f>IF(D53="","",SUBTOTAL(103,$D$17:D53))</f>
        <v>37</v>
      </c>
      <c r="D53" s="846" t="str">
        <f>IF('Input Data'!I46="","",'Input Data'!I46)</f>
        <v>FRANCISCO, ADRIAN MORALES</v>
      </c>
      <c r="E53" s="847"/>
      <c r="F53" s="217"/>
      <c r="G53" s="218"/>
      <c r="H53" s="219"/>
      <c r="I53" s="219"/>
      <c r="J53" s="220"/>
      <c r="K53" s="221"/>
      <c r="L53" s="219"/>
      <c r="M53" s="219"/>
      <c r="N53" s="219"/>
      <c r="O53" s="222"/>
      <c r="P53" s="223"/>
      <c r="Q53" s="219"/>
      <c r="R53" s="219"/>
      <c r="S53" s="219"/>
      <c r="T53" s="220"/>
      <c r="U53" s="221"/>
      <c r="V53" s="219"/>
      <c r="W53" s="219"/>
      <c r="X53" s="219"/>
      <c r="Y53" s="222"/>
      <c r="Z53" s="223"/>
      <c r="AA53" s="219"/>
      <c r="AB53" s="219"/>
      <c r="AC53" s="222"/>
      <c r="AD53" s="220"/>
      <c r="AE53" s="212">
        <f t="shared" si="0"/>
        <v>0</v>
      </c>
      <c r="AF53" s="213">
        <f t="shared" si="1"/>
        <v>13</v>
      </c>
      <c r="AG53" s="224">
        <f>IF(AH53="","",AE53)</f>
        <v>0</v>
      </c>
      <c r="AH53" s="225">
        <f t="shared" si="2"/>
        <v>13</v>
      </c>
      <c r="AI53" s="850"/>
      <c r="AJ53" s="848"/>
      <c r="AK53" s="848"/>
      <c r="AL53" s="848"/>
      <c r="AM53" s="848"/>
      <c r="AN53" s="849"/>
    </row>
    <row r="54" spans="2:51" ht="18" customHeight="1">
      <c r="B54" s="184"/>
      <c r="C54" s="227">
        <f>IF(D54="","",SUBTOTAL(103,$D$17:D54))</f>
        <v>38</v>
      </c>
      <c r="D54" s="846" t="str">
        <f>IF('Input Data'!I47="","",'Input Data'!I47)</f>
        <v>ORTEGA, GABRIEL SANTOS</v>
      </c>
      <c r="E54" s="847"/>
      <c r="F54" s="217"/>
      <c r="G54" s="218"/>
      <c r="H54" s="219"/>
      <c r="I54" s="219"/>
      <c r="J54" s="220"/>
      <c r="K54" s="221"/>
      <c r="L54" s="219"/>
      <c r="M54" s="219"/>
      <c r="N54" s="219"/>
      <c r="O54" s="222"/>
      <c r="P54" s="223"/>
      <c r="Q54" s="219"/>
      <c r="R54" s="219"/>
      <c r="S54" s="219"/>
      <c r="T54" s="220"/>
      <c r="U54" s="221"/>
      <c r="V54" s="219"/>
      <c r="W54" s="219"/>
      <c r="X54" s="219"/>
      <c r="Y54" s="222"/>
      <c r="Z54" s="223"/>
      <c r="AA54" s="219"/>
      <c r="AB54" s="219"/>
      <c r="AC54" s="222"/>
      <c r="AD54" s="220"/>
      <c r="AE54" s="212">
        <f t="shared" si="0"/>
        <v>0</v>
      </c>
      <c r="AF54" s="213">
        <f t="shared" si="1"/>
        <v>13</v>
      </c>
      <c r="AG54" s="224">
        <f t="shared" si="4"/>
        <v>0</v>
      </c>
      <c r="AH54" s="225">
        <f>IF(AF54="","",$AR$13-AE54)</f>
        <v>13</v>
      </c>
      <c r="AI54" s="850"/>
      <c r="AJ54" s="848"/>
      <c r="AK54" s="848"/>
      <c r="AL54" s="848"/>
      <c r="AM54" s="848"/>
      <c r="AN54" s="849"/>
    </row>
    <row r="55" spans="2:51" ht="18" customHeight="1">
      <c r="B55" s="184"/>
      <c r="C55" s="227">
        <f>IF(D55="","",SUBTOTAL(103,$D$17:D55))</f>
        <v>39</v>
      </c>
      <c r="D55" s="846" t="str">
        <f>IF('Input Data'!I48="","",'Input Data'!I48)</f>
        <v>CHAVEZ, NATHAN VILLANUEVA</v>
      </c>
      <c r="E55" s="847"/>
      <c r="F55" s="217"/>
      <c r="G55" s="218"/>
      <c r="H55" s="219"/>
      <c r="I55" s="219"/>
      <c r="J55" s="220"/>
      <c r="K55" s="221"/>
      <c r="L55" s="219"/>
      <c r="M55" s="219"/>
      <c r="N55" s="219"/>
      <c r="O55" s="222"/>
      <c r="P55" s="223"/>
      <c r="Q55" s="219"/>
      <c r="R55" s="219"/>
      <c r="S55" s="219"/>
      <c r="T55" s="220"/>
      <c r="U55" s="221"/>
      <c r="V55" s="219"/>
      <c r="W55" s="219"/>
      <c r="X55" s="219"/>
      <c r="Y55" s="222"/>
      <c r="Z55" s="223"/>
      <c r="AA55" s="219"/>
      <c r="AB55" s="219"/>
      <c r="AC55" s="222"/>
      <c r="AD55" s="220"/>
      <c r="AE55" s="212">
        <f t="shared" si="0"/>
        <v>0</v>
      </c>
      <c r="AF55" s="213">
        <f t="shared" si="1"/>
        <v>13</v>
      </c>
      <c r="AG55" s="224">
        <f t="shared" si="4"/>
        <v>0</v>
      </c>
      <c r="AH55" s="225">
        <f t="shared" si="2"/>
        <v>13</v>
      </c>
      <c r="AI55" s="850"/>
      <c r="AJ55" s="848"/>
      <c r="AK55" s="848"/>
      <c r="AL55" s="848"/>
      <c r="AM55" s="848"/>
      <c r="AN55" s="849"/>
    </row>
    <row r="56" spans="2:51" ht="18" customHeight="1">
      <c r="B56" s="184"/>
      <c r="C56" s="227">
        <f>IF(D56="","",SUBTOTAL(103,$D$17:D56))</f>
        <v>40</v>
      </c>
      <c r="D56" s="846" t="str">
        <f>IF('Input Data'!I49="","",'Input Data'!I49)</f>
        <v>LIM, CHRISTIAN RAMOS</v>
      </c>
      <c r="E56" s="847"/>
      <c r="F56" s="217"/>
      <c r="G56" s="218"/>
      <c r="H56" s="219"/>
      <c r="I56" s="219"/>
      <c r="J56" s="220"/>
      <c r="K56" s="221"/>
      <c r="L56" s="219"/>
      <c r="M56" s="219"/>
      <c r="N56" s="219"/>
      <c r="O56" s="222"/>
      <c r="P56" s="223"/>
      <c r="Q56" s="219"/>
      <c r="R56" s="219"/>
      <c r="S56" s="219"/>
      <c r="T56" s="220"/>
      <c r="U56" s="221"/>
      <c r="V56" s="219"/>
      <c r="W56" s="219"/>
      <c r="X56" s="219"/>
      <c r="Y56" s="222"/>
      <c r="Z56" s="223"/>
      <c r="AA56" s="219"/>
      <c r="AB56" s="219"/>
      <c r="AC56" s="222"/>
      <c r="AD56" s="220"/>
      <c r="AE56" s="212">
        <f t="shared" si="0"/>
        <v>0</v>
      </c>
      <c r="AF56" s="213">
        <f t="shared" si="1"/>
        <v>13</v>
      </c>
      <c r="AG56" s="224">
        <f t="shared" si="4"/>
        <v>0</v>
      </c>
      <c r="AH56" s="225">
        <f t="shared" si="2"/>
        <v>13</v>
      </c>
      <c r="AI56" s="850"/>
      <c r="AJ56" s="848"/>
      <c r="AK56" s="848"/>
      <c r="AL56" s="848"/>
      <c r="AM56" s="848"/>
      <c r="AN56" s="849"/>
    </row>
    <row r="57" spans="2:51" ht="18" customHeight="1">
      <c r="B57" s="184"/>
      <c r="C57" s="227">
        <f>IF(D57="","",SUBTOTAL(103,$D$17:D57))</f>
        <v>41</v>
      </c>
      <c r="D57" s="846" t="str">
        <f>IF('Input Data'!I50="","",'Input Data'!I50)</f>
        <v>CHUA, PAOLO FERNANDEZ</v>
      </c>
      <c r="E57" s="847"/>
      <c r="F57" s="217"/>
      <c r="G57" s="218"/>
      <c r="H57" s="219"/>
      <c r="I57" s="219"/>
      <c r="J57" s="220"/>
      <c r="K57" s="221"/>
      <c r="L57" s="219"/>
      <c r="M57" s="219"/>
      <c r="N57" s="219"/>
      <c r="O57" s="222"/>
      <c r="P57" s="223"/>
      <c r="Q57" s="219"/>
      <c r="R57" s="219"/>
      <c r="S57" s="219"/>
      <c r="T57" s="220"/>
      <c r="U57" s="221"/>
      <c r="V57" s="219"/>
      <c r="W57" s="219"/>
      <c r="X57" s="219"/>
      <c r="Y57" s="222"/>
      <c r="Z57" s="223"/>
      <c r="AA57" s="219"/>
      <c r="AB57" s="219"/>
      <c r="AC57" s="222"/>
      <c r="AD57" s="220"/>
      <c r="AE57" s="212">
        <f t="shared" si="0"/>
        <v>0</v>
      </c>
      <c r="AF57" s="213">
        <f t="shared" si="1"/>
        <v>13</v>
      </c>
      <c r="AG57" s="224">
        <f t="shared" si="4"/>
        <v>0</v>
      </c>
      <c r="AH57" s="225">
        <f t="shared" si="2"/>
        <v>13</v>
      </c>
      <c r="AI57" s="850"/>
      <c r="AJ57" s="848"/>
      <c r="AK57" s="848"/>
      <c r="AL57" s="848"/>
      <c r="AM57" s="848"/>
      <c r="AN57" s="849"/>
      <c r="AY57" s="177">
        <f t="shared" si="3"/>
        <v>1</v>
      </c>
    </row>
    <row r="58" spans="2:51" ht="18" customHeight="1">
      <c r="B58" s="184"/>
      <c r="C58" s="227">
        <f>IF(D58="","",SUBTOTAL(103,$D$17:D58))</f>
        <v>42</v>
      </c>
      <c r="D58" s="846" t="str">
        <f>IF('Input Data'!I51="","",'Input Data'!I51)</f>
        <v>SY, ANGELO GUTIERREZ</v>
      </c>
      <c r="E58" s="847"/>
      <c r="F58" s="217"/>
      <c r="G58" s="218"/>
      <c r="H58" s="219"/>
      <c r="I58" s="219"/>
      <c r="J58" s="220"/>
      <c r="K58" s="221"/>
      <c r="L58" s="219"/>
      <c r="M58" s="219"/>
      <c r="N58" s="219"/>
      <c r="O58" s="222"/>
      <c r="P58" s="223"/>
      <c r="Q58" s="219"/>
      <c r="R58" s="219"/>
      <c r="S58" s="219"/>
      <c r="T58" s="220"/>
      <c r="U58" s="221"/>
      <c r="V58" s="219"/>
      <c r="W58" s="219"/>
      <c r="X58" s="219"/>
      <c r="Y58" s="222"/>
      <c r="Z58" s="223"/>
      <c r="AA58" s="219"/>
      <c r="AB58" s="219"/>
      <c r="AC58" s="222"/>
      <c r="AD58" s="220"/>
      <c r="AE58" s="212">
        <f t="shared" si="0"/>
        <v>0</v>
      </c>
      <c r="AF58" s="213">
        <f t="shared" si="1"/>
        <v>13</v>
      </c>
      <c r="AG58" s="224">
        <f t="shared" si="4"/>
        <v>0</v>
      </c>
      <c r="AH58" s="225">
        <f t="shared" si="2"/>
        <v>13</v>
      </c>
      <c r="AI58" s="850"/>
      <c r="AJ58" s="848"/>
      <c r="AK58" s="848"/>
      <c r="AL58" s="848"/>
      <c r="AM58" s="848"/>
      <c r="AN58" s="849"/>
      <c r="AY58" s="177">
        <f t="shared" si="3"/>
        <v>1</v>
      </c>
    </row>
    <row r="59" spans="2:51" ht="18" customHeight="1">
      <c r="B59" s="184"/>
      <c r="C59" s="227">
        <f>IF(D59="","",SUBTOTAL(103,$D$17:D59))</f>
        <v>43</v>
      </c>
      <c r="D59" s="846" t="str">
        <f>IF('Input Data'!I52="","",'Input Data'!I52)</f>
        <v>GO, DOMINIC NAVARRO</v>
      </c>
      <c r="E59" s="847"/>
      <c r="F59" s="221"/>
      <c r="G59" s="219"/>
      <c r="H59" s="219"/>
      <c r="I59" s="219"/>
      <c r="J59" s="220"/>
      <c r="K59" s="221"/>
      <c r="L59" s="219"/>
      <c r="M59" s="219"/>
      <c r="N59" s="219"/>
      <c r="O59" s="222"/>
      <c r="P59" s="223"/>
      <c r="Q59" s="219"/>
      <c r="R59" s="219"/>
      <c r="S59" s="219"/>
      <c r="T59" s="220"/>
      <c r="U59" s="221"/>
      <c r="V59" s="219"/>
      <c r="W59" s="219"/>
      <c r="X59" s="219"/>
      <c r="Y59" s="222"/>
      <c r="Z59" s="223"/>
      <c r="AA59" s="219"/>
      <c r="AB59" s="219"/>
      <c r="AC59" s="222"/>
      <c r="AD59" s="220"/>
      <c r="AE59" s="212">
        <f t="shared" si="0"/>
        <v>0</v>
      </c>
      <c r="AF59" s="213">
        <f t="shared" si="1"/>
        <v>13</v>
      </c>
      <c r="AG59" s="224">
        <f t="shared" si="4"/>
        <v>0</v>
      </c>
      <c r="AH59" s="225">
        <f t="shared" si="2"/>
        <v>13</v>
      </c>
      <c r="AI59" s="850"/>
      <c r="AJ59" s="848"/>
      <c r="AK59" s="848"/>
      <c r="AL59" s="848"/>
      <c r="AM59" s="848"/>
      <c r="AN59" s="849"/>
      <c r="AY59" s="177">
        <f t="shared" si="3"/>
        <v>1</v>
      </c>
    </row>
    <row r="60" spans="2:51" ht="18" customHeight="1">
      <c r="B60" s="184"/>
      <c r="C60" s="227">
        <f>IF(D60="","",SUBTOTAL(103,$D$17:D60))</f>
        <v>44</v>
      </c>
      <c r="D60" s="846" t="str">
        <f>IF('Input Data'!I53="","",'Input Data'!I53)</f>
        <v>TAN, EMMANUEL CASTILLO</v>
      </c>
      <c r="E60" s="847"/>
      <c r="F60" s="221"/>
      <c r="G60" s="219"/>
      <c r="H60" s="219"/>
      <c r="I60" s="219"/>
      <c r="J60" s="220"/>
      <c r="K60" s="221"/>
      <c r="L60" s="219"/>
      <c r="M60" s="219"/>
      <c r="N60" s="219"/>
      <c r="O60" s="222"/>
      <c r="P60" s="223"/>
      <c r="Q60" s="219"/>
      <c r="R60" s="219"/>
      <c r="S60" s="219"/>
      <c r="T60" s="220"/>
      <c r="U60" s="221"/>
      <c r="V60" s="219"/>
      <c r="W60" s="219"/>
      <c r="X60" s="219"/>
      <c r="Y60" s="222"/>
      <c r="Z60" s="223"/>
      <c r="AA60" s="219"/>
      <c r="AB60" s="219"/>
      <c r="AC60" s="222"/>
      <c r="AD60" s="220"/>
      <c r="AE60" s="212">
        <f t="shared" si="0"/>
        <v>0</v>
      </c>
      <c r="AF60" s="213">
        <f t="shared" si="1"/>
        <v>13</v>
      </c>
      <c r="AG60" s="224">
        <f t="shared" si="4"/>
        <v>0</v>
      </c>
      <c r="AH60" s="225">
        <f t="shared" si="2"/>
        <v>13</v>
      </c>
      <c r="AI60" s="850"/>
      <c r="AJ60" s="848"/>
      <c r="AK60" s="848"/>
      <c r="AL60" s="848"/>
      <c r="AM60" s="848"/>
      <c r="AN60" s="849"/>
      <c r="AY60" s="177">
        <f t="shared" si="3"/>
        <v>1</v>
      </c>
    </row>
    <row r="61" spans="2:51" ht="18" customHeight="1">
      <c r="B61" s="184"/>
      <c r="C61" s="227">
        <f>IF(D61="","",SUBTOTAL(103,$D$17:D61))</f>
        <v>45</v>
      </c>
      <c r="D61" s="846" t="str">
        <f>IF('Input Data'!I54="","",'Input Data'!I54)</f>
        <v>ONG, PATRICK HERRERA</v>
      </c>
      <c r="E61" s="847"/>
      <c r="F61" s="221"/>
      <c r="G61" s="219"/>
      <c r="H61" s="219"/>
      <c r="I61" s="219"/>
      <c r="J61" s="220"/>
      <c r="K61" s="221"/>
      <c r="L61" s="219"/>
      <c r="M61" s="219"/>
      <c r="N61" s="219"/>
      <c r="O61" s="222"/>
      <c r="P61" s="223"/>
      <c r="Q61" s="219"/>
      <c r="R61" s="219"/>
      <c r="S61" s="219"/>
      <c r="T61" s="220"/>
      <c r="U61" s="221"/>
      <c r="V61" s="219"/>
      <c r="W61" s="219"/>
      <c r="X61" s="219"/>
      <c r="Y61" s="222"/>
      <c r="Z61" s="223"/>
      <c r="AA61" s="219"/>
      <c r="AB61" s="219"/>
      <c r="AC61" s="222"/>
      <c r="AD61" s="220"/>
      <c r="AE61" s="212">
        <f t="shared" si="0"/>
        <v>0</v>
      </c>
      <c r="AF61" s="213">
        <f t="shared" si="1"/>
        <v>13</v>
      </c>
      <c r="AG61" s="224">
        <f t="shared" si="4"/>
        <v>0</v>
      </c>
      <c r="AH61" s="225">
        <f t="shared" si="2"/>
        <v>13</v>
      </c>
      <c r="AI61" s="850"/>
      <c r="AJ61" s="848"/>
      <c r="AK61" s="848"/>
      <c r="AL61" s="848"/>
      <c r="AM61" s="848"/>
      <c r="AN61" s="849"/>
      <c r="AY61" s="177">
        <f t="shared" si="3"/>
        <v>1</v>
      </c>
    </row>
    <row r="62" spans="2:51" ht="18" customHeight="1">
      <c r="B62" s="184"/>
      <c r="C62" s="227">
        <f>IF(D62="","",SUBTOTAL(103,$D$17:D62))</f>
        <v>46</v>
      </c>
      <c r="D62" s="846" t="str">
        <f>IF('Input Data'!I55="","",'Input Data'!I55)</f>
        <v>UY, JOSEPH SALAZAR</v>
      </c>
      <c r="E62" s="847"/>
      <c r="F62" s="221"/>
      <c r="G62" s="219"/>
      <c r="H62" s="219"/>
      <c r="I62" s="219"/>
      <c r="J62" s="220"/>
      <c r="K62" s="221"/>
      <c r="L62" s="219"/>
      <c r="M62" s="219"/>
      <c r="N62" s="219"/>
      <c r="O62" s="222"/>
      <c r="P62" s="223"/>
      <c r="Q62" s="219"/>
      <c r="R62" s="219"/>
      <c r="S62" s="219"/>
      <c r="T62" s="220"/>
      <c r="U62" s="221"/>
      <c r="V62" s="219"/>
      <c r="W62" s="219"/>
      <c r="X62" s="219"/>
      <c r="Y62" s="222"/>
      <c r="Z62" s="223"/>
      <c r="AA62" s="219"/>
      <c r="AB62" s="219"/>
      <c r="AC62" s="222"/>
      <c r="AD62" s="220"/>
      <c r="AE62" s="212">
        <f t="shared" si="0"/>
        <v>0</v>
      </c>
      <c r="AF62" s="213">
        <f t="shared" si="1"/>
        <v>13</v>
      </c>
      <c r="AG62" s="224">
        <f t="shared" si="4"/>
        <v>0</v>
      </c>
      <c r="AH62" s="225">
        <f t="shared" si="2"/>
        <v>13</v>
      </c>
      <c r="AI62" s="850"/>
      <c r="AJ62" s="848"/>
      <c r="AK62" s="848"/>
      <c r="AL62" s="848"/>
      <c r="AM62" s="848"/>
      <c r="AN62" s="849"/>
      <c r="AY62" s="177">
        <f t="shared" si="3"/>
        <v>1</v>
      </c>
    </row>
    <row r="63" spans="2:51" ht="18" customHeight="1">
      <c r="B63" s="184"/>
      <c r="C63" s="227">
        <f>IF(D63="","",SUBTOTAL(103,$D$17:D63))</f>
        <v>47</v>
      </c>
      <c r="D63" s="846" t="str">
        <f>IF('Input Data'!I56="","",'Input Data'!I56)</f>
        <v>CO, LAWRENCE RIVERA</v>
      </c>
      <c r="E63" s="847"/>
      <c r="F63" s="236"/>
      <c r="G63" s="237"/>
      <c r="H63" s="237"/>
      <c r="I63" s="237"/>
      <c r="J63" s="238"/>
      <c r="K63" s="236"/>
      <c r="L63" s="237"/>
      <c r="M63" s="237"/>
      <c r="N63" s="237"/>
      <c r="O63" s="239"/>
      <c r="P63" s="240"/>
      <c r="Q63" s="237"/>
      <c r="R63" s="237"/>
      <c r="S63" s="237"/>
      <c r="T63" s="238"/>
      <c r="U63" s="236"/>
      <c r="V63" s="237"/>
      <c r="W63" s="237"/>
      <c r="X63" s="237"/>
      <c r="Y63" s="239"/>
      <c r="Z63" s="240"/>
      <c r="AA63" s="237"/>
      <c r="AB63" s="237"/>
      <c r="AC63" s="239"/>
      <c r="AD63" s="238"/>
      <c r="AE63" s="212">
        <f t="shared" si="0"/>
        <v>0</v>
      </c>
      <c r="AF63" s="213">
        <f t="shared" si="1"/>
        <v>13</v>
      </c>
      <c r="AG63" s="224">
        <f t="shared" si="4"/>
        <v>0</v>
      </c>
      <c r="AH63" s="225">
        <f t="shared" si="2"/>
        <v>13</v>
      </c>
      <c r="AI63" s="850"/>
      <c r="AJ63" s="848"/>
      <c r="AK63" s="848"/>
      <c r="AL63" s="848"/>
      <c r="AM63" s="848"/>
      <c r="AN63" s="849"/>
      <c r="AY63" s="177">
        <f t="shared" si="3"/>
        <v>1</v>
      </c>
    </row>
    <row r="64" spans="2:51" ht="18" customHeight="1">
      <c r="B64" s="184"/>
      <c r="C64" s="227">
        <f>IF(D64="","",SUBTOTAL(103,$D$17:D64))</f>
        <v>48</v>
      </c>
      <c r="D64" s="846" t="str">
        <f>IF('Input Data'!I57="","",'Input Data'!I57)</f>
        <v>DY, VINCENT MENDOZA</v>
      </c>
      <c r="E64" s="847"/>
      <c r="F64" s="236"/>
      <c r="G64" s="237"/>
      <c r="H64" s="237"/>
      <c r="I64" s="237"/>
      <c r="J64" s="238"/>
      <c r="K64" s="236"/>
      <c r="L64" s="237"/>
      <c r="M64" s="237"/>
      <c r="N64" s="237"/>
      <c r="O64" s="239"/>
      <c r="P64" s="240"/>
      <c r="Q64" s="237"/>
      <c r="R64" s="237"/>
      <c r="S64" s="237"/>
      <c r="T64" s="238"/>
      <c r="U64" s="236"/>
      <c r="V64" s="237"/>
      <c r="W64" s="237"/>
      <c r="X64" s="237"/>
      <c r="Y64" s="239"/>
      <c r="Z64" s="240"/>
      <c r="AA64" s="237"/>
      <c r="AB64" s="237"/>
      <c r="AC64" s="239"/>
      <c r="AD64" s="238"/>
      <c r="AE64" s="212">
        <f t="shared" si="0"/>
        <v>0</v>
      </c>
      <c r="AF64" s="213">
        <f t="shared" si="1"/>
        <v>13</v>
      </c>
      <c r="AG64" s="224">
        <f t="shared" si="4"/>
        <v>0</v>
      </c>
      <c r="AH64" s="225">
        <f t="shared" si="2"/>
        <v>13</v>
      </c>
      <c r="AI64" s="850"/>
      <c r="AJ64" s="848"/>
      <c r="AK64" s="848"/>
      <c r="AL64" s="848"/>
      <c r="AM64" s="848"/>
      <c r="AN64" s="849"/>
      <c r="AY64" s="177">
        <f t="shared" si="3"/>
        <v>1</v>
      </c>
    </row>
    <row r="65" spans="2:51" ht="18" customHeight="1">
      <c r="B65" s="184"/>
      <c r="C65" s="227">
        <f>IF(D65="","",SUBTOTAL(103,$D$17:D65))</f>
        <v>49</v>
      </c>
      <c r="D65" s="846" t="str">
        <f>IF('Input Data'!I58="","",'Input Data'!I58)</f>
        <v>TIU, JUSTIN LOPEZ</v>
      </c>
      <c r="E65" s="847"/>
      <c r="F65" s="236"/>
      <c r="G65" s="237"/>
      <c r="H65" s="237"/>
      <c r="I65" s="237"/>
      <c r="J65" s="238"/>
      <c r="K65" s="236"/>
      <c r="L65" s="237"/>
      <c r="M65" s="237"/>
      <c r="N65" s="237"/>
      <c r="O65" s="239"/>
      <c r="P65" s="240"/>
      <c r="Q65" s="237"/>
      <c r="R65" s="237"/>
      <c r="S65" s="237"/>
      <c r="T65" s="238"/>
      <c r="U65" s="236"/>
      <c r="V65" s="237"/>
      <c r="W65" s="237"/>
      <c r="X65" s="237"/>
      <c r="Y65" s="239"/>
      <c r="Z65" s="240"/>
      <c r="AA65" s="237"/>
      <c r="AB65" s="237"/>
      <c r="AC65" s="239"/>
      <c r="AD65" s="238"/>
      <c r="AE65" s="212">
        <f t="shared" si="0"/>
        <v>0</v>
      </c>
      <c r="AF65" s="213">
        <f t="shared" si="1"/>
        <v>13</v>
      </c>
      <c r="AG65" s="224">
        <f t="shared" si="4"/>
        <v>0</v>
      </c>
      <c r="AH65" s="225">
        <f t="shared" si="2"/>
        <v>13</v>
      </c>
      <c r="AI65" s="850"/>
      <c r="AJ65" s="848"/>
      <c r="AK65" s="848"/>
      <c r="AL65" s="848"/>
      <c r="AM65" s="848"/>
      <c r="AN65" s="849"/>
      <c r="AY65" s="177">
        <f t="shared" si="3"/>
        <v>1</v>
      </c>
    </row>
    <row r="66" spans="2:51" ht="18" customHeight="1">
      <c r="B66" s="184"/>
      <c r="C66" s="227">
        <f>IF(D66="","",SUBTOTAL(103,$D$17:D66))</f>
        <v>50</v>
      </c>
      <c r="D66" s="846" t="str">
        <f>IF('Input Data'!I59="","",'Input Data'!I59)</f>
        <v>YUMUL, FRANCIS PONCE</v>
      </c>
      <c r="E66" s="847"/>
      <c r="F66" s="236"/>
      <c r="G66" s="237"/>
      <c r="H66" s="237"/>
      <c r="I66" s="237"/>
      <c r="J66" s="238"/>
      <c r="K66" s="236"/>
      <c r="L66" s="237"/>
      <c r="M66" s="237"/>
      <c r="N66" s="237"/>
      <c r="O66" s="239"/>
      <c r="P66" s="240"/>
      <c r="Q66" s="237"/>
      <c r="R66" s="237"/>
      <c r="S66" s="237"/>
      <c r="T66" s="238"/>
      <c r="U66" s="236"/>
      <c r="V66" s="237"/>
      <c r="W66" s="237"/>
      <c r="X66" s="237"/>
      <c r="Y66" s="239"/>
      <c r="Z66" s="240"/>
      <c r="AA66" s="237"/>
      <c r="AB66" s="237"/>
      <c r="AC66" s="239"/>
      <c r="AD66" s="238"/>
      <c r="AE66" s="212">
        <f t="shared" si="0"/>
        <v>0</v>
      </c>
      <c r="AF66" s="213">
        <f t="shared" si="1"/>
        <v>13</v>
      </c>
      <c r="AG66" s="224">
        <f t="shared" si="4"/>
        <v>0</v>
      </c>
      <c r="AH66" s="225">
        <f t="shared" si="2"/>
        <v>13</v>
      </c>
      <c r="AI66" s="850"/>
      <c r="AJ66" s="848"/>
      <c r="AK66" s="848"/>
      <c r="AL66" s="848"/>
      <c r="AM66" s="848"/>
      <c r="AN66" s="849"/>
      <c r="AY66" s="177">
        <f t="shared" si="3"/>
        <v>1</v>
      </c>
    </row>
    <row r="67" spans="2:51" ht="18" customHeight="1">
      <c r="B67" s="184"/>
      <c r="C67" s="227" t="str">
        <f>IF(D67="","",SUBTOTAL(103,$D$17:D67))</f>
        <v/>
      </c>
      <c r="D67" s="846" t="str">
        <f>IF('Input Data'!I60="","",'Input Data'!I60)</f>
        <v/>
      </c>
      <c r="E67" s="847"/>
      <c r="F67" s="236"/>
      <c r="G67" s="237"/>
      <c r="H67" s="237"/>
      <c r="I67" s="237"/>
      <c r="J67" s="238"/>
      <c r="K67" s="236"/>
      <c r="L67" s="237"/>
      <c r="M67" s="237"/>
      <c r="N67" s="237"/>
      <c r="O67" s="239"/>
      <c r="P67" s="240"/>
      <c r="Q67" s="237"/>
      <c r="R67" s="237"/>
      <c r="S67" s="237"/>
      <c r="T67" s="238"/>
      <c r="U67" s="236"/>
      <c r="V67" s="237"/>
      <c r="W67" s="237"/>
      <c r="X67" s="237"/>
      <c r="Y67" s="239"/>
      <c r="Z67" s="240"/>
      <c r="AA67" s="237"/>
      <c r="AB67" s="237"/>
      <c r="AC67" s="239"/>
      <c r="AD67" s="238"/>
      <c r="AE67" s="212" t="str">
        <f t="shared" si="0"/>
        <v/>
      </c>
      <c r="AF67" s="213" t="str">
        <f t="shared" si="1"/>
        <v/>
      </c>
      <c r="AG67" s="224" t="str">
        <f t="shared" si="4"/>
        <v/>
      </c>
      <c r="AH67" s="225" t="str">
        <f t="shared" si="2"/>
        <v/>
      </c>
      <c r="AI67" s="850"/>
      <c r="AJ67" s="848"/>
      <c r="AK67" s="848"/>
      <c r="AL67" s="848"/>
      <c r="AM67" s="848"/>
      <c r="AN67" s="849"/>
      <c r="AY67" s="177">
        <f t="shared" si="3"/>
        <v>0</v>
      </c>
    </row>
    <row r="68" spans="2:51" ht="18" customHeight="1">
      <c r="B68" s="184"/>
      <c r="C68" s="227" t="str">
        <f>IF(D68="","",SUBTOTAL(103,$D$17:D68))</f>
        <v/>
      </c>
      <c r="D68" s="846" t="str">
        <f>IF('Input Data'!I61="","",'Input Data'!I61)</f>
        <v/>
      </c>
      <c r="E68" s="847"/>
      <c r="F68" s="236"/>
      <c r="G68" s="237"/>
      <c r="H68" s="237"/>
      <c r="I68" s="237"/>
      <c r="J68" s="238"/>
      <c r="K68" s="236"/>
      <c r="L68" s="237"/>
      <c r="M68" s="237"/>
      <c r="N68" s="237"/>
      <c r="O68" s="239"/>
      <c r="P68" s="240"/>
      <c r="Q68" s="237"/>
      <c r="R68" s="237"/>
      <c r="S68" s="237"/>
      <c r="T68" s="238"/>
      <c r="U68" s="236"/>
      <c r="V68" s="237"/>
      <c r="W68" s="237"/>
      <c r="X68" s="237"/>
      <c r="Y68" s="239"/>
      <c r="Z68" s="240"/>
      <c r="AA68" s="237"/>
      <c r="AB68" s="237"/>
      <c r="AC68" s="239"/>
      <c r="AD68" s="238"/>
      <c r="AE68" s="212" t="str">
        <f t="shared" si="0"/>
        <v/>
      </c>
      <c r="AF68" s="213" t="str">
        <f t="shared" si="1"/>
        <v/>
      </c>
      <c r="AG68" s="224" t="str">
        <f t="shared" si="4"/>
        <v/>
      </c>
      <c r="AH68" s="225" t="str">
        <f t="shared" si="2"/>
        <v/>
      </c>
      <c r="AI68" s="850"/>
      <c r="AJ68" s="848"/>
      <c r="AK68" s="848"/>
      <c r="AL68" s="848"/>
      <c r="AM68" s="848"/>
      <c r="AN68" s="849"/>
      <c r="AY68" s="177">
        <f t="shared" si="3"/>
        <v>0</v>
      </c>
    </row>
    <row r="69" spans="2:51" ht="18" customHeight="1">
      <c r="B69" s="184"/>
      <c r="C69" s="227" t="str">
        <f>IF(D69="","",SUBTOTAL(103,$D$17:D69))</f>
        <v/>
      </c>
      <c r="D69" s="846" t="str">
        <f>IF('Input Data'!I62="","",'Input Data'!I62)</f>
        <v/>
      </c>
      <c r="E69" s="847"/>
      <c r="F69" s="236"/>
      <c r="G69" s="237"/>
      <c r="H69" s="237"/>
      <c r="I69" s="237"/>
      <c r="J69" s="238"/>
      <c r="K69" s="236"/>
      <c r="L69" s="237"/>
      <c r="M69" s="237"/>
      <c r="N69" s="237"/>
      <c r="O69" s="239"/>
      <c r="P69" s="240"/>
      <c r="Q69" s="237"/>
      <c r="R69" s="237"/>
      <c r="S69" s="237"/>
      <c r="T69" s="238"/>
      <c r="U69" s="236"/>
      <c r="V69" s="237"/>
      <c r="W69" s="237"/>
      <c r="X69" s="237"/>
      <c r="Y69" s="239"/>
      <c r="Z69" s="240"/>
      <c r="AA69" s="237"/>
      <c r="AB69" s="237"/>
      <c r="AC69" s="239"/>
      <c r="AD69" s="238"/>
      <c r="AE69" s="212" t="str">
        <f t="shared" si="0"/>
        <v/>
      </c>
      <c r="AF69" s="213" t="str">
        <f t="shared" si="1"/>
        <v/>
      </c>
      <c r="AG69" s="224" t="str">
        <f t="shared" si="4"/>
        <v/>
      </c>
      <c r="AH69" s="225" t="str">
        <f t="shared" si="2"/>
        <v/>
      </c>
      <c r="AI69" s="850"/>
      <c r="AJ69" s="848"/>
      <c r="AK69" s="848"/>
      <c r="AL69" s="848"/>
      <c r="AM69" s="848"/>
      <c r="AN69" s="849"/>
      <c r="AY69" s="177">
        <f t="shared" si="3"/>
        <v>0</v>
      </c>
    </row>
    <row r="70" spans="2:51" ht="18" customHeight="1">
      <c r="B70" s="184"/>
      <c r="C70" s="227" t="str">
        <f>IF(D70="","",SUBTOTAL(103,$D$17:D70))</f>
        <v/>
      </c>
      <c r="D70" s="846" t="str">
        <f>IF('Input Data'!I63="","",'Input Data'!I63)</f>
        <v/>
      </c>
      <c r="E70" s="847"/>
      <c r="F70" s="236"/>
      <c r="G70" s="237"/>
      <c r="H70" s="237"/>
      <c r="I70" s="237"/>
      <c r="J70" s="238"/>
      <c r="K70" s="236"/>
      <c r="L70" s="237"/>
      <c r="M70" s="237"/>
      <c r="N70" s="237"/>
      <c r="O70" s="239"/>
      <c r="P70" s="240"/>
      <c r="Q70" s="237"/>
      <c r="R70" s="237"/>
      <c r="S70" s="237"/>
      <c r="T70" s="238"/>
      <c r="U70" s="236"/>
      <c r="V70" s="237"/>
      <c r="W70" s="237"/>
      <c r="X70" s="237"/>
      <c r="Y70" s="239"/>
      <c r="Z70" s="240"/>
      <c r="AA70" s="237"/>
      <c r="AB70" s="237"/>
      <c r="AC70" s="239"/>
      <c r="AD70" s="238"/>
      <c r="AE70" s="212" t="str">
        <f t="shared" si="0"/>
        <v/>
      </c>
      <c r="AF70" s="213" t="str">
        <f t="shared" si="1"/>
        <v/>
      </c>
      <c r="AG70" s="224" t="str">
        <f t="shared" si="4"/>
        <v/>
      </c>
      <c r="AH70" s="225" t="str">
        <f t="shared" si="2"/>
        <v/>
      </c>
      <c r="AI70" s="850"/>
      <c r="AJ70" s="848"/>
      <c r="AK70" s="848"/>
      <c r="AL70" s="848"/>
      <c r="AM70" s="848"/>
      <c r="AN70" s="849"/>
      <c r="AY70" s="177">
        <f t="shared" si="3"/>
        <v>0</v>
      </c>
    </row>
    <row r="71" spans="2:51" ht="18" customHeight="1">
      <c r="B71" s="184"/>
      <c r="C71" s="227" t="str">
        <f>IF(D71="","",SUBTOTAL(103,$D$17:D71))</f>
        <v/>
      </c>
      <c r="D71" s="846" t="str">
        <f>IF('Input Data'!I64="","",'Input Data'!I64)</f>
        <v/>
      </c>
      <c r="E71" s="847"/>
      <c r="F71" s="236"/>
      <c r="G71" s="237"/>
      <c r="H71" s="237"/>
      <c r="I71" s="237"/>
      <c r="J71" s="238"/>
      <c r="K71" s="236"/>
      <c r="L71" s="237"/>
      <c r="M71" s="237"/>
      <c r="N71" s="237"/>
      <c r="O71" s="239"/>
      <c r="P71" s="240"/>
      <c r="Q71" s="237"/>
      <c r="R71" s="237"/>
      <c r="S71" s="237"/>
      <c r="T71" s="238"/>
      <c r="U71" s="236"/>
      <c r="V71" s="237"/>
      <c r="W71" s="237"/>
      <c r="X71" s="237"/>
      <c r="Y71" s="239"/>
      <c r="Z71" s="240"/>
      <c r="AA71" s="237"/>
      <c r="AB71" s="237"/>
      <c r="AC71" s="239"/>
      <c r="AD71" s="238"/>
      <c r="AE71" s="212" t="str">
        <f t="shared" si="0"/>
        <v/>
      </c>
      <c r="AF71" s="213" t="str">
        <f t="shared" si="1"/>
        <v/>
      </c>
      <c r="AG71" s="224" t="str">
        <f t="shared" si="4"/>
        <v/>
      </c>
      <c r="AH71" s="225" t="str">
        <f t="shared" si="2"/>
        <v/>
      </c>
      <c r="AI71" s="850"/>
      <c r="AJ71" s="848"/>
      <c r="AK71" s="848"/>
      <c r="AL71" s="848"/>
      <c r="AM71" s="848"/>
      <c r="AN71" s="849"/>
      <c r="AY71" s="177">
        <f t="shared" si="3"/>
        <v>0</v>
      </c>
    </row>
    <row r="72" spans="2:51" ht="18" customHeight="1">
      <c r="B72" s="184"/>
      <c r="C72" s="227" t="str">
        <f>IF(D72="","",SUBTOTAL(103,$D$17:D72))</f>
        <v/>
      </c>
      <c r="D72" s="846" t="str">
        <f>IF('Input Data'!I65="","",'Input Data'!I65)</f>
        <v/>
      </c>
      <c r="E72" s="847"/>
      <c r="F72" s="236"/>
      <c r="G72" s="237"/>
      <c r="H72" s="237"/>
      <c r="I72" s="237"/>
      <c r="J72" s="238"/>
      <c r="K72" s="236"/>
      <c r="L72" s="237"/>
      <c r="M72" s="237"/>
      <c r="N72" s="237"/>
      <c r="O72" s="239"/>
      <c r="P72" s="240"/>
      <c r="Q72" s="237"/>
      <c r="R72" s="237"/>
      <c r="S72" s="237"/>
      <c r="T72" s="238"/>
      <c r="U72" s="236"/>
      <c r="V72" s="237"/>
      <c r="W72" s="237"/>
      <c r="X72" s="237"/>
      <c r="Y72" s="239"/>
      <c r="Z72" s="240"/>
      <c r="AA72" s="237"/>
      <c r="AB72" s="237"/>
      <c r="AC72" s="239"/>
      <c r="AD72" s="238"/>
      <c r="AE72" s="212" t="str">
        <f t="shared" si="0"/>
        <v/>
      </c>
      <c r="AF72" s="213" t="str">
        <f t="shared" si="1"/>
        <v/>
      </c>
      <c r="AG72" s="224" t="str">
        <f t="shared" si="4"/>
        <v/>
      </c>
      <c r="AH72" s="225" t="str">
        <f t="shared" si="2"/>
        <v/>
      </c>
      <c r="AI72" s="850"/>
      <c r="AJ72" s="848"/>
      <c r="AK72" s="848"/>
      <c r="AL72" s="848"/>
      <c r="AM72" s="848"/>
      <c r="AN72" s="849"/>
      <c r="AY72" s="177">
        <f t="shared" si="3"/>
        <v>0</v>
      </c>
    </row>
    <row r="73" spans="2:51" ht="18" customHeight="1">
      <c r="B73" s="184"/>
      <c r="C73" s="227" t="str">
        <f>IF(D73="","",SUBTOTAL(103,$D$17:D73))</f>
        <v/>
      </c>
      <c r="D73" s="846" t="str">
        <f>IF('Input Data'!I66="","",'Input Data'!I66)</f>
        <v/>
      </c>
      <c r="E73" s="847"/>
      <c r="F73" s="236"/>
      <c r="G73" s="237"/>
      <c r="H73" s="237"/>
      <c r="I73" s="237"/>
      <c r="J73" s="238"/>
      <c r="K73" s="236"/>
      <c r="L73" s="237"/>
      <c r="M73" s="237"/>
      <c r="N73" s="237"/>
      <c r="O73" s="239"/>
      <c r="P73" s="240"/>
      <c r="Q73" s="237"/>
      <c r="R73" s="237"/>
      <c r="S73" s="237"/>
      <c r="T73" s="238"/>
      <c r="U73" s="236"/>
      <c r="V73" s="237"/>
      <c r="W73" s="237"/>
      <c r="X73" s="237"/>
      <c r="Y73" s="239"/>
      <c r="Z73" s="240"/>
      <c r="AA73" s="237"/>
      <c r="AB73" s="237"/>
      <c r="AC73" s="239"/>
      <c r="AD73" s="238"/>
      <c r="AE73" s="212" t="str">
        <f t="shared" si="0"/>
        <v/>
      </c>
      <c r="AF73" s="213" t="str">
        <f t="shared" si="1"/>
        <v/>
      </c>
      <c r="AG73" s="224" t="str">
        <f t="shared" si="4"/>
        <v/>
      </c>
      <c r="AH73" s="225" t="str">
        <f t="shared" si="2"/>
        <v/>
      </c>
      <c r="AI73" s="850"/>
      <c r="AJ73" s="848"/>
      <c r="AK73" s="848"/>
      <c r="AL73" s="848"/>
      <c r="AM73" s="848"/>
      <c r="AN73" s="849"/>
      <c r="AY73" s="177">
        <f t="shared" si="3"/>
        <v>0</v>
      </c>
    </row>
    <row r="74" spans="2:51" ht="18" customHeight="1">
      <c r="B74" s="184"/>
      <c r="C74" s="227" t="str">
        <f>IF(D74="","",SUBTOTAL(103,$D$17:D74))</f>
        <v/>
      </c>
      <c r="D74" s="846" t="str">
        <f>IF('Input Data'!I67="","",'Input Data'!I67)</f>
        <v/>
      </c>
      <c r="E74" s="847"/>
      <c r="F74" s="236"/>
      <c r="G74" s="237"/>
      <c r="H74" s="237"/>
      <c r="I74" s="237"/>
      <c r="J74" s="238"/>
      <c r="K74" s="236"/>
      <c r="L74" s="237"/>
      <c r="M74" s="237"/>
      <c r="N74" s="237"/>
      <c r="O74" s="239"/>
      <c r="P74" s="240"/>
      <c r="Q74" s="237"/>
      <c r="R74" s="237"/>
      <c r="S74" s="237"/>
      <c r="T74" s="238"/>
      <c r="U74" s="236"/>
      <c r="V74" s="237"/>
      <c r="W74" s="237"/>
      <c r="X74" s="237"/>
      <c r="Y74" s="239"/>
      <c r="Z74" s="240"/>
      <c r="AA74" s="237"/>
      <c r="AB74" s="237"/>
      <c r="AC74" s="239"/>
      <c r="AD74" s="238"/>
      <c r="AE74" s="212" t="str">
        <f t="shared" si="0"/>
        <v/>
      </c>
      <c r="AF74" s="213" t="str">
        <f t="shared" si="1"/>
        <v/>
      </c>
      <c r="AG74" s="224" t="str">
        <f t="shared" si="4"/>
        <v/>
      </c>
      <c r="AH74" s="225" t="str">
        <f t="shared" si="2"/>
        <v/>
      </c>
      <c r="AI74" s="850"/>
      <c r="AJ74" s="848"/>
      <c r="AK74" s="848"/>
      <c r="AL74" s="848"/>
      <c r="AM74" s="848"/>
      <c r="AN74" s="849"/>
      <c r="AY74" s="177">
        <f t="shared" si="3"/>
        <v>0</v>
      </c>
    </row>
    <row r="75" spans="2:51" ht="18" customHeight="1">
      <c r="B75" s="184"/>
      <c r="C75" s="227" t="str">
        <f>IF(D75="","",SUBTOTAL(103,$D$17:D75))</f>
        <v/>
      </c>
      <c r="D75" s="846" t="str">
        <f>IF('Input Data'!I68="","",'Input Data'!I68)</f>
        <v/>
      </c>
      <c r="E75" s="847"/>
      <c r="F75" s="236"/>
      <c r="G75" s="237"/>
      <c r="H75" s="237"/>
      <c r="I75" s="237"/>
      <c r="J75" s="238"/>
      <c r="K75" s="236"/>
      <c r="L75" s="237"/>
      <c r="M75" s="237"/>
      <c r="N75" s="237"/>
      <c r="O75" s="239"/>
      <c r="P75" s="240"/>
      <c r="Q75" s="237"/>
      <c r="R75" s="237"/>
      <c r="S75" s="237"/>
      <c r="T75" s="238"/>
      <c r="U75" s="236"/>
      <c r="V75" s="237"/>
      <c r="W75" s="237"/>
      <c r="X75" s="237"/>
      <c r="Y75" s="239"/>
      <c r="Z75" s="240"/>
      <c r="AA75" s="237"/>
      <c r="AB75" s="237"/>
      <c r="AC75" s="239"/>
      <c r="AD75" s="238"/>
      <c r="AE75" s="212" t="str">
        <f t="shared" si="0"/>
        <v/>
      </c>
      <c r="AF75" s="213" t="str">
        <f t="shared" si="1"/>
        <v/>
      </c>
      <c r="AG75" s="224" t="str">
        <f t="shared" si="4"/>
        <v/>
      </c>
      <c r="AH75" s="225" t="str">
        <f t="shared" si="2"/>
        <v/>
      </c>
      <c r="AI75" s="850"/>
      <c r="AJ75" s="848"/>
      <c r="AK75" s="848"/>
      <c r="AL75" s="848"/>
      <c r="AM75" s="848"/>
      <c r="AN75" s="849"/>
      <c r="AY75" s="177">
        <f t="shared" si="3"/>
        <v>0</v>
      </c>
    </row>
    <row r="76" spans="2:51" ht="18" customHeight="1" thickBot="1">
      <c r="C76" s="241" t="str">
        <f>IF(D76="","",SUBTOTAL(103,$D$17:D76))</f>
        <v/>
      </c>
      <c r="D76" s="823" t="str">
        <f>IF('Input Data'!I69="","",'Input Data'!I69)</f>
        <v/>
      </c>
      <c r="E76" s="824"/>
      <c r="F76" s="236"/>
      <c r="G76" s="237"/>
      <c r="H76" s="237"/>
      <c r="I76" s="237"/>
      <c r="J76" s="238"/>
      <c r="K76" s="236"/>
      <c r="L76" s="237"/>
      <c r="M76" s="237"/>
      <c r="N76" s="237"/>
      <c r="O76" s="239"/>
      <c r="P76" s="240"/>
      <c r="Q76" s="237"/>
      <c r="R76" s="237"/>
      <c r="S76" s="237"/>
      <c r="T76" s="238"/>
      <c r="U76" s="236"/>
      <c r="V76" s="237"/>
      <c r="W76" s="237"/>
      <c r="X76" s="237"/>
      <c r="Y76" s="239"/>
      <c r="Z76" s="240"/>
      <c r="AA76" s="237"/>
      <c r="AB76" s="237"/>
      <c r="AC76" s="239"/>
      <c r="AD76" s="238"/>
      <c r="AE76" s="212" t="str">
        <f t="shared" si="0"/>
        <v/>
      </c>
      <c r="AF76" s="213" t="str">
        <f t="shared" si="1"/>
        <v/>
      </c>
      <c r="AG76" s="224" t="str">
        <f t="shared" si="4"/>
        <v/>
      </c>
      <c r="AH76" s="225" t="str">
        <f t="shared" si="2"/>
        <v/>
      </c>
      <c r="AI76" s="825"/>
      <c r="AJ76" s="826"/>
      <c r="AK76" s="826"/>
      <c r="AL76" s="826"/>
      <c r="AM76" s="826"/>
      <c r="AN76" s="827"/>
      <c r="AY76" s="177">
        <f t="shared" si="3"/>
        <v>0</v>
      </c>
    </row>
    <row r="77" spans="2:51" ht="21.95" customHeight="1" thickBot="1">
      <c r="B77" s="184"/>
      <c r="C77" s="242" cm="1">
        <f t="array" aca="1" ref="C77" ca="1">SUMPRODUCT(SUBTOTAL(103,OFFSET(D17,ROW(D17:D76)-ROW(D17),0,1)),--(TRIM(D17:D76)&lt;&gt;""))</f>
        <v>50</v>
      </c>
      <c r="D77" s="856" t="s">
        <v>205</v>
      </c>
      <c r="E77" s="829"/>
      <c r="F77" s="243" t="str">
        <f>IF(F14="","",$AL$147-(COUNTIF(F17:F76,"x")*1 + COUNTIF(F17:F76,"h")*0.5))</f>
        <v/>
      </c>
      <c r="G77" s="243">
        <f t="shared" ref="G77:AD77" ca="1" si="5">IF(G14="","",$AL$147-(COUNTIF(G17:G76,"x")*1 + COUNTIF(G17:G76,"h")*0.5))</f>
        <v>50</v>
      </c>
      <c r="H77" s="243">
        <f t="shared" ca="1" si="5"/>
        <v>49</v>
      </c>
      <c r="I77" s="243">
        <f t="shared" ca="1" si="5"/>
        <v>50</v>
      </c>
      <c r="J77" s="244">
        <f t="shared" ca="1" si="5"/>
        <v>50</v>
      </c>
      <c r="K77" s="245">
        <f t="shared" ca="1" si="5"/>
        <v>50</v>
      </c>
      <c r="L77" s="243" t="str">
        <f t="shared" si="5"/>
        <v/>
      </c>
      <c r="M77" s="243">
        <f t="shared" ca="1" si="5"/>
        <v>50</v>
      </c>
      <c r="N77" s="243">
        <f ca="1">IF(N14="","",$AL$147-(COUNTIF(N17:N76,"x")*1 + COUNTIF(N17:N76,"h")*0.5))</f>
        <v>50</v>
      </c>
      <c r="O77" s="244">
        <f t="shared" ca="1" si="5"/>
        <v>50</v>
      </c>
      <c r="P77" s="245">
        <f t="shared" ca="1" si="5"/>
        <v>50</v>
      </c>
      <c r="Q77" s="243">
        <f t="shared" ca="1" si="5"/>
        <v>50</v>
      </c>
      <c r="R77" s="243">
        <f t="shared" ca="1" si="5"/>
        <v>50</v>
      </c>
      <c r="S77" s="243">
        <f t="shared" ca="1" si="5"/>
        <v>50</v>
      </c>
      <c r="T77" s="246">
        <f t="shared" ca="1" si="5"/>
        <v>50</v>
      </c>
      <c r="U77" s="247" t="str">
        <f>IF(U14="","",$AL$147-(COUNTIF(U17:U76,"x")*1 + COUNTIF(U17:U76,"h")*0.5))</f>
        <v/>
      </c>
      <c r="V77" s="243" t="str">
        <f t="shared" si="5"/>
        <v/>
      </c>
      <c r="W77" s="243" t="str">
        <f t="shared" si="5"/>
        <v/>
      </c>
      <c r="X77" s="243" t="str">
        <f t="shared" si="5"/>
        <v/>
      </c>
      <c r="Y77" s="244" t="str">
        <f t="shared" si="5"/>
        <v/>
      </c>
      <c r="Z77" s="245" t="str">
        <f t="shared" si="5"/>
        <v/>
      </c>
      <c r="AA77" s="243" t="str">
        <f t="shared" si="5"/>
        <v/>
      </c>
      <c r="AB77" s="243" t="str">
        <f t="shared" si="5"/>
        <v/>
      </c>
      <c r="AC77" s="243" t="str">
        <f t="shared" si="5"/>
        <v/>
      </c>
      <c r="AD77" s="243" t="str">
        <f t="shared" si="5"/>
        <v/>
      </c>
      <c r="AE77" s="212"/>
      <c r="AF77" s="213"/>
      <c r="AG77" s="248">
        <f>SUM(AG17:AG76)</f>
        <v>1</v>
      </c>
      <c r="AH77" s="249">
        <f>SUM(AH17:AH76)</f>
        <v>649</v>
      </c>
      <c r="AI77" s="250"/>
      <c r="AJ77" s="251"/>
      <c r="AK77" s="857"/>
      <c r="AL77" s="857"/>
      <c r="AM77" s="857"/>
      <c r="AN77" s="858"/>
      <c r="AY77" s="177">
        <v>1</v>
      </c>
    </row>
    <row r="78" spans="2:51" ht="18" customHeight="1">
      <c r="B78" s="184"/>
      <c r="C78" s="397">
        <f>IF(D78="","",SUBTOTAL(103,$D$78:D78))</f>
        <v>1</v>
      </c>
      <c r="D78" s="851" t="str">
        <f>IF('Input Data'!I71="","",'Input Data'!I71)</f>
        <v>CRUZ, MARIA SANTOS</v>
      </c>
      <c r="E78" s="852"/>
      <c r="F78" s="252"/>
      <c r="G78" s="206"/>
      <c r="H78" s="207"/>
      <c r="I78" s="207"/>
      <c r="J78" s="235"/>
      <c r="K78" s="253"/>
      <c r="L78" s="234"/>
      <c r="M78" s="234"/>
      <c r="N78" s="234"/>
      <c r="O78" s="254"/>
      <c r="P78" s="255"/>
      <c r="Q78" s="234"/>
      <c r="R78" s="234"/>
      <c r="S78" s="234"/>
      <c r="T78" s="235"/>
      <c r="U78" s="253"/>
      <c r="V78" s="234"/>
      <c r="W78" s="234"/>
      <c r="X78" s="234"/>
      <c r="Y78" s="254"/>
      <c r="Z78" s="255"/>
      <c r="AA78" s="234"/>
      <c r="AB78" s="234"/>
      <c r="AC78" s="254"/>
      <c r="AD78" s="235"/>
      <c r="AE78" s="212">
        <f>IF(D78="","",COUNTIF(F78:AD78,"x") + COUNTIF(F78:AD78,"h")*0.5)</f>
        <v>0</v>
      </c>
      <c r="AF78" s="213">
        <f>IF(OR(D78="", AI78="Transferred Out", AI78="NLS"), "", $AR$13)</f>
        <v>13</v>
      </c>
      <c r="AG78" s="256">
        <f>IF(AH78="","",AE78)</f>
        <v>0</v>
      </c>
      <c r="AH78" s="257">
        <f>IF(AF78="","",$AR$13-AE78)</f>
        <v>13</v>
      </c>
      <c r="AI78" s="853"/>
      <c r="AJ78" s="854"/>
      <c r="AK78" s="854"/>
      <c r="AL78" s="854"/>
      <c r="AM78" s="854"/>
      <c r="AN78" s="855"/>
      <c r="AY78" s="177">
        <f t="shared" ref="AY78:AY137" si="6">IF(D78="",0,1)</f>
        <v>1</v>
      </c>
    </row>
    <row r="79" spans="2:51" ht="18" customHeight="1">
      <c r="B79" s="184"/>
      <c r="C79" s="216">
        <f>IF(D79="","",SUBTOTAL(103,$D$78:D79))</f>
        <v>2</v>
      </c>
      <c r="D79" s="846" t="str">
        <f>IF('Input Data'!I72="","",'Input Data'!I72)</f>
        <v>REYES, ANGELA VILLANUEVA</v>
      </c>
      <c r="E79" s="847"/>
      <c r="F79" s="258"/>
      <c r="G79" s="259"/>
      <c r="H79" s="219"/>
      <c r="I79" s="219"/>
      <c r="J79" s="220"/>
      <c r="K79" s="221"/>
      <c r="L79" s="219"/>
      <c r="M79" s="219"/>
      <c r="N79" s="219"/>
      <c r="O79" s="222"/>
      <c r="P79" s="223"/>
      <c r="Q79" s="219"/>
      <c r="R79" s="219"/>
      <c r="S79" s="219"/>
      <c r="T79" s="220"/>
      <c r="U79" s="221"/>
      <c r="V79" s="219"/>
      <c r="W79" s="219"/>
      <c r="X79" s="219"/>
      <c r="Y79" s="222"/>
      <c r="Z79" s="223"/>
      <c r="AA79" s="219"/>
      <c r="AB79" s="219"/>
      <c r="AC79" s="222"/>
      <c r="AD79" s="220"/>
      <c r="AE79" s="212">
        <f t="shared" ref="AE79:AE137" si="7">IF(D79="","",COUNTIF(F79:AD79,"x") + COUNTIF(F79:AD79,"h")*0.5)</f>
        <v>0</v>
      </c>
      <c r="AF79" s="213">
        <f t="shared" ref="AF79:AF137" si="8">IF(OR(D79="", AI79="Transferred Out", AI79="NLS"), "", $AR$13)</f>
        <v>13</v>
      </c>
      <c r="AG79" s="256">
        <f t="shared" ref="AG79:AG137" si="9">IF(AH79="","",AE79)</f>
        <v>0</v>
      </c>
      <c r="AH79" s="257">
        <f t="shared" ref="AH79:AH137" si="10">IF(AF79="","",$AR$13-AE79)</f>
        <v>13</v>
      </c>
      <c r="AI79" s="850"/>
      <c r="AJ79" s="848"/>
      <c r="AK79" s="848"/>
      <c r="AL79" s="848"/>
      <c r="AM79" s="848"/>
      <c r="AN79" s="849"/>
      <c r="AY79" s="177">
        <f t="shared" si="6"/>
        <v>1</v>
      </c>
    </row>
    <row r="80" spans="2:51" ht="18" customHeight="1">
      <c r="B80" s="184"/>
      <c r="C80" s="216">
        <f>IF(D80="","",SUBTOTAL(103,$D$78:D80))</f>
        <v>3</v>
      </c>
      <c r="D80" s="846" t="str">
        <f>IF('Input Data'!I73="","",'Input Data'!I73)</f>
        <v>SANTOS, KRISTINE MENDOZA</v>
      </c>
      <c r="E80" s="847"/>
      <c r="F80" s="258"/>
      <c r="G80" s="259"/>
      <c r="H80" s="219"/>
      <c r="I80" s="219"/>
      <c r="J80" s="220"/>
      <c r="K80" s="221"/>
      <c r="L80" s="219"/>
      <c r="M80" s="219"/>
      <c r="N80" s="219"/>
      <c r="O80" s="222"/>
      <c r="P80" s="223"/>
      <c r="Q80" s="219"/>
      <c r="R80" s="219"/>
      <c r="S80" s="219"/>
      <c r="T80" s="220"/>
      <c r="U80" s="221"/>
      <c r="V80" s="219"/>
      <c r="W80" s="219"/>
      <c r="X80" s="219"/>
      <c r="Y80" s="222"/>
      <c r="Z80" s="223"/>
      <c r="AA80" s="219"/>
      <c r="AB80" s="219"/>
      <c r="AC80" s="222"/>
      <c r="AD80" s="220"/>
      <c r="AE80" s="212">
        <f t="shared" si="7"/>
        <v>0</v>
      </c>
      <c r="AF80" s="213">
        <f t="shared" si="8"/>
        <v>13</v>
      </c>
      <c r="AG80" s="256">
        <f t="shared" si="9"/>
        <v>0</v>
      </c>
      <c r="AH80" s="257">
        <f t="shared" si="10"/>
        <v>13</v>
      </c>
      <c r="AI80" s="850"/>
      <c r="AJ80" s="848"/>
      <c r="AK80" s="848"/>
      <c r="AL80" s="848"/>
      <c r="AM80" s="848"/>
      <c r="AN80" s="849"/>
      <c r="AY80" s="177">
        <f t="shared" si="6"/>
        <v>1</v>
      </c>
    </row>
    <row r="81" spans="2:51" ht="18" customHeight="1">
      <c r="B81" s="184"/>
      <c r="C81" s="216">
        <f>IF(D81="","",SUBTOTAL(103,$D$78:D81))</f>
        <v>4</v>
      </c>
      <c r="D81" s="846" t="str">
        <f>IF('Input Data'!I74="","",'Input Data'!I74)</f>
        <v>MENDOZA, SOPHIA LOPEZ</v>
      </c>
      <c r="E81" s="847"/>
      <c r="F81" s="258"/>
      <c r="G81" s="259"/>
      <c r="H81" s="219"/>
      <c r="I81" s="219"/>
      <c r="J81" s="220"/>
      <c r="K81" s="221"/>
      <c r="L81" s="219"/>
      <c r="M81" s="219"/>
      <c r="N81" s="219"/>
      <c r="O81" s="222"/>
      <c r="P81" s="223"/>
      <c r="Q81" s="219"/>
      <c r="R81" s="219"/>
      <c r="S81" s="219"/>
      <c r="T81" s="220"/>
      <c r="U81" s="221"/>
      <c r="V81" s="219"/>
      <c r="W81" s="219"/>
      <c r="X81" s="219"/>
      <c r="Y81" s="222"/>
      <c r="Z81" s="223"/>
      <c r="AA81" s="219"/>
      <c r="AB81" s="219"/>
      <c r="AC81" s="222"/>
      <c r="AD81" s="220"/>
      <c r="AE81" s="212">
        <f t="shared" si="7"/>
        <v>0</v>
      </c>
      <c r="AF81" s="213">
        <f t="shared" si="8"/>
        <v>13</v>
      </c>
      <c r="AG81" s="256">
        <f t="shared" si="9"/>
        <v>0</v>
      </c>
      <c r="AH81" s="257">
        <f t="shared" si="10"/>
        <v>13</v>
      </c>
      <c r="AI81" s="850"/>
      <c r="AJ81" s="848"/>
      <c r="AK81" s="848"/>
      <c r="AL81" s="848"/>
      <c r="AM81" s="848"/>
      <c r="AN81" s="849"/>
      <c r="AY81" s="177">
        <f t="shared" si="6"/>
        <v>1</v>
      </c>
    </row>
    <row r="82" spans="2:51" ht="18" customHeight="1">
      <c r="B82" s="184"/>
      <c r="C82" s="227">
        <f>IF(D82="","",SUBTOTAL(103,$D$78:D82))</f>
        <v>5</v>
      </c>
      <c r="D82" s="846" t="str">
        <f>IF('Input Data'!I75="","",'Input Data'!I75)</f>
        <v>VILLANUEVA, CAMILLE RAMOS</v>
      </c>
      <c r="E82" s="847"/>
      <c r="F82" s="258"/>
      <c r="G82" s="259"/>
      <c r="H82" s="219"/>
      <c r="I82" s="219"/>
      <c r="J82" s="220"/>
      <c r="K82" s="221"/>
      <c r="L82" s="219"/>
      <c r="M82" s="219"/>
      <c r="N82" s="219"/>
      <c r="O82" s="222"/>
      <c r="P82" s="223"/>
      <c r="Q82" s="219"/>
      <c r="R82" s="219"/>
      <c r="S82" s="219"/>
      <c r="T82" s="220"/>
      <c r="U82" s="221"/>
      <c r="V82" s="219"/>
      <c r="W82" s="219"/>
      <c r="X82" s="219"/>
      <c r="Y82" s="222"/>
      <c r="Z82" s="223"/>
      <c r="AA82" s="219"/>
      <c r="AB82" s="219"/>
      <c r="AC82" s="222"/>
      <c r="AD82" s="220"/>
      <c r="AE82" s="212">
        <f t="shared" si="7"/>
        <v>0</v>
      </c>
      <c r="AF82" s="213">
        <f t="shared" si="8"/>
        <v>13</v>
      </c>
      <c r="AG82" s="256">
        <f t="shared" si="9"/>
        <v>0</v>
      </c>
      <c r="AH82" s="257">
        <f t="shared" si="10"/>
        <v>13</v>
      </c>
      <c r="AI82" s="850"/>
      <c r="AJ82" s="848"/>
      <c r="AK82" s="848"/>
      <c r="AL82" s="848"/>
      <c r="AM82" s="848"/>
      <c r="AN82" s="849"/>
      <c r="AY82" s="177">
        <f t="shared" si="6"/>
        <v>1</v>
      </c>
    </row>
    <row r="83" spans="2:51" ht="18" customHeight="1">
      <c r="B83" s="184"/>
      <c r="C83" s="216">
        <f>IF(D83="","",SUBTOTAL(103,$D$78:D83))</f>
        <v>6</v>
      </c>
      <c r="D83" s="846" t="str">
        <f>IF('Input Data'!I76="","",'Input Data'!I76)</f>
        <v>LOPEZ, CLARISSE BAUTISTA</v>
      </c>
      <c r="E83" s="847"/>
      <c r="F83" s="258"/>
      <c r="G83" s="259"/>
      <c r="H83" s="219"/>
      <c r="I83" s="219"/>
      <c r="J83" s="220"/>
      <c r="K83" s="221"/>
      <c r="L83" s="219"/>
      <c r="M83" s="219"/>
      <c r="N83" s="219"/>
      <c r="O83" s="222"/>
      <c r="P83" s="223"/>
      <c r="Q83" s="219"/>
      <c r="R83" s="219"/>
      <c r="S83" s="219"/>
      <c r="T83" s="220"/>
      <c r="U83" s="221"/>
      <c r="V83" s="219"/>
      <c r="W83" s="219"/>
      <c r="X83" s="219"/>
      <c r="Y83" s="222"/>
      <c r="Z83" s="223"/>
      <c r="AA83" s="219"/>
      <c r="AB83" s="219"/>
      <c r="AC83" s="222"/>
      <c r="AD83" s="220"/>
      <c r="AE83" s="212">
        <f t="shared" si="7"/>
        <v>0</v>
      </c>
      <c r="AF83" s="213">
        <f t="shared" si="8"/>
        <v>13</v>
      </c>
      <c r="AG83" s="256">
        <f t="shared" si="9"/>
        <v>0</v>
      </c>
      <c r="AH83" s="257">
        <f t="shared" si="10"/>
        <v>13</v>
      </c>
      <c r="AI83" s="850"/>
      <c r="AJ83" s="848"/>
      <c r="AK83" s="848"/>
      <c r="AL83" s="848"/>
      <c r="AM83" s="848"/>
      <c r="AN83" s="849"/>
      <c r="AY83" s="177">
        <f t="shared" si="6"/>
        <v>1</v>
      </c>
    </row>
    <row r="84" spans="2:51" ht="18" customHeight="1">
      <c r="B84" s="184"/>
      <c r="C84" s="216">
        <f>IF(D84="","",SUBTOTAL(103,$D$78:D84))</f>
        <v>7</v>
      </c>
      <c r="D84" s="846" t="str">
        <f>IF('Input Data'!I77="","",'Input Data'!I77)</f>
        <v>TORRES, HANNAH GARCIA</v>
      </c>
      <c r="E84" s="847"/>
      <c r="F84" s="258"/>
      <c r="G84" s="259"/>
      <c r="H84" s="219"/>
      <c r="I84" s="219"/>
      <c r="J84" s="220"/>
      <c r="K84" s="221"/>
      <c r="L84" s="219"/>
      <c r="M84" s="219"/>
      <c r="N84" s="219"/>
      <c r="O84" s="222"/>
      <c r="P84" s="223"/>
      <c r="Q84" s="219"/>
      <c r="R84" s="219"/>
      <c r="S84" s="219"/>
      <c r="T84" s="220"/>
      <c r="U84" s="221"/>
      <c r="V84" s="219"/>
      <c r="W84" s="219"/>
      <c r="X84" s="219"/>
      <c r="Y84" s="222"/>
      <c r="Z84" s="223"/>
      <c r="AA84" s="219"/>
      <c r="AB84" s="219"/>
      <c r="AC84" s="222"/>
      <c r="AD84" s="220"/>
      <c r="AE84" s="212">
        <f t="shared" si="7"/>
        <v>0</v>
      </c>
      <c r="AF84" s="213">
        <f t="shared" si="8"/>
        <v>13</v>
      </c>
      <c r="AG84" s="256">
        <f t="shared" si="9"/>
        <v>0</v>
      </c>
      <c r="AH84" s="257">
        <f t="shared" si="10"/>
        <v>13</v>
      </c>
      <c r="AI84" s="850"/>
      <c r="AJ84" s="848"/>
      <c r="AK84" s="848"/>
      <c r="AL84" s="848"/>
      <c r="AM84" s="848"/>
      <c r="AN84" s="849"/>
      <c r="AY84" s="177">
        <f t="shared" si="6"/>
        <v>1</v>
      </c>
    </row>
    <row r="85" spans="2:51" ht="18" customHeight="1">
      <c r="B85" s="184"/>
      <c r="C85" s="216">
        <f>IF(D85="","",SUBTOTAL(103,$D$78:D85))</f>
        <v>8</v>
      </c>
      <c r="D85" s="846" t="str">
        <f>IF('Input Data'!I78="","",'Input Data'!I78)</f>
        <v>RAMOS, ALYSSA MORALES</v>
      </c>
      <c r="E85" s="847"/>
      <c r="F85" s="258"/>
      <c r="G85" s="259"/>
      <c r="H85" s="219"/>
      <c r="I85" s="219"/>
      <c r="J85" s="220"/>
      <c r="K85" s="221"/>
      <c r="L85" s="219"/>
      <c r="M85" s="219"/>
      <c r="N85" s="219"/>
      <c r="O85" s="222"/>
      <c r="P85" s="223"/>
      <c r="Q85" s="219"/>
      <c r="R85" s="219"/>
      <c r="S85" s="219"/>
      <c r="T85" s="220"/>
      <c r="U85" s="221"/>
      <c r="V85" s="219"/>
      <c r="W85" s="219"/>
      <c r="X85" s="219"/>
      <c r="Y85" s="222"/>
      <c r="Z85" s="223"/>
      <c r="AA85" s="219"/>
      <c r="AB85" s="219"/>
      <c r="AC85" s="222"/>
      <c r="AD85" s="220"/>
      <c r="AE85" s="212">
        <f t="shared" si="7"/>
        <v>0</v>
      </c>
      <c r="AF85" s="213">
        <f t="shared" si="8"/>
        <v>13</v>
      </c>
      <c r="AG85" s="256">
        <f t="shared" si="9"/>
        <v>0</v>
      </c>
      <c r="AH85" s="257">
        <f t="shared" si="10"/>
        <v>13</v>
      </c>
      <c r="AI85" s="850"/>
      <c r="AJ85" s="848"/>
      <c r="AK85" s="848"/>
      <c r="AL85" s="848"/>
      <c r="AM85" s="848"/>
      <c r="AN85" s="849"/>
      <c r="AY85" s="177">
        <f t="shared" si="6"/>
        <v>1</v>
      </c>
    </row>
    <row r="86" spans="2:51" ht="18" customHeight="1">
      <c r="B86" s="184"/>
      <c r="C86" s="227">
        <f>IF(D86="","",SUBTOTAL(103,$D$78:D86))</f>
        <v>9</v>
      </c>
      <c r="D86" s="846" t="str">
        <f>IF('Input Data'!I79="","",'Input Data'!I79)</f>
        <v>BAUTISTA, JESSICA FERNANDEZ</v>
      </c>
      <c r="E86" s="847"/>
      <c r="F86" s="258"/>
      <c r="G86" s="259"/>
      <c r="H86" s="219"/>
      <c r="I86" s="219"/>
      <c r="J86" s="220"/>
      <c r="K86" s="221"/>
      <c r="L86" s="219"/>
      <c r="M86" s="219"/>
      <c r="N86" s="219"/>
      <c r="O86" s="222"/>
      <c r="P86" s="223"/>
      <c r="Q86" s="219"/>
      <c r="R86" s="219"/>
      <c r="S86" s="219"/>
      <c r="T86" s="220"/>
      <c r="U86" s="221"/>
      <c r="V86" s="219"/>
      <c r="W86" s="219"/>
      <c r="X86" s="219"/>
      <c r="Y86" s="222"/>
      <c r="Z86" s="223"/>
      <c r="AA86" s="219"/>
      <c r="AB86" s="219"/>
      <c r="AC86" s="222"/>
      <c r="AD86" s="220"/>
      <c r="AE86" s="212">
        <f t="shared" si="7"/>
        <v>0</v>
      </c>
      <c r="AF86" s="213">
        <f t="shared" si="8"/>
        <v>13</v>
      </c>
      <c r="AG86" s="256">
        <f t="shared" si="9"/>
        <v>0</v>
      </c>
      <c r="AH86" s="257">
        <f t="shared" si="10"/>
        <v>13</v>
      </c>
      <c r="AI86" s="850"/>
      <c r="AJ86" s="848"/>
      <c r="AK86" s="848"/>
      <c r="AL86" s="848"/>
      <c r="AM86" s="848"/>
      <c r="AN86" s="849"/>
      <c r="AY86" s="177">
        <f t="shared" si="6"/>
        <v>1</v>
      </c>
    </row>
    <row r="87" spans="2:51" ht="18" customHeight="1">
      <c r="B87" s="184"/>
      <c r="C87" s="216">
        <f>IF(D87="","",SUBTOTAL(103,$D$78:D87))</f>
        <v>10</v>
      </c>
      <c r="D87" s="846" t="str">
        <f>IF('Input Data'!I80="","",'Input Data'!I80)</f>
        <v>GARCIA, TRISHA AQUINO</v>
      </c>
      <c r="E87" s="847"/>
      <c r="F87" s="258"/>
      <c r="G87" s="259"/>
      <c r="H87" s="219"/>
      <c r="I87" s="219"/>
      <c r="J87" s="220"/>
      <c r="K87" s="221"/>
      <c r="L87" s="219"/>
      <c r="M87" s="219"/>
      <c r="N87" s="219"/>
      <c r="O87" s="222"/>
      <c r="P87" s="223"/>
      <c r="Q87" s="219"/>
      <c r="R87" s="219"/>
      <c r="S87" s="219"/>
      <c r="T87" s="220"/>
      <c r="U87" s="221"/>
      <c r="V87" s="219"/>
      <c r="W87" s="219"/>
      <c r="X87" s="219"/>
      <c r="Y87" s="222"/>
      <c r="Z87" s="223"/>
      <c r="AA87" s="219"/>
      <c r="AB87" s="219"/>
      <c r="AC87" s="222"/>
      <c r="AD87" s="220"/>
      <c r="AE87" s="212">
        <f t="shared" si="7"/>
        <v>0</v>
      </c>
      <c r="AF87" s="213">
        <f t="shared" si="8"/>
        <v>13</v>
      </c>
      <c r="AG87" s="256">
        <f t="shared" si="9"/>
        <v>0</v>
      </c>
      <c r="AH87" s="257">
        <f t="shared" si="10"/>
        <v>13</v>
      </c>
      <c r="AI87" s="850"/>
      <c r="AJ87" s="848"/>
      <c r="AK87" s="848"/>
      <c r="AL87" s="848"/>
      <c r="AM87" s="848"/>
      <c r="AN87" s="849"/>
      <c r="AY87" s="177">
        <f t="shared" si="6"/>
        <v>1</v>
      </c>
    </row>
    <row r="88" spans="2:51" ht="18" customHeight="1">
      <c r="B88" s="184"/>
      <c r="C88" s="216">
        <f>IF(D88="","",SUBTOTAL(103,$D$78:D88))</f>
        <v>11</v>
      </c>
      <c r="D88" s="846" t="str">
        <f>IF('Input Data'!I81="","",'Input Data'!I81)</f>
        <v>MORALES, ERIKA SALAZAR</v>
      </c>
      <c r="E88" s="847"/>
      <c r="F88" s="258"/>
      <c r="G88" s="259"/>
      <c r="H88" s="219"/>
      <c r="I88" s="219"/>
      <c r="J88" s="220"/>
      <c r="K88" s="221"/>
      <c r="L88" s="219"/>
      <c r="M88" s="219"/>
      <c r="N88" s="219"/>
      <c r="O88" s="222"/>
      <c r="P88" s="223"/>
      <c r="Q88" s="219"/>
      <c r="R88" s="219"/>
      <c r="S88" s="219"/>
      <c r="T88" s="220"/>
      <c r="U88" s="221"/>
      <c r="V88" s="219"/>
      <c r="W88" s="219"/>
      <c r="X88" s="219"/>
      <c r="Y88" s="222"/>
      <c r="Z88" s="223"/>
      <c r="AA88" s="219"/>
      <c r="AB88" s="219"/>
      <c r="AC88" s="222"/>
      <c r="AD88" s="220"/>
      <c r="AE88" s="212">
        <f t="shared" si="7"/>
        <v>0</v>
      </c>
      <c r="AF88" s="213">
        <f t="shared" si="8"/>
        <v>13</v>
      </c>
      <c r="AG88" s="256">
        <f t="shared" si="9"/>
        <v>0</v>
      </c>
      <c r="AH88" s="257">
        <f t="shared" si="10"/>
        <v>13</v>
      </c>
      <c r="AI88" s="850"/>
      <c r="AJ88" s="848"/>
      <c r="AK88" s="848"/>
      <c r="AL88" s="848"/>
      <c r="AM88" s="848"/>
      <c r="AN88" s="849"/>
      <c r="AY88" s="177">
        <f t="shared" si="6"/>
        <v>1</v>
      </c>
    </row>
    <row r="89" spans="2:51" ht="18" customHeight="1">
      <c r="B89" s="184"/>
      <c r="C89" s="216">
        <f>IF(D89="","",SUBTOTAL(103,$D$78:D89))</f>
        <v>12</v>
      </c>
      <c r="D89" s="846" t="str">
        <f>IF('Input Data'!I82="","",'Input Data'!I82)</f>
        <v>FERNANDEZ, JASMINE GUTIERREZ</v>
      </c>
      <c r="E89" s="847"/>
      <c r="F89" s="258"/>
      <c r="G89" s="259"/>
      <c r="H89" s="219"/>
      <c r="I89" s="219"/>
      <c r="J89" s="220"/>
      <c r="K89" s="221"/>
      <c r="L89" s="219"/>
      <c r="M89" s="219"/>
      <c r="N89" s="219"/>
      <c r="O89" s="222"/>
      <c r="P89" s="223"/>
      <c r="Q89" s="219"/>
      <c r="R89" s="219"/>
      <c r="S89" s="219"/>
      <c r="T89" s="220"/>
      <c r="U89" s="221"/>
      <c r="V89" s="219"/>
      <c r="W89" s="219"/>
      <c r="X89" s="219"/>
      <c r="Y89" s="222"/>
      <c r="Z89" s="223"/>
      <c r="AA89" s="219"/>
      <c r="AB89" s="219"/>
      <c r="AC89" s="222"/>
      <c r="AD89" s="220"/>
      <c r="AE89" s="212">
        <f t="shared" si="7"/>
        <v>0</v>
      </c>
      <c r="AF89" s="213">
        <f t="shared" si="8"/>
        <v>13</v>
      </c>
      <c r="AG89" s="256">
        <f t="shared" si="9"/>
        <v>0</v>
      </c>
      <c r="AH89" s="257">
        <f t="shared" si="10"/>
        <v>13</v>
      </c>
      <c r="AI89" s="850"/>
      <c r="AJ89" s="848"/>
      <c r="AK89" s="848"/>
      <c r="AL89" s="848"/>
      <c r="AM89" s="848"/>
      <c r="AN89" s="849"/>
      <c r="AY89" s="177">
        <f t="shared" si="6"/>
        <v>1</v>
      </c>
    </row>
    <row r="90" spans="2:51" ht="18" customHeight="1">
      <c r="B90" s="184"/>
      <c r="C90" s="227">
        <f>IF(D90="","",SUBTOTAL(103,$D$78:D90))</f>
        <v>13</v>
      </c>
      <c r="D90" s="846" t="str">
        <f>IF('Input Data'!I83="","",'Input Data'!I83)</f>
        <v>AQUINO, NICOLE PONCE</v>
      </c>
      <c r="E90" s="847"/>
      <c r="F90" s="258"/>
      <c r="G90" s="259"/>
      <c r="H90" s="219"/>
      <c r="I90" s="219"/>
      <c r="J90" s="220"/>
      <c r="K90" s="221"/>
      <c r="L90" s="219"/>
      <c r="M90" s="219"/>
      <c r="N90" s="219"/>
      <c r="O90" s="222"/>
      <c r="P90" s="223"/>
      <c r="Q90" s="219"/>
      <c r="R90" s="219"/>
      <c r="S90" s="219"/>
      <c r="T90" s="220"/>
      <c r="U90" s="221"/>
      <c r="V90" s="219"/>
      <c r="W90" s="219"/>
      <c r="X90" s="219"/>
      <c r="Y90" s="222"/>
      <c r="Z90" s="223"/>
      <c r="AA90" s="219"/>
      <c r="AB90" s="219"/>
      <c r="AC90" s="222"/>
      <c r="AD90" s="220"/>
      <c r="AE90" s="212">
        <f t="shared" si="7"/>
        <v>0</v>
      </c>
      <c r="AF90" s="213">
        <f t="shared" si="8"/>
        <v>13</v>
      </c>
      <c r="AG90" s="256">
        <f t="shared" si="9"/>
        <v>0</v>
      </c>
      <c r="AH90" s="257">
        <f t="shared" si="10"/>
        <v>13</v>
      </c>
      <c r="AI90" s="850"/>
      <c r="AJ90" s="848"/>
      <c r="AK90" s="848"/>
      <c r="AL90" s="848"/>
      <c r="AM90" s="848"/>
      <c r="AN90" s="849"/>
      <c r="AY90" s="177">
        <f t="shared" si="6"/>
        <v>1</v>
      </c>
    </row>
    <row r="91" spans="2:51" ht="18" customHeight="1">
      <c r="B91" s="184"/>
      <c r="C91" s="216">
        <f>IF(D91="","",SUBTOTAL(103,$D$78:D91))</f>
        <v>14</v>
      </c>
      <c r="D91" s="846" t="str">
        <f>IF('Input Data'!I84="","",'Input Data'!I84)</f>
        <v>SALAZAR, DANICA RIVERA</v>
      </c>
      <c r="E91" s="847"/>
      <c r="F91" s="258"/>
      <c r="G91" s="259"/>
      <c r="H91" s="219"/>
      <c r="I91" s="219"/>
      <c r="J91" s="220"/>
      <c r="K91" s="221"/>
      <c r="L91" s="219"/>
      <c r="M91" s="219"/>
      <c r="N91" s="219"/>
      <c r="O91" s="222"/>
      <c r="P91" s="223"/>
      <c r="Q91" s="219"/>
      <c r="R91" s="219"/>
      <c r="S91" s="219"/>
      <c r="T91" s="220"/>
      <c r="U91" s="221"/>
      <c r="V91" s="219"/>
      <c r="W91" s="219"/>
      <c r="X91" s="219"/>
      <c r="Y91" s="222"/>
      <c r="Z91" s="223"/>
      <c r="AA91" s="219"/>
      <c r="AB91" s="219"/>
      <c r="AC91" s="222"/>
      <c r="AD91" s="220"/>
      <c r="AE91" s="212">
        <f t="shared" si="7"/>
        <v>0</v>
      </c>
      <c r="AF91" s="213">
        <f t="shared" si="8"/>
        <v>13</v>
      </c>
      <c r="AG91" s="256">
        <f t="shared" si="9"/>
        <v>0</v>
      </c>
      <c r="AH91" s="257">
        <f t="shared" si="10"/>
        <v>13</v>
      </c>
      <c r="AI91" s="850"/>
      <c r="AJ91" s="848"/>
      <c r="AK91" s="848"/>
      <c r="AL91" s="848"/>
      <c r="AM91" s="848"/>
      <c r="AN91" s="849"/>
      <c r="AY91" s="177">
        <f t="shared" si="6"/>
        <v>1</v>
      </c>
    </row>
    <row r="92" spans="2:51" ht="18" customHeight="1">
      <c r="C92" s="216">
        <f>IF(D92="","",SUBTOTAL(103,$D$78:D92))</f>
        <v>15</v>
      </c>
      <c r="D92" s="846" t="str">
        <f>IF('Input Data'!I85="","",'Input Data'!I85)</f>
        <v>GUTIERREZ, PATRICIA CRUZ</v>
      </c>
      <c r="E92" s="847"/>
      <c r="F92" s="258"/>
      <c r="G92" s="259"/>
      <c r="H92" s="219"/>
      <c r="I92" s="219"/>
      <c r="J92" s="220"/>
      <c r="K92" s="221"/>
      <c r="L92" s="219"/>
      <c r="M92" s="219"/>
      <c r="N92" s="219"/>
      <c r="O92" s="222"/>
      <c r="P92" s="223"/>
      <c r="Q92" s="219"/>
      <c r="R92" s="219"/>
      <c r="S92" s="219"/>
      <c r="T92" s="220"/>
      <c r="U92" s="221"/>
      <c r="V92" s="219"/>
      <c r="W92" s="219"/>
      <c r="X92" s="219"/>
      <c r="Y92" s="222"/>
      <c r="Z92" s="223"/>
      <c r="AA92" s="219"/>
      <c r="AB92" s="219"/>
      <c r="AC92" s="222"/>
      <c r="AD92" s="220"/>
      <c r="AE92" s="212">
        <f t="shared" si="7"/>
        <v>0</v>
      </c>
      <c r="AF92" s="213">
        <f t="shared" si="8"/>
        <v>13</v>
      </c>
      <c r="AG92" s="256">
        <f t="shared" si="9"/>
        <v>0</v>
      </c>
      <c r="AH92" s="257">
        <f t="shared" si="10"/>
        <v>13</v>
      </c>
      <c r="AI92" s="850"/>
      <c r="AJ92" s="848"/>
      <c r="AK92" s="848"/>
      <c r="AL92" s="848"/>
      <c r="AM92" s="848"/>
      <c r="AN92" s="849"/>
      <c r="AY92" s="177">
        <f t="shared" si="6"/>
        <v>1</v>
      </c>
    </row>
    <row r="93" spans="2:51" ht="18" customHeight="1">
      <c r="C93" s="216">
        <f>IF(D93="","",SUBTOTAL(103,$D$78:D93))</f>
        <v>16</v>
      </c>
      <c r="D93" s="846" t="str">
        <f>IF('Input Data'!I86="","",'Input Data'!I86)</f>
        <v>PONCE, KATRINA RAMIREZ</v>
      </c>
      <c r="E93" s="847"/>
      <c r="F93" s="258"/>
      <c r="G93" s="259"/>
      <c r="H93" s="219"/>
      <c r="I93" s="219"/>
      <c r="J93" s="220"/>
      <c r="K93" s="221"/>
      <c r="L93" s="219"/>
      <c r="M93" s="219"/>
      <c r="N93" s="219"/>
      <c r="O93" s="222"/>
      <c r="P93" s="223"/>
      <c r="Q93" s="219"/>
      <c r="R93" s="219"/>
      <c r="S93" s="219"/>
      <c r="T93" s="220"/>
      <c r="U93" s="221"/>
      <c r="V93" s="219"/>
      <c r="W93" s="219"/>
      <c r="X93" s="219"/>
      <c r="Y93" s="222"/>
      <c r="Z93" s="223"/>
      <c r="AA93" s="219"/>
      <c r="AB93" s="219"/>
      <c r="AC93" s="222"/>
      <c r="AD93" s="220"/>
      <c r="AE93" s="212">
        <f t="shared" si="7"/>
        <v>0</v>
      </c>
      <c r="AF93" s="213">
        <f t="shared" si="8"/>
        <v>13</v>
      </c>
      <c r="AG93" s="256">
        <f t="shared" si="9"/>
        <v>0</v>
      </c>
      <c r="AH93" s="257">
        <f t="shared" si="10"/>
        <v>13</v>
      </c>
      <c r="AI93" s="850"/>
      <c r="AJ93" s="848"/>
      <c r="AK93" s="848"/>
      <c r="AL93" s="848"/>
      <c r="AM93" s="848"/>
      <c r="AN93" s="849"/>
      <c r="AY93" s="177">
        <f t="shared" si="6"/>
        <v>1</v>
      </c>
    </row>
    <row r="94" spans="2:51" ht="18" customHeight="1">
      <c r="C94" s="227">
        <f>IF(D94="","",SUBTOTAL(103,$D$78:D94))</f>
        <v>17</v>
      </c>
      <c r="D94" s="846" t="str">
        <f>IF('Input Data'!I87="","",'Input Data'!I87)</f>
        <v>RIVERA, BIANCA CASTILLO</v>
      </c>
      <c r="E94" s="847"/>
      <c r="F94" s="258"/>
      <c r="G94" s="259"/>
      <c r="H94" s="219"/>
      <c r="I94" s="219"/>
      <c r="J94" s="220"/>
      <c r="K94" s="221"/>
      <c r="L94" s="219"/>
      <c r="M94" s="219"/>
      <c r="N94" s="219"/>
      <c r="O94" s="222"/>
      <c r="P94" s="223"/>
      <c r="Q94" s="219"/>
      <c r="R94" s="219"/>
      <c r="S94" s="219"/>
      <c r="T94" s="220"/>
      <c r="U94" s="221"/>
      <c r="V94" s="219"/>
      <c r="W94" s="219"/>
      <c r="X94" s="219"/>
      <c r="Y94" s="222"/>
      <c r="Z94" s="223"/>
      <c r="AA94" s="219"/>
      <c r="AB94" s="219"/>
      <c r="AC94" s="222"/>
      <c r="AD94" s="220"/>
      <c r="AE94" s="212">
        <f t="shared" si="7"/>
        <v>0</v>
      </c>
      <c r="AF94" s="213">
        <f t="shared" si="8"/>
        <v>13</v>
      </c>
      <c r="AG94" s="256">
        <f t="shared" si="9"/>
        <v>0</v>
      </c>
      <c r="AH94" s="257">
        <f t="shared" si="10"/>
        <v>13</v>
      </c>
      <c r="AI94" s="850"/>
      <c r="AJ94" s="848"/>
      <c r="AK94" s="848"/>
      <c r="AL94" s="848"/>
      <c r="AM94" s="848"/>
      <c r="AN94" s="849"/>
      <c r="AY94" s="177">
        <f t="shared" si="6"/>
        <v>1</v>
      </c>
    </row>
    <row r="95" spans="2:51" ht="18" customHeight="1">
      <c r="C95" s="216">
        <f>IF(D95="","",SUBTOTAL(103,$D$78:D95))</f>
        <v>18</v>
      </c>
      <c r="D95" s="846" t="str">
        <f>IF('Input Data'!I88="","",'Input Data'!I88)</f>
        <v>CRUZ, ANDREA HERRERA</v>
      </c>
      <c r="E95" s="847"/>
      <c r="F95" s="258"/>
      <c r="G95" s="259"/>
      <c r="H95" s="219"/>
      <c r="I95" s="219"/>
      <c r="J95" s="220"/>
      <c r="K95" s="221"/>
      <c r="L95" s="219"/>
      <c r="M95" s="219"/>
      <c r="N95" s="219"/>
      <c r="O95" s="222"/>
      <c r="P95" s="223"/>
      <c r="Q95" s="219"/>
      <c r="R95" s="219"/>
      <c r="S95" s="219"/>
      <c r="T95" s="220"/>
      <c r="U95" s="221"/>
      <c r="V95" s="219"/>
      <c r="W95" s="219"/>
      <c r="X95" s="219"/>
      <c r="Y95" s="222"/>
      <c r="Z95" s="223"/>
      <c r="AA95" s="219"/>
      <c r="AB95" s="219"/>
      <c r="AC95" s="222"/>
      <c r="AD95" s="220"/>
      <c r="AE95" s="212">
        <f t="shared" si="7"/>
        <v>0</v>
      </c>
      <c r="AF95" s="213">
        <f t="shared" si="8"/>
        <v>13</v>
      </c>
      <c r="AG95" s="256">
        <f t="shared" si="9"/>
        <v>0</v>
      </c>
      <c r="AH95" s="257">
        <f t="shared" si="10"/>
        <v>13</v>
      </c>
      <c r="AI95" s="850"/>
      <c r="AJ95" s="848"/>
      <c r="AK95" s="848"/>
      <c r="AL95" s="848"/>
      <c r="AM95" s="848"/>
      <c r="AN95" s="849"/>
      <c r="AY95" s="177">
        <f t="shared" si="6"/>
        <v>1</v>
      </c>
    </row>
    <row r="96" spans="2:51" ht="18" customHeight="1">
      <c r="C96" s="216">
        <f>IF(D96="","",SUBTOTAL(103,$D$78:D96))</f>
        <v>19</v>
      </c>
      <c r="D96" s="846" t="str">
        <f>IF('Input Data'!I89="","",'Input Data'!I89)</f>
        <v>RAMIREZ, SHAIRA NAVARRO</v>
      </c>
      <c r="E96" s="847"/>
      <c r="F96" s="258"/>
      <c r="G96" s="259"/>
      <c r="H96" s="219"/>
      <c r="I96" s="219"/>
      <c r="J96" s="220"/>
      <c r="K96" s="221"/>
      <c r="L96" s="219"/>
      <c r="M96" s="219"/>
      <c r="N96" s="219"/>
      <c r="O96" s="222"/>
      <c r="P96" s="223"/>
      <c r="Q96" s="219"/>
      <c r="R96" s="219"/>
      <c r="S96" s="219"/>
      <c r="T96" s="220"/>
      <c r="U96" s="221"/>
      <c r="V96" s="219"/>
      <c r="W96" s="219"/>
      <c r="X96" s="219"/>
      <c r="Y96" s="222"/>
      <c r="Z96" s="223"/>
      <c r="AA96" s="219"/>
      <c r="AB96" s="219"/>
      <c r="AC96" s="222"/>
      <c r="AD96" s="220"/>
      <c r="AE96" s="212">
        <f t="shared" si="7"/>
        <v>0</v>
      </c>
      <c r="AF96" s="213">
        <f t="shared" si="8"/>
        <v>13</v>
      </c>
      <c r="AG96" s="256">
        <f t="shared" si="9"/>
        <v>0</v>
      </c>
      <c r="AH96" s="257">
        <f t="shared" si="10"/>
        <v>13</v>
      </c>
      <c r="AI96" s="850"/>
      <c r="AJ96" s="848"/>
      <c r="AK96" s="848"/>
      <c r="AL96" s="848"/>
      <c r="AM96" s="848"/>
      <c r="AN96" s="849"/>
      <c r="AY96" s="177">
        <f t="shared" si="6"/>
        <v>1</v>
      </c>
    </row>
    <row r="97" spans="3:51" ht="18" customHeight="1">
      <c r="C97" s="216">
        <f>IF(D97="","",SUBTOTAL(103,$D$78:D97))</f>
        <v>20</v>
      </c>
      <c r="D97" s="846" t="str">
        <f>IF('Input Data'!I90="","",'Input Data'!I90)</f>
        <v>CASTILLO, DENISE VERGARA</v>
      </c>
      <c r="E97" s="847"/>
      <c r="F97" s="258"/>
      <c r="G97" s="259"/>
      <c r="H97" s="219"/>
      <c r="I97" s="219"/>
      <c r="J97" s="220"/>
      <c r="K97" s="221"/>
      <c r="L97" s="219"/>
      <c r="M97" s="219"/>
      <c r="N97" s="219"/>
      <c r="O97" s="222"/>
      <c r="P97" s="223"/>
      <c r="Q97" s="219"/>
      <c r="R97" s="219"/>
      <c r="S97" s="219"/>
      <c r="T97" s="220"/>
      <c r="U97" s="221"/>
      <c r="V97" s="219"/>
      <c r="W97" s="219"/>
      <c r="X97" s="219"/>
      <c r="Y97" s="222"/>
      <c r="Z97" s="223"/>
      <c r="AA97" s="219"/>
      <c r="AB97" s="219"/>
      <c r="AC97" s="222"/>
      <c r="AD97" s="220"/>
      <c r="AE97" s="212">
        <f t="shared" si="7"/>
        <v>0</v>
      </c>
      <c r="AF97" s="213">
        <f t="shared" si="8"/>
        <v>13</v>
      </c>
      <c r="AG97" s="256">
        <f t="shared" si="9"/>
        <v>0</v>
      </c>
      <c r="AH97" s="257">
        <f t="shared" si="10"/>
        <v>13</v>
      </c>
      <c r="AI97" s="850"/>
      <c r="AJ97" s="848"/>
      <c r="AK97" s="848"/>
      <c r="AL97" s="848"/>
      <c r="AM97" s="848"/>
      <c r="AN97" s="849"/>
      <c r="AY97" s="177">
        <f t="shared" si="6"/>
        <v>1</v>
      </c>
    </row>
    <row r="98" spans="3:51" ht="18" customHeight="1">
      <c r="C98" s="216">
        <f>IF(D98="","",SUBTOTAL(103,$D$78:D98))</f>
        <v>21</v>
      </c>
      <c r="D98" s="846" t="str">
        <f>IF('Input Data'!I91="","",'Input Data'!I91)</f>
        <v>HERRERA, MIKAELA DOMINGUEZ</v>
      </c>
      <c r="E98" s="847"/>
      <c r="F98" s="258"/>
      <c r="G98" s="259"/>
      <c r="H98" s="219"/>
      <c r="I98" s="219"/>
      <c r="J98" s="220"/>
      <c r="K98" s="221"/>
      <c r="L98" s="219"/>
      <c r="M98" s="219"/>
      <c r="N98" s="219"/>
      <c r="O98" s="222"/>
      <c r="P98" s="223"/>
      <c r="Q98" s="219"/>
      <c r="R98" s="219"/>
      <c r="S98" s="219"/>
      <c r="T98" s="220"/>
      <c r="U98" s="221"/>
      <c r="V98" s="219"/>
      <c r="W98" s="219"/>
      <c r="X98" s="219"/>
      <c r="Y98" s="222"/>
      <c r="Z98" s="223"/>
      <c r="AA98" s="219"/>
      <c r="AB98" s="219"/>
      <c r="AC98" s="222"/>
      <c r="AD98" s="220"/>
      <c r="AE98" s="212">
        <f t="shared" si="7"/>
        <v>0</v>
      </c>
      <c r="AF98" s="213">
        <f t="shared" si="8"/>
        <v>13</v>
      </c>
      <c r="AG98" s="256">
        <f t="shared" si="9"/>
        <v>0</v>
      </c>
      <c r="AH98" s="257">
        <f t="shared" si="10"/>
        <v>13</v>
      </c>
      <c r="AI98" s="850"/>
      <c r="AJ98" s="848"/>
      <c r="AK98" s="848"/>
      <c r="AL98" s="848"/>
      <c r="AM98" s="848"/>
      <c r="AN98" s="849"/>
    </row>
    <row r="99" spans="3:51" ht="18" customHeight="1">
      <c r="C99" s="216">
        <f>IF(D99="","",SUBTOTAL(103,$D$78:D99))</f>
        <v>22</v>
      </c>
      <c r="D99" s="846" t="str">
        <f>IF('Input Data'!I92="","",'Input Data'!I92)</f>
        <v>NAVARRO, JOANNA ESPINOZA</v>
      </c>
      <c r="E99" s="847"/>
      <c r="F99" s="258"/>
      <c r="G99" s="259"/>
      <c r="H99" s="219"/>
      <c r="I99" s="219"/>
      <c r="J99" s="220"/>
      <c r="K99" s="221"/>
      <c r="L99" s="219"/>
      <c r="M99" s="219"/>
      <c r="N99" s="219"/>
      <c r="O99" s="222"/>
      <c r="P99" s="223"/>
      <c r="Q99" s="219"/>
      <c r="R99" s="219"/>
      <c r="S99" s="219"/>
      <c r="T99" s="220"/>
      <c r="U99" s="221"/>
      <c r="V99" s="219"/>
      <c r="W99" s="219"/>
      <c r="X99" s="219"/>
      <c r="Y99" s="222"/>
      <c r="Z99" s="223"/>
      <c r="AA99" s="219"/>
      <c r="AB99" s="219"/>
      <c r="AC99" s="222"/>
      <c r="AD99" s="220"/>
      <c r="AE99" s="212">
        <f t="shared" si="7"/>
        <v>0</v>
      </c>
      <c r="AF99" s="213">
        <f t="shared" si="8"/>
        <v>13</v>
      </c>
      <c r="AG99" s="256">
        <f t="shared" si="9"/>
        <v>0</v>
      </c>
      <c r="AH99" s="257">
        <f t="shared" si="10"/>
        <v>13</v>
      </c>
      <c r="AI99" s="850"/>
      <c r="AJ99" s="848"/>
      <c r="AK99" s="848"/>
      <c r="AL99" s="848"/>
      <c r="AM99" s="848"/>
      <c r="AN99" s="849"/>
    </row>
    <row r="100" spans="3:51" ht="18" customHeight="1">
      <c r="C100" s="216">
        <f>IF(D100="","",SUBTOTAL(103,$D$78:D100))</f>
        <v>23</v>
      </c>
      <c r="D100" s="846" t="str">
        <f>IF('Input Data'!I93="","",'Input Data'!I93)</f>
        <v>VERGARA, ANGELICA DEL ROSARIO</v>
      </c>
      <c r="E100" s="847"/>
      <c r="F100" s="258"/>
      <c r="G100" s="259"/>
      <c r="H100" s="219"/>
      <c r="I100" s="219"/>
      <c r="J100" s="220"/>
      <c r="K100" s="221"/>
      <c r="L100" s="219"/>
      <c r="M100" s="219"/>
      <c r="N100" s="219"/>
      <c r="O100" s="222"/>
      <c r="P100" s="223"/>
      <c r="Q100" s="219"/>
      <c r="R100" s="219"/>
      <c r="S100" s="219"/>
      <c r="T100" s="220"/>
      <c r="U100" s="221"/>
      <c r="V100" s="219"/>
      <c r="W100" s="219"/>
      <c r="X100" s="219"/>
      <c r="Y100" s="222"/>
      <c r="Z100" s="223"/>
      <c r="AA100" s="219"/>
      <c r="AB100" s="219"/>
      <c r="AC100" s="222"/>
      <c r="AD100" s="220"/>
      <c r="AE100" s="212">
        <f t="shared" si="7"/>
        <v>0</v>
      </c>
      <c r="AF100" s="213">
        <f t="shared" si="8"/>
        <v>13</v>
      </c>
      <c r="AG100" s="256">
        <f t="shared" si="9"/>
        <v>0</v>
      </c>
      <c r="AH100" s="257">
        <f t="shared" si="10"/>
        <v>13</v>
      </c>
      <c r="AI100" s="850"/>
      <c r="AJ100" s="848"/>
      <c r="AK100" s="848"/>
      <c r="AL100" s="848"/>
      <c r="AM100" s="848"/>
      <c r="AN100" s="849"/>
    </row>
    <row r="101" spans="3:51" ht="18" customHeight="1">
      <c r="C101" s="216">
        <f>IF(D101="","",SUBTOTAL(103,$D$78:D101))</f>
        <v>24</v>
      </c>
      <c r="D101" s="846" t="str">
        <f>IF('Input Data'!I94="","",'Input Data'!I94)</f>
        <v>DOMINGUEZ, BEATRICE EVANGELISTA</v>
      </c>
      <c r="E101" s="847"/>
      <c r="F101" s="258"/>
      <c r="G101" s="259"/>
      <c r="H101" s="219"/>
      <c r="I101" s="219"/>
      <c r="J101" s="220"/>
      <c r="K101" s="221"/>
      <c r="L101" s="219"/>
      <c r="M101" s="219"/>
      <c r="N101" s="219"/>
      <c r="O101" s="222"/>
      <c r="P101" s="223"/>
      <c r="Q101" s="219"/>
      <c r="R101" s="219"/>
      <c r="S101" s="219"/>
      <c r="T101" s="220"/>
      <c r="U101" s="221"/>
      <c r="V101" s="219"/>
      <c r="W101" s="219"/>
      <c r="X101" s="219"/>
      <c r="Y101" s="222"/>
      <c r="Z101" s="223"/>
      <c r="AA101" s="219"/>
      <c r="AB101" s="219"/>
      <c r="AC101" s="222"/>
      <c r="AD101" s="220"/>
      <c r="AE101" s="212">
        <f t="shared" si="7"/>
        <v>0</v>
      </c>
      <c r="AF101" s="213">
        <f t="shared" si="8"/>
        <v>13</v>
      </c>
      <c r="AG101" s="256">
        <f t="shared" si="9"/>
        <v>0</v>
      </c>
      <c r="AH101" s="257">
        <f t="shared" si="10"/>
        <v>13</v>
      </c>
      <c r="AI101" s="850"/>
      <c r="AJ101" s="848"/>
      <c r="AK101" s="848"/>
      <c r="AL101" s="848"/>
      <c r="AM101" s="848"/>
      <c r="AN101" s="849"/>
    </row>
    <row r="102" spans="3:51" ht="18" customHeight="1">
      <c r="C102" s="216">
        <f>IF(D102="","",SUBTOTAL(103,$D$78:D102))</f>
        <v>25</v>
      </c>
      <c r="D102" s="846" t="str">
        <f>IF('Input Data'!I95="","",'Input Data'!I95)</f>
        <v>ESPINOZA, CAMILLE MERCADO</v>
      </c>
      <c r="E102" s="847"/>
      <c r="F102" s="258"/>
      <c r="G102" s="259"/>
      <c r="H102" s="219"/>
      <c r="I102" s="219"/>
      <c r="J102" s="220"/>
      <c r="K102" s="221"/>
      <c r="L102" s="219"/>
      <c r="M102" s="219"/>
      <c r="N102" s="219"/>
      <c r="O102" s="222"/>
      <c r="P102" s="223"/>
      <c r="Q102" s="219"/>
      <c r="R102" s="219"/>
      <c r="S102" s="219"/>
      <c r="T102" s="220"/>
      <c r="U102" s="221"/>
      <c r="V102" s="219"/>
      <c r="W102" s="219"/>
      <c r="X102" s="219"/>
      <c r="Y102" s="222"/>
      <c r="Z102" s="223"/>
      <c r="AA102" s="219"/>
      <c r="AB102" s="219"/>
      <c r="AC102" s="222"/>
      <c r="AD102" s="220"/>
      <c r="AE102" s="212">
        <f t="shared" si="7"/>
        <v>0</v>
      </c>
      <c r="AF102" s="213">
        <f t="shared" si="8"/>
        <v>13</v>
      </c>
      <c r="AG102" s="256">
        <f t="shared" si="9"/>
        <v>0</v>
      </c>
      <c r="AH102" s="257">
        <f t="shared" si="10"/>
        <v>13</v>
      </c>
      <c r="AI102" s="850"/>
      <c r="AJ102" s="848"/>
      <c r="AK102" s="848"/>
      <c r="AL102" s="848"/>
      <c r="AM102" s="848"/>
      <c r="AN102" s="849"/>
    </row>
    <row r="103" spans="3:51" ht="18" customHeight="1">
      <c r="C103" s="216">
        <f>IF(D103="","",SUBTOTAL(103,$D$78:D103))</f>
        <v>26</v>
      </c>
      <c r="D103" s="846" t="str">
        <f>IF('Input Data'!I96="","",'Input Data'!I96)</f>
        <v>DEL ROSARIO, LIANNE PADILLA</v>
      </c>
      <c r="E103" s="847"/>
      <c r="F103" s="258"/>
      <c r="G103" s="259"/>
      <c r="H103" s="219"/>
      <c r="I103" s="219"/>
      <c r="J103" s="220"/>
      <c r="K103" s="221"/>
      <c r="L103" s="219"/>
      <c r="M103" s="219"/>
      <c r="N103" s="219"/>
      <c r="O103" s="222"/>
      <c r="P103" s="223"/>
      <c r="Q103" s="219"/>
      <c r="R103" s="219"/>
      <c r="S103" s="219"/>
      <c r="T103" s="220"/>
      <c r="U103" s="221"/>
      <c r="V103" s="219"/>
      <c r="W103" s="219"/>
      <c r="X103" s="219"/>
      <c r="Y103" s="222"/>
      <c r="Z103" s="223"/>
      <c r="AA103" s="219"/>
      <c r="AB103" s="219"/>
      <c r="AC103" s="222"/>
      <c r="AD103" s="220"/>
      <c r="AE103" s="212">
        <f t="shared" si="7"/>
        <v>0</v>
      </c>
      <c r="AF103" s="213">
        <f t="shared" si="8"/>
        <v>13</v>
      </c>
      <c r="AG103" s="256">
        <f t="shared" si="9"/>
        <v>0</v>
      </c>
      <c r="AH103" s="257">
        <f t="shared" si="10"/>
        <v>13</v>
      </c>
      <c r="AI103" s="850"/>
      <c r="AJ103" s="848"/>
      <c r="AK103" s="848"/>
      <c r="AL103" s="848"/>
      <c r="AM103" s="848"/>
      <c r="AN103" s="849"/>
    </row>
    <row r="104" spans="3:51" ht="18" customHeight="1">
      <c r="C104" s="216">
        <f>IF(D104="","",SUBTOTAL(103,$D$78:D104))</f>
        <v>27</v>
      </c>
      <c r="D104" s="846" t="str">
        <f>IF('Input Data'!I97="","",'Input Data'!I97)</f>
        <v>EVANGELISTA, CELINE MANALO</v>
      </c>
      <c r="E104" s="847"/>
      <c r="F104" s="258"/>
      <c r="G104" s="259"/>
      <c r="H104" s="219"/>
      <c r="I104" s="219"/>
      <c r="J104" s="220"/>
      <c r="K104" s="221"/>
      <c r="L104" s="219"/>
      <c r="M104" s="219"/>
      <c r="N104" s="219"/>
      <c r="O104" s="222"/>
      <c r="P104" s="223"/>
      <c r="Q104" s="219"/>
      <c r="R104" s="219"/>
      <c r="S104" s="219"/>
      <c r="T104" s="220"/>
      <c r="U104" s="221"/>
      <c r="V104" s="219"/>
      <c r="W104" s="219"/>
      <c r="X104" s="219"/>
      <c r="Y104" s="222"/>
      <c r="Z104" s="223"/>
      <c r="AA104" s="219"/>
      <c r="AB104" s="219"/>
      <c r="AC104" s="222"/>
      <c r="AD104" s="220"/>
      <c r="AE104" s="212">
        <f t="shared" si="7"/>
        <v>0</v>
      </c>
      <c r="AF104" s="213">
        <f t="shared" si="8"/>
        <v>13</v>
      </c>
      <c r="AG104" s="256">
        <f t="shared" si="9"/>
        <v>0</v>
      </c>
      <c r="AH104" s="257">
        <f t="shared" si="10"/>
        <v>13</v>
      </c>
      <c r="AI104" s="850"/>
      <c r="AJ104" s="848"/>
      <c r="AK104" s="848"/>
      <c r="AL104" s="848"/>
      <c r="AM104" s="848"/>
      <c r="AN104" s="849"/>
    </row>
    <row r="105" spans="3:51" ht="18" customHeight="1">
      <c r="C105" s="216">
        <f>IF(D105="","",SUBTOTAL(103,$D$78:D105))</f>
        <v>28</v>
      </c>
      <c r="D105" s="846" t="str">
        <f>IF('Input Data'!I98="","",'Input Data'!I98)</f>
        <v>MERCADO, MAE SORIANO</v>
      </c>
      <c r="E105" s="847"/>
      <c r="F105" s="258"/>
      <c r="G105" s="259"/>
      <c r="H105" s="219"/>
      <c r="I105" s="219"/>
      <c r="J105" s="220"/>
      <c r="K105" s="221"/>
      <c r="L105" s="219"/>
      <c r="M105" s="219"/>
      <c r="N105" s="219"/>
      <c r="O105" s="222"/>
      <c r="P105" s="223"/>
      <c r="Q105" s="219"/>
      <c r="R105" s="219"/>
      <c r="S105" s="219"/>
      <c r="T105" s="220"/>
      <c r="U105" s="221"/>
      <c r="V105" s="219"/>
      <c r="W105" s="219"/>
      <c r="X105" s="219"/>
      <c r="Y105" s="222"/>
      <c r="Z105" s="223"/>
      <c r="AA105" s="219"/>
      <c r="AB105" s="219"/>
      <c r="AC105" s="222"/>
      <c r="AD105" s="220"/>
      <c r="AE105" s="212">
        <f t="shared" si="7"/>
        <v>0</v>
      </c>
      <c r="AF105" s="213">
        <f t="shared" si="8"/>
        <v>13</v>
      </c>
      <c r="AG105" s="256">
        <f t="shared" si="9"/>
        <v>0</v>
      </c>
      <c r="AH105" s="257">
        <f t="shared" si="10"/>
        <v>13</v>
      </c>
      <c r="AI105" s="850"/>
      <c r="AJ105" s="848"/>
      <c r="AK105" s="848"/>
      <c r="AL105" s="848"/>
      <c r="AM105" s="848"/>
      <c r="AN105" s="849"/>
    </row>
    <row r="106" spans="3:51" ht="18" customHeight="1">
      <c r="C106" s="216">
        <f>IF(D106="","",SUBTOTAL(103,$D$78:D106))</f>
        <v>29</v>
      </c>
      <c r="D106" s="846" t="str">
        <f>IF('Input Data'!I99="","",'Input Data'!I99)</f>
        <v>PADILLA, RICA VILLAREAL</v>
      </c>
      <c r="E106" s="847"/>
      <c r="F106" s="258"/>
      <c r="G106" s="259"/>
      <c r="H106" s="219"/>
      <c r="I106" s="219"/>
      <c r="J106" s="220"/>
      <c r="K106" s="221"/>
      <c r="L106" s="219"/>
      <c r="M106" s="219"/>
      <c r="N106" s="219"/>
      <c r="O106" s="222"/>
      <c r="P106" s="223"/>
      <c r="Q106" s="219"/>
      <c r="R106" s="219"/>
      <c r="S106" s="219"/>
      <c r="T106" s="220"/>
      <c r="U106" s="221"/>
      <c r="V106" s="219"/>
      <c r="W106" s="219"/>
      <c r="X106" s="219"/>
      <c r="Y106" s="222"/>
      <c r="Z106" s="223"/>
      <c r="AA106" s="219"/>
      <c r="AB106" s="219"/>
      <c r="AC106" s="222"/>
      <c r="AD106" s="220"/>
      <c r="AE106" s="212">
        <f t="shared" si="7"/>
        <v>0</v>
      </c>
      <c r="AF106" s="213">
        <f t="shared" si="8"/>
        <v>13</v>
      </c>
      <c r="AG106" s="256">
        <f t="shared" si="9"/>
        <v>0</v>
      </c>
      <c r="AH106" s="257">
        <f t="shared" si="10"/>
        <v>13</v>
      </c>
      <c r="AI106" s="850"/>
      <c r="AJ106" s="848"/>
      <c r="AK106" s="848"/>
      <c r="AL106" s="848"/>
      <c r="AM106" s="848"/>
      <c r="AN106" s="849"/>
    </row>
    <row r="107" spans="3:51" ht="18" customHeight="1">
      <c r="C107" s="216">
        <f>IF(D107="","",SUBTOTAL(103,$D$78:D107))</f>
        <v>30</v>
      </c>
      <c r="D107" s="846" t="str">
        <f>IF('Input Data'!I100="","",'Input Data'!I100)</f>
        <v>MANALO, ELAINE MARQUEZ</v>
      </c>
      <c r="E107" s="847"/>
      <c r="F107" s="258"/>
      <c r="G107" s="259"/>
      <c r="H107" s="219"/>
      <c r="I107" s="219"/>
      <c r="J107" s="220"/>
      <c r="K107" s="221"/>
      <c r="L107" s="219"/>
      <c r="M107" s="219"/>
      <c r="N107" s="219"/>
      <c r="O107" s="222"/>
      <c r="P107" s="223"/>
      <c r="Q107" s="219"/>
      <c r="R107" s="219"/>
      <c r="S107" s="219"/>
      <c r="T107" s="220"/>
      <c r="U107" s="221"/>
      <c r="V107" s="219"/>
      <c r="W107" s="219"/>
      <c r="X107" s="219"/>
      <c r="Y107" s="222"/>
      <c r="Z107" s="223"/>
      <c r="AA107" s="219"/>
      <c r="AB107" s="219"/>
      <c r="AC107" s="222"/>
      <c r="AD107" s="220"/>
      <c r="AE107" s="212">
        <f t="shared" si="7"/>
        <v>0</v>
      </c>
      <c r="AF107" s="213">
        <f t="shared" si="8"/>
        <v>13</v>
      </c>
      <c r="AG107" s="256">
        <f t="shared" si="9"/>
        <v>0</v>
      </c>
      <c r="AH107" s="257">
        <f t="shared" si="10"/>
        <v>13</v>
      </c>
      <c r="AI107" s="850"/>
      <c r="AJ107" s="848"/>
      <c r="AK107" s="848"/>
      <c r="AL107" s="848"/>
      <c r="AM107" s="848"/>
      <c r="AN107" s="849"/>
    </row>
    <row r="108" spans="3:51" ht="18" customHeight="1">
      <c r="C108" s="216">
        <f>IF(D108="","",SUBTOTAL(103,$D$78:D108))</f>
        <v>31</v>
      </c>
      <c r="D108" s="846" t="str">
        <f>IF('Input Data'!I101="","",'Input Data'!I101)</f>
        <v>SORIANO, SOFIA DIZON</v>
      </c>
      <c r="E108" s="847"/>
      <c r="F108" s="258"/>
      <c r="G108" s="259"/>
      <c r="H108" s="219"/>
      <c r="I108" s="219"/>
      <c r="J108" s="220"/>
      <c r="K108" s="221"/>
      <c r="L108" s="219"/>
      <c r="M108" s="219"/>
      <c r="N108" s="219"/>
      <c r="O108" s="222"/>
      <c r="P108" s="223"/>
      <c r="Q108" s="219"/>
      <c r="R108" s="219"/>
      <c r="S108" s="219"/>
      <c r="T108" s="220"/>
      <c r="U108" s="221"/>
      <c r="V108" s="219"/>
      <c r="W108" s="219"/>
      <c r="X108" s="219"/>
      <c r="Y108" s="222"/>
      <c r="Z108" s="223"/>
      <c r="AA108" s="219"/>
      <c r="AB108" s="219"/>
      <c r="AC108" s="222"/>
      <c r="AD108" s="220"/>
      <c r="AE108" s="212">
        <f t="shared" si="7"/>
        <v>0</v>
      </c>
      <c r="AF108" s="213">
        <f t="shared" si="8"/>
        <v>13</v>
      </c>
      <c r="AG108" s="256">
        <f t="shared" si="9"/>
        <v>0</v>
      </c>
      <c r="AH108" s="257">
        <f t="shared" si="10"/>
        <v>13</v>
      </c>
      <c r="AI108" s="850"/>
      <c r="AJ108" s="848"/>
      <c r="AK108" s="848"/>
      <c r="AL108" s="848"/>
      <c r="AM108" s="848"/>
      <c r="AN108" s="849"/>
    </row>
    <row r="109" spans="3:51" ht="18" customHeight="1">
      <c r="C109" s="216">
        <f>IF(D109="","",SUBTOTAL(103,$D$78:D109))</f>
        <v>32</v>
      </c>
      <c r="D109" s="846" t="str">
        <f>IF('Input Data'!I102="","",'Input Data'!I102)</f>
        <v>VILLAREAL, MARGAUX DE LEON</v>
      </c>
      <c r="E109" s="847"/>
      <c r="F109" s="258"/>
      <c r="G109" s="259"/>
      <c r="H109" s="219"/>
      <c r="I109" s="219"/>
      <c r="J109" s="220"/>
      <c r="K109" s="221"/>
      <c r="L109" s="219"/>
      <c r="M109" s="219"/>
      <c r="N109" s="219"/>
      <c r="O109" s="222"/>
      <c r="P109" s="223"/>
      <c r="Q109" s="219"/>
      <c r="R109" s="219"/>
      <c r="S109" s="219"/>
      <c r="T109" s="220"/>
      <c r="U109" s="221"/>
      <c r="V109" s="219"/>
      <c r="W109" s="219"/>
      <c r="X109" s="219"/>
      <c r="Y109" s="222"/>
      <c r="Z109" s="223"/>
      <c r="AA109" s="219"/>
      <c r="AB109" s="219"/>
      <c r="AC109" s="222"/>
      <c r="AD109" s="220"/>
      <c r="AE109" s="212">
        <f t="shared" si="7"/>
        <v>0</v>
      </c>
      <c r="AF109" s="213">
        <f t="shared" si="8"/>
        <v>13</v>
      </c>
      <c r="AG109" s="256">
        <f t="shared" si="9"/>
        <v>0</v>
      </c>
      <c r="AH109" s="257">
        <f t="shared" si="10"/>
        <v>13</v>
      </c>
      <c r="AI109" s="850"/>
      <c r="AJ109" s="848"/>
      <c r="AK109" s="848"/>
      <c r="AL109" s="848"/>
      <c r="AM109" s="848"/>
      <c r="AN109" s="849"/>
    </row>
    <row r="110" spans="3:51" ht="18" customHeight="1">
      <c r="C110" s="216">
        <f>IF(D110="","",SUBTOTAL(103,$D$78:D110))</f>
        <v>33</v>
      </c>
      <c r="D110" s="846" t="str">
        <f>IF('Input Data'!I103="","",'Input Data'!I103)</f>
        <v>MARQUEZ, ROXANNE FRANCISCO</v>
      </c>
      <c r="E110" s="847"/>
      <c r="F110" s="258"/>
      <c r="G110" s="259"/>
      <c r="H110" s="219"/>
      <c r="I110" s="219"/>
      <c r="J110" s="220"/>
      <c r="K110" s="221"/>
      <c r="L110" s="219"/>
      <c r="M110" s="219"/>
      <c r="N110" s="219"/>
      <c r="O110" s="222"/>
      <c r="P110" s="223"/>
      <c r="Q110" s="219"/>
      <c r="R110" s="219"/>
      <c r="S110" s="219"/>
      <c r="T110" s="220"/>
      <c r="U110" s="221"/>
      <c r="V110" s="219"/>
      <c r="W110" s="219"/>
      <c r="X110" s="219"/>
      <c r="Y110" s="222"/>
      <c r="Z110" s="223"/>
      <c r="AA110" s="219"/>
      <c r="AB110" s="219"/>
      <c r="AC110" s="222"/>
      <c r="AD110" s="220"/>
      <c r="AE110" s="212">
        <f t="shared" si="7"/>
        <v>0</v>
      </c>
      <c r="AF110" s="213">
        <f t="shared" si="8"/>
        <v>13</v>
      </c>
      <c r="AG110" s="256">
        <f t="shared" si="9"/>
        <v>0</v>
      </c>
      <c r="AH110" s="257">
        <f t="shared" si="10"/>
        <v>13</v>
      </c>
      <c r="AI110" s="850"/>
      <c r="AJ110" s="848"/>
      <c r="AK110" s="848"/>
      <c r="AL110" s="848"/>
      <c r="AM110" s="848"/>
      <c r="AN110" s="849"/>
    </row>
    <row r="111" spans="3:51" ht="18" customHeight="1">
      <c r="C111" s="216">
        <f>IF(D111="","",SUBTOTAL(103,$D$78:D111))</f>
        <v>34</v>
      </c>
      <c r="D111" s="846" t="str">
        <f>IF('Input Data'!I104="","",'Input Data'!I104)</f>
        <v>SANTIAGO, KRIZIA ORTEGA</v>
      </c>
      <c r="E111" s="847"/>
      <c r="F111" s="258"/>
      <c r="G111" s="259"/>
      <c r="H111" s="219"/>
      <c r="I111" s="219"/>
      <c r="J111" s="220"/>
      <c r="K111" s="221"/>
      <c r="L111" s="219"/>
      <c r="M111" s="219"/>
      <c r="N111" s="219"/>
      <c r="O111" s="222"/>
      <c r="P111" s="223"/>
      <c r="Q111" s="219"/>
      <c r="R111" s="219"/>
      <c r="S111" s="219"/>
      <c r="T111" s="220"/>
      <c r="U111" s="221"/>
      <c r="V111" s="219"/>
      <c r="W111" s="219"/>
      <c r="X111" s="219"/>
      <c r="Y111" s="222"/>
      <c r="Z111" s="223"/>
      <c r="AA111" s="219"/>
      <c r="AB111" s="219"/>
      <c r="AC111" s="222"/>
      <c r="AD111" s="220"/>
      <c r="AE111" s="212">
        <f t="shared" si="7"/>
        <v>0</v>
      </c>
      <c r="AF111" s="213">
        <f t="shared" si="8"/>
        <v>13</v>
      </c>
      <c r="AG111" s="256">
        <f t="shared" si="9"/>
        <v>0</v>
      </c>
      <c r="AH111" s="257">
        <f t="shared" si="10"/>
        <v>13</v>
      </c>
      <c r="AI111" s="850"/>
      <c r="AJ111" s="848"/>
      <c r="AK111" s="848"/>
      <c r="AL111" s="848"/>
      <c r="AM111" s="848"/>
      <c r="AN111" s="849"/>
    </row>
    <row r="112" spans="3:51" ht="18" customHeight="1">
      <c r="C112" s="216">
        <f>IF(D112="","",SUBTOTAL(103,$D$78:D112))</f>
        <v>35</v>
      </c>
      <c r="D112" s="846" t="str">
        <f>IF('Input Data'!I105="","",'Input Data'!I105)</f>
        <v>DE LEON, HANNAH CHAVEZ</v>
      </c>
      <c r="E112" s="847"/>
      <c r="F112" s="258"/>
      <c r="G112" s="259"/>
      <c r="H112" s="219"/>
      <c r="I112" s="219"/>
      <c r="J112" s="220"/>
      <c r="K112" s="221"/>
      <c r="L112" s="219"/>
      <c r="M112" s="219"/>
      <c r="N112" s="219"/>
      <c r="O112" s="222"/>
      <c r="P112" s="223"/>
      <c r="Q112" s="219"/>
      <c r="R112" s="219"/>
      <c r="S112" s="219"/>
      <c r="T112" s="220"/>
      <c r="U112" s="221"/>
      <c r="V112" s="219"/>
      <c r="W112" s="219"/>
      <c r="X112" s="219"/>
      <c r="Y112" s="222"/>
      <c r="Z112" s="223"/>
      <c r="AA112" s="219"/>
      <c r="AB112" s="219"/>
      <c r="AC112" s="222"/>
      <c r="AD112" s="220"/>
      <c r="AE112" s="212">
        <f t="shared" si="7"/>
        <v>0</v>
      </c>
      <c r="AF112" s="213">
        <f t="shared" si="8"/>
        <v>13</v>
      </c>
      <c r="AG112" s="256">
        <f t="shared" si="9"/>
        <v>0</v>
      </c>
      <c r="AH112" s="257">
        <f t="shared" si="10"/>
        <v>13</v>
      </c>
      <c r="AI112" s="850"/>
      <c r="AJ112" s="848"/>
      <c r="AK112" s="848"/>
      <c r="AL112" s="848"/>
      <c r="AM112" s="848"/>
      <c r="AN112" s="849"/>
    </row>
    <row r="113" spans="3:51" ht="18" customHeight="1">
      <c r="C113" s="216">
        <f>IF(D113="","",SUBTOTAL(103,$D$78:D113))</f>
        <v>36</v>
      </c>
      <c r="D113" s="846" t="str">
        <f>IF('Input Data'!I106="","",'Input Data'!I106)</f>
        <v>DIZON, SHANELLE LIM</v>
      </c>
      <c r="E113" s="847"/>
      <c r="F113" s="258"/>
      <c r="G113" s="259"/>
      <c r="H113" s="219"/>
      <c r="I113" s="219"/>
      <c r="J113" s="220"/>
      <c r="K113" s="221"/>
      <c r="L113" s="219"/>
      <c r="M113" s="219"/>
      <c r="N113" s="219"/>
      <c r="O113" s="222"/>
      <c r="P113" s="223"/>
      <c r="Q113" s="219"/>
      <c r="R113" s="219"/>
      <c r="S113" s="219"/>
      <c r="T113" s="220"/>
      <c r="U113" s="221"/>
      <c r="V113" s="219"/>
      <c r="W113" s="219"/>
      <c r="X113" s="219"/>
      <c r="Y113" s="222"/>
      <c r="Z113" s="223"/>
      <c r="AA113" s="219"/>
      <c r="AB113" s="219"/>
      <c r="AC113" s="222"/>
      <c r="AD113" s="220"/>
      <c r="AE113" s="212">
        <f t="shared" si="7"/>
        <v>0</v>
      </c>
      <c r="AF113" s="213">
        <f t="shared" si="8"/>
        <v>13</v>
      </c>
      <c r="AG113" s="256">
        <f t="shared" si="9"/>
        <v>0</v>
      </c>
      <c r="AH113" s="257">
        <f t="shared" si="10"/>
        <v>13</v>
      </c>
      <c r="AI113" s="850"/>
      <c r="AJ113" s="848"/>
      <c r="AK113" s="848"/>
      <c r="AL113" s="848"/>
      <c r="AM113" s="848"/>
      <c r="AN113" s="849"/>
    </row>
    <row r="114" spans="3:51" ht="18" customHeight="1">
      <c r="C114" s="216">
        <f>IF(D114="","",SUBTOTAL(103,$D$78:D114))</f>
        <v>37</v>
      </c>
      <c r="D114" s="846" t="str">
        <f>IF('Input Data'!I107="","",'Input Data'!I107)</f>
        <v>FRANCISCO, LORIE CHUA</v>
      </c>
      <c r="E114" s="847"/>
      <c r="F114" s="258"/>
      <c r="G114" s="259"/>
      <c r="H114" s="219"/>
      <c r="I114" s="219"/>
      <c r="J114" s="220"/>
      <c r="K114" s="221"/>
      <c r="L114" s="219"/>
      <c r="M114" s="219"/>
      <c r="N114" s="219"/>
      <c r="O114" s="222"/>
      <c r="P114" s="223"/>
      <c r="Q114" s="219"/>
      <c r="R114" s="219"/>
      <c r="S114" s="219"/>
      <c r="T114" s="220"/>
      <c r="U114" s="221"/>
      <c r="V114" s="219"/>
      <c r="W114" s="219"/>
      <c r="X114" s="219"/>
      <c r="Y114" s="222"/>
      <c r="Z114" s="223"/>
      <c r="AA114" s="219"/>
      <c r="AB114" s="219"/>
      <c r="AC114" s="222"/>
      <c r="AD114" s="220"/>
      <c r="AE114" s="212">
        <f t="shared" si="7"/>
        <v>0</v>
      </c>
      <c r="AF114" s="213">
        <f t="shared" si="8"/>
        <v>13</v>
      </c>
      <c r="AG114" s="256">
        <f t="shared" si="9"/>
        <v>0</v>
      </c>
      <c r="AH114" s="257">
        <f t="shared" si="10"/>
        <v>13</v>
      </c>
      <c r="AI114" s="850"/>
      <c r="AJ114" s="848"/>
      <c r="AK114" s="848"/>
      <c r="AL114" s="848"/>
      <c r="AM114" s="848"/>
      <c r="AN114" s="849"/>
    </row>
    <row r="115" spans="3:51" ht="18" customHeight="1">
      <c r="C115" s="216">
        <f>IF(D115="","",SUBTOTAL(103,$D$78:D115))</f>
        <v>38</v>
      </c>
      <c r="D115" s="846" t="str">
        <f>IF('Input Data'!I108="","",'Input Data'!I108)</f>
        <v>ORTEGA, JANELLE SY</v>
      </c>
      <c r="E115" s="847"/>
      <c r="F115" s="258"/>
      <c r="G115" s="259"/>
      <c r="H115" s="219"/>
      <c r="I115" s="219"/>
      <c r="J115" s="220"/>
      <c r="K115" s="221"/>
      <c r="L115" s="219"/>
      <c r="M115" s="219"/>
      <c r="N115" s="219"/>
      <c r="O115" s="222"/>
      <c r="P115" s="223"/>
      <c r="Q115" s="219"/>
      <c r="R115" s="219"/>
      <c r="S115" s="219"/>
      <c r="T115" s="220"/>
      <c r="U115" s="221"/>
      <c r="V115" s="219"/>
      <c r="W115" s="219"/>
      <c r="X115" s="219"/>
      <c r="Y115" s="222"/>
      <c r="Z115" s="223"/>
      <c r="AA115" s="219"/>
      <c r="AB115" s="219"/>
      <c r="AC115" s="222"/>
      <c r="AD115" s="220"/>
      <c r="AE115" s="212">
        <f t="shared" si="7"/>
        <v>0</v>
      </c>
      <c r="AF115" s="213">
        <f t="shared" si="8"/>
        <v>13</v>
      </c>
      <c r="AG115" s="256">
        <f t="shared" si="9"/>
        <v>0</v>
      </c>
      <c r="AH115" s="257">
        <f t="shared" si="10"/>
        <v>13</v>
      </c>
      <c r="AI115" s="850"/>
      <c r="AJ115" s="848"/>
      <c r="AK115" s="848"/>
      <c r="AL115" s="848"/>
      <c r="AM115" s="848"/>
      <c r="AN115" s="849"/>
    </row>
    <row r="116" spans="3:51" ht="18" customHeight="1">
      <c r="C116" s="216">
        <f>IF(D116="","",SUBTOTAL(103,$D$78:D116))</f>
        <v>39</v>
      </c>
      <c r="D116" s="846" t="str">
        <f>IF('Input Data'!I109="","",'Input Data'!I109)</f>
        <v>CHAVEZ, FAYE GO</v>
      </c>
      <c r="E116" s="847"/>
      <c r="F116" s="258"/>
      <c r="G116" s="259"/>
      <c r="H116" s="219"/>
      <c r="I116" s="219"/>
      <c r="J116" s="220"/>
      <c r="K116" s="221"/>
      <c r="L116" s="219"/>
      <c r="M116" s="219"/>
      <c r="N116" s="219"/>
      <c r="O116" s="222"/>
      <c r="P116" s="223"/>
      <c r="Q116" s="219"/>
      <c r="R116" s="219"/>
      <c r="S116" s="219"/>
      <c r="T116" s="220"/>
      <c r="U116" s="221"/>
      <c r="V116" s="219"/>
      <c r="W116" s="219"/>
      <c r="X116" s="219"/>
      <c r="Y116" s="222"/>
      <c r="Z116" s="223"/>
      <c r="AA116" s="219"/>
      <c r="AB116" s="219"/>
      <c r="AC116" s="222"/>
      <c r="AD116" s="220"/>
      <c r="AE116" s="212">
        <f t="shared" si="7"/>
        <v>0</v>
      </c>
      <c r="AF116" s="213">
        <f t="shared" si="8"/>
        <v>13</v>
      </c>
      <c r="AG116" s="256">
        <f t="shared" si="9"/>
        <v>0</v>
      </c>
      <c r="AH116" s="257">
        <f t="shared" si="10"/>
        <v>13</v>
      </c>
      <c r="AI116" s="850"/>
      <c r="AJ116" s="848"/>
      <c r="AK116" s="848"/>
      <c r="AL116" s="848"/>
      <c r="AM116" s="848"/>
      <c r="AN116" s="849"/>
    </row>
    <row r="117" spans="3:51" ht="18" customHeight="1">
      <c r="C117" s="216">
        <f>IF(D117="","",SUBTOTAL(103,$D$78:D117))</f>
        <v>40</v>
      </c>
      <c r="D117" s="846" t="str">
        <f>IF('Input Data'!I110="","",'Input Data'!I110)</f>
        <v>LIM, ROWENA TAN</v>
      </c>
      <c r="E117" s="847"/>
      <c r="F117" s="258"/>
      <c r="G117" s="259"/>
      <c r="H117" s="219"/>
      <c r="I117" s="219"/>
      <c r="J117" s="220"/>
      <c r="K117" s="221"/>
      <c r="L117" s="219"/>
      <c r="M117" s="219"/>
      <c r="N117" s="219"/>
      <c r="O117" s="222"/>
      <c r="P117" s="223"/>
      <c r="Q117" s="219"/>
      <c r="R117" s="219"/>
      <c r="S117" s="219"/>
      <c r="T117" s="220"/>
      <c r="U117" s="221"/>
      <c r="V117" s="219"/>
      <c r="W117" s="219"/>
      <c r="X117" s="219"/>
      <c r="Y117" s="222"/>
      <c r="Z117" s="223"/>
      <c r="AA117" s="219"/>
      <c r="AB117" s="219"/>
      <c r="AC117" s="222"/>
      <c r="AD117" s="220"/>
      <c r="AE117" s="212">
        <f t="shared" si="7"/>
        <v>0</v>
      </c>
      <c r="AF117" s="213">
        <f t="shared" si="8"/>
        <v>13</v>
      </c>
      <c r="AG117" s="256">
        <f t="shared" si="9"/>
        <v>0</v>
      </c>
      <c r="AH117" s="257">
        <f t="shared" si="10"/>
        <v>13</v>
      </c>
      <c r="AI117" s="850"/>
      <c r="AJ117" s="848"/>
      <c r="AK117" s="848"/>
      <c r="AL117" s="848"/>
      <c r="AM117" s="848"/>
      <c r="AN117" s="849"/>
    </row>
    <row r="118" spans="3:51" ht="18" customHeight="1">
      <c r="C118" s="216">
        <f>IF(D118="","",SUBTOTAL(103,$D$78:D118))</f>
        <v>41</v>
      </c>
      <c r="D118" s="846" t="str">
        <f>IF('Input Data'!I111="","",'Input Data'!I111)</f>
        <v>CHUA, KRISTA ONG</v>
      </c>
      <c r="E118" s="847"/>
      <c r="F118" s="258"/>
      <c r="G118" s="259"/>
      <c r="H118" s="219"/>
      <c r="I118" s="219"/>
      <c r="J118" s="220"/>
      <c r="K118" s="221"/>
      <c r="L118" s="219"/>
      <c r="M118" s="219"/>
      <c r="N118" s="219"/>
      <c r="O118" s="222"/>
      <c r="P118" s="223"/>
      <c r="Q118" s="219"/>
      <c r="R118" s="219"/>
      <c r="S118" s="219"/>
      <c r="T118" s="220"/>
      <c r="U118" s="221"/>
      <c r="V118" s="219"/>
      <c r="W118" s="219"/>
      <c r="X118" s="219"/>
      <c r="Y118" s="222"/>
      <c r="Z118" s="223"/>
      <c r="AA118" s="219"/>
      <c r="AB118" s="219"/>
      <c r="AC118" s="222"/>
      <c r="AD118" s="220"/>
      <c r="AE118" s="212">
        <f t="shared" si="7"/>
        <v>0</v>
      </c>
      <c r="AF118" s="213">
        <f t="shared" si="8"/>
        <v>13</v>
      </c>
      <c r="AG118" s="256">
        <f t="shared" si="9"/>
        <v>0</v>
      </c>
      <c r="AH118" s="257">
        <f t="shared" si="10"/>
        <v>13</v>
      </c>
      <c r="AI118" s="850"/>
      <c r="AJ118" s="848"/>
      <c r="AK118" s="848"/>
      <c r="AL118" s="848"/>
      <c r="AM118" s="848"/>
      <c r="AN118" s="849"/>
      <c r="AY118" s="177">
        <f t="shared" si="6"/>
        <v>1</v>
      </c>
    </row>
    <row r="119" spans="3:51" ht="18" customHeight="1">
      <c r="C119" s="216">
        <f>IF(D119="","",SUBTOTAL(103,$D$78:D119))</f>
        <v>42</v>
      </c>
      <c r="D119" s="846" t="str">
        <f>IF('Input Data'!I112="","",'Input Data'!I112)</f>
        <v>SY, MICHELLE UY</v>
      </c>
      <c r="E119" s="847"/>
      <c r="F119" s="221"/>
      <c r="G119" s="219"/>
      <c r="H119" s="219"/>
      <c r="I119" s="219"/>
      <c r="J119" s="220"/>
      <c r="K119" s="221"/>
      <c r="L119" s="219"/>
      <c r="M119" s="219"/>
      <c r="N119" s="219"/>
      <c r="O119" s="222"/>
      <c r="P119" s="223"/>
      <c r="Q119" s="219"/>
      <c r="R119" s="219"/>
      <c r="S119" s="219"/>
      <c r="T119" s="220"/>
      <c r="U119" s="221"/>
      <c r="V119" s="219"/>
      <c r="W119" s="219"/>
      <c r="X119" s="219"/>
      <c r="Y119" s="222"/>
      <c r="Z119" s="223"/>
      <c r="AA119" s="219"/>
      <c r="AB119" s="219"/>
      <c r="AC119" s="222"/>
      <c r="AD119" s="220"/>
      <c r="AE119" s="212">
        <f t="shared" si="7"/>
        <v>0</v>
      </c>
      <c r="AF119" s="213">
        <f t="shared" si="8"/>
        <v>13</v>
      </c>
      <c r="AG119" s="256">
        <f t="shared" si="9"/>
        <v>0</v>
      </c>
      <c r="AH119" s="257">
        <f t="shared" si="10"/>
        <v>13</v>
      </c>
      <c r="AI119" s="850"/>
      <c r="AJ119" s="848"/>
      <c r="AK119" s="848"/>
      <c r="AL119" s="848"/>
      <c r="AM119" s="848"/>
      <c r="AN119" s="849"/>
      <c r="AY119" s="177">
        <f t="shared" si="6"/>
        <v>1</v>
      </c>
    </row>
    <row r="120" spans="3:51" ht="18" customHeight="1">
      <c r="C120" s="216">
        <f>IF(D120="","",SUBTOTAL(103,$D$78:D120))</f>
        <v>43</v>
      </c>
      <c r="D120" s="846" t="str">
        <f>IF('Input Data'!I113="","",'Input Data'!I113)</f>
        <v>GO, CLARIBEL CO</v>
      </c>
      <c r="E120" s="847"/>
      <c r="F120" s="221"/>
      <c r="G120" s="219"/>
      <c r="H120" s="219"/>
      <c r="I120" s="219"/>
      <c r="J120" s="220"/>
      <c r="K120" s="221"/>
      <c r="L120" s="219"/>
      <c r="M120" s="219"/>
      <c r="N120" s="219"/>
      <c r="O120" s="222"/>
      <c r="P120" s="223"/>
      <c r="Q120" s="219"/>
      <c r="R120" s="219"/>
      <c r="S120" s="219"/>
      <c r="T120" s="220"/>
      <c r="U120" s="221"/>
      <c r="V120" s="219"/>
      <c r="W120" s="219"/>
      <c r="X120" s="219"/>
      <c r="Y120" s="222"/>
      <c r="Z120" s="223"/>
      <c r="AA120" s="219"/>
      <c r="AB120" s="219"/>
      <c r="AC120" s="222"/>
      <c r="AD120" s="220"/>
      <c r="AE120" s="212">
        <f t="shared" si="7"/>
        <v>0</v>
      </c>
      <c r="AF120" s="213">
        <f t="shared" si="8"/>
        <v>13</v>
      </c>
      <c r="AG120" s="256">
        <f t="shared" si="9"/>
        <v>0</v>
      </c>
      <c r="AH120" s="257">
        <f t="shared" si="10"/>
        <v>13</v>
      </c>
      <c r="AI120" s="850"/>
      <c r="AJ120" s="848"/>
      <c r="AK120" s="848"/>
      <c r="AL120" s="848"/>
      <c r="AM120" s="848"/>
      <c r="AN120" s="849"/>
      <c r="AY120" s="177">
        <f t="shared" si="6"/>
        <v>1</v>
      </c>
    </row>
    <row r="121" spans="3:51" ht="18" customHeight="1">
      <c r="C121" s="216">
        <f>IF(D121="","",SUBTOTAL(103,$D$78:D121))</f>
        <v>44</v>
      </c>
      <c r="D121" s="846" t="str">
        <f>IF('Input Data'!I114="","",'Input Data'!I114)</f>
        <v>TAN, DAISY DY</v>
      </c>
      <c r="E121" s="847"/>
      <c r="F121" s="221"/>
      <c r="G121" s="219"/>
      <c r="H121" s="219"/>
      <c r="I121" s="219"/>
      <c r="J121" s="220"/>
      <c r="K121" s="221"/>
      <c r="L121" s="219"/>
      <c r="M121" s="219"/>
      <c r="N121" s="219"/>
      <c r="O121" s="222"/>
      <c r="P121" s="223"/>
      <c r="Q121" s="219"/>
      <c r="R121" s="219"/>
      <c r="S121" s="219"/>
      <c r="T121" s="220"/>
      <c r="U121" s="221"/>
      <c r="V121" s="219"/>
      <c r="W121" s="219"/>
      <c r="X121" s="219"/>
      <c r="Y121" s="222"/>
      <c r="Z121" s="223"/>
      <c r="AA121" s="219"/>
      <c r="AB121" s="219"/>
      <c r="AC121" s="222"/>
      <c r="AD121" s="220"/>
      <c r="AE121" s="212">
        <f t="shared" si="7"/>
        <v>0</v>
      </c>
      <c r="AF121" s="213">
        <f t="shared" si="8"/>
        <v>13</v>
      </c>
      <c r="AG121" s="256">
        <f t="shared" si="9"/>
        <v>0</v>
      </c>
      <c r="AH121" s="257">
        <f t="shared" si="10"/>
        <v>13</v>
      </c>
      <c r="AI121" s="850"/>
      <c r="AJ121" s="848"/>
      <c r="AK121" s="848"/>
      <c r="AL121" s="848"/>
      <c r="AM121" s="848"/>
      <c r="AN121" s="849"/>
      <c r="AY121" s="177">
        <f t="shared" si="6"/>
        <v>1</v>
      </c>
    </row>
    <row r="122" spans="3:51" ht="18" customHeight="1">
      <c r="C122" s="216">
        <f>IF(D122="","",SUBTOTAL(103,$D$78:D122))</f>
        <v>45</v>
      </c>
      <c r="D122" s="846" t="str">
        <f>IF('Input Data'!I115="","",'Input Data'!I115)</f>
        <v>ONG, PRECIOUS TIU</v>
      </c>
      <c r="E122" s="847"/>
      <c r="F122" s="221"/>
      <c r="G122" s="219"/>
      <c r="H122" s="219"/>
      <c r="I122" s="219"/>
      <c r="J122" s="220"/>
      <c r="K122" s="221"/>
      <c r="L122" s="219"/>
      <c r="M122" s="219"/>
      <c r="N122" s="219"/>
      <c r="O122" s="222"/>
      <c r="P122" s="223"/>
      <c r="Q122" s="219"/>
      <c r="R122" s="219"/>
      <c r="S122" s="219"/>
      <c r="T122" s="220"/>
      <c r="U122" s="221"/>
      <c r="V122" s="219"/>
      <c r="W122" s="219"/>
      <c r="X122" s="219"/>
      <c r="Y122" s="222"/>
      <c r="Z122" s="223"/>
      <c r="AA122" s="219"/>
      <c r="AB122" s="219"/>
      <c r="AC122" s="222"/>
      <c r="AD122" s="220"/>
      <c r="AE122" s="212">
        <f t="shared" si="7"/>
        <v>0</v>
      </c>
      <c r="AF122" s="213">
        <f t="shared" si="8"/>
        <v>13</v>
      </c>
      <c r="AG122" s="256">
        <f t="shared" si="9"/>
        <v>0</v>
      </c>
      <c r="AH122" s="257">
        <f t="shared" si="10"/>
        <v>13</v>
      </c>
      <c r="AI122" s="850"/>
      <c r="AJ122" s="848"/>
      <c r="AK122" s="848"/>
      <c r="AL122" s="848"/>
      <c r="AM122" s="848"/>
      <c r="AN122" s="849"/>
      <c r="AY122" s="177">
        <f t="shared" si="6"/>
        <v>1</v>
      </c>
    </row>
    <row r="123" spans="3:51" ht="18" customHeight="1">
      <c r="C123" s="216">
        <f>IF(D123="","",SUBTOTAL(103,$D$78:D123))</f>
        <v>46</v>
      </c>
      <c r="D123" s="846" t="str">
        <f>IF('Input Data'!I116="","",'Input Data'!I116)</f>
        <v>UY, PHOEBE YUMUL</v>
      </c>
      <c r="E123" s="847"/>
      <c r="F123" s="221"/>
      <c r="G123" s="219"/>
      <c r="H123" s="219"/>
      <c r="I123" s="219"/>
      <c r="J123" s="220"/>
      <c r="K123" s="221"/>
      <c r="L123" s="219"/>
      <c r="M123" s="219"/>
      <c r="N123" s="219"/>
      <c r="O123" s="222"/>
      <c r="P123" s="223"/>
      <c r="Q123" s="219"/>
      <c r="R123" s="219"/>
      <c r="S123" s="219"/>
      <c r="T123" s="220"/>
      <c r="U123" s="221"/>
      <c r="V123" s="219"/>
      <c r="W123" s="219"/>
      <c r="X123" s="219"/>
      <c r="Y123" s="222"/>
      <c r="Z123" s="223"/>
      <c r="AA123" s="219"/>
      <c r="AB123" s="219"/>
      <c r="AC123" s="222"/>
      <c r="AD123" s="220"/>
      <c r="AE123" s="212">
        <f t="shared" si="7"/>
        <v>0</v>
      </c>
      <c r="AF123" s="213">
        <f t="shared" si="8"/>
        <v>13</v>
      </c>
      <c r="AG123" s="256">
        <f t="shared" si="9"/>
        <v>0</v>
      </c>
      <c r="AH123" s="257">
        <f t="shared" si="10"/>
        <v>13</v>
      </c>
      <c r="AI123" s="850"/>
      <c r="AJ123" s="848"/>
      <c r="AK123" s="848"/>
      <c r="AL123" s="848"/>
      <c r="AM123" s="848"/>
      <c r="AN123" s="849"/>
      <c r="AY123" s="177">
        <f t="shared" si="6"/>
        <v>1</v>
      </c>
    </row>
    <row r="124" spans="3:51" ht="18" customHeight="1">
      <c r="C124" s="216">
        <f>IF(D124="","",SUBTOTAL(103,$D$78:D124))</f>
        <v>47</v>
      </c>
      <c r="D124" s="846" t="str">
        <f>IF('Input Data'!I117="","",'Input Data'!I117)</f>
        <v>CO, JANINE MENDOZA</v>
      </c>
      <c r="E124" s="847"/>
      <c r="F124" s="221"/>
      <c r="G124" s="219"/>
      <c r="H124" s="219"/>
      <c r="I124" s="219"/>
      <c r="J124" s="220"/>
      <c r="K124" s="221"/>
      <c r="L124" s="219"/>
      <c r="M124" s="219"/>
      <c r="N124" s="219"/>
      <c r="O124" s="222"/>
      <c r="P124" s="223"/>
      <c r="Q124" s="219"/>
      <c r="R124" s="219"/>
      <c r="S124" s="219"/>
      <c r="T124" s="220"/>
      <c r="U124" s="221"/>
      <c r="V124" s="219"/>
      <c r="W124" s="219"/>
      <c r="X124" s="219"/>
      <c r="Y124" s="222"/>
      <c r="Z124" s="223"/>
      <c r="AA124" s="219"/>
      <c r="AB124" s="219"/>
      <c r="AC124" s="222"/>
      <c r="AD124" s="220"/>
      <c r="AE124" s="212">
        <f t="shared" si="7"/>
        <v>0</v>
      </c>
      <c r="AF124" s="213">
        <f t="shared" si="8"/>
        <v>13</v>
      </c>
      <c r="AG124" s="256">
        <f t="shared" si="9"/>
        <v>0</v>
      </c>
      <c r="AH124" s="257">
        <f t="shared" si="10"/>
        <v>13</v>
      </c>
      <c r="AI124" s="850"/>
      <c r="AJ124" s="848"/>
      <c r="AK124" s="848"/>
      <c r="AL124" s="848"/>
      <c r="AM124" s="848"/>
      <c r="AN124" s="849"/>
      <c r="AY124" s="177">
        <f t="shared" si="6"/>
        <v>1</v>
      </c>
    </row>
    <row r="125" spans="3:51" ht="18" customHeight="1">
      <c r="C125" s="216">
        <f>IF(D125="","",SUBTOTAL(103,$D$78:D125))</f>
        <v>48</v>
      </c>
      <c r="D125" s="846" t="str">
        <f>IF('Input Data'!I118="","",'Input Data'!I118)</f>
        <v>DY, MARIEL LOPEZ</v>
      </c>
      <c r="E125" s="847"/>
      <c r="F125" s="221"/>
      <c r="G125" s="219"/>
      <c r="H125" s="219"/>
      <c r="I125" s="219"/>
      <c r="J125" s="220"/>
      <c r="K125" s="221"/>
      <c r="L125" s="219"/>
      <c r="M125" s="219"/>
      <c r="N125" s="219"/>
      <c r="O125" s="222"/>
      <c r="P125" s="223"/>
      <c r="Q125" s="219"/>
      <c r="R125" s="219"/>
      <c r="S125" s="219"/>
      <c r="T125" s="220"/>
      <c r="U125" s="221"/>
      <c r="V125" s="219"/>
      <c r="W125" s="219"/>
      <c r="X125" s="219"/>
      <c r="Y125" s="222"/>
      <c r="Z125" s="223"/>
      <c r="AA125" s="219"/>
      <c r="AB125" s="219"/>
      <c r="AC125" s="222"/>
      <c r="AD125" s="220"/>
      <c r="AE125" s="212">
        <f t="shared" si="7"/>
        <v>0</v>
      </c>
      <c r="AF125" s="213">
        <f t="shared" si="8"/>
        <v>13</v>
      </c>
      <c r="AG125" s="256">
        <f t="shared" si="9"/>
        <v>0</v>
      </c>
      <c r="AH125" s="257">
        <f t="shared" si="10"/>
        <v>13</v>
      </c>
      <c r="AI125" s="850"/>
      <c r="AJ125" s="848"/>
      <c r="AK125" s="848"/>
      <c r="AL125" s="848"/>
      <c r="AM125" s="848"/>
      <c r="AN125" s="849"/>
      <c r="AY125" s="177">
        <f t="shared" si="6"/>
        <v>1</v>
      </c>
    </row>
    <row r="126" spans="3:51" ht="18" customHeight="1">
      <c r="C126" s="216">
        <f>IF(D126="","",SUBTOTAL(103,$D$78:D126))</f>
        <v>49</v>
      </c>
      <c r="D126" s="846" t="str">
        <f>IF('Input Data'!I119="","",'Input Data'!I119)</f>
        <v>TIU, SHARLENE PONCE</v>
      </c>
      <c r="E126" s="847"/>
      <c r="F126" s="221"/>
      <c r="G126" s="219"/>
      <c r="H126" s="219"/>
      <c r="I126" s="219"/>
      <c r="J126" s="220"/>
      <c r="K126" s="221"/>
      <c r="L126" s="219"/>
      <c r="M126" s="219"/>
      <c r="N126" s="219"/>
      <c r="O126" s="222"/>
      <c r="P126" s="223"/>
      <c r="Q126" s="219"/>
      <c r="R126" s="219"/>
      <c r="S126" s="219"/>
      <c r="T126" s="220"/>
      <c r="U126" s="221"/>
      <c r="V126" s="219"/>
      <c r="W126" s="219"/>
      <c r="X126" s="219"/>
      <c r="Y126" s="222"/>
      <c r="Z126" s="223"/>
      <c r="AA126" s="219"/>
      <c r="AB126" s="219"/>
      <c r="AC126" s="222"/>
      <c r="AD126" s="220"/>
      <c r="AE126" s="212">
        <f t="shared" si="7"/>
        <v>0</v>
      </c>
      <c r="AF126" s="213">
        <f t="shared" si="8"/>
        <v>13</v>
      </c>
      <c r="AG126" s="256">
        <f t="shared" si="9"/>
        <v>0</v>
      </c>
      <c r="AH126" s="257">
        <f t="shared" si="10"/>
        <v>13</v>
      </c>
      <c r="AI126" s="850"/>
      <c r="AJ126" s="848"/>
      <c r="AK126" s="848"/>
      <c r="AL126" s="848"/>
      <c r="AM126" s="848"/>
      <c r="AN126" s="849"/>
      <c r="AY126" s="177">
        <f t="shared" si="6"/>
        <v>1</v>
      </c>
    </row>
    <row r="127" spans="3:51" ht="18" customHeight="1">
      <c r="C127" s="216">
        <f>IF(D127="","",SUBTOTAL(103,$D$78:D127))</f>
        <v>50</v>
      </c>
      <c r="D127" s="846" t="str">
        <f>IF('Input Data'!I120="","",'Input Data'!I120)</f>
        <v>YUMUL, GLAIZA RIVERA</v>
      </c>
      <c r="E127" s="847"/>
      <c r="F127" s="221"/>
      <c r="G127" s="219"/>
      <c r="H127" s="219"/>
      <c r="I127" s="219"/>
      <c r="J127" s="220"/>
      <c r="K127" s="221"/>
      <c r="L127" s="219"/>
      <c r="M127" s="219"/>
      <c r="N127" s="219"/>
      <c r="O127" s="222"/>
      <c r="P127" s="223"/>
      <c r="Q127" s="219"/>
      <c r="R127" s="219"/>
      <c r="S127" s="219"/>
      <c r="T127" s="220"/>
      <c r="U127" s="221"/>
      <c r="V127" s="219"/>
      <c r="W127" s="219"/>
      <c r="X127" s="219"/>
      <c r="Y127" s="222"/>
      <c r="Z127" s="223"/>
      <c r="AA127" s="219"/>
      <c r="AB127" s="219"/>
      <c r="AC127" s="222"/>
      <c r="AD127" s="220"/>
      <c r="AE127" s="212">
        <f t="shared" si="7"/>
        <v>0</v>
      </c>
      <c r="AF127" s="213">
        <f t="shared" si="8"/>
        <v>13</v>
      </c>
      <c r="AG127" s="256">
        <f t="shared" si="9"/>
        <v>0</v>
      </c>
      <c r="AH127" s="257">
        <f t="shared" si="10"/>
        <v>13</v>
      </c>
      <c r="AI127" s="850"/>
      <c r="AJ127" s="848"/>
      <c r="AK127" s="848"/>
      <c r="AL127" s="848"/>
      <c r="AM127" s="848"/>
      <c r="AN127" s="849"/>
      <c r="AY127" s="177">
        <f t="shared" si="6"/>
        <v>1</v>
      </c>
    </row>
    <row r="128" spans="3:51" ht="18" customHeight="1">
      <c r="C128" s="216" t="str">
        <f>IF(D128="","",SUBTOTAL(103,$D$78:D128))</f>
        <v/>
      </c>
      <c r="D128" s="846" t="str">
        <f>IF('Input Data'!I121="","",'Input Data'!I121)</f>
        <v/>
      </c>
      <c r="E128" s="847"/>
      <c r="F128" s="221"/>
      <c r="G128" s="219"/>
      <c r="H128" s="219"/>
      <c r="I128" s="219"/>
      <c r="J128" s="220"/>
      <c r="K128" s="221"/>
      <c r="L128" s="219"/>
      <c r="M128" s="219"/>
      <c r="N128" s="219"/>
      <c r="O128" s="222"/>
      <c r="P128" s="223"/>
      <c r="Q128" s="219"/>
      <c r="R128" s="219"/>
      <c r="S128" s="219"/>
      <c r="T128" s="220"/>
      <c r="U128" s="221"/>
      <c r="V128" s="219"/>
      <c r="W128" s="219"/>
      <c r="X128" s="219"/>
      <c r="Y128" s="222"/>
      <c r="Z128" s="223"/>
      <c r="AA128" s="219"/>
      <c r="AB128" s="219"/>
      <c r="AC128" s="222"/>
      <c r="AD128" s="220"/>
      <c r="AE128" s="212" t="str">
        <f t="shared" si="7"/>
        <v/>
      </c>
      <c r="AF128" s="213" t="str">
        <f t="shared" si="8"/>
        <v/>
      </c>
      <c r="AG128" s="256" t="str">
        <f t="shared" si="9"/>
        <v/>
      </c>
      <c r="AH128" s="257" t="str">
        <f t="shared" si="10"/>
        <v/>
      </c>
      <c r="AI128" s="850"/>
      <c r="AJ128" s="848"/>
      <c r="AK128" s="848"/>
      <c r="AL128" s="848"/>
      <c r="AM128" s="848"/>
      <c r="AN128" s="849"/>
      <c r="AY128" s="177">
        <f t="shared" si="6"/>
        <v>0</v>
      </c>
    </row>
    <row r="129" spans="2:51" ht="18" customHeight="1">
      <c r="C129" s="216" t="str">
        <f>IF(D129="","",SUBTOTAL(103,$D$78:D129))</f>
        <v/>
      </c>
      <c r="D129" s="846" t="str">
        <f>IF('Input Data'!I122="","",'Input Data'!I122)</f>
        <v/>
      </c>
      <c r="E129" s="847"/>
      <c r="F129" s="221"/>
      <c r="G129" s="219"/>
      <c r="H129" s="219"/>
      <c r="I129" s="219"/>
      <c r="J129" s="220"/>
      <c r="K129" s="221"/>
      <c r="L129" s="219"/>
      <c r="M129" s="219"/>
      <c r="N129" s="219"/>
      <c r="O129" s="222"/>
      <c r="P129" s="223"/>
      <c r="Q129" s="219"/>
      <c r="R129" s="219"/>
      <c r="S129" s="219"/>
      <c r="T129" s="220"/>
      <c r="U129" s="221"/>
      <c r="V129" s="219"/>
      <c r="W129" s="219"/>
      <c r="X129" s="219"/>
      <c r="Y129" s="222"/>
      <c r="Z129" s="223"/>
      <c r="AA129" s="219"/>
      <c r="AB129" s="219"/>
      <c r="AC129" s="222"/>
      <c r="AD129" s="220"/>
      <c r="AE129" s="212" t="str">
        <f t="shared" si="7"/>
        <v/>
      </c>
      <c r="AF129" s="213" t="str">
        <f t="shared" si="8"/>
        <v/>
      </c>
      <c r="AG129" s="256" t="str">
        <f t="shared" si="9"/>
        <v/>
      </c>
      <c r="AH129" s="257" t="str">
        <f t="shared" si="10"/>
        <v/>
      </c>
      <c r="AI129" s="850"/>
      <c r="AJ129" s="848"/>
      <c r="AK129" s="848"/>
      <c r="AL129" s="848"/>
      <c r="AM129" s="848"/>
      <c r="AN129" s="849"/>
      <c r="AY129" s="177">
        <f t="shared" si="6"/>
        <v>0</v>
      </c>
    </row>
    <row r="130" spans="2:51" ht="18" customHeight="1">
      <c r="C130" s="216" t="str">
        <f>IF(D130="","",SUBTOTAL(103,$D$78:D130))</f>
        <v/>
      </c>
      <c r="D130" s="846" t="str">
        <f>IF('Input Data'!I123="","",'Input Data'!I123)</f>
        <v/>
      </c>
      <c r="E130" s="847"/>
      <c r="F130" s="221"/>
      <c r="G130" s="219"/>
      <c r="H130" s="219"/>
      <c r="I130" s="219"/>
      <c r="J130" s="220"/>
      <c r="K130" s="221"/>
      <c r="L130" s="219"/>
      <c r="M130" s="219"/>
      <c r="N130" s="219"/>
      <c r="O130" s="222"/>
      <c r="P130" s="223"/>
      <c r="Q130" s="219"/>
      <c r="R130" s="219"/>
      <c r="S130" s="219"/>
      <c r="T130" s="220"/>
      <c r="U130" s="221"/>
      <c r="V130" s="219"/>
      <c r="W130" s="219"/>
      <c r="X130" s="219"/>
      <c r="Y130" s="222"/>
      <c r="Z130" s="223"/>
      <c r="AA130" s="219"/>
      <c r="AB130" s="219"/>
      <c r="AC130" s="222"/>
      <c r="AD130" s="220"/>
      <c r="AE130" s="212" t="str">
        <f t="shared" si="7"/>
        <v/>
      </c>
      <c r="AF130" s="213" t="str">
        <f t="shared" si="8"/>
        <v/>
      </c>
      <c r="AG130" s="256" t="str">
        <f t="shared" si="9"/>
        <v/>
      </c>
      <c r="AH130" s="257" t="str">
        <f t="shared" si="10"/>
        <v/>
      </c>
      <c r="AI130" s="850"/>
      <c r="AJ130" s="848"/>
      <c r="AK130" s="848"/>
      <c r="AL130" s="848"/>
      <c r="AM130" s="848"/>
      <c r="AN130" s="849"/>
      <c r="AY130" s="177">
        <f t="shared" si="6"/>
        <v>0</v>
      </c>
    </row>
    <row r="131" spans="2:51" ht="18" customHeight="1">
      <c r="C131" s="216" t="str">
        <f>IF(D131="","",SUBTOTAL(103,$D$78:D131))</f>
        <v/>
      </c>
      <c r="D131" s="846" t="str">
        <f>IF('Input Data'!I124="","",'Input Data'!I124)</f>
        <v/>
      </c>
      <c r="E131" s="847"/>
      <c r="F131" s="221"/>
      <c r="G131" s="219"/>
      <c r="H131" s="219"/>
      <c r="I131" s="219"/>
      <c r="J131" s="220"/>
      <c r="K131" s="221"/>
      <c r="L131" s="219"/>
      <c r="M131" s="219"/>
      <c r="N131" s="219"/>
      <c r="O131" s="222"/>
      <c r="P131" s="223"/>
      <c r="Q131" s="219"/>
      <c r="R131" s="219"/>
      <c r="S131" s="219"/>
      <c r="T131" s="220"/>
      <c r="U131" s="221"/>
      <c r="V131" s="219"/>
      <c r="W131" s="219"/>
      <c r="X131" s="219"/>
      <c r="Y131" s="222"/>
      <c r="Z131" s="223"/>
      <c r="AA131" s="219"/>
      <c r="AB131" s="219"/>
      <c r="AC131" s="222"/>
      <c r="AD131" s="220"/>
      <c r="AE131" s="212" t="str">
        <f t="shared" si="7"/>
        <v/>
      </c>
      <c r="AF131" s="213" t="str">
        <f t="shared" si="8"/>
        <v/>
      </c>
      <c r="AG131" s="256" t="str">
        <f t="shared" si="9"/>
        <v/>
      </c>
      <c r="AH131" s="257" t="str">
        <f t="shared" si="10"/>
        <v/>
      </c>
      <c r="AI131" s="850"/>
      <c r="AJ131" s="848"/>
      <c r="AK131" s="848"/>
      <c r="AL131" s="848"/>
      <c r="AM131" s="848"/>
      <c r="AN131" s="849"/>
      <c r="AY131" s="177">
        <f t="shared" si="6"/>
        <v>0</v>
      </c>
    </row>
    <row r="132" spans="2:51" ht="18" customHeight="1">
      <c r="C132" s="216" t="str">
        <f>IF(D132="","",SUBTOTAL(103,$D$78:D132))</f>
        <v/>
      </c>
      <c r="D132" s="846" t="str">
        <f>IF('Input Data'!I125="","",'Input Data'!I125)</f>
        <v/>
      </c>
      <c r="E132" s="847"/>
      <c r="F132" s="221"/>
      <c r="G132" s="219"/>
      <c r="H132" s="219"/>
      <c r="I132" s="219"/>
      <c r="J132" s="220"/>
      <c r="K132" s="221"/>
      <c r="L132" s="219"/>
      <c r="M132" s="219"/>
      <c r="N132" s="219"/>
      <c r="O132" s="222"/>
      <c r="P132" s="223"/>
      <c r="Q132" s="219"/>
      <c r="R132" s="219"/>
      <c r="S132" s="219"/>
      <c r="T132" s="220"/>
      <c r="U132" s="221"/>
      <c r="V132" s="219"/>
      <c r="W132" s="219"/>
      <c r="X132" s="219"/>
      <c r="Y132" s="222"/>
      <c r="Z132" s="223"/>
      <c r="AA132" s="219"/>
      <c r="AB132" s="219"/>
      <c r="AC132" s="222"/>
      <c r="AD132" s="220"/>
      <c r="AE132" s="212" t="str">
        <f t="shared" si="7"/>
        <v/>
      </c>
      <c r="AF132" s="213" t="str">
        <f t="shared" si="8"/>
        <v/>
      </c>
      <c r="AG132" s="256" t="str">
        <f t="shared" si="9"/>
        <v/>
      </c>
      <c r="AH132" s="257" t="str">
        <f t="shared" si="10"/>
        <v/>
      </c>
      <c r="AI132" s="850"/>
      <c r="AJ132" s="848"/>
      <c r="AK132" s="848"/>
      <c r="AL132" s="848"/>
      <c r="AM132" s="848"/>
      <c r="AN132" s="849"/>
      <c r="AY132" s="177">
        <f t="shared" si="6"/>
        <v>0</v>
      </c>
    </row>
    <row r="133" spans="2:51" ht="18" customHeight="1">
      <c r="C133" s="216" t="str">
        <f>IF(D133="","",SUBTOTAL(103,$D$78:D133))</f>
        <v/>
      </c>
      <c r="D133" s="846" t="str">
        <f>IF('Input Data'!I126="","",'Input Data'!I126)</f>
        <v/>
      </c>
      <c r="E133" s="847"/>
      <c r="F133" s="221"/>
      <c r="G133" s="219"/>
      <c r="H133" s="219"/>
      <c r="I133" s="219"/>
      <c r="J133" s="220"/>
      <c r="K133" s="221"/>
      <c r="L133" s="219"/>
      <c r="M133" s="219"/>
      <c r="N133" s="219"/>
      <c r="O133" s="222"/>
      <c r="P133" s="223"/>
      <c r="Q133" s="219"/>
      <c r="R133" s="219"/>
      <c r="S133" s="219"/>
      <c r="T133" s="220"/>
      <c r="U133" s="221"/>
      <c r="V133" s="219"/>
      <c r="W133" s="219"/>
      <c r="X133" s="219"/>
      <c r="Y133" s="222"/>
      <c r="Z133" s="223"/>
      <c r="AA133" s="219"/>
      <c r="AB133" s="219"/>
      <c r="AC133" s="222"/>
      <c r="AD133" s="220"/>
      <c r="AE133" s="212" t="str">
        <f t="shared" si="7"/>
        <v/>
      </c>
      <c r="AF133" s="213" t="str">
        <f t="shared" si="8"/>
        <v/>
      </c>
      <c r="AG133" s="256" t="str">
        <f t="shared" si="9"/>
        <v/>
      </c>
      <c r="AH133" s="257" t="str">
        <f t="shared" si="10"/>
        <v/>
      </c>
      <c r="AI133" s="850"/>
      <c r="AJ133" s="848"/>
      <c r="AK133" s="848"/>
      <c r="AL133" s="848"/>
      <c r="AM133" s="848"/>
      <c r="AN133" s="849"/>
      <c r="AY133" s="177">
        <f t="shared" si="6"/>
        <v>0</v>
      </c>
    </row>
    <row r="134" spans="2:51" ht="18" customHeight="1">
      <c r="C134" s="216" t="str">
        <f>IF(D134="","",SUBTOTAL(103,$D$78:D134))</f>
        <v/>
      </c>
      <c r="D134" s="846" t="str">
        <f>IF('Input Data'!I127="","",'Input Data'!I127)</f>
        <v/>
      </c>
      <c r="E134" s="847"/>
      <c r="F134" s="221"/>
      <c r="G134" s="219"/>
      <c r="H134" s="219"/>
      <c r="I134" s="219"/>
      <c r="J134" s="220"/>
      <c r="K134" s="221"/>
      <c r="L134" s="219"/>
      <c r="M134" s="219"/>
      <c r="N134" s="219"/>
      <c r="O134" s="222"/>
      <c r="P134" s="223"/>
      <c r="Q134" s="219"/>
      <c r="R134" s="219"/>
      <c r="S134" s="219"/>
      <c r="T134" s="220"/>
      <c r="U134" s="221"/>
      <c r="V134" s="219"/>
      <c r="W134" s="219"/>
      <c r="X134" s="219"/>
      <c r="Y134" s="222"/>
      <c r="Z134" s="223"/>
      <c r="AA134" s="219"/>
      <c r="AB134" s="219"/>
      <c r="AC134" s="222"/>
      <c r="AD134" s="220"/>
      <c r="AE134" s="212" t="str">
        <f t="shared" si="7"/>
        <v/>
      </c>
      <c r="AF134" s="213" t="str">
        <f t="shared" si="8"/>
        <v/>
      </c>
      <c r="AG134" s="256" t="str">
        <f t="shared" si="9"/>
        <v/>
      </c>
      <c r="AH134" s="257" t="str">
        <f t="shared" si="10"/>
        <v/>
      </c>
      <c r="AI134" s="850"/>
      <c r="AJ134" s="848"/>
      <c r="AK134" s="848"/>
      <c r="AL134" s="848"/>
      <c r="AM134" s="848"/>
      <c r="AN134" s="849"/>
      <c r="AY134" s="177">
        <f t="shared" si="6"/>
        <v>0</v>
      </c>
    </row>
    <row r="135" spans="2:51" ht="18" customHeight="1">
      <c r="C135" s="216" t="str">
        <f>IF(D135="","",SUBTOTAL(103,$D$78:D135))</f>
        <v/>
      </c>
      <c r="D135" s="846" t="str">
        <f>IF('Input Data'!I128="","",'Input Data'!I128)</f>
        <v/>
      </c>
      <c r="E135" s="847"/>
      <c r="F135" s="221"/>
      <c r="G135" s="219"/>
      <c r="H135" s="219"/>
      <c r="I135" s="219"/>
      <c r="J135" s="220"/>
      <c r="K135" s="221"/>
      <c r="L135" s="219"/>
      <c r="M135" s="219"/>
      <c r="N135" s="219"/>
      <c r="O135" s="222"/>
      <c r="P135" s="223"/>
      <c r="Q135" s="219"/>
      <c r="R135" s="219"/>
      <c r="S135" s="219"/>
      <c r="T135" s="220"/>
      <c r="U135" s="221"/>
      <c r="V135" s="219"/>
      <c r="W135" s="219"/>
      <c r="X135" s="219"/>
      <c r="Y135" s="222"/>
      <c r="Z135" s="223"/>
      <c r="AA135" s="219"/>
      <c r="AB135" s="219"/>
      <c r="AC135" s="222"/>
      <c r="AD135" s="220"/>
      <c r="AE135" s="212" t="str">
        <f t="shared" si="7"/>
        <v/>
      </c>
      <c r="AF135" s="213" t="str">
        <f t="shared" si="8"/>
        <v/>
      </c>
      <c r="AG135" s="256" t="str">
        <f t="shared" si="9"/>
        <v/>
      </c>
      <c r="AH135" s="257" t="str">
        <f t="shared" si="10"/>
        <v/>
      </c>
      <c r="AI135" s="850"/>
      <c r="AJ135" s="848"/>
      <c r="AK135" s="848"/>
      <c r="AL135" s="848"/>
      <c r="AM135" s="848"/>
      <c r="AN135" s="849"/>
      <c r="AY135" s="177">
        <f t="shared" si="6"/>
        <v>0</v>
      </c>
    </row>
    <row r="136" spans="2:51" ht="18" customHeight="1">
      <c r="C136" s="216" t="str">
        <f>IF(D136="","",SUBTOTAL(103,$D$78:D136))</f>
        <v/>
      </c>
      <c r="D136" s="846" t="str">
        <f>IF('Input Data'!I129="","",'Input Data'!I129)</f>
        <v/>
      </c>
      <c r="E136" s="847"/>
      <c r="F136" s="236"/>
      <c r="G136" s="237"/>
      <c r="H136" s="237"/>
      <c r="I136" s="237"/>
      <c r="J136" s="238"/>
      <c r="K136" s="236"/>
      <c r="L136" s="237"/>
      <c r="M136" s="237"/>
      <c r="N136" s="237"/>
      <c r="O136" s="239"/>
      <c r="P136" s="240"/>
      <c r="Q136" s="237"/>
      <c r="R136" s="237"/>
      <c r="S136" s="237"/>
      <c r="T136" s="238"/>
      <c r="U136" s="236"/>
      <c r="V136" s="237"/>
      <c r="W136" s="237"/>
      <c r="X136" s="237"/>
      <c r="Y136" s="239"/>
      <c r="Z136" s="240"/>
      <c r="AA136" s="237"/>
      <c r="AB136" s="237"/>
      <c r="AC136" s="239"/>
      <c r="AD136" s="238"/>
      <c r="AE136" s="212" t="str">
        <f t="shared" si="7"/>
        <v/>
      </c>
      <c r="AF136" s="213" t="str">
        <f t="shared" si="8"/>
        <v/>
      </c>
      <c r="AG136" s="256" t="str">
        <f t="shared" si="9"/>
        <v/>
      </c>
      <c r="AH136" s="257" t="str">
        <f t="shared" si="10"/>
        <v/>
      </c>
      <c r="AI136" s="850"/>
      <c r="AJ136" s="848"/>
      <c r="AK136" s="848"/>
      <c r="AL136" s="848"/>
      <c r="AM136" s="848"/>
      <c r="AN136" s="849"/>
      <c r="AY136" s="177">
        <f t="shared" si="6"/>
        <v>0</v>
      </c>
    </row>
    <row r="137" spans="2:51" ht="18" customHeight="1" thickBot="1">
      <c r="C137" s="216" t="str">
        <f>IF(D137="","",SUBTOTAL(103,$D$78:D137))</f>
        <v/>
      </c>
      <c r="D137" s="823" t="str">
        <f>IF('Input Data'!I130="","",'Input Data'!I130)</f>
        <v/>
      </c>
      <c r="E137" s="824"/>
      <c r="F137" s="236"/>
      <c r="G137" s="237"/>
      <c r="H137" s="237"/>
      <c r="I137" s="237"/>
      <c r="J137" s="238"/>
      <c r="K137" s="236"/>
      <c r="L137" s="237"/>
      <c r="M137" s="237"/>
      <c r="N137" s="237"/>
      <c r="O137" s="239"/>
      <c r="P137" s="240"/>
      <c r="Q137" s="237"/>
      <c r="R137" s="237"/>
      <c r="S137" s="237"/>
      <c r="T137" s="238"/>
      <c r="U137" s="236"/>
      <c r="V137" s="237"/>
      <c r="W137" s="237"/>
      <c r="X137" s="237"/>
      <c r="Y137" s="239"/>
      <c r="Z137" s="240"/>
      <c r="AA137" s="237"/>
      <c r="AB137" s="237"/>
      <c r="AC137" s="239"/>
      <c r="AD137" s="238"/>
      <c r="AE137" s="212" t="str">
        <f t="shared" si="7"/>
        <v/>
      </c>
      <c r="AF137" s="213" t="str">
        <f t="shared" si="8"/>
        <v/>
      </c>
      <c r="AG137" s="260" t="str">
        <f t="shared" si="9"/>
        <v/>
      </c>
      <c r="AH137" s="257" t="str">
        <f t="shared" si="10"/>
        <v/>
      </c>
      <c r="AI137" s="825"/>
      <c r="AJ137" s="826"/>
      <c r="AK137" s="826"/>
      <c r="AL137" s="826"/>
      <c r="AM137" s="826"/>
      <c r="AN137" s="827"/>
      <c r="AY137" s="177">
        <f t="shared" si="6"/>
        <v>0</v>
      </c>
    </row>
    <row r="138" spans="2:51" ht="21.95" customHeight="1" thickBot="1">
      <c r="B138" s="184"/>
      <c r="C138" s="261" cm="1">
        <f t="array" aca="1" ref="C138" ca="1">SUMPRODUCT(SUBTOTAL(103,OFFSET(D78,ROW(D78:D137)-ROW(D78),0,1)),--(TRIM(D78:D137)&lt;&gt;""))</f>
        <v>50</v>
      </c>
      <c r="D138" s="828" t="s">
        <v>206</v>
      </c>
      <c r="E138" s="829"/>
      <c r="F138" s="243" t="str">
        <f>IF(F14="","",$AM$147-(COUNTIF(F78:F137,"x")*1 + COUNTIF(F78:F137,"h")*0.5))</f>
        <v/>
      </c>
      <c r="G138" s="243">
        <f t="shared" ref="G138:AD138" ca="1" si="11">IF(G14="","",$AM$147-(COUNTIF(G78:G137,"x")*1 + COUNTIF(G78:G137,"h")*0.5))</f>
        <v>50</v>
      </c>
      <c r="H138" s="243">
        <f ca="1">IF(H14="","",$AM$147-(COUNTIF(H78:H137,"x")*1 + COUNTIF(H78:H137,"h")*0.5))</f>
        <v>50</v>
      </c>
      <c r="I138" s="243">
        <f t="shared" ca="1" si="11"/>
        <v>50</v>
      </c>
      <c r="J138" s="244">
        <f t="shared" ca="1" si="11"/>
        <v>50</v>
      </c>
      <c r="K138" s="245">
        <f t="shared" ca="1" si="11"/>
        <v>50</v>
      </c>
      <c r="L138" s="243" t="str">
        <f t="shared" si="11"/>
        <v/>
      </c>
      <c r="M138" s="243">
        <f t="shared" ca="1" si="11"/>
        <v>50</v>
      </c>
      <c r="N138" s="243">
        <f t="shared" ca="1" si="11"/>
        <v>50</v>
      </c>
      <c r="O138" s="246">
        <f t="shared" ca="1" si="11"/>
        <v>50</v>
      </c>
      <c r="P138" s="247">
        <f t="shared" ca="1" si="11"/>
        <v>50</v>
      </c>
      <c r="Q138" s="243">
        <f t="shared" ca="1" si="11"/>
        <v>50</v>
      </c>
      <c r="R138" s="243">
        <f t="shared" ca="1" si="11"/>
        <v>50</v>
      </c>
      <c r="S138" s="243">
        <f t="shared" ca="1" si="11"/>
        <v>50</v>
      </c>
      <c r="T138" s="244">
        <f t="shared" ca="1" si="11"/>
        <v>50</v>
      </c>
      <c r="U138" s="245" t="str">
        <f t="shared" si="11"/>
        <v/>
      </c>
      <c r="V138" s="243" t="str">
        <f t="shared" si="11"/>
        <v/>
      </c>
      <c r="W138" s="243" t="str">
        <f t="shared" si="11"/>
        <v/>
      </c>
      <c r="X138" s="243" t="str">
        <f t="shared" si="11"/>
        <v/>
      </c>
      <c r="Y138" s="246" t="str">
        <f t="shared" si="11"/>
        <v/>
      </c>
      <c r="Z138" s="247" t="str">
        <f t="shared" si="11"/>
        <v/>
      </c>
      <c r="AA138" s="243" t="str">
        <f t="shared" si="11"/>
        <v/>
      </c>
      <c r="AB138" s="243" t="str">
        <f t="shared" si="11"/>
        <v/>
      </c>
      <c r="AC138" s="243" t="str">
        <f t="shared" si="11"/>
        <v/>
      </c>
      <c r="AD138" s="243" t="str">
        <f t="shared" si="11"/>
        <v/>
      </c>
      <c r="AE138" s="262"/>
      <c r="AF138" s="262"/>
      <c r="AG138" s="248">
        <f>SUM(AG78:AG137)</f>
        <v>0</v>
      </c>
      <c r="AH138" s="249">
        <f>SUM(AH78:AH137)</f>
        <v>650</v>
      </c>
      <c r="AI138" s="830"/>
      <c r="AJ138" s="831"/>
      <c r="AK138" s="831"/>
      <c r="AL138" s="831"/>
      <c r="AM138" s="831"/>
      <c r="AN138" s="832"/>
    </row>
    <row r="139" spans="2:51" ht="21.95" customHeight="1" thickBot="1">
      <c r="B139" s="184"/>
      <c r="C139" s="261">
        <f ca="1">IF(C77="","",C77+C138)</f>
        <v>100</v>
      </c>
      <c r="D139" s="828" t="s">
        <v>207</v>
      </c>
      <c r="E139" s="829"/>
      <c r="F139" s="247" t="str">
        <f t="shared" ref="F139:AD139" si="12">IF(F14="","",F77+F138)</f>
        <v/>
      </c>
      <c r="G139" s="263">
        <f ca="1">IF(G14="","",G77+G138)</f>
        <v>100</v>
      </c>
      <c r="H139" s="264">
        <f t="shared" ca="1" si="12"/>
        <v>99</v>
      </c>
      <c r="I139" s="264">
        <f t="shared" ca="1" si="12"/>
        <v>100</v>
      </c>
      <c r="J139" s="265">
        <f t="shared" ca="1" si="12"/>
        <v>100</v>
      </c>
      <c r="K139" s="263">
        <f t="shared" ca="1" si="12"/>
        <v>100</v>
      </c>
      <c r="L139" s="264" t="str">
        <f t="shared" si="12"/>
        <v/>
      </c>
      <c r="M139" s="264">
        <f t="shared" ca="1" si="12"/>
        <v>100</v>
      </c>
      <c r="N139" s="264">
        <f t="shared" ca="1" si="12"/>
        <v>100</v>
      </c>
      <c r="O139" s="265">
        <f t="shared" ca="1" si="12"/>
        <v>100</v>
      </c>
      <c r="P139" s="263">
        <f t="shared" ca="1" si="12"/>
        <v>100</v>
      </c>
      <c r="Q139" s="264">
        <f t="shared" ca="1" si="12"/>
        <v>100</v>
      </c>
      <c r="R139" s="264">
        <f t="shared" ca="1" si="12"/>
        <v>100</v>
      </c>
      <c r="S139" s="264">
        <f t="shared" ca="1" si="12"/>
        <v>100</v>
      </c>
      <c r="T139" s="265">
        <f t="shared" ca="1" si="12"/>
        <v>100</v>
      </c>
      <c r="U139" s="263" t="str">
        <f t="shared" si="12"/>
        <v/>
      </c>
      <c r="V139" s="264" t="str">
        <f t="shared" si="12"/>
        <v/>
      </c>
      <c r="W139" s="264" t="str">
        <f t="shared" si="12"/>
        <v/>
      </c>
      <c r="X139" s="264" t="str">
        <f t="shared" si="12"/>
        <v/>
      </c>
      <c r="Y139" s="265" t="str">
        <f t="shared" si="12"/>
        <v/>
      </c>
      <c r="Z139" s="263" t="str">
        <f t="shared" si="12"/>
        <v/>
      </c>
      <c r="AA139" s="264" t="str">
        <f t="shared" si="12"/>
        <v/>
      </c>
      <c r="AB139" s="264" t="str">
        <f t="shared" si="12"/>
        <v/>
      </c>
      <c r="AC139" s="264" t="str">
        <f t="shared" si="12"/>
        <v/>
      </c>
      <c r="AD139" s="265" t="str">
        <f t="shared" si="12"/>
        <v/>
      </c>
      <c r="AE139" s="266"/>
      <c r="AF139" s="266"/>
      <c r="AG139" s="260">
        <f>AG77+AG138</f>
        <v>1</v>
      </c>
      <c r="AH139" s="267">
        <f>AH77+AH138</f>
        <v>1299</v>
      </c>
      <c r="AI139" s="833"/>
      <c r="AJ139" s="834"/>
      <c r="AK139" s="834"/>
      <c r="AL139" s="834"/>
      <c r="AM139" s="834"/>
      <c r="AN139" s="835"/>
    </row>
    <row r="140" spans="2:51" ht="6.75" customHeight="1" thickBot="1">
      <c r="C140" s="809"/>
      <c r="D140" s="809"/>
      <c r="E140" s="268"/>
      <c r="F140" s="810"/>
      <c r="G140" s="810"/>
      <c r="H140" s="810"/>
      <c r="I140" s="810"/>
      <c r="J140" s="810"/>
    </row>
    <row r="141" spans="2:51" ht="25.35" customHeight="1" thickBot="1">
      <c r="C141" s="269" t="s">
        <v>208</v>
      </c>
      <c r="D141" s="270"/>
      <c r="E141" s="270"/>
      <c r="F141" s="271"/>
      <c r="G141" s="271"/>
      <c r="H141" s="271"/>
      <c r="I141" s="271"/>
      <c r="J141" s="271"/>
      <c r="K141" s="271"/>
      <c r="L141" s="271"/>
      <c r="M141" s="271"/>
      <c r="N141" s="271"/>
      <c r="O141" s="271"/>
      <c r="P141" s="271"/>
      <c r="Q141" s="271"/>
      <c r="R141" s="272"/>
      <c r="S141" s="273" t="s">
        <v>209</v>
      </c>
      <c r="T141" s="274"/>
      <c r="U141" s="274"/>
      <c r="V141" s="274"/>
      <c r="W141" s="274"/>
      <c r="X141" s="275"/>
      <c r="Y141" s="275"/>
      <c r="Z141" s="275"/>
      <c r="AA141" s="276"/>
      <c r="AB141" s="277"/>
      <c r="AD141" s="811" t="s">
        <v>210</v>
      </c>
      <c r="AE141" s="812"/>
      <c r="AF141" s="812"/>
      <c r="AG141" s="812"/>
      <c r="AH141" s="815" t="str">
        <f>IF(Z11="","",Z11)</f>
        <v>DECEMBER</v>
      </c>
      <c r="AI141" s="817" t="s">
        <v>211</v>
      </c>
      <c r="AJ141" s="818"/>
      <c r="AK141" s="821">
        <f>IF(AR13="","",AR13)</f>
        <v>13</v>
      </c>
      <c r="AL141" s="836" t="s">
        <v>212</v>
      </c>
      <c r="AM141" s="836"/>
      <c r="AN141" s="837"/>
    </row>
    <row r="142" spans="2:51" ht="15" customHeight="1" thickBot="1">
      <c r="C142" s="795" t="s">
        <v>213</v>
      </c>
      <c r="D142" s="795"/>
      <c r="E142" s="795"/>
      <c r="F142" s="795"/>
      <c r="G142" s="795"/>
      <c r="H142" s="795"/>
      <c r="I142" s="795"/>
      <c r="J142" s="795"/>
      <c r="K142" s="795"/>
      <c r="L142" s="795"/>
      <c r="M142" s="795"/>
      <c r="N142" s="795"/>
      <c r="O142" s="795"/>
      <c r="P142" s="795"/>
      <c r="Q142" s="271"/>
      <c r="R142" s="272"/>
      <c r="S142" s="838" t="s">
        <v>214</v>
      </c>
      <c r="T142" s="839"/>
      <c r="U142" s="839"/>
      <c r="V142" s="839"/>
      <c r="W142" s="839"/>
      <c r="X142" s="839"/>
      <c r="Y142" s="839"/>
      <c r="Z142" s="839"/>
      <c r="AA142" s="839"/>
      <c r="AB142" s="278"/>
      <c r="AD142" s="813"/>
      <c r="AE142" s="814"/>
      <c r="AF142" s="814"/>
      <c r="AG142" s="814"/>
      <c r="AH142" s="816"/>
      <c r="AI142" s="819"/>
      <c r="AJ142" s="820"/>
      <c r="AK142" s="822"/>
      <c r="AL142" s="279" t="s">
        <v>190</v>
      </c>
      <c r="AM142" s="280" t="s">
        <v>194</v>
      </c>
      <c r="AN142" s="281" t="s">
        <v>215</v>
      </c>
    </row>
    <row r="143" spans="2:51">
      <c r="C143" s="795" t="s">
        <v>216</v>
      </c>
      <c r="D143" s="795"/>
      <c r="E143" s="795"/>
      <c r="F143" s="795"/>
      <c r="G143" s="795"/>
      <c r="H143" s="795"/>
      <c r="I143" s="795"/>
      <c r="J143" s="795"/>
      <c r="K143" s="795"/>
      <c r="L143" s="795"/>
      <c r="M143" s="795"/>
      <c r="N143" s="795"/>
      <c r="O143" s="795"/>
      <c r="P143" s="795"/>
      <c r="Q143" s="271"/>
      <c r="R143" s="272"/>
      <c r="S143" s="773"/>
      <c r="T143" s="774"/>
      <c r="U143" s="774"/>
      <c r="V143" s="774"/>
      <c r="W143" s="774"/>
      <c r="X143" s="774"/>
      <c r="Y143" s="774"/>
      <c r="Z143" s="774"/>
      <c r="AA143" s="774"/>
      <c r="AB143" s="278"/>
      <c r="AD143" s="840" t="s">
        <v>217</v>
      </c>
      <c r="AE143" s="841"/>
      <c r="AF143" s="841"/>
      <c r="AG143" s="841"/>
      <c r="AH143" s="841"/>
      <c r="AI143" s="841"/>
      <c r="AJ143" s="841"/>
      <c r="AK143" s="842"/>
      <c r="AL143" s="807">
        <f ca="1">IF('SF2'!AL143="","",'SF2'!AL143)</f>
        <v>50</v>
      </c>
      <c r="AM143" s="807">
        <f ca="1">IF('SF2'!AM143="","",'SF2'!AM143)</f>
        <v>50</v>
      </c>
      <c r="AN143" s="789">
        <f ca="1">AL143+AM143</f>
        <v>100</v>
      </c>
    </row>
    <row r="144" spans="2:51" ht="15.75" customHeight="1">
      <c r="C144" s="795" t="s">
        <v>218</v>
      </c>
      <c r="D144" s="795"/>
      <c r="E144" s="795"/>
      <c r="F144" s="795"/>
      <c r="G144" s="795"/>
      <c r="H144" s="795"/>
      <c r="I144" s="795"/>
      <c r="J144" s="795"/>
      <c r="K144" s="795"/>
      <c r="L144" s="795"/>
      <c r="M144" s="795"/>
      <c r="N144" s="795"/>
      <c r="O144" s="795"/>
      <c r="P144" s="795"/>
      <c r="Q144" s="271"/>
      <c r="R144" s="272"/>
      <c r="S144" s="773"/>
      <c r="T144" s="774"/>
      <c r="U144" s="774"/>
      <c r="V144" s="774"/>
      <c r="W144" s="774"/>
      <c r="X144" s="774"/>
      <c r="Y144" s="774"/>
      <c r="Z144" s="774"/>
      <c r="AA144" s="774"/>
      <c r="AB144" s="278"/>
      <c r="AD144" s="843"/>
      <c r="AE144" s="844"/>
      <c r="AF144" s="844"/>
      <c r="AG144" s="844"/>
      <c r="AH144" s="844"/>
      <c r="AI144" s="844"/>
      <c r="AJ144" s="844"/>
      <c r="AK144" s="845"/>
      <c r="AL144" s="769"/>
      <c r="AM144" s="769"/>
      <c r="AN144" s="771"/>
    </row>
    <row r="145" spans="3:40" ht="15.75" customHeight="1">
      <c r="C145" s="804" t="s">
        <v>219</v>
      </c>
      <c r="D145" s="808" t="s">
        <v>220</v>
      </c>
      <c r="E145" s="284"/>
      <c r="F145" s="802" t="s">
        <v>221</v>
      </c>
      <c r="G145" s="802"/>
      <c r="H145" s="802"/>
      <c r="I145" s="802"/>
      <c r="J145" s="802"/>
      <c r="K145" s="802"/>
      <c r="L145" s="802"/>
      <c r="M145" s="802"/>
      <c r="N145" s="802"/>
      <c r="O145" s="802"/>
      <c r="P145" s="794" t="s">
        <v>222</v>
      </c>
      <c r="Q145" s="794"/>
      <c r="R145" s="272"/>
      <c r="S145" s="286" t="s">
        <v>223</v>
      </c>
      <c r="X145" s="215"/>
      <c r="AA145" s="287"/>
      <c r="AB145" s="278"/>
      <c r="AD145" s="780" t="s">
        <v>224</v>
      </c>
      <c r="AE145" s="781"/>
      <c r="AF145" s="781"/>
      <c r="AG145" s="782"/>
      <c r="AH145" s="782"/>
      <c r="AI145" s="782"/>
      <c r="AJ145" s="782"/>
      <c r="AK145" s="782"/>
      <c r="AL145" s="803">
        <v>0</v>
      </c>
      <c r="AM145" s="803">
        <v>0</v>
      </c>
      <c r="AN145" s="777">
        <f>IF(AL145="","",AL145+AM145)</f>
        <v>0</v>
      </c>
    </row>
    <row r="146" spans="3:40" ht="15.75" customHeight="1">
      <c r="C146" s="804"/>
      <c r="D146" s="808"/>
      <c r="E146" s="284"/>
      <c r="F146" s="799" t="s">
        <v>225</v>
      </c>
      <c r="G146" s="799"/>
      <c r="H146" s="799"/>
      <c r="I146" s="799"/>
      <c r="J146" s="799"/>
      <c r="K146" s="799"/>
      <c r="L146" s="799"/>
      <c r="M146" s="799"/>
      <c r="N146" s="799"/>
      <c r="O146" s="799"/>
      <c r="P146" s="794"/>
      <c r="Q146" s="794"/>
      <c r="R146" s="272"/>
      <c r="S146" s="286" t="s">
        <v>226</v>
      </c>
      <c r="T146" s="215"/>
      <c r="U146" s="215"/>
      <c r="V146" s="215"/>
      <c r="W146" s="215"/>
      <c r="X146" s="215"/>
      <c r="AA146" s="287"/>
      <c r="AB146" s="278"/>
      <c r="AD146" s="780"/>
      <c r="AE146" s="781"/>
      <c r="AF146" s="781"/>
      <c r="AG146" s="782"/>
      <c r="AH146" s="782"/>
      <c r="AI146" s="782"/>
      <c r="AJ146" s="782"/>
      <c r="AK146" s="782"/>
      <c r="AL146" s="803"/>
      <c r="AM146" s="803"/>
      <c r="AN146" s="777"/>
    </row>
    <row r="147" spans="3:40" ht="18" customHeight="1">
      <c r="C147" s="804" t="s">
        <v>227</v>
      </c>
      <c r="D147" s="805" t="s">
        <v>228</v>
      </c>
      <c r="E147" s="288"/>
      <c r="F147" s="806" t="s">
        <v>229</v>
      </c>
      <c r="G147" s="806"/>
      <c r="H147" s="806"/>
      <c r="I147" s="806"/>
      <c r="J147" s="806"/>
      <c r="K147" s="806"/>
      <c r="L147" s="806"/>
      <c r="M147" s="806"/>
      <c r="N147" s="806"/>
      <c r="O147" s="806"/>
      <c r="P147" s="289"/>
      <c r="Q147" s="271"/>
      <c r="R147" s="272"/>
      <c r="S147" s="290" t="s">
        <v>230</v>
      </c>
      <c r="T147" s="215"/>
      <c r="U147" s="215"/>
      <c r="V147" s="215"/>
      <c r="W147" s="215"/>
      <c r="X147" s="215"/>
      <c r="AA147" s="287"/>
      <c r="AB147" s="278"/>
      <c r="AD147" s="780" t="s">
        <v>231</v>
      </c>
      <c r="AE147" s="781"/>
      <c r="AF147" s="781"/>
      <c r="AG147" s="782"/>
      <c r="AH147" s="782"/>
      <c r="AI147" s="782"/>
      <c r="AJ147" s="782"/>
      <c r="AK147" s="782"/>
      <c r="AL147" s="807" cm="1">
        <f t="array" aca="1" ref="AL147" ca="1">AL143+COUNTIF(AI17:AI76,"Transferred In")-SUM(COUNTIF(AI17:AI76,{"NLS","Transferred Out"}))</f>
        <v>50</v>
      </c>
      <c r="AM147" s="807" cm="1">
        <f t="array" aca="1" ref="AM147" ca="1">AM143+COUNTIF(AI78:AJ137,"Transferred In")-SUM(COUNTIF(AI78:AJ137,{"NLS","Transferred Out"}))</f>
        <v>50</v>
      </c>
      <c r="AN147" s="789">
        <f ca="1">AL147+AM147</f>
        <v>100</v>
      </c>
    </row>
    <row r="148" spans="3:40" ht="14.25" customHeight="1">
      <c r="C148" s="804"/>
      <c r="D148" s="805"/>
      <c r="E148" s="288"/>
      <c r="F148" s="799" t="s">
        <v>232</v>
      </c>
      <c r="G148" s="799"/>
      <c r="H148" s="799"/>
      <c r="I148" s="799"/>
      <c r="J148" s="799"/>
      <c r="K148" s="799"/>
      <c r="L148" s="799"/>
      <c r="M148" s="799"/>
      <c r="N148" s="799"/>
      <c r="O148" s="799"/>
      <c r="P148" s="271"/>
      <c r="Q148" s="271"/>
      <c r="R148" s="272"/>
      <c r="S148" s="290" t="s">
        <v>233</v>
      </c>
      <c r="X148" s="215"/>
      <c r="AA148" s="287"/>
      <c r="AB148" s="278"/>
      <c r="AD148" s="780"/>
      <c r="AE148" s="781"/>
      <c r="AF148" s="781"/>
      <c r="AG148" s="782"/>
      <c r="AH148" s="782"/>
      <c r="AI148" s="782"/>
      <c r="AJ148" s="782"/>
      <c r="AK148" s="782"/>
      <c r="AL148" s="769"/>
      <c r="AM148" s="769"/>
      <c r="AN148" s="771"/>
    </row>
    <row r="149" spans="3:40" ht="15.75" customHeight="1">
      <c r="C149" s="800" t="s">
        <v>234</v>
      </c>
      <c r="D149" s="801" t="s">
        <v>235</v>
      </c>
      <c r="E149" s="801"/>
      <c r="F149" s="802" t="s">
        <v>236</v>
      </c>
      <c r="G149" s="802"/>
      <c r="H149" s="802"/>
      <c r="I149" s="802"/>
      <c r="J149" s="802"/>
      <c r="K149" s="802"/>
      <c r="L149" s="802"/>
      <c r="M149" s="802"/>
      <c r="N149" s="802"/>
      <c r="O149" s="802"/>
      <c r="P149" s="794" t="s">
        <v>222</v>
      </c>
      <c r="Q149" s="794"/>
      <c r="R149" s="272"/>
      <c r="S149" s="290" t="s">
        <v>237</v>
      </c>
      <c r="AA149" s="287"/>
      <c r="AB149" s="278"/>
      <c r="AD149" s="780" t="s">
        <v>238</v>
      </c>
      <c r="AE149" s="781"/>
      <c r="AF149" s="781"/>
      <c r="AG149" s="782"/>
      <c r="AH149" s="782"/>
      <c r="AI149" s="782"/>
      <c r="AJ149" s="782"/>
      <c r="AK149" s="782"/>
      <c r="AL149" s="790" t="str">
        <f ca="1">IF(AL143=0,"",IF(MOD(AL147/AL143*100,1)=0,TEXT(AL147/AL143*100,"0"),TEXT(AL147/AL143*100,"0.00")))</f>
        <v>100</v>
      </c>
      <c r="AM149" s="790" t="str">
        <f ca="1">IF(AM143=0,"",IF(MOD(ROUND(AM147/AM143*100,2),1)=0,TEXT(ROUND(AM147/AM143*100,2),"0"),TEXT(ROUND(AM147/AM143*100,2),"0.00")))</f>
        <v>100</v>
      </c>
      <c r="AN149" s="792" t="str">
        <f ca="1">IF(AN143=0,"",IF(MOD(ROUND(AN147/AN143*100,2),1)=0,TEXT(ROUND(AN147/AN143*100,2),"0"),TEXT(ROUND(AN147/AN143*100,2),"0.00")))</f>
        <v>100</v>
      </c>
    </row>
    <row r="150" spans="3:40" ht="19.5" customHeight="1">
      <c r="C150" s="800"/>
      <c r="D150" s="801"/>
      <c r="E150" s="801"/>
      <c r="F150" s="794" t="s">
        <v>239</v>
      </c>
      <c r="G150" s="794"/>
      <c r="H150" s="794"/>
      <c r="I150" s="794"/>
      <c r="J150" s="794"/>
      <c r="K150" s="794"/>
      <c r="L150" s="794"/>
      <c r="M150" s="794"/>
      <c r="N150" s="794"/>
      <c r="O150" s="794"/>
      <c r="P150" s="794"/>
      <c r="Q150" s="794"/>
      <c r="R150" s="272"/>
      <c r="S150" s="290" t="s">
        <v>240</v>
      </c>
      <c r="AA150" s="287"/>
      <c r="AB150" s="278"/>
      <c r="AD150" s="780"/>
      <c r="AE150" s="781"/>
      <c r="AF150" s="781"/>
      <c r="AG150" s="782"/>
      <c r="AH150" s="782"/>
      <c r="AI150" s="782"/>
      <c r="AJ150" s="782"/>
      <c r="AK150" s="782"/>
      <c r="AL150" s="791"/>
      <c r="AM150" s="791"/>
      <c r="AN150" s="793"/>
    </row>
    <row r="151" spans="3:40" ht="26.25" customHeight="1">
      <c r="C151" s="795"/>
      <c r="D151" s="795"/>
      <c r="E151" s="795"/>
      <c r="F151" s="795"/>
      <c r="G151" s="795"/>
      <c r="H151" s="795"/>
      <c r="I151" s="795"/>
      <c r="J151" s="795"/>
      <c r="K151" s="795"/>
      <c r="L151" s="795"/>
      <c r="M151" s="795"/>
      <c r="N151" s="795"/>
      <c r="O151" s="285"/>
      <c r="P151" s="285"/>
      <c r="Q151" s="271"/>
      <c r="R151" s="272"/>
      <c r="S151" s="286" t="s">
        <v>241</v>
      </c>
      <c r="AA151" s="215"/>
      <c r="AB151" s="278"/>
      <c r="AD151" s="796" t="s">
        <v>242</v>
      </c>
      <c r="AE151" s="797"/>
      <c r="AF151" s="797"/>
      <c r="AG151" s="798"/>
      <c r="AH151" s="798"/>
      <c r="AI151" s="798"/>
      <c r="AJ151" s="798"/>
      <c r="AK151" s="798"/>
      <c r="AL151" s="398" t="str">
        <f>IF(AK141=0,"",IF(MOD(ROUND(AH77/AK141,2),1)=0,TEXT(ROUND(AH77/AK141,2),"0"),TEXT(ROUND(AH77/AK141,2),"0.00")))</f>
        <v>49.92</v>
      </c>
      <c r="AM151" s="398" t="str">
        <f>IF(AK141=0,"",IF(MOD(ROUND(AH138/AK141,2),1)=0,TEXT(ROUND(AH138/AK141,2),"0"),TEXT(ROUND(AH138/AK141,2),"0.00")))</f>
        <v>50</v>
      </c>
      <c r="AN151" s="399" t="str">
        <f>IF(AK141=0,"",IF(MOD(ROUND(AH139/AK141,2),1)=0,TEXT(ROUND(AH139/AK141,2),"0"),TEXT(ROUND(AH139/AK141,2),"0.00")))</f>
        <v>99.92</v>
      </c>
    </row>
    <row r="152" spans="3:40" ht="16.5" customHeight="1">
      <c r="C152" s="779" t="s">
        <v>243</v>
      </c>
      <c r="D152" s="779"/>
      <c r="E152" s="779"/>
      <c r="F152" s="779"/>
      <c r="G152" s="779"/>
      <c r="H152" s="779"/>
      <c r="I152" s="779"/>
      <c r="J152" s="779"/>
      <c r="K152" s="779"/>
      <c r="L152" s="779"/>
      <c r="M152" s="779"/>
      <c r="N152" s="779"/>
      <c r="O152" s="779"/>
      <c r="P152" s="779"/>
      <c r="Q152" s="289"/>
      <c r="R152" s="272"/>
      <c r="S152" s="290" t="s">
        <v>244</v>
      </c>
      <c r="AA152" s="287"/>
      <c r="AB152" s="278"/>
      <c r="AD152" s="780" t="s">
        <v>245</v>
      </c>
      <c r="AE152" s="781"/>
      <c r="AF152" s="781"/>
      <c r="AG152" s="782"/>
      <c r="AH152" s="782"/>
      <c r="AI152" s="782"/>
      <c r="AJ152" s="782"/>
      <c r="AK152" s="782"/>
      <c r="AL152" s="783" t="str">
        <f ca="1">IF(AL147=0,"",IF(MOD(ROUND(AL151/AL147*100,2),1)=0,TEXT(ROUND(AL151/AL147*100,2),"0"),TEXT(ROUND(AL151/AL147*100,2),"0.00")))</f>
        <v>99.84</v>
      </c>
      <c r="AM152" s="784" t="str">
        <f ca="1">IF(AM147=0,"",IF(MOD(ROUND(AM151/AM147*100,2),1)=0,TEXT(ROUND(AM151/AM147*100,2),"0"),TEXT(ROUND(AM151/AM147*100,2),"0.00")))</f>
        <v>100</v>
      </c>
      <c r="AN152" s="785" t="str">
        <f ca="1">IF(AN147=0,"",IF(MOD(ROUND(AN151/AN147*100,2),1)=0,TEXT(ROUND(AN151/AN147*100,2),"0"),TEXT(ROUND(AN151/AN147*100,2),"0.00")))</f>
        <v>99.92</v>
      </c>
    </row>
    <row r="153" spans="3:40" ht="15.75" customHeight="1">
      <c r="C153" s="779"/>
      <c r="D153" s="779"/>
      <c r="E153" s="779"/>
      <c r="F153" s="779"/>
      <c r="G153" s="779"/>
      <c r="H153" s="779"/>
      <c r="I153" s="779"/>
      <c r="J153" s="779"/>
      <c r="K153" s="779"/>
      <c r="L153" s="779"/>
      <c r="M153" s="779"/>
      <c r="N153" s="779"/>
      <c r="O153" s="779"/>
      <c r="P153" s="779"/>
      <c r="Q153" s="289"/>
      <c r="R153" s="272"/>
      <c r="S153" s="290" t="s">
        <v>246</v>
      </c>
      <c r="AA153" s="287"/>
      <c r="AB153" s="278"/>
      <c r="AD153" s="780"/>
      <c r="AE153" s="781"/>
      <c r="AF153" s="781"/>
      <c r="AG153" s="782"/>
      <c r="AH153" s="782"/>
      <c r="AI153" s="782"/>
      <c r="AJ153" s="782"/>
      <c r="AK153" s="782"/>
      <c r="AL153" s="783"/>
      <c r="AM153" s="784"/>
      <c r="AN153" s="785"/>
    </row>
    <row r="154" spans="3:40" ht="15.75" customHeight="1">
      <c r="C154" s="778" t="s">
        <v>247</v>
      </c>
      <c r="D154" s="778"/>
      <c r="E154" s="778"/>
      <c r="F154" s="778"/>
      <c r="G154" s="778"/>
      <c r="H154" s="778"/>
      <c r="I154" s="778"/>
      <c r="J154" s="778"/>
      <c r="K154" s="778"/>
      <c r="L154" s="778"/>
      <c r="M154" s="778"/>
      <c r="N154" s="778"/>
      <c r="O154" s="778"/>
      <c r="P154" s="778"/>
      <c r="Q154" s="778"/>
      <c r="R154" s="272"/>
      <c r="S154" s="290" t="s">
        <v>248</v>
      </c>
      <c r="AA154" s="287"/>
      <c r="AB154" s="278"/>
      <c r="AC154" s="292"/>
      <c r="AD154" s="780" t="s">
        <v>249</v>
      </c>
      <c r="AE154" s="781"/>
      <c r="AF154" s="781"/>
      <c r="AG154" s="782"/>
      <c r="AH154" s="782"/>
      <c r="AI154" s="782"/>
      <c r="AJ154" s="782"/>
      <c r="AK154" s="782"/>
      <c r="AL154" s="786">
        <v>0</v>
      </c>
      <c r="AM154" s="786">
        <v>0</v>
      </c>
      <c r="AN154" s="788">
        <f>IF(AL154="","",AL154+AM154)</f>
        <v>0</v>
      </c>
    </row>
    <row r="155" spans="3:40" ht="16.5" customHeight="1">
      <c r="C155" s="778"/>
      <c r="D155" s="778"/>
      <c r="E155" s="778"/>
      <c r="F155" s="778"/>
      <c r="G155" s="778"/>
      <c r="H155" s="778"/>
      <c r="I155" s="778"/>
      <c r="J155" s="778"/>
      <c r="K155" s="778"/>
      <c r="L155" s="778"/>
      <c r="M155" s="778"/>
      <c r="N155" s="778"/>
      <c r="O155" s="778"/>
      <c r="P155" s="778"/>
      <c r="Q155" s="778"/>
      <c r="R155" s="272"/>
      <c r="S155" s="290" t="s">
        <v>250</v>
      </c>
      <c r="AA155" s="215"/>
      <c r="AB155" s="278"/>
      <c r="AD155" s="780"/>
      <c r="AE155" s="781"/>
      <c r="AF155" s="781"/>
      <c r="AG155" s="782"/>
      <c r="AH155" s="782"/>
      <c r="AI155" s="782"/>
      <c r="AJ155" s="782"/>
      <c r="AK155" s="782"/>
      <c r="AL155" s="787"/>
      <c r="AM155" s="787"/>
      <c r="AN155" s="789"/>
    </row>
    <row r="156" spans="3:40" ht="14.25" customHeight="1">
      <c r="C156" s="271" t="s">
        <v>251</v>
      </c>
      <c r="D156" s="291"/>
      <c r="E156" s="291"/>
      <c r="F156" s="293"/>
      <c r="G156" s="293"/>
      <c r="H156" s="293"/>
      <c r="I156" s="293"/>
      <c r="J156" s="293"/>
      <c r="K156" s="293"/>
      <c r="L156" s="293"/>
      <c r="M156" s="293"/>
      <c r="N156" s="293"/>
      <c r="O156" s="293"/>
      <c r="P156" s="293"/>
      <c r="Q156" s="289"/>
      <c r="R156" s="272"/>
      <c r="S156" s="290" t="s">
        <v>252</v>
      </c>
      <c r="AA156" s="287"/>
      <c r="AB156" s="278"/>
      <c r="AD156" s="763" t="s">
        <v>253</v>
      </c>
      <c r="AE156" s="764"/>
      <c r="AF156" s="764"/>
      <c r="AG156" s="765"/>
      <c r="AH156" s="765"/>
      <c r="AI156" s="765"/>
      <c r="AJ156" s="765"/>
      <c r="AK156" s="765"/>
      <c r="AL156" s="776">
        <f>COUNTIF(AI17:AJ76,"NLS")</f>
        <v>0</v>
      </c>
      <c r="AM156" s="776">
        <f>COUNTIF(AI78:AJ137,"NLS")</f>
        <v>0</v>
      </c>
      <c r="AN156" s="777">
        <f>AL156+AM156</f>
        <v>0</v>
      </c>
    </row>
    <row r="157" spans="3:40" ht="15.75" customHeight="1">
      <c r="C157" s="283" t="s">
        <v>254</v>
      </c>
      <c r="D157" s="778" t="s">
        <v>255</v>
      </c>
      <c r="E157" s="778"/>
      <c r="F157" s="778"/>
      <c r="G157" s="778"/>
      <c r="H157" s="778"/>
      <c r="I157" s="778"/>
      <c r="J157" s="778"/>
      <c r="K157" s="778"/>
      <c r="L157" s="778"/>
      <c r="M157" s="778"/>
      <c r="N157" s="778"/>
      <c r="O157" s="778"/>
      <c r="P157" s="778"/>
      <c r="Q157" s="271"/>
      <c r="R157" s="272"/>
      <c r="S157" s="290" t="s">
        <v>256</v>
      </c>
      <c r="AA157" s="215"/>
      <c r="AB157" s="278"/>
      <c r="AD157" s="763"/>
      <c r="AE157" s="764"/>
      <c r="AF157" s="764"/>
      <c r="AG157" s="765"/>
      <c r="AH157" s="765"/>
      <c r="AI157" s="765"/>
      <c r="AJ157" s="765"/>
      <c r="AK157" s="765"/>
      <c r="AL157" s="776"/>
      <c r="AM157" s="776"/>
      <c r="AN157" s="777"/>
    </row>
    <row r="158" spans="3:40" ht="15.75" customHeight="1">
      <c r="E158" s="270"/>
      <c r="F158" s="270"/>
      <c r="G158" s="270"/>
      <c r="H158" s="270"/>
      <c r="I158" s="270"/>
      <c r="J158" s="294"/>
      <c r="K158" s="294"/>
      <c r="L158" s="294"/>
      <c r="M158" s="294"/>
      <c r="R158" s="272"/>
      <c r="S158" s="290" t="s">
        <v>257</v>
      </c>
      <c r="AB158" s="278"/>
      <c r="AD158" s="763" t="s">
        <v>258</v>
      </c>
      <c r="AE158" s="764"/>
      <c r="AF158" s="764"/>
      <c r="AG158" s="765"/>
      <c r="AH158" s="765"/>
      <c r="AI158" s="765"/>
      <c r="AJ158" s="765"/>
      <c r="AK158" s="765"/>
      <c r="AL158" s="769">
        <f>COUNTIF(AI17:AJ76,"Transferred Out")</f>
        <v>0</v>
      </c>
      <c r="AM158" s="769">
        <f>COUNTIF(AI78:AJ137,"Transferred Out")</f>
        <v>0</v>
      </c>
      <c r="AN158" s="771">
        <f>AL158+AM158</f>
        <v>0</v>
      </c>
    </row>
    <row r="159" spans="3:40" ht="14.25" customHeight="1">
      <c r="D159" s="270"/>
      <c r="E159" s="270"/>
      <c r="F159" s="270"/>
      <c r="G159" s="270"/>
      <c r="H159" s="270"/>
      <c r="I159" s="270"/>
      <c r="R159" s="272"/>
      <c r="S159" s="286" t="s">
        <v>259</v>
      </c>
      <c r="Y159" s="287"/>
      <c r="Z159" s="287"/>
      <c r="AA159" s="287"/>
      <c r="AB159" s="278"/>
      <c r="AD159" s="763"/>
      <c r="AE159" s="764"/>
      <c r="AF159" s="764"/>
      <c r="AG159" s="765"/>
      <c r="AH159" s="765"/>
      <c r="AI159" s="765"/>
      <c r="AJ159" s="765"/>
      <c r="AK159" s="765"/>
      <c r="AL159" s="769"/>
      <c r="AM159" s="769"/>
      <c r="AN159" s="771"/>
    </row>
    <row r="160" spans="3:40" ht="15" customHeight="1">
      <c r="D160" s="762"/>
      <c r="E160" s="762"/>
      <c r="F160" s="762"/>
      <c r="G160" s="762"/>
      <c r="H160" s="762"/>
      <c r="I160" s="762"/>
      <c r="R160" s="272"/>
      <c r="S160" s="290" t="s">
        <v>260</v>
      </c>
      <c r="AB160" s="278"/>
      <c r="AC160" s="282"/>
      <c r="AD160" s="763" t="s">
        <v>261</v>
      </c>
      <c r="AE160" s="764"/>
      <c r="AF160" s="764"/>
      <c r="AG160" s="765"/>
      <c r="AH160" s="765"/>
      <c r="AI160" s="765"/>
      <c r="AJ160" s="765"/>
      <c r="AK160" s="765"/>
      <c r="AL160" s="769">
        <f>COUNTIF(AI17:AJ76,"Transferred In")</f>
        <v>0</v>
      </c>
      <c r="AM160" s="769">
        <f>COUNTIF(AI78:AJ137,"Transferred In")</f>
        <v>0</v>
      </c>
      <c r="AN160" s="771">
        <f>AL160+AM160</f>
        <v>0</v>
      </c>
    </row>
    <row r="161" spans="3:40" ht="15.75" customHeight="1" thickBot="1">
      <c r="D161" s="762"/>
      <c r="E161" s="762"/>
      <c r="F161" s="762"/>
      <c r="G161" s="762"/>
      <c r="H161" s="762"/>
      <c r="I161" s="762"/>
      <c r="R161" s="272"/>
      <c r="S161" s="290" t="s">
        <v>262</v>
      </c>
      <c r="AB161" s="278"/>
      <c r="AD161" s="766"/>
      <c r="AE161" s="767"/>
      <c r="AF161" s="767"/>
      <c r="AG161" s="768"/>
      <c r="AH161" s="768"/>
      <c r="AI161" s="768"/>
      <c r="AJ161" s="768"/>
      <c r="AK161" s="768"/>
      <c r="AL161" s="770"/>
      <c r="AM161" s="770"/>
      <c r="AN161" s="772"/>
    </row>
    <row r="162" spans="3:40" ht="14.25" customHeight="1">
      <c r="D162" s="215"/>
      <c r="E162" s="215"/>
      <c r="R162" s="272"/>
      <c r="S162" s="290" t="s">
        <v>263</v>
      </c>
      <c r="AB162" s="278"/>
    </row>
    <row r="163" spans="3:40">
      <c r="D163" s="215"/>
      <c r="E163" s="215"/>
      <c r="F163" s="215"/>
      <c r="G163" s="215"/>
      <c r="H163" s="215"/>
      <c r="I163" s="215"/>
      <c r="R163" s="272"/>
      <c r="S163" s="286" t="s">
        <v>264</v>
      </c>
      <c r="AB163" s="278"/>
      <c r="AD163" s="295" t="s">
        <v>265</v>
      </c>
      <c r="AE163" s="295"/>
      <c r="AF163" s="295"/>
      <c r="AN163" s="296"/>
    </row>
    <row r="164" spans="3:40">
      <c r="D164" s="297"/>
      <c r="E164" s="297"/>
      <c r="F164" s="215"/>
      <c r="G164" s="215"/>
      <c r="H164" s="215"/>
      <c r="I164" s="215"/>
      <c r="R164" s="272"/>
      <c r="S164" s="290" t="s">
        <v>266</v>
      </c>
      <c r="AB164" s="278"/>
    </row>
    <row r="165" spans="3:40" ht="12" customHeight="1">
      <c r="D165" s="297"/>
      <c r="E165" s="297"/>
      <c r="R165" s="272"/>
      <c r="S165" s="773" t="s">
        <v>267</v>
      </c>
      <c r="T165" s="774"/>
      <c r="U165" s="774"/>
      <c r="V165" s="774"/>
      <c r="W165" s="774"/>
      <c r="X165" s="774"/>
      <c r="Y165" s="774"/>
      <c r="Z165" s="774"/>
      <c r="AA165" s="774"/>
      <c r="AB165" s="775"/>
    </row>
    <row r="166" spans="3:40" ht="9.6" customHeight="1">
      <c r="D166" s="297"/>
      <c r="E166" s="297"/>
      <c r="R166" s="272"/>
      <c r="S166" s="773"/>
      <c r="T166" s="774"/>
      <c r="U166" s="774"/>
      <c r="V166" s="774"/>
      <c r="W166" s="774"/>
      <c r="X166" s="774"/>
      <c r="Y166" s="774"/>
      <c r="Z166" s="774"/>
      <c r="AA166" s="774"/>
      <c r="AB166" s="775"/>
      <c r="AD166" s="898" t="str">
        <f>IF('SF2'!AD166="","",'SF2'!AD166)</f>
        <v>NAME</v>
      </c>
      <c r="AE166" s="898"/>
      <c r="AF166" s="898"/>
      <c r="AG166" s="898"/>
      <c r="AH166" s="898"/>
      <c r="AI166" s="898"/>
      <c r="AJ166" s="898"/>
      <c r="AK166" s="898"/>
      <c r="AL166" s="898"/>
      <c r="AM166" s="898"/>
      <c r="AN166" s="898"/>
    </row>
    <row r="167" spans="3:40" ht="17.25" thickBot="1">
      <c r="D167" s="297"/>
      <c r="E167" s="297"/>
      <c r="S167" s="290" t="s">
        <v>268</v>
      </c>
      <c r="AB167" s="184"/>
      <c r="AD167" s="898"/>
      <c r="AE167" s="898"/>
      <c r="AF167" s="898"/>
      <c r="AG167" s="898"/>
      <c r="AH167" s="898"/>
      <c r="AI167" s="898"/>
      <c r="AJ167" s="898"/>
      <c r="AK167" s="898"/>
      <c r="AL167" s="898"/>
      <c r="AM167" s="898"/>
      <c r="AN167" s="898"/>
    </row>
    <row r="168" spans="3:40" ht="14.25" customHeight="1">
      <c r="D168" s="215"/>
      <c r="E168" s="215"/>
      <c r="S168" s="286" t="s">
        <v>269</v>
      </c>
      <c r="AB168" s="184"/>
      <c r="AD168" s="756" t="s">
        <v>270</v>
      </c>
      <c r="AE168" s="756"/>
      <c r="AF168" s="756"/>
      <c r="AG168" s="756"/>
      <c r="AH168" s="756"/>
      <c r="AI168" s="756"/>
      <c r="AJ168" s="756"/>
      <c r="AK168" s="756"/>
      <c r="AL168" s="756"/>
      <c r="AM168" s="756"/>
      <c r="AN168" s="756"/>
    </row>
    <row r="169" spans="3:40" ht="21.6" customHeight="1">
      <c r="C169" s="757"/>
      <c r="D169" s="757"/>
      <c r="E169" s="297"/>
      <c r="S169" s="290" t="s">
        <v>271</v>
      </c>
      <c r="AB169" s="184"/>
      <c r="AD169" s="758" t="s">
        <v>272</v>
      </c>
      <c r="AE169" s="758"/>
      <c r="AF169" s="758"/>
      <c r="AG169" s="758"/>
    </row>
    <row r="170" spans="3:40" ht="14.25" customHeight="1" thickBot="1">
      <c r="C170" s="757"/>
      <c r="D170" s="757"/>
      <c r="E170" s="297"/>
      <c r="S170" s="298" t="s">
        <v>273</v>
      </c>
      <c r="T170" s="183"/>
      <c r="U170" s="183"/>
      <c r="V170" s="183"/>
      <c r="W170" s="183"/>
      <c r="X170" s="183"/>
      <c r="Y170" s="183"/>
      <c r="Z170" s="183"/>
      <c r="AA170" s="183"/>
      <c r="AB170" s="299"/>
    </row>
    <row r="172" spans="3:40" ht="6.6" customHeight="1"/>
    <row r="173" spans="3:40" ht="19.899999999999999" customHeight="1" thickBot="1">
      <c r="S173" s="899" t="str">
        <f>IF('SF2'!S173="","",'SF2'!S173)</f>
        <v>NAME</v>
      </c>
      <c r="T173" s="899"/>
      <c r="U173" s="899"/>
      <c r="V173" s="899"/>
      <c r="W173" s="899"/>
      <c r="X173" s="899"/>
      <c r="Y173" s="899"/>
      <c r="Z173" s="899"/>
      <c r="AA173" s="899"/>
      <c r="AB173" s="899"/>
      <c r="AC173" s="300"/>
      <c r="AD173" s="898" t="str">
        <f>IF('SF2'!AD173="","",'SF2'!AD173)</f>
        <v>NAME</v>
      </c>
      <c r="AE173" s="898"/>
      <c r="AF173" s="898"/>
      <c r="AG173" s="898"/>
      <c r="AH173" s="898"/>
      <c r="AI173" s="898"/>
      <c r="AJ173" s="898"/>
      <c r="AK173" s="898"/>
      <c r="AL173" s="898"/>
      <c r="AM173" s="898"/>
      <c r="AN173" s="898"/>
    </row>
    <row r="174" spans="3:40" ht="15.6" customHeight="1">
      <c r="S174" s="761" t="s">
        <v>274</v>
      </c>
      <c r="T174" s="761"/>
      <c r="U174" s="761"/>
      <c r="V174" s="761"/>
      <c r="W174" s="761"/>
      <c r="X174" s="761"/>
      <c r="Y174" s="761"/>
      <c r="Z174" s="761"/>
      <c r="AA174" s="761"/>
      <c r="AB174" s="761"/>
      <c r="AC174" s="301"/>
      <c r="AD174" s="756" t="s">
        <v>275</v>
      </c>
      <c r="AE174" s="756"/>
      <c r="AF174" s="756"/>
      <c r="AG174" s="756"/>
      <c r="AH174" s="756"/>
      <c r="AI174" s="756"/>
      <c r="AJ174" s="756"/>
      <c r="AK174" s="756"/>
      <c r="AL174" s="756"/>
      <c r="AM174" s="756"/>
      <c r="AN174" s="756"/>
    </row>
  </sheetData>
  <sheetProtection algorithmName="SHA-512" hashValue="AZf7N9E96gw5rgCN05auGTTdm0O2XxzH/0NkKmLfZiVFwLBjwgU7xuXPfvb2PzscGsMSTe1PbbplDxhUNjDYhg==" saltValue="y7SJgXd74HwhiV3I9Hug0A==" spinCount="100000" sheet="1" objects="1" scenarios="1"/>
  <autoFilter ref="AY15:AY137" xr:uid="{02BF5AF2-870C-4757-A3F8-BB1C6D48AC4F}"/>
  <mergeCells count="463">
    <mergeCell ref="S174:AB174"/>
    <mergeCell ref="AD174:AN174"/>
    <mergeCell ref="S165:AB166"/>
    <mergeCell ref="AD166:AN167"/>
    <mergeCell ref="AD168:AN168"/>
    <mergeCell ref="C169:D170"/>
    <mergeCell ref="AD169:AG169"/>
    <mergeCell ref="S173:AB173"/>
    <mergeCell ref="AD173:AN173"/>
    <mergeCell ref="AD158:AK159"/>
    <mergeCell ref="AL158:AL159"/>
    <mergeCell ref="AM158:AM159"/>
    <mergeCell ref="AN158:AN159"/>
    <mergeCell ref="D160:I161"/>
    <mergeCell ref="AD160:AK161"/>
    <mergeCell ref="AL160:AL161"/>
    <mergeCell ref="AM160:AM161"/>
    <mergeCell ref="AN160:AN161"/>
    <mergeCell ref="C154:Q155"/>
    <mergeCell ref="AD154:AK155"/>
    <mergeCell ref="AL154:AL155"/>
    <mergeCell ref="AM154:AM155"/>
    <mergeCell ref="AN154:AN155"/>
    <mergeCell ref="AD156:AK157"/>
    <mergeCell ref="AL156:AL157"/>
    <mergeCell ref="AM156:AM157"/>
    <mergeCell ref="AN156:AN157"/>
    <mergeCell ref="D157:P157"/>
    <mergeCell ref="C151:N151"/>
    <mergeCell ref="AD151:AK151"/>
    <mergeCell ref="C152:P153"/>
    <mergeCell ref="AD152:AK153"/>
    <mergeCell ref="AL152:AL153"/>
    <mergeCell ref="AM152:AM153"/>
    <mergeCell ref="AN152:AN153"/>
    <mergeCell ref="C149:C150"/>
    <mergeCell ref="D149:E150"/>
    <mergeCell ref="F149:O149"/>
    <mergeCell ref="P149:Q150"/>
    <mergeCell ref="AD149:AK150"/>
    <mergeCell ref="AL149:AL150"/>
    <mergeCell ref="C147:C148"/>
    <mergeCell ref="D147:D148"/>
    <mergeCell ref="F147:O147"/>
    <mergeCell ref="AD147:AK148"/>
    <mergeCell ref="AL147:AL148"/>
    <mergeCell ref="AM147:AM148"/>
    <mergeCell ref="AN147:AN148"/>
    <mergeCell ref="F148:O148"/>
    <mergeCell ref="AM149:AM150"/>
    <mergeCell ref="AN149:AN150"/>
    <mergeCell ref="F150:O150"/>
    <mergeCell ref="C145:C146"/>
    <mergeCell ref="D145:D146"/>
    <mergeCell ref="F145:O145"/>
    <mergeCell ref="P145:Q146"/>
    <mergeCell ref="AD145:AK146"/>
    <mergeCell ref="AL145:AL146"/>
    <mergeCell ref="AM145:AM146"/>
    <mergeCell ref="AN145:AN146"/>
    <mergeCell ref="F146:O146"/>
    <mergeCell ref="AD141:AG142"/>
    <mergeCell ref="AH141:AH142"/>
    <mergeCell ref="AI141:AJ142"/>
    <mergeCell ref="AK141:AK142"/>
    <mergeCell ref="AL141:AN141"/>
    <mergeCell ref="C142:P142"/>
    <mergeCell ref="S142:AA144"/>
    <mergeCell ref="C143:P143"/>
    <mergeCell ref="AD143:AK144"/>
    <mergeCell ref="AL143:AL144"/>
    <mergeCell ref="AM143:AM144"/>
    <mergeCell ref="AN143:AN144"/>
    <mergeCell ref="C144:P144"/>
    <mergeCell ref="D138:E138"/>
    <mergeCell ref="AI138:AN138"/>
    <mergeCell ref="D139:E139"/>
    <mergeCell ref="AI139:AN139"/>
    <mergeCell ref="C140:D140"/>
    <mergeCell ref="F140:J140"/>
    <mergeCell ref="D136:E136"/>
    <mergeCell ref="AI136:AJ136"/>
    <mergeCell ref="AK136:AN136"/>
    <mergeCell ref="D137:E137"/>
    <mergeCell ref="AI137:AJ137"/>
    <mergeCell ref="AK137:AN137"/>
    <mergeCell ref="D134:E134"/>
    <mergeCell ref="AI134:AJ134"/>
    <mergeCell ref="AK134:AN134"/>
    <mergeCell ref="D135:E135"/>
    <mergeCell ref="AI135:AJ135"/>
    <mergeCell ref="AK135:AN135"/>
    <mergeCell ref="D132:E132"/>
    <mergeCell ref="AI132:AJ132"/>
    <mergeCell ref="AK132:AN132"/>
    <mergeCell ref="D133:E133"/>
    <mergeCell ref="AI133:AJ133"/>
    <mergeCell ref="AK133:AN133"/>
    <mergeCell ref="D130:E130"/>
    <mergeCell ref="AI130:AJ130"/>
    <mergeCell ref="AK130:AN130"/>
    <mergeCell ref="D131:E131"/>
    <mergeCell ref="AI131:AJ131"/>
    <mergeCell ref="AK131:AN131"/>
    <mergeCell ref="D128:E128"/>
    <mergeCell ref="AI128:AJ128"/>
    <mergeCell ref="AK128:AN128"/>
    <mergeCell ref="D129:E129"/>
    <mergeCell ref="AI129:AJ129"/>
    <mergeCell ref="AK129:AN129"/>
    <mergeCell ref="D126:E126"/>
    <mergeCell ref="AI126:AJ126"/>
    <mergeCell ref="AK126:AN126"/>
    <mergeCell ref="D127:E127"/>
    <mergeCell ref="AI127:AJ127"/>
    <mergeCell ref="AK127:AN127"/>
    <mergeCell ref="D124:E124"/>
    <mergeCell ref="AI124:AJ124"/>
    <mergeCell ref="AK124:AN124"/>
    <mergeCell ref="D125:E125"/>
    <mergeCell ref="AI125:AJ125"/>
    <mergeCell ref="AK125:AN125"/>
    <mergeCell ref="D122:E122"/>
    <mergeCell ref="AI122:AJ122"/>
    <mergeCell ref="AK122:AN122"/>
    <mergeCell ref="D123:E123"/>
    <mergeCell ref="AI123:AJ123"/>
    <mergeCell ref="AK123:AN123"/>
    <mergeCell ref="D120:E120"/>
    <mergeCell ref="AI120:AJ120"/>
    <mergeCell ref="AK120:AN120"/>
    <mergeCell ref="D121:E121"/>
    <mergeCell ref="AI121:AJ121"/>
    <mergeCell ref="AK121:AN121"/>
    <mergeCell ref="D118:E118"/>
    <mergeCell ref="AI118:AJ118"/>
    <mergeCell ref="AK118:AN118"/>
    <mergeCell ref="D119:E119"/>
    <mergeCell ref="AI119:AJ119"/>
    <mergeCell ref="AK119:AN119"/>
    <mergeCell ref="D116:E116"/>
    <mergeCell ref="AI116:AJ116"/>
    <mergeCell ref="AK116:AN116"/>
    <mergeCell ref="D117:E117"/>
    <mergeCell ref="AI117:AJ117"/>
    <mergeCell ref="AK117:AN117"/>
    <mergeCell ref="D114:E114"/>
    <mergeCell ref="AI114:AJ114"/>
    <mergeCell ref="AK114:AN114"/>
    <mergeCell ref="D115:E115"/>
    <mergeCell ref="AI115:AJ115"/>
    <mergeCell ref="AK115:AN115"/>
    <mergeCell ref="D112:E112"/>
    <mergeCell ref="AI112:AJ112"/>
    <mergeCell ref="AK112:AN112"/>
    <mergeCell ref="D113:E113"/>
    <mergeCell ref="AI113:AJ113"/>
    <mergeCell ref="AK113:AN113"/>
    <mergeCell ref="D110:E110"/>
    <mergeCell ref="AI110:AJ110"/>
    <mergeCell ref="AK110:AN110"/>
    <mergeCell ref="D111:E111"/>
    <mergeCell ref="AI111:AJ111"/>
    <mergeCell ref="AK111:AN111"/>
    <mergeCell ref="D108:E108"/>
    <mergeCell ref="AI108:AJ108"/>
    <mergeCell ref="AK108:AN108"/>
    <mergeCell ref="D109:E109"/>
    <mergeCell ref="AI109:AJ109"/>
    <mergeCell ref="AK109:AN109"/>
    <mergeCell ref="D106:E106"/>
    <mergeCell ref="AI106:AJ106"/>
    <mergeCell ref="AK106:AN106"/>
    <mergeCell ref="D107:E107"/>
    <mergeCell ref="AI107:AJ107"/>
    <mergeCell ref="AK107:AN107"/>
    <mergeCell ref="D104:E104"/>
    <mergeCell ref="AI104:AJ104"/>
    <mergeCell ref="AK104:AN104"/>
    <mergeCell ref="D105:E105"/>
    <mergeCell ref="AI105:AJ105"/>
    <mergeCell ref="AK105:AN105"/>
    <mergeCell ref="D102:E102"/>
    <mergeCell ref="AI102:AJ102"/>
    <mergeCell ref="AK102:AN102"/>
    <mergeCell ref="D103:E103"/>
    <mergeCell ref="AI103:AJ103"/>
    <mergeCell ref="AK103:AN103"/>
    <mergeCell ref="D100:E100"/>
    <mergeCell ref="AI100:AJ100"/>
    <mergeCell ref="AK100:AN100"/>
    <mergeCell ref="D101:E101"/>
    <mergeCell ref="AI101:AJ101"/>
    <mergeCell ref="AK101:AN101"/>
    <mergeCell ref="D98:E98"/>
    <mergeCell ref="AI98:AJ98"/>
    <mergeCell ref="AK98:AN98"/>
    <mergeCell ref="D99:E99"/>
    <mergeCell ref="AI99:AJ99"/>
    <mergeCell ref="AK99:AN99"/>
    <mergeCell ref="D96:E96"/>
    <mergeCell ref="AI96:AJ96"/>
    <mergeCell ref="AK96:AN96"/>
    <mergeCell ref="D97:E97"/>
    <mergeCell ref="AI97:AJ97"/>
    <mergeCell ref="AK97:AN97"/>
    <mergeCell ref="D94:E94"/>
    <mergeCell ref="AI94:AJ94"/>
    <mergeCell ref="AK94:AN94"/>
    <mergeCell ref="D95:E95"/>
    <mergeCell ref="AI95:AJ95"/>
    <mergeCell ref="AK95:AN95"/>
    <mergeCell ref="D92:E92"/>
    <mergeCell ref="AI92:AJ92"/>
    <mergeCell ref="AK92:AN92"/>
    <mergeCell ref="D93:E93"/>
    <mergeCell ref="AI93:AJ93"/>
    <mergeCell ref="AK93:AN93"/>
    <mergeCell ref="D90:E90"/>
    <mergeCell ref="AI90:AJ90"/>
    <mergeCell ref="AK90:AN90"/>
    <mergeCell ref="D91:E91"/>
    <mergeCell ref="AI91:AJ91"/>
    <mergeCell ref="AK91:AN91"/>
    <mergeCell ref="D88:E88"/>
    <mergeCell ref="AI88:AJ88"/>
    <mergeCell ref="AK88:AN88"/>
    <mergeCell ref="D89:E89"/>
    <mergeCell ref="AI89:AJ89"/>
    <mergeCell ref="AK89:AN89"/>
    <mergeCell ref="D86:E86"/>
    <mergeCell ref="AI86:AJ86"/>
    <mergeCell ref="AK86:AN86"/>
    <mergeCell ref="D87:E87"/>
    <mergeCell ref="AI87:AJ87"/>
    <mergeCell ref="AK87:AN87"/>
    <mergeCell ref="D84:E84"/>
    <mergeCell ref="AI84:AJ84"/>
    <mergeCell ref="AK84:AN84"/>
    <mergeCell ref="D85:E85"/>
    <mergeCell ref="AI85:AJ85"/>
    <mergeCell ref="AK85:AN85"/>
    <mergeCell ref="D82:E82"/>
    <mergeCell ref="AI82:AJ82"/>
    <mergeCell ref="AK82:AN82"/>
    <mergeCell ref="D83:E83"/>
    <mergeCell ref="AI83:AJ83"/>
    <mergeCell ref="AK83:AN83"/>
    <mergeCell ref="D80:E80"/>
    <mergeCell ref="AI80:AJ80"/>
    <mergeCell ref="AK80:AN80"/>
    <mergeCell ref="D81:E81"/>
    <mergeCell ref="AI81:AJ81"/>
    <mergeCell ref="AK81:AN81"/>
    <mergeCell ref="D77:E77"/>
    <mergeCell ref="AK77:AN77"/>
    <mergeCell ref="D78:E78"/>
    <mergeCell ref="AI78:AJ78"/>
    <mergeCell ref="AK78:AN78"/>
    <mergeCell ref="D79:E79"/>
    <mergeCell ref="AI79:AJ79"/>
    <mergeCell ref="AK79:AN79"/>
    <mergeCell ref="D75:E75"/>
    <mergeCell ref="AI75:AJ75"/>
    <mergeCell ref="AK75:AN75"/>
    <mergeCell ref="D76:E76"/>
    <mergeCell ref="AI76:AJ76"/>
    <mergeCell ref="AK76:AN76"/>
    <mergeCell ref="D73:E73"/>
    <mergeCell ref="AI73:AJ73"/>
    <mergeCell ref="AK73:AN73"/>
    <mergeCell ref="D74:E74"/>
    <mergeCell ref="AI74:AJ74"/>
    <mergeCell ref="AK74:AN74"/>
    <mergeCell ref="D71:E71"/>
    <mergeCell ref="AI71:AJ71"/>
    <mergeCell ref="AK71:AN71"/>
    <mergeCell ref="D72:E72"/>
    <mergeCell ref="AI72:AJ72"/>
    <mergeCell ref="AK72:AN72"/>
    <mergeCell ref="D69:E69"/>
    <mergeCell ref="AI69:AJ69"/>
    <mergeCell ref="AK69:AN69"/>
    <mergeCell ref="D70:E70"/>
    <mergeCell ref="AI70:AJ70"/>
    <mergeCell ref="AK70:AN70"/>
    <mergeCell ref="D67:E67"/>
    <mergeCell ref="AI67:AJ67"/>
    <mergeCell ref="AK67:AN67"/>
    <mergeCell ref="D68:E68"/>
    <mergeCell ref="AI68:AJ68"/>
    <mergeCell ref="AK68:AN68"/>
    <mergeCell ref="D65:E65"/>
    <mergeCell ref="AI65:AJ65"/>
    <mergeCell ref="AK65:AN65"/>
    <mergeCell ref="D66:E66"/>
    <mergeCell ref="AI66:AJ66"/>
    <mergeCell ref="AK66:AN66"/>
    <mergeCell ref="D63:E63"/>
    <mergeCell ref="AI63:AJ63"/>
    <mergeCell ref="AK63:AN63"/>
    <mergeCell ref="D64:E64"/>
    <mergeCell ref="AI64:AJ64"/>
    <mergeCell ref="AK64:AN64"/>
    <mergeCell ref="D61:E61"/>
    <mergeCell ref="AI61:AJ61"/>
    <mergeCell ref="AK61:AN61"/>
    <mergeCell ref="D62:E62"/>
    <mergeCell ref="AI62:AJ62"/>
    <mergeCell ref="AK62:AN62"/>
    <mergeCell ref="D59:E59"/>
    <mergeCell ref="AI59:AJ59"/>
    <mergeCell ref="AK59:AN59"/>
    <mergeCell ref="D60:E60"/>
    <mergeCell ref="AI60:AJ60"/>
    <mergeCell ref="AK60:AN60"/>
    <mergeCell ref="D57:E57"/>
    <mergeCell ref="AI57:AJ57"/>
    <mergeCell ref="AK57:AN57"/>
    <mergeCell ref="D58:E58"/>
    <mergeCell ref="AI58:AJ58"/>
    <mergeCell ref="AK58:AN58"/>
    <mergeCell ref="D55:E55"/>
    <mergeCell ref="AI55:AJ55"/>
    <mergeCell ref="AK55:AN55"/>
    <mergeCell ref="D56:E56"/>
    <mergeCell ref="AI56:AJ56"/>
    <mergeCell ref="AK56:AN56"/>
    <mergeCell ref="D53:E53"/>
    <mergeCell ref="AI53:AJ53"/>
    <mergeCell ref="AK53:AN53"/>
    <mergeCell ref="D54:E54"/>
    <mergeCell ref="AI54:AJ54"/>
    <mergeCell ref="AK54:AN54"/>
    <mergeCell ref="D51:E51"/>
    <mergeCell ref="AI51:AJ51"/>
    <mergeCell ref="AK51:AN51"/>
    <mergeCell ref="D52:E52"/>
    <mergeCell ref="AI52:AJ52"/>
    <mergeCell ref="AK52:AN52"/>
    <mergeCell ref="D49:E49"/>
    <mergeCell ref="AI49:AJ49"/>
    <mergeCell ref="AK49:AN49"/>
    <mergeCell ref="D50:E50"/>
    <mergeCell ref="AI50:AJ50"/>
    <mergeCell ref="AK50:AN50"/>
    <mergeCell ref="D47:E47"/>
    <mergeCell ref="AI47:AJ47"/>
    <mergeCell ref="AK47:AN47"/>
    <mergeCell ref="D48:E48"/>
    <mergeCell ref="AI48:AJ48"/>
    <mergeCell ref="AK48:AN48"/>
    <mergeCell ref="D45:E45"/>
    <mergeCell ref="AI45:AJ45"/>
    <mergeCell ref="AK45:AN45"/>
    <mergeCell ref="D46:E46"/>
    <mergeCell ref="AI46:AJ46"/>
    <mergeCell ref="AK46:AN46"/>
    <mergeCell ref="D43:E43"/>
    <mergeCell ref="AI43:AJ43"/>
    <mergeCell ref="AK43:AN43"/>
    <mergeCell ref="D44:E44"/>
    <mergeCell ref="AI44:AJ44"/>
    <mergeCell ref="AK44:AN44"/>
    <mergeCell ref="D41:E41"/>
    <mergeCell ref="AI41:AJ41"/>
    <mergeCell ref="AK41:AN41"/>
    <mergeCell ref="D42:E42"/>
    <mergeCell ref="AI42:AJ42"/>
    <mergeCell ref="AK42:AN42"/>
    <mergeCell ref="D39:E39"/>
    <mergeCell ref="AI39:AJ39"/>
    <mergeCell ref="AK39:AN39"/>
    <mergeCell ref="D40:E40"/>
    <mergeCell ref="AI40:AJ40"/>
    <mergeCell ref="AK40:AN40"/>
    <mergeCell ref="D37:E37"/>
    <mergeCell ref="AI37:AJ37"/>
    <mergeCell ref="AK37:AN37"/>
    <mergeCell ref="D38:E38"/>
    <mergeCell ref="AI38:AJ38"/>
    <mergeCell ref="AK38:AN38"/>
    <mergeCell ref="D35:E35"/>
    <mergeCell ref="AI35:AJ35"/>
    <mergeCell ref="AK35:AN35"/>
    <mergeCell ref="D36:E36"/>
    <mergeCell ref="AI36:AJ36"/>
    <mergeCell ref="AK36:AN36"/>
    <mergeCell ref="D33:E33"/>
    <mergeCell ref="AI33:AJ33"/>
    <mergeCell ref="AK33:AN33"/>
    <mergeCell ref="D34:E34"/>
    <mergeCell ref="AI34:AJ34"/>
    <mergeCell ref="AK34:AN34"/>
    <mergeCell ref="D31:E31"/>
    <mergeCell ref="AI31:AJ31"/>
    <mergeCell ref="AK31:AN31"/>
    <mergeCell ref="D32:E32"/>
    <mergeCell ref="AI32:AJ32"/>
    <mergeCell ref="AK32:AN32"/>
    <mergeCell ref="D29:E29"/>
    <mergeCell ref="AI29:AJ29"/>
    <mergeCell ref="AK29:AN29"/>
    <mergeCell ref="D30:E30"/>
    <mergeCell ref="AI30:AJ30"/>
    <mergeCell ref="AK30:AN30"/>
    <mergeCell ref="D27:E27"/>
    <mergeCell ref="AI27:AJ27"/>
    <mergeCell ref="AK27:AN27"/>
    <mergeCell ref="D28:E28"/>
    <mergeCell ref="AI28:AJ28"/>
    <mergeCell ref="AK28:AN28"/>
    <mergeCell ref="D25:E25"/>
    <mergeCell ref="AI25:AJ25"/>
    <mergeCell ref="AK25:AN25"/>
    <mergeCell ref="D26:E26"/>
    <mergeCell ref="AI26:AJ26"/>
    <mergeCell ref="AK26:AN26"/>
    <mergeCell ref="D23:E23"/>
    <mergeCell ref="AI23:AJ23"/>
    <mergeCell ref="AK23:AN23"/>
    <mergeCell ref="D24:E24"/>
    <mergeCell ref="AI24:AJ24"/>
    <mergeCell ref="AK24:AN24"/>
    <mergeCell ref="D21:E21"/>
    <mergeCell ref="AI21:AJ21"/>
    <mergeCell ref="AK21:AN21"/>
    <mergeCell ref="AG15:AG16"/>
    <mergeCell ref="AH15:AH16"/>
    <mergeCell ref="D22:E22"/>
    <mergeCell ref="AI22:AJ22"/>
    <mergeCell ref="AK22:AN22"/>
    <mergeCell ref="D19:E19"/>
    <mergeCell ref="AI19:AJ19"/>
    <mergeCell ref="AK19:AN19"/>
    <mergeCell ref="D20:E20"/>
    <mergeCell ref="AI20:AJ20"/>
    <mergeCell ref="AK20:AN20"/>
    <mergeCell ref="D17:E17"/>
    <mergeCell ref="AI17:AJ17"/>
    <mergeCell ref="AK17:AN17"/>
    <mergeCell ref="D18:E18"/>
    <mergeCell ref="AI18:AJ18"/>
    <mergeCell ref="AK18:AN18"/>
    <mergeCell ref="C13:E16"/>
    <mergeCell ref="F13:AD13"/>
    <mergeCell ref="AG13:AH14"/>
    <mergeCell ref="AI13:AN16"/>
    <mergeCell ref="C7:AN7"/>
    <mergeCell ref="C8:AN8"/>
    <mergeCell ref="E11:G11"/>
    <mergeCell ref="I11:L11"/>
    <mergeCell ref="M11:Q11"/>
    <mergeCell ref="R11:Y11"/>
    <mergeCell ref="Z11:AD11"/>
    <mergeCell ref="AP13:AQ14"/>
    <mergeCell ref="AR13:AR14"/>
    <mergeCell ref="AP11:AU11"/>
    <mergeCell ref="E12:Q12"/>
    <mergeCell ref="R12:Y12"/>
    <mergeCell ref="Z12:AD12"/>
    <mergeCell ref="AG12:AH12"/>
    <mergeCell ref="AI12:AN12"/>
  </mergeCells>
  <dataValidations count="2">
    <dataValidation type="list" allowBlank="1" showInputMessage="1" showErrorMessage="1" sqref="AJ78 AI18:AI76 AI78:AI137 AJ18" xr:uid="{87601DBD-4737-4644-9B39-E64CBA8FD3C0}">
      <formula1>"NLS, Transferred In, Transferred Out"</formula1>
    </dataValidation>
    <dataValidation type="list" allowBlank="1" showInputMessage="1" showErrorMessage="1" sqref="AI17:AJ17" xr:uid="{054E9A36-66C2-4C90-933A-273B0077504E}">
      <formula1>"NLS,Transferred In, Transferred Out"</formula1>
    </dataValidation>
  </dataValidations>
  <printOptions horizontalCentered="1"/>
  <pageMargins left="0.15748031496062992" right="0.15748031496062992" top="0.19685039370078741" bottom="0.19685039370078741" header="0.15748031496062992" footer="0.15748031496062992"/>
  <pageSetup paperSize="14" scale="69" fitToHeight="0" orientation="landscape" r:id="rId1"/>
  <rowBreaks count="1" manualBreakCount="1">
    <brk id="87" min="2" max="39"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644AB-21B1-4DC4-8464-6B22848295A1}">
  <sheetPr codeName="Sheet30">
    <tabColor theme="0" tint="-0.14999847407452621"/>
    <pageSetUpPr fitToPage="1"/>
  </sheetPr>
  <dimension ref="A1:AY174"/>
  <sheetViews>
    <sheetView showGridLines="0" zoomScale="70" zoomScaleNormal="70" workbookViewId="0">
      <pane xSplit="1" ySplit="12" topLeftCell="B13" activePane="bottomRight" state="frozen"/>
      <selection pane="topRight" activeCell="B1" sqref="B1"/>
      <selection pane="bottomLeft" activeCell="A14" sqref="A14"/>
      <selection pane="bottomRight"/>
    </sheetView>
  </sheetViews>
  <sheetFormatPr defaultColWidth="10.42578125" defaultRowHeight="16.5"/>
  <cols>
    <col min="1" max="1" width="20.5703125" style="529" customWidth="1"/>
    <col min="2" max="2" width="2.42578125" style="177" customWidth="1"/>
    <col min="3" max="3" width="4.140625" style="177" customWidth="1"/>
    <col min="4" max="4" width="45.5703125" style="177" customWidth="1"/>
    <col min="5" max="5" width="7.85546875" style="177" customWidth="1"/>
    <col min="6" max="30" width="4.5703125" style="177" customWidth="1"/>
    <col min="31" max="32" width="4.5703125" style="177" hidden="1" customWidth="1"/>
    <col min="33" max="33" width="8.42578125" style="177" customWidth="1"/>
    <col min="34" max="34" width="9.5703125" style="177" bestFit="1" customWidth="1"/>
    <col min="35" max="35" width="9" style="177" customWidth="1"/>
    <col min="36" max="36" width="7" style="177" customWidth="1"/>
    <col min="37" max="37" width="6.42578125" style="177" customWidth="1"/>
    <col min="38" max="38" width="6.85546875" style="177" customWidth="1"/>
    <col min="39" max="39" width="7" style="177" customWidth="1"/>
    <col min="40" max="40" width="6.42578125" style="177" customWidth="1"/>
    <col min="41" max="41" width="4.85546875" style="177" customWidth="1"/>
    <col min="42" max="42" width="8.5703125" style="177" customWidth="1"/>
    <col min="43" max="43" width="4.42578125" style="177" customWidth="1"/>
    <col min="44" max="50" width="10.42578125" style="177"/>
    <col min="51" max="51" width="10.42578125" style="177" hidden="1" customWidth="1"/>
    <col min="52" max="16384" width="10.42578125" style="177"/>
  </cols>
  <sheetData>
    <row r="1" spans="1:47" s="176" customFormat="1" ht="3" customHeight="1">
      <c r="A1" s="529" t="s">
        <v>2193</v>
      </c>
    </row>
    <row r="2" spans="1:47" s="529" customFormat="1" ht="13.9" customHeight="1"/>
    <row r="3" spans="1:47" s="529" customFormat="1" ht="13.9" customHeight="1"/>
    <row r="4" spans="1:47" s="529" customFormat="1" ht="13.9" customHeight="1"/>
    <row r="5" spans="1:47" s="529" customFormat="1" ht="13.9" customHeight="1"/>
    <row r="6" spans="1:47" ht="3" customHeight="1"/>
    <row r="7" spans="1:47" ht="27" customHeight="1">
      <c r="C7" s="891" t="s">
        <v>177</v>
      </c>
      <c r="D7" s="891"/>
      <c r="E7" s="891"/>
      <c r="F7" s="891"/>
      <c r="G7" s="891"/>
      <c r="H7" s="891"/>
      <c r="I7" s="891"/>
      <c r="J7" s="891"/>
      <c r="K7" s="891"/>
      <c r="L7" s="891"/>
      <c r="M7" s="891"/>
      <c r="N7" s="891"/>
      <c r="O7" s="891"/>
      <c r="P7" s="891"/>
      <c r="Q7" s="891"/>
      <c r="R7" s="891"/>
      <c r="S7" s="891"/>
      <c r="T7" s="891"/>
      <c r="U7" s="891"/>
      <c r="V7" s="891"/>
      <c r="W7" s="891"/>
      <c r="X7" s="891"/>
      <c r="Y7" s="891"/>
      <c r="Z7" s="891"/>
      <c r="AA7" s="891"/>
      <c r="AB7" s="891"/>
      <c r="AC7" s="891"/>
      <c r="AD7" s="891"/>
      <c r="AE7" s="891"/>
      <c r="AF7" s="891"/>
      <c r="AG7" s="891"/>
      <c r="AH7" s="891"/>
      <c r="AI7" s="891"/>
      <c r="AJ7" s="891"/>
      <c r="AK7" s="891"/>
      <c r="AL7" s="891"/>
      <c r="AM7" s="891"/>
      <c r="AN7" s="891"/>
    </row>
    <row r="8" spans="1:47" ht="19.5" customHeight="1">
      <c r="C8" s="892" t="s">
        <v>178</v>
      </c>
      <c r="D8" s="892"/>
      <c r="E8" s="892"/>
      <c r="F8" s="892"/>
      <c r="G8" s="892"/>
      <c r="H8" s="892"/>
      <c r="I8" s="892"/>
      <c r="J8" s="892"/>
      <c r="K8" s="892"/>
      <c r="L8" s="892"/>
      <c r="M8" s="892"/>
      <c r="N8" s="892"/>
      <c r="O8" s="892"/>
      <c r="P8" s="892"/>
      <c r="Q8" s="892"/>
      <c r="R8" s="892"/>
      <c r="S8" s="892"/>
      <c r="T8" s="892"/>
      <c r="U8" s="892"/>
      <c r="V8" s="892"/>
      <c r="W8" s="892"/>
      <c r="X8" s="892"/>
      <c r="Y8" s="892"/>
      <c r="Z8" s="892"/>
      <c r="AA8" s="892"/>
      <c r="AB8" s="892"/>
      <c r="AC8" s="892"/>
      <c r="AD8" s="892"/>
      <c r="AE8" s="892"/>
      <c r="AF8" s="892"/>
      <c r="AG8" s="892"/>
      <c r="AH8" s="892"/>
      <c r="AI8" s="892"/>
      <c r="AJ8" s="892"/>
      <c r="AK8" s="892"/>
      <c r="AL8" s="892"/>
      <c r="AM8" s="892"/>
      <c r="AN8" s="892"/>
    </row>
    <row r="9" spans="1:47" ht="6.75" customHeight="1">
      <c r="C9" s="178"/>
      <c r="D9" s="178"/>
      <c r="E9" s="178"/>
      <c r="F9" s="178"/>
      <c r="G9" s="178"/>
      <c r="H9" s="178"/>
      <c r="I9" s="178"/>
      <c r="J9" s="178"/>
      <c r="K9" s="178"/>
      <c r="L9" s="178"/>
      <c r="M9" s="178"/>
      <c r="N9" s="178"/>
      <c r="O9" s="178"/>
      <c r="P9" s="178"/>
      <c r="Q9" s="178"/>
      <c r="R9" s="178"/>
      <c r="S9" s="178"/>
      <c r="T9" s="178"/>
      <c r="U9" s="178"/>
      <c r="V9" s="178"/>
      <c r="W9" s="178"/>
      <c r="X9" s="178"/>
      <c r="Y9" s="178"/>
      <c r="Z9" s="178"/>
      <c r="AA9" s="178"/>
      <c r="AB9" s="178"/>
      <c r="AC9" s="178"/>
      <c r="AD9" s="178"/>
      <c r="AE9" s="178"/>
      <c r="AF9" s="178"/>
      <c r="AG9" s="178"/>
      <c r="AH9" s="178"/>
      <c r="AI9" s="178"/>
      <c r="AJ9" s="178"/>
      <c r="AK9" s="178"/>
      <c r="AL9" s="178"/>
      <c r="AM9" s="178"/>
      <c r="AN9" s="178"/>
    </row>
    <row r="10" spans="1:47" ht="6.75" customHeight="1">
      <c r="C10" s="178"/>
      <c r="D10" s="179"/>
      <c r="E10" s="179"/>
      <c r="F10" s="179"/>
      <c r="G10" s="179"/>
      <c r="H10" s="179"/>
      <c r="I10" s="179"/>
      <c r="J10" s="179"/>
      <c r="K10" s="179"/>
      <c r="L10" s="179"/>
      <c r="M10" s="179"/>
      <c r="N10" s="179"/>
      <c r="O10" s="179"/>
      <c r="P10" s="179"/>
      <c r="Q10" s="179"/>
      <c r="R10" s="179"/>
      <c r="S10" s="179"/>
      <c r="T10" s="179"/>
      <c r="U10" s="179"/>
      <c r="V10" s="179"/>
      <c r="W10" s="179"/>
      <c r="X10" s="179"/>
      <c r="Y10" s="179"/>
      <c r="Z10" s="179"/>
      <c r="AA10" s="179"/>
      <c r="AB10" s="179"/>
      <c r="AC10" s="179"/>
      <c r="AD10" s="179"/>
      <c r="AE10" s="179"/>
      <c r="AF10" s="179"/>
      <c r="AG10" s="179"/>
      <c r="AH10" s="179"/>
      <c r="AI10" s="179"/>
      <c r="AJ10" s="179"/>
      <c r="AK10" s="179"/>
      <c r="AL10" s="179"/>
      <c r="AM10" s="179"/>
      <c r="AN10" s="179"/>
    </row>
    <row r="11" spans="1:47" ht="22.9" customHeight="1" thickBot="1">
      <c r="C11" s="178"/>
      <c r="D11" s="396" t="s">
        <v>179</v>
      </c>
      <c r="E11" s="883">
        <f>IF('Input Data'!E6="","",'Input Data'!E6)</f>
        <v>307821</v>
      </c>
      <c r="F11" s="884"/>
      <c r="G11" s="885"/>
      <c r="H11" s="180"/>
      <c r="I11" s="893" t="s">
        <v>180</v>
      </c>
      <c r="J11" s="893"/>
      <c r="K11" s="893"/>
      <c r="L11" s="894"/>
      <c r="M11" s="883" t="str">
        <f>IF('Input Data'!I2="","",'Input Data'!I2)</f>
        <v>2026-2027</v>
      </c>
      <c r="N11" s="884"/>
      <c r="O11" s="884"/>
      <c r="P11" s="884"/>
      <c r="Q11" s="885"/>
      <c r="R11" s="886" t="s">
        <v>181</v>
      </c>
      <c r="S11" s="887"/>
      <c r="T11" s="887"/>
      <c r="U11" s="887"/>
      <c r="V11" s="887"/>
      <c r="W11" s="887"/>
      <c r="X11" s="887"/>
      <c r="Y11" s="888"/>
      <c r="Z11" s="895" t="s">
        <v>318</v>
      </c>
      <c r="AA11" s="896"/>
      <c r="AB11" s="896"/>
      <c r="AC11" s="896"/>
      <c r="AD11" s="897"/>
      <c r="AE11" s="180"/>
      <c r="AF11" s="180"/>
      <c r="AG11" s="181"/>
      <c r="AH11" s="180"/>
      <c r="AI11" s="180"/>
      <c r="AJ11" s="180"/>
      <c r="AK11" s="180"/>
      <c r="AL11" s="180"/>
      <c r="AM11" s="179"/>
      <c r="AN11" s="179"/>
      <c r="AP11" s="882"/>
      <c r="AQ11" s="882"/>
      <c r="AR11" s="882"/>
      <c r="AS11" s="882"/>
      <c r="AT11" s="882"/>
      <c r="AU11" s="882"/>
    </row>
    <row r="12" spans="1:47" ht="25.5" customHeight="1" thickBot="1">
      <c r="C12" s="182"/>
      <c r="D12" s="396" t="s">
        <v>183</v>
      </c>
      <c r="E12" s="883" t="str">
        <f>IF('Input Data'!E5="","",'Input Data'!E5)</f>
        <v>GEN. TOMAS MASCARDO NATIONAL HIGH SCHOOL</v>
      </c>
      <c r="F12" s="884"/>
      <c r="G12" s="884"/>
      <c r="H12" s="884"/>
      <c r="I12" s="884"/>
      <c r="J12" s="884"/>
      <c r="K12" s="884"/>
      <c r="L12" s="884"/>
      <c r="M12" s="884"/>
      <c r="N12" s="884"/>
      <c r="O12" s="884"/>
      <c r="P12" s="884"/>
      <c r="Q12" s="885"/>
      <c r="R12" s="886" t="s">
        <v>184</v>
      </c>
      <c r="S12" s="887"/>
      <c r="T12" s="887"/>
      <c r="U12" s="887"/>
      <c r="V12" s="887"/>
      <c r="W12" s="887"/>
      <c r="X12" s="887"/>
      <c r="Y12" s="888"/>
      <c r="Z12" s="883">
        <f>IF('Input Data'!I3="","",'Input Data'!I3)</f>
        <v>10</v>
      </c>
      <c r="AA12" s="884"/>
      <c r="AB12" s="884"/>
      <c r="AC12" s="884"/>
      <c r="AD12" s="885"/>
      <c r="AE12" s="180"/>
      <c r="AF12" s="180"/>
      <c r="AG12" s="889" t="s">
        <v>185</v>
      </c>
      <c r="AH12" s="889"/>
      <c r="AI12" s="890" t="str">
        <f>IF('Input Data'!I4="","",'Input Data'!I4)</f>
        <v>PEARL</v>
      </c>
      <c r="AJ12" s="890"/>
      <c r="AK12" s="890"/>
      <c r="AL12" s="890"/>
      <c r="AM12" s="890"/>
      <c r="AN12" s="890"/>
    </row>
    <row r="13" spans="1:47" ht="20.25" customHeight="1" thickBot="1">
      <c r="B13" s="184"/>
      <c r="C13" s="859" t="s">
        <v>186</v>
      </c>
      <c r="D13" s="860"/>
      <c r="E13" s="861"/>
      <c r="F13" s="868" t="s">
        <v>311</v>
      </c>
      <c r="G13" s="869"/>
      <c r="H13" s="869"/>
      <c r="I13" s="869"/>
      <c r="J13" s="869"/>
      <c r="K13" s="869"/>
      <c r="L13" s="869"/>
      <c r="M13" s="869"/>
      <c r="N13" s="869"/>
      <c r="O13" s="869"/>
      <c r="P13" s="869"/>
      <c r="Q13" s="869"/>
      <c r="R13" s="869"/>
      <c r="S13" s="869"/>
      <c r="T13" s="869"/>
      <c r="U13" s="869"/>
      <c r="V13" s="869"/>
      <c r="W13" s="869"/>
      <c r="X13" s="869"/>
      <c r="Y13" s="869"/>
      <c r="Z13" s="869"/>
      <c r="AA13" s="869"/>
      <c r="AB13" s="869"/>
      <c r="AC13" s="869"/>
      <c r="AD13" s="870"/>
      <c r="AE13" s="185"/>
      <c r="AF13" s="185"/>
      <c r="AG13" s="860" t="s">
        <v>187</v>
      </c>
      <c r="AH13" s="860"/>
      <c r="AI13" s="859" t="s">
        <v>188</v>
      </c>
      <c r="AJ13" s="761"/>
      <c r="AK13" s="761"/>
      <c r="AL13" s="761"/>
      <c r="AM13" s="761"/>
      <c r="AN13" s="871"/>
      <c r="AP13" s="878" t="s">
        <v>189</v>
      </c>
      <c r="AQ13" s="878"/>
      <c r="AR13" s="879">
        <v>20</v>
      </c>
    </row>
    <row r="14" spans="1:47" ht="24.6" customHeight="1" thickBot="1">
      <c r="B14" s="184"/>
      <c r="C14" s="862"/>
      <c r="D14" s="863"/>
      <c r="E14" s="864"/>
      <c r="F14" s="186">
        <v>4</v>
      </c>
      <c r="G14" s="187">
        <v>5</v>
      </c>
      <c r="H14" s="187">
        <v>6</v>
      </c>
      <c r="I14" s="187">
        <v>7</v>
      </c>
      <c r="J14" s="188">
        <v>8</v>
      </c>
      <c r="K14" s="189">
        <v>11</v>
      </c>
      <c r="L14" s="187">
        <v>12</v>
      </c>
      <c r="M14" s="187">
        <v>13</v>
      </c>
      <c r="N14" s="187">
        <v>14</v>
      </c>
      <c r="O14" s="190">
        <v>15</v>
      </c>
      <c r="P14" s="186">
        <v>18</v>
      </c>
      <c r="Q14" s="187">
        <v>19</v>
      </c>
      <c r="R14" s="187">
        <v>20</v>
      </c>
      <c r="S14" s="187">
        <v>21</v>
      </c>
      <c r="T14" s="188">
        <v>22</v>
      </c>
      <c r="U14" s="189">
        <v>25</v>
      </c>
      <c r="V14" s="187">
        <v>26</v>
      </c>
      <c r="W14" s="187">
        <v>27</v>
      </c>
      <c r="X14" s="187">
        <v>28</v>
      </c>
      <c r="Y14" s="190">
        <v>29</v>
      </c>
      <c r="Z14" s="186"/>
      <c r="AA14" s="187"/>
      <c r="AB14" s="187"/>
      <c r="AC14" s="187"/>
      <c r="AD14" s="188"/>
      <c r="AE14" s="191"/>
      <c r="AF14" s="191"/>
      <c r="AG14" s="866"/>
      <c r="AH14" s="866"/>
      <c r="AI14" s="872"/>
      <c r="AJ14" s="873"/>
      <c r="AK14" s="873"/>
      <c r="AL14" s="873"/>
      <c r="AM14" s="873"/>
      <c r="AN14" s="874"/>
      <c r="AP14" s="878"/>
      <c r="AQ14" s="878"/>
      <c r="AR14" s="879"/>
    </row>
    <row r="15" spans="1:47" ht="24.6" customHeight="1">
      <c r="B15" s="184"/>
      <c r="C15" s="862"/>
      <c r="D15" s="863"/>
      <c r="E15" s="864"/>
      <c r="F15" s="192" t="s">
        <v>190</v>
      </c>
      <c r="G15" s="193" t="s">
        <v>191</v>
      </c>
      <c r="H15" s="193" t="s">
        <v>192</v>
      </c>
      <c r="I15" s="193" t="s">
        <v>193</v>
      </c>
      <c r="J15" s="194" t="s">
        <v>194</v>
      </c>
      <c r="K15" s="195" t="s">
        <v>190</v>
      </c>
      <c r="L15" s="193" t="s">
        <v>191</v>
      </c>
      <c r="M15" s="193" t="s">
        <v>192</v>
      </c>
      <c r="N15" s="193" t="s">
        <v>193</v>
      </c>
      <c r="O15" s="196" t="s">
        <v>194</v>
      </c>
      <c r="P15" s="192" t="s">
        <v>190</v>
      </c>
      <c r="Q15" s="193" t="s">
        <v>191</v>
      </c>
      <c r="R15" s="193" t="s">
        <v>192</v>
      </c>
      <c r="S15" s="193" t="s">
        <v>193</v>
      </c>
      <c r="T15" s="194" t="s">
        <v>194</v>
      </c>
      <c r="U15" s="195" t="s">
        <v>190</v>
      </c>
      <c r="V15" s="193" t="s">
        <v>191</v>
      </c>
      <c r="W15" s="193" t="s">
        <v>192</v>
      </c>
      <c r="X15" s="193" t="s">
        <v>193</v>
      </c>
      <c r="Y15" s="196" t="s">
        <v>194</v>
      </c>
      <c r="Z15" s="192" t="s">
        <v>190</v>
      </c>
      <c r="AA15" s="193" t="s">
        <v>191</v>
      </c>
      <c r="AB15" s="193" t="s">
        <v>192</v>
      </c>
      <c r="AC15" s="196" t="s">
        <v>193</v>
      </c>
      <c r="AD15" s="194" t="s">
        <v>194</v>
      </c>
      <c r="AE15" s="197"/>
      <c r="AF15" s="197"/>
      <c r="AG15" s="880" t="s">
        <v>195</v>
      </c>
      <c r="AH15" s="880" t="s">
        <v>196</v>
      </c>
      <c r="AI15" s="872"/>
      <c r="AJ15" s="873"/>
      <c r="AK15" s="873"/>
      <c r="AL15" s="873"/>
      <c r="AM15" s="873"/>
      <c r="AN15" s="874"/>
    </row>
    <row r="16" spans="1:47" ht="1.1499999999999999" customHeight="1" thickBot="1">
      <c r="B16" s="184"/>
      <c r="C16" s="865"/>
      <c r="D16" s="866"/>
      <c r="E16" s="867"/>
      <c r="F16" s="198"/>
      <c r="G16" s="199"/>
      <c r="H16" s="199"/>
      <c r="I16" s="199"/>
      <c r="J16" s="200"/>
      <c r="K16" s="201"/>
      <c r="L16" s="199"/>
      <c r="M16" s="199"/>
      <c r="N16" s="199"/>
      <c r="O16" s="202"/>
      <c r="P16" s="198"/>
      <c r="Q16" s="199"/>
      <c r="R16" s="199"/>
      <c r="S16" s="199"/>
      <c r="T16" s="200"/>
      <c r="U16" s="201"/>
      <c r="V16" s="199"/>
      <c r="W16" s="199"/>
      <c r="X16" s="199"/>
      <c r="Y16" s="202"/>
      <c r="Z16" s="198"/>
      <c r="AA16" s="199"/>
      <c r="AB16" s="199"/>
      <c r="AC16" s="202"/>
      <c r="AD16" s="200"/>
      <c r="AE16" s="203"/>
      <c r="AF16" s="203"/>
      <c r="AG16" s="881"/>
      <c r="AH16" s="881"/>
      <c r="AI16" s="875"/>
      <c r="AJ16" s="876"/>
      <c r="AK16" s="876"/>
      <c r="AL16" s="876"/>
      <c r="AM16" s="876"/>
      <c r="AN16" s="877"/>
    </row>
    <row r="17" spans="2:51" ht="18" customHeight="1">
      <c r="B17" s="184"/>
      <c r="C17" s="204">
        <f>IF(D17="","",SUBTOTAL(103,$D$17:D17))</f>
        <v>1</v>
      </c>
      <c r="D17" s="851" t="str">
        <f>IF('Input Data'!I10="","",'Input Data'!I10)</f>
        <v>DELA CRUZ, JUAN SANTOS</v>
      </c>
      <c r="E17" s="852"/>
      <c r="F17" s="205"/>
      <c r="G17" s="206"/>
      <c r="H17" s="207" t="s">
        <v>199</v>
      </c>
      <c r="I17" s="207"/>
      <c r="J17" s="208"/>
      <c r="K17" s="209"/>
      <c r="L17" s="207"/>
      <c r="M17" s="207"/>
      <c r="N17" s="207"/>
      <c r="O17" s="210"/>
      <c r="P17" s="211"/>
      <c r="Q17" s="207"/>
      <c r="R17" s="207"/>
      <c r="S17" s="207"/>
      <c r="T17" s="208"/>
      <c r="U17" s="209"/>
      <c r="V17" s="207"/>
      <c r="W17" s="207"/>
      <c r="X17" s="207"/>
      <c r="Y17" s="210"/>
      <c r="Z17" s="211"/>
      <c r="AA17" s="207"/>
      <c r="AB17" s="207"/>
      <c r="AC17" s="210"/>
      <c r="AD17" s="208"/>
      <c r="AE17" s="212">
        <f>IF(D17="","",COUNTIF(F17:AD17,"x") + COUNTIF(F17:AD17,"h")*0.5)</f>
        <v>1</v>
      </c>
      <c r="AF17" s="213">
        <f>IF(OR(D17="", AI17="Transferred Out", AI17="NLS"), "", $AR$13)</f>
        <v>20</v>
      </c>
      <c r="AG17" s="214">
        <f>IF(AH17="","",AE17)</f>
        <v>1</v>
      </c>
      <c r="AH17" s="214">
        <f>IF(AF17="","",$AR$13-AE17)</f>
        <v>19</v>
      </c>
      <c r="AI17" s="853"/>
      <c r="AJ17" s="854"/>
      <c r="AK17" s="854"/>
      <c r="AL17" s="854"/>
      <c r="AM17" s="854"/>
      <c r="AN17" s="855"/>
      <c r="AP17" s="215" t="s">
        <v>197</v>
      </c>
      <c r="AY17" s="177">
        <f>IF(D17="",0,1)</f>
        <v>1</v>
      </c>
    </row>
    <row r="18" spans="2:51" ht="18" customHeight="1">
      <c r="B18" s="184"/>
      <c r="C18" s="216">
        <f>IF(D18="","",SUBTOTAL(103,$D$17:D18))</f>
        <v>2</v>
      </c>
      <c r="D18" s="846" t="str">
        <f>IF('Input Data'!I11="","",'Input Data'!I11)</f>
        <v>REYES, MARK VILLANUEVA</v>
      </c>
      <c r="E18" s="847"/>
      <c r="F18" s="217"/>
      <c r="G18" s="218"/>
      <c r="H18" s="219"/>
      <c r="I18" s="219"/>
      <c r="J18" s="220"/>
      <c r="K18" s="221"/>
      <c r="L18" s="219"/>
      <c r="M18" s="219"/>
      <c r="N18" s="219"/>
      <c r="O18" s="222"/>
      <c r="P18" s="223"/>
      <c r="Q18" s="219"/>
      <c r="R18" s="219"/>
      <c r="S18" s="219"/>
      <c r="T18" s="220"/>
      <c r="U18" s="221"/>
      <c r="V18" s="219"/>
      <c r="W18" s="219"/>
      <c r="X18" s="219"/>
      <c r="Y18" s="222"/>
      <c r="Z18" s="223"/>
      <c r="AA18" s="219"/>
      <c r="AB18" s="219"/>
      <c r="AC18" s="222"/>
      <c r="AD18" s="220"/>
      <c r="AE18" s="212">
        <f t="shared" ref="AE18:AE76" si="0">IF(D18="","",COUNTIF(F18:AD18,"x") + COUNTIF(F18:AD18,"h")*0.5)</f>
        <v>0</v>
      </c>
      <c r="AF18" s="213">
        <f t="shared" ref="AF18:AF76" si="1">IF(OR(D18="", AI18="Transferred Out", AI18="NLS"), "", $AR$13)</f>
        <v>20</v>
      </c>
      <c r="AG18" s="224">
        <f>IF(AH18="","",AE18)</f>
        <v>0</v>
      </c>
      <c r="AH18" s="225">
        <f t="shared" ref="AH18:AH76" si="2">IF(AF18="","",$AR$13-AE18)</f>
        <v>20</v>
      </c>
      <c r="AI18" s="850"/>
      <c r="AJ18" s="848"/>
      <c r="AK18" s="848"/>
      <c r="AL18" s="848"/>
      <c r="AM18" s="848"/>
      <c r="AN18" s="849"/>
      <c r="AP18" s="226"/>
      <c r="AQ18" s="177" t="s">
        <v>198</v>
      </c>
      <c r="AY18" s="177">
        <f t="shared" ref="AY18:AY76" si="3">IF(D18="",0,1)</f>
        <v>1</v>
      </c>
    </row>
    <row r="19" spans="2:51" ht="18" customHeight="1">
      <c r="B19" s="184"/>
      <c r="C19" s="227">
        <f>IF(D19="","",SUBTOTAL(103,$D$17:D19))</f>
        <v>3</v>
      </c>
      <c r="D19" s="846" t="str">
        <f>IF('Input Data'!I12="","",'Input Data'!I12)</f>
        <v>SANTOS, CARLO MENDOZA</v>
      </c>
      <c r="E19" s="847"/>
      <c r="F19" s="217"/>
      <c r="G19" s="218"/>
      <c r="H19" s="219"/>
      <c r="I19" s="219"/>
      <c r="J19" s="220"/>
      <c r="K19" s="221"/>
      <c r="L19" s="219"/>
      <c r="M19" s="219"/>
      <c r="N19" s="219"/>
      <c r="O19" s="222"/>
      <c r="P19" s="223"/>
      <c r="Q19" s="219"/>
      <c r="R19" s="219"/>
      <c r="S19" s="219"/>
      <c r="T19" s="220"/>
      <c r="U19" s="221"/>
      <c r="V19" s="219"/>
      <c r="W19" s="219"/>
      <c r="X19" s="219"/>
      <c r="Y19" s="222"/>
      <c r="Z19" s="223"/>
      <c r="AA19" s="219"/>
      <c r="AB19" s="219"/>
      <c r="AC19" s="222"/>
      <c r="AD19" s="220"/>
      <c r="AE19" s="212">
        <f t="shared" si="0"/>
        <v>0</v>
      </c>
      <c r="AF19" s="213">
        <f t="shared" si="1"/>
        <v>20</v>
      </c>
      <c r="AG19" s="224">
        <f t="shared" ref="AG19:AG76" si="4">IF(AH19="","",AE19)</f>
        <v>0</v>
      </c>
      <c r="AH19" s="225">
        <f t="shared" si="2"/>
        <v>20</v>
      </c>
      <c r="AI19" s="850"/>
      <c r="AJ19" s="848"/>
      <c r="AK19" s="848"/>
      <c r="AL19" s="848"/>
      <c r="AM19" s="848"/>
      <c r="AN19" s="849"/>
      <c r="AP19" s="226" t="s">
        <v>199</v>
      </c>
      <c r="AQ19" s="177" t="s">
        <v>200</v>
      </c>
      <c r="AY19" s="177">
        <f t="shared" si="3"/>
        <v>1</v>
      </c>
    </row>
    <row r="20" spans="2:51" ht="18" customHeight="1">
      <c r="B20" s="184"/>
      <c r="C20" s="216">
        <f>IF(D20="","",SUBTOTAL(103,$D$17:D20))</f>
        <v>4</v>
      </c>
      <c r="D20" s="846" t="str">
        <f>IF('Input Data'!I13="","",'Input Data'!I13)</f>
        <v>MENDOZA, GABRIEL LOPEZ</v>
      </c>
      <c r="E20" s="847"/>
      <c r="F20" s="217"/>
      <c r="G20" s="218"/>
      <c r="H20" s="219"/>
      <c r="I20" s="219"/>
      <c r="J20" s="220"/>
      <c r="K20" s="221"/>
      <c r="L20" s="219"/>
      <c r="M20" s="219"/>
      <c r="N20" s="219"/>
      <c r="O20" s="222"/>
      <c r="P20" s="223"/>
      <c r="Q20" s="219"/>
      <c r="R20" s="219"/>
      <c r="S20" s="219"/>
      <c r="T20" s="220"/>
      <c r="U20" s="221"/>
      <c r="V20" s="219"/>
      <c r="W20" s="219"/>
      <c r="X20" s="219"/>
      <c r="Y20" s="222"/>
      <c r="Z20" s="223"/>
      <c r="AA20" s="219"/>
      <c r="AB20" s="219"/>
      <c r="AC20" s="222"/>
      <c r="AD20" s="220"/>
      <c r="AE20" s="212">
        <f t="shared" si="0"/>
        <v>0</v>
      </c>
      <c r="AF20" s="213">
        <f t="shared" si="1"/>
        <v>20</v>
      </c>
      <c r="AG20" s="228">
        <f t="shared" si="4"/>
        <v>0</v>
      </c>
      <c r="AH20" s="225">
        <f t="shared" si="2"/>
        <v>20</v>
      </c>
      <c r="AI20" s="850"/>
      <c r="AJ20" s="848"/>
      <c r="AK20" s="848"/>
      <c r="AL20" s="848"/>
      <c r="AM20" s="848"/>
      <c r="AN20" s="849"/>
      <c r="AP20" s="226" t="s">
        <v>201</v>
      </c>
      <c r="AQ20" s="177" t="s">
        <v>202</v>
      </c>
      <c r="AY20" s="177">
        <f t="shared" si="3"/>
        <v>1</v>
      </c>
    </row>
    <row r="21" spans="2:51" ht="18" customHeight="1">
      <c r="B21" s="184"/>
      <c r="C21" s="227">
        <f>IF(D21="","",SUBTOTAL(103,$D$17:D21))</f>
        <v>5</v>
      </c>
      <c r="D21" s="846" t="str">
        <f>IF('Input Data'!I14="","",'Input Data'!I14)</f>
        <v>VILLANUEVA, ADRIAN TORRES</v>
      </c>
      <c r="E21" s="847"/>
      <c r="F21" s="229"/>
      <c r="G21" s="218"/>
      <c r="H21" s="219"/>
      <c r="I21" s="219"/>
      <c r="J21" s="220"/>
      <c r="K21" s="221"/>
      <c r="L21" s="219"/>
      <c r="M21" s="219"/>
      <c r="N21" s="219"/>
      <c r="O21" s="222"/>
      <c r="P21" s="223"/>
      <c r="Q21" s="219"/>
      <c r="R21" s="219"/>
      <c r="S21" s="219"/>
      <c r="T21" s="220"/>
      <c r="U21" s="221"/>
      <c r="V21" s="219"/>
      <c r="W21" s="219"/>
      <c r="X21" s="219"/>
      <c r="Y21" s="222"/>
      <c r="Z21" s="223"/>
      <c r="AA21" s="219"/>
      <c r="AB21" s="219"/>
      <c r="AC21" s="222"/>
      <c r="AD21" s="220"/>
      <c r="AE21" s="212">
        <f t="shared" si="0"/>
        <v>0</v>
      </c>
      <c r="AF21" s="213">
        <f t="shared" si="1"/>
        <v>20</v>
      </c>
      <c r="AG21" s="224">
        <f t="shared" si="4"/>
        <v>0</v>
      </c>
      <c r="AH21" s="225">
        <f t="shared" si="2"/>
        <v>20</v>
      </c>
      <c r="AI21" s="850"/>
      <c r="AJ21" s="848"/>
      <c r="AK21" s="848"/>
      <c r="AL21" s="848"/>
      <c r="AM21" s="848"/>
      <c r="AN21" s="849"/>
      <c r="AY21" s="177">
        <f t="shared" si="3"/>
        <v>1</v>
      </c>
    </row>
    <row r="22" spans="2:51" ht="18" customHeight="1">
      <c r="B22" s="184"/>
      <c r="C22" s="216">
        <f>IF(D22="","",SUBTOTAL(103,$D$17:D22))</f>
        <v>6</v>
      </c>
      <c r="D22" s="846" t="str">
        <f>IF('Input Data'!I15="","",'Input Data'!I15)</f>
        <v>LOPEZ, JOSHUA RAMOS</v>
      </c>
      <c r="E22" s="847"/>
      <c r="F22" s="217"/>
      <c r="G22" s="218"/>
      <c r="H22" s="219"/>
      <c r="I22" s="219"/>
      <c r="J22" s="220"/>
      <c r="K22" s="221"/>
      <c r="L22" s="219"/>
      <c r="M22" s="219"/>
      <c r="N22" s="219"/>
      <c r="O22" s="222"/>
      <c r="P22" s="223"/>
      <c r="Q22" s="219"/>
      <c r="R22" s="219"/>
      <c r="S22" s="219"/>
      <c r="T22" s="220"/>
      <c r="U22" s="221"/>
      <c r="V22" s="219"/>
      <c r="W22" s="219"/>
      <c r="X22" s="219"/>
      <c r="Y22" s="222"/>
      <c r="Z22" s="223"/>
      <c r="AA22" s="219"/>
      <c r="AB22" s="219"/>
      <c r="AC22" s="222"/>
      <c r="AD22" s="220"/>
      <c r="AE22" s="212">
        <f t="shared" si="0"/>
        <v>0</v>
      </c>
      <c r="AF22" s="213">
        <f t="shared" si="1"/>
        <v>20</v>
      </c>
      <c r="AG22" s="224">
        <f t="shared" si="4"/>
        <v>0</v>
      </c>
      <c r="AH22" s="225">
        <f t="shared" si="2"/>
        <v>20</v>
      </c>
      <c r="AI22" s="850"/>
      <c r="AJ22" s="848"/>
      <c r="AK22" s="848"/>
      <c r="AL22" s="848"/>
      <c r="AM22" s="848"/>
      <c r="AN22" s="849"/>
      <c r="AP22" s="215" t="s">
        <v>203</v>
      </c>
      <c r="AQ22" s="177" t="s">
        <v>204</v>
      </c>
      <c r="AY22" s="177">
        <f t="shared" si="3"/>
        <v>1</v>
      </c>
    </row>
    <row r="23" spans="2:51" ht="18" customHeight="1">
      <c r="B23" s="184"/>
      <c r="C23" s="227">
        <f>IF(D23="","",SUBTOTAL(103,$D$17:D23))</f>
        <v>7</v>
      </c>
      <c r="D23" s="846" t="str">
        <f>IF('Input Data'!I16="","",'Input Data'!I16)</f>
        <v>TORRES, DANIEL BAUTISTA</v>
      </c>
      <c r="E23" s="847"/>
      <c r="F23" s="217"/>
      <c r="G23" s="218"/>
      <c r="H23" s="219"/>
      <c r="I23" s="219"/>
      <c r="J23" s="220"/>
      <c r="K23" s="221"/>
      <c r="L23" s="219"/>
      <c r="M23" s="219"/>
      <c r="N23" s="219"/>
      <c r="O23" s="222"/>
      <c r="P23" s="223"/>
      <c r="Q23" s="219"/>
      <c r="R23" s="219"/>
      <c r="S23" s="219"/>
      <c r="T23" s="220"/>
      <c r="U23" s="221"/>
      <c r="V23" s="219"/>
      <c r="W23" s="219"/>
      <c r="X23" s="219"/>
      <c r="Y23" s="222"/>
      <c r="Z23" s="223"/>
      <c r="AA23" s="219"/>
      <c r="AB23" s="219"/>
      <c r="AC23" s="222"/>
      <c r="AD23" s="220"/>
      <c r="AE23" s="212">
        <f t="shared" si="0"/>
        <v>0</v>
      </c>
      <c r="AF23" s="213">
        <f t="shared" si="1"/>
        <v>20</v>
      </c>
      <c r="AG23" s="224">
        <f t="shared" si="4"/>
        <v>0</v>
      </c>
      <c r="AH23" s="225">
        <f t="shared" si="2"/>
        <v>20</v>
      </c>
      <c r="AI23" s="850"/>
      <c r="AJ23" s="848"/>
      <c r="AK23" s="848"/>
      <c r="AL23" s="848"/>
      <c r="AM23" s="848"/>
      <c r="AN23" s="849"/>
      <c r="AY23" s="177">
        <f t="shared" si="3"/>
        <v>1</v>
      </c>
    </row>
    <row r="24" spans="2:51" ht="18" customHeight="1">
      <c r="B24" s="184"/>
      <c r="C24" s="216">
        <f>IF(D24="","",SUBTOTAL(103,$D$17:D24))</f>
        <v>8</v>
      </c>
      <c r="D24" s="846" t="str">
        <f>IF('Input Data'!I17="","",'Input Data'!I17)</f>
        <v>RAMOS, CHRISTIAN GARCIA</v>
      </c>
      <c r="E24" s="847"/>
      <c r="F24" s="217"/>
      <c r="G24" s="218"/>
      <c r="H24" s="219"/>
      <c r="I24" s="219"/>
      <c r="J24" s="220"/>
      <c r="K24" s="221"/>
      <c r="L24" s="219"/>
      <c r="M24" s="219"/>
      <c r="N24" s="219"/>
      <c r="O24" s="222"/>
      <c r="P24" s="223"/>
      <c r="Q24" s="219"/>
      <c r="R24" s="219"/>
      <c r="S24" s="219"/>
      <c r="T24" s="220"/>
      <c r="U24" s="221"/>
      <c r="V24" s="219"/>
      <c r="W24" s="219"/>
      <c r="X24" s="219"/>
      <c r="Y24" s="222"/>
      <c r="Z24" s="223"/>
      <c r="AA24" s="219"/>
      <c r="AB24" s="219"/>
      <c r="AC24" s="222"/>
      <c r="AD24" s="220"/>
      <c r="AE24" s="212">
        <f t="shared" si="0"/>
        <v>0</v>
      </c>
      <c r="AF24" s="213">
        <f t="shared" si="1"/>
        <v>20</v>
      </c>
      <c r="AG24" s="230">
        <f t="shared" si="4"/>
        <v>0</v>
      </c>
      <c r="AH24" s="225">
        <f t="shared" si="2"/>
        <v>20</v>
      </c>
      <c r="AI24" s="850"/>
      <c r="AJ24" s="848"/>
      <c r="AK24" s="848"/>
      <c r="AL24" s="848"/>
      <c r="AM24" s="848"/>
      <c r="AN24" s="849"/>
      <c r="AY24" s="177">
        <f t="shared" si="3"/>
        <v>1</v>
      </c>
    </row>
    <row r="25" spans="2:51" ht="18" customHeight="1">
      <c r="B25" s="184"/>
      <c r="C25" s="227">
        <f>IF(D25="","",SUBTOTAL(103,$D$17:D25))</f>
        <v>9</v>
      </c>
      <c r="D25" s="846" t="str">
        <f>IF('Input Data'!I18="","",'Input Data'!I18)</f>
        <v>BAUTISTA, KEVIN MORALES</v>
      </c>
      <c r="E25" s="847"/>
      <c r="F25" s="217"/>
      <c r="G25" s="218"/>
      <c r="H25" s="219"/>
      <c r="I25" s="219"/>
      <c r="J25" s="220"/>
      <c r="K25" s="221"/>
      <c r="L25" s="219"/>
      <c r="M25" s="219"/>
      <c r="N25" s="219"/>
      <c r="O25" s="222"/>
      <c r="P25" s="223"/>
      <c r="Q25" s="219"/>
      <c r="R25" s="219"/>
      <c r="S25" s="219"/>
      <c r="T25" s="220"/>
      <c r="U25" s="221"/>
      <c r="V25" s="219"/>
      <c r="W25" s="219"/>
      <c r="X25" s="219"/>
      <c r="Y25" s="222"/>
      <c r="Z25" s="223"/>
      <c r="AA25" s="219"/>
      <c r="AB25" s="219"/>
      <c r="AC25" s="222"/>
      <c r="AD25" s="220"/>
      <c r="AE25" s="212">
        <f t="shared" si="0"/>
        <v>0</v>
      </c>
      <c r="AF25" s="213">
        <f t="shared" si="1"/>
        <v>20</v>
      </c>
      <c r="AG25" s="224">
        <f t="shared" si="4"/>
        <v>0</v>
      </c>
      <c r="AH25" s="225">
        <f t="shared" si="2"/>
        <v>20</v>
      </c>
      <c r="AI25" s="850"/>
      <c r="AJ25" s="848"/>
      <c r="AK25" s="848"/>
      <c r="AL25" s="848"/>
      <c r="AM25" s="848"/>
      <c r="AN25" s="849"/>
      <c r="AY25" s="177">
        <f t="shared" si="3"/>
        <v>1</v>
      </c>
    </row>
    <row r="26" spans="2:51" ht="18" customHeight="1">
      <c r="B26" s="184"/>
      <c r="C26" s="227">
        <f>IF(D26="","",SUBTOTAL(103,$D$17:D26))</f>
        <v>10</v>
      </c>
      <c r="D26" s="846" t="str">
        <f>IF('Input Data'!I19="","",'Input Data'!I19)</f>
        <v>GARCIA, PAOLO FERNANDEZ</v>
      </c>
      <c r="E26" s="847"/>
      <c r="F26" s="217"/>
      <c r="G26" s="218"/>
      <c r="H26" s="219"/>
      <c r="I26" s="219"/>
      <c r="J26" s="220"/>
      <c r="K26" s="221"/>
      <c r="L26" s="219"/>
      <c r="M26" s="219"/>
      <c r="N26" s="219"/>
      <c r="O26" s="222"/>
      <c r="P26" s="223"/>
      <c r="Q26" s="219"/>
      <c r="R26" s="219"/>
      <c r="S26" s="219"/>
      <c r="T26" s="220"/>
      <c r="U26" s="221"/>
      <c r="V26" s="219"/>
      <c r="W26" s="219"/>
      <c r="X26" s="219"/>
      <c r="Y26" s="222"/>
      <c r="Z26" s="223"/>
      <c r="AA26" s="219"/>
      <c r="AB26" s="219"/>
      <c r="AC26" s="222"/>
      <c r="AD26" s="220"/>
      <c r="AE26" s="212">
        <f t="shared" si="0"/>
        <v>0</v>
      </c>
      <c r="AF26" s="213">
        <f t="shared" si="1"/>
        <v>20</v>
      </c>
      <c r="AG26" s="224">
        <f t="shared" si="4"/>
        <v>0</v>
      </c>
      <c r="AH26" s="225">
        <f t="shared" si="2"/>
        <v>20</v>
      </c>
      <c r="AI26" s="850"/>
      <c r="AJ26" s="848"/>
      <c r="AK26" s="848"/>
      <c r="AL26" s="848"/>
      <c r="AM26" s="848"/>
      <c r="AN26" s="849"/>
      <c r="AY26" s="177">
        <f t="shared" si="3"/>
        <v>1</v>
      </c>
    </row>
    <row r="27" spans="2:51" ht="18" customHeight="1">
      <c r="B27" s="184"/>
      <c r="C27" s="227">
        <f>IF(D27="","",SUBTOTAL(103,$D$17:D27))</f>
        <v>11</v>
      </c>
      <c r="D27" s="846" t="str">
        <f>IF('Input Data'!I20="","",'Input Data'!I20)</f>
        <v>MORALES, ANGELO AQUINO</v>
      </c>
      <c r="E27" s="847"/>
      <c r="F27" s="217"/>
      <c r="G27" s="218"/>
      <c r="H27" s="219"/>
      <c r="I27" s="219"/>
      <c r="J27" s="220"/>
      <c r="K27" s="221"/>
      <c r="L27" s="219"/>
      <c r="M27" s="219"/>
      <c r="N27" s="219"/>
      <c r="O27" s="222"/>
      <c r="P27" s="223"/>
      <c r="Q27" s="219"/>
      <c r="R27" s="219"/>
      <c r="S27" s="219"/>
      <c r="T27" s="220"/>
      <c r="U27" s="221"/>
      <c r="V27" s="219"/>
      <c r="W27" s="219"/>
      <c r="X27" s="219"/>
      <c r="Y27" s="222"/>
      <c r="Z27" s="223"/>
      <c r="AA27" s="219"/>
      <c r="AB27" s="219"/>
      <c r="AC27" s="222"/>
      <c r="AD27" s="220"/>
      <c r="AE27" s="212">
        <f t="shared" si="0"/>
        <v>0</v>
      </c>
      <c r="AF27" s="213">
        <f t="shared" si="1"/>
        <v>20</v>
      </c>
      <c r="AG27" s="224">
        <f t="shared" si="4"/>
        <v>0</v>
      </c>
      <c r="AH27" s="225">
        <f t="shared" si="2"/>
        <v>20</v>
      </c>
      <c r="AI27" s="850"/>
      <c r="AJ27" s="848"/>
      <c r="AK27" s="848"/>
      <c r="AL27" s="848"/>
      <c r="AM27" s="848"/>
      <c r="AN27" s="849"/>
      <c r="AY27" s="177">
        <f t="shared" si="3"/>
        <v>1</v>
      </c>
    </row>
    <row r="28" spans="2:51" ht="18" customHeight="1">
      <c r="B28" s="184"/>
      <c r="C28" s="227">
        <f>IF(D28="","",SUBTOTAL(103,$D$17:D28))</f>
        <v>12</v>
      </c>
      <c r="D28" s="846" t="str">
        <f>IF('Input Data'!I21="","",'Input Data'!I21)</f>
        <v>FERNANDEZ, NATHANIEL SALAZAR</v>
      </c>
      <c r="E28" s="847"/>
      <c r="F28" s="217"/>
      <c r="G28" s="218"/>
      <c r="H28" s="219"/>
      <c r="I28" s="219"/>
      <c r="J28" s="220"/>
      <c r="K28" s="221"/>
      <c r="L28" s="219"/>
      <c r="M28" s="219"/>
      <c r="N28" s="219"/>
      <c r="O28" s="222"/>
      <c r="P28" s="223"/>
      <c r="Q28" s="219"/>
      <c r="R28" s="219"/>
      <c r="S28" s="219"/>
      <c r="T28" s="220"/>
      <c r="U28" s="221"/>
      <c r="V28" s="219"/>
      <c r="W28" s="219"/>
      <c r="X28" s="219"/>
      <c r="Y28" s="222"/>
      <c r="Z28" s="223"/>
      <c r="AA28" s="219"/>
      <c r="AB28" s="219"/>
      <c r="AC28" s="222"/>
      <c r="AD28" s="220"/>
      <c r="AE28" s="212">
        <f t="shared" si="0"/>
        <v>0</v>
      </c>
      <c r="AF28" s="213">
        <f t="shared" si="1"/>
        <v>20</v>
      </c>
      <c r="AG28" s="224">
        <f t="shared" si="4"/>
        <v>0</v>
      </c>
      <c r="AH28" s="225">
        <f t="shared" si="2"/>
        <v>20</v>
      </c>
      <c r="AI28" s="850"/>
      <c r="AJ28" s="848"/>
      <c r="AK28" s="848"/>
      <c r="AL28" s="848"/>
      <c r="AM28" s="848"/>
      <c r="AN28" s="849"/>
      <c r="AY28" s="177">
        <f t="shared" si="3"/>
        <v>1</v>
      </c>
    </row>
    <row r="29" spans="2:51" ht="18" customHeight="1">
      <c r="B29" s="184"/>
      <c r="C29" s="227">
        <f>IF(D29="","",SUBTOTAL(103,$D$17:D29))</f>
        <v>13</v>
      </c>
      <c r="D29" s="846" t="str">
        <f>IF('Input Data'!I22="","",'Input Data'!I22)</f>
        <v>AQUINO, FRANCIS GUTIERREZ</v>
      </c>
      <c r="E29" s="847"/>
      <c r="F29" s="217"/>
      <c r="G29" s="218"/>
      <c r="H29" s="219"/>
      <c r="I29" s="219"/>
      <c r="J29" s="220"/>
      <c r="K29" s="221"/>
      <c r="L29" s="219"/>
      <c r="M29" s="219"/>
      <c r="N29" s="219"/>
      <c r="O29" s="222"/>
      <c r="P29" s="223"/>
      <c r="Q29" s="219"/>
      <c r="R29" s="219"/>
      <c r="S29" s="219"/>
      <c r="T29" s="220"/>
      <c r="U29" s="221"/>
      <c r="V29" s="219"/>
      <c r="W29" s="219"/>
      <c r="X29" s="219"/>
      <c r="Y29" s="222"/>
      <c r="Z29" s="223"/>
      <c r="AA29" s="219"/>
      <c r="AB29" s="219"/>
      <c r="AC29" s="222"/>
      <c r="AD29" s="220"/>
      <c r="AE29" s="212">
        <f t="shared" si="0"/>
        <v>0</v>
      </c>
      <c r="AF29" s="213">
        <f t="shared" si="1"/>
        <v>20</v>
      </c>
      <c r="AG29" s="224">
        <f t="shared" si="4"/>
        <v>0</v>
      </c>
      <c r="AH29" s="225">
        <f t="shared" si="2"/>
        <v>20</v>
      </c>
      <c r="AI29" s="850"/>
      <c r="AJ29" s="848"/>
      <c r="AK29" s="848"/>
      <c r="AL29" s="848"/>
      <c r="AM29" s="848"/>
      <c r="AN29" s="849"/>
      <c r="AY29" s="177">
        <f t="shared" si="3"/>
        <v>1</v>
      </c>
    </row>
    <row r="30" spans="2:51" ht="18" customHeight="1">
      <c r="B30" s="184"/>
      <c r="C30" s="227">
        <f>IF(D30="","",SUBTOTAL(103,$D$17:D30))</f>
        <v>14</v>
      </c>
      <c r="D30" s="846" t="str">
        <f>IF('Input Data'!I23="","",'Input Data'!I23)</f>
        <v>SALAZAR, DOMINIC PONCE</v>
      </c>
      <c r="E30" s="847"/>
      <c r="F30" s="217"/>
      <c r="G30" s="218"/>
      <c r="H30" s="219"/>
      <c r="I30" s="219"/>
      <c r="J30" s="220"/>
      <c r="K30" s="221"/>
      <c r="L30" s="219"/>
      <c r="M30" s="219"/>
      <c r="N30" s="219"/>
      <c r="O30" s="222"/>
      <c r="P30" s="223"/>
      <c r="Q30" s="219"/>
      <c r="R30" s="219"/>
      <c r="S30" s="219"/>
      <c r="T30" s="220"/>
      <c r="U30" s="221"/>
      <c r="V30" s="219"/>
      <c r="W30" s="219"/>
      <c r="X30" s="219"/>
      <c r="Y30" s="222"/>
      <c r="Z30" s="223"/>
      <c r="AA30" s="219"/>
      <c r="AB30" s="219"/>
      <c r="AC30" s="222"/>
      <c r="AD30" s="220"/>
      <c r="AE30" s="212">
        <f t="shared" si="0"/>
        <v>0</v>
      </c>
      <c r="AF30" s="213">
        <f t="shared" si="1"/>
        <v>20</v>
      </c>
      <c r="AG30" s="224">
        <f t="shared" si="4"/>
        <v>0</v>
      </c>
      <c r="AH30" s="225">
        <f t="shared" si="2"/>
        <v>20</v>
      </c>
      <c r="AI30" s="850"/>
      <c r="AJ30" s="848"/>
      <c r="AK30" s="848"/>
      <c r="AL30" s="848"/>
      <c r="AM30" s="848"/>
      <c r="AN30" s="849"/>
      <c r="AY30" s="177">
        <f t="shared" si="3"/>
        <v>1</v>
      </c>
    </row>
    <row r="31" spans="2:51" ht="18" customHeight="1">
      <c r="B31" s="184"/>
      <c r="C31" s="231">
        <f>IF(D31="","",SUBTOTAL(103,$D$17:D31))</f>
        <v>15</v>
      </c>
      <c r="D31" s="846" t="str">
        <f>IF('Input Data'!I24="","",'Input Data'!I24)</f>
        <v>GUTIERREZ, EMMANUEL RIVERA</v>
      </c>
      <c r="E31" s="847"/>
      <c r="F31" s="232"/>
      <c r="G31" s="218"/>
      <c r="H31" s="219"/>
      <c r="I31" s="219"/>
      <c r="J31" s="220"/>
      <c r="K31" s="221"/>
      <c r="L31" s="219"/>
      <c r="M31" s="219"/>
      <c r="N31" s="219"/>
      <c r="O31" s="222"/>
      <c r="P31" s="223"/>
      <c r="Q31" s="219"/>
      <c r="R31" s="219"/>
      <c r="S31" s="219"/>
      <c r="T31" s="220"/>
      <c r="U31" s="221"/>
      <c r="V31" s="219"/>
      <c r="W31" s="219"/>
      <c r="X31" s="219"/>
      <c r="Y31" s="222"/>
      <c r="Z31" s="223"/>
      <c r="AA31" s="219"/>
      <c r="AB31" s="219"/>
      <c r="AC31" s="222"/>
      <c r="AD31" s="220"/>
      <c r="AE31" s="212">
        <f t="shared" si="0"/>
        <v>0</v>
      </c>
      <c r="AF31" s="213">
        <f t="shared" si="1"/>
        <v>20</v>
      </c>
      <c r="AG31" s="224">
        <f t="shared" si="4"/>
        <v>0</v>
      </c>
      <c r="AH31" s="225">
        <f t="shared" si="2"/>
        <v>20</v>
      </c>
      <c r="AI31" s="850"/>
      <c r="AJ31" s="848"/>
      <c r="AK31" s="848"/>
      <c r="AL31" s="848"/>
      <c r="AM31" s="848"/>
      <c r="AN31" s="849"/>
      <c r="AY31" s="177">
        <f t="shared" si="3"/>
        <v>1</v>
      </c>
    </row>
    <row r="32" spans="2:51" ht="18" customHeight="1">
      <c r="B32" s="184"/>
      <c r="C32" s="216">
        <f>IF(D32="","",SUBTOTAL(103,$D$17:D32))</f>
        <v>16</v>
      </c>
      <c r="D32" s="846" t="str">
        <f>IF('Input Data'!I25="","",'Input Data'!I25)</f>
        <v>PONCE, PATRICK CRUZ</v>
      </c>
      <c r="E32" s="847"/>
      <c r="F32" s="229"/>
      <c r="G32" s="233"/>
      <c r="H32" s="234"/>
      <c r="I32" s="234"/>
      <c r="J32" s="235"/>
      <c r="K32" s="221"/>
      <c r="L32" s="219"/>
      <c r="M32" s="219"/>
      <c r="N32" s="219"/>
      <c r="O32" s="222"/>
      <c r="P32" s="223"/>
      <c r="Q32" s="219"/>
      <c r="R32" s="219"/>
      <c r="S32" s="219"/>
      <c r="T32" s="220"/>
      <c r="U32" s="221"/>
      <c r="V32" s="219"/>
      <c r="W32" s="219"/>
      <c r="X32" s="219"/>
      <c r="Y32" s="222"/>
      <c r="Z32" s="223"/>
      <c r="AA32" s="219"/>
      <c r="AB32" s="219"/>
      <c r="AC32" s="222"/>
      <c r="AD32" s="220"/>
      <c r="AE32" s="212">
        <f t="shared" si="0"/>
        <v>0</v>
      </c>
      <c r="AF32" s="213">
        <f t="shared" si="1"/>
        <v>20</v>
      </c>
      <c r="AG32" s="224">
        <f t="shared" si="4"/>
        <v>0</v>
      </c>
      <c r="AH32" s="225">
        <f t="shared" si="2"/>
        <v>20</v>
      </c>
      <c r="AI32" s="850"/>
      <c r="AJ32" s="848"/>
      <c r="AK32" s="848"/>
      <c r="AL32" s="848"/>
      <c r="AM32" s="848"/>
      <c r="AN32" s="849"/>
      <c r="AY32" s="177">
        <f t="shared" si="3"/>
        <v>1</v>
      </c>
    </row>
    <row r="33" spans="2:51" ht="18" customHeight="1">
      <c r="B33" s="184"/>
      <c r="C33" s="227">
        <f>IF(D33="","",SUBTOTAL(103,$D$17:D33))</f>
        <v>17</v>
      </c>
      <c r="D33" s="846" t="str">
        <f>IF('Input Data'!I26="","",'Input Data'!I26)</f>
        <v>RIVERA, JOSEPH RAMIREZ</v>
      </c>
      <c r="E33" s="847"/>
      <c r="F33" s="217"/>
      <c r="G33" s="218"/>
      <c r="H33" s="219"/>
      <c r="I33" s="219"/>
      <c r="J33" s="220"/>
      <c r="K33" s="221"/>
      <c r="L33" s="219"/>
      <c r="M33" s="219"/>
      <c r="N33" s="219"/>
      <c r="O33" s="222"/>
      <c r="P33" s="223"/>
      <c r="Q33" s="219"/>
      <c r="R33" s="219"/>
      <c r="S33" s="219"/>
      <c r="T33" s="220"/>
      <c r="U33" s="221"/>
      <c r="V33" s="219"/>
      <c r="W33" s="219"/>
      <c r="X33" s="219"/>
      <c r="Y33" s="222"/>
      <c r="Z33" s="223"/>
      <c r="AA33" s="219"/>
      <c r="AB33" s="219"/>
      <c r="AC33" s="222"/>
      <c r="AD33" s="220"/>
      <c r="AE33" s="212">
        <f t="shared" si="0"/>
        <v>0</v>
      </c>
      <c r="AF33" s="213">
        <f t="shared" si="1"/>
        <v>20</v>
      </c>
      <c r="AG33" s="224">
        <f t="shared" si="4"/>
        <v>0</v>
      </c>
      <c r="AH33" s="225">
        <f t="shared" si="2"/>
        <v>20</v>
      </c>
      <c r="AI33" s="850"/>
      <c r="AJ33" s="848"/>
      <c r="AK33" s="848"/>
      <c r="AL33" s="848"/>
      <c r="AM33" s="848"/>
      <c r="AN33" s="849"/>
      <c r="AY33" s="177">
        <f t="shared" si="3"/>
        <v>1</v>
      </c>
    </row>
    <row r="34" spans="2:51" ht="18" customHeight="1">
      <c r="B34" s="184"/>
      <c r="C34" s="227">
        <f>IF(D34="","",SUBTOTAL(103,$D$17:D34))</f>
        <v>18</v>
      </c>
      <c r="D34" s="846" t="str">
        <f>IF('Input Data'!I27="","",'Input Data'!I27)</f>
        <v>CRUZ, BRYAN CASTILLO</v>
      </c>
      <c r="E34" s="847"/>
      <c r="F34" s="217"/>
      <c r="G34" s="218"/>
      <c r="H34" s="219"/>
      <c r="I34" s="219"/>
      <c r="J34" s="220"/>
      <c r="K34" s="221"/>
      <c r="L34" s="219"/>
      <c r="M34" s="219"/>
      <c r="N34" s="219"/>
      <c r="O34" s="222"/>
      <c r="P34" s="223"/>
      <c r="Q34" s="219"/>
      <c r="R34" s="219"/>
      <c r="S34" s="219"/>
      <c r="T34" s="220"/>
      <c r="U34" s="221"/>
      <c r="V34" s="219"/>
      <c r="W34" s="219"/>
      <c r="X34" s="219"/>
      <c r="Y34" s="222"/>
      <c r="Z34" s="223"/>
      <c r="AA34" s="219"/>
      <c r="AB34" s="219"/>
      <c r="AC34" s="222"/>
      <c r="AD34" s="220"/>
      <c r="AE34" s="212">
        <f t="shared" si="0"/>
        <v>0</v>
      </c>
      <c r="AF34" s="213">
        <f t="shared" si="1"/>
        <v>20</v>
      </c>
      <c r="AG34" s="224">
        <f t="shared" si="4"/>
        <v>0</v>
      </c>
      <c r="AH34" s="225">
        <f t="shared" si="2"/>
        <v>20</v>
      </c>
      <c r="AI34" s="850"/>
      <c r="AJ34" s="848"/>
      <c r="AK34" s="848"/>
      <c r="AL34" s="848"/>
      <c r="AM34" s="848"/>
      <c r="AN34" s="849"/>
      <c r="AY34" s="177">
        <f t="shared" si="3"/>
        <v>1</v>
      </c>
    </row>
    <row r="35" spans="2:51" ht="18" customHeight="1">
      <c r="B35" s="184"/>
      <c r="C35" s="227">
        <f>IF(D35="","",SUBTOTAL(103,$D$17:D35))</f>
        <v>19</v>
      </c>
      <c r="D35" s="846" t="str">
        <f>IF('Input Data'!I28="","",'Input Data'!I28)</f>
        <v>RAMIREZ, VINCENT HERRERA</v>
      </c>
      <c r="E35" s="847"/>
      <c r="F35" s="217"/>
      <c r="G35" s="218"/>
      <c r="H35" s="219"/>
      <c r="I35" s="219"/>
      <c r="J35" s="220"/>
      <c r="K35" s="221"/>
      <c r="L35" s="219"/>
      <c r="M35" s="219"/>
      <c r="N35" s="219"/>
      <c r="O35" s="222"/>
      <c r="P35" s="223"/>
      <c r="Q35" s="219"/>
      <c r="R35" s="219"/>
      <c r="S35" s="219"/>
      <c r="T35" s="220"/>
      <c r="U35" s="221"/>
      <c r="V35" s="219"/>
      <c r="W35" s="219"/>
      <c r="X35" s="219"/>
      <c r="Y35" s="222"/>
      <c r="Z35" s="223"/>
      <c r="AA35" s="219"/>
      <c r="AB35" s="219"/>
      <c r="AC35" s="222"/>
      <c r="AD35" s="220"/>
      <c r="AE35" s="212">
        <f t="shared" si="0"/>
        <v>0</v>
      </c>
      <c r="AF35" s="213">
        <f t="shared" si="1"/>
        <v>20</v>
      </c>
      <c r="AG35" s="224">
        <f t="shared" si="4"/>
        <v>0</v>
      </c>
      <c r="AH35" s="225">
        <f t="shared" si="2"/>
        <v>20</v>
      </c>
      <c r="AI35" s="850"/>
      <c r="AJ35" s="848"/>
      <c r="AK35" s="848"/>
      <c r="AL35" s="848"/>
      <c r="AM35" s="848"/>
      <c r="AN35" s="849"/>
      <c r="AY35" s="177">
        <f t="shared" si="3"/>
        <v>1</v>
      </c>
    </row>
    <row r="36" spans="2:51" ht="18" customHeight="1">
      <c r="B36" s="184"/>
      <c r="C36" s="227">
        <f>IF(D36="","",SUBTOTAL(103,$D$17:D36))</f>
        <v>20</v>
      </c>
      <c r="D36" s="846" t="str">
        <f>IF('Input Data'!I29="","",'Input Data'!I29)</f>
        <v>CASTILLO, JUSTIN NAVARRO</v>
      </c>
      <c r="E36" s="847"/>
      <c r="F36" s="217"/>
      <c r="G36" s="218"/>
      <c r="H36" s="219"/>
      <c r="I36" s="219"/>
      <c r="J36" s="220"/>
      <c r="K36" s="221"/>
      <c r="L36" s="219"/>
      <c r="M36" s="219"/>
      <c r="N36" s="219"/>
      <c r="O36" s="222"/>
      <c r="P36" s="223"/>
      <c r="Q36" s="219"/>
      <c r="R36" s="219"/>
      <c r="S36" s="219"/>
      <c r="T36" s="220"/>
      <c r="U36" s="221"/>
      <c r="V36" s="219"/>
      <c r="W36" s="219"/>
      <c r="X36" s="219"/>
      <c r="Y36" s="222"/>
      <c r="Z36" s="223"/>
      <c r="AA36" s="219"/>
      <c r="AB36" s="219"/>
      <c r="AC36" s="222"/>
      <c r="AD36" s="220"/>
      <c r="AE36" s="212">
        <f t="shared" si="0"/>
        <v>0</v>
      </c>
      <c r="AF36" s="213">
        <f t="shared" si="1"/>
        <v>20</v>
      </c>
      <c r="AG36" s="224">
        <f t="shared" si="4"/>
        <v>0</v>
      </c>
      <c r="AH36" s="225">
        <f t="shared" si="2"/>
        <v>20</v>
      </c>
      <c r="AI36" s="850"/>
      <c r="AJ36" s="848"/>
      <c r="AK36" s="848"/>
      <c r="AL36" s="848"/>
      <c r="AM36" s="848"/>
      <c r="AN36" s="849"/>
      <c r="AY36" s="177">
        <f t="shared" si="3"/>
        <v>1</v>
      </c>
    </row>
    <row r="37" spans="2:51" ht="18" customHeight="1">
      <c r="B37" s="184"/>
      <c r="C37" s="227">
        <f>IF(D37="","",SUBTOTAL(103,$D$17:D37))</f>
        <v>21</v>
      </c>
      <c r="D37" s="846" t="str">
        <f>IF('Input Data'!I30="","",'Input Data'!I30)</f>
        <v>HERRERA, ADRIANNE VERGARA</v>
      </c>
      <c r="E37" s="847"/>
      <c r="F37" s="217"/>
      <c r="G37" s="218"/>
      <c r="H37" s="219"/>
      <c r="I37" s="219"/>
      <c r="J37" s="220"/>
      <c r="K37" s="221"/>
      <c r="L37" s="219"/>
      <c r="M37" s="219"/>
      <c r="N37" s="219"/>
      <c r="O37" s="222"/>
      <c r="P37" s="223"/>
      <c r="Q37" s="219"/>
      <c r="R37" s="219"/>
      <c r="S37" s="219"/>
      <c r="T37" s="220"/>
      <c r="U37" s="221"/>
      <c r="V37" s="219"/>
      <c r="W37" s="219"/>
      <c r="X37" s="219"/>
      <c r="Y37" s="222"/>
      <c r="Z37" s="223"/>
      <c r="AA37" s="219"/>
      <c r="AB37" s="219"/>
      <c r="AC37" s="222"/>
      <c r="AD37" s="220"/>
      <c r="AE37" s="212">
        <f t="shared" si="0"/>
        <v>0</v>
      </c>
      <c r="AF37" s="213">
        <f t="shared" si="1"/>
        <v>20</v>
      </c>
      <c r="AG37" s="224">
        <f t="shared" si="4"/>
        <v>0</v>
      </c>
      <c r="AH37" s="225">
        <f t="shared" si="2"/>
        <v>20</v>
      </c>
      <c r="AI37" s="850"/>
      <c r="AJ37" s="848"/>
      <c r="AK37" s="848"/>
      <c r="AL37" s="848"/>
      <c r="AM37" s="848"/>
      <c r="AN37" s="849"/>
    </row>
    <row r="38" spans="2:51" ht="18" customHeight="1">
      <c r="B38" s="184"/>
      <c r="C38" s="227">
        <f>IF(D38="","",SUBTOTAL(103,$D$17:D38))</f>
        <v>22</v>
      </c>
      <c r="D38" s="846" t="str">
        <f>IF('Input Data'!I31="","",'Input Data'!I31)</f>
        <v>NAVARRO, LAWRENCE TORRES</v>
      </c>
      <c r="E38" s="847"/>
      <c r="F38" s="217"/>
      <c r="G38" s="218"/>
      <c r="H38" s="219"/>
      <c r="I38" s="219"/>
      <c r="J38" s="220"/>
      <c r="K38" s="221"/>
      <c r="L38" s="219"/>
      <c r="M38" s="219"/>
      <c r="N38" s="219"/>
      <c r="O38" s="222"/>
      <c r="P38" s="223"/>
      <c r="Q38" s="219"/>
      <c r="R38" s="219"/>
      <c r="S38" s="219"/>
      <c r="T38" s="220"/>
      <c r="U38" s="221"/>
      <c r="V38" s="219"/>
      <c r="W38" s="219"/>
      <c r="X38" s="219"/>
      <c r="Y38" s="222"/>
      <c r="Z38" s="223"/>
      <c r="AA38" s="219"/>
      <c r="AB38" s="219"/>
      <c r="AC38" s="222"/>
      <c r="AD38" s="220"/>
      <c r="AE38" s="212">
        <f t="shared" si="0"/>
        <v>0</v>
      </c>
      <c r="AF38" s="213">
        <f t="shared" si="1"/>
        <v>20</v>
      </c>
      <c r="AG38" s="224">
        <f t="shared" si="4"/>
        <v>0</v>
      </c>
      <c r="AH38" s="225">
        <f t="shared" si="2"/>
        <v>20</v>
      </c>
      <c r="AI38" s="850"/>
      <c r="AJ38" s="848"/>
      <c r="AK38" s="848"/>
      <c r="AL38" s="848"/>
      <c r="AM38" s="848"/>
      <c r="AN38" s="849"/>
    </row>
    <row r="39" spans="2:51" ht="18" customHeight="1">
      <c r="B39" s="184"/>
      <c r="C39" s="227">
        <f>IF(D39="","",SUBTOTAL(103,$D$17:D39))</f>
        <v>23</v>
      </c>
      <c r="D39" s="846" t="str">
        <f>IF('Input Data'!I32="","",'Input Data'!I32)</f>
        <v>VERGARA, MIGUEL DOMINGUEZ</v>
      </c>
      <c r="E39" s="847"/>
      <c r="F39" s="217"/>
      <c r="G39" s="218"/>
      <c r="H39" s="219"/>
      <c r="I39" s="219"/>
      <c r="J39" s="220"/>
      <c r="K39" s="221"/>
      <c r="L39" s="219"/>
      <c r="M39" s="219"/>
      <c r="N39" s="219"/>
      <c r="O39" s="222"/>
      <c r="P39" s="223"/>
      <c r="Q39" s="219"/>
      <c r="R39" s="219"/>
      <c r="S39" s="219"/>
      <c r="T39" s="220"/>
      <c r="U39" s="221"/>
      <c r="V39" s="219"/>
      <c r="W39" s="219"/>
      <c r="X39" s="219"/>
      <c r="Y39" s="222"/>
      <c r="Z39" s="223"/>
      <c r="AA39" s="219"/>
      <c r="AB39" s="219"/>
      <c r="AC39" s="222"/>
      <c r="AD39" s="220"/>
      <c r="AE39" s="212">
        <f t="shared" si="0"/>
        <v>0</v>
      </c>
      <c r="AF39" s="213">
        <f t="shared" si="1"/>
        <v>20</v>
      </c>
      <c r="AG39" s="224">
        <f t="shared" si="4"/>
        <v>0</v>
      </c>
      <c r="AH39" s="225">
        <f t="shared" si="2"/>
        <v>20</v>
      </c>
      <c r="AI39" s="850"/>
      <c r="AJ39" s="848"/>
      <c r="AK39" s="848"/>
      <c r="AL39" s="848"/>
      <c r="AM39" s="848"/>
      <c r="AN39" s="849"/>
    </row>
    <row r="40" spans="2:51" ht="18" customHeight="1">
      <c r="B40" s="184"/>
      <c r="C40" s="227">
        <f>IF(D40="","",SUBTOTAL(103,$D$17:D40))</f>
        <v>24</v>
      </c>
      <c r="D40" s="846" t="str">
        <f>IF('Input Data'!I33="","",'Input Data'!I33)</f>
        <v>DOMINGUEZ, ANTHONY ESPINOZA</v>
      </c>
      <c r="E40" s="847"/>
      <c r="F40" s="217"/>
      <c r="G40" s="218"/>
      <c r="H40" s="219"/>
      <c r="I40" s="219"/>
      <c r="J40" s="220"/>
      <c r="K40" s="221"/>
      <c r="L40" s="219"/>
      <c r="M40" s="219"/>
      <c r="N40" s="219"/>
      <c r="O40" s="222"/>
      <c r="P40" s="223"/>
      <c r="Q40" s="219"/>
      <c r="R40" s="219"/>
      <c r="S40" s="219"/>
      <c r="T40" s="220"/>
      <c r="U40" s="221"/>
      <c r="V40" s="219"/>
      <c r="W40" s="219"/>
      <c r="X40" s="219"/>
      <c r="Y40" s="222"/>
      <c r="Z40" s="223"/>
      <c r="AA40" s="219"/>
      <c r="AB40" s="219"/>
      <c r="AC40" s="222"/>
      <c r="AD40" s="220"/>
      <c r="AE40" s="212">
        <f t="shared" si="0"/>
        <v>0</v>
      </c>
      <c r="AF40" s="213">
        <f t="shared" si="1"/>
        <v>20</v>
      </c>
      <c r="AG40" s="224">
        <f t="shared" si="4"/>
        <v>0</v>
      </c>
      <c r="AH40" s="225">
        <f t="shared" si="2"/>
        <v>20</v>
      </c>
      <c r="AI40" s="850"/>
      <c r="AJ40" s="848"/>
      <c r="AK40" s="848"/>
      <c r="AL40" s="848"/>
      <c r="AM40" s="848"/>
      <c r="AN40" s="849"/>
    </row>
    <row r="41" spans="2:51" ht="18" customHeight="1">
      <c r="B41" s="184"/>
      <c r="C41" s="227">
        <f>IF(D41="","",SUBTOTAL(103,$D$17:D41))</f>
        <v>25</v>
      </c>
      <c r="D41" s="846" t="str">
        <f>IF('Input Data'!I34="","",'Input Data'!I34)</f>
        <v>ESPINOZA, ALVIN DEL ROSARIO</v>
      </c>
      <c r="E41" s="847"/>
      <c r="F41" s="217"/>
      <c r="G41" s="218"/>
      <c r="H41" s="219"/>
      <c r="I41" s="219"/>
      <c r="J41" s="220"/>
      <c r="K41" s="221"/>
      <c r="L41" s="219"/>
      <c r="M41" s="219"/>
      <c r="N41" s="219"/>
      <c r="O41" s="222"/>
      <c r="P41" s="223"/>
      <c r="Q41" s="219"/>
      <c r="R41" s="219"/>
      <c r="S41" s="219"/>
      <c r="T41" s="220"/>
      <c r="U41" s="221"/>
      <c r="V41" s="219"/>
      <c r="W41" s="219"/>
      <c r="X41" s="219"/>
      <c r="Y41" s="222"/>
      <c r="Z41" s="223"/>
      <c r="AA41" s="219"/>
      <c r="AB41" s="219"/>
      <c r="AC41" s="222"/>
      <c r="AD41" s="220"/>
      <c r="AE41" s="212">
        <f t="shared" si="0"/>
        <v>0</v>
      </c>
      <c r="AF41" s="213">
        <f t="shared" si="1"/>
        <v>20</v>
      </c>
      <c r="AG41" s="224">
        <f t="shared" si="4"/>
        <v>0</v>
      </c>
      <c r="AH41" s="225">
        <f t="shared" si="2"/>
        <v>20</v>
      </c>
      <c r="AI41" s="850"/>
      <c r="AJ41" s="848"/>
      <c r="AK41" s="848"/>
      <c r="AL41" s="848"/>
      <c r="AM41" s="848"/>
      <c r="AN41" s="849"/>
    </row>
    <row r="42" spans="2:51" ht="18" customHeight="1">
      <c r="B42" s="184"/>
      <c r="C42" s="227">
        <f>IF(D42="","",SUBTOTAL(103,$D$17:D42))</f>
        <v>26</v>
      </c>
      <c r="D42" s="846" t="str">
        <f>IF('Input Data'!I35="","",'Input Data'!I35)</f>
        <v>DEL ROSARIO, OLIVER EVANGELISTA</v>
      </c>
      <c r="E42" s="847"/>
      <c r="F42" s="217"/>
      <c r="G42" s="218"/>
      <c r="H42" s="219"/>
      <c r="I42" s="219"/>
      <c r="J42" s="220"/>
      <c r="K42" s="221"/>
      <c r="L42" s="219"/>
      <c r="M42" s="219"/>
      <c r="N42" s="219"/>
      <c r="O42" s="222"/>
      <c r="P42" s="223"/>
      <c r="Q42" s="219"/>
      <c r="R42" s="219"/>
      <c r="S42" s="219"/>
      <c r="T42" s="220"/>
      <c r="U42" s="221"/>
      <c r="V42" s="219"/>
      <c r="W42" s="219"/>
      <c r="X42" s="219"/>
      <c r="Y42" s="222"/>
      <c r="Z42" s="223"/>
      <c r="AA42" s="219"/>
      <c r="AB42" s="219"/>
      <c r="AC42" s="222"/>
      <c r="AD42" s="220"/>
      <c r="AE42" s="212">
        <f t="shared" si="0"/>
        <v>0</v>
      </c>
      <c r="AF42" s="213">
        <f t="shared" si="1"/>
        <v>20</v>
      </c>
      <c r="AG42" s="224">
        <f t="shared" si="4"/>
        <v>0</v>
      </c>
      <c r="AH42" s="225">
        <f t="shared" si="2"/>
        <v>20</v>
      </c>
      <c r="AI42" s="850"/>
      <c r="AJ42" s="848"/>
      <c r="AK42" s="848"/>
      <c r="AL42" s="848"/>
      <c r="AM42" s="848"/>
      <c r="AN42" s="849"/>
    </row>
    <row r="43" spans="2:51" ht="18" customHeight="1">
      <c r="B43" s="184"/>
      <c r="C43" s="227">
        <f>IF(D43="","",SUBTOTAL(103,$D$17:D43))</f>
        <v>27</v>
      </c>
      <c r="D43" s="846" t="str">
        <f>IF('Input Data'!I36="","",'Input Data'!I36)</f>
        <v>EVANGELISTA, NOEL MERCADO</v>
      </c>
      <c r="E43" s="847"/>
      <c r="F43" s="217"/>
      <c r="G43" s="218"/>
      <c r="H43" s="219"/>
      <c r="I43" s="219"/>
      <c r="J43" s="220"/>
      <c r="K43" s="221"/>
      <c r="L43" s="219"/>
      <c r="M43" s="219"/>
      <c r="N43" s="219"/>
      <c r="O43" s="222"/>
      <c r="P43" s="223"/>
      <c r="Q43" s="219"/>
      <c r="R43" s="219"/>
      <c r="S43" s="219"/>
      <c r="T43" s="220"/>
      <c r="U43" s="221"/>
      <c r="V43" s="219"/>
      <c r="W43" s="219"/>
      <c r="X43" s="219"/>
      <c r="Y43" s="222"/>
      <c r="Z43" s="223"/>
      <c r="AA43" s="219"/>
      <c r="AB43" s="219"/>
      <c r="AC43" s="222"/>
      <c r="AD43" s="220"/>
      <c r="AE43" s="212">
        <f t="shared" si="0"/>
        <v>0</v>
      </c>
      <c r="AF43" s="213">
        <f t="shared" si="1"/>
        <v>20</v>
      </c>
      <c r="AG43" s="224">
        <f t="shared" si="4"/>
        <v>0</v>
      </c>
      <c r="AH43" s="225">
        <f t="shared" si="2"/>
        <v>20</v>
      </c>
      <c r="AI43" s="850"/>
      <c r="AJ43" s="848"/>
      <c r="AK43" s="848"/>
      <c r="AL43" s="848"/>
      <c r="AM43" s="848"/>
      <c r="AN43" s="849"/>
    </row>
    <row r="44" spans="2:51" ht="18" customHeight="1">
      <c r="B44" s="184"/>
      <c r="C44" s="227">
        <f>IF(D44="","",SUBTOTAL(103,$D$17:D44))</f>
        <v>28</v>
      </c>
      <c r="D44" s="846" t="str">
        <f>IF('Input Data'!I37="","",'Input Data'!I37)</f>
        <v>MERCADO, CEDRIC PADILLA</v>
      </c>
      <c r="E44" s="847"/>
      <c r="F44" s="217"/>
      <c r="G44" s="218"/>
      <c r="H44" s="219"/>
      <c r="I44" s="219"/>
      <c r="J44" s="220"/>
      <c r="K44" s="221"/>
      <c r="L44" s="219"/>
      <c r="M44" s="219"/>
      <c r="N44" s="219"/>
      <c r="O44" s="222"/>
      <c r="P44" s="223"/>
      <c r="Q44" s="219"/>
      <c r="R44" s="219"/>
      <c r="S44" s="219"/>
      <c r="T44" s="220"/>
      <c r="U44" s="221"/>
      <c r="V44" s="219"/>
      <c r="W44" s="219"/>
      <c r="X44" s="219"/>
      <c r="Y44" s="222"/>
      <c r="Z44" s="223"/>
      <c r="AA44" s="219"/>
      <c r="AB44" s="219"/>
      <c r="AC44" s="222"/>
      <c r="AD44" s="220"/>
      <c r="AE44" s="212">
        <f t="shared" si="0"/>
        <v>0</v>
      </c>
      <c r="AF44" s="213">
        <f t="shared" si="1"/>
        <v>20</v>
      </c>
      <c r="AG44" s="224">
        <f t="shared" si="4"/>
        <v>0</v>
      </c>
      <c r="AH44" s="225">
        <f t="shared" si="2"/>
        <v>20</v>
      </c>
      <c r="AI44" s="850"/>
      <c r="AJ44" s="848"/>
      <c r="AK44" s="848"/>
      <c r="AL44" s="848"/>
      <c r="AM44" s="848"/>
      <c r="AN44" s="849"/>
    </row>
    <row r="45" spans="2:51" ht="18" customHeight="1">
      <c r="B45" s="184"/>
      <c r="C45" s="227">
        <f>IF(D45="","",SUBTOTAL(103,$D$17:D45))</f>
        <v>29</v>
      </c>
      <c r="D45" s="846" t="str">
        <f>IF('Input Data'!I38="","",'Input Data'!I38)</f>
        <v>PADILLA, ANDRE MANALO</v>
      </c>
      <c r="E45" s="847"/>
      <c r="F45" s="217"/>
      <c r="G45" s="218"/>
      <c r="H45" s="219"/>
      <c r="I45" s="219"/>
      <c r="J45" s="220"/>
      <c r="K45" s="221"/>
      <c r="L45" s="219"/>
      <c r="M45" s="219"/>
      <c r="N45" s="219"/>
      <c r="O45" s="222"/>
      <c r="P45" s="223"/>
      <c r="Q45" s="219"/>
      <c r="R45" s="219"/>
      <c r="S45" s="219"/>
      <c r="T45" s="220"/>
      <c r="U45" s="221"/>
      <c r="V45" s="219"/>
      <c r="W45" s="219"/>
      <c r="X45" s="219"/>
      <c r="Y45" s="222"/>
      <c r="Z45" s="223"/>
      <c r="AA45" s="219"/>
      <c r="AB45" s="219"/>
      <c r="AC45" s="222"/>
      <c r="AD45" s="220"/>
      <c r="AE45" s="212">
        <f t="shared" si="0"/>
        <v>0</v>
      </c>
      <c r="AF45" s="213">
        <f t="shared" si="1"/>
        <v>20</v>
      </c>
      <c r="AG45" s="224">
        <f t="shared" si="4"/>
        <v>0</v>
      </c>
      <c r="AH45" s="225">
        <f t="shared" si="2"/>
        <v>20</v>
      </c>
      <c r="AI45" s="850"/>
      <c r="AJ45" s="848"/>
      <c r="AK45" s="848"/>
      <c r="AL45" s="848"/>
      <c r="AM45" s="848"/>
      <c r="AN45" s="849"/>
    </row>
    <row r="46" spans="2:51" ht="18" customHeight="1">
      <c r="B46" s="184"/>
      <c r="C46" s="227">
        <f>IF(D46="","",SUBTOTAL(103,$D$17:D46))</f>
        <v>30</v>
      </c>
      <c r="D46" s="846" t="str">
        <f>IF('Input Data'!I39="","",'Input Data'!I39)</f>
        <v>MANALO, TRISTAN SORIANO</v>
      </c>
      <c r="E46" s="847"/>
      <c r="F46" s="217"/>
      <c r="G46" s="218"/>
      <c r="H46" s="219"/>
      <c r="I46" s="219"/>
      <c r="J46" s="220"/>
      <c r="K46" s="221"/>
      <c r="L46" s="219"/>
      <c r="M46" s="219"/>
      <c r="N46" s="219"/>
      <c r="O46" s="222"/>
      <c r="P46" s="223"/>
      <c r="Q46" s="219"/>
      <c r="R46" s="219"/>
      <c r="S46" s="219"/>
      <c r="T46" s="220"/>
      <c r="U46" s="221"/>
      <c r="V46" s="219"/>
      <c r="W46" s="219"/>
      <c r="X46" s="219"/>
      <c r="Y46" s="222"/>
      <c r="Z46" s="223"/>
      <c r="AA46" s="219"/>
      <c r="AB46" s="219"/>
      <c r="AC46" s="222"/>
      <c r="AD46" s="220"/>
      <c r="AE46" s="212">
        <f t="shared" si="0"/>
        <v>0</v>
      </c>
      <c r="AF46" s="213">
        <f t="shared" si="1"/>
        <v>20</v>
      </c>
      <c r="AG46" s="224">
        <f t="shared" si="4"/>
        <v>0</v>
      </c>
      <c r="AH46" s="225">
        <f t="shared" si="2"/>
        <v>20</v>
      </c>
      <c r="AI46" s="850"/>
      <c r="AJ46" s="848"/>
      <c r="AK46" s="848"/>
      <c r="AL46" s="848"/>
      <c r="AM46" s="848"/>
      <c r="AN46" s="849"/>
    </row>
    <row r="47" spans="2:51" ht="18" customHeight="1">
      <c r="B47" s="184"/>
      <c r="C47" s="227">
        <f>IF(D47="","",SUBTOTAL(103,$D$17:D47))</f>
        <v>31</v>
      </c>
      <c r="D47" s="846" t="str">
        <f>IF('Input Data'!I40="","",'Input Data'!I40)</f>
        <v>SORIANO, KYLE VILLAREAL</v>
      </c>
      <c r="E47" s="847"/>
      <c r="F47" s="217"/>
      <c r="G47" s="218"/>
      <c r="H47" s="219"/>
      <c r="I47" s="219"/>
      <c r="J47" s="220"/>
      <c r="K47" s="221"/>
      <c r="L47" s="219"/>
      <c r="M47" s="219"/>
      <c r="N47" s="219"/>
      <c r="O47" s="222"/>
      <c r="P47" s="223"/>
      <c r="Q47" s="219"/>
      <c r="R47" s="219"/>
      <c r="S47" s="219"/>
      <c r="T47" s="220"/>
      <c r="U47" s="221"/>
      <c r="V47" s="219"/>
      <c r="W47" s="219"/>
      <c r="X47" s="219"/>
      <c r="Y47" s="222"/>
      <c r="Z47" s="223"/>
      <c r="AA47" s="219"/>
      <c r="AB47" s="219"/>
      <c r="AC47" s="222"/>
      <c r="AD47" s="220"/>
      <c r="AE47" s="212">
        <f t="shared" si="0"/>
        <v>0</v>
      </c>
      <c r="AF47" s="213">
        <f t="shared" si="1"/>
        <v>20</v>
      </c>
      <c r="AG47" s="224">
        <f t="shared" si="4"/>
        <v>0</v>
      </c>
      <c r="AH47" s="225">
        <f t="shared" si="2"/>
        <v>20</v>
      </c>
      <c r="AI47" s="850"/>
      <c r="AJ47" s="848"/>
      <c r="AK47" s="848"/>
      <c r="AL47" s="848"/>
      <c r="AM47" s="848"/>
      <c r="AN47" s="849"/>
    </row>
    <row r="48" spans="2:51" ht="18" customHeight="1">
      <c r="B48" s="184"/>
      <c r="C48" s="227">
        <f>IF(D48="","",SUBTOTAL(103,$D$17:D48))</f>
        <v>32</v>
      </c>
      <c r="D48" s="846" t="str">
        <f>IF('Input Data'!I41="","",'Input Data'!I41)</f>
        <v>VILLAREAL, JONATHAN MARQUEZ</v>
      </c>
      <c r="E48" s="847"/>
      <c r="F48" s="217"/>
      <c r="G48" s="218"/>
      <c r="H48" s="219"/>
      <c r="I48" s="219"/>
      <c r="J48" s="220"/>
      <c r="K48" s="221"/>
      <c r="L48" s="219"/>
      <c r="M48" s="219"/>
      <c r="N48" s="219"/>
      <c r="O48" s="222"/>
      <c r="P48" s="223"/>
      <c r="Q48" s="219"/>
      <c r="R48" s="219"/>
      <c r="S48" s="219"/>
      <c r="T48" s="220"/>
      <c r="U48" s="221"/>
      <c r="V48" s="219"/>
      <c r="W48" s="219"/>
      <c r="X48" s="219"/>
      <c r="Y48" s="222"/>
      <c r="Z48" s="223"/>
      <c r="AA48" s="219"/>
      <c r="AB48" s="219"/>
      <c r="AC48" s="222"/>
      <c r="AD48" s="220"/>
      <c r="AE48" s="212">
        <f t="shared" si="0"/>
        <v>0</v>
      </c>
      <c r="AF48" s="213">
        <f t="shared" si="1"/>
        <v>20</v>
      </c>
      <c r="AG48" s="224">
        <f t="shared" si="4"/>
        <v>0</v>
      </c>
      <c r="AH48" s="225">
        <f t="shared" si="2"/>
        <v>20</v>
      </c>
      <c r="AI48" s="850"/>
      <c r="AJ48" s="848"/>
      <c r="AK48" s="848"/>
      <c r="AL48" s="848"/>
      <c r="AM48" s="848"/>
      <c r="AN48" s="849"/>
    </row>
    <row r="49" spans="2:51" ht="18" customHeight="1">
      <c r="B49" s="184"/>
      <c r="C49" s="227">
        <f>IF(D49="","",SUBTOTAL(103,$D$17:D49))</f>
        <v>33</v>
      </c>
      <c r="D49" s="846" t="str">
        <f>IF('Input Data'!I42="","",'Input Data'!I42)</f>
        <v>MARQUEZ, RICHARD EVANGELISTA</v>
      </c>
      <c r="E49" s="847"/>
      <c r="F49" s="217"/>
      <c r="G49" s="218"/>
      <c r="H49" s="219"/>
      <c r="I49" s="219"/>
      <c r="J49" s="220"/>
      <c r="K49" s="221"/>
      <c r="L49" s="219"/>
      <c r="M49" s="219"/>
      <c r="N49" s="219"/>
      <c r="O49" s="222"/>
      <c r="P49" s="223"/>
      <c r="Q49" s="219"/>
      <c r="R49" s="219"/>
      <c r="S49" s="219"/>
      <c r="T49" s="220"/>
      <c r="U49" s="221"/>
      <c r="V49" s="219"/>
      <c r="W49" s="219"/>
      <c r="X49" s="219"/>
      <c r="Y49" s="222"/>
      <c r="Z49" s="223"/>
      <c r="AA49" s="219"/>
      <c r="AB49" s="219"/>
      <c r="AC49" s="222"/>
      <c r="AD49" s="220"/>
      <c r="AE49" s="212">
        <f t="shared" si="0"/>
        <v>0</v>
      </c>
      <c r="AF49" s="213">
        <f t="shared" si="1"/>
        <v>20</v>
      </c>
      <c r="AG49" s="224">
        <f t="shared" si="4"/>
        <v>0</v>
      </c>
      <c r="AH49" s="225">
        <f t="shared" si="2"/>
        <v>20</v>
      </c>
      <c r="AI49" s="850"/>
      <c r="AJ49" s="848"/>
      <c r="AK49" s="848"/>
      <c r="AL49" s="848"/>
      <c r="AM49" s="848"/>
      <c r="AN49" s="849"/>
    </row>
    <row r="50" spans="2:51" ht="18" customHeight="1">
      <c r="B50" s="184"/>
      <c r="C50" s="227">
        <f>IF(D50="","",SUBTOTAL(103,$D$17:D50))</f>
        <v>34</v>
      </c>
      <c r="D50" s="846" t="str">
        <f>IF('Input Data'!I43="","",'Input Data'!I43)</f>
        <v>SANTIAGO, BRYAN DIZON</v>
      </c>
      <c r="E50" s="847"/>
      <c r="F50" s="217"/>
      <c r="G50" s="218"/>
      <c r="H50" s="219"/>
      <c r="I50" s="219"/>
      <c r="J50" s="220"/>
      <c r="K50" s="221"/>
      <c r="L50" s="219"/>
      <c r="M50" s="219"/>
      <c r="N50" s="219"/>
      <c r="O50" s="222"/>
      <c r="P50" s="223"/>
      <c r="Q50" s="219"/>
      <c r="R50" s="219"/>
      <c r="S50" s="219"/>
      <c r="T50" s="220"/>
      <c r="U50" s="221"/>
      <c r="V50" s="219"/>
      <c r="W50" s="219"/>
      <c r="X50" s="219"/>
      <c r="Y50" s="222"/>
      <c r="Z50" s="223"/>
      <c r="AA50" s="219"/>
      <c r="AB50" s="219"/>
      <c r="AC50" s="222"/>
      <c r="AD50" s="220"/>
      <c r="AE50" s="212">
        <f t="shared" si="0"/>
        <v>0</v>
      </c>
      <c r="AF50" s="213">
        <f t="shared" si="1"/>
        <v>20</v>
      </c>
      <c r="AG50" s="224">
        <f t="shared" si="4"/>
        <v>0</v>
      </c>
      <c r="AH50" s="225">
        <f t="shared" si="2"/>
        <v>20</v>
      </c>
      <c r="AI50" s="850"/>
      <c r="AJ50" s="848"/>
      <c r="AK50" s="848"/>
      <c r="AL50" s="848"/>
      <c r="AM50" s="848"/>
      <c r="AN50" s="849"/>
    </row>
    <row r="51" spans="2:51" ht="18" customHeight="1">
      <c r="B51" s="184"/>
      <c r="C51" s="227">
        <f>IF(D51="","",SUBTOTAL(103,$D$17:D51))</f>
        <v>35</v>
      </c>
      <c r="D51" s="846" t="str">
        <f>IF('Input Data'!I44="","",'Input Data'!I44)</f>
        <v>DE LEON, CARLO BAUTISTA</v>
      </c>
      <c r="E51" s="847"/>
      <c r="F51" s="217"/>
      <c r="G51" s="218"/>
      <c r="H51" s="219"/>
      <c r="I51" s="219"/>
      <c r="J51" s="220"/>
      <c r="K51" s="221"/>
      <c r="L51" s="219"/>
      <c r="M51" s="219"/>
      <c r="N51" s="219"/>
      <c r="O51" s="222"/>
      <c r="P51" s="223"/>
      <c r="Q51" s="219"/>
      <c r="R51" s="219"/>
      <c r="S51" s="219"/>
      <c r="T51" s="220"/>
      <c r="U51" s="221"/>
      <c r="V51" s="219"/>
      <c r="W51" s="219"/>
      <c r="X51" s="219"/>
      <c r="Y51" s="222"/>
      <c r="Z51" s="223"/>
      <c r="AA51" s="219"/>
      <c r="AB51" s="219"/>
      <c r="AC51" s="222"/>
      <c r="AD51" s="220"/>
      <c r="AE51" s="212">
        <f t="shared" si="0"/>
        <v>0</v>
      </c>
      <c r="AF51" s="213">
        <f t="shared" si="1"/>
        <v>20</v>
      </c>
      <c r="AG51" s="224">
        <f t="shared" si="4"/>
        <v>0</v>
      </c>
      <c r="AH51" s="225">
        <f t="shared" si="2"/>
        <v>20</v>
      </c>
      <c r="AI51" s="850"/>
      <c r="AJ51" s="848"/>
      <c r="AK51" s="848"/>
      <c r="AL51" s="848"/>
      <c r="AM51" s="848"/>
      <c r="AN51" s="849"/>
    </row>
    <row r="52" spans="2:51" ht="18" customHeight="1">
      <c r="B52" s="184"/>
      <c r="C52" s="227">
        <f>IF(D52="","",SUBTOTAL(103,$D$17:D52))</f>
        <v>36</v>
      </c>
      <c r="D52" s="846" t="str">
        <f>IF('Input Data'!I45="","",'Input Data'!I45)</f>
        <v>DIZON, MARK CRUZ</v>
      </c>
      <c r="E52" s="847"/>
      <c r="F52" s="217"/>
      <c r="G52" s="218"/>
      <c r="H52" s="219"/>
      <c r="I52" s="219"/>
      <c r="J52" s="220"/>
      <c r="K52" s="221"/>
      <c r="L52" s="219"/>
      <c r="M52" s="219"/>
      <c r="N52" s="219"/>
      <c r="O52" s="222"/>
      <c r="P52" s="223"/>
      <c r="Q52" s="219"/>
      <c r="R52" s="219"/>
      <c r="S52" s="219"/>
      <c r="T52" s="220"/>
      <c r="U52" s="221"/>
      <c r="V52" s="219"/>
      <c r="W52" s="219"/>
      <c r="X52" s="219"/>
      <c r="Y52" s="222"/>
      <c r="Z52" s="223"/>
      <c r="AA52" s="219"/>
      <c r="AB52" s="219"/>
      <c r="AC52" s="222"/>
      <c r="AD52" s="220"/>
      <c r="AE52" s="212">
        <f t="shared" si="0"/>
        <v>0</v>
      </c>
      <c r="AF52" s="213">
        <f t="shared" si="1"/>
        <v>20</v>
      </c>
      <c r="AG52" s="224">
        <f t="shared" si="4"/>
        <v>0</v>
      </c>
      <c r="AH52" s="225">
        <f t="shared" si="2"/>
        <v>20</v>
      </c>
      <c r="AI52" s="850"/>
      <c r="AJ52" s="848"/>
      <c r="AK52" s="848"/>
      <c r="AL52" s="848"/>
      <c r="AM52" s="848"/>
      <c r="AN52" s="849"/>
    </row>
    <row r="53" spans="2:51" ht="18" customHeight="1">
      <c r="B53" s="184"/>
      <c r="C53" s="227">
        <f>IF(D53="","",SUBTOTAL(103,$D$17:D53))</f>
        <v>37</v>
      </c>
      <c r="D53" s="846" t="str">
        <f>IF('Input Data'!I46="","",'Input Data'!I46)</f>
        <v>FRANCISCO, ADRIAN MORALES</v>
      </c>
      <c r="E53" s="847"/>
      <c r="F53" s="217"/>
      <c r="G53" s="218"/>
      <c r="H53" s="219"/>
      <c r="I53" s="219"/>
      <c r="J53" s="220"/>
      <c r="K53" s="221"/>
      <c r="L53" s="219"/>
      <c r="M53" s="219"/>
      <c r="N53" s="219"/>
      <c r="O53" s="222"/>
      <c r="P53" s="223"/>
      <c r="Q53" s="219"/>
      <c r="R53" s="219"/>
      <c r="S53" s="219"/>
      <c r="T53" s="220"/>
      <c r="U53" s="221"/>
      <c r="V53" s="219"/>
      <c r="W53" s="219"/>
      <c r="X53" s="219"/>
      <c r="Y53" s="222"/>
      <c r="Z53" s="223"/>
      <c r="AA53" s="219"/>
      <c r="AB53" s="219"/>
      <c r="AC53" s="222"/>
      <c r="AD53" s="220"/>
      <c r="AE53" s="212">
        <f t="shared" si="0"/>
        <v>0</v>
      </c>
      <c r="AF53" s="213">
        <f t="shared" si="1"/>
        <v>20</v>
      </c>
      <c r="AG53" s="224">
        <f>IF(AH53="","",AE53)</f>
        <v>0</v>
      </c>
      <c r="AH53" s="225">
        <f t="shared" si="2"/>
        <v>20</v>
      </c>
      <c r="AI53" s="850"/>
      <c r="AJ53" s="848"/>
      <c r="AK53" s="848"/>
      <c r="AL53" s="848"/>
      <c r="AM53" s="848"/>
      <c r="AN53" s="849"/>
    </row>
    <row r="54" spans="2:51" ht="18" customHeight="1">
      <c r="B54" s="184"/>
      <c r="C54" s="227">
        <f>IF(D54="","",SUBTOTAL(103,$D$17:D54))</f>
        <v>38</v>
      </c>
      <c r="D54" s="846" t="str">
        <f>IF('Input Data'!I47="","",'Input Data'!I47)</f>
        <v>ORTEGA, GABRIEL SANTOS</v>
      </c>
      <c r="E54" s="847"/>
      <c r="F54" s="217"/>
      <c r="G54" s="218"/>
      <c r="H54" s="219"/>
      <c r="I54" s="219"/>
      <c r="J54" s="220"/>
      <c r="K54" s="221"/>
      <c r="L54" s="219"/>
      <c r="M54" s="219"/>
      <c r="N54" s="219"/>
      <c r="O54" s="222"/>
      <c r="P54" s="223"/>
      <c r="Q54" s="219"/>
      <c r="R54" s="219"/>
      <c r="S54" s="219"/>
      <c r="T54" s="220"/>
      <c r="U54" s="221"/>
      <c r="V54" s="219"/>
      <c r="W54" s="219"/>
      <c r="X54" s="219"/>
      <c r="Y54" s="222"/>
      <c r="Z54" s="223"/>
      <c r="AA54" s="219"/>
      <c r="AB54" s="219"/>
      <c r="AC54" s="222"/>
      <c r="AD54" s="220"/>
      <c r="AE54" s="212">
        <f t="shared" si="0"/>
        <v>0</v>
      </c>
      <c r="AF54" s="213">
        <f t="shared" si="1"/>
        <v>20</v>
      </c>
      <c r="AG54" s="224">
        <f t="shared" si="4"/>
        <v>0</v>
      </c>
      <c r="AH54" s="225">
        <f>IF(AF54="","",$AR$13-AE54)</f>
        <v>20</v>
      </c>
      <c r="AI54" s="850"/>
      <c r="AJ54" s="848"/>
      <c r="AK54" s="848"/>
      <c r="AL54" s="848"/>
      <c r="AM54" s="848"/>
      <c r="AN54" s="849"/>
    </row>
    <row r="55" spans="2:51" ht="18" customHeight="1">
      <c r="B55" s="184"/>
      <c r="C55" s="227">
        <f>IF(D55="","",SUBTOTAL(103,$D$17:D55))</f>
        <v>39</v>
      </c>
      <c r="D55" s="846" t="str">
        <f>IF('Input Data'!I48="","",'Input Data'!I48)</f>
        <v>CHAVEZ, NATHAN VILLANUEVA</v>
      </c>
      <c r="E55" s="847"/>
      <c r="F55" s="217"/>
      <c r="G55" s="218"/>
      <c r="H55" s="219"/>
      <c r="I55" s="219"/>
      <c r="J55" s="220"/>
      <c r="K55" s="221"/>
      <c r="L55" s="219"/>
      <c r="M55" s="219"/>
      <c r="N55" s="219"/>
      <c r="O55" s="222"/>
      <c r="P55" s="223"/>
      <c r="Q55" s="219"/>
      <c r="R55" s="219"/>
      <c r="S55" s="219"/>
      <c r="T55" s="220"/>
      <c r="U55" s="221"/>
      <c r="V55" s="219"/>
      <c r="W55" s="219"/>
      <c r="X55" s="219"/>
      <c r="Y55" s="222"/>
      <c r="Z55" s="223"/>
      <c r="AA55" s="219"/>
      <c r="AB55" s="219"/>
      <c r="AC55" s="222"/>
      <c r="AD55" s="220"/>
      <c r="AE55" s="212">
        <f t="shared" si="0"/>
        <v>0</v>
      </c>
      <c r="AF55" s="213">
        <f t="shared" si="1"/>
        <v>20</v>
      </c>
      <c r="AG55" s="224">
        <f t="shared" si="4"/>
        <v>0</v>
      </c>
      <c r="AH55" s="225">
        <f t="shared" si="2"/>
        <v>20</v>
      </c>
      <c r="AI55" s="850"/>
      <c r="AJ55" s="848"/>
      <c r="AK55" s="848"/>
      <c r="AL55" s="848"/>
      <c r="AM55" s="848"/>
      <c r="AN55" s="849"/>
    </row>
    <row r="56" spans="2:51" ht="18" customHeight="1">
      <c r="B56" s="184"/>
      <c r="C56" s="227">
        <f>IF(D56="","",SUBTOTAL(103,$D$17:D56))</f>
        <v>40</v>
      </c>
      <c r="D56" s="846" t="str">
        <f>IF('Input Data'!I49="","",'Input Data'!I49)</f>
        <v>LIM, CHRISTIAN RAMOS</v>
      </c>
      <c r="E56" s="847"/>
      <c r="F56" s="217"/>
      <c r="G56" s="218"/>
      <c r="H56" s="219"/>
      <c r="I56" s="219"/>
      <c r="J56" s="220"/>
      <c r="K56" s="221"/>
      <c r="L56" s="219"/>
      <c r="M56" s="219"/>
      <c r="N56" s="219"/>
      <c r="O56" s="222"/>
      <c r="P56" s="223"/>
      <c r="Q56" s="219"/>
      <c r="R56" s="219"/>
      <c r="S56" s="219"/>
      <c r="T56" s="220"/>
      <c r="U56" s="221"/>
      <c r="V56" s="219"/>
      <c r="W56" s="219"/>
      <c r="X56" s="219"/>
      <c r="Y56" s="222"/>
      <c r="Z56" s="223"/>
      <c r="AA56" s="219"/>
      <c r="AB56" s="219"/>
      <c r="AC56" s="222"/>
      <c r="AD56" s="220"/>
      <c r="AE56" s="212">
        <f t="shared" si="0"/>
        <v>0</v>
      </c>
      <c r="AF56" s="213">
        <f t="shared" si="1"/>
        <v>20</v>
      </c>
      <c r="AG56" s="224">
        <f t="shared" si="4"/>
        <v>0</v>
      </c>
      <c r="AH56" s="225">
        <f t="shared" si="2"/>
        <v>20</v>
      </c>
      <c r="AI56" s="850"/>
      <c r="AJ56" s="848"/>
      <c r="AK56" s="848"/>
      <c r="AL56" s="848"/>
      <c r="AM56" s="848"/>
      <c r="AN56" s="849"/>
    </row>
    <row r="57" spans="2:51" ht="18" customHeight="1">
      <c r="B57" s="184"/>
      <c r="C57" s="227">
        <f>IF(D57="","",SUBTOTAL(103,$D$17:D57))</f>
        <v>41</v>
      </c>
      <c r="D57" s="846" t="str">
        <f>IF('Input Data'!I50="","",'Input Data'!I50)</f>
        <v>CHUA, PAOLO FERNANDEZ</v>
      </c>
      <c r="E57" s="847"/>
      <c r="F57" s="217"/>
      <c r="G57" s="218"/>
      <c r="H57" s="219"/>
      <c r="I57" s="219"/>
      <c r="J57" s="220"/>
      <c r="K57" s="221"/>
      <c r="L57" s="219"/>
      <c r="M57" s="219"/>
      <c r="N57" s="219"/>
      <c r="O57" s="222"/>
      <c r="P57" s="223"/>
      <c r="Q57" s="219"/>
      <c r="R57" s="219"/>
      <c r="S57" s="219"/>
      <c r="T57" s="220"/>
      <c r="U57" s="221"/>
      <c r="V57" s="219"/>
      <c r="W57" s="219"/>
      <c r="X57" s="219"/>
      <c r="Y57" s="222"/>
      <c r="Z57" s="223"/>
      <c r="AA57" s="219"/>
      <c r="AB57" s="219"/>
      <c r="AC57" s="222"/>
      <c r="AD57" s="220"/>
      <c r="AE57" s="212">
        <f t="shared" si="0"/>
        <v>0</v>
      </c>
      <c r="AF57" s="213">
        <f t="shared" si="1"/>
        <v>20</v>
      </c>
      <c r="AG57" s="224">
        <f t="shared" si="4"/>
        <v>0</v>
      </c>
      <c r="AH57" s="225">
        <f t="shared" si="2"/>
        <v>20</v>
      </c>
      <c r="AI57" s="850"/>
      <c r="AJ57" s="848"/>
      <c r="AK57" s="848"/>
      <c r="AL57" s="848"/>
      <c r="AM57" s="848"/>
      <c r="AN57" s="849"/>
      <c r="AY57" s="177">
        <f t="shared" si="3"/>
        <v>1</v>
      </c>
    </row>
    <row r="58" spans="2:51" ht="18" customHeight="1">
      <c r="B58" s="184"/>
      <c r="C58" s="227">
        <f>IF(D58="","",SUBTOTAL(103,$D$17:D58))</f>
        <v>42</v>
      </c>
      <c r="D58" s="846" t="str">
        <f>IF('Input Data'!I51="","",'Input Data'!I51)</f>
        <v>SY, ANGELO GUTIERREZ</v>
      </c>
      <c r="E58" s="847"/>
      <c r="F58" s="217"/>
      <c r="G58" s="218"/>
      <c r="H58" s="219"/>
      <c r="I58" s="219"/>
      <c r="J58" s="220"/>
      <c r="K58" s="221"/>
      <c r="L58" s="219"/>
      <c r="M58" s="219"/>
      <c r="N58" s="219"/>
      <c r="O58" s="222"/>
      <c r="P58" s="223"/>
      <c r="Q58" s="219"/>
      <c r="R58" s="219"/>
      <c r="S58" s="219"/>
      <c r="T58" s="220"/>
      <c r="U58" s="221"/>
      <c r="V58" s="219"/>
      <c r="W58" s="219"/>
      <c r="X58" s="219"/>
      <c r="Y58" s="222"/>
      <c r="Z58" s="223"/>
      <c r="AA58" s="219"/>
      <c r="AB58" s="219"/>
      <c r="AC58" s="222"/>
      <c r="AD58" s="220"/>
      <c r="AE58" s="212">
        <f t="shared" si="0"/>
        <v>0</v>
      </c>
      <c r="AF58" s="213">
        <f t="shared" si="1"/>
        <v>20</v>
      </c>
      <c r="AG58" s="224">
        <f t="shared" si="4"/>
        <v>0</v>
      </c>
      <c r="AH58" s="225">
        <f t="shared" si="2"/>
        <v>20</v>
      </c>
      <c r="AI58" s="850"/>
      <c r="AJ58" s="848"/>
      <c r="AK58" s="848"/>
      <c r="AL58" s="848"/>
      <c r="AM58" s="848"/>
      <c r="AN58" s="849"/>
      <c r="AY58" s="177">
        <f t="shared" si="3"/>
        <v>1</v>
      </c>
    </row>
    <row r="59" spans="2:51" ht="18" customHeight="1">
      <c r="B59" s="184"/>
      <c r="C59" s="227">
        <f>IF(D59="","",SUBTOTAL(103,$D$17:D59))</f>
        <v>43</v>
      </c>
      <c r="D59" s="846" t="str">
        <f>IF('Input Data'!I52="","",'Input Data'!I52)</f>
        <v>GO, DOMINIC NAVARRO</v>
      </c>
      <c r="E59" s="847"/>
      <c r="F59" s="221"/>
      <c r="G59" s="219"/>
      <c r="H59" s="219"/>
      <c r="I59" s="219"/>
      <c r="J59" s="220"/>
      <c r="K59" s="221"/>
      <c r="L59" s="219"/>
      <c r="M59" s="219"/>
      <c r="N59" s="219"/>
      <c r="O59" s="222"/>
      <c r="P59" s="223"/>
      <c r="Q59" s="219"/>
      <c r="R59" s="219"/>
      <c r="S59" s="219"/>
      <c r="T59" s="220"/>
      <c r="U59" s="221"/>
      <c r="V59" s="219"/>
      <c r="W59" s="219"/>
      <c r="X59" s="219"/>
      <c r="Y59" s="222"/>
      <c r="Z59" s="223"/>
      <c r="AA59" s="219"/>
      <c r="AB59" s="219"/>
      <c r="AC59" s="222"/>
      <c r="AD59" s="220"/>
      <c r="AE59" s="212">
        <f t="shared" si="0"/>
        <v>0</v>
      </c>
      <c r="AF59" s="213">
        <f t="shared" si="1"/>
        <v>20</v>
      </c>
      <c r="AG59" s="224">
        <f t="shared" si="4"/>
        <v>0</v>
      </c>
      <c r="AH59" s="225">
        <f t="shared" si="2"/>
        <v>20</v>
      </c>
      <c r="AI59" s="850"/>
      <c r="AJ59" s="848"/>
      <c r="AK59" s="848"/>
      <c r="AL59" s="848"/>
      <c r="AM59" s="848"/>
      <c r="AN59" s="849"/>
      <c r="AY59" s="177">
        <f t="shared" si="3"/>
        <v>1</v>
      </c>
    </row>
    <row r="60" spans="2:51" ht="18" customHeight="1">
      <c r="B60" s="184"/>
      <c r="C60" s="227">
        <f>IF(D60="","",SUBTOTAL(103,$D$17:D60))</f>
        <v>44</v>
      </c>
      <c r="D60" s="846" t="str">
        <f>IF('Input Data'!I53="","",'Input Data'!I53)</f>
        <v>TAN, EMMANUEL CASTILLO</v>
      </c>
      <c r="E60" s="847"/>
      <c r="F60" s="221"/>
      <c r="G60" s="219"/>
      <c r="H60" s="219"/>
      <c r="I60" s="219"/>
      <c r="J60" s="220"/>
      <c r="K60" s="221"/>
      <c r="L60" s="219"/>
      <c r="M60" s="219"/>
      <c r="N60" s="219"/>
      <c r="O60" s="222"/>
      <c r="P60" s="223"/>
      <c r="Q60" s="219"/>
      <c r="R60" s="219"/>
      <c r="S60" s="219"/>
      <c r="T60" s="220"/>
      <c r="U60" s="221"/>
      <c r="V60" s="219"/>
      <c r="W60" s="219"/>
      <c r="X60" s="219"/>
      <c r="Y60" s="222"/>
      <c r="Z60" s="223"/>
      <c r="AA60" s="219"/>
      <c r="AB60" s="219"/>
      <c r="AC60" s="222"/>
      <c r="AD60" s="220"/>
      <c r="AE60" s="212">
        <f t="shared" si="0"/>
        <v>0</v>
      </c>
      <c r="AF60" s="213">
        <f t="shared" si="1"/>
        <v>20</v>
      </c>
      <c r="AG60" s="224">
        <f t="shared" si="4"/>
        <v>0</v>
      </c>
      <c r="AH60" s="225">
        <f t="shared" si="2"/>
        <v>20</v>
      </c>
      <c r="AI60" s="850"/>
      <c r="AJ60" s="848"/>
      <c r="AK60" s="848"/>
      <c r="AL60" s="848"/>
      <c r="AM60" s="848"/>
      <c r="AN60" s="849"/>
      <c r="AY60" s="177">
        <f t="shared" si="3"/>
        <v>1</v>
      </c>
    </row>
    <row r="61" spans="2:51" ht="18" customHeight="1">
      <c r="B61" s="184"/>
      <c r="C61" s="227">
        <f>IF(D61="","",SUBTOTAL(103,$D$17:D61))</f>
        <v>45</v>
      </c>
      <c r="D61" s="846" t="str">
        <f>IF('Input Data'!I54="","",'Input Data'!I54)</f>
        <v>ONG, PATRICK HERRERA</v>
      </c>
      <c r="E61" s="847"/>
      <c r="F61" s="221"/>
      <c r="G61" s="219"/>
      <c r="H61" s="219"/>
      <c r="I61" s="219"/>
      <c r="J61" s="220"/>
      <c r="K61" s="221"/>
      <c r="L61" s="219"/>
      <c r="M61" s="219"/>
      <c r="N61" s="219"/>
      <c r="O61" s="222"/>
      <c r="P61" s="223"/>
      <c r="Q61" s="219"/>
      <c r="R61" s="219"/>
      <c r="S61" s="219"/>
      <c r="T61" s="220"/>
      <c r="U61" s="221"/>
      <c r="V61" s="219"/>
      <c r="W61" s="219"/>
      <c r="X61" s="219"/>
      <c r="Y61" s="222"/>
      <c r="Z61" s="223"/>
      <c r="AA61" s="219"/>
      <c r="AB61" s="219"/>
      <c r="AC61" s="222"/>
      <c r="AD61" s="220"/>
      <c r="AE61" s="212">
        <f t="shared" si="0"/>
        <v>0</v>
      </c>
      <c r="AF61" s="213">
        <f t="shared" si="1"/>
        <v>20</v>
      </c>
      <c r="AG61" s="224">
        <f t="shared" si="4"/>
        <v>0</v>
      </c>
      <c r="AH61" s="225">
        <f t="shared" si="2"/>
        <v>20</v>
      </c>
      <c r="AI61" s="850"/>
      <c r="AJ61" s="848"/>
      <c r="AK61" s="848"/>
      <c r="AL61" s="848"/>
      <c r="AM61" s="848"/>
      <c r="AN61" s="849"/>
      <c r="AY61" s="177">
        <f t="shared" si="3"/>
        <v>1</v>
      </c>
    </row>
    <row r="62" spans="2:51" ht="18" customHeight="1">
      <c r="B62" s="184"/>
      <c r="C62" s="227">
        <f>IF(D62="","",SUBTOTAL(103,$D$17:D62))</f>
        <v>46</v>
      </c>
      <c r="D62" s="846" t="str">
        <f>IF('Input Data'!I55="","",'Input Data'!I55)</f>
        <v>UY, JOSEPH SALAZAR</v>
      </c>
      <c r="E62" s="847"/>
      <c r="F62" s="221"/>
      <c r="G62" s="219"/>
      <c r="H62" s="219"/>
      <c r="I62" s="219"/>
      <c r="J62" s="220"/>
      <c r="K62" s="221"/>
      <c r="L62" s="219"/>
      <c r="M62" s="219"/>
      <c r="N62" s="219"/>
      <c r="O62" s="222"/>
      <c r="P62" s="223"/>
      <c r="Q62" s="219"/>
      <c r="R62" s="219"/>
      <c r="S62" s="219"/>
      <c r="T62" s="220"/>
      <c r="U62" s="221"/>
      <c r="V62" s="219"/>
      <c r="W62" s="219"/>
      <c r="X62" s="219"/>
      <c r="Y62" s="222"/>
      <c r="Z62" s="223"/>
      <c r="AA62" s="219"/>
      <c r="AB62" s="219"/>
      <c r="AC62" s="222"/>
      <c r="AD62" s="220"/>
      <c r="AE62" s="212">
        <f t="shared" si="0"/>
        <v>0</v>
      </c>
      <c r="AF62" s="213">
        <f t="shared" si="1"/>
        <v>20</v>
      </c>
      <c r="AG62" s="224">
        <f t="shared" si="4"/>
        <v>0</v>
      </c>
      <c r="AH62" s="225">
        <f t="shared" si="2"/>
        <v>20</v>
      </c>
      <c r="AI62" s="850"/>
      <c r="AJ62" s="848"/>
      <c r="AK62" s="848"/>
      <c r="AL62" s="848"/>
      <c r="AM62" s="848"/>
      <c r="AN62" s="849"/>
      <c r="AY62" s="177">
        <f t="shared" si="3"/>
        <v>1</v>
      </c>
    </row>
    <row r="63" spans="2:51" ht="18" customHeight="1">
      <c r="B63" s="184"/>
      <c r="C63" s="227">
        <f>IF(D63="","",SUBTOTAL(103,$D$17:D63))</f>
        <v>47</v>
      </c>
      <c r="D63" s="846" t="str">
        <f>IF('Input Data'!I56="","",'Input Data'!I56)</f>
        <v>CO, LAWRENCE RIVERA</v>
      </c>
      <c r="E63" s="847"/>
      <c r="F63" s="236"/>
      <c r="G63" s="237"/>
      <c r="H63" s="237"/>
      <c r="I63" s="237"/>
      <c r="J63" s="238"/>
      <c r="K63" s="236"/>
      <c r="L63" s="237"/>
      <c r="M63" s="237"/>
      <c r="N63" s="237"/>
      <c r="O63" s="239"/>
      <c r="P63" s="240"/>
      <c r="Q63" s="237"/>
      <c r="R63" s="237"/>
      <c r="S63" s="237"/>
      <c r="T63" s="238"/>
      <c r="U63" s="236"/>
      <c r="V63" s="237"/>
      <c r="W63" s="237"/>
      <c r="X63" s="237"/>
      <c r="Y63" s="239"/>
      <c r="Z63" s="240"/>
      <c r="AA63" s="237"/>
      <c r="AB63" s="237"/>
      <c r="AC63" s="239"/>
      <c r="AD63" s="238"/>
      <c r="AE63" s="212">
        <f t="shared" si="0"/>
        <v>0</v>
      </c>
      <c r="AF63" s="213">
        <f t="shared" si="1"/>
        <v>20</v>
      </c>
      <c r="AG63" s="224">
        <f t="shared" si="4"/>
        <v>0</v>
      </c>
      <c r="AH63" s="225">
        <f t="shared" si="2"/>
        <v>20</v>
      </c>
      <c r="AI63" s="850"/>
      <c r="AJ63" s="848"/>
      <c r="AK63" s="848"/>
      <c r="AL63" s="848"/>
      <c r="AM63" s="848"/>
      <c r="AN63" s="849"/>
      <c r="AY63" s="177">
        <f t="shared" si="3"/>
        <v>1</v>
      </c>
    </row>
    <row r="64" spans="2:51" ht="18" customHeight="1">
      <c r="B64" s="184"/>
      <c r="C64" s="227">
        <f>IF(D64="","",SUBTOTAL(103,$D$17:D64))</f>
        <v>48</v>
      </c>
      <c r="D64" s="846" t="str">
        <f>IF('Input Data'!I57="","",'Input Data'!I57)</f>
        <v>DY, VINCENT MENDOZA</v>
      </c>
      <c r="E64" s="847"/>
      <c r="F64" s="236"/>
      <c r="G64" s="237"/>
      <c r="H64" s="237"/>
      <c r="I64" s="237"/>
      <c r="J64" s="238"/>
      <c r="K64" s="236"/>
      <c r="L64" s="237"/>
      <c r="M64" s="237"/>
      <c r="N64" s="237"/>
      <c r="O64" s="239"/>
      <c r="P64" s="240"/>
      <c r="Q64" s="237"/>
      <c r="R64" s="237"/>
      <c r="S64" s="237"/>
      <c r="T64" s="238"/>
      <c r="U64" s="236"/>
      <c r="V64" s="237"/>
      <c r="W64" s="237"/>
      <c r="X64" s="237"/>
      <c r="Y64" s="239"/>
      <c r="Z64" s="240"/>
      <c r="AA64" s="237"/>
      <c r="AB64" s="237"/>
      <c r="AC64" s="239"/>
      <c r="AD64" s="238"/>
      <c r="AE64" s="212">
        <f t="shared" si="0"/>
        <v>0</v>
      </c>
      <c r="AF64" s="213">
        <f t="shared" si="1"/>
        <v>20</v>
      </c>
      <c r="AG64" s="224">
        <f t="shared" si="4"/>
        <v>0</v>
      </c>
      <c r="AH64" s="225">
        <f t="shared" si="2"/>
        <v>20</v>
      </c>
      <c r="AI64" s="850"/>
      <c r="AJ64" s="848"/>
      <c r="AK64" s="848"/>
      <c r="AL64" s="848"/>
      <c r="AM64" s="848"/>
      <c r="AN64" s="849"/>
      <c r="AY64" s="177">
        <f t="shared" si="3"/>
        <v>1</v>
      </c>
    </row>
    <row r="65" spans="2:51" ht="18" customHeight="1">
      <c r="B65" s="184"/>
      <c r="C65" s="227">
        <f>IF(D65="","",SUBTOTAL(103,$D$17:D65))</f>
        <v>49</v>
      </c>
      <c r="D65" s="846" t="str">
        <f>IF('Input Data'!I58="","",'Input Data'!I58)</f>
        <v>TIU, JUSTIN LOPEZ</v>
      </c>
      <c r="E65" s="847"/>
      <c r="F65" s="236"/>
      <c r="G65" s="237"/>
      <c r="H65" s="237"/>
      <c r="I65" s="237"/>
      <c r="J65" s="238"/>
      <c r="K65" s="236"/>
      <c r="L65" s="237"/>
      <c r="M65" s="237"/>
      <c r="N65" s="237"/>
      <c r="O65" s="239"/>
      <c r="P65" s="240"/>
      <c r="Q65" s="237"/>
      <c r="R65" s="237"/>
      <c r="S65" s="237"/>
      <c r="T65" s="238"/>
      <c r="U65" s="236"/>
      <c r="V65" s="237"/>
      <c r="W65" s="237"/>
      <c r="X65" s="237"/>
      <c r="Y65" s="239"/>
      <c r="Z65" s="240"/>
      <c r="AA65" s="237"/>
      <c r="AB65" s="237"/>
      <c r="AC65" s="239"/>
      <c r="AD65" s="238"/>
      <c r="AE65" s="212">
        <f t="shared" si="0"/>
        <v>0</v>
      </c>
      <c r="AF65" s="213">
        <f t="shared" si="1"/>
        <v>20</v>
      </c>
      <c r="AG65" s="224">
        <f t="shared" si="4"/>
        <v>0</v>
      </c>
      <c r="AH65" s="225">
        <f t="shared" si="2"/>
        <v>20</v>
      </c>
      <c r="AI65" s="850"/>
      <c r="AJ65" s="848"/>
      <c r="AK65" s="848"/>
      <c r="AL65" s="848"/>
      <c r="AM65" s="848"/>
      <c r="AN65" s="849"/>
      <c r="AY65" s="177">
        <f t="shared" si="3"/>
        <v>1</v>
      </c>
    </row>
    <row r="66" spans="2:51" ht="18" customHeight="1" thickBot="1">
      <c r="B66" s="184"/>
      <c r="C66" s="227">
        <f>IF(D66="","",SUBTOTAL(103,$D$17:D66))</f>
        <v>50</v>
      </c>
      <c r="D66" s="846" t="str">
        <f>IF('Input Data'!I59="","",'Input Data'!I59)</f>
        <v>YUMUL, FRANCIS PONCE</v>
      </c>
      <c r="E66" s="847"/>
      <c r="F66" s="236"/>
      <c r="G66" s="237"/>
      <c r="H66" s="237"/>
      <c r="I66" s="237"/>
      <c r="J66" s="238"/>
      <c r="K66" s="236"/>
      <c r="L66" s="237"/>
      <c r="M66" s="237"/>
      <c r="N66" s="237"/>
      <c r="O66" s="239"/>
      <c r="P66" s="240"/>
      <c r="Q66" s="237"/>
      <c r="R66" s="237"/>
      <c r="S66" s="237"/>
      <c r="T66" s="238"/>
      <c r="U66" s="236"/>
      <c r="V66" s="237"/>
      <c r="W66" s="237"/>
      <c r="X66" s="237"/>
      <c r="Y66" s="239"/>
      <c r="Z66" s="240"/>
      <c r="AA66" s="237"/>
      <c r="AB66" s="237"/>
      <c r="AC66" s="239"/>
      <c r="AD66" s="238"/>
      <c r="AE66" s="212">
        <f t="shared" si="0"/>
        <v>0</v>
      </c>
      <c r="AF66" s="213">
        <f t="shared" si="1"/>
        <v>20</v>
      </c>
      <c r="AG66" s="224">
        <f t="shared" si="4"/>
        <v>0</v>
      </c>
      <c r="AH66" s="225">
        <f t="shared" si="2"/>
        <v>20</v>
      </c>
      <c r="AI66" s="850"/>
      <c r="AJ66" s="848"/>
      <c r="AK66" s="848"/>
      <c r="AL66" s="848"/>
      <c r="AM66" s="848"/>
      <c r="AN66" s="849"/>
      <c r="AY66" s="177">
        <f t="shared" si="3"/>
        <v>1</v>
      </c>
    </row>
    <row r="67" spans="2:51" ht="18" hidden="1" customHeight="1">
      <c r="B67" s="184"/>
      <c r="C67" s="227" t="str">
        <f>IF(D67="","",SUBTOTAL(103,$D$17:D67))</f>
        <v/>
      </c>
      <c r="D67" s="846" t="str">
        <f>IF('Input Data'!I60="","",'Input Data'!I60)</f>
        <v/>
      </c>
      <c r="E67" s="847"/>
      <c r="F67" s="236"/>
      <c r="G67" s="237"/>
      <c r="H67" s="237"/>
      <c r="I67" s="237"/>
      <c r="J67" s="238"/>
      <c r="K67" s="236"/>
      <c r="L67" s="237"/>
      <c r="M67" s="237"/>
      <c r="N67" s="237"/>
      <c r="O67" s="239"/>
      <c r="P67" s="240"/>
      <c r="Q67" s="237"/>
      <c r="R67" s="237"/>
      <c r="S67" s="237"/>
      <c r="T67" s="238"/>
      <c r="U67" s="236"/>
      <c r="V67" s="237"/>
      <c r="W67" s="237"/>
      <c r="X67" s="237"/>
      <c r="Y67" s="239"/>
      <c r="Z67" s="240"/>
      <c r="AA67" s="237"/>
      <c r="AB67" s="237"/>
      <c r="AC67" s="239"/>
      <c r="AD67" s="238"/>
      <c r="AE67" s="212" t="str">
        <f t="shared" si="0"/>
        <v/>
      </c>
      <c r="AF67" s="213" t="str">
        <f t="shared" si="1"/>
        <v/>
      </c>
      <c r="AG67" s="224" t="str">
        <f t="shared" si="4"/>
        <v/>
      </c>
      <c r="AH67" s="225" t="str">
        <f t="shared" si="2"/>
        <v/>
      </c>
      <c r="AI67" s="850"/>
      <c r="AJ67" s="848"/>
      <c r="AK67" s="848"/>
      <c r="AL67" s="848"/>
      <c r="AM67" s="848"/>
      <c r="AN67" s="849"/>
      <c r="AY67" s="177">
        <f t="shared" si="3"/>
        <v>0</v>
      </c>
    </row>
    <row r="68" spans="2:51" ht="18" hidden="1" customHeight="1">
      <c r="B68" s="184"/>
      <c r="C68" s="227" t="str">
        <f>IF(D68="","",SUBTOTAL(103,$D$17:D68))</f>
        <v/>
      </c>
      <c r="D68" s="846" t="str">
        <f>IF('Input Data'!I61="","",'Input Data'!I61)</f>
        <v/>
      </c>
      <c r="E68" s="847"/>
      <c r="F68" s="236"/>
      <c r="G68" s="237"/>
      <c r="H68" s="237"/>
      <c r="I68" s="237"/>
      <c r="J68" s="238"/>
      <c r="K68" s="236"/>
      <c r="L68" s="237"/>
      <c r="M68" s="237"/>
      <c r="N68" s="237"/>
      <c r="O68" s="239"/>
      <c r="P68" s="240"/>
      <c r="Q68" s="237"/>
      <c r="R68" s="237"/>
      <c r="S68" s="237"/>
      <c r="T68" s="238"/>
      <c r="U68" s="236"/>
      <c r="V68" s="237"/>
      <c r="W68" s="237"/>
      <c r="X68" s="237"/>
      <c r="Y68" s="239"/>
      <c r="Z68" s="240"/>
      <c r="AA68" s="237"/>
      <c r="AB68" s="237"/>
      <c r="AC68" s="239"/>
      <c r="AD68" s="238"/>
      <c r="AE68" s="212" t="str">
        <f t="shared" si="0"/>
        <v/>
      </c>
      <c r="AF68" s="213" t="str">
        <f t="shared" si="1"/>
        <v/>
      </c>
      <c r="AG68" s="224" t="str">
        <f t="shared" si="4"/>
        <v/>
      </c>
      <c r="AH68" s="225" t="str">
        <f t="shared" si="2"/>
        <v/>
      </c>
      <c r="AI68" s="850"/>
      <c r="AJ68" s="848"/>
      <c r="AK68" s="848"/>
      <c r="AL68" s="848"/>
      <c r="AM68" s="848"/>
      <c r="AN68" s="849"/>
      <c r="AY68" s="177">
        <f t="shared" si="3"/>
        <v>0</v>
      </c>
    </row>
    <row r="69" spans="2:51" ht="18" hidden="1" customHeight="1">
      <c r="B69" s="184"/>
      <c r="C69" s="227" t="str">
        <f>IF(D69="","",SUBTOTAL(103,$D$17:D69))</f>
        <v/>
      </c>
      <c r="D69" s="846" t="str">
        <f>IF('Input Data'!I62="","",'Input Data'!I62)</f>
        <v/>
      </c>
      <c r="E69" s="847"/>
      <c r="F69" s="236"/>
      <c r="G69" s="237"/>
      <c r="H69" s="237"/>
      <c r="I69" s="237"/>
      <c r="J69" s="238"/>
      <c r="K69" s="236"/>
      <c r="L69" s="237"/>
      <c r="M69" s="237"/>
      <c r="N69" s="237"/>
      <c r="O69" s="239"/>
      <c r="P69" s="240"/>
      <c r="Q69" s="237"/>
      <c r="R69" s="237"/>
      <c r="S69" s="237"/>
      <c r="T69" s="238"/>
      <c r="U69" s="236"/>
      <c r="V69" s="237"/>
      <c r="W69" s="237"/>
      <c r="X69" s="237"/>
      <c r="Y69" s="239"/>
      <c r="Z69" s="240"/>
      <c r="AA69" s="237"/>
      <c r="AB69" s="237"/>
      <c r="AC69" s="239"/>
      <c r="AD69" s="238"/>
      <c r="AE69" s="212" t="str">
        <f t="shared" si="0"/>
        <v/>
      </c>
      <c r="AF69" s="213" t="str">
        <f t="shared" si="1"/>
        <v/>
      </c>
      <c r="AG69" s="224" t="str">
        <f t="shared" si="4"/>
        <v/>
      </c>
      <c r="AH69" s="225" t="str">
        <f t="shared" si="2"/>
        <v/>
      </c>
      <c r="AI69" s="850"/>
      <c r="AJ69" s="848"/>
      <c r="AK69" s="848"/>
      <c r="AL69" s="848"/>
      <c r="AM69" s="848"/>
      <c r="AN69" s="849"/>
      <c r="AY69" s="177">
        <f t="shared" si="3"/>
        <v>0</v>
      </c>
    </row>
    <row r="70" spans="2:51" ht="18" hidden="1" customHeight="1">
      <c r="B70" s="184"/>
      <c r="C70" s="227" t="str">
        <f>IF(D70="","",SUBTOTAL(103,$D$17:D70))</f>
        <v/>
      </c>
      <c r="D70" s="846" t="str">
        <f>IF('Input Data'!I63="","",'Input Data'!I63)</f>
        <v/>
      </c>
      <c r="E70" s="847"/>
      <c r="F70" s="236"/>
      <c r="G70" s="237"/>
      <c r="H70" s="237"/>
      <c r="I70" s="237"/>
      <c r="J70" s="238"/>
      <c r="K70" s="236"/>
      <c r="L70" s="237"/>
      <c r="M70" s="237"/>
      <c r="N70" s="237"/>
      <c r="O70" s="239"/>
      <c r="P70" s="240"/>
      <c r="Q70" s="237"/>
      <c r="R70" s="237"/>
      <c r="S70" s="237"/>
      <c r="T70" s="238"/>
      <c r="U70" s="236"/>
      <c r="V70" s="237"/>
      <c r="W70" s="237"/>
      <c r="X70" s="237"/>
      <c r="Y70" s="239"/>
      <c r="Z70" s="240"/>
      <c r="AA70" s="237"/>
      <c r="AB70" s="237"/>
      <c r="AC70" s="239"/>
      <c r="AD70" s="238"/>
      <c r="AE70" s="212" t="str">
        <f t="shared" si="0"/>
        <v/>
      </c>
      <c r="AF70" s="213" t="str">
        <f t="shared" si="1"/>
        <v/>
      </c>
      <c r="AG70" s="224" t="str">
        <f t="shared" si="4"/>
        <v/>
      </c>
      <c r="AH70" s="225" t="str">
        <f t="shared" si="2"/>
        <v/>
      </c>
      <c r="AI70" s="850"/>
      <c r="AJ70" s="848"/>
      <c r="AK70" s="848"/>
      <c r="AL70" s="848"/>
      <c r="AM70" s="848"/>
      <c r="AN70" s="849"/>
      <c r="AY70" s="177">
        <f t="shared" si="3"/>
        <v>0</v>
      </c>
    </row>
    <row r="71" spans="2:51" ht="18" hidden="1" customHeight="1">
      <c r="B71" s="184"/>
      <c r="C71" s="227" t="str">
        <f>IF(D71="","",SUBTOTAL(103,$D$17:D71))</f>
        <v/>
      </c>
      <c r="D71" s="846" t="str">
        <f>IF('Input Data'!I64="","",'Input Data'!I64)</f>
        <v/>
      </c>
      <c r="E71" s="847"/>
      <c r="F71" s="236"/>
      <c r="G71" s="237"/>
      <c r="H71" s="237"/>
      <c r="I71" s="237"/>
      <c r="J71" s="238"/>
      <c r="K71" s="236"/>
      <c r="L71" s="237"/>
      <c r="M71" s="237"/>
      <c r="N71" s="237"/>
      <c r="O71" s="239"/>
      <c r="P71" s="240"/>
      <c r="Q71" s="237"/>
      <c r="R71" s="237"/>
      <c r="S71" s="237"/>
      <c r="T71" s="238"/>
      <c r="U71" s="236"/>
      <c r="V71" s="237"/>
      <c r="W71" s="237"/>
      <c r="X71" s="237"/>
      <c r="Y71" s="239"/>
      <c r="Z71" s="240"/>
      <c r="AA71" s="237"/>
      <c r="AB71" s="237"/>
      <c r="AC71" s="239"/>
      <c r="AD71" s="238"/>
      <c r="AE71" s="212" t="str">
        <f t="shared" si="0"/>
        <v/>
      </c>
      <c r="AF71" s="213" t="str">
        <f t="shared" si="1"/>
        <v/>
      </c>
      <c r="AG71" s="224" t="str">
        <f t="shared" si="4"/>
        <v/>
      </c>
      <c r="AH71" s="225" t="str">
        <f t="shared" si="2"/>
        <v/>
      </c>
      <c r="AI71" s="850"/>
      <c r="AJ71" s="848"/>
      <c r="AK71" s="848"/>
      <c r="AL71" s="848"/>
      <c r="AM71" s="848"/>
      <c r="AN71" s="849"/>
      <c r="AY71" s="177">
        <f t="shared" si="3"/>
        <v>0</v>
      </c>
    </row>
    <row r="72" spans="2:51" ht="18" hidden="1" customHeight="1">
      <c r="B72" s="184"/>
      <c r="C72" s="227" t="str">
        <f>IF(D72="","",SUBTOTAL(103,$D$17:D72))</f>
        <v/>
      </c>
      <c r="D72" s="846" t="str">
        <f>IF('Input Data'!I65="","",'Input Data'!I65)</f>
        <v/>
      </c>
      <c r="E72" s="847"/>
      <c r="F72" s="236"/>
      <c r="G72" s="237"/>
      <c r="H72" s="237"/>
      <c r="I72" s="237"/>
      <c r="J72" s="238"/>
      <c r="K72" s="236"/>
      <c r="L72" s="237"/>
      <c r="M72" s="237"/>
      <c r="N72" s="237"/>
      <c r="O72" s="239"/>
      <c r="P72" s="240"/>
      <c r="Q72" s="237"/>
      <c r="R72" s="237"/>
      <c r="S72" s="237"/>
      <c r="T72" s="238"/>
      <c r="U72" s="236"/>
      <c r="V72" s="237"/>
      <c r="W72" s="237"/>
      <c r="X72" s="237"/>
      <c r="Y72" s="239"/>
      <c r="Z72" s="240"/>
      <c r="AA72" s="237"/>
      <c r="AB72" s="237"/>
      <c r="AC72" s="239"/>
      <c r="AD72" s="238"/>
      <c r="AE72" s="212" t="str">
        <f t="shared" si="0"/>
        <v/>
      </c>
      <c r="AF72" s="213" t="str">
        <f t="shared" si="1"/>
        <v/>
      </c>
      <c r="AG72" s="224" t="str">
        <f t="shared" si="4"/>
        <v/>
      </c>
      <c r="AH72" s="225" t="str">
        <f t="shared" si="2"/>
        <v/>
      </c>
      <c r="AI72" s="850"/>
      <c r="AJ72" s="848"/>
      <c r="AK72" s="848"/>
      <c r="AL72" s="848"/>
      <c r="AM72" s="848"/>
      <c r="AN72" s="849"/>
      <c r="AY72" s="177">
        <f t="shared" si="3"/>
        <v>0</v>
      </c>
    </row>
    <row r="73" spans="2:51" ht="18" hidden="1" customHeight="1">
      <c r="B73" s="184"/>
      <c r="C73" s="227" t="str">
        <f>IF(D73="","",SUBTOTAL(103,$D$17:D73))</f>
        <v/>
      </c>
      <c r="D73" s="846" t="str">
        <f>IF('Input Data'!I66="","",'Input Data'!I66)</f>
        <v/>
      </c>
      <c r="E73" s="847"/>
      <c r="F73" s="236"/>
      <c r="G73" s="237"/>
      <c r="H73" s="237"/>
      <c r="I73" s="237"/>
      <c r="J73" s="238"/>
      <c r="K73" s="236"/>
      <c r="L73" s="237"/>
      <c r="M73" s="237"/>
      <c r="N73" s="237"/>
      <c r="O73" s="239"/>
      <c r="P73" s="240"/>
      <c r="Q73" s="237"/>
      <c r="R73" s="237"/>
      <c r="S73" s="237"/>
      <c r="T73" s="238"/>
      <c r="U73" s="236"/>
      <c r="V73" s="237"/>
      <c r="W73" s="237"/>
      <c r="X73" s="237"/>
      <c r="Y73" s="239"/>
      <c r="Z73" s="240"/>
      <c r="AA73" s="237"/>
      <c r="AB73" s="237"/>
      <c r="AC73" s="239"/>
      <c r="AD73" s="238"/>
      <c r="AE73" s="212" t="str">
        <f t="shared" si="0"/>
        <v/>
      </c>
      <c r="AF73" s="213" t="str">
        <f t="shared" si="1"/>
        <v/>
      </c>
      <c r="AG73" s="224" t="str">
        <f t="shared" si="4"/>
        <v/>
      </c>
      <c r="AH73" s="225" t="str">
        <f t="shared" si="2"/>
        <v/>
      </c>
      <c r="AI73" s="850"/>
      <c r="AJ73" s="848"/>
      <c r="AK73" s="848"/>
      <c r="AL73" s="848"/>
      <c r="AM73" s="848"/>
      <c r="AN73" s="849"/>
      <c r="AY73" s="177">
        <f t="shared" si="3"/>
        <v>0</v>
      </c>
    </row>
    <row r="74" spans="2:51" ht="18" hidden="1" customHeight="1">
      <c r="B74" s="184"/>
      <c r="C74" s="227" t="str">
        <f>IF(D74="","",SUBTOTAL(103,$D$17:D74))</f>
        <v/>
      </c>
      <c r="D74" s="846" t="str">
        <f>IF('Input Data'!I67="","",'Input Data'!I67)</f>
        <v/>
      </c>
      <c r="E74" s="847"/>
      <c r="F74" s="236"/>
      <c r="G74" s="237"/>
      <c r="H74" s="237"/>
      <c r="I74" s="237"/>
      <c r="J74" s="238"/>
      <c r="K74" s="236"/>
      <c r="L74" s="237"/>
      <c r="M74" s="237"/>
      <c r="N74" s="237"/>
      <c r="O74" s="239"/>
      <c r="P74" s="240"/>
      <c r="Q74" s="237"/>
      <c r="R74" s="237"/>
      <c r="S74" s="237"/>
      <c r="T74" s="238"/>
      <c r="U74" s="236"/>
      <c r="V74" s="237"/>
      <c r="W74" s="237"/>
      <c r="X74" s="237"/>
      <c r="Y74" s="239"/>
      <c r="Z74" s="240"/>
      <c r="AA74" s="237"/>
      <c r="AB74" s="237"/>
      <c r="AC74" s="239"/>
      <c r="AD74" s="238"/>
      <c r="AE74" s="212" t="str">
        <f t="shared" si="0"/>
        <v/>
      </c>
      <c r="AF74" s="213" t="str">
        <f t="shared" si="1"/>
        <v/>
      </c>
      <c r="AG74" s="224" t="str">
        <f t="shared" si="4"/>
        <v/>
      </c>
      <c r="AH74" s="225" t="str">
        <f t="shared" si="2"/>
        <v/>
      </c>
      <c r="AI74" s="850"/>
      <c r="AJ74" s="848"/>
      <c r="AK74" s="848"/>
      <c r="AL74" s="848"/>
      <c r="AM74" s="848"/>
      <c r="AN74" s="849"/>
      <c r="AY74" s="177">
        <f t="shared" si="3"/>
        <v>0</v>
      </c>
    </row>
    <row r="75" spans="2:51" ht="18" hidden="1" customHeight="1">
      <c r="B75" s="184"/>
      <c r="C75" s="227" t="str">
        <f>IF(D75="","",SUBTOTAL(103,$D$17:D75))</f>
        <v/>
      </c>
      <c r="D75" s="846" t="str">
        <f>IF('Input Data'!I68="","",'Input Data'!I68)</f>
        <v/>
      </c>
      <c r="E75" s="847"/>
      <c r="F75" s="236"/>
      <c r="G75" s="237"/>
      <c r="H75" s="237"/>
      <c r="I75" s="237"/>
      <c r="J75" s="238"/>
      <c r="K75" s="236"/>
      <c r="L75" s="237"/>
      <c r="M75" s="237"/>
      <c r="N75" s="237"/>
      <c r="O75" s="239"/>
      <c r="P75" s="240"/>
      <c r="Q75" s="237"/>
      <c r="R75" s="237"/>
      <c r="S75" s="237"/>
      <c r="T75" s="238"/>
      <c r="U75" s="236"/>
      <c r="V75" s="237"/>
      <c r="W75" s="237"/>
      <c r="X75" s="237"/>
      <c r="Y75" s="239"/>
      <c r="Z75" s="240"/>
      <c r="AA75" s="237"/>
      <c r="AB75" s="237"/>
      <c r="AC75" s="239"/>
      <c r="AD75" s="238"/>
      <c r="AE75" s="212" t="str">
        <f t="shared" si="0"/>
        <v/>
      </c>
      <c r="AF75" s="213" t="str">
        <f t="shared" si="1"/>
        <v/>
      </c>
      <c r="AG75" s="224" t="str">
        <f t="shared" si="4"/>
        <v/>
      </c>
      <c r="AH75" s="225" t="str">
        <f t="shared" si="2"/>
        <v/>
      </c>
      <c r="AI75" s="850"/>
      <c r="AJ75" s="848"/>
      <c r="AK75" s="848"/>
      <c r="AL75" s="848"/>
      <c r="AM75" s="848"/>
      <c r="AN75" s="849"/>
      <c r="AY75" s="177">
        <f t="shared" si="3"/>
        <v>0</v>
      </c>
    </row>
    <row r="76" spans="2:51" ht="18" hidden="1" customHeight="1" thickBot="1">
      <c r="C76" s="241" t="str">
        <f>IF(D76="","",SUBTOTAL(103,$D$17:D76))</f>
        <v/>
      </c>
      <c r="D76" s="823" t="str">
        <f>IF('Input Data'!I69="","",'Input Data'!I69)</f>
        <v/>
      </c>
      <c r="E76" s="824"/>
      <c r="F76" s="236"/>
      <c r="G76" s="237"/>
      <c r="H76" s="237"/>
      <c r="I76" s="237"/>
      <c r="J76" s="238"/>
      <c r="K76" s="236"/>
      <c r="L76" s="237"/>
      <c r="M76" s="237"/>
      <c r="N76" s="237"/>
      <c r="O76" s="239"/>
      <c r="P76" s="240"/>
      <c r="Q76" s="237"/>
      <c r="R76" s="237"/>
      <c r="S76" s="237"/>
      <c r="T76" s="238"/>
      <c r="U76" s="236"/>
      <c r="V76" s="237"/>
      <c r="W76" s="237"/>
      <c r="X76" s="237"/>
      <c r="Y76" s="239"/>
      <c r="Z76" s="240"/>
      <c r="AA76" s="237"/>
      <c r="AB76" s="237"/>
      <c r="AC76" s="239"/>
      <c r="AD76" s="238"/>
      <c r="AE76" s="212" t="str">
        <f t="shared" si="0"/>
        <v/>
      </c>
      <c r="AF76" s="213" t="str">
        <f t="shared" si="1"/>
        <v/>
      </c>
      <c r="AG76" s="224" t="str">
        <f t="shared" si="4"/>
        <v/>
      </c>
      <c r="AH76" s="225" t="str">
        <f t="shared" si="2"/>
        <v/>
      </c>
      <c r="AI76" s="825"/>
      <c r="AJ76" s="826"/>
      <c r="AK76" s="826"/>
      <c r="AL76" s="826"/>
      <c r="AM76" s="826"/>
      <c r="AN76" s="827"/>
      <c r="AY76" s="177">
        <f t="shared" si="3"/>
        <v>0</v>
      </c>
    </row>
    <row r="77" spans="2:51" ht="21.95" customHeight="1" thickBot="1">
      <c r="B77" s="184"/>
      <c r="C77" s="242" cm="1">
        <f t="array" aca="1" ref="C77" ca="1">SUMPRODUCT(SUBTOTAL(103,OFFSET(D17,ROW(D17:D76)-ROW(D17),0,1)),--(TRIM(D17:D76)&lt;&gt;""))</f>
        <v>50</v>
      </c>
      <c r="D77" s="856" t="s">
        <v>205</v>
      </c>
      <c r="E77" s="829"/>
      <c r="F77" s="243">
        <f ca="1">IF(F14="","",$AL$147-(COUNTIF(F17:F76,"x")*1 + COUNTIF(F17:F76,"h")*0.5))</f>
        <v>50</v>
      </c>
      <c r="G77" s="243">
        <f t="shared" ref="G77:AD77" ca="1" si="5">IF(G14="","",$AL$147-(COUNTIF(G17:G76,"x")*1 + COUNTIF(G17:G76,"h")*0.5))</f>
        <v>50</v>
      </c>
      <c r="H77" s="243">
        <f t="shared" ca="1" si="5"/>
        <v>49</v>
      </c>
      <c r="I77" s="243">
        <f t="shared" ca="1" si="5"/>
        <v>50</v>
      </c>
      <c r="J77" s="244">
        <f t="shared" ca="1" si="5"/>
        <v>50</v>
      </c>
      <c r="K77" s="245">
        <f t="shared" ca="1" si="5"/>
        <v>50</v>
      </c>
      <c r="L77" s="243">
        <f t="shared" ca="1" si="5"/>
        <v>50</v>
      </c>
      <c r="M77" s="243">
        <f t="shared" ca="1" si="5"/>
        <v>50</v>
      </c>
      <c r="N77" s="243">
        <f ca="1">IF(N14="","",$AL$147-(COUNTIF(N17:N76,"x")*1 + COUNTIF(N17:N76,"h")*0.5))</f>
        <v>50</v>
      </c>
      <c r="O77" s="244">
        <f t="shared" ca="1" si="5"/>
        <v>50</v>
      </c>
      <c r="P77" s="245">
        <f t="shared" ca="1" si="5"/>
        <v>50</v>
      </c>
      <c r="Q77" s="243">
        <f t="shared" ca="1" si="5"/>
        <v>50</v>
      </c>
      <c r="R77" s="243">
        <f t="shared" ca="1" si="5"/>
        <v>50</v>
      </c>
      <c r="S77" s="243">
        <f t="shared" ca="1" si="5"/>
        <v>50</v>
      </c>
      <c r="T77" s="246">
        <f t="shared" ca="1" si="5"/>
        <v>50</v>
      </c>
      <c r="U77" s="247">
        <f ca="1">IF(U14="","",$AL$147-(COUNTIF(U17:U76,"x")*1 + COUNTIF(U17:U76,"h")*0.5))</f>
        <v>50</v>
      </c>
      <c r="V77" s="243">
        <f t="shared" ca="1" si="5"/>
        <v>50</v>
      </c>
      <c r="W77" s="243">
        <f t="shared" ca="1" si="5"/>
        <v>50</v>
      </c>
      <c r="X77" s="243">
        <f t="shared" ca="1" si="5"/>
        <v>50</v>
      </c>
      <c r="Y77" s="244">
        <f t="shared" ca="1" si="5"/>
        <v>50</v>
      </c>
      <c r="Z77" s="245" t="str">
        <f t="shared" si="5"/>
        <v/>
      </c>
      <c r="AA77" s="243" t="str">
        <f t="shared" si="5"/>
        <v/>
      </c>
      <c r="AB77" s="243" t="str">
        <f t="shared" si="5"/>
        <v/>
      </c>
      <c r="AC77" s="243" t="str">
        <f t="shared" si="5"/>
        <v/>
      </c>
      <c r="AD77" s="243" t="str">
        <f t="shared" si="5"/>
        <v/>
      </c>
      <c r="AE77" s="212"/>
      <c r="AF77" s="213"/>
      <c r="AG77" s="248">
        <f>SUM(AG17:AG76)</f>
        <v>1</v>
      </c>
      <c r="AH77" s="249">
        <f>SUM(AH17:AH76)</f>
        <v>999</v>
      </c>
      <c r="AI77" s="250"/>
      <c r="AJ77" s="251"/>
      <c r="AK77" s="857"/>
      <c r="AL77" s="857"/>
      <c r="AM77" s="857"/>
      <c r="AN77" s="858"/>
      <c r="AY77" s="177">
        <v>1</v>
      </c>
    </row>
    <row r="78" spans="2:51" ht="18" customHeight="1">
      <c r="B78" s="184"/>
      <c r="C78" s="397">
        <f>IF(D78="","",SUBTOTAL(103,$D$78:D78))</f>
        <v>1</v>
      </c>
      <c r="D78" s="851" t="str">
        <f>IF('Input Data'!I71="","",'Input Data'!I71)</f>
        <v>CRUZ, MARIA SANTOS</v>
      </c>
      <c r="E78" s="852"/>
      <c r="F78" s="252"/>
      <c r="G78" s="206"/>
      <c r="H78" s="207"/>
      <c r="I78" s="207"/>
      <c r="J78" s="235"/>
      <c r="K78" s="253"/>
      <c r="L78" s="234"/>
      <c r="M78" s="234"/>
      <c r="N78" s="234"/>
      <c r="O78" s="254"/>
      <c r="P78" s="255"/>
      <c r="Q78" s="234"/>
      <c r="R78" s="234"/>
      <c r="S78" s="234"/>
      <c r="T78" s="235"/>
      <c r="U78" s="253"/>
      <c r="V78" s="234"/>
      <c r="W78" s="234"/>
      <c r="X78" s="234"/>
      <c r="Y78" s="254"/>
      <c r="Z78" s="255"/>
      <c r="AA78" s="234"/>
      <c r="AB78" s="234"/>
      <c r="AC78" s="254"/>
      <c r="AD78" s="235"/>
      <c r="AE78" s="212">
        <f>IF(D78="","",COUNTIF(F78:AD78,"x") + COUNTIF(F78:AD78,"h")*0.5)</f>
        <v>0</v>
      </c>
      <c r="AF78" s="213">
        <f>IF(OR(D78="", AI78="Transferred Out", AI78="NLS"), "", $AR$13)</f>
        <v>20</v>
      </c>
      <c r="AG78" s="256">
        <f>IF(AH78="","",AE78)</f>
        <v>0</v>
      </c>
      <c r="AH78" s="257">
        <f>IF(AF78="","",$AR$13-AE78)</f>
        <v>20</v>
      </c>
      <c r="AI78" s="853"/>
      <c r="AJ78" s="854"/>
      <c r="AK78" s="854"/>
      <c r="AL78" s="854"/>
      <c r="AM78" s="854"/>
      <c r="AN78" s="855"/>
      <c r="AY78" s="177">
        <f t="shared" ref="AY78:AY137" si="6">IF(D78="",0,1)</f>
        <v>1</v>
      </c>
    </row>
    <row r="79" spans="2:51" ht="18" customHeight="1">
      <c r="B79" s="184"/>
      <c r="C79" s="216">
        <f>IF(D79="","",SUBTOTAL(103,$D$78:D79))</f>
        <v>2</v>
      </c>
      <c r="D79" s="846" t="str">
        <f>IF('Input Data'!I72="","",'Input Data'!I72)</f>
        <v>REYES, ANGELA VILLANUEVA</v>
      </c>
      <c r="E79" s="847"/>
      <c r="F79" s="258"/>
      <c r="G79" s="259"/>
      <c r="H79" s="219"/>
      <c r="I79" s="219"/>
      <c r="J79" s="220"/>
      <c r="K79" s="221"/>
      <c r="L79" s="219"/>
      <c r="M79" s="219"/>
      <c r="N79" s="219"/>
      <c r="O79" s="222"/>
      <c r="P79" s="223"/>
      <c r="Q79" s="219"/>
      <c r="R79" s="219"/>
      <c r="S79" s="219"/>
      <c r="T79" s="220"/>
      <c r="U79" s="221"/>
      <c r="V79" s="219"/>
      <c r="W79" s="219"/>
      <c r="X79" s="219"/>
      <c r="Y79" s="222"/>
      <c r="Z79" s="223"/>
      <c r="AA79" s="219"/>
      <c r="AB79" s="219"/>
      <c r="AC79" s="222"/>
      <c r="AD79" s="220"/>
      <c r="AE79" s="212">
        <f t="shared" ref="AE79:AE137" si="7">IF(D79="","",COUNTIF(F79:AD79,"x") + COUNTIF(F79:AD79,"h")*0.5)</f>
        <v>0</v>
      </c>
      <c r="AF79" s="213">
        <f t="shared" ref="AF79:AF137" si="8">IF(OR(D79="", AI79="Transferred Out", AI79="NLS"), "", $AR$13)</f>
        <v>20</v>
      </c>
      <c r="AG79" s="256">
        <f t="shared" ref="AG79:AG137" si="9">IF(AH79="","",AE79)</f>
        <v>0</v>
      </c>
      <c r="AH79" s="257">
        <f t="shared" ref="AH79:AH137" si="10">IF(AF79="","",$AR$13-AE79)</f>
        <v>20</v>
      </c>
      <c r="AI79" s="850"/>
      <c r="AJ79" s="848"/>
      <c r="AK79" s="848"/>
      <c r="AL79" s="848"/>
      <c r="AM79" s="848"/>
      <c r="AN79" s="849"/>
      <c r="AY79" s="177">
        <f t="shared" si="6"/>
        <v>1</v>
      </c>
    </row>
    <row r="80" spans="2:51" ht="18" customHeight="1">
      <c r="B80" s="184"/>
      <c r="C80" s="216">
        <f>IF(D80="","",SUBTOTAL(103,$D$78:D80))</f>
        <v>3</v>
      </c>
      <c r="D80" s="846" t="str">
        <f>IF('Input Data'!I73="","",'Input Data'!I73)</f>
        <v>SANTOS, KRISTINE MENDOZA</v>
      </c>
      <c r="E80" s="847"/>
      <c r="F80" s="258"/>
      <c r="G80" s="259"/>
      <c r="H80" s="219"/>
      <c r="I80" s="219"/>
      <c r="J80" s="220"/>
      <c r="K80" s="221"/>
      <c r="L80" s="219"/>
      <c r="M80" s="219"/>
      <c r="N80" s="219"/>
      <c r="O80" s="222"/>
      <c r="P80" s="223"/>
      <c r="Q80" s="219"/>
      <c r="R80" s="219"/>
      <c r="S80" s="219"/>
      <c r="T80" s="220"/>
      <c r="U80" s="221"/>
      <c r="V80" s="219"/>
      <c r="W80" s="219"/>
      <c r="X80" s="219"/>
      <c r="Y80" s="222"/>
      <c r="Z80" s="223"/>
      <c r="AA80" s="219"/>
      <c r="AB80" s="219"/>
      <c r="AC80" s="222"/>
      <c r="AD80" s="220"/>
      <c r="AE80" s="212">
        <f t="shared" si="7"/>
        <v>0</v>
      </c>
      <c r="AF80" s="213">
        <f t="shared" si="8"/>
        <v>20</v>
      </c>
      <c r="AG80" s="256">
        <f t="shared" si="9"/>
        <v>0</v>
      </c>
      <c r="AH80" s="257">
        <f t="shared" si="10"/>
        <v>20</v>
      </c>
      <c r="AI80" s="850"/>
      <c r="AJ80" s="848"/>
      <c r="AK80" s="848"/>
      <c r="AL80" s="848"/>
      <c r="AM80" s="848"/>
      <c r="AN80" s="849"/>
      <c r="AY80" s="177">
        <f t="shared" si="6"/>
        <v>1</v>
      </c>
    </row>
    <row r="81" spans="2:51" ht="18" customHeight="1">
      <c r="B81" s="184"/>
      <c r="C81" s="216">
        <f>IF(D81="","",SUBTOTAL(103,$D$78:D81))</f>
        <v>4</v>
      </c>
      <c r="D81" s="846" t="str">
        <f>IF('Input Data'!I74="","",'Input Data'!I74)</f>
        <v>MENDOZA, SOPHIA LOPEZ</v>
      </c>
      <c r="E81" s="847"/>
      <c r="F81" s="258"/>
      <c r="G81" s="259"/>
      <c r="H81" s="219"/>
      <c r="I81" s="219"/>
      <c r="J81" s="220"/>
      <c r="K81" s="221"/>
      <c r="L81" s="219"/>
      <c r="M81" s="219"/>
      <c r="N81" s="219"/>
      <c r="O81" s="222"/>
      <c r="P81" s="223"/>
      <c r="Q81" s="219"/>
      <c r="R81" s="219"/>
      <c r="S81" s="219"/>
      <c r="T81" s="220"/>
      <c r="U81" s="221"/>
      <c r="V81" s="219"/>
      <c r="W81" s="219"/>
      <c r="X81" s="219"/>
      <c r="Y81" s="222"/>
      <c r="Z81" s="223"/>
      <c r="AA81" s="219"/>
      <c r="AB81" s="219"/>
      <c r="AC81" s="222"/>
      <c r="AD81" s="220"/>
      <c r="AE81" s="212">
        <f t="shared" si="7"/>
        <v>0</v>
      </c>
      <c r="AF81" s="213">
        <f t="shared" si="8"/>
        <v>20</v>
      </c>
      <c r="AG81" s="256">
        <f t="shared" si="9"/>
        <v>0</v>
      </c>
      <c r="AH81" s="257">
        <f t="shared" si="10"/>
        <v>20</v>
      </c>
      <c r="AI81" s="850"/>
      <c r="AJ81" s="848"/>
      <c r="AK81" s="848"/>
      <c r="AL81" s="848"/>
      <c r="AM81" s="848"/>
      <c r="AN81" s="849"/>
      <c r="AY81" s="177">
        <f t="shared" si="6"/>
        <v>1</v>
      </c>
    </row>
    <row r="82" spans="2:51" ht="18" customHeight="1">
      <c r="B82" s="184"/>
      <c r="C82" s="227">
        <f>IF(D82="","",SUBTOTAL(103,$D$78:D82))</f>
        <v>5</v>
      </c>
      <c r="D82" s="846" t="str">
        <f>IF('Input Data'!I75="","",'Input Data'!I75)</f>
        <v>VILLANUEVA, CAMILLE RAMOS</v>
      </c>
      <c r="E82" s="847"/>
      <c r="F82" s="258"/>
      <c r="G82" s="259"/>
      <c r="H82" s="219"/>
      <c r="I82" s="219"/>
      <c r="J82" s="220"/>
      <c r="K82" s="221"/>
      <c r="L82" s="219"/>
      <c r="M82" s="219"/>
      <c r="N82" s="219"/>
      <c r="O82" s="222"/>
      <c r="P82" s="223"/>
      <c r="Q82" s="219"/>
      <c r="R82" s="219"/>
      <c r="S82" s="219"/>
      <c r="T82" s="220"/>
      <c r="U82" s="221"/>
      <c r="V82" s="219"/>
      <c r="W82" s="219"/>
      <c r="X82" s="219"/>
      <c r="Y82" s="222"/>
      <c r="Z82" s="223"/>
      <c r="AA82" s="219"/>
      <c r="AB82" s="219"/>
      <c r="AC82" s="222"/>
      <c r="AD82" s="220"/>
      <c r="AE82" s="212">
        <f t="shared" si="7"/>
        <v>0</v>
      </c>
      <c r="AF82" s="213">
        <f t="shared" si="8"/>
        <v>20</v>
      </c>
      <c r="AG82" s="256">
        <f t="shared" si="9"/>
        <v>0</v>
      </c>
      <c r="AH82" s="257">
        <f t="shared" si="10"/>
        <v>20</v>
      </c>
      <c r="AI82" s="850"/>
      <c r="AJ82" s="848"/>
      <c r="AK82" s="848"/>
      <c r="AL82" s="848"/>
      <c r="AM82" s="848"/>
      <c r="AN82" s="849"/>
      <c r="AY82" s="177">
        <f t="shared" si="6"/>
        <v>1</v>
      </c>
    </row>
    <row r="83" spans="2:51" ht="18" customHeight="1">
      <c r="B83" s="184"/>
      <c r="C83" s="216">
        <f>IF(D83="","",SUBTOTAL(103,$D$78:D83))</f>
        <v>6</v>
      </c>
      <c r="D83" s="846" t="str">
        <f>IF('Input Data'!I76="","",'Input Data'!I76)</f>
        <v>LOPEZ, CLARISSE BAUTISTA</v>
      </c>
      <c r="E83" s="847"/>
      <c r="F83" s="258"/>
      <c r="G83" s="259"/>
      <c r="H83" s="219"/>
      <c r="I83" s="219"/>
      <c r="J83" s="220"/>
      <c r="K83" s="221"/>
      <c r="L83" s="219"/>
      <c r="M83" s="219"/>
      <c r="N83" s="219"/>
      <c r="O83" s="222"/>
      <c r="P83" s="223"/>
      <c r="Q83" s="219"/>
      <c r="R83" s="219"/>
      <c r="S83" s="219"/>
      <c r="T83" s="220"/>
      <c r="U83" s="221"/>
      <c r="V83" s="219"/>
      <c r="W83" s="219"/>
      <c r="X83" s="219"/>
      <c r="Y83" s="222"/>
      <c r="Z83" s="223"/>
      <c r="AA83" s="219"/>
      <c r="AB83" s="219"/>
      <c r="AC83" s="222"/>
      <c r="AD83" s="220"/>
      <c r="AE83" s="212">
        <f t="shared" si="7"/>
        <v>0</v>
      </c>
      <c r="AF83" s="213">
        <f t="shared" si="8"/>
        <v>20</v>
      </c>
      <c r="AG83" s="256">
        <f t="shared" si="9"/>
        <v>0</v>
      </c>
      <c r="AH83" s="257">
        <f t="shared" si="10"/>
        <v>20</v>
      </c>
      <c r="AI83" s="850"/>
      <c r="AJ83" s="848"/>
      <c r="AK83" s="848"/>
      <c r="AL83" s="848"/>
      <c r="AM83" s="848"/>
      <c r="AN83" s="849"/>
      <c r="AY83" s="177">
        <f t="shared" si="6"/>
        <v>1</v>
      </c>
    </row>
    <row r="84" spans="2:51" ht="18" customHeight="1">
      <c r="B84" s="184"/>
      <c r="C84" s="216">
        <f>IF(D84="","",SUBTOTAL(103,$D$78:D84))</f>
        <v>7</v>
      </c>
      <c r="D84" s="846" t="str">
        <f>IF('Input Data'!I77="","",'Input Data'!I77)</f>
        <v>TORRES, HANNAH GARCIA</v>
      </c>
      <c r="E84" s="847"/>
      <c r="F84" s="258"/>
      <c r="G84" s="259"/>
      <c r="H84" s="219"/>
      <c r="I84" s="219"/>
      <c r="J84" s="220"/>
      <c r="K84" s="221"/>
      <c r="L84" s="219"/>
      <c r="M84" s="219"/>
      <c r="N84" s="219"/>
      <c r="O84" s="222"/>
      <c r="P84" s="223"/>
      <c r="Q84" s="219"/>
      <c r="R84" s="219"/>
      <c r="S84" s="219"/>
      <c r="T84" s="220"/>
      <c r="U84" s="221"/>
      <c r="V84" s="219"/>
      <c r="W84" s="219"/>
      <c r="X84" s="219"/>
      <c r="Y84" s="222"/>
      <c r="Z84" s="223"/>
      <c r="AA84" s="219"/>
      <c r="AB84" s="219"/>
      <c r="AC84" s="222"/>
      <c r="AD84" s="220"/>
      <c r="AE84" s="212">
        <f t="shared" si="7"/>
        <v>0</v>
      </c>
      <c r="AF84" s="213">
        <f t="shared" si="8"/>
        <v>20</v>
      </c>
      <c r="AG84" s="256">
        <f t="shared" si="9"/>
        <v>0</v>
      </c>
      <c r="AH84" s="257">
        <f t="shared" si="10"/>
        <v>20</v>
      </c>
      <c r="AI84" s="850"/>
      <c r="AJ84" s="848"/>
      <c r="AK84" s="848"/>
      <c r="AL84" s="848"/>
      <c r="AM84" s="848"/>
      <c r="AN84" s="849"/>
      <c r="AY84" s="177">
        <f t="shared" si="6"/>
        <v>1</v>
      </c>
    </row>
    <row r="85" spans="2:51" ht="18" customHeight="1">
      <c r="B85" s="184"/>
      <c r="C85" s="216">
        <f>IF(D85="","",SUBTOTAL(103,$D$78:D85))</f>
        <v>8</v>
      </c>
      <c r="D85" s="846" t="str">
        <f>IF('Input Data'!I78="","",'Input Data'!I78)</f>
        <v>RAMOS, ALYSSA MORALES</v>
      </c>
      <c r="E85" s="847"/>
      <c r="F85" s="258"/>
      <c r="G85" s="259"/>
      <c r="H85" s="219"/>
      <c r="I85" s="219"/>
      <c r="J85" s="220"/>
      <c r="K85" s="221"/>
      <c r="L85" s="219"/>
      <c r="M85" s="219"/>
      <c r="N85" s="219"/>
      <c r="O85" s="222"/>
      <c r="P85" s="223"/>
      <c r="Q85" s="219"/>
      <c r="R85" s="219"/>
      <c r="S85" s="219"/>
      <c r="T85" s="220"/>
      <c r="U85" s="221"/>
      <c r="V85" s="219"/>
      <c r="W85" s="219"/>
      <c r="X85" s="219"/>
      <c r="Y85" s="222"/>
      <c r="Z85" s="223"/>
      <c r="AA85" s="219"/>
      <c r="AB85" s="219"/>
      <c r="AC85" s="222"/>
      <c r="AD85" s="220"/>
      <c r="AE85" s="212">
        <f t="shared" si="7"/>
        <v>0</v>
      </c>
      <c r="AF85" s="213">
        <f t="shared" si="8"/>
        <v>20</v>
      </c>
      <c r="AG85" s="256">
        <f t="shared" si="9"/>
        <v>0</v>
      </c>
      <c r="AH85" s="257">
        <f t="shared" si="10"/>
        <v>20</v>
      </c>
      <c r="AI85" s="850"/>
      <c r="AJ85" s="848"/>
      <c r="AK85" s="848"/>
      <c r="AL85" s="848"/>
      <c r="AM85" s="848"/>
      <c r="AN85" s="849"/>
      <c r="AY85" s="177">
        <f t="shared" si="6"/>
        <v>1</v>
      </c>
    </row>
    <row r="86" spans="2:51" ht="18" customHeight="1">
      <c r="B86" s="184"/>
      <c r="C86" s="227">
        <f>IF(D86="","",SUBTOTAL(103,$D$78:D86))</f>
        <v>9</v>
      </c>
      <c r="D86" s="846" t="str">
        <f>IF('Input Data'!I79="","",'Input Data'!I79)</f>
        <v>BAUTISTA, JESSICA FERNANDEZ</v>
      </c>
      <c r="E86" s="847"/>
      <c r="F86" s="258"/>
      <c r="G86" s="259"/>
      <c r="H86" s="219"/>
      <c r="I86" s="219"/>
      <c r="J86" s="220"/>
      <c r="K86" s="221"/>
      <c r="L86" s="219"/>
      <c r="M86" s="219"/>
      <c r="N86" s="219"/>
      <c r="O86" s="222"/>
      <c r="P86" s="223"/>
      <c r="Q86" s="219"/>
      <c r="R86" s="219"/>
      <c r="S86" s="219"/>
      <c r="T86" s="220"/>
      <c r="U86" s="221"/>
      <c r="V86" s="219"/>
      <c r="W86" s="219"/>
      <c r="X86" s="219"/>
      <c r="Y86" s="222"/>
      <c r="Z86" s="223"/>
      <c r="AA86" s="219"/>
      <c r="AB86" s="219"/>
      <c r="AC86" s="222"/>
      <c r="AD86" s="220"/>
      <c r="AE86" s="212">
        <f t="shared" si="7"/>
        <v>0</v>
      </c>
      <c r="AF86" s="213">
        <f t="shared" si="8"/>
        <v>20</v>
      </c>
      <c r="AG86" s="256">
        <f t="shared" si="9"/>
        <v>0</v>
      </c>
      <c r="AH86" s="257">
        <f t="shared" si="10"/>
        <v>20</v>
      </c>
      <c r="AI86" s="850"/>
      <c r="AJ86" s="848"/>
      <c r="AK86" s="848"/>
      <c r="AL86" s="848"/>
      <c r="AM86" s="848"/>
      <c r="AN86" s="849"/>
      <c r="AY86" s="177">
        <f t="shared" si="6"/>
        <v>1</v>
      </c>
    </row>
    <row r="87" spans="2:51" ht="18" customHeight="1">
      <c r="B87" s="184"/>
      <c r="C87" s="216">
        <f>IF(D87="","",SUBTOTAL(103,$D$78:D87))</f>
        <v>10</v>
      </c>
      <c r="D87" s="846" t="str">
        <f>IF('Input Data'!I80="","",'Input Data'!I80)</f>
        <v>GARCIA, TRISHA AQUINO</v>
      </c>
      <c r="E87" s="847"/>
      <c r="F87" s="258"/>
      <c r="G87" s="259"/>
      <c r="H87" s="219"/>
      <c r="I87" s="219"/>
      <c r="J87" s="220"/>
      <c r="K87" s="221"/>
      <c r="L87" s="219"/>
      <c r="M87" s="219"/>
      <c r="N87" s="219"/>
      <c r="O87" s="222"/>
      <c r="P87" s="223"/>
      <c r="Q87" s="219"/>
      <c r="R87" s="219"/>
      <c r="S87" s="219"/>
      <c r="T87" s="220"/>
      <c r="U87" s="221"/>
      <c r="V87" s="219"/>
      <c r="W87" s="219"/>
      <c r="X87" s="219"/>
      <c r="Y87" s="222"/>
      <c r="Z87" s="223"/>
      <c r="AA87" s="219"/>
      <c r="AB87" s="219"/>
      <c r="AC87" s="222"/>
      <c r="AD87" s="220"/>
      <c r="AE87" s="212">
        <f t="shared" si="7"/>
        <v>0</v>
      </c>
      <c r="AF87" s="213">
        <f t="shared" si="8"/>
        <v>20</v>
      </c>
      <c r="AG87" s="256">
        <f t="shared" si="9"/>
        <v>0</v>
      </c>
      <c r="AH87" s="257">
        <f t="shared" si="10"/>
        <v>20</v>
      </c>
      <c r="AI87" s="850"/>
      <c r="AJ87" s="848"/>
      <c r="AK87" s="848"/>
      <c r="AL87" s="848"/>
      <c r="AM87" s="848"/>
      <c r="AN87" s="849"/>
      <c r="AY87" s="177">
        <f t="shared" si="6"/>
        <v>1</v>
      </c>
    </row>
    <row r="88" spans="2:51" ht="18" customHeight="1">
      <c r="B88" s="184"/>
      <c r="C88" s="216">
        <f>IF(D88="","",SUBTOTAL(103,$D$78:D88))</f>
        <v>11</v>
      </c>
      <c r="D88" s="846" t="str">
        <f>IF('Input Data'!I81="","",'Input Data'!I81)</f>
        <v>MORALES, ERIKA SALAZAR</v>
      </c>
      <c r="E88" s="847"/>
      <c r="F88" s="258"/>
      <c r="G88" s="259"/>
      <c r="H88" s="219"/>
      <c r="I88" s="219"/>
      <c r="J88" s="220"/>
      <c r="K88" s="221"/>
      <c r="L88" s="219"/>
      <c r="M88" s="219"/>
      <c r="N88" s="219"/>
      <c r="O88" s="222"/>
      <c r="P88" s="223"/>
      <c r="Q88" s="219"/>
      <c r="R88" s="219"/>
      <c r="S88" s="219"/>
      <c r="T88" s="220"/>
      <c r="U88" s="221"/>
      <c r="V88" s="219"/>
      <c r="W88" s="219"/>
      <c r="X88" s="219"/>
      <c r="Y88" s="222"/>
      <c r="Z88" s="223"/>
      <c r="AA88" s="219"/>
      <c r="AB88" s="219"/>
      <c r="AC88" s="222"/>
      <c r="AD88" s="220"/>
      <c r="AE88" s="212">
        <f t="shared" si="7"/>
        <v>0</v>
      </c>
      <c r="AF88" s="213">
        <f t="shared" si="8"/>
        <v>20</v>
      </c>
      <c r="AG88" s="256">
        <f t="shared" si="9"/>
        <v>0</v>
      </c>
      <c r="AH88" s="257">
        <f t="shared" si="10"/>
        <v>20</v>
      </c>
      <c r="AI88" s="850"/>
      <c r="AJ88" s="848"/>
      <c r="AK88" s="848"/>
      <c r="AL88" s="848"/>
      <c r="AM88" s="848"/>
      <c r="AN88" s="849"/>
      <c r="AY88" s="177">
        <f t="shared" si="6"/>
        <v>1</v>
      </c>
    </row>
    <row r="89" spans="2:51" ht="18" customHeight="1">
      <c r="B89" s="184"/>
      <c r="C89" s="216">
        <f>IF(D89="","",SUBTOTAL(103,$D$78:D89))</f>
        <v>12</v>
      </c>
      <c r="D89" s="846" t="str">
        <f>IF('Input Data'!I82="","",'Input Data'!I82)</f>
        <v>FERNANDEZ, JASMINE GUTIERREZ</v>
      </c>
      <c r="E89" s="847"/>
      <c r="F89" s="258"/>
      <c r="G89" s="259"/>
      <c r="H89" s="219"/>
      <c r="I89" s="219"/>
      <c r="J89" s="220"/>
      <c r="K89" s="221"/>
      <c r="L89" s="219"/>
      <c r="M89" s="219"/>
      <c r="N89" s="219"/>
      <c r="O89" s="222"/>
      <c r="P89" s="223"/>
      <c r="Q89" s="219"/>
      <c r="R89" s="219"/>
      <c r="S89" s="219"/>
      <c r="T89" s="220"/>
      <c r="U89" s="221"/>
      <c r="V89" s="219"/>
      <c r="W89" s="219"/>
      <c r="X89" s="219"/>
      <c r="Y89" s="222"/>
      <c r="Z89" s="223"/>
      <c r="AA89" s="219"/>
      <c r="AB89" s="219"/>
      <c r="AC89" s="222"/>
      <c r="AD89" s="220"/>
      <c r="AE89" s="212">
        <f t="shared" si="7"/>
        <v>0</v>
      </c>
      <c r="AF89" s="213">
        <f t="shared" si="8"/>
        <v>20</v>
      </c>
      <c r="AG89" s="256">
        <f t="shared" si="9"/>
        <v>0</v>
      </c>
      <c r="AH89" s="257">
        <f t="shared" si="10"/>
        <v>20</v>
      </c>
      <c r="AI89" s="850"/>
      <c r="AJ89" s="848"/>
      <c r="AK89" s="848"/>
      <c r="AL89" s="848"/>
      <c r="AM89" s="848"/>
      <c r="AN89" s="849"/>
      <c r="AY89" s="177">
        <f t="shared" si="6"/>
        <v>1</v>
      </c>
    </row>
    <row r="90" spans="2:51" ht="18" customHeight="1">
      <c r="B90" s="184"/>
      <c r="C90" s="227">
        <f>IF(D90="","",SUBTOTAL(103,$D$78:D90))</f>
        <v>13</v>
      </c>
      <c r="D90" s="846" t="str">
        <f>IF('Input Data'!I83="","",'Input Data'!I83)</f>
        <v>AQUINO, NICOLE PONCE</v>
      </c>
      <c r="E90" s="847"/>
      <c r="F90" s="258"/>
      <c r="G90" s="259"/>
      <c r="H90" s="219"/>
      <c r="I90" s="219"/>
      <c r="J90" s="220"/>
      <c r="K90" s="221"/>
      <c r="L90" s="219"/>
      <c r="M90" s="219"/>
      <c r="N90" s="219"/>
      <c r="O90" s="222"/>
      <c r="P90" s="223"/>
      <c r="Q90" s="219"/>
      <c r="R90" s="219"/>
      <c r="S90" s="219"/>
      <c r="T90" s="220"/>
      <c r="U90" s="221"/>
      <c r="V90" s="219"/>
      <c r="W90" s="219"/>
      <c r="X90" s="219"/>
      <c r="Y90" s="222"/>
      <c r="Z90" s="223"/>
      <c r="AA90" s="219"/>
      <c r="AB90" s="219"/>
      <c r="AC90" s="222"/>
      <c r="AD90" s="220"/>
      <c r="AE90" s="212">
        <f t="shared" si="7"/>
        <v>0</v>
      </c>
      <c r="AF90" s="213">
        <f t="shared" si="8"/>
        <v>20</v>
      </c>
      <c r="AG90" s="256">
        <f t="shared" si="9"/>
        <v>0</v>
      </c>
      <c r="AH90" s="257">
        <f t="shared" si="10"/>
        <v>20</v>
      </c>
      <c r="AI90" s="850"/>
      <c r="AJ90" s="848"/>
      <c r="AK90" s="848"/>
      <c r="AL90" s="848"/>
      <c r="AM90" s="848"/>
      <c r="AN90" s="849"/>
      <c r="AY90" s="177">
        <f t="shared" si="6"/>
        <v>1</v>
      </c>
    </row>
    <row r="91" spans="2:51" ht="18" customHeight="1">
      <c r="B91" s="184"/>
      <c r="C91" s="216">
        <f>IF(D91="","",SUBTOTAL(103,$D$78:D91))</f>
        <v>14</v>
      </c>
      <c r="D91" s="846" t="str">
        <f>IF('Input Data'!I84="","",'Input Data'!I84)</f>
        <v>SALAZAR, DANICA RIVERA</v>
      </c>
      <c r="E91" s="847"/>
      <c r="F91" s="258"/>
      <c r="G91" s="259"/>
      <c r="H91" s="219"/>
      <c r="I91" s="219"/>
      <c r="J91" s="220"/>
      <c r="K91" s="221"/>
      <c r="L91" s="219"/>
      <c r="M91" s="219"/>
      <c r="N91" s="219"/>
      <c r="O91" s="222"/>
      <c r="P91" s="223"/>
      <c r="Q91" s="219"/>
      <c r="R91" s="219"/>
      <c r="S91" s="219"/>
      <c r="T91" s="220"/>
      <c r="U91" s="221"/>
      <c r="V91" s="219"/>
      <c r="W91" s="219"/>
      <c r="X91" s="219"/>
      <c r="Y91" s="222"/>
      <c r="Z91" s="223"/>
      <c r="AA91" s="219"/>
      <c r="AB91" s="219"/>
      <c r="AC91" s="222"/>
      <c r="AD91" s="220"/>
      <c r="AE91" s="212">
        <f t="shared" si="7"/>
        <v>0</v>
      </c>
      <c r="AF91" s="213">
        <f t="shared" si="8"/>
        <v>20</v>
      </c>
      <c r="AG91" s="256">
        <f t="shared" si="9"/>
        <v>0</v>
      </c>
      <c r="AH91" s="257">
        <f t="shared" si="10"/>
        <v>20</v>
      </c>
      <c r="AI91" s="850"/>
      <c r="AJ91" s="848"/>
      <c r="AK91" s="848"/>
      <c r="AL91" s="848"/>
      <c r="AM91" s="848"/>
      <c r="AN91" s="849"/>
      <c r="AY91" s="177">
        <f t="shared" si="6"/>
        <v>1</v>
      </c>
    </row>
    <row r="92" spans="2:51" ht="18" customHeight="1">
      <c r="C92" s="216">
        <f>IF(D92="","",SUBTOTAL(103,$D$78:D92))</f>
        <v>15</v>
      </c>
      <c r="D92" s="846" t="str">
        <f>IF('Input Data'!I85="","",'Input Data'!I85)</f>
        <v>GUTIERREZ, PATRICIA CRUZ</v>
      </c>
      <c r="E92" s="847"/>
      <c r="F92" s="258"/>
      <c r="G92" s="259"/>
      <c r="H92" s="219"/>
      <c r="I92" s="219"/>
      <c r="J92" s="220"/>
      <c r="K92" s="221"/>
      <c r="L92" s="219"/>
      <c r="M92" s="219"/>
      <c r="N92" s="219"/>
      <c r="O92" s="222"/>
      <c r="P92" s="223"/>
      <c r="Q92" s="219"/>
      <c r="R92" s="219"/>
      <c r="S92" s="219"/>
      <c r="T92" s="220"/>
      <c r="U92" s="221"/>
      <c r="V92" s="219"/>
      <c r="W92" s="219"/>
      <c r="X92" s="219"/>
      <c r="Y92" s="222"/>
      <c r="Z92" s="223"/>
      <c r="AA92" s="219"/>
      <c r="AB92" s="219"/>
      <c r="AC92" s="222"/>
      <c r="AD92" s="220"/>
      <c r="AE92" s="212">
        <f t="shared" si="7"/>
        <v>0</v>
      </c>
      <c r="AF92" s="213">
        <f t="shared" si="8"/>
        <v>20</v>
      </c>
      <c r="AG92" s="256">
        <f t="shared" si="9"/>
        <v>0</v>
      </c>
      <c r="AH92" s="257">
        <f t="shared" si="10"/>
        <v>20</v>
      </c>
      <c r="AI92" s="850"/>
      <c r="AJ92" s="848"/>
      <c r="AK92" s="848"/>
      <c r="AL92" s="848"/>
      <c r="AM92" s="848"/>
      <c r="AN92" s="849"/>
      <c r="AY92" s="177">
        <f t="shared" si="6"/>
        <v>1</v>
      </c>
    </row>
    <row r="93" spans="2:51" ht="18" customHeight="1">
      <c r="C93" s="216">
        <f>IF(D93="","",SUBTOTAL(103,$D$78:D93))</f>
        <v>16</v>
      </c>
      <c r="D93" s="846" t="str">
        <f>IF('Input Data'!I86="","",'Input Data'!I86)</f>
        <v>PONCE, KATRINA RAMIREZ</v>
      </c>
      <c r="E93" s="847"/>
      <c r="F93" s="258"/>
      <c r="G93" s="259"/>
      <c r="H93" s="219"/>
      <c r="I93" s="219"/>
      <c r="J93" s="220"/>
      <c r="K93" s="221"/>
      <c r="L93" s="219"/>
      <c r="M93" s="219"/>
      <c r="N93" s="219"/>
      <c r="O93" s="222"/>
      <c r="P93" s="223"/>
      <c r="Q93" s="219"/>
      <c r="R93" s="219"/>
      <c r="S93" s="219"/>
      <c r="T93" s="220"/>
      <c r="U93" s="221"/>
      <c r="V93" s="219"/>
      <c r="W93" s="219"/>
      <c r="X93" s="219"/>
      <c r="Y93" s="222"/>
      <c r="Z93" s="223"/>
      <c r="AA93" s="219"/>
      <c r="AB93" s="219"/>
      <c r="AC93" s="222"/>
      <c r="AD93" s="220"/>
      <c r="AE93" s="212">
        <f t="shared" si="7"/>
        <v>0</v>
      </c>
      <c r="AF93" s="213">
        <f t="shared" si="8"/>
        <v>20</v>
      </c>
      <c r="AG93" s="256">
        <f t="shared" si="9"/>
        <v>0</v>
      </c>
      <c r="AH93" s="257">
        <f t="shared" si="10"/>
        <v>20</v>
      </c>
      <c r="AI93" s="850"/>
      <c r="AJ93" s="848"/>
      <c r="AK93" s="848"/>
      <c r="AL93" s="848"/>
      <c r="AM93" s="848"/>
      <c r="AN93" s="849"/>
      <c r="AY93" s="177">
        <f t="shared" si="6"/>
        <v>1</v>
      </c>
    </row>
    <row r="94" spans="2:51" ht="18" customHeight="1">
      <c r="C94" s="227">
        <f>IF(D94="","",SUBTOTAL(103,$D$78:D94))</f>
        <v>17</v>
      </c>
      <c r="D94" s="846" t="str">
        <f>IF('Input Data'!I87="","",'Input Data'!I87)</f>
        <v>RIVERA, BIANCA CASTILLO</v>
      </c>
      <c r="E94" s="847"/>
      <c r="F94" s="258"/>
      <c r="G94" s="259"/>
      <c r="H94" s="219"/>
      <c r="I94" s="219"/>
      <c r="J94" s="220"/>
      <c r="K94" s="221"/>
      <c r="L94" s="219"/>
      <c r="M94" s="219"/>
      <c r="N94" s="219"/>
      <c r="O94" s="222"/>
      <c r="P94" s="223"/>
      <c r="Q94" s="219"/>
      <c r="R94" s="219"/>
      <c r="S94" s="219"/>
      <c r="T94" s="220"/>
      <c r="U94" s="221"/>
      <c r="V94" s="219"/>
      <c r="W94" s="219"/>
      <c r="X94" s="219"/>
      <c r="Y94" s="222"/>
      <c r="Z94" s="223"/>
      <c r="AA94" s="219"/>
      <c r="AB94" s="219"/>
      <c r="AC94" s="222"/>
      <c r="AD94" s="220"/>
      <c r="AE94" s="212">
        <f t="shared" si="7"/>
        <v>0</v>
      </c>
      <c r="AF94" s="213">
        <f t="shared" si="8"/>
        <v>20</v>
      </c>
      <c r="AG94" s="256">
        <f t="shared" si="9"/>
        <v>0</v>
      </c>
      <c r="AH94" s="257">
        <f t="shared" si="10"/>
        <v>20</v>
      </c>
      <c r="AI94" s="850"/>
      <c r="AJ94" s="848"/>
      <c r="AK94" s="848"/>
      <c r="AL94" s="848"/>
      <c r="AM94" s="848"/>
      <c r="AN94" s="849"/>
      <c r="AY94" s="177">
        <f t="shared" si="6"/>
        <v>1</v>
      </c>
    </row>
    <row r="95" spans="2:51" ht="18" customHeight="1">
      <c r="C95" s="216">
        <f>IF(D95="","",SUBTOTAL(103,$D$78:D95))</f>
        <v>18</v>
      </c>
      <c r="D95" s="846" t="str">
        <f>IF('Input Data'!I88="","",'Input Data'!I88)</f>
        <v>CRUZ, ANDREA HERRERA</v>
      </c>
      <c r="E95" s="847"/>
      <c r="F95" s="258"/>
      <c r="G95" s="259"/>
      <c r="H95" s="219"/>
      <c r="I95" s="219"/>
      <c r="J95" s="220"/>
      <c r="K95" s="221"/>
      <c r="L95" s="219"/>
      <c r="M95" s="219"/>
      <c r="N95" s="219"/>
      <c r="O95" s="222"/>
      <c r="P95" s="223"/>
      <c r="Q95" s="219"/>
      <c r="R95" s="219"/>
      <c r="S95" s="219"/>
      <c r="T95" s="220"/>
      <c r="U95" s="221"/>
      <c r="V95" s="219"/>
      <c r="W95" s="219"/>
      <c r="X95" s="219"/>
      <c r="Y95" s="222"/>
      <c r="Z95" s="223"/>
      <c r="AA95" s="219"/>
      <c r="AB95" s="219"/>
      <c r="AC95" s="222"/>
      <c r="AD95" s="220"/>
      <c r="AE95" s="212">
        <f t="shared" si="7"/>
        <v>0</v>
      </c>
      <c r="AF95" s="213">
        <f t="shared" si="8"/>
        <v>20</v>
      </c>
      <c r="AG95" s="256">
        <f t="shared" si="9"/>
        <v>0</v>
      </c>
      <c r="AH95" s="257">
        <f t="shared" si="10"/>
        <v>20</v>
      </c>
      <c r="AI95" s="850"/>
      <c r="AJ95" s="848"/>
      <c r="AK95" s="848"/>
      <c r="AL95" s="848"/>
      <c r="AM95" s="848"/>
      <c r="AN95" s="849"/>
      <c r="AY95" s="177">
        <f t="shared" si="6"/>
        <v>1</v>
      </c>
    </row>
    <row r="96" spans="2:51" ht="18" customHeight="1">
      <c r="C96" s="216">
        <f>IF(D96="","",SUBTOTAL(103,$D$78:D96))</f>
        <v>19</v>
      </c>
      <c r="D96" s="846" t="str">
        <f>IF('Input Data'!I89="","",'Input Data'!I89)</f>
        <v>RAMIREZ, SHAIRA NAVARRO</v>
      </c>
      <c r="E96" s="847"/>
      <c r="F96" s="258"/>
      <c r="G96" s="259"/>
      <c r="H96" s="219"/>
      <c r="I96" s="219"/>
      <c r="J96" s="220"/>
      <c r="K96" s="221"/>
      <c r="L96" s="219"/>
      <c r="M96" s="219"/>
      <c r="N96" s="219"/>
      <c r="O96" s="222"/>
      <c r="P96" s="223"/>
      <c r="Q96" s="219"/>
      <c r="R96" s="219"/>
      <c r="S96" s="219"/>
      <c r="T96" s="220"/>
      <c r="U96" s="221"/>
      <c r="V96" s="219"/>
      <c r="W96" s="219"/>
      <c r="X96" s="219"/>
      <c r="Y96" s="222"/>
      <c r="Z96" s="223"/>
      <c r="AA96" s="219"/>
      <c r="AB96" s="219"/>
      <c r="AC96" s="222"/>
      <c r="AD96" s="220"/>
      <c r="AE96" s="212">
        <f t="shared" si="7"/>
        <v>0</v>
      </c>
      <c r="AF96" s="213">
        <f t="shared" si="8"/>
        <v>20</v>
      </c>
      <c r="AG96" s="256">
        <f t="shared" si="9"/>
        <v>0</v>
      </c>
      <c r="AH96" s="257">
        <f t="shared" si="10"/>
        <v>20</v>
      </c>
      <c r="AI96" s="850"/>
      <c r="AJ96" s="848"/>
      <c r="AK96" s="848"/>
      <c r="AL96" s="848"/>
      <c r="AM96" s="848"/>
      <c r="AN96" s="849"/>
      <c r="AY96" s="177">
        <f t="shared" si="6"/>
        <v>1</v>
      </c>
    </row>
    <row r="97" spans="3:51" ht="18" customHeight="1">
      <c r="C97" s="216">
        <f>IF(D97="","",SUBTOTAL(103,$D$78:D97))</f>
        <v>20</v>
      </c>
      <c r="D97" s="846" t="str">
        <f>IF('Input Data'!I90="","",'Input Data'!I90)</f>
        <v>CASTILLO, DENISE VERGARA</v>
      </c>
      <c r="E97" s="847"/>
      <c r="F97" s="258"/>
      <c r="G97" s="259"/>
      <c r="H97" s="219"/>
      <c r="I97" s="219"/>
      <c r="J97" s="220"/>
      <c r="K97" s="221"/>
      <c r="L97" s="219"/>
      <c r="M97" s="219"/>
      <c r="N97" s="219"/>
      <c r="O97" s="222"/>
      <c r="P97" s="223"/>
      <c r="Q97" s="219"/>
      <c r="R97" s="219"/>
      <c r="S97" s="219"/>
      <c r="T97" s="220"/>
      <c r="U97" s="221"/>
      <c r="V97" s="219"/>
      <c r="W97" s="219"/>
      <c r="X97" s="219"/>
      <c r="Y97" s="222"/>
      <c r="Z97" s="223"/>
      <c r="AA97" s="219"/>
      <c r="AB97" s="219"/>
      <c r="AC97" s="222"/>
      <c r="AD97" s="220"/>
      <c r="AE97" s="212">
        <f t="shared" si="7"/>
        <v>0</v>
      </c>
      <c r="AF97" s="213">
        <f t="shared" si="8"/>
        <v>20</v>
      </c>
      <c r="AG97" s="256">
        <f t="shared" si="9"/>
        <v>0</v>
      </c>
      <c r="AH97" s="257">
        <f t="shared" si="10"/>
        <v>20</v>
      </c>
      <c r="AI97" s="850"/>
      <c r="AJ97" s="848"/>
      <c r="AK97" s="848"/>
      <c r="AL97" s="848"/>
      <c r="AM97" s="848"/>
      <c r="AN97" s="849"/>
      <c r="AY97" s="177">
        <f t="shared" si="6"/>
        <v>1</v>
      </c>
    </row>
    <row r="98" spans="3:51" ht="18" customHeight="1">
      <c r="C98" s="216">
        <f>IF(D98="","",SUBTOTAL(103,$D$78:D98))</f>
        <v>21</v>
      </c>
      <c r="D98" s="846" t="str">
        <f>IF('Input Data'!I91="","",'Input Data'!I91)</f>
        <v>HERRERA, MIKAELA DOMINGUEZ</v>
      </c>
      <c r="E98" s="847"/>
      <c r="F98" s="258"/>
      <c r="G98" s="259"/>
      <c r="H98" s="219"/>
      <c r="I98" s="219"/>
      <c r="J98" s="220"/>
      <c r="K98" s="221"/>
      <c r="L98" s="219"/>
      <c r="M98" s="219"/>
      <c r="N98" s="219"/>
      <c r="O98" s="222"/>
      <c r="P98" s="223"/>
      <c r="Q98" s="219"/>
      <c r="R98" s="219"/>
      <c r="S98" s="219"/>
      <c r="T98" s="220"/>
      <c r="U98" s="221"/>
      <c r="V98" s="219"/>
      <c r="W98" s="219"/>
      <c r="X98" s="219"/>
      <c r="Y98" s="222"/>
      <c r="Z98" s="223"/>
      <c r="AA98" s="219"/>
      <c r="AB98" s="219"/>
      <c r="AC98" s="222"/>
      <c r="AD98" s="220"/>
      <c r="AE98" s="212">
        <f t="shared" si="7"/>
        <v>0</v>
      </c>
      <c r="AF98" s="213">
        <f t="shared" si="8"/>
        <v>20</v>
      </c>
      <c r="AG98" s="256">
        <f t="shared" si="9"/>
        <v>0</v>
      </c>
      <c r="AH98" s="257">
        <f t="shared" si="10"/>
        <v>20</v>
      </c>
      <c r="AI98" s="850"/>
      <c r="AJ98" s="848"/>
      <c r="AK98" s="848"/>
      <c r="AL98" s="848"/>
      <c r="AM98" s="848"/>
      <c r="AN98" s="849"/>
    </row>
    <row r="99" spans="3:51" ht="18" customHeight="1">
      <c r="C99" s="216">
        <f>IF(D99="","",SUBTOTAL(103,$D$78:D99))</f>
        <v>22</v>
      </c>
      <c r="D99" s="846" t="str">
        <f>IF('Input Data'!I92="","",'Input Data'!I92)</f>
        <v>NAVARRO, JOANNA ESPINOZA</v>
      </c>
      <c r="E99" s="847"/>
      <c r="F99" s="258"/>
      <c r="G99" s="259"/>
      <c r="H99" s="219"/>
      <c r="I99" s="219"/>
      <c r="J99" s="220"/>
      <c r="K99" s="221"/>
      <c r="L99" s="219"/>
      <c r="M99" s="219"/>
      <c r="N99" s="219"/>
      <c r="O99" s="222"/>
      <c r="P99" s="223"/>
      <c r="Q99" s="219"/>
      <c r="R99" s="219"/>
      <c r="S99" s="219"/>
      <c r="T99" s="220"/>
      <c r="U99" s="221"/>
      <c r="V99" s="219"/>
      <c r="W99" s="219"/>
      <c r="X99" s="219"/>
      <c r="Y99" s="222"/>
      <c r="Z99" s="223"/>
      <c r="AA99" s="219"/>
      <c r="AB99" s="219"/>
      <c r="AC99" s="222"/>
      <c r="AD99" s="220"/>
      <c r="AE99" s="212">
        <f t="shared" si="7"/>
        <v>0</v>
      </c>
      <c r="AF99" s="213">
        <f t="shared" si="8"/>
        <v>20</v>
      </c>
      <c r="AG99" s="256">
        <f t="shared" si="9"/>
        <v>0</v>
      </c>
      <c r="AH99" s="257">
        <f t="shared" si="10"/>
        <v>20</v>
      </c>
      <c r="AI99" s="850"/>
      <c r="AJ99" s="848"/>
      <c r="AK99" s="848"/>
      <c r="AL99" s="848"/>
      <c r="AM99" s="848"/>
      <c r="AN99" s="849"/>
    </row>
    <row r="100" spans="3:51" ht="18" customHeight="1">
      <c r="C100" s="216">
        <f>IF(D100="","",SUBTOTAL(103,$D$78:D100))</f>
        <v>23</v>
      </c>
      <c r="D100" s="846" t="str">
        <f>IF('Input Data'!I93="","",'Input Data'!I93)</f>
        <v>VERGARA, ANGELICA DEL ROSARIO</v>
      </c>
      <c r="E100" s="847"/>
      <c r="F100" s="258"/>
      <c r="G100" s="259"/>
      <c r="H100" s="219"/>
      <c r="I100" s="219"/>
      <c r="J100" s="220"/>
      <c r="K100" s="221"/>
      <c r="L100" s="219"/>
      <c r="M100" s="219"/>
      <c r="N100" s="219"/>
      <c r="O100" s="222"/>
      <c r="P100" s="223"/>
      <c r="Q100" s="219"/>
      <c r="R100" s="219"/>
      <c r="S100" s="219"/>
      <c r="T100" s="220"/>
      <c r="U100" s="221"/>
      <c r="V100" s="219"/>
      <c r="W100" s="219"/>
      <c r="X100" s="219"/>
      <c r="Y100" s="222"/>
      <c r="Z100" s="223"/>
      <c r="AA100" s="219"/>
      <c r="AB100" s="219"/>
      <c r="AC100" s="222"/>
      <c r="AD100" s="220"/>
      <c r="AE100" s="212">
        <f t="shared" si="7"/>
        <v>0</v>
      </c>
      <c r="AF100" s="213">
        <f t="shared" si="8"/>
        <v>20</v>
      </c>
      <c r="AG100" s="256">
        <f t="shared" si="9"/>
        <v>0</v>
      </c>
      <c r="AH100" s="257">
        <f t="shared" si="10"/>
        <v>20</v>
      </c>
      <c r="AI100" s="850"/>
      <c r="AJ100" s="848"/>
      <c r="AK100" s="848"/>
      <c r="AL100" s="848"/>
      <c r="AM100" s="848"/>
      <c r="AN100" s="849"/>
    </row>
    <row r="101" spans="3:51" ht="18" customHeight="1">
      <c r="C101" s="216">
        <f>IF(D101="","",SUBTOTAL(103,$D$78:D101))</f>
        <v>24</v>
      </c>
      <c r="D101" s="846" t="str">
        <f>IF('Input Data'!I94="","",'Input Data'!I94)</f>
        <v>DOMINGUEZ, BEATRICE EVANGELISTA</v>
      </c>
      <c r="E101" s="847"/>
      <c r="F101" s="258"/>
      <c r="G101" s="259"/>
      <c r="H101" s="219"/>
      <c r="I101" s="219"/>
      <c r="J101" s="220"/>
      <c r="K101" s="221"/>
      <c r="L101" s="219"/>
      <c r="M101" s="219"/>
      <c r="N101" s="219"/>
      <c r="O101" s="222"/>
      <c r="P101" s="223"/>
      <c r="Q101" s="219"/>
      <c r="R101" s="219"/>
      <c r="S101" s="219"/>
      <c r="T101" s="220"/>
      <c r="U101" s="221"/>
      <c r="V101" s="219"/>
      <c r="W101" s="219"/>
      <c r="X101" s="219"/>
      <c r="Y101" s="222"/>
      <c r="Z101" s="223"/>
      <c r="AA101" s="219"/>
      <c r="AB101" s="219"/>
      <c r="AC101" s="222"/>
      <c r="AD101" s="220"/>
      <c r="AE101" s="212">
        <f t="shared" si="7"/>
        <v>0</v>
      </c>
      <c r="AF101" s="213">
        <f t="shared" si="8"/>
        <v>20</v>
      </c>
      <c r="AG101" s="256">
        <f t="shared" si="9"/>
        <v>0</v>
      </c>
      <c r="AH101" s="257">
        <f t="shared" si="10"/>
        <v>20</v>
      </c>
      <c r="AI101" s="850"/>
      <c r="AJ101" s="848"/>
      <c r="AK101" s="848"/>
      <c r="AL101" s="848"/>
      <c r="AM101" s="848"/>
      <c r="AN101" s="849"/>
    </row>
    <row r="102" spans="3:51" ht="18" customHeight="1">
      <c r="C102" s="216">
        <f>IF(D102="","",SUBTOTAL(103,$D$78:D102))</f>
        <v>25</v>
      </c>
      <c r="D102" s="846" t="str">
        <f>IF('Input Data'!I95="","",'Input Data'!I95)</f>
        <v>ESPINOZA, CAMILLE MERCADO</v>
      </c>
      <c r="E102" s="847"/>
      <c r="F102" s="258"/>
      <c r="G102" s="259"/>
      <c r="H102" s="219"/>
      <c r="I102" s="219"/>
      <c r="J102" s="220"/>
      <c r="K102" s="221"/>
      <c r="L102" s="219"/>
      <c r="M102" s="219"/>
      <c r="N102" s="219"/>
      <c r="O102" s="222"/>
      <c r="P102" s="223"/>
      <c r="Q102" s="219"/>
      <c r="R102" s="219"/>
      <c r="S102" s="219"/>
      <c r="T102" s="220"/>
      <c r="U102" s="221"/>
      <c r="V102" s="219"/>
      <c r="W102" s="219"/>
      <c r="X102" s="219"/>
      <c r="Y102" s="222"/>
      <c r="Z102" s="223"/>
      <c r="AA102" s="219"/>
      <c r="AB102" s="219"/>
      <c r="AC102" s="222"/>
      <c r="AD102" s="220"/>
      <c r="AE102" s="212">
        <f t="shared" si="7"/>
        <v>0</v>
      </c>
      <c r="AF102" s="213">
        <f t="shared" si="8"/>
        <v>20</v>
      </c>
      <c r="AG102" s="256">
        <f t="shared" si="9"/>
        <v>0</v>
      </c>
      <c r="AH102" s="257">
        <f t="shared" si="10"/>
        <v>20</v>
      </c>
      <c r="AI102" s="850"/>
      <c r="AJ102" s="848"/>
      <c r="AK102" s="848"/>
      <c r="AL102" s="848"/>
      <c r="AM102" s="848"/>
      <c r="AN102" s="849"/>
    </row>
    <row r="103" spans="3:51" ht="18" customHeight="1">
      <c r="C103" s="216">
        <f>IF(D103="","",SUBTOTAL(103,$D$78:D103))</f>
        <v>26</v>
      </c>
      <c r="D103" s="846" t="str">
        <f>IF('Input Data'!I96="","",'Input Data'!I96)</f>
        <v>DEL ROSARIO, LIANNE PADILLA</v>
      </c>
      <c r="E103" s="847"/>
      <c r="F103" s="258"/>
      <c r="G103" s="259"/>
      <c r="H103" s="219"/>
      <c r="I103" s="219"/>
      <c r="J103" s="220"/>
      <c r="K103" s="221"/>
      <c r="L103" s="219"/>
      <c r="M103" s="219"/>
      <c r="N103" s="219"/>
      <c r="O103" s="222"/>
      <c r="P103" s="223"/>
      <c r="Q103" s="219"/>
      <c r="R103" s="219"/>
      <c r="S103" s="219"/>
      <c r="T103" s="220"/>
      <c r="U103" s="221"/>
      <c r="V103" s="219"/>
      <c r="W103" s="219"/>
      <c r="X103" s="219"/>
      <c r="Y103" s="222"/>
      <c r="Z103" s="223"/>
      <c r="AA103" s="219"/>
      <c r="AB103" s="219"/>
      <c r="AC103" s="222"/>
      <c r="AD103" s="220"/>
      <c r="AE103" s="212">
        <f t="shared" si="7"/>
        <v>0</v>
      </c>
      <c r="AF103" s="213">
        <f t="shared" si="8"/>
        <v>20</v>
      </c>
      <c r="AG103" s="256">
        <f t="shared" si="9"/>
        <v>0</v>
      </c>
      <c r="AH103" s="257">
        <f t="shared" si="10"/>
        <v>20</v>
      </c>
      <c r="AI103" s="850"/>
      <c r="AJ103" s="848"/>
      <c r="AK103" s="848"/>
      <c r="AL103" s="848"/>
      <c r="AM103" s="848"/>
      <c r="AN103" s="849"/>
    </row>
    <row r="104" spans="3:51" ht="18" customHeight="1">
      <c r="C104" s="216">
        <f>IF(D104="","",SUBTOTAL(103,$D$78:D104))</f>
        <v>27</v>
      </c>
      <c r="D104" s="846" t="str">
        <f>IF('Input Data'!I97="","",'Input Data'!I97)</f>
        <v>EVANGELISTA, CELINE MANALO</v>
      </c>
      <c r="E104" s="847"/>
      <c r="F104" s="258"/>
      <c r="G104" s="259"/>
      <c r="H104" s="219"/>
      <c r="I104" s="219"/>
      <c r="J104" s="220"/>
      <c r="K104" s="221"/>
      <c r="L104" s="219"/>
      <c r="M104" s="219"/>
      <c r="N104" s="219"/>
      <c r="O104" s="222"/>
      <c r="P104" s="223"/>
      <c r="Q104" s="219"/>
      <c r="R104" s="219"/>
      <c r="S104" s="219"/>
      <c r="T104" s="220"/>
      <c r="U104" s="221"/>
      <c r="V104" s="219"/>
      <c r="W104" s="219"/>
      <c r="X104" s="219"/>
      <c r="Y104" s="222"/>
      <c r="Z104" s="223"/>
      <c r="AA104" s="219"/>
      <c r="AB104" s="219"/>
      <c r="AC104" s="222"/>
      <c r="AD104" s="220"/>
      <c r="AE104" s="212">
        <f t="shared" si="7"/>
        <v>0</v>
      </c>
      <c r="AF104" s="213">
        <f t="shared" si="8"/>
        <v>20</v>
      </c>
      <c r="AG104" s="256">
        <f t="shared" si="9"/>
        <v>0</v>
      </c>
      <c r="AH104" s="257">
        <f t="shared" si="10"/>
        <v>20</v>
      </c>
      <c r="AI104" s="850"/>
      <c r="AJ104" s="848"/>
      <c r="AK104" s="848"/>
      <c r="AL104" s="848"/>
      <c r="AM104" s="848"/>
      <c r="AN104" s="849"/>
    </row>
    <row r="105" spans="3:51" ht="18" customHeight="1">
      <c r="C105" s="216">
        <f>IF(D105="","",SUBTOTAL(103,$D$78:D105))</f>
        <v>28</v>
      </c>
      <c r="D105" s="846" t="str">
        <f>IF('Input Data'!I98="","",'Input Data'!I98)</f>
        <v>MERCADO, MAE SORIANO</v>
      </c>
      <c r="E105" s="847"/>
      <c r="F105" s="258"/>
      <c r="G105" s="259"/>
      <c r="H105" s="219"/>
      <c r="I105" s="219"/>
      <c r="J105" s="220"/>
      <c r="K105" s="221"/>
      <c r="L105" s="219"/>
      <c r="M105" s="219"/>
      <c r="N105" s="219"/>
      <c r="O105" s="222"/>
      <c r="P105" s="223"/>
      <c r="Q105" s="219"/>
      <c r="R105" s="219"/>
      <c r="S105" s="219"/>
      <c r="T105" s="220"/>
      <c r="U105" s="221"/>
      <c r="V105" s="219"/>
      <c r="W105" s="219"/>
      <c r="X105" s="219"/>
      <c r="Y105" s="222"/>
      <c r="Z105" s="223"/>
      <c r="AA105" s="219"/>
      <c r="AB105" s="219"/>
      <c r="AC105" s="222"/>
      <c r="AD105" s="220"/>
      <c r="AE105" s="212">
        <f t="shared" si="7"/>
        <v>0</v>
      </c>
      <c r="AF105" s="213">
        <f t="shared" si="8"/>
        <v>20</v>
      </c>
      <c r="AG105" s="256">
        <f t="shared" si="9"/>
        <v>0</v>
      </c>
      <c r="AH105" s="257">
        <f t="shared" si="10"/>
        <v>20</v>
      </c>
      <c r="AI105" s="850"/>
      <c r="AJ105" s="848"/>
      <c r="AK105" s="848"/>
      <c r="AL105" s="848"/>
      <c r="AM105" s="848"/>
      <c r="AN105" s="849"/>
    </row>
    <row r="106" spans="3:51" ht="18" customHeight="1">
      <c r="C106" s="216">
        <f>IF(D106="","",SUBTOTAL(103,$D$78:D106))</f>
        <v>29</v>
      </c>
      <c r="D106" s="846" t="str">
        <f>IF('Input Data'!I99="","",'Input Data'!I99)</f>
        <v>PADILLA, RICA VILLAREAL</v>
      </c>
      <c r="E106" s="847"/>
      <c r="F106" s="258"/>
      <c r="G106" s="259"/>
      <c r="H106" s="219"/>
      <c r="I106" s="219"/>
      <c r="J106" s="220"/>
      <c r="K106" s="221"/>
      <c r="L106" s="219"/>
      <c r="M106" s="219"/>
      <c r="N106" s="219"/>
      <c r="O106" s="222"/>
      <c r="P106" s="223"/>
      <c r="Q106" s="219"/>
      <c r="R106" s="219"/>
      <c r="S106" s="219"/>
      <c r="T106" s="220"/>
      <c r="U106" s="221"/>
      <c r="V106" s="219"/>
      <c r="W106" s="219"/>
      <c r="X106" s="219"/>
      <c r="Y106" s="222"/>
      <c r="Z106" s="223"/>
      <c r="AA106" s="219"/>
      <c r="AB106" s="219"/>
      <c r="AC106" s="222"/>
      <c r="AD106" s="220"/>
      <c r="AE106" s="212">
        <f t="shared" si="7"/>
        <v>0</v>
      </c>
      <c r="AF106" s="213">
        <f t="shared" si="8"/>
        <v>20</v>
      </c>
      <c r="AG106" s="256">
        <f t="shared" si="9"/>
        <v>0</v>
      </c>
      <c r="AH106" s="257">
        <f t="shared" si="10"/>
        <v>20</v>
      </c>
      <c r="AI106" s="850"/>
      <c r="AJ106" s="848"/>
      <c r="AK106" s="848"/>
      <c r="AL106" s="848"/>
      <c r="AM106" s="848"/>
      <c r="AN106" s="849"/>
    </row>
    <row r="107" spans="3:51" ht="18" customHeight="1">
      <c r="C107" s="216">
        <f>IF(D107="","",SUBTOTAL(103,$D$78:D107))</f>
        <v>30</v>
      </c>
      <c r="D107" s="846" t="str">
        <f>IF('Input Data'!I100="","",'Input Data'!I100)</f>
        <v>MANALO, ELAINE MARQUEZ</v>
      </c>
      <c r="E107" s="847"/>
      <c r="F107" s="258"/>
      <c r="G107" s="259"/>
      <c r="H107" s="219"/>
      <c r="I107" s="219"/>
      <c r="J107" s="220"/>
      <c r="K107" s="221"/>
      <c r="L107" s="219"/>
      <c r="M107" s="219"/>
      <c r="N107" s="219"/>
      <c r="O107" s="222"/>
      <c r="P107" s="223"/>
      <c r="Q107" s="219"/>
      <c r="R107" s="219"/>
      <c r="S107" s="219"/>
      <c r="T107" s="220"/>
      <c r="U107" s="221"/>
      <c r="V107" s="219"/>
      <c r="W107" s="219"/>
      <c r="X107" s="219"/>
      <c r="Y107" s="222"/>
      <c r="Z107" s="223"/>
      <c r="AA107" s="219"/>
      <c r="AB107" s="219"/>
      <c r="AC107" s="222"/>
      <c r="AD107" s="220"/>
      <c r="AE107" s="212">
        <f t="shared" si="7"/>
        <v>0</v>
      </c>
      <c r="AF107" s="213">
        <f t="shared" si="8"/>
        <v>20</v>
      </c>
      <c r="AG107" s="256">
        <f t="shared" si="9"/>
        <v>0</v>
      </c>
      <c r="AH107" s="257">
        <f t="shared" si="10"/>
        <v>20</v>
      </c>
      <c r="AI107" s="850"/>
      <c r="AJ107" s="848"/>
      <c r="AK107" s="848"/>
      <c r="AL107" s="848"/>
      <c r="AM107" s="848"/>
      <c r="AN107" s="849"/>
    </row>
    <row r="108" spans="3:51" ht="18" customHeight="1">
      <c r="C108" s="216">
        <f>IF(D108="","",SUBTOTAL(103,$D$78:D108))</f>
        <v>31</v>
      </c>
      <c r="D108" s="846" t="str">
        <f>IF('Input Data'!I101="","",'Input Data'!I101)</f>
        <v>SORIANO, SOFIA DIZON</v>
      </c>
      <c r="E108" s="847"/>
      <c r="F108" s="258"/>
      <c r="G108" s="259"/>
      <c r="H108" s="219"/>
      <c r="I108" s="219"/>
      <c r="J108" s="220"/>
      <c r="K108" s="221"/>
      <c r="L108" s="219"/>
      <c r="M108" s="219"/>
      <c r="N108" s="219"/>
      <c r="O108" s="222"/>
      <c r="P108" s="223"/>
      <c r="Q108" s="219"/>
      <c r="R108" s="219"/>
      <c r="S108" s="219"/>
      <c r="T108" s="220"/>
      <c r="U108" s="221"/>
      <c r="V108" s="219"/>
      <c r="W108" s="219"/>
      <c r="X108" s="219"/>
      <c r="Y108" s="222"/>
      <c r="Z108" s="223"/>
      <c r="AA108" s="219"/>
      <c r="AB108" s="219"/>
      <c r="AC108" s="222"/>
      <c r="AD108" s="220"/>
      <c r="AE108" s="212">
        <f t="shared" si="7"/>
        <v>0</v>
      </c>
      <c r="AF108" s="213">
        <f t="shared" si="8"/>
        <v>20</v>
      </c>
      <c r="AG108" s="256">
        <f t="shared" si="9"/>
        <v>0</v>
      </c>
      <c r="AH108" s="257">
        <f t="shared" si="10"/>
        <v>20</v>
      </c>
      <c r="AI108" s="850"/>
      <c r="AJ108" s="848"/>
      <c r="AK108" s="848"/>
      <c r="AL108" s="848"/>
      <c r="AM108" s="848"/>
      <c r="AN108" s="849"/>
    </row>
    <row r="109" spans="3:51" ht="18" customHeight="1">
      <c r="C109" s="216">
        <f>IF(D109="","",SUBTOTAL(103,$D$78:D109))</f>
        <v>32</v>
      </c>
      <c r="D109" s="846" t="str">
        <f>IF('Input Data'!I102="","",'Input Data'!I102)</f>
        <v>VILLAREAL, MARGAUX DE LEON</v>
      </c>
      <c r="E109" s="847"/>
      <c r="F109" s="258"/>
      <c r="G109" s="259"/>
      <c r="H109" s="219"/>
      <c r="I109" s="219"/>
      <c r="J109" s="220"/>
      <c r="K109" s="221"/>
      <c r="L109" s="219"/>
      <c r="M109" s="219"/>
      <c r="N109" s="219"/>
      <c r="O109" s="222"/>
      <c r="P109" s="223"/>
      <c r="Q109" s="219"/>
      <c r="R109" s="219"/>
      <c r="S109" s="219"/>
      <c r="T109" s="220"/>
      <c r="U109" s="221"/>
      <c r="V109" s="219"/>
      <c r="W109" s="219"/>
      <c r="X109" s="219"/>
      <c r="Y109" s="222"/>
      <c r="Z109" s="223"/>
      <c r="AA109" s="219"/>
      <c r="AB109" s="219"/>
      <c r="AC109" s="222"/>
      <c r="AD109" s="220"/>
      <c r="AE109" s="212">
        <f t="shared" si="7"/>
        <v>0</v>
      </c>
      <c r="AF109" s="213">
        <f t="shared" si="8"/>
        <v>20</v>
      </c>
      <c r="AG109" s="256">
        <f t="shared" si="9"/>
        <v>0</v>
      </c>
      <c r="AH109" s="257">
        <f t="shared" si="10"/>
        <v>20</v>
      </c>
      <c r="AI109" s="850"/>
      <c r="AJ109" s="848"/>
      <c r="AK109" s="848"/>
      <c r="AL109" s="848"/>
      <c r="AM109" s="848"/>
      <c r="AN109" s="849"/>
    </row>
    <row r="110" spans="3:51" ht="18" customHeight="1">
      <c r="C110" s="216">
        <f>IF(D110="","",SUBTOTAL(103,$D$78:D110))</f>
        <v>33</v>
      </c>
      <c r="D110" s="846" t="str">
        <f>IF('Input Data'!I103="","",'Input Data'!I103)</f>
        <v>MARQUEZ, ROXANNE FRANCISCO</v>
      </c>
      <c r="E110" s="847"/>
      <c r="F110" s="258"/>
      <c r="G110" s="259"/>
      <c r="H110" s="219"/>
      <c r="I110" s="219"/>
      <c r="J110" s="220"/>
      <c r="K110" s="221"/>
      <c r="L110" s="219"/>
      <c r="M110" s="219"/>
      <c r="N110" s="219"/>
      <c r="O110" s="222"/>
      <c r="P110" s="223"/>
      <c r="Q110" s="219"/>
      <c r="R110" s="219"/>
      <c r="S110" s="219"/>
      <c r="T110" s="220"/>
      <c r="U110" s="221"/>
      <c r="V110" s="219"/>
      <c r="W110" s="219"/>
      <c r="X110" s="219"/>
      <c r="Y110" s="222"/>
      <c r="Z110" s="223"/>
      <c r="AA110" s="219"/>
      <c r="AB110" s="219"/>
      <c r="AC110" s="222"/>
      <c r="AD110" s="220"/>
      <c r="AE110" s="212">
        <f t="shared" si="7"/>
        <v>0</v>
      </c>
      <c r="AF110" s="213">
        <f t="shared" si="8"/>
        <v>20</v>
      </c>
      <c r="AG110" s="256">
        <f t="shared" si="9"/>
        <v>0</v>
      </c>
      <c r="AH110" s="257">
        <f t="shared" si="10"/>
        <v>20</v>
      </c>
      <c r="AI110" s="850"/>
      <c r="AJ110" s="848"/>
      <c r="AK110" s="848"/>
      <c r="AL110" s="848"/>
      <c r="AM110" s="848"/>
      <c r="AN110" s="849"/>
    </row>
    <row r="111" spans="3:51" ht="18" customHeight="1">
      <c r="C111" s="216">
        <f>IF(D111="","",SUBTOTAL(103,$D$78:D111))</f>
        <v>34</v>
      </c>
      <c r="D111" s="846" t="str">
        <f>IF('Input Data'!I104="","",'Input Data'!I104)</f>
        <v>SANTIAGO, KRIZIA ORTEGA</v>
      </c>
      <c r="E111" s="847"/>
      <c r="F111" s="258"/>
      <c r="G111" s="259"/>
      <c r="H111" s="219"/>
      <c r="I111" s="219"/>
      <c r="J111" s="220"/>
      <c r="K111" s="221"/>
      <c r="L111" s="219"/>
      <c r="M111" s="219"/>
      <c r="N111" s="219"/>
      <c r="O111" s="222"/>
      <c r="P111" s="223"/>
      <c r="Q111" s="219"/>
      <c r="R111" s="219"/>
      <c r="S111" s="219"/>
      <c r="T111" s="220"/>
      <c r="U111" s="221"/>
      <c r="V111" s="219"/>
      <c r="W111" s="219"/>
      <c r="X111" s="219"/>
      <c r="Y111" s="222"/>
      <c r="Z111" s="223"/>
      <c r="AA111" s="219"/>
      <c r="AB111" s="219"/>
      <c r="AC111" s="222"/>
      <c r="AD111" s="220"/>
      <c r="AE111" s="212">
        <f t="shared" si="7"/>
        <v>0</v>
      </c>
      <c r="AF111" s="213">
        <f t="shared" si="8"/>
        <v>20</v>
      </c>
      <c r="AG111" s="256">
        <f t="shared" si="9"/>
        <v>0</v>
      </c>
      <c r="AH111" s="257">
        <f t="shared" si="10"/>
        <v>20</v>
      </c>
      <c r="AI111" s="850"/>
      <c r="AJ111" s="848"/>
      <c r="AK111" s="848"/>
      <c r="AL111" s="848"/>
      <c r="AM111" s="848"/>
      <c r="AN111" s="849"/>
    </row>
    <row r="112" spans="3:51" ht="18" customHeight="1">
      <c r="C112" s="216">
        <f>IF(D112="","",SUBTOTAL(103,$D$78:D112))</f>
        <v>35</v>
      </c>
      <c r="D112" s="846" t="str">
        <f>IF('Input Data'!I105="","",'Input Data'!I105)</f>
        <v>DE LEON, HANNAH CHAVEZ</v>
      </c>
      <c r="E112" s="847"/>
      <c r="F112" s="258"/>
      <c r="G112" s="259"/>
      <c r="H112" s="219"/>
      <c r="I112" s="219"/>
      <c r="J112" s="220"/>
      <c r="K112" s="221"/>
      <c r="L112" s="219"/>
      <c r="M112" s="219"/>
      <c r="N112" s="219"/>
      <c r="O112" s="222"/>
      <c r="P112" s="223"/>
      <c r="Q112" s="219"/>
      <c r="R112" s="219"/>
      <c r="S112" s="219"/>
      <c r="T112" s="220"/>
      <c r="U112" s="221"/>
      <c r="V112" s="219"/>
      <c r="W112" s="219"/>
      <c r="X112" s="219"/>
      <c r="Y112" s="222"/>
      <c r="Z112" s="223"/>
      <c r="AA112" s="219"/>
      <c r="AB112" s="219"/>
      <c r="AC112" s="222"/>
      <c r="AD112" s="220"/>
      <c r="AE112" s="212">
        <f t="shared" si="7"/>
        <v>0</v>
      </c>
      <c r="AF112" s="213">
        <f t="shared" si="8"/>
        <v>20</v>
      </c>
      <c r="AG112" s="256">
        <f t="shared" si="9"/>
        <v>0</v>
      </c>
      <c r="AH112" s="257">
        <f t="shared" si="10"/>
        <v>20</v>
      </c>
      <c r="AI112" s="850"/>
      <c r="AJ112" s="848"/>
      <c r="AK112" s="848"/>
      <c r="AL112" s="848"/>
      <c r="AM112" s="848"/>
      <c r="AN112" s="849"/>
    </row>
    <row r="113" spans="3:51" ht="18" customHeight="1">
      <c r="C113" s="216">
        <f>IF(D113="","",SUBTOTAL(103,$D$78:D113))</f>
        <v>36</v>
      </c>
      <c r="D113" s="846" t="str">
        <f>IF('Input Data'!I106="","",'Input Data'!I106)</f>
        <v>DIZON, SHANELLE LIM</v>
      </c>
      <c r="E113" s="847"/>
      <c r="F113" s="258"/>
      <c r="G113" s="259"/>
      <c r="H113" s="219"/>
      <c r="I113" s="219"/>
      <c r="J113" s="220"/>
      <c r="K113" s="221"/>
      <c r="L113" s="219"/>
      <c r="M113" s="219"/>
      <c r="N113" s="219"/>
      <c r="O113" s="222"/>
      <c r="P113" s="223"/>
      <c r="Q113" s="219"/>
      <c r="R113" s="219"/>
      <c r="S113" s="219"/>
      <c r="T113" s="220"/>
      <c r="U113" s="221"/>
      <c r="V113" s="219"/>
      <c r="W113" s="219"/>
      <c r="X113" s="219"/>
      <c r="Y113" s="222"/>
      <c r="Z113" s="223"/>
      <c r="AA113" s="219"/>
      <c r="AB113" s="219"/>
      <c r="AC113" s="222"/>
      <c r="AD113" s="220"/>
      <c r="AE113" s="212">
        <f t="shared" si="7"/>
        <v>0</v>
      </c>
      <c r="AF113" s="213">
        <f t="shared" si="8"/>
        <v>20</v>
      </c>
      <c r="AG113" s="256">
        <f t="shared" si="9"/>
        <v>0</v>
      </c>
      <c r="AH113" s="257">
        <f t="shared" si="10"/>
        <v>20</v>
      </c>
      <c r="AI113" s="850"/>
      <c r="AJ113" s="848"/>
      <c r="AK113" s="848"/>
      <c r="AL113" s="848"/>
      <c r="AM113" s="848"/>
      <c r="AN113" s="849"/>
    </row>
    <row r="114" spans="3:51" ht="18" customHeight="1">
      <c r="C114" s="216">
        <f>IF(D114="","",SUBTOTAL(103,$D$78:D114))</f>
        <v>37</v>
      </c>
      <c r="D114" s="846" t="str">
        <f>IF('Input Data'!I107="","",'Input Data'!I107)</f>
        <v>FRANCISCO, LORIE CHUA</v>
      </c>
      <c r="E114" s="847"/>
      <c r="F114" s="258"/>
      <c r="G114" s="259"/>
      <c r="H114" s="219"/>
      <c r="I114" s="219"/>
      <c r="J114" s="220"/>
      <c r="K114" s="221"/>
      <c r="L114" s="219"/>
      <c r="M114" s="219"/>
      <c r="N114" s="219"/>
      <c r="O114" s="222"/>
      <c r="P114" s="223"/>
      <c r="Q114" s="219"/>
      <c r="R114" s="219"/>
      <c r="S114" s="219"/>
      <c r="T114" s="220"/>
      <c r="U114" s="221"/>
      <c r="V114" s="219"/>
      <c r="W114" s="219"/>
      <c r="X114" s="219"/>
      <c r="Y114" s="222"/>
      <c r="Z114" s="223"/>
      <c r="AA114" s="219"/>
      <c r="AB114" s="219"/>
      <c r="AC114" s="222"/>
      <c r="AD114" s="220"/>
      <c r="AE114" s="212">
        <f t="shared" si="7"/>
        <v>0</v>
      </c>
      <c r="AF114" s="213">
        <f t="shared" si="8"/>
        <v>20</v>
      </c>
      <c r="AG114" s="256">
        <f t="shared" si="9"/>
        <v>0</v>
      </c>
      <c r="AH114" s="257">
        <f t="shared" si="10"/>
        <v>20</v>
      </c>
      <c r="AI114" s="850"/>
      <c r="AJ114" s="848"/>
      <c r="AK114" s="848"/>
      <c r="AL114" s="848"/>
      <c r="AM114" s="848"/>
      <c r="AN114" s="849"/>
    </row>
    <row r="115" spans="3:51" ht="18" customHeight="1">
      <c r="C115" s="216">
        <f>IF(D115="","",SUBTOTAL(103,$D$78:D115))</f>
        <v>38</v>
      </c>
      <c r="D115" s="846" t="str">
        <f>IF('Input Data'!I108="","",'Input Data'!I108)</f>
        <v>ORTEGA, JANELLE SY</v>
      </c>
      <c r="E115" s="847"/>
      <c r="F115" s="258"/>
      <c r="G115" s="259"/>
      <c r="H115" s="219"/>
      <c r="I115" s="219"/>
      <c r="J115" s="220"/>
      <c r="K115" s="221"/>
      <c r="L115" s="219"/>
      <c r="M115" s="219"/>
      <c r="N115" s="219"/>
      <c r="O115" s="222"/>
      <c r="P115" s="223"/>
      <c r="Q115" s="219"/>
      <c r="R115" s="219"/>
      <c r="S115" s="219"/>
      <c r="T115" s="220"/>
      <c r="U115" s="221"/>
      <c r="V115" s="219"/>
      <c r="W115" s="219"/>
      <c r="X115" s="219"/>
      <c r="Y115" s="222"/>
      <c r="Z115" s="223"/>
      <c r="AA115" s="219"/>
      <c r="AB115" s="219"/>
      <c r="AC115" s="222"/>
      <c r="AD115" s="220"/>
      <c r="AE115" s="212">
        <f t="shared" si="7"/>
        <v>0</v>
      </c>
      <c r="AF115" s="213">
        <f t="shared" si="8"/>
        <v>20</v>
      </c>
      <c r="AG115" s="256">
        <f t="shared" si="9"/>
        <v>0</v>
      </c>
      <c r="AH115" s="257">
        <f t="shared" si="10"/>
        <v>20</v>
      </c>
      <c r="AI115" s="850"/>
      <c r="AJ115" s="848"/>
      <c r="AK115" s="848"/>
      <c r="AL115" s="848"/>
      <c r="AM115" s="848"/>
      <c r="AN115" s="849"/>
    </row>
    <row r="116" spans="3:51" ht="18" customHeight="1">
      <c r="C116" s="216">
        <f>IF(D116="","",SUBTOTAL(103,$D$78:D116))</f>
        <v>39</v>
      </c>
      <c r="D116" s="846" t="str">
        <f>IF('Input Data'!I109="","",'Input Data'!I109)</f>
        <v>CHAVEZ, FAYE GO</v>
      </c>
      <c r="E116" s="847"/>
      <c r="F116" s="258"/>
      <c r="G116" s="259"/>
      <c r="H116" s="219"/>
      <c r="I116" s="219"/>
      <c r="J116" s="220"/>
      <c r="K116" s="221"/>
      <c r="L116" s="219"/>
      <c r="M116" s="219"/>
      <c r="N116" s="219"/>
      <c r="O116" s="222"/>
      <c r="P116" s="223"/>
      <c r="Q116" s="219"/>
      <c r="R116" s="219"/>
      <c r="S116" s="219"/>
      <c r="T116" s="220"/>
      <c r="U116" s="221"/>
      <c r="V116" s="219"/>
      <c r="W116" s="219"/>
      <c r="X116" s="219"/>
      <c r="Y116" s="222"/>
      <c r="Z116" s="223"/>
      <c r="AA116" s="219"/>
      <c r="AB116" s="219"/>
      <c r="AC116" s="222"/>
      <c r="AD116" s="220"/>
      <c r="AE116" s="212">
        <f t="shared" si="7"/>
        <v>0</v>
      </c>
      <c r="AF116" s="213">
        <f t="shared" si="8"/>
        <v>20</v>
      </c>
      <c r="AG116" s="256">
        <f t="shared" si="9"/>
        <v>0</v>
      </c>
      <c r="AH116" s="257">
        <f t="shared" si="10"/>
        <v>20</v>
      </c>
      <c r="AI116" s="850"/>
      <c r="AJ116" s="848"/>
      <c r="AK116" s="848"/>
      <c r="AL116" s="848"/>
      <c r="AM116" s="848"/>
      <c r="AN116" s="849"/>
    </row>
    <row r="117" spans="3:51" ht="18" customHeight="1">
      <c r="C117" s="216">
        <f>IF(D117="","",SUBTOTAL(103,$D$78:D117))</f>
        <v>40</v>
      </c>
      <c r="D117" s="846" t="str">
        <f>IF('Input Data'!I110="","",'Input Data'!I110)</f>
        <v>LIM, ROWENA TAN</v>
      </c>
      <c r="E117" s="847"/>
      <c r="F117" s="258"/>
      <c r="G117" s="259"/>
      <c r="H117" s="219"/>
      <c r="I117" s="219"/>
      <c r="J117" s="220"/>
      <c r="K117" s="221"/>
      <c r="L117" s="219"/>
      <c r="M117" s="219"/>
      <c r="N117" s="219"/>
      <c r="O117" s="222"/>
      <c r="P117" s="223"/>
      <c r="Q117" s="219"/>
      <c r="R117" s="219"/>
      <c r="S117" s="219"/>
      <c r="T117" s="220"/>
      <c r="U117" s="221"/>
      <c r="V117" s="219"/>
      <c r="W117" s="219"/>
      <c r="X117" s="219"/>
      <c r="Y117" s="222"/>
      <c r="Z117" s="223"/>
      <c r="AA117" s="219"/>
      <c r="AB117" s="219"/>
      <c r="AC117" s="222"/>
      <c r="AD117" s="220"/>
      <c r="AE117" s="212">
        <f t="shared" si="7"/>
        <v>0</v>
      </c>
      <c r="AF117" s="213">
        <f t="shared" si="8"/>
        <v>20</v>
      </c>
      <c r="AG117" s="256">
        <f t="shared" si="9"/>
        <v>0</v>
      </c>
      <c r="AH117" s="257">
        <f t="shared" si="10"/>
        <v>20</v>
      </c>
      <c r="AI117" s="850"/>
      <c r="AJ117" s="848"/>
      <c r="AK117" s="848"/>
      <c r="AL117" s="848"/>
      <c r="AM117" s="848"/>
      <c r="AN117" s="849"/>
    </row>
    <row r="118" spans="3:51" ht="18" customHeight="1">
      <c r="C118" s="216">
        <f>IF(D118="","",SUBTOTAL(103,$D$78:D118))</f>
        <v>41</v>
      </c>
      <c r="D118" s="846" t="str">
        <f>IF('Input Data'!I111="","",'Input Data'!I111)</f>
        <v>CHUA, KRISTA ONG</v>
      </c>
      <c r="E118" s="847"/>
      <c r="F118" s="258"/>
      <c r="G118" s="259"/>
      <c r="H118" s="219"/>
      <c r="I118" s="219"/>
      <c r="J118" s="220"/>
      <c r="K118" s="221"/>
      <c r="L118" s="219"/>
      <c r="M118" s="219"/>
      <c r="N118" s="219"/>
      <c r="O118" s="222"/>
      <c r="P118" s="223"/>
      <c r="Q118" s="219"/>
      <c r="R118" s="219"/>
      <c r="S118" s="219"/>
      <c r="T118" s="220"/>
      <c r="U118" s="221"/>
      <c r="V118" s="219"/>
      <c r="W118" s="219"/>
      <c r="X118" s="219"/>
      <c r="Y118" s="222"/>
      <c r="Z118" s="223"/>
      <c r="AA118" s="219"/>
      <c r="AB118" s="219"/>
      <c r="AC118" s="222"/>
      <c r="AD118" s="220"/>
      <c r="AE118" s="212">
        <f t="shared" si="7"/>
        <v>0</v>
      </c>
      <c r="AF118" s="213">
        <f t="shared" si="8"/>
        <v>20</v>
      </c>
      <c r="AG118" s="256">
        <f t="shared" si="9"/>
        <v>0</v>
      </c>
      <c r="AH118" s="257">
        <f t="shared" si="10"/>
        <v>20</v>
      </c>
      <c r="AI118" s="850"/>
      <c r="AJ118" s="848"/>
      <c r="AK118" s="848"/>
      <c r="AL118" s="848"/>
      <c r="AM118" s="848"/>
      <c r="AN118" s="849"/>
      <c r="AY118" s="177">
        <f t="shared" si="6"/>
        <v>1</v>
      </c>
    </row>
    <row r="119" spans="3:51" ht="18" customHeight="1">
      <c r="C119" s="216">
        <f>IF(D119="","",SUBTOTAL(103,$D$78:D119))</f>
        <v>42</v>
      </c>
      <c r="D119" s="846" t="str">
        <f>IF('Input Data'!I112="","",'Input Data'!I112)</f>
        <v>SY, MICHELLE UY</v>
      </c>
      <c r="E119" s="847"/>
      <c r="F119" s="221"/>
      <c r="G119" s="219"/>
      <c r="H119" s="219"/>
      <c r="I119" s="219"/>
      <c r="J119" s="220"/>
      <c r="K119" s="221"/>
      <c r="L119" s="219"/>
      <c r="M119" s="219"/>
      <c r="N119" s="219"/>
      <c r="O119" s="222"/>
      <c r="P119" s="223"/>
      <c r="Q119" s="219"/>
      <c r="R119" s="219"/>
      <c r="S119" s="219"/>
      <c r="T119" s="220"/>
      <c r="U119" s="221"/>
      <c r="V119" s="219"/>
      <c r="W119" s="219"/>
      <c r="X119" s="219"/>
      <c r="Y119" s="222"/>
      <c r="Z119" s="223"/>
      <c r="AA119" s="219"/>
      <c r="AB119" s="219"/>
      <c r="AC119" s="222"/>
      <c r="AD119" s="220"/>
      <c r="AE119" s="212">
        <f t="shared" si="7"/>
        <v>0</v>
      </c>
      <c r="AF119" s="213">
        <f t="shared" si="8"/>
        <v>20</v>
      </c>
      <c r="AG119" s="256">
        <f t="shared" si="9"/>
        <v>0</v>
      </c>
      <c r="AH119" s="257">
        <f t="shared" si="10"/>
        <v>20</v>
      </c>
      <c r="AI119" s="850"/>
      <c r="AJ119" s="848"/>
      <c r="AK119" s="848"/>
      <c r="AL119" s="848"/>
      <c r="AM119" s="848"/>
      <c r="AN119" s="849"/>
      <c r="AY119" s="177">
        <f t="shared" si="6"/>
        <v>1</v>
      </c>
    </row>
    <row r="120" spans="3:51" ht="18" customHeight="1">
      <c r="C120" s="216">
        <f>IF(D120="","",SUBTOTAL(103,$D$78:D120))</f>
        <v>43</v>
      </c>
      <c r="D120" s="846" t="str">
        <f>IF('Input Data'!I113="","",'Input Data'!I113)</f>
        <v>GO, CLARIBEL CO</v>
      </c>
      <c r="E120" s="847"/>
      <c r="F120" s="221"/>
      <c r="G120" s="219"/>
      <c r="H120" s="219"/>
      <c r="I120" s="219"/>
      <c r="J120" s="220"/>
      <c r="K120" s="221"/>
      <c r="L120" s="219"/>
      <c r="M120" s="219"/>
      <c r="N120" s="219"/>
      <c r="O120" s="222"/>
      <c r="P120" s="223"/>
      <c r="Q120" s="219"/>
      <c r="R120" s="219"/>
      <c r="S120" s="219"/>
      <c r="T120" s="220"/>
      <c r="U120" s="221"/>
      <c r="V120" s="219"/>
      <c r="W120" s="219"/>
      <c r="X120" s="219"/>
      <c r="Y120" s="222"/>
      <c r="Z120" s="223"/>
      <c r="AA120" s="219"/>
      <c r="AB120" s="219"/>
      <c r="AC120" s="222"/>
      <c r="AD120" s="220"/>
      <c r="AE120" s="212">
        <f t="shared" si="7"/>
        <v>0</v>
      </c>
      <c r="AF120" s="213">
        <f t="shared" si="8"/>
        <v>20</v>
      </c>
      <c r="AG120" s="256">
        <f t="shared" si="9"/>
        <v>0</v>
      </c>
      <c r="AH120" s="257">
        <f t="shared" si="10"/>
        <v>20</v>
      </c>
      <c r="AI120" s="850"/>
      <c r="AJ120" s="848"/>
      <c r="AK120" s="848"/>
      <c r="AL120" s="848"/>
      <c r="AM120" s="848"/>
      <c r="AN120" s="849"/>
      <c r="AY120" s="177">
        <f t="shared" si="6"/>
        <v>1</v>
      </c>
    </row>
    <row r="121" spans="3:51" ht="18" customHeight="1">
      <c r="C121" s="216">
        <f>IF(D121="","",SUBTOTAL(103,$D$78:D121))</f>
        <v>44</v>
      </c>
      <c r="D121" s="846" t="str">
        <f>IF('Input Data'!I114="","",'Input Data'!I114)</f>
        <v>TAN, DAISY DY</v>
      </c>
      <c r="E121" s="847"/>
      <c r="F121" s="221"/>
      <c r="G121" s="219"/>
      <c r="H121" s="219"/>
      <c r="I121" s="219"/>
      <c r="J121" s="220"/>
      <c r="K121" s="221"/>
      <c r="L121" s="219"/>
      <c r="M121" s="219"/>
      <c r="N121" s="219"/>
      <c r="O121" s="222"/>
      <c r="P121" s="223"/>
      <c r="Q121" s="219"/>
      <c r="R121" s="219"/>
      <c r="S121" s="219"/>
      <c r="T121" s="220"/>
      <c r="U121" s="221"/>
      <c r="V121" s="219"/>
      <c r="W121" s="219"/>
      <c r="X121" s="219"/>
      <c r="Y121" s="222"/>
      <c r="Z121" s="223"/>
      <c r="AA121" s="219"/>
      <c r="AB121" s="219"/>
      <c r="AC121" s="222"/>
      <c r="AD121" s="220"/>
      <c r="AE121" s="212">
        <f t="shared" si="7"/>
        <v>0</v>
      </c>
      <c r="AF121" s="213">
        <f t="shared" si="8"/>
        <v>20</v>
      </c>
      <c r="AG121" s="256">
        <f t="shared" si="9"/>
        <v>0</v>
      </c>
      <c r="AH121" s="257">
        <f t="shared" si="10"/>
        <v>20</v>
      </c>
      <c r="AI121" s="850"/>
      <c r="AJ121" s="848"/>
      <c r="AK121" s="848"/>
      <c r="AL121" s="848"/>
      <c r="AM121" s="848"/>
      <c r="AN121" s="849"/>
      <c r="AY121" s="177">
        <f t="shared" si="6"/>
        <v>1</v>
      </c>
    </row>
    <row r="122" spans="3:51" ht="18" customHeight="1">
      <c r="C122" s="216">
        <f>IF(D122="","",SUBTOTAL(103,$D$78:D122))</f>
        <v>45</v>
      </c>
      <c r="D122" s="846" t="str">
        <f>IF('Input Data'!I115="","",'Input Data'!I115)</f>
        <v>ONG, PRECIOUS TIU</v>
      </c>
      <c r="E122" s="847"/>
      <c r="F122" s="221"/>
      <c r="G122" s="219"/>
      <c r="H122" s="219"/>
      <c r="I122" s="219"/>
      <c r="J122" s="220"/>
      <c r="K122" s="221"/>
      <c r="L122" s="219"/>
      <c r="M122" s="219"/>
      <c r="N122" s="219"/>
      <c r="O122" s="222"/>
      <c r="P122" s="223"/>
      <c r="Q122" s="219"/>
      <c r="R122" s="219"/>
      <c r="S122" s="219"/>
      <c r="T122" s="220"/>
      <c r="U122" s="221"/>
      <c r="V122" s="219"/>
      <c r="W122" s="219"/>
      <c r="X122" s="219"/>
      <c r="Y122" s="222"/>
      <c r="Z122" s="223"/>
      <c r="AA122" s="219"/>
      <c r="AB122" s="219"/>
      <c r="AC122" s="222"/>
      <c r="AD122" s="220"/>
      <c r="AE122" s="212">
        <f t="shared" si="7"/>
        <v>0</v>
      </c>
      <c r="AF122" s="213">
        <f t="shared" si="8"/>
        <v>20</v>
      </c>
      <c r="AG122" s="256">
        <f t="shared" si="9"/>
        <v>0</v>
      </c>
      <c r="AH122" s="257">
        <f t="shared" si="10"/>
        <v>20</v>
      </c>
      <c r="AI122" s="850"/>
      <c r="AJ122" s="848"/>
      <c r="AK122" s="848"/>
      <c r="AL122" s="848"/>
      <c r="AM122" s="848"/>
      <c r="AN122" s="849"/>
      <c r="AY122" s="177">
        <f t="shared" si="6"/>
        <v>1</v>
      </c>
    </row>
    <row r="123" spans="3:51" ht="18" customHeight="1">
      <c r="C123" s="216">
        <f>IF(D123="","",SUBTOTAL(103,$D$78:D123))</f>
        <v>46</v>
      </c>
      <c r="D123" s="846" t="str">
        <f>IF('Input Data'!I116="","",'Input Data'!I116)</f>
        <v>UY, PHOEBE YUMUL</v>
      </c>
      <c r="E123" s="847"/>
      <c r="F123" s="221"/>
      <c r="G123" s="219"/>
      <c r="H123" s="219"/>
      <c r="I123" s="219"/>
      <c r="J123" s="220"/>
      <c r="K123" s="221"/>
      <c r="L123" s="219"/>
      <c r="M123" s="219"/>
      <c r="N123" s="219"/>
      <c r="O123" s="222"/>
      <c r="P123" s="223"/>
      <c r="Q123" s="219"/>
      <c r="R123" s="219"/>
      <c r="S123" s="219"/>
      <c r="T123" s="220"/>
      <c r="U123" s="221"/>
      <c r="V123" s="219"/>
      <c r="W123" s="219"/>
      <c r="X123" s="219"/>
      <c r="Y123" s="222"/>
      <c r="Z123" s="223"/>
      <c r="AA123" s="219"/>
      <c r="AB123" s="219"/>
      <c r="AC123" s="222"/>
      <c r="AD123" s="220"/>
      <c r="AE123" s="212">
        <f t="shared" si="7"/>
        <v>0</v>
      </c>
      <c r="AF123" s="213">
        <f t="shared" si="8"/>
        <v>20</v>
      </c>
      <c r="AG123" s="256">
        <f t="shared" si="9"/>
        <v>0</v>
      </c>
      <c r="AH123" s="257">
        <f t="shared" si="10"/>
        <v>20</v>
      </c>
      <c r="AI123" s="850"/>
      <c r="AJ123" s="848"/>
      <c r="AK123" s="848"/>
      <c r="AL123" s="848"/>
      <c r="AM123" s="848"/>
      <c r="AN123" s="849"/>
      <c r="AY123" s="177">
        <f t="shared" si="6"/>
        <v>1</v>
      </c>
    </row>
    <row r="124" spans="3:51" ht="18" customHeight="1">
      <c r="C124" s="216">
        <f>IF(D124="","",SUBTOTAL(103,$D$78:D124))</f>
        <v>47</v>
      </c>
      <c r="D124" s="846" t="str">
        <f>IF('Input Data'!I117="","",'Input Data'!I117)</f>
        <v>CO, JANINE MENDOZA</v>
      </c>
      <c r="E124" s="847"/>
      <c r="F124" s="221"/>
      <c r="G124" s="219"/>
      <c r="H124" s="219"/>
      <c r="I124" s="219"/>
      <c r="J124" s="220"/>
      <c r="K124" s="221"/>
      <c r="L124" s="219"/>
      <c r="M124" s="219"/>
      <c r="N124" s="219"/>
      <c r="O124" s="222"/>
      <c r="P124" s="223"/>
      <c r="Q124" s="219"/>
      <c r="R124" s="219"/>
      <c r="S124" s="219"/>
      <c r="T124" s="220"/>
      <c r="U124" s="221"/>
      <c r="V124" s="219"/>
      <c r="W124" s="219"/>
      <c r="X124" s="219"/>
      <c r="Y124" s="222"/>
      <c r="Z124" s="223"/>
      <c r="AA124" s="219"/>
      <c r="AB124" s="219"/>
      <c r="AC124" s="222"/>
      <c r="AD124" s="220"/>
      <c r="AE124" s="212">
        <f t="shared" si="7"/>
        <v>0</v>
      </c>
      <c r="AF124" s="213">
        <f t="shared" si="8"/>
        <v>20</v>
      </c>
      <c r="AG124" s="256">
        <f t="shared" si="9"/>
        <v>0</v>
      </c>
      <c r="AH124" s="257">
        <f t="shared" si="10"/>
        <v>20</v>
      </c>
      <c r="AI124" s="850"/>
      <c r="AJ124" s="848"/>
      <c r="AK124" s="848"/>
      <c r="AL124" s="848"/>
      <c r="AM124" s="848"/>
      <c r="AN124" s="849"/>
      <c r="AY124" s="177">
        <f t="shared" si="6"/>
        <v>1</v>
      </c>
    </row>
    <row r="125" spans="3:51" ht="18" customHeight="1">
      <c r="C125" s="216">
        <f>IF(D125="","",SUBTOTAL(103,$D$78:D125))</f>
        <v>48</v>
      </c>
      <c r="D125" s="846" t="str">
        <f>IF('Input Data'!I118="","",'Input Data'!I118)</f>
        <v>DY, MARIEL LOPEZ</v>
      </c>
      <c r="E125" s="847"/>
      <c r="F125" s="221"/>
      <c r="G125" s="219"/>
      <c r="H125" s="219"/>
      <c r="I125" s="219"/>
      <c r="J125" s="220"/>
      <c r="K125" s="221"/>
      <c r="L125" s="219"/>
      <c r="M125" s="219"/>
      <c r="N125" s="219"/>
      <c r="O125" s="222"/>
      <c r="P125" s="223"/>
      <c r="Q125" s="219"/>
      <c r="R125" s="219"/>
      <c r="S125" s="219"/>
      <c r="T125" s="220"/>
      <c r="U125" s="221"/>
      <c r="V125" s="219"/>
      <c r="W125" s="219"/>
      <c r="X125" s="219"/>
      <c r="Y125" s="222"/>
      <c r="Z125" s="223"/>
      <c r="AA125" s="219"/>
      <c r="AB125" s="219"/>
      <c r="AC125" s="222"/>
      <c r="AD125" s="220"/>
      <c r="AE125" s="212">
        <f t="shared" si="7"/>
        <v>0</v>
      </c>
      <c r="AF125" s="213">
        <f t="shared" si="8"/>
        <v>20</v>
      </c>
      <c r="AG125" s="256">
        <f t="shared" si="9"/>
        <v>0</v>
      </c>
      <c r="AH125" s="257">
        <f t="shared" si="10"/>
        <v>20</v>
      </c>
      <c r="AI125" s="850"/>
      <c r="AJ125" s="848"/>
      <c r="AK125" s="848"/>
      <c r="AL125" s="848"/>
      <c r="AM125" s="848"/>
      <c r="AN125" s="849"/>
      <c r="AY125" s="177">
        <f t="shared" si="6"/>
        <v>1</v>
      </c>
    </row>
    <row r="126" spans="3:51" ht="18" customHeight="1">
      <c r="C126" s="216">
        <f>IF(D126="","",SUBTOTAL(103,$D$78:D126))</f>
        <v>49</v>
      </c>
      <c r="D126" s="846" t="str">
        <f>IF('Input Data'!I119="","",'Input Data'!I119)</f>
        <v>TIU, SHARLENE PONCE</v>
      </c>
      <c r="E126" s="847"/>
      <c r="F126" s="221"/>
      <c r="G126" s="219"/>
      <c r="H126" s="219"/>
      <c r="I126" s="219"/>
      <c r="J126" s="220"/>
      <c r="K126" s="221"/>
      <c r="L126" s="219"/>
      <c r="M126" s="219"/>
      <c r="N126" s="219"/>
      <c r="O126" s="222"/>
      <c r="P126" s="223"/>
      <c r="Q126" s="219"/>
      <c r="R126" s="219"/>
      <c r="S126" s="219"/>
      <c r="T126" s="220"/>
      <c r="U126" s="221"/>
      <c r="V126" s="219"/>
      <c r="W126" s="219"/>
      <c r="X126" s="219"/>
      <c r="Y126" s="222"/>
      <c r="Z126" s="223"/>
      <c r="AA126" s="219"/>
      <c r="AB126" s="219"/>
      <c r="AC126" s="222"/>
      <c r="AD126" s="220"/>
      <c r="AE126" s="212">
        <f t="shared" si="7"/>
        <v>0</v>
      </c>
      <c r="AF126" s="213">
        <f t="shared" si="8"/>
        <v>20</v>
      </c>
      <c r="AG126" s="256">
        <f t="shared" si="9"/>
        <v>0</v>
      </c>
      <c r="AH126" s="257">
        <f t="shared" si="10"/>
        <v>20</v>
      </c>
      <c r="AI126" s="850"/>
      <c r="AJ126" s="848"/>
      <c r="AK126" s="848"/>
      <c r="AL126" s="848"/>
      <c r="AM126" s="848"/>
      <c r="AN126" s="849"/>
      <c r="AY126" s="177">
        <f t="shared" si="6"/>
        <v>1</v>
      </c>
    </row>
    <row r="127" spans="3:51" ht="18" customHeight="1" thickBot="1">
      <c r="C127" s="216">
        <f>IF(D127="","",SUBTOTAL(103,$D$78:D127))</f>
        <v>50</v>
      </c>
      <c r="D127" s="846" t="str">
        <f>IF('Input Data'!I120="","",'Input Data'!I120)</f>
        <v>YUMUL, GLAIZA RIVERA</v>
      </c>
      <c r="E127" s="847"/>
      <c r="F127" s="221"/>
      <c r="G127" s="219"/>
      <c r="H127" s="219"/>
      <c r="I127" s="219"/>
      <c r="J127" s="220"/>
      <c r="K127" s="221"/>
      <c r="L127" s="219"/>
      <c r="M127" s="219"/>
      <c r="N127" s="219"/>
      <c r="O127" s="222"/>
      <c r="P127" s="223"/>
      <c r="Q127" s="219"/>
      <c r="R127" s="219"/>
      <c r="S127" s="219"/>
      <c r="T127" s="220"/>
      <c r="U127" s="221"/>
      <c r="V127" s="219"/>
      <c r="W127" s="219"/>
      <c r="X127" s="219"/>
      <c r="Y127" s="222"/>
      <c r="Z127" s="223"/>
      <c r="AA127" s="219"/>
      <c r="AB127" s="219"/>
      <c r="AC127" s="222"/>
      <c r="AD127" s="220"/>
      <c r="AE127" s="212">
        <f t="shared" si="7"/>
        <v>0</v>
      </c>
      <c r="AF127" s="213">
        <f t="shared" si="8"/>
        <v>20</v>
      </c>
      <c r="AG127" s="256">
        <f t="shared" si="9"/>
        <v>0</v>
      </c>
      <c r="AH127" s="257">
        <f t="shared" si="10"/>
        <v>20</v>
      </c>
      <c r="AI127" s="850"/>
      <c r="AJ127" s="848"/>
      <c r="AK127" s="848"/>
      <c r="AL127" s="848"/>
      <c r="AM127" s="848"/>
      <c r="AN127" s="849"/>
      <c r="AY127" s="177">
        <f t="shared" si="6"/>
        <v>1</v>
      </c>
    </row>
    <row r="128" spans="3:51" ht="18" hidden="1" customHeight="1">
      <c r="C128" s="216" t="str">
        <f>IF(D128="","",SUBTOTAL(103,$D$78:D128))</f>
        <v/>
      </c>
      <c r="D128" s="846" t="str">
        <f>IF('Input Data'!I121="","",'Input Data'!I121)</f>
        <v/>
      </c>
      <c r="E128" s="847"/>
      <c r="F128" s="221"/>
      <c r="G128" s="219"/>
      <c r="H128" s="219"/>
      <c r="I128" s="219"/>
      <c r="J128" s="220"/>
      <c r="K128" s="221"/>
      <c r="L128" s="219"/>
      <c r="M128" s="219"/>
      <c r="N128" s="219"/>
      <c r="O128" s="222"/>
      <c r="P128" s="223"/>
      <c r="Q128" s="219"/>
      <c r="R128" s="219"/>
      <c r="S128" s="219"/>
      <c r="T128" s="220"/>
      <c r="U128" s="221"/>
      <c r="V128" s="219"/>
      <c r="W128" s="219"/>
      <c r="X128" s="219"/>
      <c r="Y128" s="222"/>
      <c r="Z128" s="223"/>
      <c r="AA128" s="219"/>
      <c r="AB128" s="219"/>
      <c r="AC128" s="222"/>
      <c r="AD128" s="220"/>
      <c r="AE128" s="212" t="str">
        <f t="shared" si="7"/>
        <v/>
      </c>
      <c r="AF128" s="213" t="str">
        <f t="shared" si="8"/>
        <v/>
      </c>
      <c r="AG128" s="256" t="str">
        <f t="shared" si="9"/>
        <v/>
      </c>
      <c r="AH128" s="257" t="str">
        <f t="shared" si="10"/>
        <v/>
      </c>
      <c r="AI128" s="850"/>
      <c r="AJ128" s="848"/>
      <c r="AK128" s="848"/>
      <c r="AL128" s="848"/>
      <c r="AM128" s="848"/>
      <c r="AN128" s="849"/>
      <c r="AY128" s="177">
        <f t="shared" si="6"/>
        <v>0</v>
      </c>
    </row>
    <row r="129" spans="2:51" ht="18" hidden="1" customHeight="1">
      <c r="C129" s="216" t="str">
        <f>IF(D129="","",SUBTOTAL(103,$D$78:D129))</f>
        <v/>
      </c>
      <c r="D129" s="846" t="str">
        <f>IF('Input Data'!I122="","",'Input Data'!I122)</f>
        <v/>
      </c>
      <c r="E129" s="847"/>
      <c r="F129" s="221"/>
      <c r="G129" s="219"/>
      <c r="H129" s="219"/>
      <c r="I129" s="219"/>
      <c r="J129" s="220"/>
      <c r="K129" s="221"/>
      <c r="L129" s="219"/>
      <c r="M129" s="219"/>
      <c r="N129" s="219"/>
      <c r="O129" s="222"/>
      <c r="P129" s="223"/>
      <c r="Q129" s="219"/>
      <c r="R129" s="219"/>
      <c r="S129" s="219"/>
      <c r="T129" s="220"/>
      <c r="U129" s="221"/>
      <c r="V129" s="219"/>
      <c r="W129" s="219"/>
      <c r="X129" s="219"/>
      <c r="Y129" s="222"/>
      <c r="Z129" s="223"/>
      <c r="AA129" s="219"/>
      <c r="AB129" s="219"/>
      <c r="AC129" s="222"/>
      <c r="AD129" s="220"/>
      <c r="AE129" s="212" t="str">
        <f t="shared" si="7"/>
        <v/>
      </c>
      <c r="AF129" s="213" t="str">
        <f t="shared" si="8"/>
        <v/>
      </c>
      <c r="AG129" s="256" t="str">
        <f t="shared" si="9"/>
        <v/>
      </c>
      <c r="AH129" s="257" t="str">
        <f t="shared" si="10"/>
        <v/>
      </c>
      <c r="AI129" s="850"/>
      <c r="AJ129" s="848"/>
      <c r="AK129" s="848"/>
      <c r="AL129" s="848"/>
      <c r="AM129" s="848"/>
      <c r="AN129" s="849"/>
      <c r="AY129" s="177">
        <f t="shared" si="6"/>
        <v>0</v>
      </c>
    </row>
    <row r="130" spans="2:51" ht="18" hidden="1" customHeight="1">
      <c r="C130" s="216" t="str">
        <f>IF(D130="","",SUBTOTAL(103,$D$78:D130))</f>
        <v/>
      </c>
      <c r="D130" s="846" t="str">
        <f>IF('Input Data'!I123="","",'Input Data'!I123)</f>
        <v/>
      </c>
      <c r="E130" s="847"/>
      <c r="F130" s="221"/>
      <c r="G130" s="219"/>
      <c r="H130" s="219"/>
      <c r="I130" s="219"/>
      <c r="J130" s="220"/>
      <c r="K130" s="221"/>
      <c r="L130" s="219"/>
      <c r="M130" s="219"/>
      <c r="N130" s="219"/>
      <c r="O130" s="222"/>
      <c r="P130" s="223"/>
      <c r="Q130" s="219"/>
      <c r="R130" s="219"/>
      <c r="S130" s="219"/>
      <c r="T130" s="220"/>
      <c r="U130" s="221"/>
      <c r="V130" s="219"/>
      <c r="W130" s="219"/>
      <c r="X130" s="219"/>
      <c r="Y130" s="222"/>
      <c r="Z130" s="223"/>
      <c r="AA130" s="219"/>
      <c r="AB130" s="219"/>
      <c r="AC130" s="222"/>
      <c r="AD130" s="220"/>
      <c r="AE130" s="212" t="str">
        <f t="shared" si="7"/>
        <v/>
      </c>
      <c r="AF130" s="213" t="str">
        <f t="shared" si="8"/>
        <v/>
      </c>
      <c r="AG130" s="256" t="str">
        <f t="shared" si="9"/>
        <v/>
      </c>
      <c r="AH130" s="257" t="str">
        <f t="shared" si="10"/>
        <v/>
      </c>
      <c r="AI130" s="850"/>
      <c r="AJ130" s="848"/>
      <c r="AK130" s="848"/>
      <c r="AL130" s="848"/>
      <c r="AM130" s="848"/>
      <c r="AN130" s="849"/>
      <c r="AY130" s="177">
        <f t="shared" si="6"/>
        <v>0</v>
      </c>
    </row>
    <row r="131" spans="2:51" ht="18" hidden="1" customHeight="1">
      <c r="C131" s="216" t="str">
        <f>IF(D131="","",SUBTOTAL(103,$D$78:D131))</f>
        <v/>
      </c>
      <c r="D131" s="846" t="str">
        <f>IF('Input Data'!I124="","",'Input Data'!I124)</f>
        <v/>
      </c>
      <c r="E131" s="847"/>
      <c r="F131" s="221"/>
      <c r="G131" s="219"/>
      <c r="H131" s="219"/>
      <c r="I131" s="219"/>
      <c r="J131" s="220"/>
      <c r="K131" s="221"/>
      <c r="L131" s="219"/>
      <c r="M131" s="219"/>
      <c r="N131" s="219"/>
      <c r="O131" s="222"/>
      <c r="P131" s="223"/>
      <c r="Q131" s="219"/>
      <c r="R131" s="219"/>
      <c r="S131" s="219"/>
      <c r="T131" s="220"/>
      <c r="U131" s="221"/>
      <c r="V131" s="219"/>
      <c r="W131" s="219"/>
      <c r="X131" s="219"/>
      <c r="Y131" s="222"/>
      <c r="Z131" s="223"/>
      <c r="AA131" s="219"/>
      <c r="AB131" s="219"/>
      <c r="AC131" s="222"/>
      <c r="AD131" s="220"/>
      <c r="AE131" s="212" t="str">
        <f t="shared" si="7"/>
        <v/>
      </c>
      <c r="AF131" s="213" t="str">
        <f t="shared" si="8"/>
        <v/>
      </c>
      <c r="AG131" s="256" t="str">
        <f t="shared" si="9"/>
        <v/>
      </c>
      <c r="AH131" s="257" t="str">
        <f t="shared" si="10"/>
        <v/>
      </c>
      <c r="AI131" s="850"/>
      <c r="AJ131" s="848"/>
      <c r="AK131" s="848"/>
      <c r="AL131" s="848"/>
      <c r="AM131" s="848"/>
      <c r="AN131" s="849"/>
      <c r="AY131" s="177">
        <f t="shared" si="6"/>
        <v>0</v>
      </c>
    </row>
    <row r="132" spans="2:51" ht="18" hidden="1" customHeight="1">
      <c r="C132" s="216" t="str">
        <f>IF(D132="","",SUBTOTAL(103,$D$78:D132))</f>
        <v/>
      </c>
      <c r="D132" s="846" t="str">
        <f>IF('Input Data'!I125="","",'Input Data'!I125)</f>
        <v/>
      </c>
      <c r="E132" s="847"/>
      <c r="F132" s="221"/>
      <c r="G132" s="219"/>
      <c r="H132" s="219"/>
      <c r="I132" s="219"/>
      <c r="J132" s="220"/>
      <c r="K132" s="221"/>
      <c r="L132" s="219"/>
      <c r="M132" s="219"/>
      <c r="N132" s="219"/>
      <c r="O132" s="222"/>
      <c r="P132" s="223"/>
      <c r="Q132" s="219"/>
      <c r="R132" s="219"/>
      <c r="S132" s="219"/>
      <c r="T132" s="220"/>
      <c r="U132" s="221"/>
      <c r="V132" s="219"/>
      <c r="W132" s="219"/>
      <c r="X132" s="219"/>
      <c r="Y132" s="222"/>
      <c r="Z132" s="223"/>
      <c r="AA132" s="219"/>
      <c r="AB132" s="219"/>
      <c r="AC132" s="222"/>
      <c r="AD132" s="220"/>
      <c r="AE132" s="212" t="str">
        <f t="shared" si="7"/>
        <v/>
      </c>
      <c r="AF132" s="213" t="str">
        <f t="shared" si="8"/>
        <v/>
      </c>
      <c r="AG132" s="256" t="str">
        <f t="shared" si="9"/>
        <v/>
      </c>
      <c r="AH132" s="257" t="str">
        <f t="shared" si="10"/>
        <v/>
      </c>
      <c r="AI132" s="850"/>
      <c r="AJ132" s="848"/>
      <c r="AK132" s="848"/>
      <c r="AL132" s="848"/>
      <c r="AM132" s="848"/>
      <c r="AN132" s="849"/>
      <c r="AY132" s="177">
        <f t="shared" si="6"/>
        <v>0</v>
      </c>
    </row>
    <row r="133" spans="2:51" ht="18" hidden="1" customHeight="1">
      <c r="C133" s="216" t="str">
        <f>IF(D133="","",SUBTOTAL(103,$D$78:D133))</f>
        <v/>
      </c>
      <c r="D133" s="846" t="str">
        <f>IF('Input Data'!I126="","",'Input Data'!I126)</f>
        <v/>
      </c>
      <c r="E133" s="847"/>
      <c r="F133" s="221"/>
      <c r="G133" s="219"/>
      <c r="H133" s="219"/>
      <c r="I133" s="219"/>
      <c r="J133" s="220"/>
      <c r="K133" s="221"/>
      <c r="L133" s="219"/>
      <c r="M133" s="219"/>
      <c r="N133" s="219"/>
      <c r="O133" s="222"/>
      <c r="P133" s="223"/>
      <c r="Q133" s="219"/>
      <c r="R133" s="219"/>
      <c r="S133" s="219"/>
      <c r="T133" s="220"/>
      <c r="U133" s="221"/>
      <c r="V133" s="219"/>
      <c r="W133" s="219"/>
      <c r="X133" s="219"/>
      <c r="Y133" s="222"/>
      <c r="Z133" s="223"/>
      <c r="AA133" s="219"/>
      <c r="AB133" s="219"/>
      <c r="AC133" s="222"/>
      <c r="AD133" s="220"/>
      <c r="AE133" s="212" t="str">
        <f t="shared" si="7"/>
        <v/>
      </c>
      <c r="AF133" s="213" t="str">
        <f t="shared" si="8"/>
        <v/>
      </c>
      <c r="AG133" s="256" t="str">
        <f t="shared" si="9"/>
        <v/>
      </c>
      <c r="AH133" s="257" t="str">
        <f t="shared" si="10"/>
        <v/>
      </c>
      <c r="AI133" s="850"/>
      <c r="AJ133" s="848"/>
      <c r="AK133" s="848"/>
      <c r="AL133" s="848"/>
      <c r="AM133" s="848"/>
      <c r="AN133" s="849"/>
      <c r="AY133" s="177">
        <f t="shared" si="6"/>
        <v>0</v>
      </c>
    </row>
    <row r="134" spans="2:51" ht="18" hidden="1" customHeight="1">
      <c r="C134" s="216" t="str">
        <f>IF(D134="","",SUBTOTAL(103,$D$78:D134))</f>
        <v/>
      </c>
      <c r="D134" s="846" t="str">
        <f>IF('Input Data'!I127="","",'Input Data'!I127)</f>
        <v/>
      </c>
      <c r="E134" s="847"/>
      <c r="F134" s="221"/>
      <c r="G134" s="219"/>
      <c r="H134" s="219"/>
      <c r="I134" s="219"/>
      <c r="J134" s="220"/>
      <c r="K134" s="221"/>
      <c r="L134" s="219"/>
      <c r="M134" s="219"/>
      <c r="N134" s="219"/>
      <c r="O134" s="222"/>
      <c r="P134" s="223"/>
      <c r="Q134" s="219"/>
      <c r="R134" s="219"/>
      <c r="S134" s="219"/>
      <c r="T134" s="220"/>
      <c r="U134" s="221"/>
      <c r="V134" s="219"/>
      <c r="W134" s="219"/>
      <c r="X134" s="219"/>
      <c r="Y134" s="222"/>
      <c r="Z134" s="223"/>
      <c r="AA134" s="219"/>
      <c r="AB134" s="219"/>
      <c r="AC134" s="222"/>
      <c r="AD134" s="220"/>
      <c r="AE134" s="212" t="str">
        <f t="shared" si="7"/>
        <v/>
      </c>
      <c r="AF134" s="213" t="str">
        <f t="shared" si="8"/>
        <v/>
      </c>
      <c r="AG134" s="256" t="str">
        <f t="shared" si="9"/>
        <v/>
      </c>
      <c r="AH134" s="257" t="str">
        <f t="shared" si="10"/>
        <v/>
      </c>
      <c r="AI134" s="850"/>
      <c r="AJ134" s="848"/>
      <c r="AK134" s="848"/>
      <c r="AL134" s="848"/>
      <c r="AM134" s="848"/>
      <c r="AN134" s="849"/>
      <c r="AY134" s="177">
        <f t="shared" si="6"/>
        <v>0</v>
      </c>
    </row>
    <row r="135" spans="2:51" ht="18" hidden="1" customHeight="1">
      <c r="C135" s="216" t="str">
        <f>IF(D135="","",SUBTOTAL(103,$D$78:D135))</f>
        <v/>
      </c>
      <c r="D135" s="846" t="str">
        <f>IF('Input Data'!I128="","",'Input Data'!I128)</f>
        <v/>
      </c>
      <c r="E135" s="847"/>
      <c r="F135" s="221"/>
      <c r="G135" s="219"/>
      <c r="H135" s="219"/>
      <c r="I135" s="219"/>
      <c r="J135" s="220"/>
      <c r="K135" s="221"/>
      <c r="L135" s="219"/>
      <c r="M135" s="219"/>
      <c r="N135" s="219"/>
      <c r="O135" s="222"/>
      <c r="P135" s="223"/>
      <c r="Q135" s="219"/>
      <c r="R135" s="219"/>
      <c r="S135" s="219"/>
      <c r="T135" s="220"/>
      <c r="U135" s="221"/>
      <c r="V135" s="219"/>
      <c r="W135" s="219"/>
      <c r="X135" s="219"/>
      <c r="Y135" s="222"/>
      <c r="Z135" s="223"/>
      <c r="AA135" s="219"/>
      <c r="AB135" s="219"/>
      <c r="AC135" s="222"/>
      <c r="AD135" s="220"/>
      <c r="AE135" s="212" t="str">
        <f t="shared" si="7"/>
        <v/>
      </c>
      <c r="AF135" s="213" t="str">
        <f t="shared" si="8"/>
        <v/>
      </c>
      <c r="AG135" s="256" t="str">
        <f t="shared" si="9"/>
        <v/>
      </c>
      <c r="AH135" s="257" t="str">
        <f t="shared" si="10"/>
        <v/>
      </c>
      <c r="AI135" s="850"/>
      <c r="AJ135" s="848"/>
      <c r="AK135" s="848"/>
      <c r="AL135" s="848"/>
      <c r="AM135" s="848"/>
      <c r="AN135" s="849"/>
      <c r="AY135" s="177">
        <f t="shared" si="6"/>
        <v>0</v>
      </c>
    </row>
    <row r="136" spans="2:51" ht="18" hidden="1" customHeight="1">
      <c r="C136" s="216" t="str">
        <f>IF(D136="","",SUBTOTAL(103,$D$78:D136))</f>
        <v/>
      </c>
      <c r="D136" s="846" t="str">
        <f>IF('Input Data'!I129="","",'Input Data'!I129)</f>
        <v/>
      </c>
      <c r="E136" s="847"/>
      <c r="F136" s="236"/>
      <c r="G136" s="237"/>
      <c r="H136" s="237"/>
      <c r="I136" s="237"/>
      <c r="J136" s="238"/>
      <c r="K136" s="236"/>
      <c r="L136" s="237"/>
      <c r="M136" s="237"/>
      <c r="N136" s="237"/>
      <c r="O136" s="239"/>
      <c r="P136" s="240"/>
      <c r="Q136" s="237"/>
      <c r="R136" s="237"/>
      <c r="S136" s="237"/>
      <c r="T136" s="238"/>
      <c r="U136" s="236"/>
      <c r="V136" s="237"/>
      <c r="W136" s="237"/>
      <c r="X136" s="237"/>
      <c r="Y136" s="239"/>
      <c r="Z136" s="240"/>
      <c r="AA136" s="237"/>
      <c r="AB136" s="237"/>
      <c r="AC136" s="239"/>
      <c r="AD136" s="238"/>
      <c r="AE136" s="212" t="str">
        <f t="shared" si="7"/>
        <v/>
      </c>
      <c r="AF136" s="213" t="str">
        <f t="shared" si="8"/>
        <v/>
      </c>
      <c r="AG136" s="256" t="str">
        <f t="shared" si="9"/>
        <v/>
      </c>
      <c r="AH136" s="257" t="str">
        <f t="shared" si="10"/>
        <v/>
      </c>
      <c r="AI136" s="850"/>
      <c r="AJ136" s="848"/>
      <c r="AK136" s="848"/>
      <c r="AL136" s="848"/>
      <c r="AM136" s="848"/>
      <c r="AN136" s="849"/>
      <c r="AY136" s="177">
        <f t="shared" si="6"/>
        <v>0</v>
      </c>
    </row>
    <row r="137" spans="2:51" ht="18" hidden="1" customHeight="1" thickBot="1">
      <c r="C137" s="216" t="str">
        <f>IF(D137="","",SUBTOTAL(103,$D$78:D137))</f>
        <v/>
      </c>
      <c r="D137" s="823" t="str">
        <f>IF('Input Data'!I130="","",'Input Data'!I130)</f>
        <v/>
      </c>
      <c r="E137" s="824"/>
      <c r="F137" s="236"/>
      <c r="G137" s="237"/>
      <c r="H137" s="237"/>
      <c r="I137" s="237"/>
      <c r="J137" s="238"/>
      <c r="K137" s="236"/>
      <c r="L137" s="237"/>
      <c r="M137" s="237"/>
      <c r="N137" s="237"/>
      <c r="O137" s="239"/>
      <c r="P137" s="240"/>
      <c r="Q137" s="237"/>
      <c r="R137" s="237"/>
      <c r="S137" s="237"/>
      <c r="T137" s="238"/>
      <c r="U137" s="236"/>
      <c r="V137" s="237"/>
      <c r="W137" s="237"/>
      <c r="X137" s="237"/>
      <c r="Y137" s="239"/>
      <c r="Z137" s="240"/>
      <c r="AA137" s="237"/>
      <c r="AB137" s="237"/>
      <c r="AC137" s="239"/>
      <c r="AD137" s="238"/>
      <c r="AE137" s="212" t="str">
        <f t="shared" si="7"/>
        <v/>
      </c>
      <c r="AF137" s="213" t="str">
        <f t="shared" si="8"/>
        <v/>
      </c>
      <c r="AG137" s="260" t="str">
        <f t="shared" si="9"/>
        <v/>
      </c>
      <c r="AH137" s="257" t="str">
        <f t="shared" si="10"/>
        <v/>
      </c>
      <c r="AI137" s="825"/>
      <c r="AJ137" s="826"/>
      <c r="AK137" s="826"/>
      <c r="AL137" s="826"/>
      <c r="AM137" s="826"/>
      <c r="AN137" s="827"/>
      <c r="AY137" s="177">
        <f t="shared" si="6"/>
        <v>0</v>
      </c>
    </row>
    <row r="138" spans="2:51" ht="21.95" customHeight="1" thickBot="1">
      <c r="B138" s="184"/>
      <c r="C138" s="261" cm="1">
        <f t="array" aca="1" ref="C138" ca="1">SUMPRODUCT(SUBTOTAL(103,OFFSET(D78,ROW(D78:D137)-ROW(D78),0,1)),--(TRIM(D78:D137)&lt;&gt;""))</f>
        <v>50</v>
      </c>
      <c r="D138" s="828" t="s">
        <v>206</v>
      </c>
      <c r="E138" s="829"/>
      <c r="F138" s="243">
        <f ca="1">IF(F14="","",$AM$147-(COUNTIF(F78:F137,"x")*1 + COUNTIF(F78:F137,"h")*0.5))</f>
        <v>50</v>
      </c>
      <c r="G138" s="243">
        <f t="shared" ref="G138:AD138" ca="1" si="11">IF(G14="","",$AM$147-(COUNTIF(G78:G137,"x")*1 + COUNTIF(G78:G137,"h")*0.5))</f>
        <v>50</v>
      </c>
      <c r="H138" s="243">
        <f ca="1">IF(H14="","",$AM$147-(COUNTIF(H78:H137,"x")*1 + COUNTIF(H78:H137,"h")*0.5))</f>
        <v>50</v>
      </c>
      <c r="I138" s="243">
        <f t="shared" ca="1" si="11"/>
        <v>50</v>
      </c>
      <c r="J138" s="244">
        <f t="shared" ca="1" si="11"/>
        <v>50</v>
      </c>
      <c r="K138" s="245">
        <f t="shared" ca="1" si="11"/>
        <v>50</v>
      </c>
      <c r="L138" s="243">
        <f t="shared" ca="1" si="11"/>
        <v>50</v>
      </c>
      <c r="M138" s="243">
        <f t="shared" ca="1" si="11"/>
        <v>50</v>
      </c>
      <c r="N138" s="243">
        <f t="shared" ca="1" si="11"/>
        <v>50</v>
      </c>
      <c r="O138" s="246">
        <f t="shared" ca="1" si="11"/>
        <v>50</v>
      </c>
      <c r="P138" s="247">
        <f t="shared" ca="1" si="11"/>
        <v>50</v>
      </c>
      <c r="Q138" s="243">
        <f t="shared" ca="1" si="11"/>
        <v>50</v>
      </c>
      <c r="R138" s="243">
        <f t="shared" ca="1" si="11"/>
        <v>50</v>
      </c>
      <c r="S138" s="243">
        <f t="shared" ca="1" si="11"/>
        <v>50</v>
      </c>
      <c r="T138" s="244">
        <f t="shared" ca="1" si="11"/>
        <v>50</v>
      </c>
      <c r="U138" s="245">
        <f t="shared" ca="1" si="11"/>
        <v>50</v>
      </c>
      <c r="V138" s="243">
        <f t="shared" ca="1" si="11"/>
        <v>50</v>
      </c>
      <c r="W138" s="243">
        <f t="shared" ca="1" si="11"/>
        <v>50</v>
      </c>
      <c r="X138" s="243">
        <f t="shared" ca="1" si="11"/>
        <v>50</v>
      </c>
      <c r="Y138" s="246">
        <f t="shared" ca="1" si="11"/>
        <v>50</v>
      </c>
      <c r="Z138" s="247" t="str">
        <f t="shared" si="11"/>
        <v/>
      </c>
      <c r="AA138" s="243" t="str">
        <f t="shared" si="11"/>
        <v/>
      </c>
      <c r="AB138" s="243" t="str">
        <f t="shared" si="11"/>
        <v/>
      </c>
      <c r="AC138" s="243" t="str">
        <f t="shared" si="11"/>
        <v/>
      </c>
      <c r="AD138" s="243" t="str">
        <f t="shared" si="11"/>
        <v/>
      </c>
      <c r="AE138" s="262"/>
      <c r="AF138" s="262"/>
      <c r="AG138" s="248">
        <f>SUM(AG78:AG137)</f>
        <v>0</v>
      </c>
      <c r="AH138" s="249">
        <f>SUM(AH78:AH137)</f>
        <v>1000</v>
      </c>
      <c r="AI138" s="830"/>
      <c r="AJ138" s="831"/>
      <c r="AK138" s="831"/>
      <c r="AL138" s="831"/>
      <c r="AM138" s="831"/>
      <c r="AN138" s="832"/>
    </row>
    <row r="139" spans="2:51" ht="21.95" customHeight="1" thickBot="1">
      <c r="B139" s="184"/>
      <c r="C139" s="261">
        <f ca="1">IF(C77="","",C77+C138)</f>
        <v>100</v>
      </c>
      <c r="D139" s="828" t="s">
        <v>207</v>
      </c>
      <c r="E139" s="829"/>
      <c r="F139" s="247">
        <f t="shared" ref="F139:AD139" ca="1" si="12">IF(F14="","",F77+F138)</f>
        <v>100</v>
      </c>
      <c r="G139" s="263">
        <f ca="1">IF(G14="","",G77+G138)</f>
        <v>100</v>
      </c>
      <c r="H139" s="264">
        <f t="shared" ca="1" si="12"/>
        <v>99</v>
      </c>
      <c r="I139" s="264">
        <f t="shared" ca="1" si="12"/>
        <v>100</v>
      </c>
      <c r="J139" s="265">
        <f t="shared" ca="1" si="12"/>
        <v>100</v>
      </c>
      <c r="K139" s="263">
        <f t="shared" ca="1" si="12"/>
        <v>100</v>
      </c>
      <c r="L139" s="264">
        <f t="shared" ca="1" si="12"/>
        <v>100</v>
      </c>
      <c r="M139" s="264">
        <f t="shared" ca="1" si="12"/>
        <v>100</v>
      </c>
      <c r="N139" s="264">
        <f t="shared" ca="1" si="12"/>
        <v>100</v>
      </c>
      <c r="O139" s="265">
        <f t="shared" ca="1" si="12"/>
        <v>100</v>
      </c>
      <c r="P139" s="263">
        <f t="shared" ca="1" si="12"/>
        <v>100</v>
      </c>
      <c r="Q139" s="264">
        <f t="shared" ca="1" si="12"/>
        <v>100</v>
      </c>
      <c r="R139" s="264">
        <f t="shared" ca="1" si="12"/>
        <v>100</v>
      </c>
      <c r="S139" s="264">
        <f t="shared" ca="1" si="12"/>
        <v>100</v>
      </c>
      <c r="T139" s="265">
        <f t="shared" ca="1" si="12"/>
        <v>100</v>
      </c>
      <c r="U139" s="263">
        <f t="shared" ca="1" si="12"/>
        <v>100</v>
      </c>
      <c r="V139" s="264">
        <f t="shared" ca="1" si="12"/>
        <v>100</v>
      </c>
      <c r="W139" s="264">
        <f t="shared" ca="1" si="12"/>
        <v>100</v>
      </c>
      <c r="X139" s="264">
        <f t="shared" ca="1" si="12"/>
        <v>100</v>
      </c>
      <c r="Y139" s="265">
        <f t="shared" ca="1" si="12"/>
        <v>100</v>
      </c>
      <c r="Z139" s="263" t="str">
        <f t="shared" si="12"/>
        <v/>
      </c>
      <c r="AA139" s="264" t="str">
        <f t="shared" si="12"/>
        <v/>
      </c>
      <c r="AB139" s="264" t="str">
        <f t="shared" si="12"/>
        <v/>
      </c>
      <c r="AC139" s="264" t="str">
        <f t="shared" si="12"/>
        <v/>
      </c>
      <c r="AD139" s="265" t="str">
        <f t="shared" si="12"/>
        <v/>
      </c>
      <c r="AE139" s="266"/>
      <c r="AF139" s="266"/>
      <c r="AG139" s="260">
        <f>AG77+AG138</f>
        <v>1</v>
      </c>
      <c r="AH139" s="267">
        <f>AH77+AH138</f>
        <v>1999</v>
      </c>
      <c r="AI139" s="833"/>
      <c r="AJ139" s="834"/>
      <c r="AK139" s="834"/>
      <c r="AL139" s="834"/>
      <c r="AM139" s="834"/>
      <c r="AN139" s="835"/>
    </row>
    <row r="140" spans="2:51" ht="6.75" customHeight="1" thickBot="1">
      <c r="C140" s="809"/>
      <c r="D140" s="809"/>
      <c r="E140" s="268"/>
      <c r="F140" s="810"/>
      <c r="G140" s="810"/>
      <c r="H140" s="810"/>
      <c r="I140" s="810"/>
      <c r="J140" s="810"/>
    </row>
    <row r="141" spans="2:51" ht="25.35" customHeight="1" thickBot="1">
      <c r="C141" s="269" t="s">
        <v>208</v>
      </c>
      <c r="D141" s="270"/>
      <c r="E141" s="270"/>
      <c r="F141" s="271"/>
      <c r="G141" s="271"/>
      <c r="H141" s="271"/>
      <c r="I141" s="271"/>
      <c r="J141" s="271"/>
      <c r="K141" s="271"/>
      <c r="L141" s="271"/>
      <c r="M141" s="271"/>
      <c r="N141" s="271"/>
      <c r="O141" s="271"/>
      <c r="P141" s="271"/>
      <c r="Q141" s="271"/>
      <c r="R141" s="272"/>
      <c r="S141" s="273" t="s">
        <v>209</v>
      </c>
      <c r="T141" s="274"/>
      <c r="U141" s="274"/>
      <c r="V141" s="274"/>
      <c r="W141" s="274"/>
      <c r="X141" s="275"/>
      <c r="Y141" s="275"/>
      <c r="Z141" s="275"/>
      <c r="AA141" s="276"/>
      <c r="AB141" s="277"/>
      <c r="AD141" s="811" t="s">
        <v>210</v>
      </c>
      <c r="AE141" s="812"/>
      <c r="AF141" s="812"/>
      <c r="AG141" s="812"/>
      <c r="AH141" s="815" t="str">
        <f>IF(Z11="","",Z11)</f>
        <v>JANUARY</v>
      </c>
      <c r="AI141" s="817" t="s">
        <v>211</v>
      </c>
      <c r="AJ141" s="818"/>
      <c r="AK141" s="821">
        <f>IF(AR13="","",AR13)</f>
        <v>20</v>
      </c>
      <c r="AL141" s="836" t="s">
        <v>212</v>
      </c>
      <c r="AM141" s="836"/>
      <c r="AN141" s="837"/>
    </row>
    <row r="142" spans="2:51" ht="15" customHeight="1" thickBot="1">
      <c r="C142" s="795" t="s">
        <v>213</v>
      </c>
      <c r="D142" s="795"/>
      <c r="E142" s="795"/>
      <c r="F142" s="795"/>
      <c r="G142" s="795"/>
      <c r="H142" s="795"/>
      <c r="I142" s="795"/>
      <c r="J142" s="795"/>
      <c r="K142" s="795"/>
      <c r="L142" s="795"/>
      <c r="M142" s="795"/>
      <c r="N142" s="795"/>
      <c r="O142" s="795"/>
      <c r="P142" s="795"/>
      <c r="Q142" s="271"/>
      <c r="R142" s="272"/>
      <c r="S142" s="838" t="s">
        <v>214</v>
      </c>
      <c r="T142" s="839"/>
      <c r="U142" s="839"/>
      <c r="V142" s="839"/>
      <c r="W142" s="839"/>
      <c r="X142" s="839"/>
      <c r="Y142" s="839"/>
      <c r="Z142" s="839"/>
      <c r="AA142" s="839"/>
      <c r="AB142" s="278"/>
      <c r="AD142" s="813"/>
      <c r="AE142" s="814"/>
      <c r="AF142" s="814"/>
      <c r="AG142" s="814"/>
      <c r="AH142" s="816"/>
      <c r="AI142" s="819"/>
      <c r="AJ142" s="820"/>
      <c r="AK142" s="822"/>
      <c r="AL142" s="279" t="s">
        <v>190</v>
      </c>
      <c r="AM142" s="280" t="s">
        <v>194</v>
      </c>
      <c r="AN142" s="281" t="s">
        <v>215</v>
      </c>
    </row>
    <row r="143" spans="2:51">
      <c r="C143" s="795" t="s">
        <v>216</v>
      </c>
      <c r="D143" s="795"/>
      <c r="E143" s="795"/>
      <c r="F143" s="795"/>
      <c r="G143" s="795"/>
      <c r="H143" s="795"/>
      <c r="I143" s="795"/>
      <c r="J143" s="795"/>
      <c r="K143" s="795"/>
      <c r="L143" s="795"/>
      <c r="M143" s="795"/>
      <c r="N143" s="795"/>
      <c r="O143" s="795"/>
      <c r="P143" s="795"/>
      <c r="Q143" s="271"/>
      <c r="R143" s="272"/>
      <c r="S143" s="773"/>
      <c r="T143" s="774"/>
      <c r="U143" s="774"/>
      <c r="V143" s="774"/>
      <c r="W143" s="774"/>
      <c r="X143" s="774"/>
      <c r="Y143" s="774"/>
      <c r="Z143" s="774"/>
      <c r="AA143" s="774"/>
      <c r="AB143" s="278"/>
      <c r="AD143" s="840" t="s">
        <v>217</v>
      </c>
      <c r="AE143" s="841"/>
      <c r="AF143" s="841"/>
      <c r="AG143" s="841"/>
      <c r="AH143" s="841"/>
      <c r="AI143" s="841"/>
      <c r="AJ143" s="841"/>
      <c r="AK143" s="842"/>
      <c r="AL143" s="807">
        <f ca="1">IF('SF2'!AL143="","",'SF2'!AL143)</f>
        <v>50</v>
      </c>
      <c r="AM143" s="807">
        <f ca="1">IF('SF2'!AM143="","",'SF2'!AM143)</f>
        <v>50</v>
      </c>
      <c r="AN143" s="789">
        <f ca="1">AL143+AM143</f>
        <v>100</v>
      </c>
    </row>
    <row r="144" spans="2:51" ht="15.75" customHeight="1">
      <c r="C144" s="795" t="s">
        <v>218</v>
      </c>
      <c r="D144" s="795"/>
      <c r="E144" s="795"/>
      <c r="F144" s="795"/>
      <c r="G144" s="795"/>
      <c r="H144" s="795"/>
      <c r="I144" s="795"/>
      <c r="J144" s="795"/>
      <c r="K144" s="795"/>
      <c r="L144" s="795"/>
      <c r="M144" s="795"/>
      <c r="N144" s="795"/>
      <c r="O144" s="795"/>
      <c r="P144" s="795"/>
      <c r="Q144" s="271"/>
      <c r="R144" s="272"/>
      <c r="S144" s="773"/>
      <c r="T144" s="774"/>
      <c r="U144" s="774"/>
      <c r="V144" s="774"/>
      <c r="W144" s="774"/>
      <c r="X144" s="774"/>
      <c r="Y144" s="774"/>
      <c r="Z144" s="774"/>
      <c r="AA144" s="774"/>
      <c r="AB144" s="278"/>
      <c r="AD144" s="843"/>
      <c r="AE144" s="844"/>
      <c r="AF144" s="844"/>
      <c r="AG144" s="844"/>
      <c r="AH144" s="844"/>
      <c r="AI144" s="844"/>
      <c r="AJ144" s="844"/>
      <c r="AK144" s="845"/>
      <c r="AL144" s="769"/>
      <c r="AM144" s="769"/>
      <c r="AN144" s="771"/>
    </row>
    <row r="145" spans="3:40" ht="15.75" customHeight="1">
      <c r="C145" s="804" t="s">
        <v>219</v>
      </c>
      <c r="D145" s="808" t="s">
        <v>220</v>
      </c>
      <c r="E145" s="284"/>
      <c r="F145" s="802" t="s">
        <v>221</v>
      </c>
      <c r="G145" s="802"/>
      <c r="H145" s="802"/>
      <c r="I145" s="802"/>
      <c r="J145" s="802"/>
      <c r="K145" s="802"/>
      <c r="L145" s="802"/>
      <c r="M145" s="802"/>
      <c r="N145" s="802"/>
      <c r="O145" s="802"/>
      <c r="P145" s="794" t="s">
        <v>222</v>
      </c>
      <c r="Q145" s="794"/>
      <c r="R145" s="272"/>
      <c r="S145" s="286" t="s">
        <v>223</v>
      </c>
      <c r="X145" s="215"/>
      <c r="AA145" s="287"/>
      <c r="AB145" s="278"/>
      <c r="AD145" s="780" t="s">
        <v>224</v>
      </c>
      <c r="AE145" s="781"/>
      <c r="AF145" s="781"/>
      <c r="AG145" s="782"/>
      <c r="AH145" s="782"/>
      <c r="AI145" s="782"/>
      <c r="AJ145" s="782"/>
      <c r="AK145" s="782"/>
      <c r="AL145" s="803">
        <v>0</v>
      </c>
      <c r="AM145" s="803">
        <v>0</v>
      </c>
      <c r="AN145" s="777">
        <f>IF(AL145="","",AL145+AM145)</f>
        <v>0</v>
      </c>
    </row>
    <row r="146" spans="3:40" ht="15.75" customHeight="1">
      <c r="C146" s="804"/>
      <c r="D146" s="808"/>
      <c r="E146" s="284"/>
      <c r="F146" s="799" t="s">
        <v>225</v>
      </c>
      <c r="G146" s="799"/>
      <c r="H146" s="799"/>
      <c r="I146" s="799"/>
      <c r="J146" s="799"/>
      <c r="K146" s="799"/>
      <c r="L146" s="799"/>
      <c r="M146" s="799"/>
      <c r="N146" s="799"/>
      <c r="O146" s="799"/>
      <c r="P146" s="794"/>
      <c r="Q146" s="794"/>
      <c r="R146" s="272"/>
      <c r="S146" s="286" t="s">
        <v>226</v>
      </c>
      <c r="T146" s="215"/>
      <c r="U146" s="215"/>
      <c r="V146" s="215"/>
      <c r="W146" s="215"/>
      <c r="X146" s="215"/>
      <c r="AA146" s="287"/>
      <c r="AB146" s="278"/>
      <c r="AD146" s="780"/>
      <c r="AE146" s="781"/>
      <c r="AF146" s="781"/>
      <c r="AG146" s="782"/>
      <c r="AH146" s="782"/>
      <c r="AI146" s="782"/>
      <c r="AJ146" s="782"/>
      <c r="AK146" s="782"/>
      <c r="AL146" s="803"/>
      <c r="AM146" s="803"/>
      <c r="AN146" s="777"/>
    </row>
    <row r="147" spans="3:40" ht="18" customHeight="1">
      <c r="C147" s="804" t="s">
        <v>227</v>
      </c>
      <c r="D147" s="805" t="s">
        <v>228</v>
      </c>
      <c r="E147" s="288"/>
      <c r="F147" s="806" t="s">
        <v>229</v>
      </c>
      <c r="G147" s="806"/>
      <c r="H147" s="806"/>
      <c r="I147" s="806"/>
      <c r="J147" s="806"/>
      <c r="K147" s="806"/>
      <c r="L147" s="806"/>
      <c r="M147" s="806"/>
      <c r="N147" s="806"/>
      <c r="O147" s="806"/>
      <c r="P147" s="289"/>
      <c r="Q147" s="271"/>
      <c r="R147" s="272"/>
      <c r="S147" s="290" t="s">
        <v>230</v>
      </c>
      <c r="T147" s="215"/>
      <c r="U147" s="215"/>
      <c r="V147" s="215"/>
      <c r="W147" s="215"/>
      <c r="X147" s="215"/>
      <c r="AA147" s="287"/>
      <c r="AB147" s="278"/>
      <c r="AD147" s="780" t="s">
        <v>231</v>
      </c>
      <c r="AE147" s="781"/>
      <c r="AF147" s="781"/>
      <c r="AG147" s="782"/>
      <c r="AH147" s="782"/>
      <c r="AI147" s="782"/>
      <c r="AJ147" s="782"/>
      <c r="AK147" s="782"/>
      <c r="AL147" s="807" cm="1">
        <f t="array" aca="1" ref="AL147" ca="1">AL143+COUNTIF(AI17:AI76,"Transferred In")-SUM(COUNTIF(AI17:AI76,{"NLS","Transferred Out"}))</f>
        <v>50</v>
      </c>
      <c r="AM147" s="807" cm="1">
        <f t="array" aca="1" ref="AM147" ca="1">AM143+COUNTIF(AI78:AJ137,"Transferred In")-SUM(COUNTIF(AI78:AJ137,{"NLS","Transferred Out"}))</f>
        <v>50</v>
      </c>
      <c r="AN147" s="789">
        <f ca="1">AL147+AM147</f>
        <v>100</v>
      </c>
    </row>
    <row r="148" spans="3:40" ht="14.25" customHeight="1">
      <c r="C148" s="804"/>
      <c r="D148" s="805"/>
      <c r="E148" s="288"/>
      <c r="F148" s="799" t="s">
        <v>232</v>
      </c>
      <c r="G148" s="799"/>
      <c r="H148" s="799"/>
      <c r="I148" s="799"/>
      <c r="J148" s="799"/>
      <c r="K148" s="799"/>
      <c r="L148" s="799"/>
      <c r="M148" s="799"/>
      <c r="N148" s="799"/>
      <c r="O148" s="799"/>
      <c r="P148" s="271"/>
      <c r="Q148" s="271"/>
      <c r="R148" s="272"/>
      <c r="S148" s="290" t="s">
        <v>233</v>
      </c>
      <c r="X148" s="215"/>
      <c r="AA148" s="287"/>
      <c r="AB148" s="278"/>
      <c r="AD148" s="780"/>
      <c r="AE148" s="781"/>
      <c r="AF148" s="781"/>
      <c r="AG148" s="782"/>
      <c r="AH148" s="782"/>
      <c r="AI148" s="782"/>
      <c r="AJ148" s="782"/>
      <c r="AK148" s="782"/>
      <c r="AL148" s="769"/>
      <c r="AM148" s="769"/>
      <c r="AN148" s="771"/>
    </row>
    <row r="149" spans="3:40" ht="15.75" customHeight="1">
      <c r="C149" s="800" t="s">
        <v>234</v>
      </c>
      <c r="D149" s="801" t="s">
        <v>235</v>
      </c>
      <c r="E149" s="801"/>
      <c r="F149" s="802" t="s">
        <v>236</v>
      </c>
      <c r="G149" s="802"/>
      <c r="H149" s="802"/>
      <c r="I149" s="802"/>
      <c r="J149" s="802"/>
      <c r="K149" s="802"/>
      <c r="L149" s="802"/>
      <c r="M149" s="802"/>
      <c r="N149" s="802"/>
      <c r="O149" s="802"/>
      <c r="P149" s="794" t="s">
        <v>222</v>
      </c>
      <c r="Q149" s="794"/>
      <c r="R149" s="272"/>
      <c r="S149" s="290" t="s">
        <v>237</v>
      </c>
      <c r="AA149" s="287"/>
      <c r="AB149" s="278"/>
      <c r="AD149" s="780" t="s">
        <v>238</v>
      </c>
      <c r="AE149" s="781"/>
      <c r="AF149" s="781"/>
      <c r="AG149" s="782"/>
      <c r="AH149" s="782"/>
      <c r="AI149" s="782"/>
      <c r="AJ149" s="782"/>
      <c r="AK149" s="782"/>
      <c r="AL149" s="790" t="str">
        <f ca="1">IF(AL143=0,"",IF(MOD(AL147/AL143*100,1)=0,TEXT(AL147/AL143*100,"0"),TEXT(AL147/AL143*100,"0.00")))</f>
        <v>100</v>
      </c>
      <c r="AM149" s="790" t="str">
        <f ca="1">IF(AM143=0,"",IF(MOD(ROUND(AM147/AM143*100,2),1)=0,TEXT(ROUND(AM147/AM143*100,2),"0"),TEXT(ROUND(AM147/AM143*100,2),"0.00")))</f>
        <v>100</v>
      </c>
      <c r="AN149" s="792" t="str">
        <f ca="1">IF(AN143=0,"",IF(MOD(ROUND(AN147/AN143*100,2),1)=0,TEXT(ROUND(AN147/AN143*100,2),"0"),TEXT(ROUND(AN147/AN143*100,2),"0.00")))</f>
        <v>100</v>
      </c>
    </row>
    <row r="150" spans="3:40" ht="19.5" customHeight="1">
      <c r="C150" s="800"/>
      <c r="D150" s="801"/>
      <c r="E150" s="801"/>
      <c r="F150" s="794" t="s">
        <v>239</v>
      </c>
      <c r="G150" s="794"/>
      <c r="H150" s="794"/>
      <c r="I150" s="794"/>
      <c r="J150" s="794"/>
      <c r="K150" s="794"/>
      <c r="L150" s="794"/>
      <c r="M150" s="794"/>
      <c r="N150" s="794"/>
      <c r="O150" s="794"/>
      <c r="P150" s="794"/>
      <c r="Q150" s="794"/>
      <c r="R150" s="272"/>
      <c r="S150" s="290" t="s">
        <v>240</v>
      </c>
      <c r="AA150" s="287"/>
      <c r="AB150" s="278"/>
      <c r="AD150" s="780"/>
      <c r="AE150" s="781"/>
      <c r="AF150" s="781"/>
      <c r="AG150" s="782"/>
      <c r="AH150" s="782"/>
      <c r="AI150" s="782"/>
      <c r="AJ150" s="782"/>
      <c r="AK150" s="782"/>
      <c r="AL150" s="791"/>
      <c r="AM150" s="791"/>
      <c r="AN150" s="793"/>
    </row>
    <row r="151" spans="3:40" ht="26.25" customHeight="1">
      <c r="C151" s="795"/>
      <c r="D151" s="795"/>
      <c r="E151" s="795"/>
      <c r="F151" s="795"/>
      <c r="G151" s="795"/>
      <c r="H151" s="795"/>
      <c r="I151" s="795"/>
      <c r="J151" s="795"/>
      <c r="K151" s="795"/>
      <c r="L151" s="795"/>
      <c r="M151" s="795"/>
      <c r="N151" s="795"/>
      <c r="O151" s="285"/>
      <c r="P151" s="285"/>
      <c r="Q151" s="271"/>
      <c r="R151" s="272"/>
      <c r="S151" s="286" t="s">
        <v>241</v>
      </c>
      <c r="AA151" s="215"/>
      <c r="AB151" s="278"/>
      <c r="AD151" s="796" t="s">
        <v>242</v>
      </c>
      <c r="AE151" s="797"/>
      <c r="AF151" s="797"/>
      <c r="AG151" s="798"/>
      <c r="AH151" s="798"/>
      <c r="AI151" s="798"/>
      <c r="AJ151" s="798"/>
      <c r="AK151" s="798"/>
      <c r="AL151" s="398" t="str">
        <f>IF(AK141=0,"",IF(MOD(ROUND(AH77/AK141,2),1)=0,TEXT(ROUND(AH77/AK141,2),"0"),TEXT(ROUND(AH77/AK141,2),"0.00")))</f>
        <v>49.95</v>
      </c>
      <c r="AM151" s="398" t="str">
        <f>IF(AK141=0,"",IF(MOD(ROUND(AH138/AK141,2),1)=0,TEXT(ROUND(AH138/AK141,2),"0"),TEXT(ROUND(AH138/AK141,2),"0.00")))</f>
        <v>50</v>
      </c>
      <c r="AN151" s="399" t="str">
        <f>IF(AK141=0,"",IF(MOD(ROUND(AH139/AK141,2),1)=0,TEXT(ROUND(AH139/AK141,2),"0"),TEXT(ROUND(AH139/AK141,2),"0.00")))</f>
        <v>99.95</v>
      </c>
    </row>
    <row r="152" spans="3:40" ht="16.5" customHeight="1">
      <c r="C152" s="779" t="s">
        <v>243</v>
      </c>
      <c r="D152" s="779"/>
      <c r="E152" s="779"/>
      <c r="F152" s="779"/>
      <c r="G152" s="779"/>
      <c r="H152" s="779"/>
      <c r="I152" s="779"/>
      <c r="J152" s="779"/>
      <c r="K152" s="779"/>
      <c r="L152" s="779"/>
      <c r="M152" s="779"/>
      <c r="N152" s="779"/>
      <c r="O152" s="779"/>
      <c r="P152" s="779"/>
      <c r="Q152" s="289"/>
      <c r="R152" s="272"/>
      <c r="S152" s="290" t="s">
        <v>244</v>
      </c>
      <c r="AA152" s="287"/>
      <c r="AB152" s="278"/>
      <c r="AD152" s="780" t="s">
        <v>245</v>
      </c>
      <c r="AE152" s="781"/>
      <c r="AF152" s="781"/>
      <c r="AG152" s="782"/>
      <c r="AH152" s="782"/>
      <c r="AI152" s="782"/>
      <c r="AJ152" s="782"/>
      <c r="AK152" s="782"/>
      <c r="AL152" s="783" t="str">
        <f ca="1">IF(AL147=0,"",IF(MOD(ROUND(AL151/AL147*100,2),1)=0,TEXT(ROUND(AL151/AL147*100,2),"0"),TEXT(ROUND(AL151/AL147*100,2),"0.00")))</f>
        <v>99.90</v>
      </c>
      <c r="AM152" s="784" t="str">
        <f ca="1">IF(AM147=0,"",IF(MOD(ROUND(AM151/AM147*100,2),1)=0,TEXT(ROUND(AM151/AM147*100,2),"0"),TEXT(ROUND(AM151/AM147*100,2),"0.00")))</f>
        <v>100</v>
      </c>
      <c r="AN152" s="785" t="str">
        <f ca="1">IF(AN147=0,"",IF(MOD(ROUND(AN151/AN147*100,2),1)=0,TEXT(ROUND(AN151/AN147*100,2),"0"),TEXT(ROUND(AN151/AN147*100,2),"0.00")))</f>
        <v>99.95</v>
      </c>
    </row>
    <row r="153" spans="3:40" ht="15.75" customHeight="1">
      <c r="C153" s="779"/>
      <c r="D153" s="779"/>
      <c r="E153" s="779"/>
      <c r="F153" s="779"/>
      <c r="G153" s="779"/>
      <c r="H153" s="779"/>
      <c r="I153" s="779"/>
      <c r="J153" s="779"/>
      <c r="K153" s="779"/>
      <c r="L153" s="779"/>
      <c r="M153" s="779"/>
      <c r="N153" s="779"/>
      <c r="O153" s="779"/>
      <c r="P153" s="779"/>
      <c r="Q153" s="289"/>
      <c r="R153" s="272"/>
      <c r="S153" s="290" t="s">
        <v>246</v>
      </c>
      <c r="AA153" s="287"/>
      <c r="AB153" s="278"/>
      <c r="AD153" s="780"/>
      <c r="AE153" s="781"/>
      <c r="AF153" s="781"/>
      <c r="AG153" s="782"/>
      <c r="AH153" s="782"/>
      <c r="AI153" s="782"/>
      <c r="AJ153" s="782"/>
      <c r="AK153" s="782"/>
      <c r="AL153" s="783"/>
      <c r="AM153" s="784"/>
      <c r="AN153" s="785"/>
    </row>
    <row r="154" spans="3:40" ht="15.75" customHeight="1">
      <c r="C154" s="778" t="s">
        <v>247</v>
      </c>
      <c r="D154" s="778"/>
      <c r="E154" s="778"/>
      <c r="F154" s="778"/>
      <c r="G154" s="778"/>
      <c r="H154" s="778"/>
      <c r="I154" s="778"/>
      <c r="J154" s="778"/>
      <c r="K154" s="778"/>
      <c r="L154" s="778"/>
      <c r="M154" s="778"/>
      <c r="N154" s="778"/>
      <c r="O154" s="778"/>
      <c r="P154" s="778"/>
      <c r="Q154" s="778"/>
      <c r="R154" s="272"/>
      <c r="S154" s="290" t="s">
        <v>248</v>
      </c>
      <c r="AA154" s="287"/>
      <c r="AB154" s="278"/>
      <c r="AC154" s="292"/>
      <c r="AD154" s="780" t="s">
        <v>249</v>
      </c>
      <c r="AE154" s="781"/>
      <c r="AF154" s="781"/>
      <c r="AG154" s="782"/>
      <c r="AH154" s="782"/>
      <c r="AI154" s="782"/>
      <c r="AJ154" s="782"/>
      <c r="AK154" s="782"/>
      <c r="AL154" s="786">
        <v>0</v>
      </c>
      <c r="AM154" s="786">
        <v>0</v>
      </c>
      <c r="AN154" s="788">
        <f>IF(AL154="","",AL154+AM154)</f>
        <v>0</v>
      </c>
    </row>
    <row r="155" spans="3:40" ht="16.5" customHeight="1">
      <c r="C155" s="778"/>
      <c r="D155" s="778"/>
      <c r="E155" s="778"/>
      <c r="F155" s="778"/>
      <c r="G155" s="778"/>
      <c r="H155" s="778"/>
      <c r="I155" s="778"/>
      <c r="J155" s="778"/>
      <c r="K155" s="778"/>
      <c r="L155" s="778"/>
      <c r="M155" s="778"/>
      <c r="N155" s="778"/>
      <c r="O155" s="778"/>
      <c r="P155" s="778"/>
      <c r="Q155" s="778"/>
      <c r="R155" s="272"/>
      <c r="S155" s="290" t="s">
        <v>250</v>
      </c>
      <c r="AA155" s="215"/>
      <c r="AB155" s="278"/>
      <c r="AD155" s="780"/>
      <c r="AE155" s="781"/>
      <c r="AF155" s="781"/>
      <c r="AG155" s="782"/>
      <c r="AH155" s="782"/>
      <c r="AI155" s="782"/>
      <c r="AJ155" s="782"/>
      <c r="AK155" s="782"/>
      <c r="AL155" s="787"/>
      <c r="AM155" s="787"/>
      <c r="AN155" s="789"/>
    </row>
    <row r="156" spans="3:40" ht="14.25" customHeight="1">
      <c r="C156" s="271" t="s">
        <v>251</v>
      </c>
      <c r="D156" s="291"/>
      <c r="E156" s="291"/>
      <c r="F156" s="293"/>
      <c r="G156" s="293"/>
      <c r="H156" s="293"/>
      <c r="I156" s="293"/>
      <c r="J156" s="293"/>
      <c r="K156" s="293"/>
      <c r="L156" s="293"/>
      <c r="M156" s="293"/>
      <c r="N156" s="293"/>
      <c r="O156" s="293"/>
      <c r="P156" s="293"/>
      <c r="Q156" s="289"/>
      <c r="R156" s="272"/>
      <c r="S156" s="290" t="s">
        <v>252</v>
      </c>
      <c r="AA156" s="287"/>
      <c r="AB156" s="278"/>
      <c r="AD156" s="763" t="s">
        <v>253</v>
      </c>
      <c r="AE156" s="764"/>
      <c r="AF156" s="764"/>
      <c r="AG156" s="765"/>
      <c r="AH156" s="765"/>
      <c r="AI156" s="765"/>
      <c r="AJ156" s="765"/>
      <c r="AK156" s="765"/>
      <c r="AL156" s="776">
        <f>COUNTIF(AI17:AJ76,"NLS")</f>
        <v>0</v>
      </c>
      <c r="AM156" s="776">
        <f>COUNTIF(AI78:AJ137,"NLS")</f>
        <v>0</v>
      </c>
      <c r="AN156" s="777">
        <f>AL156+AM156</f>
        <v>0</v>
      </c>
    </row>
    <row r="157" spans="3:40" ht="15.75" customHeight="1">
      <c r="C157" s="283" t="s">
        <v>254</v>
      </c>
      <c r="D157" s="778" t="s">
        <v>255</v>
      </c>
      <c r="E157" s="778"/>
      <c r="F157" s="778"/>
      <c r="G157" s="778"/>
      <c r="H157" s="778"/>
      <c r="I157" s="778"/>
      <c r="J157" s="778"/>
      <c r="K157" s="778"/>
      <c r="L157" s="778"/>
      <c r="M157" s="778"/>
      <c r="N157" s="778"/>
      <c r="O157" s="778"/>
      <c r="P157" s="778"/>
      <c r="Q157" s="271"/>
      <c r="R157" s="272"/>
      <c r="S157" s="290" t="s">
        <v>256</v>
      </c>
      <c r="AA157" s="215"/>
      <c r="AB157" s="278"/>
      <c r="AD157" s="763"/>
      <c r="AE157" s="764"/>
      <c r="AF157" s="764"/>
      <c r="AG157" s="765"/>
      <c r="AH157" s="765"/>
      <c r="AI157" s="765"/>
      <c r="AJ157" s="765"/>
      <c r="AK157" s="765"/>
      <c r="AL157" s="776"/>
      <c r="AM157" s="776"/>
      <c r="AN157" s="777"/>
    </row>
    <row r="158" spans="3:40" ht="15.75" customHeight="1">
      <c r="E158" s="270"/>
      <c r="F158" s="270"/>
      <c r="G158" s="270"/>
      <c r="H158" s="270"/>
      <c r="I158" s="270"/>
      <c r="J158" s="294"/>
      <c r="K158" s="294"/>
      <c r="L158" s="294"/>
      <c r="M158" s="294"/>
      <c r="R158" s="272"/>
      <c r="S158" s="290" t="s">
        <v>257</v>
      </c>
      <c r="AB158" s="278"/>
      <c r="AD158" s="763" t="s">
        <v>258</v>
      </c>
      <c r="AE158" s="764"/>
      <c r="AF158" s="764"/>
      <c r="AG158" s="765"/>
      <c r="AH158" s="765"/>
      <c r="AI158" s="765"/>
      <c r="AJ158" s="765"/>
      <c r="AK158" s="765"/>
      <c r="AL158" s="769">
        <f>COUNTIF(AI17:AJ76,"Transferred Out")</f>
        <v>0</v>
      </c>
      <c r="AM158" s="769">
        <f>COUNTIF(AI78:AJ137,"Transferred Out")</f>
        <v>0</v>
      </c>
      <c r="AN158" s="771">
        <f>AL158+AM158</f>
        <v>0</v>
      </c>
    </row>
    <row r="159" spans="3:40" ht="14.25" customHeight="1">
      <c r="D159" s="270"/>
      <c r="E159" s="270"/>
      <c r="F159" s="270"/>
      <c r="G159" s="270"/>
      <c r="H159" s="270"/>
      <c r="I159" s="270"/>
      <c r="R159" s="272"/>
      <c r="S159" s="286" t="s">
        <v>259</v>
      </c>
      <c r="Y159" s="287"/>
      <c r="Z159" s="287"/>
      <c r="AA159" s="287"/>
      <c r="AB159" s="278"/>
      <c r="AD159" s="763"/>
      <c r="AE159" s="764"/>
      <c r="AF159" s="764"/>
      <c r="AG159" s="765"/>
      <c r="AH159" s="765"/>
      <c r="AI159" s="765"/>
      <c r="AJ159" s="765"/>
      <c r="AK159" s="765"/>
      <c r="AL159" s="769"/>
      <c r="AM159" s="769"/>
      <c r="AN159" s="771"/>
    </row>
    <row r="160" spans="3:40" ht="15" customHeight="1">
      <c r="D160" s="762"/>
      <c r="E160" s="762"/>
      <c r="F160" s="762"/>
      <c r="G160" s="762"/>
      <c r="H160" s="762"/>
      <c r="I160" s="762"/>
      <c r="R160" s="272"/>
      <c r="S160" s="290" t="s">
        <v>260</v>
      </c>
      <c r="AB160" s="278"/>
      <c r="AC160" s="282"/>
      <c r="AD160" s="763" t="s">
        <v>261</v>
      </c>
      <c r="AE160" s="764"/>
      <c r="AF160" s="764"/>
      <c r="AG160" s="765"/>
      <c r="AH160" s="765"/>
      <c r="AI160" s="765"/>
      <c r="AJ160" s="765"/>
      <c r="AK160" s="765"/>
      <c r="AL160" s="769">
        <f>COUNTIF(AI17:AJ76,"Transferred In")</f>
        <v>0</v>
      </c>
      <c r="AM160" s="769">
        <f>COUNTIF(AI78:AJ137,"Transferred In")</f>
        <v>0</v>
      </c>
      <c r="AN160" s="771">
        <f>AL160+AM160</f>
        <v>0</v>
      </c>
    </row>
    <row r="161" spans="3:40" ht="15.75" customHeight="1" thickBot="1">
      <c r="D161" s="762"/>
      <c r="E161" s="762"/>
      <c r="F161" s="762"/>
      <c r="G161" s="762"/>
      <c r="H161" s="762"/>
      <c r="I161" s="762"/>
      <c r="R161" s="272"/>
      <c r="S161" s="290" t="s">
        <v>262</v>
      </c>
      <c r="AB161" s="278"/>
      <c r="AD161" s="766"/>
      <c r="AE161" s="767"/>
      <c r="AF161" s="767"/>
      <c r="AG161" s="768"/>
      <c r="AH161" s="768"/>
      <c r="AI161" s="768"/>
      <c r="AJ161" s="768"/>
      <c r="AK161" s="768"/>
      <c r="AL161" s="770"/>
      <c r="AM161" s="770"/>
      <c r="AN161" s="772"/>
    </row>
    <row r="162" spans="3:40" ht="14.25" customHeight="1">
      <c r="D162" s="215"/>
      <c r="E162" s="215"/>
      <c r="R162" s="272"/>
      <c r="S162" s="290" t="s">
        <v>263</v>
      </c>
      <c r="AB162" s="278"/>
    </row>
    <row r="163" spans="3:40">
      <c r="D163" s="215"/>
      <c r="E163" s="215"/>
      <c r="F163" s="215"/>
      <c r="G163" s="215"/>
      <c r="H163" s="215"/>
      <c r="I163" s="215"/>
      <c r="R163" s="272"/>
      <c r="S163" s="286" t="s">
        <v>264</v>
      </c>
      <c r="AB163" s="278"/>
      <c r="AD163" s="295" t="s">
        <v>265</v>
      </c>
      <c r="AE163" s="295"/>
      <c r="AF163" s="295"/>
      <c r="AN163" s="296"/>
    </row>
    <row r="164" spans="3:40">
      <c r="D164" s="297"/>
      <c r="E164" s="297"/>
      <c r="F164" s="215"/>
      <c r="G164" s="215"/>
      <c r="H164" s="215"/>
      <c r="I164" s="215"/>
      <c r="R164" s="272"/>
      <c r="S164" s="290" t="s">
        <v>266</v>
      </c>
      <c r="AB164" s="278"/>
    </row>
    <row r="165" spans="3:40" ht="12" customHeight="1">
      <c r="D165" s="297"/>
      <c r="E165" s="297"/>
      <c r="R165" s="272"/>
      <c r="S165" s="773" t="s">
        <v>267</v>
      </c>
      <c r="T165" s="774"/>
      <c r="U165" s="774"/>
      <c r="V165" s="774"/>
      <c r="W165" s="774"/>
      <c r="X165" s="774"/>
      <c r="Y165" s="774"/>
      <c r="Z165" s="774"/>
      <c r="AA165" s="774"/>
      <c r="AB165" s="775"/>
    </row>
    <row r="166" spans="3:40" ht="9.6" customHeight="1">
      <c r="D166" s="297"/>
      <c r="E166" s="297"/>
      <c r="R166" s="272"/>
      <c r="S166" s="773"/>
      <c r="T166" s="774"/>
      <c r="U166" s="774"/>
      <c r="V166" s="774"/>
      <c r="W166" s="774"/>
      <c r="X166" s="774"/>
      <c r="Y166" s="774"/>
      <c r="Z166" s="774"/>
      <c r="AA166" s="774"/>
      <c r="AB166" s="775"/>
      <c r="AD166" s="898" t="str">
        <f>IF('SF2'!AD166="","",'SF2'!AD166)</f>
        <v>NAME</v>
      </c>
      <c r="AE166" s="898"/>
      <c r="AF166" s="898"/>
      <c r="AG166" s="898"/>
      <c r="AH166" s="898"/>
      <c r="AI166" s="898"/>
      <c r="AJ166" s="898"/>
      <c r="AK166" s="898"/>
      <c r="AL166" s="898"/>
      <c r="AM166" s="898"/>
      <c r="AN166" s="898"/>
    </row>
    <row r="167" spans="3:40" ht="17.25" thickBot="1">
      <c r="D167" s="297"/>
      <c r="E167" s="297"/>
      <c r="S167" s="290" t="s">
        <v>268</v>
      </c>
      <c r="AB167" s="184"/>
      <c r="AD167" s="898"/>
      <c r="AE167" s="898"/>
      <c r="AF167" s="898"/>
      <c r="AG167" s="898"/>
      <c r="AH167" s="898"/>
      <c r="AI167" s="898"/>
      <c r="AJ167" s="898"/>
      <c r="AK167" s="898"/>
      <c r="AL167" s="898"/>
      <c r="AM167" s="898"/>
      <c r="AN167" s="898"/>
    </row>
    <row r="168" spans="3:40" ht="14.25" customHeight="1">
      <c r="D168" s="215"/>
      <c r="E168" s="215"/>
      <c r="S168" s="286" t="s">
        <v>269</v>
      </c>
      <c r="AB168" s="184"/>
      <c r="AD168" s="756" t="s">
        <v>270</v>
      </c>
      <c r="AE168" s="756"/>
      <c r="AF168" s="756"/>
      <c r="AG168" s="756"/>
      <c r="AH168" s="756"/>
      <c r="AI168" s="756"/>
      <c r="AJ168" s="756"/>
      <c r="AK168" s="756"/>
      <c r="AL168" s="756"/>
      <c r="AM168" s="756"/>
      <c r="AN168" s="756"/>
    </row>
    <row r="169" spans="3:40" ht="21.6" customHeight="1">
      <c r="C169" s="757"/>
      <c r="D169" s="757"/>
      <c r="E169" s="297"/>
      <c r="S169" s="290" t="s">
        <v>271</v>
      </c>
      <c r="AB169" s="184"/>
      <c r="AD169" s="758" t="s">
        <v>272</v>
      </c>
      <c r="AE169" s="758"/>
      <c r="AF169" s="758"/>
      <c r="AG169" s="758"/>
    </row>
    <row r="170" spans="3:40" ht="14.25" customHeight="1" thickBot="1">
      <c r="C170" s="757"/>
      <c r="D170" s="757"/>
      <c r="E170" s="297"/>
      <c r="S170" s="298" t="s">
        <v>273</v>
      </c>
      <c r="T170" s="183"/>
      <c r="U170" s="183"/>
      <c r="V170" s="183"/>
      <c r="W170" s="183"/>
      <c r="X170" s="183"/>
      <c r="Y170" s="183"/>
      <c r="Z170" s="183"/>
      <c r="AA170" s="183"/>
      <c r="AB170" s="299"/>
    </row>
    <row r="172" spans="3:40" ht="6.6" customHeight="1"/>
    <row r="173" spans="3:40" ht="19.899999999999999" customHeight="1" thickBot="1">
      <c r="S173" s="899" t="str">
        <f>IF('SF2'!S173="","",'SF2'!S173)</f>
        <v>NAME</v>
      </c>
      <c r="T173" s="899"/>
      <c r="U173" s="899"/>
      <c r="V173" s="899"/>
      <c r="W173" s="899"/>
      <c r="X173" s="899"/>
      <c r="Y173" s="899"/>
      <c r="Z173" s="899"/>
      <c r="AA173" s="899"/>
      <c r="AB173" s="899"/>
      <c r="AC173" s="300"/>
      <c r="AD173" s="898" t="str">
        <f>IF('SF2'!AD173="","",'SF2'!AD173)</f>
        <v>NAME</v>
      </c>
      <c r="AE173" s="898"/>
      <c r="AF173" s="898"/>
      <c r="AG173" s="898"/>
      <c r="AH173" s="898"/>
      <c r="AI173" s="898"/>
      <c r="AJ173" s="898"/>
      <c r="AK173" s="898"/>
      <c r="AL173" s="898"/>
      <c r="AM173" s="898"/>
      <c r="AN173" s="898"/>
    </row>
    <row r="174" spans="3:40" ht="15.6" customHeight="1">
      <c r="S174" s="761" t="s">
        <v>274</v>
      </c>
      <c r="T174" s="761"/>
      <c r="U174" s="761"/>
      <c r="V174" s="761"/>
      <c r="W174" s="761"/>
      <c r="X174" s="761"/>
      <c r="Y174" s="761"/>
      <c r="Z174" s="761"/>
      <c r="AA174" s="761"/>
      <c r="AB174" s="761"/>
      <c r="AC174" s="301"/>
      <c r="AD174" s="756" t="s">
        <v>275</v>
      </c>
      <c r="AE174" s="756"/>
      <c r="AF174" s="756"/>
      <c r="AG174" s="756"/>
      <c r="AH174" s="756"/>
      <c r="AI174" s="756"/>
      <c r="AJ174" s="756"/>
      <c r="AK174" s="756"/>
      <c r="AL174" s="756"/>
      <c r="AM174" s="756"/>
      <c r="AN174" s="756"/>
    </row>
  </sheetData>
  <sheetProtection algorithmName="SHA-512" hashValue="FCfRrU4Wz+vRhidpzkRZ1Gt7khydxFqo0siOIFVO7Ns1CYwaN8xKvY+nOrhKbazQjt94ssYtuHM/V8Y5I+QwuQ==" saltValue="q9Z8Q62KH2kGYThL5h33AA==" spinCount="100000" sheet="1" formatRows="0" sort="0" autoFilter="0"/>
  <autoFilter ref="AY15:AY137" xr:uid="{02BF5AF2-870C-4757-A3F8-BB1C6D48AC4F}"/>
  <mergeCells count="463">
    <mergeCell ref="S174:AB174"/>
    <mergeCell ref="AD174:AN174"/>
    <mergeCell ref="S165:AB166"/>
    <mergeCell ref="AD166:AN167"/>
    <mergeCell ref="AD168:AN168"/>
    <mergeCell ref="C169:D170"/>
    <mergeCell ref="AD169:AG169"/>
    <mergeCell ref="S173:AB173"/>
    <mergeCell ref="AD173:AN173"/>
    <mergeCell ref="AD158:AK159"/>
    <mergeCell ref="AL158:AL159"/>
    <mergeCell ref="AM158:AM159"/>
    <mergeCell ref="AN158:AN159"/>
    <mergeCell ref="D160:I161"/>
    <mergeCell ref="AD160:AK161"/>
    <mergeCell ref="AL160:AL161"/>
    <mergeCell ref="AM160:AM161"/>
    <mergeCell ref="AN160:AN161"/>
    <mergeCell ref="C154:Q155"/>
    <mergeCell ref="AD154:AK155"/>
    <mergeCell ref="AL154:AL155"/>
    <mergeCell ref="AM154:AM155"/>
    <mergeCell ref="AN154:AN155"/>
    <mergeCell ref="AD156:AK157"/>
    <mergeCell ref="AL156:AL157"/>
    <mergeCell ref="AM156:AM157"/>
    <mergeCell ref="AN156:AN157"/>
    <mergeCell ref="D157:P157"/>
    <mergeCell ref="C151:N151"/>
    <mergeCell ref="AD151:AK151"/>
    <mergeCell ref="C152:P153"/>
    <mergeCell ref="AD152:AK153"/>
    <mergeCell ref="AL152:AL153"/>
    <mergeCell ref="AM152:AM153"/>
    <mergeCell ref="AN152:AN153"/>
    <mergeCell ref="C149:C150"/>
    <mergeCell ref="D149:E150"/>
    <mergeCell ref="F149:O149"/>
    <mergeCell ref="P149:Q150"/>
    <mergeCell ref="AD149:AK150"/>
    <mergeCell ref="AL149:AL150"/>
    <mergeCell ref="C147:C148"/>
    <mergeCell ref="D147:D148"/>
    <mergeCell ref="F147:O147"/>
    <mergeCell ref="AD147:AK148"/>
    <mergeCell ref="AL147:AL148"/>
    <mergeCell ref="AM147:AM148"/>
    <mergeCell ref="AN147:AN148"/>
    <mergeCell ref="F148:O148"/>
    <mergeCell ref="AM149:AM150"/>
    <mergeCell ref="AN149:AN150"/>
    <mergeCell ref="F150:O150"/>
    <mergeCell ref="C145:C146"/>
    <mergeCell ref="D145:D146"/>
    <mergeCell ref="F145:O145"/>
    <mergeCell ref="P145:Q146"/>
    <mergeCell ref="AD145:AK146"/>
    <mergeCell ref="AL145:AL146"/>
    <mergeCell ref="AM145:AM146"/>
    <mergeCell ref="AN145:AN146"/>
    <mergeCell ref="F146:O146"/>
    <mergeCell ref="AD141:AG142"/>
    <mergeCell ref="AH141:AH142"/>
    <mergeCell ref="AI141:AJ142"/>
    <mergeCell ref="AK141:AK142"/>
    <mergeCell ref="AL141:AN141"/>
    <mergeCell ref="C142:P142"/>
    <mergeCell ref="S142:AA144"/>
    <mergeCell ref="C143:P143"/>
    <mergeCell ref="AD143:AK144"/>
    <mergeCell ref="AL143:AL144"/>
    <mergeCell ref="AM143:AM144"/>
    <mergeCell ref="AN143:AN144"/>
    <mergeCell ref="C144:P144"/>
    <mergeCell ref="D138:E138"/>
    <mergeCell ref="AI138:AN138"/>
    <mergeCell ref="D139:E139"/>
    <mergeCell ref="AI139:AN139"/>
    <mergeCell ref="C140:D140"/>
    <mergeCell ref="F140:J140"/>
    <mergeCell ref="D136:E136"/>
    <mergeCell ref="AI136:AJ136"/>
    <mergeCell ref="AK136:AN136"/>
    <mergeCell ref="D137:E137"/>
    <mergeCell ref="AI137:AJ137"/>
    <mergeCell ref="AK137:AN137"/>
    <mergeCell ref="D134:E134"/>
    <mergeCell ref="AI134:AJ134"/>
    <mergeCell ref="AK134:AN134"/>
    <mergeCell ref="D135:E135"/>
    <mergeCell ref="AI135:AJ135"/>
    <mergeCell ref="AK135:AN135"/>
    <mergeCell ref="D132:E132"/>
    <mergeCell ref="AI132:AJ132"/>
    <mergeCell ref="AK132:AN132"/>
    <mergeCell ref="D133:E133"/>
    <mergeCell ref="AI133:AJ133"/>
    <mergeCell ref="AK133:AN133"/>
    <mergeCell ref="D130:E130"/>
    <mergeCell ref="AI130:AJ130"/>
    <mergeCell ref="AK130:AN130"/>
    <mergeCell ref="D131:E131"/>
    <mergeCell ref="AI131:AJ131"/>
    <mergeCell ref="AK131:AN131"/>
    <mergeCell ref="D128:E128"/>
    <mergeCell ref="AI128:AJ128"/>
    <mergeCell ref="AK128:AN128"/>
    <mergeCell ref="D129:E129"/>
    <mergeCell ref="AI129:AJ129"/>
    <mergeCell ref="AK129:AN129"/>
    <mergeCell ref="D126:E126"/>
    <mergeCell ref="AI126:AJ126"/>
    <mergeCell ref="AK126:AN126"/>
    <mergeCell ref="D127:E127"/>
    <mergeCell ref="AI127:AJ127"/>
    <mergeCell ref="AK127:AN127"/>
    <mergeCell ref="D124:E124"/>
    <mergeCell ref="AI124:AJ124"/>
    <mergeCell ref="AK124:AN124"/>
    <mergeCell ref="D125:E125"/>
    <mergeCell ref="AI125:AJ125"/>
    <mergeCell ref="AK125:AN125"/>
    <mergeCell ref="D122:E122"/>
    <mergeCell ref="AI122:AJ122"/>
    <mergeCell ref="AK122:AN122"/>
    <mergeCell ref="D123:E123"/>
    <mergeCell ref="AI123:AJ123"/>
    <mergeCell ref="AK123:AN123"/>
    <mergeCell ref="D120:E120"/>
    <mergeCell ref="AI120:AJ120"/>
    <mergeCell ref="AK120:AN120"/>
    <mergeCell ref="D121:E121"/>
    <mergeCell ref="AI121:AJ121"/>
    <mergeCell ref="AK121:AN121"/>
    <mergeCell ref="D118:E118"/>
    <mergeCell ref="AI118:AJ118"/>
    <mergeCell ref="AK118:AN118"/>
    <mergeCell ref="D119:E119"/>
    <mergeCell ref="AI119:AJ119"/>
    <mergeCell ref="AK119:AN119"/>
    <mergeCell ref="D116:E116"/>
    <mergeCell ref="AI116:AJ116"/>
    <mergeCell ref="AK116:AN116"/>
    <mergeCell ref="D117:E117"/>
    <mergeCell ref="AI117:AJ117"/>
    <mergeCell ref="AK117:AN117"/>
    <mergeCell ref="D114:E114"/>
    <mergeCell ref="AI114:AJ114"/>
    <mergeCell ref="AK114:AN114"/>
    <mergeCell ref="D115:E115"/>
    <mergeCell ref="AI115:AJ115"/>
    <mergeCell ref="AK115:AN115"/>
    <mergeCell ref="D112:E112"/>
    <mergeCell ref="AI112:AJ112"/>
    <mergeCell ref="AK112:AN112"/>
    <mergeCell ref="D113:E113"/>
    <mergeCell ref="AI113:AJ113"/>
    <mergeCell ref="AK113:AN113"/>
    <mergeCell ref="D110:E110"/>
    <mergeCell ref="AI110:AJ110"/>
    <mergeCell ref="AK110:AN110"/>
    <mergeCell ref="D111:E111"/>
    <mergeCell ref="AI111:AJ111"/>
    <mergeCell ref="AK111:AN111"/>
    <mergeCell ref="D108:E108"/>
    <mergeCell ref="AI108:AJ108"/>
    <mergeCell ref="AK108:AN108"/>
    <mergeCell ref="D109:E109"/>
    <mergeCell ref="AI109:AJ109"/>
    <mergeCell ref="AK109:AN109"/>
    <mergeCell ref="D106:E106"/>
    <mergeCell ref="AI106:AJ106"/>
    <mergeCell ref="AK106:AN106"/>
    <mergeCell ref="D107:E107"/>
    <mergeCell ref="AI107:AJ107"/>
    <mergeCell ref="AK107:AN107"/>
    <mergeCell ref="D104:E104"/>
    <mergeCell ref="AI104:AJ104"/>
    <mergeCell ref="AK104:AN104"/>
    <mergeCell ref="D105:E105"/>
    <mergeCell ref="AI105:AJ105"/>
    <mergeCell ref="AK105:AN105"/>
    <mergeCell ref="D102:E102"/>
    <mergeCell ref="AI102:AJ102"/>
    <mergeCell ref="AK102:AN102"/>
    <mergeCell ref="D103:E103"/>
    <mergeCell ref="AI103:AJ103"/>
    <mergeCell ref="AK103:AN103"/>
    <mergeCell ref="D100:E100"/>
    <mergeCell ref="AI100:AJ100"/>
    <mergeCell ref="AK100:AN100"/>
    <mergeCell ref="D101:E101"/>
    <mergeCell ref="AI101:AJ101"/>
    <mergeCell ref="AK101:AN101"/>
    <mergeCell ref="D98:E98"/>
    <mergeCell ref="AI98:AJ98"/>
    <mergeCell ref="AK98:AN98"/>
    <mergeCell ref="D99:E99"/>
    <mergeCell ref="AI99:AJ99"/>
    <mergeCell ref="AK99:AN99"/>
    <mergeCell ref="D96:E96"/>
    <mergeCell ref="AI96:AJ96"/>
    <mergeCell ref="AK96:AN96"/>
    <mergeCell ref="D97:E97"/>
    <mergeCell ref="AI97:AJ97"/>
    <mergeCell ref="AK97:AN97"/>
    <mergeCell ref="D94:E94"/>
    <mergeCell ref="AI94:AJ94"/>
    <mergeCell ref="AK94:AN94"/>
    <mergeCell ref="D95:E95"/>
    <mergeCell ref="AI95:AJ95"/>
    <mergeCell ref="AK95:AN95"/>
    <mergeCell ref="D92:E92"/>
    <mergeCell ref="AI92:AJ92"/>
    <mergeCell ref="AK92:AN92"/>
    <mergeCell ref="D93:E93"/>
    <mergeCell ref="AI93:AJ93"/>
    <mergeCell ref="AK93:AN93"/>
    <mergeCell ref="D90:E90"/>
    <mergeCell ref="AI90:AJ90"/>
    <mergeCell ref="AK90:AN90"/>
    <mergeCell ref="D91:E91"/>
    <mergeCell ref="AI91:AJ91"/>
    <mergeCell ref="AK91:AN91"/>
    <mergeCell ref="D88:E88"/>
    <mergeCell ref="AI88:AJ88"/>
    <mergeCell ref="AK88:AN88"/>
    <mergeCell ref="D89:E89"/>
    <mergeCell ref="AI89:AJ89"/>
    <mergeCell ref="AK89:AN89"/>
    <mergeCell ref="D86:E86"/>
    <mergeCell ref="AI86:AJ86"/>
    <mergeCell ref="AK86:AN86"/>
    <mergeCell ref="D87:E87"/>
    <mergeCell ref="AI87:AJ87"/>
    <mergeCell ref="AK87:AN87"/>
    <mergeCell ref="D84:E84"/>
    <mergeCell ref="AI84:AJ84"/>
    <mergeCell ref="AK84:AN84"/>
    <mergeCell ref="D85:E85"/>
    <mergeCell ref="AI85:AJ85"/>
    <mergeCell ref="AK85:AN85"/>
    <mergeCell ref="D82:E82"/>
    <mergeCell ref="AI82:AJ82"/>
    <mergeCell ref="AK82:AN82"/>
    <mergeCell ref="D83:E83"/>
    <mergeCell ref="AI83:AJ83"/>
    <mergeCell ref="AK83:AN83"/>
    <mergeCell ref="D80:E80"/>
    <mergeCell ref="AI80:AJ80"/>
    <mergeCell ref="AK80:AN80"/>
    <mergeCell ref="D81:E81"/>
    <mergeCell ref="AI81:AJ81"/>
    <mergeCell ref="AK81:AN81"/>
    <mergeCell ref="D77:E77"/>
    <mergeCell ref="AK77:AN77"/>
    <mergeCell ref="D78:E78"/>
    <mergeCell ref="AI78:AJ78"/>
    <mergeCell ref="AK78:AN78"/>
    <mergeCell ref="D79:E79"/>
    <mergeCell ref="AI79:AJ79"/>
    <mergeCell ref="AK79:AN79"/>
    <mergeCell ref="D75:E75"/>
    <mergeCell ref="AI75:AJ75"/>
    <mergeCell ref="AK75:AN75"/>
    <mergeCell ref="D76:E76"/>
    <mergeCell ref="AI76:AJ76"/>
    <mergeCell ref="AK76:AN76"/>
    <mergeCell ref="D73:E73"/>
    <mergeCell ref="AI73:AJ73"/>
    <mergeCell ref="AK73:AN73"/>
    <mergeCell ref="D74:E74"/>
    <mergeCell ref="AI74:AJ74"/>
    <mergeCell ref="AK74:AN74"/>
    <mergeCell ref="D71:E71"/>
    <mergeCell ref="AI71:AJ71"/>
    <mergeCell ref="AK71:AN71"/>
    <mergeCell ref="D72:E72"/>
    <mergeCell ref="AI72:AJ72"/>
    <mergeCell ref="AK72:AN72"/>
    <mergeCell ref="D69:E69"/>
    <mergeCell ref="AI69:AJ69"/>
    <mergeCell ref="AK69:AN69"/>
    <mergeCell ref="D70:E70"/>
    <mergeCell ref="AI70:AJ70"/>
    <mergeCell ref="AK70:AN70"/>
    <mergeCell ref="D67:E67"/>
    <mergeCell ref="AI67:AJ67"/>
    <mergeCell ref="AK67:AN67"/>
    <mergeCell ref="D68:E68"/>
    <mergeCell ref="AI68:AJ68"/>
    <mergeCell ref="AK68:AN68"/>
    <mergeCell ref="D65:E65"/>
    <mergeCell ref="AI65:AJ65"/>
    <mergeCell ref="AK65:AN65"/>
    <mergeCell ref="D66:E66"/>
    <mergeCell ref="AI66:AJ66"/>
    <mergeCell ref="AK66:AN66"/>
    <mergeCell ref="D63:E63"/>
    <mergeCell ref="AI63:AJ63"/>
    <mergeCell ref="AK63:AN63"/>
    <mergeCell ref="D64:E64"/>
    <mergeCell ref="AI64:AJ64"/>
    <mergeCell ref="AK64:AN64"/>
    <mergeCell ref="D61:E61"/>
    <mergeCell ref="AI61:AJ61"/>
    <mergeCell ref="AK61:AN61"/>
    <mergeCell ref="D62:E62"/>
    <mergeCell ref="AI62:AJ62"/>
    <mergeCell ref="AK62:AN62"/>
    <mergeCell ref="D59:E59"/>
    <mergeCell ref="AI59:AJ59"/>
    <mergeCell ref="AK59:AN59"/>
    <mergeCell ref="D60:E60"/>
    <mergeCell ref="AI60:AJ60"/>
    <mergeCell ref="AK60:AN60"/>
    <mergeCell ref="D57:E57"/>
    <mergeCell ref="AI57:AJ57"/>
    <mergeCell ref="AK57:AN57"/>
    <mergeCell ref="D58:E58"/>
    <mergeCell ref="AI58:AJ58"/>
    <mergeCell ref="AK58:AN58"/>
    <mergeCell ref="D55:E55"/>
    <mergeCell ref="AI55:AJ55"/>
    <mergeCell ref="AK55:AN55"/>
    <mergeCell ref="D56:E56"/>
    <mergeCell ref="AI56:AJ56"/>
    <mergeCell ref="AK56:AN56"/>
    <mergeCell ref="D53:E53"/>
    <mergeCell ref="AI53:AJ53"/>
    <mergeCell ref="AK53:AN53"/>
    <mergeCell ref="D54:E54"/>
    <mergeCell ref="AI54:AJ54"/>
    <mergeCell ref="AK54:AN54"/>
    <mergeCell ref="D51:E51"/>
    <mergeCell ref="AI51:AJ51"/>
    <mergeCell ref="AK51:AN51"/>
    <mergeCell ref="D52:E52"/>
    <mergeCell ref="AI52:AJ52"/>
    <mergeCell ref="AK52:AN52"/>
    <mergeCell ref="D49:E49"/>
    <mergeCell ref="AI49:AJ49"/>
    <mergeCell ref="AK49:AN49"/>
    <mergeCell ref="D50:E50"/>
    <mergeCell ref="AI50:AJ50"/>
    <mergeCell ref="AK50:AN50"/>
    <mergeCell ref="D47:E47"/>
    <mergeCell ref="AI47:AJ47"/>
    <mergeCell ref="AK47:AN47"/>
    <mergeCell ref="D48:E48"/>
    <mergeCell ref="AI48:AJ48"/>
    <mergeCell ref="AK48:AN48"/>
    <mergeCell ref="D45:E45"/>
    <mergeCell ref="AI45:AJ45"/>
    <mergeCell ref="AK45:AN45"/>
    <mergeCell ref="D46:E46"/>
    <mergeCell ref="AI46:AJ46"/>
    <mergeCell ref="AK46:AN46"/>
    <mergeCell ref="D43:E43"/>
    <mergeCell ref="AI43:AJ43"/>
    <mergeCell ref="AK43:AN43"/>
    <mergeCell ref="D44:E44"/>
    <mergeCell ref="AI44:AJ44"/>
    <mergeCell ref="AK44:AN44"/>
    <mergeCell ref="D41:E41"/>
    <mergeCell ref="AI41:AJ41"/>
    <mergeCell ref="AK41:AN41"/>
    <mergeCell ref="D42:E42"/>
    <mergeCell ref="AI42:AJ42"/>
    <mergeCell ref="AK42:AN42"/>
    <mergeCell ref="D39:E39"/>
    <mergeCell ref="AI39:AJ39"/>
    <mergeCell ref="AK39:AN39"/>
    <mergeCell ref="D40:E40"/>
    <mergeCell ref="AI40:AJ40"/>
    <mergeCell ref="AK40:AN40"/>
    <mergeCell ref="D37:E37"/>
    <mergeCell ref="AI37:AJ37"/>
    <mergeCell ref="AK37:AN37"/>
    <mergeCell ref="D38:E38"/>
    <mergeCell ref="AI38:AJ38"/>
    <mergeCell ref="AK38:AN38"/>
    <mergeCell ref="D35:E35"/>
    <mergeCell ref="AI35:AJ35"/>
    <mergeCell ref="AK35:AN35"/>
    <mergeCell ref="D36:E36"/>
    <mergeCell ref="AI36:AJ36"/>
    <mergeCell ref="AK36:AN36"/>
    <mergeCell ref="D33:E33"/>
    <mergeCell ref="AI33:AJ33"/>
    <mergeCell ref="AK33:AN33"/>
    <mergeCell ref="D34:E34"/>
    <mergeCell ref="AI34:AJ34"/>
    <mergeCell ref="AK34:AN34"/>
    <mergeCell ref="D31:E31"/>
    <mergeCell ref="AI31:AJ31"/>
    <mergeCell ref="AK31:AN31"/>
    <mergeCell ref="D32:E32"/>
    <mergeCell ref="AI32:AJ32"/>
    <mergeCell ref="AK32:AN32"/>
    <mergeCell ref="D29:E29"/>
    <mergeCell ref="AI29:AJ29"/>
    <mergeCell ref="AK29:AN29"/>
    <mergeCell ref="D30:E30"/>
    <mergeCell ref="AI30:AJ30"/>
    <mergeCell ref="AK30:AN30"/>
    <mergeCell ref="D27:E27"/>
    <mergeCell ref="AI27:AJ27"/>
    <mergeCell ref="AK27:AN27"/>
    <mergeCell ref="D28:E28"/>
    <mergeCell ref="AI28:AJ28"/>
    <mergeCell ref="AK28:AN28"/>
    <mergeCell ref="D25:E25"/>
    <mergeCell ref="AI25:AJ25"/>
    <mergeCell ref="AK25:AN25"/>
    <mergeCell ref="D26:E26"/>
    <mergeCell ref="AI26:AJ26"/>
    <mergeCell ref="AK26:AN26"/>
    <mergeCell ref="D23:E23"/>
    <mergeCell ref="AI23:AJ23"/>
    <mergeCell ref="AK23:AN23"/>
    <mergeCell ref="D24:E24"/>
    <mergeCell ref="AI24:AJ24"/>
    <mergeCell ref="AK24:AN24"/>
    <mergeCell ref="D21:E21"/>
    <mergeCell ref="AI21:AJ21"/>
    <mergeCell ref="AK21:AN21"/>
    <mergeCell ref="AG15:AG16"/>
    <mergeCell ref="AH15:AH16"/>
    <mergeCell ref="D22:E22"/>
    <mergeCell ref="AI22:AJ22"/>
    <mergeCell ref="AK22:AN22"/>
    <mergeCell ref="D19:E19"/>
    <mergeCell ref="AI19:AJ19"/>
    <mergeCell ref="AK19:AN19"/>
    <mergeCell ref="D20:E20"/>
    <mergeCell ref="AI20:AJ20"/>
    <mergeCell ref="AK20:AN20"/>
    <mergeCell ref="D17:E17"/>
    <mergeCell ref="AI17:AJ17"/>
    <mergeCell ref="AK17:AN17"/>
    <mergeCell ref="D18:E18"/>
    <mergeCell ref="AI18:AJ18"/>
    <mergeCell ref="AK18:AN18"/>
    <mergeCell ref="C13:E16"/>
    <mergeCell ref="F13:AD13"/>
    <mergeCell ref="AG13:AH14"/>
    <mergeCell ref="AI13:AN16"/>
    <mergeCell ref="C7:AN7"/>
    <mergeCell ref="C8:AN8"/>
    <mergeCell ref="E11:G11"/>
    <mergeCell ref="I11:L11"/>
    <mergeCell ref="M11:Q11"/>
    <mergeCell ref="R11:Y11"/>
    <mergeCell ref="Z11:AD11"/>
    <mergeCell ref="AP13:AQ14"/>
    <mergeCell ref="AR13:AR14"/>
    <mergeCell ref="AP11:AU11"/>
    <mergeCell ref="E12:Q12"/>
    <mergeCell ref="R12:Y12"/>
    <mergeCell ref="Z12:AD12"/>
    <mergeCell ref="AG12:AH12"/>
    <mergeCell ref="AI12:AN12"/>
  </mergeCells>
  <dataValidations count="2">
    <dataValidation type="list" allowBlank="1" showInputMessage="1" showErrorMessage="1" sqref="AI17:AJ17" xr:uid="{7D5F2850-0B58-4B4F-B595-B97288C9E003}">
      <formula1>"NLS,Transferred In, Transferred Out"</formula1>
    </dataValidation>
    <dataValidation type="list" allowBlank="1" showInputMessage="1" showErrorMessage="1" sqref="AJ78 AI18:AI76 AI78:AI137 AJ18" xr:uid="{6CCDB3C8-406A-4053-B3D5-A3D5352EFF3B}">
      <formula1>"NLS, Transferred In, Transferred Out"</formula1>
    </dataValidation>
  </dataValidations>
  <printOptions horizontalCentered="1"/>
  <pageMargins left="0.15748031496062992" right="0.15748031496062992" top="0.19685039370078741" bottom="0.19685039370078741" header="0.15748031496062992" footer="0.15748031496062992"/>
  <pageSetup paperSize="14" scale="69" fitToHeight="0" orientation="landscape" r:id="rId1"/>
  <rowBreaks count="1" manualBreakCount="1">
    <brk id="87" min="2" max="39"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75C77-4883-4C0A-93B6-570BC902A8E3}">
  <sheetPr codeName="Sheet31">
    <tabColor theme="0" tint="-0.14999847407452621"/>
    <pageSetUpPr fitToPage="1"/>
  </sheetPr>
  <dimension ref="A1:AY174"/>
  <sheetViews>
    <sheetView showGridLines="0" zoomScale="70" zoomScaleNormal="70" workbookViewId="0">
      <pane xSplit="1" ySplit="12" topLeftCell="B13" activePane="bottomRight" state="frozen"/>
      <selection pane="topRight" activeCell="B1" sqref="B1"/>
      <selection pane="bottomLeft" activeCell="A14" sqref="A14"/>
      <selection pane="bottomRight"/>
    </sheetView>
  </sheetViews>
  <sheetFormatPr defaultColWidth="10.42578125" defaultRowHeight="16.5"/>
  <cols>
    <col min="1" max="1" width="20.5703125" style="529" customWidth="1"/>
    <col min="2" max="2" width="2.42578125" style="177" customWidth="1"/>
    <col min="3" max="3" width="4.140625" style="177" customWidth="1"/>
    <col min="4" max="4" width="45.5703125" style="177" customWidth="1"/>
    <col min="5" max="5" width="7.85546875" style="177" customWidth="1"/>
    <col min="6" max="30" width="4.5703125" style="177" customWidth="1"/>
    <col min="31" max="32" width="4.5703125" style="177" hidden="1" customWidth="1"/>
    <col min="33" max="33" width="8.42578125" style="177" customWidth="1"/>
    <col min="34" max="34" width="9.5703125" style="177" bestFit="1" customWidth="1"/>
    <col min="35" max="35" width="9" style="177" customWidth="1"/>
    <col min="36" max="36" width="7" style="177" customWidth="1"/>
    <col min="37" max="37" width="6.42578125" style="177" customWidth="1"/>
    <col min="38" max="38" width="6.85546875" style="177" customWidth="1"/>
    <col min="39" max="39" width="7" style="177" customWidth="1"/>
    <col min="40" max="40" width="6.42578125" style="177" customWidth="1"/>
    <col min="41" max="41" width="4.85546875" style="177" customWidth="1"/>
    <col min="42" max="42" width="8.5703125" style="177" customWidth="1"/>
    <col min="43" max="43" width="4.42578125" style="177" customWidth="1"/>
    <col min="44" max="50" width="10.42578125" style="177"/>
    <col min="51" max="51" width="10.42578125" style="177" hidden="1" customWidth="1"/>
    <col min="52" max="16384" width="10.42578125" style="177"/>
  </cols>
  <sheetData>
    <row r="1" spans="1:47" s="176" customFormat="1" ht="3" customHeight="1">
      <c r="A1" s="529"/>
    </row>
    <row r="2" spans="1:47" s="529" customFormat="1" ht="13.9" customHeight="1"/>
    <row r="3" spans="1:47" s="529" customFormat="1" ht="13.9" customHeight="1"/>
    <row r="4" spans="1:47" s="529" customFormat="1" ht="13.9" customHeight="1"/>
    <row r="5" spans="1:47" s="529" customFormat="1" ht="13.9" customHeight="1"/>
    <row r="6" spans="1:47" ht="3" customHeight="1"/>
    <row r="7" spans="1:47" ht="27" customHeight="1">
      <c r="C7" s="891" t="s">
        <v>177</v>
      </c>
      <c r="D7" s="891"/>
      <c r="E7" s="891"/>
      <c r="F7" s="891"/>
      <c r="G7" s="891"/>
      <c r="H7" s="891"/>
      <c r="I7" s="891"/>
      <c r="J7" s="891"/>
      <c r="K7" s="891"/>
      <c r="L7" s="891"/>
      <c r="M7" s="891"/>
      <c r="N7" s="891"/>
      <c r="O7" s="891"/>
      <c r="P7" s="891"/>
      <c r="Q7" s="891"/>
      <c r="R7" s="891"/>
      <c r="S7" s="891"/>
      <c r="T7" s="891"/>
      <c r="U7" s="891"/>
      <c r="V7" s="891"/>
      <c r="W7" s="891"/>
      <c r="X7" s="891"/>
      <c r="Y7" s="891"/>
      <c r="Z7" s="891"/>
      <c r="AA7" s="891"/>
      <c r="AB7" s="891"/>
      <c r="AC7" s="891"/>
      <c r="AD7" s="891"/>
      <c r="AE7" s="891"/>
      <c r="AF7" s="891"/>
      <c r="AG7" s="891"/>
      <c r="AH7" s="891"/>
      <c r="AI7" s="891"/>
      <c r="AJ7" s="891"/>
      <c r="AK7" s="891"/>
      <c r="AL7" s="891"/>
      <c r="AM7" s="891"/>
      <c r="AN7" s="891"/>
    </row>
    <row r="8" spans="1:47" ht="19.5" customHeight="1">
      <c r="C8" s="892" t="s">
        <v>178</v>
      </c>
      <c r="D8" s="892"/>
      <c r="E8" s="892"/>
      <c r="F8" s="892"/>
      <c r="G8" s="892"/>
      <c r="H8" s="892"/>
      <c r="I8" s="892"/>
      <c r="J8" s="892"/>
      <c r="K8" s="892"/>
      <c r="L8" s="892"/>
      <c r="M8" s="892"/>
      <c r="N8" s="892"/>
      <c r="O8" s="892"/>
      <c r="P8" s="892"/>
      <c r="Q8" s="892"/>
      <c r="R8" s="892"/>
      <c r="S8" s="892"/>
      <c r="T8" s="892"/>
      <c r="U8" s="892"/>
      <c r="V8" s="892"/>
      <c r="W8" s="892"/>
      <c r="X8" s="892"/>
      <c r="Y8" s="892"/>
      <c r="Z8" s="892"/>
      <c r="AA8" s="892"/>
      <c r="AB8" s="892"/>
      <c r="AC8" s="892"/>
      <c r="AD8" s="892"/>
      <c r="AE8" s="892"/>
      <c r="AF8" s="892"/>
      <c r="AG8" s="892"/>
      <c r="AH8" s="892"/>
      <c r="AI8" s="892"/>
      <c r="AJ8" s="892"/>
      <c r="AK8" s="892"/>
      <c r="AL8" s="892"/>
      <c r="AM8" s="892"/>
      <c r="AN8" s="892"/>
    </row>
    <row r="9" spans="1:47" ht="6.75" customHeight="1">
      <c r="C9" s="178"/>
      <c r="D9" s="178"/>
      <c r="E9" s="178"/>
      <c r="F9" s="178"/>
      <c r="G9" s="178"/>
      <c r="H9" s="178"/>
      <c r="I9" s="178"/>
      <c r="J9" s="178"/>
      <c r="K9" s="178"/>
      <c r="L9" s="178"/>
      <c r="M9" s="178"/>
      <c r="N9" s="178"/>
      <c r="O9" s="178"/>
      <c r="P9" s="178"/>
      <c r="Q9" s="178"/>
      <c r="R9" s="178"/>
      <c r="S9" s="178"/>
      <c r="T9" s="178"/>
      <c r="U9" s="178"/>
      <c r="V9" s="178"/>
      <c r="W9" s="178"/>
      <c r="X9" s="178"/>
      <c r="Y9" s="178"/>
      <c r="Z9" s="178"/>
      <c r="AA9" s="178"/>
      <c r="AB9" s="178"/>
      <c r="AC9" s="178"/>
      <c r="AD9" s="178"/>
      <c r="AE9" s="178"/>
      <c r="AF9" s="178"/>
      <c r="AG9" s="178"/>
      <c r="AH9" s="178"/>
      <c r="AI9" s="178"/>
      <c r="AJ9" s="178"/>
      <c r="AK9" s="178"/>
      <c r="AL9" s="178"/>
      <c r="AM9" s="178"/>
      <c r="AN9" s="178"/>
    </row>
    <row r="10" spans="1:47" ht="6.75" customHeight="1">
      <c r="C10" s="178"/>
      <c r="D10" s="179"/>
      <c r="E10" s="179"/>
      <c r="F10" s="179"/>
      <c r="G10" s="179"/>
      <c r="H10" s="179"/>
      <c r="I10" s="179"/>
      <c r="J10" s="179"/>
      <c r="K10" s="179"/>
      <c r="L10" s="179"/>
      <c r="M10" s="179"/>
      <c r="N10" s="179"/>
      <c r="O10" s="179"/>
      <c r="P10" s="179"/>
      <c r="Q10" s="179"/>
      <c r="R10" s="179"/>
      <c r="S10" s="179"/>
      <c r="T10" s="179"/>
      <c r="U10" s="179"/>
      <c r="V10" s="179"/>
      <c r="W10" s="179"/>
      <c r="X10" s="179"/>
      <c r="Y10" s="179"/>
      <c r="Z10" s="179"/>
      <c r="AA10" s="179"/>
      <c r="AB10" s="179"/>
      <c r="AC10" s="179"/>
      <c r="AD10" s="179"/>
      <c r="AE10" s="179"/>
      <c r="AF10" s="179"/>
      <c r="AG10" s="179"/>
      <c r="AH10" s="179"/>
      <c r="AI10" s="179"/>
      <c r="AJ10" s="179"/>
      <c r="AK10" s="179"/>
      <c r="AL10" s="179"/>
      <c r="AM10" s="179"/>
      <c r="AN10" s="179"/>
    </row>
    <row r="11" spans="1:47" ht="22.9" customHeight="1" thickBot="1">
      <c r="C11" s="178"/>
      <c r="D11" s="396" t="s">
        <v>179</v>
      </c>
      <c r="E11" s="883">
        <f>IF('Input Data'!E6="","",'Input Data'!E6)</f>
        <v>307821</v>
      </c>
      <c r="F11" s="884"/>
      <c r="G11" s="885"/>
      <c r="H11" s="180"/>
      <c r="I11" s="893" t="s">
        <v>180</v>
      </c>
      <c r="J11" s="893"/>
      <c r="K11" s="893"/>
      <c r="L11" s="894"/>
      <c r="M11" s="883" t="str">
        <f>IF('Input Data'!I2="","",'Input Data'!I2)</f>
        <v>2026-2027</v>
      </c>
      <c r="N11" s="884"/>
      <c r="O11" s="884"/>
      <c r="P11" s="884"/>
      <c r="Q11" s="885"/>
      <c r="R11" s="886" t="s">
        <v>181</v>
      </c>
      <c r="S11" s="887"/>
      <c r="T11" s="887"/>
      <c r="U11" s="887"/>
      <c r="V11" s="887"/>
      <c r="W11" s="887"/>
      <c r="X11" s="887"/>
      <c r="Y11" s="888"/>
      <c r="Z11" s="895" t="s">
        <v>319</v>
      </c>
      <c r="AA11" s="896"/>
      <c r="AB11" s="896"/>
      <c r="AC11" s="896"/>
      <c r="AD11" s="897"/>
      <c r="AE11" s="180"/>
      <c r="AF11" s="180"/>
      <c r="AG11" s="181"/>
      <c r="AH11" s="180"/>
      <c r="AI11" s="180"/>
      <c r="AJ11" s="180"/>
      <c r="AK11" s="180"/>
      <c r="AL11" s="180"/>
      <c r="AM11" s="179"/>
      <c r="AN11" s="179"/>
      <c r="AP11" s="882"/>
      <c r="AQ11" s="882"/>
      <c r="AR11" s="882"/>
      <c r="AS11" s="882"/>
      <c r="AT11" s="882"/>
      <c r="AU11" s="882"/>
    </row>
    <row r="12" spans="1:47" ht="25.5" customHeight="1" thickBot="1">
      <c r="C12" s="182"/>
      <c r="D12" s="396" t="s">
        <v>183</v>
      </c>
      <c r="E12" s="883" t="str">
        <f>IF('Input Data'!E5="","",'Input Data'!E5)</f>
        <v>GEN. TOMAS MASCARDO NATIONAL HIGH SCHOOL</v>
      </c>
      <c r="F12" s="884"/>
      <c r="G12" s="884"/>
      <c r="H12" s="884"/>
      <c r="I12" s="884"/>
      <c r="J12" s="884"/>
      <c r="K12" s="884"/>
      <c r="L12" s="884"/>
      <c r="M12" s="884"/>
      <c r="N12" s="884"/>
      <c r="O12" s="884"/>
      <c r="P12" s="884"/>
      <c r="Q12" s="885"/>
      <c r="R12" s="886" t="s">
        <v>184</v>
      </c>
      <c r="S12" s="887"/>
      <c r="T12" s="887"/>
      <c r="U12" s="887"/>
      <c r="V12" s="887"/>
      <c r="W12" s="887"/>
      <c r="X12" s="887"/>
      <c r="Y12" s="888"/>
      <c r="Z12" s="883">
        <f>IF('Input Data'!I3="","",'Input Data'!I3)</f>
        <v>10</v>
      </c>
      <c r="AA12" s="884"/>
      <c r="AB12" s="884"/>
      <c r="AC12" s="884"/>
      <c r="AD12" s="885"/>
      <c r="AE12" s="180"/>
      <c r="AF12" s="180"/>
      <c r="AG12" s="889" t="s">
        <v>185</v>
      </c>
      <c r="AH12" s="889"/>
      <c r="AI12" s="890" t="str">
        <f>IF('Input Data'!I4="","",'Input Data'!I4)</f>
        <v>PEARL</v>
      </c>
      <c r="AJ12" s="890"/>
      <c r="AK12" s="890"/>
      <c r="AL12" s="890"/>
      <c r="AM12" s="890"/>
      <c r="AN12" s="890"/>
    </row>
    <row r="13" spans="1:47" ht="20.25" customHeight="1" thickBot="1">
      <c r="B13" s="184"/>
      <c r="C13" s="859" t="s">
        <v>186</v>
      </c>
      <c r="D13" s="860"/>
      <c r="E13" s="861"/>
      <c r="F13" s="868" t="s">
        <v>311</v>
      </c>
      <c r="G13" s="869"/>
      <c r="H13" s="869"/>
      <c r="I13" s="869"/>
      <c r="J13" s="869"/>
      <c r="K13" s="869"/>
      <c r="L13" s="869"/>
      <c r="M13" s="869"/>
      <c r="N13" s="869"/>
      <c r="O13" s="869"/>
      <c r="P13" s="869"/>
      <c r="Q13" s="869"/>
      <c r="R13" s="869"/>
      <c r="S13" s="869"/>
      <c r="T13" s="869"/>
      <c r="U13" s="869"/>
      <c r="V13" s="869"/>
      <c r="W13" s="869"/>
      <c r="X13" s="869"/>
      <c r="Y13" s="869"/>
      <c r="Z13" s="869"/>
      <c r="AA13" s="869"/>
      <c r="AB13" s="869"/>
      <c r="AC13" s="869"/>
      <c r="AD13" s="870"/>
      <c r="AE13" s="185"/>
      <c r="AF13" s="185"/>
      <c r="AG13" s="860" t="s">
        <v>187</v>
      </c>
      <c r="AH13" s="860"/>
      <c r="AI13" s="859" t="s">
        <v>188</v>
      </c>
      <c r="AJ13" s="761"/>
      <c r="AK13" s="761"/>
      <c r="AL13" s="761"/>
      <c r="AM13" s="761"/>
      <c r="AN13" s="871"/>
      <c r="AP13" s="878" t="s">
        <v>189</v>
      </c>
      <c r="AQ13" s="878"/>
      <c r="AR13" s="879">
        <v>20</v>
      </c>
    </row>
    <row r="14" spans="1:47" ht="24.6" customHeight="1" thickBot="1">
      <c r="B14" s="184"/>
      <c r="C14" s="862"/>
      <c r="D14" s="863"/>
      <c r="E14" s="864"/>
      <c r="F14" s="186">
        <v>1</v>
      </c>
      <c r="G14" s="187">
        <v>2</v>
      </c>
      <c r="H14" s="187">
        <v>3</v>
      </c>
      <c r="I14" s="187">
        <v>4</v>
      </c>
      <c r="J14" s="188">
        <v>5</v>
      </c>
      <c r="K14" s="189">
        <v>8</v>
      </c>
      <c r="L14" s="187">
        <v>9</v>
      </c>
      <c r="M14" s="187">
        <v>10</v>
      </c>
      <c r="N14" s="187">
        <v>11</v>
      </c>
      <c r="O14" s="190">
        <v>12</v>
      </c>
      <c r="P14" s="186">
        <v>15</v>
      </c>
      <c r="Q14" s="187">
        <v>16</v>
      </c>
      <c r="R14" s="187">
        <v>17</v>
      </c>
      <c r="S14" s="187">
        <v>18</v>
      </c>
      <c r="T14" s="188">
        <v>19</v>
      </c>
      <c r="U14" s="189">
        <v>22</v>
      </c>
      <c r="V14" s="187">
        <v>23</v>
      </c>
      <c r="W14" s="187">
        <v>24</v>
      </c>
      <c r="X14" s="187">
        <v>25</v>
      </c>
      <c r="Y14" s="190">
        <v>26</v>
      </c>
      <c r="Z14" s="186"/>
      <c r="AA14" s="187"/>
      <c r="AB14" s="187"/>
      <c r="AC14" s="187"/>
      <c r="AD14" s="188"/>
      <c r="AE14" s="191"/>
      <c r="AF14" s="191"/>
      <c r="AG14" s="866"/>
      <c r="AH14" s="866"/>
      <c r="AI14" s="872"/>
      <c r="AJ14" s="873"/>
      <c r="AK14" s="873"/>
      <c r="AL14" s="873"/>
      <c r="AM14" s="873"/>
      <c r="AN14" s="874"/>
      <c r="AP14" s="878"/>
      <c r="AQ14" s="878"/>
      <c r="AR14" s="879"/>
    </row>
    <row r="15" spans="1:47" ht="24.6" customHeight="1">
      <c r="B15" s="184"/>
      <c r="C15" s="862"/>
      <c r="D15" s="863"/>
      <c r="E15" s="864"/>
      <c r="F15" s="192" t="s">
        <v>190</v>
      </c>
      <c r="G15" s="193" t="s">
        <v>191</v>
      </c>
      <c r="H15" s="193" t="s">
        <v>192</v>
      </c>
      <c r="I15" s="193" t="s">
        <v>193</v>
      </c>
      <c r="J15" s="194" t="s">
        <v>194</v>
      </c>
      <c r="K15" s="195" t="s">
        <v>190</v>
      </c>
      <c r="L15" s="193" t="s">
        <v>191</v>
      </c>
      <c r="M15" s="193" t="s">
        <v>192</v>
      </c>
      <c r="N15" s="193" t="s">
        <v>193</v>
      </c>
      <c r="O15" s="196" t="s">
        <v>194</v>
      </c>
      <c r="P15" s="192" t="s">
        <v>190</v>
      </c>
      <c r="Q15" s="193" t="s">
        <v>191</v>
      </c>
      <c r="R15" s="193" t="s">
        <v>192</v>
      </c>
      <c r="S15" s="193" t="s">
        <v>193</v>
      </c>
      <c r="T15" s="194" t="s">
        <v>194</v>
      </c>
      <c r="U15" s="195" t="s">
        <v>190</v>
      </c>
      <c r="V15" s="193" t="s">
        <v>191</v>
      </c>
      <c r="W15" s="193" t="s">
        <v>192</v>
      </c>
      <c r="X15" s="193" t="s">
        <v>193</v>
      </c>
      <c r="Y15" s="196" t="s">
        <v>194</v>
      </c>
      <c r="Z15" s="192" t="s">
        <v>190</v>
      </c>
      <c r="AA15" s="193" t="s">
        <v>191</v>
      </c>
      <c r="AB15" s="193" t="s">
        <v>192</v>
      </c>
      <c r="AC15" s="196" t="s">
        <v>193</v>
      </c>
      <c r="AD15" s="194" t="s">
        <v>194</v>
      </c>
      <c r="AE15" s="197"/>
      <c r="AF15" s="197"/>
      <c r="AG15" s="880" t="s">
        <v>195</v>
      </c>
      <c r="AH15" s="880" t="s">
        <v>196</v>
      </c>
      <c r="AI15" s="872"/>
      <c r="AJ15" s="873"/>
      <c r="AK15" s="873"/>
      <c r="AL15" s="873"/>
      <c r="AM15" s="873"/>
      <c r="AN15" s="874"/>
    </row>
    <row r="16" spans="1:47" ht="1.1499999999999999" customHeight="1" thickBot="1">
      <c r="B16" s="184"/>
      <c r="C16" s="865"/>
      <c r="D16" s="866"/>
      <c r="E16" s="867"/>
      <c r="F16" s="198"/>
      <c r="G16" s="199"/>
      <c r="H16" s="199"/>
      <c r="I16" s="199"/>
      <c r="J16" s="200"/>
      <c r="K16" s="201"/>
      <c r="L16" s="199"/>
      <c r="M16" s="199"/>
      <c r="N16" s="199"/>
      <c r="O16" s="202"/>
      <c r="P16" s="198"/>
      <c r="Q16" s="199"/>
      <c r="R16" s="199"/>
      <c r="S16" s="199"/>
      <c r="T16" s="200"/>
      <c r="U16" s="201"/>
      <c r="V16" s="199"/>
      <c r="W16" s="199"/>
      <c r="X16" s="199"/>
      <c r="Y16" s="202"/>
      <c r="Z16" s="198"/>
      <c r="AA16" s="199"/>
      <c r="AB16" s="199"/>
      <c r="AC16" s="202"/>
      <c r="AD16" s="200"/>
      <c r="AE16" s="203"/>
      <c r="AF16" s="203"/>
      <c r="AG16" s="881"/>
      <c r="AH16" s="881"/>
      <c r="AI16" s="875"/>
      <c r="AJ16" s="876"/>
      <c r="AK16" s="876"/>
      <c r="AL16" s="876"/>
      <c r="AM16" s="876"/>
      <c r="AN16" s="877"/>
    </row>
    <row r="17" spans="2:51" ht="18" customHeight="1">
      <c r="B17" s="184"/>
      <c r="C17" s="204">
        <f>IF(D17="","",SUBTOTAL(103,$D$17:D17))</f>
        <v>1</v>
      </c>
      <c r="D17" s="851" t="str">
        <f>IF('Input Data'!I10="","",'Input Data'!I10)</f>
        <v>DELA CRUZ, JUAN SANTOS</v>
      </c>
      <c r="E17" s="852"/>
      <c r="F17" s="205"/>
      <c r="G17" s="206"/>
      <c r="H17" s="207" t="s">
        <v>199</v>
      </c>
      <c r="I17" s="207"/>
      <c r="J17" s="208"/>
      <c r="K17" s="209"/>
      <c r="L17" s="207"/>
      <c r="M17" s="207"/>
      <c r="N17" s="207"/>
      <c r="O17" s="210"/>
      <c r="P17" s="211"/>
      <c r="Q17" s="207"/>
      <c r="R17" s="207"/>
      <c r="S17" s="207"/>
      <c r="T17" s="208"/>
      <c r="U17" s="209"/>
      <c r="V17" s="207"/>
      <c r="W17" s="207"/>
      <c r="X17" s="207"/>
      <c r="Y17" s="210"/>
      <c r="Z17" s="211"/>
      <c r="AA17" s="207"/>
      <c r="AB17" s="207"/>
      <c r="AC17" s="210"/>
      <c r="AD17" s="208"/>
      <c r="AE17" s="212">
        <f>IF(D17="","",COUNTIF(F17:AD17,"x") + COUNTIF(F17:AD17,"h")*0.5)</f>
        <v>1</v>
      </c>
      <c r="AF17" s="213">
        <f>IF(OR(D17="", AI17="Transferred Out", AI17="NLS"), "", $AR$13)</f>
        <v>20</v>
      </c>
      <c r="AG17" s="214">
        <f>IF(AH17="","",AE17)</f>
        <v>1</v>
      </c>
      <c r="AH17" s="214">
        <f>IF(AF17="","",$AR$13-AE17)</f>
        <v>19</v>
      </c>
      <c r="AI17" s="853"/>
      <c r="AJ17" s="854"/>
      <c r="AK17" s="854"/>
      <c r="AL17" s="854"/>
      <c r="AM17" s="854"/>
      <c r="AN17" s="855"/>
      <c r="AP17" s="215" t="s">
        <v>197</v>
      </c>
      <c r="AY17" s="177">
        <f>IF(D17="",0,1)</f>
        <v>1</v>
      </c>
    </row>
    <row r="18" spans="2:51" ht="18" customHeight="1">
      <c r="B18" s="184"/>
      <c r="C18" s="216">
        <f>IF(D18="","",SUBTOTAL(103,$D$17:D18))</f>
        <v>2</v>
      </c>
      <c r="D18" s="846" t="str">
        <f>IF('Input Data'!I11="","",'Input Data'!I11)</f>
        <v>REYES, MARK VILLANUEVA</v>
      </c>
      <c r="E18" s="847"/>
      <c r="F18" s="217"/>
      <c r="G18" s="218"/>
      <c r="H18" s="219"/>
      <c r="I18" s="219"/>
      <c r="J18" s="220"/>
      <c r="K18" s="221"/>
      <c r="L18" s="219"/>
      <c r="M18" s="219"/>
      <c r="N18" s="219"/>
      <c r="O18" s="222"/>
      <c r="P18" s="223"/>
      <c r="Q18" s="219"/>
      <c r="R18" s="219"/>
      <c r="S18" s="219"/>
      <c r="T18" s="220"/>
      <c r="U18" s="221"/>
      <c r="V18" s="219"/>
      <c r="W18" s="219"/>
      <c r="X18" s="219"/>
      <c r="Y18" s="222"/>
      <c r="Z18" s="223"/>
      <c r="AA18" s="219"/>
      <c r="AB18" s="219"/>
      <c r="AC18" s="222"/>
      <c r="AD18" s="220"/>
      <c r="AE18" s="212">
        <f t="shared" ref="AE18:AE76" si="0">IF(D18="","",COUNTIF(F18:AD18,"x") + COUNTIF(F18:AD18,"h")*0.5)</f>
        <v>0</v>
      </c>
      <c r="AF18" s="213">
        <f t="shared" ref="AF18:AF76" si="1">IF(OR(D18="", AI18="Transferred Out", AI18="NLS"), "", $AR$13)</f>
        <v>20</v>
      </c>
      <c r="AG18" s="224">
        <f>IF(AH18="","",AE18)</f>
        <v>0</v>
      </c>
      <c r="AH18" s="225">
        <f t="shared" ref="AH18:AH76" si="2">IF(AF18="","",$AR$13-AE18)</f>
        <v>20</v>
      </c>
      <c r="AI18" s="850"/>
      <c r="AJ18" s="848"/>
      <c r="AK18" s="848"/>
      <c r="AL18" s="848"/>
      <c r="AM18" s="848"/>
      <c r="AN18" s="849"/>
      <c r="AP18" s="226"/>
      <c r="AQ18" s="177" t="s">
        <v>198</v>
      </c>
      <c r="AY18" s="177">
        <f t="shared" ref="AY18:AY76" si="3">IF(D18="",0,1)</f>
        <v>1</v>
      </c>
    </row>
    <row r="19" spans="2:51" ht="18" customHeight="1">
      <c r="B19" s="184"/>
      <c r="C19" s="227">
        <f>IF(D19="","",SUBTOTAL(103,$D$17:D19))</f>
        <v>3</v>
      </c>
      <c r="D19" s="846" t="str">
        <f>IF('Input Data'!I12="","",'Input Data'!I12)</f>
        <v>SANTOS, CARLO MENDOZA</v>
      </c>
      <c r="E19" s="847"/>
      <c r="F19" s="217"/>
      <c r="G19" s="218"/>
      <c r="H19" s="219"/>
      <c r="I19" s="219"/>
      <c r="J19" s="220"/>
      <c r="K19" s="221"/>
      <c r="L19" s="219"/>
      <c r="M19" s="219"/>
      <c r="N19" s="219"/>
      <c r="O19" s="222"/>
      <c r="P19" s="223"/>
      <c r="Q19" s="219"/>
      <c r="R19" s="219"/>
      <c r="S19" s="219"/>
      <c r="T19" s="220"/>
      <c r="U19" s="221"/>
      <c r="V19" s="219"/>
      <c r="W19" s="219"/>
      <c r="X19" s="219"/>
      <c r="Y19" s="222"/>
      <c r="Z19" s="223"/>
      <c r="AA19" s="219"/>
      <c r="AB19" s="219"/>
      <c r="AC19" s="222"/>
      <c r="AD19" s="220"/>
      <c r="AE19" s="212">
        <f t="shared" si="0"/>
        <v>0</v>
      </c>
      <c r="AF19" s="213">
        <f t="shared" si="1"/>
        <v>20</v>
      </c>
      <c r="AG19" s="224">
        <f t="shared" ref="AG19:AG76" si="4">IF(AH19="","",AE19)</f>
        <v>0</v>
      </c>
      <c r="AH19" s="225">
        <f t="shared" si="2"/>
        <v>20</v>
      </c>
      <c r="AI19" s="850"/>
      <c r="AJ19" s="848"/>
      <c r="AK19" s="848"/>
      <c r="AL19" s="848"/>
      <c r="AM19" s="848"/>
      <c r="AN19" s="849"/>
      <c r="AP19" s="226" t="s">
        <v>199</v>
      </c>
      <c r="AQ19" s="177" t="s">
        <v>200</v>
      </c>
      <c r="AY19" s="177">
        <f t="shared" si="3"/>
        <v>1</v>
      </c>
    </row>
    <row r="20" spans="2:51" ht="18" customHeight="1">
      <c r="B20" s="184"/>
      <c r="C20" s="216">
        <f>IF(D20="","",SUBTOTAL(103,$D$17:D20))</f>
        <v>4</v>
      </c>
      <c r="D20" s="846" t="str">
        <f>IF('Input Data'!I13="","",'Input Data'!I13)</f>
        <v>MENDOZA, GABRIEL LOPEZ</v>
      </c>
      <c r="E20" s="847"/>
      <c r="F20" s="217"/>
      <c r="G20" s="218"/>
      <c r="H20" s="219"/>
      <c r="I20" s="219"/>
      <c r="J20" s="220"/>
      <c r="K20" s="221"/>
      <c r="L20" s="219"/>
      <c r="M20" s="219"/>
      <c r="N20" s="219"/>
      <c r="O20" s="222"/>
      <c r="P20" s="223"/>
      <c r="Q20" s="219"/>
      <c r="R20" s="219"/>
      <c r="S20" s="219"/>
      <c r="T20" s="220"/>
      <c r="U20" s="221"/>
      <c r="V20" s="219"/>
      <c r="W20" s="219"/>
      <c r="X20" s="219"/>
      <c r="Y20" s="222"/>
      <c r="Z20" s="223"/>
      <c r="AA20" s="219"/>
      <c r="AB20" s="219"/>
      <c r="AC20" s="222"/>
      <c r="AD20" s="220"/>
      <c r="AE20" s="212">
        <f t="shared" si="0"/>
        <v>0</v>
      </c>
      <c r="AF20" s="213">
        <f t="shared" si="1"/>
        <v>20</v>
      </c>
      <c r="AG20" s="228">
        <f t="shared" si="4"/>
        <v>0</v>
      </c>
      <c r="AH20" s="225">
        <f t="shared" si="2"/>
        <v>20</v>
      </c>
      <c r="AI20" s="850"/>
      <c r="AJ20" s="848"/>
      <c r="AK20" s="848"/>
      <c r="AL20" s="848"/>
      <c r="AM20" s="848"/>
      <c r="AN20" s="849"/>
      <c r="AP20" s="226" t="s">
        <v>201</v>
      </c>
      <c r="AQ20" s="177" t="s">
        <v>202</v>
      </c>
      <c r="AY20" s="177">
        <f t="shared" si="3"/>
        <v>1</v>
      </c>
    </row>
    <row r="21" spans="2:51" ht="18" customHeight="1">
      <c r="B21" s="184"/>
      <c r="C21" s="227">
        <f>IF(D21="","",SUBTOTAL(103,$D$17:D21))</f>
        <v>5</v>
      </c>
      <c r="D21" s="846" t="str">
        <f>IF('Input Data'!I14="","",'Input Data'!I14)</f>
        <v>VILLANUEVA, ADRIAN TORRES</v>
      </c>
      <c r="E21" s="847"/>
      <c r="F21" s="229"/>
      <c r="G21" s="218"/>
      <c r="H21" s="219"/>
      <c r="I21" s="219"/>
      <c r="J21" s="220"/>
      <c r="K21" s="221"/>
      <c r="L21" s="219"/>
      <c r="M21" s="219"/>
      <c r="N21" s="219"/>
      <c r="O21" s="222"/>
      <c r="P21" s="223"/>
      <c r="Q21" s="219"/>
      <c r="R21" s="219"/>
      <c r="S21" s="219"/>
      <c r="T21" s="220"/>
      <c r="U21" s="221"/>
      <c r="V21" s="219"/>
      <c r="W21" s="219"/>
      <c r="X21" s="219"/>
      <c r="Y21" s="222"/>
      <c r="Z21" s="223"/>
      <c r="AA21" s="219"/>
      <c r="AB21" s="219"/>
      <c r="AC21" s="222"/>
      <c r="AD21" s="220"/>
      <c r="AE21" s="212">
        <f t="shared" si="0"/>
        <v>0</v>
      </c>
      <c r="AF21" s="213">
        <f t="shared" si="1"/>
        <v>20</v>
      </c>
      <c r="AG21" s="224">
        <f t="shared" si="4"/>
        <v>0</v>
      </c>
      <c r="AH21" s="225">
        <f t="shared" si="2"/>
        <v>20</v>
      </c>
      <c r="AI21" s="850"/>
      <c r="AJ21" s="848"/>
      <c r="AK21" s="848"/>
      <c r="AL21" s="848"/>
      <c r="AM21" s="848"/>
      <c r="AN21" s="849"/>
      <c r="AY21" s="177">
        <f t="shared" si="3"/>
        <v>1</v>
      </c>
    </row>
    <row r="22" spans="2:51" ht="18" customHeight="1">
      <c r="B22" s="184"/>
      <c r="C22" s="216">
        <f>IF(D22="","",SUBTOTAL(103,$D$17:D22))</f>
        <v>6</v>
      </c>
      <c r="D22" s="846" t="str">
        <f>IF('Input Data'!I15="","",'Input Data'!I15)</f>
        <v>LOPEZ, JOSHUA RAMOS</v>
      </c>
      <c r="E22" s="847"/>
      <c r="F22" s="217"/>
      <c r="G22" s="218"/>
      <c r="H22" s="219"/>
      <c r="I22" s="219"/>
      <c r="J22" s="220"/>
      <c r="K22" s="221"/>
      <c r="L22" s="219"/>
      <c r="M22" s="219"/>
      <c r="N22" s="219"/>
      <c r="O22" s="222"/>
      <c r="P22" s="223"/>
      <c r="Q22" s="219"/>
      <c r="R22" s="219"/>
      <c r="S22" s="219"/>
      <c r="T22" s="220"/>
      <c r="U22" s="221"/>
      <c r="V22" s="219"/>
      <c r="W22" s="219"/>
      <c r="X22" s="219"/>
      <c r="Y22" s="222"/>
      <c r="Z22" s="223"/>
      <c r="AA22" s="219"/>
      <c r="AB22" s="219"/>
      <c r="AC22" s="222"/>
      <c r="AD22" s="220"/>
      <c r="AE22" s="212">
        <f t="shared" si="0"/>
        <v>0</v>
      </c>
      <c r="AF22" s="213">
        <f t="shared" si="1"/>
        <v>20</v>
      </c>
      <c r="AG22" s="224">
        <f t="shared" si="4"/>
        <v>0</v>
      </c>
      <c r="AH22" s="225">
        <f t="shared" si="2"/>
        <v>20</v>
      </c>
      <c r="AI22" s="850"/>
      <c r="AJ22" s="848"/>
      <c r="AK22" s="848"/>
      <c r="AL22" s="848"/>
      <c r="AM22" s="848"/>
      <c r="AN22" s="849"/>
      <c r="AP22" s="215" t="s">
        <v>203</v>
      </c>
      <c r="AQ22" s="177" t="s">
        <v>204</v>
      </c>
      <c r="AY22" s="177">
        <f t="shared" si="3"/>
        <v>1</v>
      </c>
    </row>
    <row r="23" spans="2:51" ht="18" customHeight="1">
      <c r="B23" s="184"/>
      <c r="C23" s="227">
        <f>IF(D23="","",SUBTOTAL(103,$D$17:D23))</f>
        <v>7</v>
      </c>
      <c r="D23" s="846" t="str">
        <f>IF('Input Data'!I16="","",'Input Data'!I16)</f>
        <v>TORRES, DANIEL BAUTISTA</v>
      </c>
      <c r="E23" s="847"/>
      <c r="F23" s="217"/>
      <c r="G23" s="218"/>
      <c r="H23" s="219"/>
      <c r="I23" s="219"/>
      <c r="J23" s="220"/>
      <c r="K23" s="221"/>
      <c r="L23" s="219"/>
      <c r="M23" s="219"/>
      <c r="N23" s="219"/>
      <c r="O23" s="222"/>
      <c r="P23" s="223"/>
      <c r="Q23" s="219"/>
      <c r="R23" s="219"/>
      <c r="S23" s="219"/>
      <c r="T23" s="220"/>
      <c r="U23" s="221"/>
      <c r="V23" s="219"/>
      <c r="W23" s="219"/>
      <c r="X23" s="219"/>
      <c r="Y23" s="222"/>
      <c r="Z23" s="223"/>
      <c r="AA23" s="219"/>
      <c r="AB23" s="219"/>
      <c r="AC23" s="222"/>
      <c r="AD23" s="220"/>
      <c r="AE23" s="212">
        <f t="shared" si="0"/>
        <v>0</v>
      </c>
      <c r="AF23" s="213">
        <f t="shared" si="1"/>
        <v>20</v>
      </c>
      <c r="AG23" s="224">
        <f t="shared" si="4"/>
        <v>0</v>
      </c>
      <c r="AH23" s="225">
        <f t="shared" si="2"/>
        <v>20</v>
      </c>
      <c r="AI23" s="850"/>
      <c r="AJ23" s="848"/>
      <c r="AK23" s="848"/>
      <c r="AL23" s="848"/>
      <c r="AM23" s="848"/>
      <c r="AN23" s="849"/>
      <c r="AY23" s="177">
        <f t="shared" si="3"/>
        <v>1</v>
      </c>
    </row>
    <row r="24" spans="2:51" ht="18" customHeight="1">
      <c r="B24" s="184"/>
      <c r="C24" s="216">
        <f>IF(D24="","",SUBTOTAL(103,$D$17:D24))</f>
        <v>8</v>
      </c>
      <c r="D24" s="846" t="str">
        <f>IF('Input Data'!I17="","",'Input Data'!I17)</f>
        <v>RAMOS, CHRISTIAN GARCIA</v>
      </c>
      <c r="E24" s="847"/>
      <c r="F24" s="217"/>
      <c r="G24" s="218"/>
      <c r="H24" s="219"/>
      <c r="I24" s="219"/>
      <c r="J24" s="220"/>
      <c r="K24" s="221"/>
      <c r="L24" s="219"/>
      <c r="M24" s="219"/>
      <c r="N24" s="219"/>
      <c r="O24" s="222"/>
      <c r="P24" s="223"/>
      <c r="Q24" s="219"/>
      <c r="R24" s="219"/>
      <c r="S24" s="219"/>
      <c r="T24" s="220"/>
      <c r="U24" s="221"/>
      <c r="V24" s="219"/>
      <c r="W24" s="219"/>
      <c r="X24" s="219"/>
      <c r="Y24" s="222"/>
      <c r="Z24" s="223"/>
      <c r="AA24" s="219"/>
      <c r="AB24" s="219"/>
      <c r="AC24" s="222"/>
      <c r="AD24" s="220"/>
      <c r="AE24" s="212">
        <f t="shared" si="0"/>
        <v>0</v>
      </c>
      <c r="AF24" s="213">
        <f t="shared" si="1"/>
        <v>20</v>
      </c>
      <c r="AG24" s="230">
        <f t="shared" si="4"/>
        <v>0</v>
      </c>
      <c r="AH24" s="225">
        <f t="shared" si="2"/>
        <v>20</v>
      </c>
      <c r="AI24" s="850"/>
      <c r="AJ24" s="848"/>
      <c r="AK24" s="848"/>
      <c r="AL24" s="848"/>
      <c r="AM24" s="848"/>
      <c r="AN24" s="849"/>
      <c r="AY24" s="177">
        <f t="shared" si="3"/>
        <v>1</v>
      </c>
    </row>
    <row r="25" spans="2:51" ht="18" customHeight="1">
      <c r="B25" s="184"/>
      <c r="C25" s="227">
        <f>IF(D25="","",SUBTOTAL(103,$D$17:D25))</f>
        <v>9</v>
      </c>
      <c r="D25" s="846" t="str">
        <f>IF('Input Data'!I18="","",'Input Data'!I18)</f>
        <v>BAUTISTA, KEVIN MORALES</v>
      </c>
      <c r="E25" s="847"/>
      <c r="F25" s="217"/>
      <c r="G25" s="218"/>
      <c r="H25" s="219"/>
      <c r="I25" s="219"/>
      <c r="J25" s="220"/>
      <c r="K25" s="221"/>
      <c r="L25" s="219"/>
      <c r="M25" s="219"/>
      <c r="N25" s="219"/>
      <c r="O25" s="222"/>
      <c r="P25" s="223"/>
      <c r="Q25" s="219"/>
      <c r="R25" s="219"/>
      <c r="S25" s="219"/>
      <c r="T25" s="220"/>
      <c r="U25" s="221"/>
      <c r="V25" s="219"/>
      <c r="W25" s="219"/>
      <c r="X25" s="219"/>
      <c r="Y25" s="222"/>
      <c r="Z25" s="223"/>
      <c r="AA25" s="219"/>
      <c r="AB25" s="219"/>
      <c r="AC25" s="222"/>
      <c r="AD25" s="220"/>
      <c r="AE25" s="212">
        <f t="shared" si="0"/>
        <v>0</v>
      </c>
      <c r="AF25" s="213">
        <f t="shared" si="1"/>
        <v>20</v>
      </c>
      <c r="AG25" s="224">
        <f t="shared" si="4"/>
        <v>0</v>
      </c>
      <c r="AH25" s="225">
        <f t="shared" si="2"/>
        <v>20</v>
      </c>
      <c r="AI25" s="850"/>
      <c r="AJ25" s="848"/>
      <c r="AK25" s="848"/>
      <c r="AL25" s="848"/>
      <c r="AM25" s="848"/>
      <c r="AN25" s="849"/>
      <c r="AY25" s="177">
        <f t="shared" si="3"/>
        <v>1</v>
      </c>
    </row>
    <row r="26" spans="2:51" ht="18" customHeight="1">
      <c r="B26" s="184"/>
      <c r="C26" s="227">
        <f>IF(D26="","",SUBTOTAL(103,$D$17:D26))</f>
        <v>10</v>
      </c>
      <c r="D26" s="846" t="str">
        <f>IF('Input Data'!I19="","",'Input Data'!I19)</f>
        <v>GARCIA, PAOLO FERNANDEZ</v>
      </c>
      <c r="E26" s="847"/>
      <c r="F26" s="217"/>
      <c r="G26" s="218"/>
      <c r="H26" s="219"/>
      <c r="I26" s="219"/>
      <c r="J26" s="220"/>
      <c r="K26" s="221"/>
      <c r="L26" s="219"/>
      <c r="M26" s="219"/>
      <c r="N26" s="219"/>
      <c r="O26" s="222"/>
      <c r="P26" s="223"/>
      <c r="Q26" s="219"/>
      <c r="R26" s="219"/>
      <c r="S26" s="219"/>
      <c r="T26" s="220"/>
      <c r="U26" s="221"/>
      <c r="V26" s="219"/>
      <c r="W26" s="219"/>
      <c r="X26" s="219"/>
      <c r="Y26" s="222"/>
      <c r="Z26" s="223"/>
      <c r="AA26" s="219"/>
      <c r="AB26" s="219"/>
      <c r="AC26" s="222"/>
      <c r="AD26" s="220"/>
      <c r="AE26" s="212">
        <f t="shared" si="0"/>
        <v>0</v>
      </c>
      <c r="AF26" s="213">
        <f t="shared" si="1"/>
        <v>20</v>
      </c>
      <c r="AG26" s="224">
        <f t="shared" si="4"/>
        <v>0</v>
      </c>
      <c r="AH26" s="225">
        <f t="shared" si="2"/>
        <v>20</v>
      </c>
      <c r="AI26" s="850"/>
      <c r="AJ26" s="848"/>
      <c r="AK26" s="848"/>
      <c r="AL26" s="848"/>
      <c r="AM26" s="848"/>
      <c r="AN26" s="849"/>
      <c r="AY26" s="177">
        <f t="shared" si="3"/>
        <v>1</v>
      </c>
    </row>
    <row r="27" spans="2:51" ht="18" customHeight="1">
      <c r="B27" s="184"/>
      <c r="C27" s="227">
        <f>IF(D27="","",SUBTOTAL(103,$D$17:D27))</f>
        <v>11</v>
      </c>
      <c r="D27" s="846" t="str">
        <f>IF('Input Data'!I20="","",'Input Data'!I20)</f>
        <v>MORALES, ANGELO AQUINO</v>
      </c>
      <c r="E27" s="847"/>
      <c r="F27" s="217"/>
      <c r="G27" s="218"/>
      <c r="H27" s="219"/>
      <c r="I27" s="219"/>
      <c r="J27" s="220"/>
      <c r="K27" s="221"/>
      <c r="L27" s="219"/>
      <c r="M27" s="219"/>
      <c r="N27" s="219"/>
      <c r="O27" s="222"/>
      <c r="P27" s="223"/>
      <c r="Q27" s="219"/>
      <c r="R27" s="219"/>
      <c r="S27" s="219"/>
      <c r="T27" s="220"/>
      <c r="U27" s="221"/>
      <c r="V27" s="219"/>
      <c r="W27" s="219"/>
      <c r="X27" s="219"/>
      <c r="Y27" s="222"/>
      <c r="Z27" s="223"/>
      <c r="AA27" s="219"/>
      <c r="AB27" s="219"/>
      <c r="AC27" s="222"/>
      <c r="AD27" s="220"/>
      <c r="AE27" s="212">
        <f t="shared" si="0"/>
        <v>0</v>
      </c>
      <c r="AF27" s="213">
        <f t="shared" si="1"/>
        <v>20</v>
      </c>
      <c r="AG27" s="224">
        <f t="shared" si="4"/>
        <v>0</v>
      </c>
      <c r="AH27" s="225">
        <f t="shared" si="2"/>
        <v>20</v>
      </c>
      <c r="AI27" s="850"/>
      <c r="AJ27" s="848"/>
      <c r="AK27" s="848"/>
      <c r="AL27" s="848"/>
      <c r="AM27" s="848"/>
      <c r="AN27" s="849"/>
      <c r="AY27" s="177">
        <f t="shared" si="3"/>
        <v>1</v>
      </c>
    </row>
    <row r="28" spans="2:51" ht="18" customHeight="1">
      <c r="B28" s="184"/>
      <c r="C28" s="227">
        <f>IF(D28="","",SUBTOTAL(103,$D$17:D28))</f>
        <v>12</v>
      </c>
      <c r="D28" s="846" t="str">
        <f>IF('Input Data'!I21="","",'Input Data'!I21)</f>
        <v>FERNANDEZ, NATHANIEL SALAZAR</v>
      </c>
      <c r="E28" s="847"/>
      <c r="F28" s="217"/>
      <c r="G28" s="218"/>
      <c r="H28" s="219"/>
      <c r="I28" s="219"/>
      <c r="J28" s="220"/>
      <c r="K28" s="221"/>
      <c r="L28" s="219"/>
      <c r="M28" s="219"/>
      <c r="N28" s="219"/>
      <c r="O28" s="222"/>
      <c r="P28" s="223"/>
      <c r="Q28" s="219"/>
      <c r="R28" s="219"/>
      <c r="S28" s="219"/>
      <c r="T28" s="220"/>
      <c r="U28" s="221"/>
      <c r="V28" s="219"/>
      <c r="W28" s="219"/>
      <c r="X28" s="219"/>
      <c r="Y28" s="222"/>
      <c r="Z28" s="223"/>
      <c r="AA28" s="219"/>
      <c r="AB28" s="219"/>
      <c r="AC28" s="222"/>
      <c r="AD28" s="220"/>
      <c r="AE28" s="212">
        <f t="shared" si="0"/>
        <v>0</v>
      </c>
      <c r="AF28" s="213">
        <f t="shared" si="1"/>
        <v>20</v>
      </c>
      <c r="AG28" s="224">
        <f t="shared" si="4"/>
        <v>0</v>
      </c>
      <c r="AH28" s="225">
        <f t="shared" si="2"/>
        <v>20</v>
      </c>
      <c r="AI28" s="850"/>
      <c r="AJ28" s="848"/>
      <c r="AK28" s="848"/>
      <c r="AL28" s="848"/>
      <c r="AM28" s="848"/>
      <c r="AN28" s="849"/>
      <c r="AY28" s="177">
        <f t="shared" si="3"/>
        <v>1</v>
      </c>
    </row>
    <row r="29" spans="2:51" ht="18" customHeight="1">
      <c r="B29" s="184"/>
      <c r="C29" s="227">
        <f>IF(D29="","",SUBTOTAL(103,$D$17:D29))</f>
        <v>13</v>
      </c>
      <c r="D29" s="846" t="str">
        <f>IF('Input Data'!I22="","",'Input Data'!I22)</f>
        <v>AQUINO, FRANCIS GUTIERREZ</v>
      </c>
      <c r="E29" s="847"/>
      <c r="F29" s="217"/>
      <c r="G29" s="218"/>
      <c r="H29" s="219"/>
      <c r="I29" s="219"/>
      <c r="J29" s="220"/>
      <c r="K29" s="221"/>
      <c r="L29" s="219"/>
      <c r="M29" s="219"/>
      <c r="N29" s="219"/>
      <c r="O29" s="222"/>
      <c r="P29" s="223"/>
      <c r="Q29" s="219"/>
      <c r="R29" s="219"/>
      <c r="S29" s="219"/>
      <c r="T29" s="220"/>
      <c r="U29" s="221"/>
      <c r="V29" s="219"/>
      <c r="W29" s="219"/>
      <c r="X29" s="219"/>
      <c r="Y29" s="222"/>
      <c r="Z29" s="223"/>
      <c r="AA29" s="219"/>
      <c r="AB29" s="219"/>
      <c r="AC29" s="222"/>
      <c r="AD29" s="220"/>
      <c r="AE29" s="212">
        <f t="shared" si="0"/>
        <v>0</v>
      </c>
      <c r="AF29" s="213">
        <f t="shared" si="1"/>
        <v>20</v>
      </c>
      <c r="AG29" s="224">
        <f t="shared" si="4"/>
        <v>0</v>
      </c>
      <c r="AH29" s="225">
        <f t="shared" si="2"/>
        <v>20</v>
      </c>
      <c r="AI29" s="850"/>
      <c r="AJ29" s="848"/>
      <c r="AK29" s="848"/>
      <c r="AL29" s="848"/>
      <c r="AM29" s="848"/>
      <c r="AN29" s="849"/>
      <c r="AY29" s="177">
        <f t="shared" si="3"/>
        <v>1</v>
      </c>
    </row>
    <row r="30" spans="2:51" ht="18" customHeight="1">
      <c r="B30" s="184"/>
      <c r="C30" s="227">
        <f>IF(D30="","",SUBTOTAL(103,$D$17:D30))</f>
        <v>14</v>
      </c>
      <c r="D30" s="846" t="str">
        <f>IF('Input Data'!I23="","",'Input Data'!I23)</f>
        <v>SALAZAR, DOMINIC PONCE</v>
      </c>
      <c r="E30" s="847"/>
      <c r="F30" s="217"/>
      <c r="G30" s="218"/>
      <c r="H30" s="219"/>
      <c r="I30" s="219"/>
      <c r="J30" s="220"/>
      <c r="K30" s="221"/>
      <c r="L30" s="219"/>
      <c r="M30" s="219"/>
      <c r="N30" s="219"/>
      <c r="O30" s="222"/>
      <c r="P30" s="223"/>
      <c r="Q30" s="219"/>
      <c r="R30" s="219"/>
      <c r="S30" s="219"/>
      <c r="T30" s="220"/>
      <c r="U30" s="221"/>
      <c r="V30" s="219"/>
      <c r="W30" s="219"/>
      <c r="X30" s="219"/>
      <c r="Y30" s="222"/>
      <c r="Z30" s="223"/>
      <c r="AA30" s="219"/>
      <c r="AB30" s="219"/>
      <c r="AC30" s="222"/>
      <c r="AD30" s="220"/>
      <c r="AE30" s="212">
        <f t="shared" si="0"/>
        <v>0</v>
      </c>
      <c r="AF30" s="213">
        <f t="shared" si="1"/>
        <v>20</v>
      </c>
      <c r="AG30" s="224">
        <f t="shared" si="4"/>
        <v>0</v>
      </c>
      <c r="AH30" s="225">
        <f t="shared" si="2"/>
        <v>20</v>
      </c>
      <c r="AI30" s="850"/>
      <c r="AJ30" s="848"/>
      <c r="AK30" s="848"/>
      <c r="AL30" s="848"/>
      <c r="AM30" s="848"/>
      <c r="AN30" s="849"/>
      <c r="AY30" s="177">
        <f t="shared" si="3"/>
        <v>1</v>
      </c>
    </row>
    <row r="31" spans="2:51" ht="18" customHeight="1">
      <c r="B31" s="184"/>
      <c r="C31" s="231">
        <f>IF(D31="","",SUBTOTAL(103,$D$17:D31))</f>
        <v>15</v>
      </c>
      <c r="D31" s="846" t="str">
        <f>IF('Input Data'!I24="","",'Input Data'!I24)</f>
        <v>GUTIERREZ, EMMANUEL RIVERA</v>
      </c>
      <c r="E31" s="847"/>
      <c r="F31" s="232"/>
      <c r="G31" s="218"/>
      <c r="H31" s="219"/>
      <c r="I31" s="219"/>
      <c r="J31" s="220"/>
      <c r="K31" s="221"/>
      <c r="L31" s="219"/>
      <c r="M31" s="219"/>
      <c r="N31" s="219"/>
      <c r="O31" s="222"/>
      <c r="P31" s="223"/>
      <c r="Q31" s="219"/>
      <c r="R31" s="219"/>
      <c r="S31" s="219"/>
      <c r="T31" s="220"/>
      <c r="U31" s="221"/>
      <c r="V31" s="219"/>
      <c r="W31" s="219"/>
      <c r="X31" s="219"/>
      <c r="Y31" s="222"/>
      <c r="Z31" s="223"/>
      <c r="AA31" s="219"/>
      <c r="AB31" s="219"/>
      <c r="AC31" s="222"/>
      <c r="AD31" s="220"/>
      <c r="AE31" s="212">
        <f t="shared" si="0"/>
        <v>0</v>
      </c>
      <c r="AF31" s="213">
        <f t="shared" si="1"/>
        <v>20</v>
      </c>
      <c r="AG31" s="224">
        <f t="shared" si="4"/>
        <v>0</v>
      </c>
      <c r="AH31" s="225">
        <f t="shared" si="2"/>
        <v>20</v>
      </c>
      <c r="AI31" s="850"/>
      <c r="AJ31" s="848"/>
      <c r="AK31" s="848"/>
      <c r="AL31" s="848"/>
      <c r="AM31" s="848"/>
      <c r="AN31" s="849"/>
      <c r="AY31" s="177">
        <f t="shared" si="3"/>
        <v>1</v>
      </c>
    </row>
    <row r="32" spans="2:51" ht="18" customHeight="1">
      <c r="B32" s="184"/>
      <c r="C32" s="216">
        <f>IF(D32="","",SUBTOTAL(103,$D$17:D32))</f>
        <v>16</v>
      </c>
      <c r="D32" s="846" t="str">
        <f>IF('Input Data'!I25="","",'Input Data'!I25)</f>
        <v>PONCE, PATRICK CRUZ</v>
      </c>
      <c r="E32" s="847"/>
      <c r="F32" s="229"/>
      <c r="G32" s="233"/>
      <c r="H32" s="234"/>
      <c r="I32" s="234"/>
      <c r="J32" s="235"/>
      <c r="K32" s="221"/>
      <c r="L32" s="219"/>
      <c r="M32" s="219"/>
      <c r="N32" s="219"/>
      <c r="O32" s="222"/>
      <c r="P32" s="223"/>
      <c r="Q32" s="219"/>
      <c r="R32" s="219"/>
      <c r="S32" s="219"/>
      <c r="T32" s="220"/>
      <c r="U32" s="221"/>
      <c r="V32" s="219"/>
      <c r="W32" s="219"/>
      <c r="X32" s="219"/>
      <c r="Y32" s="222"/>
      <c r="Z32" s="223"/>
      <c r="AA32" s="219"/>
      <c r="AB32" s="219"/>
      <c r="AC32" s="222"/>
      <c r="AD32" s="220"/>
      <c r="AE32" s="212">
        <f t="shared" si="0"/>
        <v>0</v>
      </c>
      <c r="AF32" s="213">
        <f t="shared" si="1"/>
        <v>20</v>
      </c>
      <c r="AG32" s="224">
        <f t="shared" si="4"/>
        <v>0</v>
      </c>
      <c r="AH32" s="225">
        <f t="shared" si="2"/>
        <v>20</v>
      </c>
      <c r="AI32" s="850"/>
      <c r="AJ32" s="848"/>
      <c r="AK32" s="848"/>
      <c r="AL32" s="848"/>
      <c r="AM32" s="848"/>
      <c r="AN32" s="849"/>
      <c r="AY32" s="177">
        <f t="shared" si="3"/>
        <v>1</v>
      </c>
    </row>
    <row r="33" spans="2:51" ht="18" customHeight="1">
      <c r="B33" s="184"/>
      <c r="C33" s="227">
        <f>IF(D33="","",SUBTOTAL(103,$D$17:D33))</f>
        <v>17</v>
      </c>
      <c r="D33" s="846" t="str">
        <f>IF('Input Data'!I26="","",'Input Data'!I26)</f>
        <v>RIVERA, JOSEPH RAMIREZ</v>
      </c>
      <c r="E33" s="847"/>
      <c r="F33" s="217"/>
      <c r="G33" s="218"/>
      <c r="H33" s="219"/>
      <c r="I33" s="219"/>
      <c r="J33" s="220"/>
      <c r="K33" s="221"/>
      <c r="L33" s="219"/>
      <c r="M33" s="219"/>
      <c r="N33" s="219"/>
      <c r="O33" s="222"/>
      <c r="P33" s="223"/>
      <c r="Q33" s="219"/>
      <c r="R33" s="219"/>
      <c r="S33" s="219"/>
      <c r="T33" s="220"/>
      <c r="U33" s="221"/>
      <c r="V33" s="219"/>
      <c r="W33" s="219"/>
      <c r="X33" s="219"/>
      <c r="Y33" s="222"/>
      <c r="Z33" s="223"/>
      <c r="AA33" s="219"/>
      <c r="AB33" s="219"/>
      <c r="AC33" s="222"/>
      <c r="AD33" s="220"/>
      <c r="AE33" s="212">
        <f t="shared" si="0"/>
        <v>0</v>
      </c>
      <c r="AF33" s="213">
        <f t="shared" si="1"/>
        <v>20</v>
      </c>
      <c r="AG33" s="224">
        <f t="shared" si="4"/>
        <v>0</v>
      </c>
      <c r="AH33" s="225">
        <f t="shared" si="2"/>
        <v>20</v>
      </c>
      <c r="AI33" s="850"/>
      <c r="AJ33" s="848"/>
      <c r="AK33" s="848"/>
      <c r="AL33" s="848"/>
      <c r="AM33" s="848"/>
      <c r="AN33" s="849"/>
      <c r="AY33" s="177">
        <f t="shared" si="3"/>
        <v>1</v>
      </c>
    </row>
    <row r="34" spans="2:51" ht="18" customHeight="1">
      <c r="B34" s="184"/>
      <c r="C34" s="227">
        <f>IF(D34="","",SUBTOTAL(103,$D$17:D34))</f>
        <v>18</v>
      </c>
      <c r="D34" s="846" t="str">
        <f>IF('Input Data'!I27="","",'Input Data'!I27)</f>
        <v>CRUZ, BRYAN CASTILLO</v>
      </c>
      <c r="E34" s="847"/>
      <c r="F34" s="217"/>
      <c r="G34" s="218"/>
      <c r="H34" s="219"/>
      <c r="I34" s="219"/>
      <c r="J34" s="220"/>
      <c r="K34" s="221"/>
      <c r="L34" s="219"/>
      <c r="M34" s="219"/>
      <c r="N34" s="219"/>
      <c r="O34" s="222"/>
      <c r="P34" s="223"/>
      <c r="Q34" s="219"/>
      <c r="R34" s="219"/>
      <c r="S34" s="219"/>
      <c r="T34" s="220"/>
      <c r="U34" s="221"/>
      <c r="V34" s="219"/>
      <c r="W34" s="219"/>
      <c r="X34" s="219"/>
      <c r="Y34" s="222"/>
      <c r="Z34" s="223"/>
      <c r="AA34" s="219"/>
      <c r="AB34" s="219"/>
      <c r="AC34" s="222"/>
      <c r="AD34" s="220"/>
      <c r="AE34" s="212">
        <f t="shared" si="0"/>
        <v>0</v>
      </c>
      <c r="AF34" s="213">
        <f t="shared" si="1"/>
        <v>20</v>
      </c>
      <c r="AG34" s="224">
        <f t="shared" si="4"/>
        <v>0</v>
      </c>
      <c r="AH34" s="225">
        <f t="shared" si="2"/>
        <v>20</v>
      </c>
      <c r="AI34" s="850"/>
      <c r="AJ34" s="848"/>
      <c r="AK34" s="848"/>
      <c r="AL34" s="848"/>
      <c r="AM34" s="848"/>
      <c r="AN34" s="849"/>
      <c r="AY34" s="177">
        <f t="shared" si="3"/>
        <v>1</v>
      </c>
    </row>
    <row r="35" spans="2:51" ht="18" customHeight="1">
      <c r="B35" s="184"/>
      <c r="C35" s="227">
        <f>IF(D35="","",SUBTOTAL(103,$D$17:D35))</f>
        <v>19</v>
      </c>
      <c r="D35" s="846" t="str">
        <f>IF('Input Data'!I28="","",'Input Data'!I28)</f>
        <v>RAMIREZ, VINCENT HERRERA</v>
      </c>
      <c r="E35" s="847"/>
      <c r="F35" s="217"/>
      <c r="G35" s="218"/>
      <c r="H35" s="219"/>
      <c r="I35" s="219"/>
      <c r="J35" s="220"/>
      <c r="K35" s="221"/>
      <c r="L35" s="219"/>
      <c r="M35" s="219"/>
      <c r="N35" s="219"/>
      <c r="O35" s="222"/>
      <c r="P35" s="223"/>
      <c r="Q35" s="219"/>
      <c r="R35" s="219"/>
      <c r="S35" s="219"/>
      <c r="T35" s="220"/>
      <c r="U35" s="221"/>
      <c r="V35" s="219"/>
      <c r="W35" s="219"/>
      <c r="X35" s="219"/>
      <c r="Y35" s="222"/>
      <c r="Z35" s="223"/>
      <c r="AA35" s="219"/>
      <c r="AB35" s="219"/>
      <c r="AC35" s="222"/>
      <c r="AD35" s="220"/>
      <c r="AE35" s="212">
        <f t="shared" si="0"/>
        <v>0</v>
      </c>
      <c r="AF35" s="213">
        <f t="shared" si="1"/>
        <v>20</v>
      </c>
      <c r="AG35" s="224">
        <f t="shared" si="4"/>
        <v>0</v>
      </c>
      <c r="AH35" s="225">
        <f t="shared" si="2"/>
        <v>20</v>
      </c>
      <c r="AI35" s="850"/>
      <c r="AJ35" s="848"/>
      <c r="AK35" s="848"/>
      <c r="AL35" s="848"/>
      <c r="AM35" s="848"/>
      <c r="AN35" s="849"/>
      <c r="AY35" s="177">
        <f t="shared" si="3"/>
        <v>1</v>
      </c>
    </row>
    <row r="36" spans="2:51" ht="18" customHeight="1">
      <c r="B36" s="184"/>
      <c r="C36" s="227">
        <f>IF(D36="","",SUBTOTAL(103,$D$17:D36))</f>
        <v>20</v>
      </c>
      <c r="D36" s="846" t="str">
        <f>IF('Input Data'!I29="","",'Input Data'!I29)</f>
        <v>CASTILLO, JUSTIN NAVARRO</v>
      </c>
      <c r="E36" s="847"/>
      <c r="F36" s="217"/>
      <c r="G36" s="218"/>
      <c r="H36" s="219"/>
      <c r="I36" s="219"/>
      <c r="J36" s="220"/>
      <c r="K36" s="221"/>
      <c r="L36" s="219"/>
      <c r="M36" s="219"/>
      <c r="N36" s="219"/>
      <c r="O36" s="222"/>
      <c r="P36" s="223"/>
      <c r="Q36" s="219"/>
      <c r="R36" s="219"/>
      <c r="S36" s="219"/>
      <c r="T36" s="220"/>
      <c r="U36" s="221"/>
      <c r="V36" s="219"/>
      <c r="W36" s="219"/>
      <c r="X36" s="219"/>
      <c r="Y36" s="222"/>
      <c r="Z36" s="223"/>
      <c r="AA36" s="219"/>
      <c r="AB36" s="219"/>
      <c r="AC36" s="222"/>
      <c r="AD36" s="220"/>
      <c r="AE36" s="212">
        <f t="shared" si="0"/>
        <v>0</v>
      </c>
      <c r="AF36" s="213">
        <f t="shared" si="1"/>
        <v>20</v>
      </c>
      <c r="AG36" s="224">
        <f t="shared" si="4"/>
        <v>0</v>
      </c>
      <c r="AH36" s="225">
        <f t="shared" si="2"/>
        <v>20</v>
      </c>
      <c r="AI36" s="850"/>
      <c r="AJ36" s="848"/>
      <c r="AK36" s="848"/>
      <c r="AL36" s="848"/>
      <c r="AM36" s="848"/>
      <c r="AN36" s="849"/>
      <c r="AY36" s="177">
        <f t="shared" si="3"/>
        <v>1</v>
      </c>
    </row>
    <row r="37" spans="2:51" ht="18" customHeight="1">
      <c r="B37" s="184"/>
      <c r="C37" s="227">
        <f>IF(D37="","",SUBTOTAL(103,$D$17:D37))</f>
        <v>21</v>
      </c>
      <c r="D37" s="846" t="str">
        <f>IF('Input Data'!I30="","",'Input Data'!I30)</f>
        <v>HERRERA, ADRIANNE VERGARA</v>
      </c>
      <c r="E37" s="847"/>
      <c r="F37" s="217"/>
      <c r="G37" s="218"/>
      <c r="H37" s="219"/>
      <c r="I37" s="219"/>
      <c r="J37" s="220"/>
      <c r="K37" s="221"/>
      <c r="L37" s="219"/>
      <c r="M37" s="219"/>
      <c r="N37" s="219"/>
      <c r="O37" s="222"/>
      <c r="P37" s="223"/>
      <c r="Q37" s="219"/>
      <c r="R37" s="219"/>
      <c r="S37" s="219"/>
      <c r="T37" s="220"/>
      <c r="U37" s="221"/>
      <c r="V37" s="219"/>
      <c r="W37" s="219"/>
      <c r="X37" s="219"/>
      <c r="Y37" s="222"/>
      <c r="Z37" s="223"/>
      <c r="AA37" s="219"/>
      <c r="AB37" s="219"/>
      <c r="AC37" s="222"/>
      <c r="AD37" s="220"/>
      <c r="AE37" s="212">
        <f t="shared" si="0"/>
        <v>0</v>
      </c>
      <c r="AF37" s="213">
        <f t="shared" si="1"/>
        <v>20</v>
      </c>
      <c r="AG37" s="224">
        <f t="shared" si="4"/>
        <v>0</v>
      </c>
      <c r="AH37" s="225">
        <f t="shared" si="2"/>
        <v>20</v>
      </c>
      <c r="AI37" s="850"/>
      <c r="AJ37" s="848"/>
      <c r="AK37" s="848"/>
      <c r="AL37" s="848"/>
      <c r="AM37" s="848"/>
      <c r="AN37" s="849"/>
    </row>
    <row r="38" spans="2:51" ht="18" customHeight="1">
      <c r="B38" s="184"/>
      <c r="C38" s="227">
        <f>IF(D38="","",SUBTOTAL(103,$D$17:D38))</f>
        <v>22</v>
      </c>
      <c r="D38" s="846" t="str">
        <f>IF('Input Data'!I31="","",'Input Data'!I31)</f>
        <v>NAVARRO, LAWRENCE TORRES</v>
      </c>
      <c r="E38" s="847"/>
      <c r="F38" s="217"/>
      <c r="G38" s="218"/>
      <c r="H38" s="219"/>
      <c r="I38" s="219"/>
      <c r="J38" s="220"/>
      <c r="K38" s="221"/>
      <c r="L38" s="219"/>
      <c r="M38" s="219"/>
      <c r="N38" s="219"/>
      <c r="O38" s="222"/>
      <c r="P38" s="223"/>
      <c r="Q38" s="219"/>
      <c r="R38" s="219"/>
      <c r="S38" s="219"/>
      <c r="T38" s="220"/>
      <c r="U38" s="221"/>
      <c r="V38" s="219"/>
      <c r="W38" s="219"/>
      <c r="X38" s="219"/>
      <c r="Y38" s="222"/>
      <c r="Z38" s="223"/>
      <c r="AA38" s="219"/>
      <c r="AB38" s="219"/>
      <c r="AC38" s="222"/>
      <c r="AD38" s="220"/>
      <c r="AE38" s="212">
        <f t="shared" si="0"/>
        <v>0</v>
      </c>
      <c r="AF38" s="213">
        <f t="shared" si="1"/>
        <v>20</v>
      </c>
      <c r="AG38" s="224">
        <f t="shared" si="4"/>
        <v>0</v>
      </c>
      <c r="AH38" s="225">
        <f t="shared" si="2"/>
        <v>20</v>
      </c>
      <c r="AI38" s="850"/>
      <c r="AJ38" s="848"/>
      <c r="AK38" s="848"/>
      <c r="AL38" s="848"/>
      <c r="AM38" s="848"/>
      <c r="AN38" s="849"/>
    </row>
    <row r="39" spans="2:51" ht="18" customHeight="1">
      <c r="B39" s="184"/>
      <c r="C39" s="227">
        <f>IF(D39="","",SUBTOTAL(103,$D$17:D39))</f>
        <v>23</v>
      </c>
      <c r="D39" s="846" t="str">
        <f>IF('Input Data'!I32="","",'Input Data'!I32)</f>
        <v>VERGARA, MIGUEL DOMINGUEZ</v>
      </c>
      <c r="E39" s="847"/>
      <c r="F39" s="217"/>
      <c r="G39" s="218"/>
      <c r="H39" s="219"/>
      <c r="I39" s="219"/>
      <c r="J39" s="220"/>
      <c r="K39" s="221"/>
      <c r="L39" s="219"/>
      <c r="M39" s="219"/>
      <c r="N39" s="219"/>
      <c r="O39" s="222"/>
      <c r="P39" s="223"/>
      <c r="Q39" s="219"/>
      <c r="R39" s="219"/>
      <c r="S39" s="219"/>
      <c r="T39" s="220"/>
      <c r="U39" s="221"/>
      <c r="V39" s="219"/>
      <c r="W39" s="219"/>
      <c r="X39" s="219"/>
      <c r="Y39" s="222"/>
      <c r="Z39" s="223"/>
      <c r="AA39" s="219"/>
      <c r="AB39" s="219"/>
      <c r="AC39" s="222"/>
      <c r="AD39" s="220"/>
      <c r="AE39" s="212">
        <f t="shared" si="0"/>
        <v>0</v>
      </c>
      <c r="AF39" s="213">
        <f t="shared" si="1"/>
        <v>20</v>
      </c>
      <c r="AG39" s="224">
        <f t="shared" si="4"/>
        <v>0</v>
      </c>
      <c r="AH39" s="225">
        <f t="shared" si="2"/>
        <v>20</v>
      </c>
      <c r="AI39" s="850"/>
      <c r="AJ39" s="848"/>
      <c r="AK39" s="848"/>
      <c r="AL39" s="848"/>
      <c r="AM39" s="848"/>
      <c r="AN39" s="849"/>
    </row>
    <row r="40" spans="2:51" ht="18" customHeight="1">
      <c r="B40" s="184"/>
      <c r="C40" s="227">
        <f>IF(D40="","",SUBTOTAL(103,$D$17:D40))</f>
        <v>24</v>
      </c>
      <c r="D40" s="846" t="str">
        <f>IF('Input Data'!I33="","",'Input Data'!I33)</f>
        <v>DOMINGUEZ, ANTHONY ESPINOZA</v>
      </c>
      <c r="E40" s="847"/>
      <c r="F40" s="217"/>
      <c r="G40" s="218"/>
      <c r="H40" s="219"/>
      <c r="I40" s="219"/>
      <c r="J40" s="220"/>
      <c r="K40" s="221"/>
      <c r="L40" s="219"/>
      <c r="M40" s="219"/>
      <c r="N40" s="219"/>
      <c r="O40" s="222"/>
      <c r="P40" s="223"/>
      <c r="Q40" s="219"/>
      <c r="R40" s="219"/>
      <c r="S40" s="219"/>
      <c r="T40" s="220"/>
      <c r="U40" s="221"/>
      <c r="V40" s="219"/>
      <c r="W40" s="219"/>
      <c r="X40" s="219"/>
      <c r="Y40" s="222"/>
      <c r="Z40" s="223"/>
      <c r="AA40" s="219"/>
      <c r="AB40" s="219"/>
      <c r="AC40" s="222"/>
      <c r="AD40" s="220"/>
      <c r="AE40" s="212">
        <f t="shared" si="0"/>
        <v>0</v>
      </c>
      <c r="AF40" s="213">
        <f t="shared" si="1"/>
        <v>20</v>
      </c>
      <c r="AG40" s="224">
        <f t="shared" si="4"/>
        <v>0</v>
      </c>
      <c r="AH40" s="225">
        <f t="shared" si="2"/>
        <v>20</v>
      </c>
      <c r="AI40" s="850"/>
      <c r="AJ40" s="848"/>
      <c r="AK40" s="848"/>
      <c r="AL40" s="848"/>
      <c r="AM40" s="848"/>
      <c r="AN40" s="849"/>
    </row>
    <row r="41" spans="2:51" ht="18" customHeight="1">
      <c r="B41" s="184"/>
      <c r="C41" s="227">
        <f>IF(D41="","",SUBTOTAL(103,$D$17:D41))</f>
        <v>25</v>
      </c>
      <c r="D41" s="846" t="str">
        <f>IF('Input Data'!I34="","",'Input Data'!I34)</f>
        <v>ESPINOZA, ALVIN DEL ROSARIO</v>
      </c>
      <c r="E41" s="847"/>
      <c r="F41" s="217"/>
      <c r="G41" s="218"/>
      <c r="H41" s="219"/>
      <c r="I41" s="219"/>
      <c r="J41" s="220"/>
      <c r="K41" s="221"/>
      <c r="L41" s="219"/>
      <c r="M41" s="219"/>
      <c r="N41" s="219"/>
      <c r="O41" s="222"/>
      <c r="P41" s="223"/>
      <c r="Q41" s="219"/>
      <c r="R41" s="219"/>
      <c r="S41" s="219"/>
      <c r="T41" s="220"/>
      <c r="U41" s="221"/>
      <c r="V41" s="219"/>
      <c r="W41" s="219"/>
      <c r="X41" s="219"/>
      <c r="Y41" s="222"/>
      <c r="Z41" s="223"/>
      <c r="AA41" s="219"/>
      <c r="AB41" s="219"/>
      <c r="AC41" s="222"/>
      <c r="AD41" s="220"/>
      <c r="AE41" s="212">
        <f t="shared" si="0"/>
        <v>0</v>
      </c>
      <c r="AF41" s="213">
        <f t="shared" si="1"/>
        <v>20</v>
      </c>
      <c r="AG41" s="224">
        <f t="shared" si="4"/>
        <v>0</v>
      </c>
      <c r="AH41" s="225">
        <f t="shared" si="2"/>
        <v>20</v>
      </c>
      <c r="AI41" s="850"/>
      <c r="AJ41" s="848"/>
      <c r="AK41" s="848"/>
      <c r="AL41" s="848"/>
      <c r="AM41" s="848"/>
      <c r="AN41" s="849"/>
    </row>
    <row r="42" spans="2:51" ht="18" customHeight="1">
      <c r="B42" s="184"/>
      <c r="C42" s="227">
        <f>IF(D42="","",SUBTOTAL(103,$D$17:D42))</f>
        <v>26</v>
      </c>
      <c r="D42" s="846" t="str">
        <f>IF('Input Data'!I35="","",'Input Data'!I35)</f>
        <v>DEL ROSARIO, OLIVER EVANGELISTA</v>
      </c>
      <c r="E42" s="847"/>
      <c r="F42" s="217"/>
      <c r="G42" s="218"/>
      <c r="H42" s="219"/>
      <c r="I42" s="219"/>
      <c r="J42" s="220"/>
      <c r="K42" s="221"/>
      <c r="L42" s="219"/>
      <c r="M42" s="219"/>
      <c r="N42" s="219"/>
      <c r="O42" s="222"/>
      <c r="P42" s="223"/>
      <c r="Q42" s="219"/>
      <c r="R42" s="219"/>
      <c r="S42" s="219"/>
      <c r="T42" s="220"/>
      <c r="U42" s="221"/>
      <c r="V42" s="219"/>
      <c r="W42" s="219"/>
      <c r="X42" s="219"/>
      <c r="Y42" s="222"/>
      <c r="Z42" s="223"/>
      <c r="AA42" s="219"/>
      <c r="AB42" s="219"/>
      <c r="AC42" s="222"/>
      <c r="AD42" s="220"/>
      <c r="AE42" s="212">
        <f t="shared" si="0"/>
        <v>0</v>
      </c>
      <c r="AF42" s="213">
        <f t="shared" si="1"/>
        <v>20</v>
      </c>
      <c r="AG42" s="224">
        <f t="shared" si="4"/>
        <v>0</v>
      </c>
      <c r="AH42" s="225">
        <f t="shared" si="2"/>
        <v>20</v>
      </c>
      <c r="AI42" s="850"/>
      <c r="AJ42" s="848"/>
      <c r="AK42" s="848"/>
      <c r="AL42" s="848"/>
      <c r="AM42" s="848"/>
      <c r="AN42" s="849"/>
    </row>
    <row r="43" spans="2:51" ht="18" customHeight="1">
      <c r="B43" s="184"/>
      <c r="C43" s="227">
        <f>IF(D43="","",SUBTOTAL(103,$D$17:D43))</f>
        <v>27</v>
      </c>
      <c r="D43" s="846" t="str">
        <f>IF('Input Data'!I36="","",'Input Data'!I36)</f>
        <v>EVANGELISTA, NOEL MERCADO</v>
      </c>
      <c r="E43" s="847"/>
      <c r="F43" s="217"/>
      <c r="G43" s="218"/>
      <c r="H43" s="219"/>
      <c r="I43" s="219"/>
      <c r="J43" s="220"/>
      <c r="K43" s="221"/>
      <c r="L43" s="219"/>
      <c r="M43" s="219"/>
      <c r="N43" s="219"/>
      <c r="O43" s="222"/>
      <c r="P43" s="223"/>
      <c r="Q43" s="219"/>
      <c r="R43" s="219"/>
      <c r="S43" s="219"/>
      <c r="T43" s="220"/>
      <c r="U43" s="221"/>
      <c r="V43" s="219"/>
      <c r="W43" s="219"/>
      <c r="X43" s="219"/>
      <c r="Y43" s="222"/>
      <c r="Z43" s="223"/>
      <c r="AA43" s="219"/>
      <c r="AB43" s="219"/>
      <c r="AC43" s="222"/>
      <c r="AD43" s="220"/>
      <c r="AE43" s="212">
        <f t="shared" si="0"/>
        <v>0</v>
      </c>
      <c r="AF43" s="213">
        <f t="shared" si="1"/>
        <v>20</v>
      </c>
      <c r="AG43" s="224">
        <f t="shared" si="4"/>
        <v>0</v>
      </c>
      <c r="AH43" s="225">
        <f t="shared" si="2"/>
        <v>20</v>
      </c>
      <c r="AI43" s="850"/>
      <c r="AJ43" s="848"/>
      <c r="AK43" s="848"/>
      <c r="AL43" s="848"/>
      <c r="AM43" s="848"/>
      <c r="AN43" s="849"/>
    </row>
    <row r="44" spans="2:51" ht="18" customHeight="1">
      <c r="B44" s="184"/>
      <c r="C44" s="227">
        <f>IF(D44="","",SUBTOTAL(103,$D$17:D44))</f>
        <v>28</v>
      </c>
      <c r="D44" s="846" t="str">
        <f>IF('Input Data'!I37="","",'Input Data'!I37)</f>
        <v>MERCADO, CEDRIC PADILLA</v>
      </c>
      <c r="E44" s="847"/>
      <c r="F44" s="217"/>
      <c r="G44" s="218"/>
      <c r="H44" s="219"/>
      <c r="I44" s="219"/>
      <c r="J44" s="220"/>
      <c r="K44" s="221"/>
      <c r="L44" s="219"/>
      <c r="M44" s="219"/>
      <c r="N44" s="219"/>
      <c r="O44" s="222"/>
      <c r="P44" s="223"/>
      <c r="Q44" s="219"/>
      <c r="R44" s="219"/>
      <c r="S44" s="219"/>
      <c r="T44" s="220"/>
      <c r="U44" s="221"/>
      <c r="V44" s="219"/>
      <c r="W44" s="219"/>
      <c r="X44" s="219"/>
      <c r="Y44" s="222"/>
      <c r="Z44" s="223"/>
      <c r="AA44" s="219"/>
      <c r="AB44" s="219"/>
      <c r="AC44" s="222"/>
      <c r="AD44" s="220"/>
      <c r="AE44" s="212">
        <f t="shared" si="0"/>
        <v>0</v>
      </c>
      <c r="AF44" s="213">
        <f t="shared" si="1"/>
        <v>20</v>
      </c>
      <c r="AG44" s="224">
        <f t="shared" si="4"/>
        <v>0</v>
      </c>
      <c r="AH44" s="225">
        <f t="shared" si="2"/>
        <v>20</v>
      </c>
      <c r="AI44" s="850"/>
      <c r="AJ44" s="848"/>
      <c r="AK44" s="848"/>
      <c r="AL44" s="848"/>
      <c r="AM44" s="848"/>
      <c r="AN44" s="849"/>
    </row>
    <row r="45" spans="2:51" ht="18" customHeight="1">
      <c r="B45" s="184"/>
      <c r="C45" s="227">
        <f>IF(D45="","",SUBTOTAL(103,$D$17:D45))</f>
        <v>29</v>
      </c>
      <c r="D45" s="846" t="str">
        <f>IF('Input Data'!I38="","",'Input Data'!I38)</f>
        <v>PADILLA, ANDRE MANALO</v>
      </c>
      <c r="E45" s="847"/>
      <c r="F45" s="217"/>
      <c r="G45" s="218"/>
      <c r="H45" s="219"/>
      <c r="I45" s="219"/>
      <c r="J45" s="220"/>
      <c r="K45" s="221"/>
      <c r="L45" s="219"/>
      <c r="M45" s="219"/>
      <c r="N45" s="219"/>
      <c r="O45" s="222"/>
      <c r="P45" s="223"/>
      <c r="Q45" s="219"/>
      <c r="R45" s="219"/>
      <c r="S45" s="219"/>
      <c r="T45" s="220"/>
      <c r="U45" s="221"/>
      <c r="V45" s="219"/>
      <c r="W45" s="219"/>
      <c r="X45" s="219"/>
      <c r="Y45" s="222"/>
      <c r="Z45" s="223"/>
      <c r="AA45" s="219"/>
      <c r="AB45" s="219"/>
      <c r="AC45" s="222"/>
      <c r="AD45" s="220"/>
      <c r="AE45" s="212">
        <f t="shared" si="0"/>
        <v>0</v>
      </c>
      <c r="AF45" s="213">
        <f t="shared" si="1"/>
        <v>20</v>
      </c>
      <c r="AG45" s="224">
        <f t="shared" si="4"/>
        <v>0</v>
      </c>
      <c r="AH45" s="225">
        <f t="shared" si="2"/>
        <v>20</v>
      </c>
      <c r="AI45" s="850"/>
      <c r="AJ45" s="848"/>
      <c r="AK45" s="848"/>
      <c r="AL45" s="848"/>
      <c r="AM45" s="848"/>
      <c r="AN45" s="849"/>
    </row>
    <row r="46" spans="2:51" ht="18" customHeight="1">
      <c r="B46" s="184"/>
      <c r="C46" s="227">
        <f>IF(D46="","",SUBTOTAL(103,$D$17:D46))</f>
        <v>30</v>
      </c>
      <c r="D46" s="846" t="str">
        <f>IF('Input Data'!I39="","",'Input Data'!I39)</f>
        <v>MANALO, TRISTAN SORIANO</v>
      </c>
      <c r="E46" s="847"/>
      <c r="F46" s="217"/>
      <c r="G46" s="218"/>
      <c r="H46" s="219"/>
      <c r="I46" s="219"/>
      <c r="J46" s="220"/>
      <c r="K46" s="221"/>
      <c r="L46" s="219"/>
      <c r="M46" s="219"/>
      <c r="N46" s="219"/>
      <c r="O46" s="222"/>
      <c r="P46" s="223"/>
      <c r="Q46" s="219"/>
      <c r="R46" s="219"/>
      <c r="S46" s="219"/>
      <c r="T46" s="220"/>
      <c r="U46" s="221"/>
      <c r="V46" s="219"/>
      <c r="W46" s="219"/>
      <c r="X46" s="219"/>
      <c r="Y46" s="222"/>
      <c r="Z46" s="223"/>
      <c r="AA46" s="219"/>
      <c r="AB46" s="219"/>
      <c r="AC46" s="222"/>
      <c r="AD46" s="220"/>
      <c r="AE46" s="212">
        <f t="shared" si="0"/>
        <v>0</v>
      </c>
      <c r="AF46" s="213">
        <f t="shared" si="1"/>
        <v>20</v>
      </c>
      <c r="AG46" s="224">
        <f t="shared" si="4"/>
        <v>0</v>
      </c>
      <c r="AH46" s="225">
        <f t="shared" si="2"/>
        <v>20</v>
      </c>
      <c r="AI46" s="850"/>
      <c r="AJ46" s="848"/>
      <c r="AK46" s="848"/>
      <c r="AL46" s="848"/>
      <c r="AM46" s="848"/>
      <c r="AN46" s="849"/>
    </row>
    <row r="47" spans="2:51" ht="18" customHeight="1">
      <c r="B47" s="184"/>
      <c r="C47" s="227">
        <f>IF(D47="","",SUBTOTAL(103,$D$17:D47))</f>
        <v>31</v>
      </c>
      <c r="D47" s="846" t="str">
        <f>IF('Input Data'!I40="","",'Input Data'!I40)</f>
        <v>SORIANO, KYLE VILLAREAL</v>
      </c>
      <c r="E47" s="847"/>
      <c r="F47" s="217"/>
      <c r="G47" s="218"/>
      <c r="H47" s="219"/>
      <c r="I47" s="219"/>
      <c r="J47" s="220"/>
      <c r="K47" s="221"/>
      <c r="L47" s="219"/>
      <c r="M47" s="219"/>
      <c r="N47" s="219"/>
      <c r="O47" s="222"/>
      <c r="P47" s="223"/>
      <c r="Q47" s="219"/>
      <c r="R47" s="219"/>
      <c r="S47" s="219"/>
      <c r="T47" s="220"/>
      <c r="U47" s="221"/>
      <c r="V47" s="219"/>
      <c r="W47" s="219"/>
      <c r="X47" s="219"/>
      <c r="Y47" s="222"/>
      <c r="Z47" s="223"/>
      <c r="AA47" s="219"/>
      <c r="AB47" s="219"/>
      <c r="AC47" s="222"/>
      <c r="AD47" s="220"/>
      <c r="AE47" s="212">
        <f t="shared" si="0"/>
        <v>0</v>
      </c>
      <c r="AF47" s="213">
        <f t="shared" si="1"/>
        <v>20</v>
      </c>
      <c r="AG47" s="224">
        <f t="shared" si="4"/>
        <v>0</v>
      </c>
      <c r="AH47" s="225">
        <f t="shared" si="2"/>
        <v>20</v>
      </c>
      <c r="AI47" s="850"/>
      <c r="AJ47" s="848"/>
      <c r="AK47" s="848"/>
      <c r="AL47" s="848"/>
      <c r="AM47" s="848"/>
      <c r="AN47" s="849"/>
    </row>
    <row r="48" spans="2:51" ht="18" customHeight="1">
      <c r="B48" s="184"/>
      <c r="C48" s="227">
        <f>IF(D48="","",SUBTOTAL(103,$D$17:D48))</f>
        <v>32</v>
      </c>
      <c r="D48" s="846" t="str">
        <f>IF('Input Data'!I41="","",'Input Data'!I41)</f>
        <v>VILLAREAL, JONATHAN MARQUEZ</v>
      </c>
      <c r="E48" s="847"/>
      <c r="F48" s="217"/>
      <c r="G48" s="218"/>
      <c r="H48" s="219"/>
      <c r="I48" s="219"/>
      <c r="J48" s="220"/>
      <c r="K48" s="221"/>
      <c r="L48" s="219"/>
      <c r="M48" s="219"/>
      <c r="N48" s="219"/>
      <c r="O48" s="222"/>
      <c r="P48" s="223"/>
      <c r="Q48" s="219"/>
      <c r="R48" s="219"/>
      <c r="S48" s="219"/>
      <c r="T48" s="220"/>
      <c r="U48" s="221"/>
      <c r="V48" s="219"/>
      <c r="W48" s="219"/>
      <c r="X48" s="219"/>
      <c r="Y48" s="222"/>
      <c r="Z48" s="223"/>
      <c r="AA48" s="219"/>
      <c r="AB48" s="219"/>
      <c r="AC48" s="222"/>
      <c r="AD48" s="220"/>
      <c r="AE48" s="212">
        <f t="shared" si="0"/>
        <v>0</v>
      </c>
      <c r="AF48" s="213">
        <f t="shared" si="1"/>
        <v>20</v>
      </c>
      <c r="AG48" s="224">
        <f t="shared" si="4"/>
        <v>0</v>
      </c>
      <c r="AH48" s="225">
        <f t="shared" si="2"/>
        <v>20</v>
      </c>
      <c r="AI48" s="850"/>
      <c r="AJ48" s="848"/>
      <c r="AK48" s="848"/>
      <c r="AL48" s="848"/>
      <c r="AM48" s="848"/>
      <c r="AN48" s="849"/>
    </row>
    <row r="49" spans="2:51" ht="18" customHeight="1">
      <c r="B49" s="184"/>
      <c r="C49" s="227">
        <f>IF(D49="","",SUBTOTAL(103,$D$17:D49))</f>
        <v>33</v>
      </c>
      <c r="D49" s="846" t="str">
        <f>IF('Input Data'!I42="","",'Input Data'!I42)</f>
        <v>MARQUEZ, RICHARD EVANGELISTA</v>
      </c>
      <c r="E49" s="847"/>
      <c r="F49" s="217"/>
      <c r="G49" s="218"/>
      <c r="H49" s="219"/>
      <c r="I49" s="219"/>
      <c r="J49" s="220"/>
      <c r="K49" s="221"/>
      <c r="L49" s="219"/>
      <c r="M49" s="219"/>
      <c r="N49" s="219"/>
      <c r="O49" s="222"/>
      <c r="P49" s="223"/>
      <c r="Q49" s="219"/>
      <c r="R49" s="219"/>
      <c r="S49" s="219"/>
      <c r="T49" s="220"/>
      <c r="U49" s="221"/>
      <c r="V49" s="219"/>
      <c r="W49" s="219"/>
      <c r="X49" s="219"/>
      <c r="Y49" s="222"/>
      <c r="Z49" s="223"/>
      <c r="AA49" s="219"/>
      <c r="AB49" s="219"/>
      <c r="AC49" s="222"/>
      <c r="AD49" s="220"/>
      <c r="AE49" s="212">
        <f t="shared" si="0"/>
        <v>0</v>
      </c>
      <c r="AF49" s="213">
        <f t="shared" si="1"/>
        <v>20</v>
      </c>
      <c r="AG49" s="224">
        <f t="shared" si="4"/>
        <v>0</v>
      </c>
      <c r="AH49" s="225">
        <f t="shared" si="2"/>
        <v>20</v>
      </c>
      <c r="AI49" s="850"/>
      <c r="AJ49" s="848"/>
      <c r="AK49" s="848"/>
      <c r="AL49" s="848"/>
      <c r="AM49" s="848"/>
      <c r="AN49" s="849"/>
    </row>
    <row r="50" spans="2:51" ht="18" customHeight="1">
      <c r="B50" s="184"/>
      <c r="C50" s="227">
        <f>IF(D50="","",SUBTOTAL(103,$D$17:D50))</f>
        <v>34</v>
      </c>
      <c r="D50" s="846" t="str">
        <f>IF('Input Data'!I43="","",'Input Data'!I43)</f>
        <v>SANTIAGO, BRYAN DIZON</v>
      </c>
      <c r="E50" s="847"/>
      <c r="F50" s="217"/>
      <c r="G50" s="218"/>
      <c r="H50" s="219"/>
      <c r="I50" s="219"/>
      <c r="J50" s="220"/>
      <c r="K50" s="221"/>
      <c r="L50" s="219"/>
      <c r="M50" s="219"/>
      <c r="N50" s="219"/>
      <c r="O50" s="222"/>
      <c r="P50" s="223"/>
      <c r="Q50" s="219"/>
      <c r="R50" s="219"/>
      <c r="S50" s="219"/>
      <c r="T50" s="220"/>
      <c r="U50" s="221"/>
      <c r="V50" s="219"/>
      <c r="W50" s="219"/>
      <c r="X50" s="219"/>
      <c r="Y50" s="222"/>
      <c r="Z50" s="223"/>
      <c r="AA50" s="219"/>
      <c r="AB50" s="219"/>
      <c r="AC50" s="222"/>
      <c r="AD50" s="220"/>
      <c r="AE50" s="212">
        <f t="shared" si="0"/>
        <v>0</v>
      </c>
      <c r="AF50" s="213">
        <f t="shared" si="1"/>
        <v>20</v>
      </c>
      <c r="AG50" s="224">
        <f t="shared" si="4"/>
        <v>0</v>
      </c>
      <c r="AH50" s="225">
        <f t="shared" si="2"/>
        <v>20</v>
      </c>
      <c r="AI50" s="850"/>
      <c r="AJ50" s="848"/>
      <c r="AK50" s="848"/>
      <c r="AL50" s="848"/>
      <c r="AM50" s="848"/>
      <c r="AN50" s="849"/>
    </row>
    <row r="51" spans="2:51" ht="18" customHeight="1">
      <c r="B51" s="184"/>
      <c r="C51" s="227">
        <f>IF(D51="","",SUBTOTAL(103,$D$17:D51))</f>
        <v>35</v>
      </c>
      <c r="D51" s="846" t="str">
        <f>IF('Input Data'!I44="","",'Input Data'!I44)</f>
        <v>DE LEON, CARLO BAUTISTA</v>
      </c>
      <c r="E51" s="847"/>
      <c r="F51" s="217"/>
      <c r="G51" s="218"/>
      <c r="H51" s="219"/>
      <c r="I51" s="219"/>
      <c r="J51" s="220"/>
      <c r="K51" s="221"/>
      <c r="L51" s="219"/>
      <c r="M51" s="219"/>
      <c r="N51" s="219"/>
      <c r="O51" s="222"/>
      <c r="P51" s="223"/>
      <c r="Q51" s="219"/>
      <c r="R51" s="219"/>
      <c r="S51" s="219"/>
      <c r="T51" s="220"/>
      <c r="U51" s="221"/>
      <c r="V51" s="219"/>
      <c r="W51" s="219"/>
      <c r="X51" s="219"/>
      <c r="Y51" s="222"/>
      <c r="Z51" s="223"/>
      <c r="AA51" s="219"/>
      <c r="AB51" s="219"/>
      <c r="AC51" s="222"/>
      <c r="AD51" s="220"/>
      <c r="AE51" s="212">
        <f t="shared" si="0"/>
        <v>0</v>
      </c>
      <c r="AF51" s="213">
        <f t="shared" si="1"/>
        <v>20</v>
      </c>
      <c r="AG51" s="224">
        <f t="shared" si="4"/>
        <v>0</v>
      </c>
      <c r="AH51" s="225">
        <f t="shared" si="2"/>
        <v>20</v>
      </c>
      <c r="AI51" s="850"/>
      <c r="AJ51" s="848"/>
      <c r="AK51" s="848"/>
      <c r="AL51" s="848"/>
      <c r="AM51" s="848"/>
      <c r="AN51" s="849"/>
    </row>
    <row r="52" spans="2:51" ht="18" customHeight="1">
      <c r="B52" s="184"/>
      <c r="C52" s="227">
        <f>IF(D52="","",SUBTOTAL(103,$D$17:D52))</f>
        <v>36</v>
      </c>
      <c r="D52" s="846" t="str">
        <f>IF('Input Data'!I45="","",'Input Data'!I45)</f>
        <v>DIZON, MARK CRUZ</v>
      </c>
      <c r="E52" s="847"/>
      <c r="F52" s="217"/>
      <c r="G52" s="218"/>
      <c r="H52" s="219"/>
      <c r="I52" s="219"/>
      <c r="J52" s="220"/>
      <c r="K52" s="221"/>
      <c r="L52" s="219"/>
      <c r="M52" s="219"/>
      <c r="N52" s="219"/>
      <c r="O52" s="222"/>
      <c r="P52" s="223"/>
      <c r="Q52" s="219"/>
      <c r="R52" s="219"/>
      <c r="S52" s="219"/>
      <c r="T52" s="220"/>
      <c r="U52" s="221"/>
      <c r="V52" s="219"/>
      <c r="W52" s="219"/>
      <c r="X52" s="219"/>
      <c r="Y52" s="222"/>
      <c r="Z52" s="223"/>
      <c r="AA52" s="219"/>
      <c r="AB52" s="219"/>
      <c r="AC52" s="222"/>
      <c r="AD52" s="220"/>
      <c r="AE52" s="212">
        <f t="shared" si="0"/>
        <v>0</v>
      </c>
      <c r="AF52" s="213">
        <f t="shared" si="1"/>
        <v>20</v>
      </c>
      <c r="AG52" s="224">
        <f t="shared" si="4"/>
        <v>0</v>
      </c>
      <c r="AH52" s="225">
        <f t="shared" si="2"/>
        <v>20</v>
      </c>
      <c r="AI52" s="850"/>
      <c r="AJ52" s="848"/>
      <c r="AK52" s="848"/>
      <c r="AL52" s="848"/>
      <c r="AM52" s="848"/>
      <c r="AN52" s="849"/>
    </row>
    <row r="53" spans="2:51" ht="18" customHeight="1">
      <c r="B53" s="184"/>
      <c r="C53" s="227">
        <f>IF(D53="","",SUBTOTAL(103,$D$17:D53))</f>
        <v>37</v>
      </c>
      <c r="D53" s="846" t="str">
        <f>IF('Input Data'!I46="","",'Input Data'!I46)</f>
        <v>FRANCISCO, ADRIAN MORALES</v>
      </c>
      <c r="E53" s="847"/>
      <c r="F53" s="217"/>
      <c r="G53" s="218"/>
      <c r="H53" s="219"/>
      <c r="I53" s="219"/>
      <c r="J53" s="220"/>
      <c r="K53" s="221"/>
      <c r="L53" s="219"/>
      <c r="M53" s="219"/>
      <c r="N53" s="219"/>
      <c r="O53" s="222"/>
      <c r="P53" s="223"/>
      <c r="Q53" s="219"/>
      <c r="R53" s="219"/>
      <c r="S53" s="219"/>
      <c r="T53" s="220"/>
      <c r="U53" s="221"/>
      <c r="V53" s="219"/>
      <c r="W53" s="219"/>
      <c r="X53" s="219"/>
      <c r="Y53" s="222"/>
      <c r="Z53" s="223"/>
      <c r="AA53" s="219"/>
      <c r="AB53" s="219"/>
      <c r="AC53" s="222"/>
      <c r="AD53" s="220"/>
      <c r="AE53" s="212">
        <f t="shared" si="0"/>
        <v>0</v>
      </c>
      <c r="AF53" s="213">
        <f t="shared" si="1"/>
        <v>20</v>
      </c>
      <c r="AG53" s="224">
        <f>IF(AH53="","",AE53)</f>
        <v>0</v>
      </c>
      <c r="AH53" s="225">
        <f t="shared" si="2"/>
        <v>20</v>
      </c>
      <c r="AI53" s="850"/>
      <c r="AJ53" s="848"/>
      <c r="AK53" s="848"/>
      <c r="AL53" s="848"/>
      <c r="AM53" s="848"/>
      <c r="AN53" s="849"/>
    </row>
    <row r="54" spans="2:51" ht="18" customHeight="1">
      <c r="B54" s="184"/>
      <c r="C54" s="227">
        <f>IF(D54="","",SUBTOTAL(103,$D$17:D54))</f>
        <v>38</v>
      </c>
      <c r="D54" s="846" t="str">
        <f>IF('Input Data'!I47="","",'Input Data'!I47)</f>
        <v>ORTEGA, GABRIEL SANTOS</v>
      </c>
      <c r="E54" s="847"/>
      <c r="F54" s="217"/>
      <c r="G54" s="218"/>
      <c r="H54" s="219"/>
      <c r="I54" s="219"/>
      <c r="J54" s="220"/>
      <c r="K54" s="221"/>
      <c r="L54" s="219"/>
      <c r="M54" s="219"/>
      <c r="N54" s="219"/>
      <c r="O54" s="222"/>
      <c r="P54" s="223"/>
      <c r="Q54" s="219"/>
      <c r="R54" s="219"/>
      <c r="S54" s="219"/>
      <c r="T54" s="220"/>
      <c r="U54" s="221"/>
      <c r="V54" s="219"/>
      <c r="W54" s="219"/>
      <c r="X54" s="219"/>
      <c r="Y54" s="222"/>
      <c r="Z54" s="223"/>
      <c r="AA54" s="219"/>
      <c r="AB54" s="219"/>
      <c r="AC54" s="222"/>
      <c r="AD54" s="220"/>
      <c r="AE54" s="212">
        <f t="shared" si="0"/>
        <v>0</v>
      </c>
      <c r="AF54" s="213">
        <f t="shared" si="1"/>
        <v>20</v>
      </c>
      <c r="AG54" s="224">
        <f t="shared" si="4"/>
        <v>0</v>
      </c>
      <c r="AH54" s="225">
        <f>IF(AF54="","",$AR$13-AE54)</f>
        <v>20</v>
      </c>
      <c r="AI54" s="850"/>
      <c r="AJ54" s="848"/>
      <c r="AK54" s="848"/>
      <c r="AL54" s="848"/>
      <c r="AM54" s="848"/>
      <c r="AN54" s="849"/>
    </row>
    <row r="55" spans="2:51" ht="18" customHeight="1">
      <c r="B55" s="184"/>
      <c r="C55" s="227">
        <f>IF(D55="","",SUBTOTAL(103,$D$17:D55))</f>
        <v>39</v>
      </c>
      <c r="D55" s="846" t="str">
        <f>IF('Input Data'!I48="","",'Input Data'!I48)</f>
        <v>CHAVEZ, NATHAN VILLANUEVA</v>
      </c>
      <c r="E55" s="847"/>
      <c r="F55" s="217"/>
      <c r="G55" s="218"/>
      <c r="H55" s="219"/>
      <c r="I55" s="219"/>
      <c r="J55" s="220"/>
      <c r="K55" s="221"/>
      <c r="L55" s="219"/>
      <c r="M55" s="219"/>
      <c r="N55" s="219"/>
      <c r="O55" s="222"/>
      <c r="P55" s="223"/>
      <c r="Q55" s="219"/>
      <c r="R55" s="219"/>
      <c r="S55" s="219"/>
      <c r="T55" s="220"/>
      <c r="U55" s="221"/>
      <c r="V55" s="219"/>
      <c r="W55" s="219"/>
      <c r="X55" s="219"/>
      <c r="Y55" s="222"/>
      <c r="Z55" s="223"/>
      <c r="AA55" s="219"/>
      <c r="AB55" s="219"/>
      <c r="AC55" s="222"/>
      <c r="AD55" s="220"/>
      <c r="AE55" s="212">
        <f t="shared" si="0"/>
        <v>0</v>
      </c>
      <c r="AF55" s="213">
        <f t="shared" si="1"/>
        <v>20</v>
      </c>
      <c r="AG55" s="224">
        <f t="shared" si="4"/>
        <v>0</v>
      </c>
      <c r="AH55" s="225">
        <f t="shared" si="2"/>
        <v>20</v>
      </c>
      <c r="AI55" s="850"/>
      <c r="AJ55" s="848"/>
      <c r="AK55" s="848"/>
      <c r="AL55" s="848"/>
      <c r="AM55" s="848"/>
      <c r="AN55" s="849"/>
    </row>
    <row r="56" spans="2:51" ht="18" customHeight="1">
      <c r="B56" s="184"/>
      <c r="C56" s="227">
        <f>IF(D56="","",SUBTOTAL(103,$D$17:D56))</f>
        <v>40</v>
      </c>
      <c r="D56" s="846" t="str">
        <f>IF('Input Data'!I49="","",'Input Data'!I49)</f>
        <v>LIM, CHRISTIAN RAMOS</v>
      </c>
      <c r="E56" s="847"/>
      <c r="F56" s="217"/>
      <c r="G56" s="218"/>
      <c r="H56" s="219"/>
      <c r="I56" s="219"/>
      <c r="J56" s="220"/>
      <c r="K56" s="221"/>
      <c r="L56" s="219"/>
      <c r="M56" s="219"/>
      <c r="N56" s="219"/>
      <c r="O56" s="222"/>
      <c r="P56" s="223"/>
      <c r="Q56" s="219"/>
      <c r="R56" s="219"/>
      <c r="S56" s="219"/>
      <c r="T56" s="220"/>
      <c r="U56" s="221"/>
      <c r="V56" s="219"/>
      <c r="W56" s="219"/>
      <c r="X56" s="219"/>
      <c r="Y56" s="222"/>
      <c r="Z56" s="223"/>
      <c r="AA56" s="219"/>
      <c r="AB56" s="219"/>
      <c r="AC56" s="222"/>
      <c r="AD56" s="220"/>
      <c r="AE56" s="212">
        <f t="shared" si="0"/>
        <v>0</v>
      </c>
      <c r="AF56" s="213">
        <f t="shared" si="1"/>
        <v>20</v>
      </c>
      <c r="AG56" s="224">
        <f t="shared" si="4"/>
        <v>0</v>
      </c>
      <c r="AH56" s="225">
        <f t="shared" si="2"/>
        <v>20</v>
      </c>
      <c r="AI56" s="850"/>
      <c r="AJ56" s="848"/>
      <c r="AK56" s="848"/>
      <c r="AL56" s="848"/>
      <c r="AM56" s="848"/>
      <c r="AN56" s="849"/>
    </row>
    <row r="57" spans="2:51" ht="18" customHeight="1">
      <c r="B57" s="184"/>
      <c r="C57" s="227">
        <f>IF(D57="","",SUBTOTAL(103,$D$17:D57))</f>
        <v>41</v>
      </c>
      <c r="D57" s="846" t="str">
        <f>IF('Input Data'!I50="","",'Input Data'!I50)</f>
        <v>CHUA, PAOLO FERNANDEZ</v>
      </c>
      <c r="E57" s="847"/>
      <c r="F57" s="217"/>
      <c r="G57" s="218"/>
      <c r="H57" s="219"/>
      <c r="I57" s="219"/>
      <c r="J57" s="220"/>
      <c r="K57" s="221"/>
      <c r="L57" s="219"/>
      <c r="M57" s="219"/>
      <c r="N57" s="219"/>
      <c r="O57" s="222"/>
      <c r="P57" s="223"/>
      <c r="Q57" s="219"/>
      <c r="R57" s="219"/>
      <c r="S57" s="219"/>
      <c r="T57" s="220"/>
      <c r="U57" s="221"/>
      <c r="V57" s="219"/>
      <c r="W57" s="219"/>
      <c r="X57" s="219"/>
      <c r="Y57" s="222"/>
      <c r="Z57" s="223"/>
      <c r="AA57" s="219"/>
      <c r="AB57" s="219"/>
      <c r="AC57" s="222"/>
      <c r="AD57" s="220"/>
      <c r="AE57" s="212">
        <f t="shared" si="0"/>
        <v>0</v>
      </c>
      <c r="AF57" s="213">
        <f t="shared" si="1"/>
        <v>20</v>
      </c>
      <c r="AG57" s="224">
        <f t="shared" si="4"/>
        <v>0</v>
      </c>
      <c r="AH57" s="225">
        <f t="shared" si="2"/>
        <v>20</v>
      </c>
      <c r="AI57" s="850"/>
      <c r="AJ57" s="848"/>
      <c r="AK57" s="848"/>
      <c r="AL57" s="848"/>
      <c r="AM57" s="848"/>
      <c r="AN57" s="849"/>
      <c r="AY57" s="177">
        <f t="shared" si="3"/>
        <v>1</v>
      </c>
    </row>
    <row r="58" spans="2:51" ht="18" customHeight="1">
      <c r="B58" s="184"/>
      <c r="C58" s="227">
        <f>IF(D58="","",SUBTOTAL(103,$D$17:D58))</f>
        <v>42</v>
      </c>
      <c r="D58" s="846" t="str">
        <f>IF('Input Data'!I51="","",'Input Data'!I51)</f>
        <v>SY, ANGELO GUTIERREZ</v>
      </c>
      <c r="E58" s="847"/>
      <c r="F58" s="217"/>
      <c r="G58" s="218"/>
      <c r="H58" s="219"/>
      <c r="I58" s="219"/>
      <c r="J58" s="220"/>
      <c r="K58" s="221"/>
      <c r="L58" s="219"/>
      <c r="M58" s="219"/>
      <c r="N58" s="219"/>
      <c r="O58" s="222"/>
      <c r="P58" s="223"/>
      <c r="Q58" s="219"/>
      <c r="R58" s="219"/>
      <c r="S58" s="219"/>
      <c r="T58" s="220"/>
      <c r="U58" s="221"/>
      <c r="V58" s="219"/>
      <c r="W58" s="219"/>
      <c r="X58" s="219"/>
      <c r="Y58" s="222"/>
      <c r="Z58" s="223"/>
      <c r="AA58" s="219"/>
      <c r="AB58" s="219"/>
      <c r="AC58" s="222"/>
      <c r="AD58" s="220"/>
      <c r="AE58" s="212">
        <f t="shared" si="0"/>
        <v>0</v>
      </c>
      <c r="AF58" s="213">
        <f t="shared" si="1"/>
        <v>20</v>
      </c>
      <c r="AG58" s="224">
        <f t="shared" si="4"/>
        <v>0</v>
      </c>
      <c r="AH58" s="225">
        <f t="shared" si="2"/>
        <v>20</v>
      </c>
      <c r="AI58" s="850"/>
      <c r="AJ58" s="848"/>
      <c r="AK58" s="848"/>
      <c r="AL58" s="848"/>
      <c r="AM58" s="848"/>
      <c r="AN58" s="849"/>
      <c r="AY58" s="177">
        <f t="shared" si="3"/>
        <v>1</v>
      </c>
    </row>
    <row r="59" spans="2:51" ht="18" customHeight="1">
      <c r="B59" s="184"/>
      <c r="C59" s="227">
        <f>IF(D59="","",SUBTOTAL(103,$D$17:D59))</f>
        <v>43</v>
      </c>
      <c r="D59" s="846" t="str">
        <f>IF('Input Data'!I52="","",'Input Data'!I52)</f>
        <v>GO, DOMINIC NAVARRO</v>
      </c>
      <c r="E59" s="847"/>
      <c r="F59" s="221"/>
      <c r="G59" s="219"/>
      <c r="H59" s="219"/>
      <c r="I59" s="219"/>
      <c r="J59" s="220"/>
      <c r="K59" s="221"/>
      <c r="L59" s="219"/>
      <c r="M59" s="219"/>
      <c r="N59" s="219"/>
      <c r="O59" s="222"/>
      <c r="P59" s="223"/>
      <c r="Q59" s="219"/>
      <c r="R59" s="219"/>
      <c r="S59" s="219"/>
      <c r="T59" s="220"/>
      <c r="U59" s="221"/>
      <c r="V59" s="219"/>
      <c r="W59" s="219"/>
      <c r="X59" s="219"/>
      <c r="Y59" s="222"/>
      <c r="Z59" s="223"/>
      <c r="AA59" s="219"/>
      <c r="AB59" s="219"/>
      <c r="AC59" s="222"/>
      <c r="AD59" s="220"/>
      <c r="AE59" s="212">
        <f t="shared" si="0"/>
        <v>0</v>
      </c>
      <c r="AF59" s="213">
        <f t="shared" si="1"/>
        <v>20</v>
      </c>
      <c r="AG59" s="224">
        <f t="shared" si="4"/>
        <v>0</v>
      </c>
      <c r="AH59" s="225">
        <f t="shared" si="2"/>
        <v>20</v>
      </c>
      <c r="AI59" s="850"/>
      <c r="AJ59" s="848"/>
      <c r="AK59" s="848"/>
      <c r="AL59" s="848"/>
      <c r="AM59" s="848"/>
      <c r="AN59" s="849"/>
      <c r="AY59" s="177">
        <f t="shared" si="3"/>
        <v>1</v>
      </c>
    </row>
    <row r="60" spans="2:51" ht="18" customHeight="1">
      <c r="B60" s="184"/>
      <c r="C60" s="227">
        <f>IF(D60="","",SUBTOTAL(103,$D$17:D60))</f>
        <v>44</v>
      </c>
      <c r="D60" s="846" t="str">
        <f>IF('Input Data'!I53="","",'Input Data'!I53)</f>
        <v>TAN, EMMANUEL CASTILLO</v>
      </c>
      <c r="E60" s="847"/>
      <c r="F60" s="221"/>
      <c r="G60" s="219"/>
      <c r="H60" s="219"/>
      <c r="I60" s="219"/>
      <c r="J60" s="220"/>
      <c r="K60" s="221"/>
      <c r="L60" s="219"/>
      <c r="M60" s="219"/>
      <c r="N60" s="219"/>
      <c r="O60" s="222"/>
      <c r="P60" s="223"/>
      <c r="Q60" s="219"/>
      <c r="R60" s="219"/>
      <c r="S60" s="219"/>
      <c r="T60" s="220"/>
      <c r="U60" s="221"/>
      <c r="V60" s="219"/>
      <c r="W60" s="219"/>
      <c r="X60" s="219"/>
      <c r="Y60" s="222"/>
      <c r="Z60" s="223"/>
      <c r="AA60" s="219"/>
      <c r="AB60" s="219"/>
      <c r="AC60" s="222"/>
      <c r="AD60" s="220"/>
      <c r="AE60" s="212">
        <f t="shared" si="0"/>
        <v>0</v>
      </c>
      <c r="AF60" s="213">
        <f t="shared" si="1"/>
        <v>20</v>
      </c>
      <c r="AG60" s="224">
        <f t="shared" si="4"/>
        <v>0</v>
      </c>
      <c r="AH60" s="225">
        <f t="shared" si="2"/>
        <v>20</v>
      </c>
      <c r="AI60" s="850"/>
      <c r="AJ60" s="848"/>
      <c r="AK60" s="848"/>
      <c r="AL60" s="848"/>
      <c r="AM60" s="848"/>
      <c r="AN60" s="849"/>
      <c r="AY60" s="177">
        <f t="shared" si="3"/>
        <v>1</v>
      </c>
    </row>
    <row r="61" spans="2:51" ht="18" customHeight="1">
      <c r="B61" s="184"/>
      <c r="C61" s="227">
        <f>IF(D61="","",SUBTOTAL(103,$D$17:D61))</f>
        <v>45</v>
      </c>
      <c r="D61" s="846" t="str">
        <f>IF('Input Data'!I54="","",'Input Data'!I54)</f>
        <v>ONG, PATRICK HERRERA</v>
      </c>
      <c r="E61" s="847"/>
      <c r="F61" s="221"/>
      <c r="G61" s="219"/>
      <c r="H61" s="219"/>
      <c r="I61" s="219"/>
      <c r="J61" s="220"/>
      <c r="K61" s="221"/>
      <c r="L61" s="219"/>
      <c r="M61" s="219"/>
      <c r="N61" s="219"/>
      <c r="O61" s="222"/>
      <c r="P61" s="223"/>
      <c r="Q61" s="219"/>
      <c r="R61" s="219"/>
      <c r="S61" s="219"/>
      <c r="T61" s="220"/>
      <c r="U61" s="221"/>
      <c r="V61" s="219"/>
      <c r="W61" s="219"/>
      <c r="X61" s="219"/>
      <c r="Y61" s="222"/>
      <c r="Z61" s="223"/>
      <c r="AA61" s="219"/>
      <c r="AB61" s="219"/>
      <c r="AC61" s="222"/>
      <c r="AD61" s="220"/>
      <c r="AE61" s="212">
        <f t="shared" si="0"/>
        <v>0</v>
      </c>
      <c r="AF61" s="213">
        <f t="shared" si="1"/>
        <v>20</v>
      </c>
      <c r="AG61" s="224">
        <f t="shared" si="4"/>
        <v>0</v>
      </c>
      <c r="AH61" s="225">
        <f t="shared" si="2"/>
        <v>20</v>
      </c>
      <c r="AI61" s="850"/>
      <c r="AJ61" s="848"/>
      <c r="AK61" s="848"/>
      <c r="AL61" s="848"/>
      <c r="AM61" s="848"/>
      <c r="AN61" s="849"/>
      <c r="AY61" s="177">
        <f t="shared" si="3"/>
        <v>1</v>
      </c>
    </row>
    <row r="62" spans="2:51" ht="18" customHeight="1">
      <c r="B62" s="184"/>
      <c r="C62" s="227">
        <f>IF(D62="","",SUBTOTAL(103,$D$17:D62))</f>
        <v>46</v>
      </c>
      <c r="D62" s="846" t="str">
        <f>IF('Input Data'!I55="","",'Input Data'!I55)</f>
        <v>UY, JOSEPH SALAZAR</v>
      </c>
      <c r="E62" s="847"/>
      <c r="F62" s="221"/>
      <c r="G62" s="219"/>
      <c r="H62" s="219"/>
      <c r="I62" s="219"/>
      <c r="J62" s="220"/>
      <c r="K62" s="221"/>
      <c r="L62" s="219"/>
      <c r="M62" s="219"/>
      <c r="N62" s="219"/>
      <c r="O62" s="222"/>
      <c r="P62" s="223"/>
      <c r="Q62" s="219"/>
      <c r="R62" s="219"/>
      <c r="S62" s="219"/>
      <c r="T62" s="220"/>
      <c r="U62" s="221"/>
      <c r="V62" s="219"/>
      <c r="W62" s="219"/>
      <c r="X62" s="219"/>
      <c r="Y62" s="222"/>
      <c r="Z62" s="223"/>
      <c r="AA62" s="219"/>
      <c r="AB62" s="219"/>
      <c r="AC62" s="222"/>
      <c r="AD62" s="220"/>
      <c r="AE62" s="212">
        <f t="shared" si="0"/>
        <v>0</v>
      </c>
      <c r="AF62" s="213">
        <f t="shared" si="1"/>
        <v>20</v>
      </c>
      <c r="AG62" s="224">
        <f t="shared" si="4"/>
        <v>0</v>
      </c>
      <c r="AH62" s="225">
        <f t="shared" si="2"/>
        <v>20</v>
      </c>
      <c r="AI62" s="850"/>
      <c r="AJ62" s="848"/>
      <c r="AK62" s="848"/>
      <c r="AL62" s="848"/>
      <c r="AM62" s="848"/>
      <c r="AN62" s="849"/>
      <c r="AY62" s="177">
        <f t="shared" si="3"/>
        <v>1</v>
      </c>
    </row>
    <row r="63" spans="2:51" ht="18" customHeight="1">
      <c r="B63" s="184"/>
      <c r="C63" s="227">
        <f>IF(D63="","",SUBTOTAL(103,$D$17:D63))</f>
        <v>47</v>
      </c>
      <c r="D63" s="846" t="str">
        <f>IF('Input Data'!I56="","",'Input Data'!I56)</f>
        <v>CO, LAWRENCE RIVERA</v>
      </c>
      <c r="E63" s="847"/>
      <c r="F63" s="236"/>
      <c r="G63" s="237"/>
      <c r="H63" s="237"/>
      <c r="I63" s="237"/>
      <c r="J63" s="238"/>
      <c r="K63" s="236"/>
      <c r="L63" s="237"/>
      <c r="M63" s="237"/>
      <c r="N63" s="237"/>
      <c r="O63" s="239"/>
      <c r="P63" s="240"/>
      <c r="Q63" s="237"/>
      <c r="R63" s="237"/>
      <c r="S63" s="237"/>
      <c r="T63" s="238"/>
      <c r="U63" s="236"/>
      <c r="V63" s="237"/>
      <c r="W63" s="237"/>
      <c r="X63" s="237"/>
      <c r="Y63" s="239"/>
      <c r="Z63" s="240"/>
      <c r="AA63" s="237"/>
      <c r="AB63" s="237"/>
      <c r="AC63" s="239"/>
      <c r="AD63" s="238"/>
      <c r="AE63" s="212">
        <f t="shared" si="0"/>
        <v>0</v>
      </c>
      <c r="AF63" s="213">
        <f t="shared" si="1"/>
        <v>20</v>
      </c>
      <c r="AG63" s="224">
        <f t="shared" si="4"/>
        <v>0</v>
      </c>
      <c r="AH63" s="225">
        <f t="shared" si="2"/>
        <v>20</v>
      </c>
      <c r="AI63" s="850"/>
      <c r="AJ63" s="848"/>
      <c r="AK63" s="848"/>
      <c r="AL63" s="848"/>
      <c r="AM63" s="848"/>
      <c r="AN63" s="849"/>
      <c r="AY63" s="177">
        <f t="shared" si="3"/>
        <v>1</v>
      </c>
    </row>
    <row r="64" spans="2:51" ht="18" customHeight="1">
      <c r="B64" s="184"/>
      <c r="C64" s="227">
        <f>IF(D64="","",SUBTOTAL(103,$D$17:D64))</f>
        <v>48</v>
      </c>
      <c r="D64" s="846" t="str">
        <f>IF('Input Data'!I57="","",'Input Data'!I57)</f>
        <v>DY, VINCENT MENDOZA</v>
      </c>
      <c r="E64" s="847"/>
      <c r="F64" s="236"/>
      <c r="G64" s="237"/>
      <c r="H64" s="237"/>
      <c r="I64" s="237"/>
      <c r="J64" s="238"/>
      <c r="K64" s="236"/>
      <c r="L64" s="237"/>
      <c r="M64" s="237"/>
      <c r="N64" s="237"/>
      <c r="O64" s="239"/>
      <c r="P64" s="240"/>
      <c r="Q64" s="237"/>
      <c r="R64" s="237"/>
      <c r="S64" s="237"/>
      <c r="T64" s="238"/>
      <c r="U64" s="236"/>
      <c r="V64" s="237"/>
      <c r="W64" s="237"/>
      <c r="X64" s="237"/>
      <c r="Y64" s="239"/>
      <c r="Z64" s="240"/>
      <c r="AA64" s="237"/>
      <c r="AB64" s="237"/>
      <c r="AC64" s="239"/>
      <c r="AD64" s="238"/>
      <c r="AE64" s="212">
        <f t="shared" si="0"/>
        <v>0</v>
      </c>
      <c r="AF64" s="213">
        <f t="shared" si="1"/>
        <v>20</v>
      </c>
      <c r="AG64" s="224">
        <f t="shared" si="4"/>
        <v>0</v>
      </c>
      <c r="AH64" s="225">
        <f t="shared" si="2"/>
        <v>20</v>
      </c>
      <c r="AI64" s="850"/>
      <c r="AJ64" s="848"/>
      <c r="AK64" s="848"/>
      <c r="AL64" s="848"/>
      <c r="AM64" s="848"/>
      <c r="AN64" s="849"/>
      <c r="AY64" s="177">
        <f t="shared" si="3"/>
        <v>1</v>
      </c>
    </row>
    <row r="65" spans="2:51" ht="18" customHeight="1">
      <c r="B65" s="184"/>
      <c r="C65" s="227">
        <f>IF(D65="","",SUBTOTAL(103,$D$17:D65))</f>
        <v>49</v>
      </c>
      <c r="D65" s="846" t="str">
        <f>IF('Input Data'!I58="","",'Input Data'!I58)</f>
        <v>TIU, JUSTIN LOPEZ</v>
      </c>
      <c r="E65" s="847"/>
      <c r="F65" s="236"/>
      <c r="G65" s="237"/>
      <c r="H65" s="237"/>
      <c r="I65" s="237"/>
      <c r="J65" s="238"/>
      <c r="K65" s="236"/>
      <c r="L65" s="237"/>
      <c r="M65" s="237"/>
      <c r="N65" s="237"/>
      <c r="O65" s="239"/>
      <c r="P65" s="240"/>
      <c r="Q65" s="237"/>
      <c r="R65" s="237"/>
      <c r="S65" s="237"/>
      <c r="T65" s="238"/>
      <c r="U65" s="236"/>
      <c r="V65" s="237"/>
      <c r="W65" s="237"/>
      <c r="X65" s="237"/>
      <c r="Y65" s="239"/>
      <c r="Z65" s="240"/>
      <c r="AA65" s="237"/>
      <c r="AB65" s="237"/>
      <c r="AC65" s="239"/>
      <c r="AD65" s="238"/>
      <c r="AE65" s="212">
        <f t="shared" si="0"/>
        <v>0</v>
      </c>
      <c r="AF65" s="213">
        <f t="shared" si="1"/>
        <v>20</v>
      </c>
      <c r="AG65" s="224">
        <f t="shared" si="4"/>
        <v>0</v>
      </c>
      <c r="AH65" s="225">
        <f t="shared" si="2"/>
        <v>20</v>
      </c>
      <c r="AI65" s="850"/>
      <c r="AJ65" s="848"/>
      <c r="AK65" s="848"/>
      <c r="AL65" s="848"/>
      <c r="AM65" s="848"/>
      <c r="AN65" s="849"/>
      <c r="AY65" s="177">
        <f t="shared" si="3"/>
        <v>1</v>
      </c>
    </row>
    <row r="66" spans="2:51" ht="18" customHeight="1">
      <c r="B66" s="184"/>
      <c r="C66" s="227">
        <f>IF(D66="","",SUBTOTAL(103,$D$17:D66))</f>
        <v>50</v>
      </c>
      <c r="D66" s="846" t="str">
        <f>IF('Input Data'!I59="","",'Input Data'!I59)</f>
        <v>YUMUL, FRANCIS PONCE</v>
      </c>
      <c r="E66" s="847"/>
      <c r="F66" s="236"/>
      <c r="G66" s="237"/>
      <c r="H66" s="237"/>
      <c r="I66" s="237"/>
      <c r="J66" s="238"/>
      <c r="K66" s="236"/>
      <c r="L66" s="237"/>
      <c r="M66" s="237"/>
      <c r="N66" s="237"/>
      <c r="O66" s="239"/>
      <c r="P66" s="240"/>
      <c r="Q66" s="237"/>
      <c r="R66" s="237"/>
      <c r="S66" s="237"/>
      <c r="T66" s="238"/>
      <c r="U66" s="236"/>
      <c r="V66" s="237"/>
      <c r="W66" s="237"/>
      <c r="X66" s="237"/>
      <c r="Y66" s="239"/>
      <c r="Z66" s="240"/>
      <c r="AA66" s="237"/>
      <c r="AB66" s="237"/>
      <c r="AC66" s="239"/>
      <c r="AD66" s="238"/>
      <c r="AE66" s="212">
        <f t="shared" si="0"/>
        <v>0</v>
      </c>
      <c r="AF66" s="213">
        <f t="shared" si="1"/>
        <v>20</v>
      </c>
      <c r="AG66" s="224">
        <f t="shared" si="4"/>
        <v>0</v>
      </c>
      <c r="AH66" s="225">
        <f t="shared" si="2"/>
        <v>20</v>
      </c>
      <c r="AI66" s="850"/>
      <c r="AJ66" s="848"/>
      <c r="AK66" s="848"/>
      <c r="AL66" s="848"/>
      <c r="AM66" s="848"/>
      <c r="AN66" s="849"/>
      <c r="AY66" s="177">
        <f t="shared" si="3"/>
        <v>1</v>
      </c>
    </row>
    <row r="67" spans="2:51" ht="18" customHeight="1">
      <c r="B67" s="184"/>
      <c r="C67" s="227" t="str">
        <f>IF(D67="","",SUBTOTAL(103,$D$17:D67))</f>
        <v/>
      </c>
      <c r="D67" s="846" t="str">
        <f>IF('Input Data'!I60="","",'Input Data'!I60)</f>
        <v/>
      </c>
      <c r="E67" s="847"/>
      <c r="F67" s="236"/>
      <c r="G67" s="237"/>
      <c r="H67" s="237"/>
      <c r="I67" s="237"/>
      <c r="J67" s="238"/>
      <c r="K67" s="236"/>
      <c r="L67" s="237"/>
      <c r="M67" s="237"/>
      <c r="N67" s="237"/>
      <c r="O67" s="239"/>
      <c r="P67" s="240"/>
      <c r="Q67" s="237"/>
      <c r="R67" s="237"/>
      <c r="S67" s="237"/>
      <c r="T67" s="238"/>
      <c r="U67" s="236"/>
      <c r="V67" s="237"/>
      <c r="W67" s="237"/>
      <c r="X67" s="237"/>
      <c r="Y67" s="239"/>
      <c r="Z67" s="240"/>
      <c r="AA67" s="237"/>
      <c r="AB67" s="237"/>
      <c r="AC67" s="239"/>
      <c r="AD67" s="238"/>
      <c r="AE67" s="212" t="str">
        <f t="shared" si="0"/>
        <v/>
      </c>
      <c r="AF67" s="213" t="str">
        <f t="shared" si="1"/>
        <v/>
      </c>
      <c r="AG67" s="224" t="str">
        <f t="shared" si="4"/>
        <v/>
      </c>
      <c r="AH67" s="225" t="str">
        <f t="shared" si="2"/>
        <v/>
      </c>
      <c r="AI67" s="850"/>
      <c r="AJ67" s="848"/>
      <c r="AK67" s="848"/>
      <c r="AL67" s="848"/>
      <c r="AM67" s="848"/>
      <c r="AN67" s="849"/>
      <c r="AY67" s="177">
        <f t="shared" si="3"/>
        <v>0</v>
      </c>
    </row>
    <row r="68" spans="2:51" ht="18" customHeight="1">
      <c r="B68" s="184"/>
      <c r="C68" s="227" t="str">
        <f>IF(D68="","",SUBTOTAL(103,$D$17:D68))</f>
        <v/>
      </c>
      <c r="D68" s="846" t="str">
        <f>IF('Input Data'!I61="","",'Input Data'!I61)</f>
        <v/>
      </c>
      <c r="E68" s="847"/>
      <c r="F68" s="236"/>
      <c r="G68" s="237"/>
      <c r="H68" s="237"/>
      <c r="I68" s="237"/>
      <c r="J68" s="238"/>
      <c r="K68" s="236"/>
      <c r="L68" s="237"/>
      <c r="M68" s="237"/>
      <c r="N68" s="237"/>
      <c r="O68" s="239"/>
      <c r="P68" s="240"/>
      <c r="Q68" s="237"/>
      <c r="R68" s="237"/>
      <c r="S68" s="237"/>
      <c r="T68" s="238"/>
      <c r="U68" s="236"/>
      <c r="V68" s="237"/>
      <c r="W68" s="237"/>
      <c r="X68" s="237"/>
      <c r="Y68" s="239"/>
      <c r="Z68" s="240"/>
      <c r="AA68" s="237"/>
      <c r="AB68" s="237"/>
      <c r="AC68" s="239"/>
      <c r="AD68" s="238"/>
      <c r="AE68" s="212" t="str">
        <f t="shared" si="0"/>
        <v/>
      </c>
      <c r="AF68" s="213" t="str">
        <f t="shared" si="1"/>
        <v/>
      </c>
      <c r="AG68" s="224" t="str">
        <f t="shared" si="4"/>
        <v/>
      </c>
      <c r="AH68" s="225" t="str">
        <f t="shared" si="2"/>
        <v/>
      </c>
      <c r="AI68" s="850"/>
      <c r="AJ68" s="848"/>
      <c r="AK68" s="848"/>
      <c r="AL68" s="848"/>
      <c r="AM68" s="848"/>
      <c r="AN68" s="849"/>
      <c r="AY68" s="177">
        <f t="shared" si="3"/>
        <v>0</v>
      </c>
    </row>
    <row r="69" spans="2:51" ht="18" customHeight="1">
      <c r="B69" s="184"/>
      <c r="C69" s="227" t="str">
        <f>IF(D69="","",SUBTOTAL(103,$D$17:D69))</f>
        <v/>
      </c>
      <c r="D69" s="846" t="str">
        <f>IF('Input Data'!I62="","",'Input Data'!I62)</f>
        <v/>
      </c>
      <c r="E69" s="847"/>
      <c r="F69" s="236"/>
      <c r="G69" s="237"/>
      <c r="H69" s="237"/>
      <c r="I69" s="237"/>
      <c r="J69" s="238"/>
      <c r="K69" s="236"/>
      <c r="L69" s="237"/>
      <c r="M69" s="237"/>
      <c r="N69" s="237"/>
      <c r="O69" s="239"/>
      <c r="P69" s="240"/>
      <c r="Q69" s="237"/>
      <c r="R69" s="237"/>
      <c r="S69" s="237"/>
      <c r="T69" s="238"/>
      <c r="U69" s="236"/>
      <c r="V69" s="237"/>
      <c r="W69" s="237"/>
      <c r="X69" s="237"/>
      <c r="Y69" s="239"/>
      <c r="Z69" s="240"/>
      <c r="AA69" s="237"/>
      <c r="AB69" s="237"/>
      <c r="AC69" s="239"/>
      <c r="AD69" s="238"/>
      <c r="AE69" s="212" t="str">
        <f t="shared" si="0"/>
        <v/>
      </c>
      <c r="AF69" s="213" t="str">
        <f t="shared" si="1"/>
        <v/>
      </c>
      <c r="AG69" s="224" t="str">
        <f t="shared" si="4"/>
        <v/>
      </c>
      <c r="AH69" s="225" t="str">
        <f t="shared" si="2"/>
        <v/>
      </c>
      <c r="AI69" s="850"/>
      <c r="AJ69" s="848"/>
      <c r="AK69" s="848"/>
      <c r="AL69" s="848"/>
      <c r="AM69" s="848"/>
      <c r="AN69" s="849"/>
      <c r="AY69" s="177">
        <f t="shared" si="3"/>
        <v>0</v>
      </c>
    </row>
    <row r="70" spans="2:51" ht="18" customHeight="1">
      <c r="B70" s="184"/>
      <c r="C70" s="227" t="str">
        <f>IF(D70="","",SUBTOTAL(103,$D$17:D70))</f>
        <v/>
      </c>
      <c r="D70" s="846" t="str">
        <f>IF('Input Data'!I63="","",'Input Data'!I63)</f>
        <v/>
      </c>
      <c r="E70" s="847"/>
      <c r="F70" s="236"/>
      <c r="G70" s="237"/>
      <c r="H70" s="237"/>
      <c r="I70" s="237"/>
      <c r="J70" s="238"/>
      <c r="K70" s="236"/>
      <c r="L70" s="237"/>
      <c r="M70" s="237"/>
      <c r="N70" s="237"/>
      <c r="O70" s="239"/>
      <c r="P70" s="240"/>
      <c r="Q70" s="237"/>
      <c r="R70" s="237"/>
      <c r="S70" s="237"/>
      <c r="T70" s="238"/>
      <c r="U70" s="236"/>
      <c r="V70" s="237"/>
      <c r="W70" s="237"/>
      <c r="X70" s="237"/>
      <c r="Y70" s="239"/>
      <c r="Z70" s="240"/>
      <c r="AA70" s="237"/>
      <c r="AB70" s="237"/>
      <c r="AC70" s="239"/>
      <c r="AD70" s="238"/>
      <c r="AE70" s="212" t="str">
        <f t="shared" si="0"/>
        <v/>
      </c>
      <c r="AF70" s="213" t="str">
        <f t="shared" si="1"/>
        <v/>
      </c>
      <c r="AG70" s="224" t="str">
        <f t="shared" si="4"/>
        <v/>
      </c>
      <c r="AH70" s="225" t="str">
        <f t="shared" si="2"/>
        <v/>
      </c>
      <c r="AI70" s="850"/>
      <c r="AJ70" s="848"/>
      <c r="AK70" s="848"/>
      <c r="AL70" s="848"/>
      <c r="AM70" s="848"/>
      <c r="AN70" s="849"/>
      <c r="AY70" s="177">
        <f t="shared" si="3"/>
        <v>0</v>
      </c>
    </row>
    <row r="71" spans="2:51" ht="18" customHeight="1">
      <c r="B71" s="184"/>
      <c r="C71" s="227" t="str">
        <f>IF(D71="","",SUBTOTAL(103,$D$17:D71))</f>
        <v/>
      </c>
      <c r="D71" s="846" t="str">
        <f>IF('Input Data'!I64="","",'Input Data'!I64)</f>
        <v/>
      </c>
      <c r="E71" s="847"/>
      <c r="F71" s="236"/>
      <c r="G71" s="237"/>
      <c r="H71" s="237"/>
      <c r="I71" s="237"/>
      <c r="J71" s="238"/>
      <c r="K71" s="236"/>
      <c r="L71" s="237"/>
      <c r="M71" s="237"/>
      <c r="N71" s="237"/>
      <c r="O71" s="239"/>
      <c r="P71" s="240"/>
      <c r="Q71" s="237"/>
      <c r="R71" s="237"/>
      <c r="S71" s="237"/>
      <c r="T71" s="238"/>
      <c r="U71" s="236"/>
      <c r="V71" s="237"/>
      <c r="W71" s="237"/>
      <c r="X71" s="237"/>
      <c r="Y71" s="239"/>
      <c r="Z71" s="240"/>
      <c r="AA71" s="237"/>
      <c r="AB71" s="237"/>
      <c r="AC71" s="239"/>
      <c r="AD71" s="238"/>
      <c r="AE71" s="212" t="str">
        <f t="shared" si="0"/>
        <v/>
      </c>
      <c r="AF71" s="213" t="str">
        <f t="shared" si="1"/>
        <v/>
      </c>
      <c r="AG71" s="224" t="str">
        <f t="shared" si="4"/>
        <v/>
      </c>
      <c r="AH71" s="225" t="str">
        <f t="shared" si="2"/>
        <v/>
      </c>
      <c r="AI71" s="850"/>
      <c r="AJ71" s="848"/>
      <c r="AK71" s="848"/>
      <c r="AL71" s="848"/>
      <c r="AM71" s="848"/>
      <c r="AN71" s="849"/>
      <c r="AY71" s="177">
        <f t="shared" si="3"/>
        <v>0</v>
      </c>
    </row>
    <row r="72" spans="2:51" ht="18" customHeight="1">
      <c r="B72" s="184"/>
      <c r="C72" s="227" t="str">
        <f>IF(D72="","",SUBTOTAL(103,$D$17:D72))</f>
        <v/>
      </c>
      <c r="D72" s="846" t="str">
        <f>IF('Input Data'!I65="","",'Input Data'!I65)</f>
        <v/>
      </c>
      <c r="E72" s="847"/>
      <c r="F72" s="236"/>
      <c r="G72" s="237"/>
      <c r="H72" s="237"/>
      <c r="I72" s="237"/>
      <c r="J72" s="238"/>
      <c r="K72" s="236"/>
      <c r="L72" s="237"/>
      <c r="M72" s="237"/>
      <c r="N72" s="237"/>
      <c r="O72" s="239"/>
      <c r="P72" s="240"/>
      <c r="Q72" s="237"/>
      <c r="R72" s="237"/>
      <c r="S72" s="237"/>
      <c r="T72" s="238"/>
      <c r="U72" s="236"/>
      <c r="V72" s="237"/>
      <c r="W72" s="237"/>
      <c r="X72" s="237"/>
      <c r="Y72" s="239"/>
      <c r="Z72" s="240"/>
      <c r="AA72" s="237"/>
      <c r="AB72" s="237"/>
      <c r="AC72" s="239"/>
      <c r="AD72" s="238"/>
      <c r="AE72" s="212" t="str">
        <f t="shared" si="0"/>
        <v/>
      </c>
      <c r="AF72" s="213" t="str">
        <f t="shared" si="1"/>
        <v/>
      </c>
      <c r="AG72" s="224" t="str">
        <f t="shared" si="4"/>
        <v/>
      </c>
      <c r="AH72" s="225" t="str">
        <f t="shared" si="2"/>
        <v/>
      </c>
      <c r="AI72" s="850"/>
      <c r="AJ72" s="848"/>
      <c r="AK72" s="848"/>
      <c r="AL72" s="848"/>
      <c r="AM72" s="848"/>
      <c r="AN72" s="849"/>
      <c r="AY72" s="177">
        <f t="shared" si="3"/>
        <v>0</v>
      </c>
    </row>
    <row r="73" spans="2:51" ht="18" customHeight="1">
      <c r="B73" s="184"/>
      <c r="C73" s="227" t="str">
        <f>IF(D73="","",SUBTOTAL(103,$D$17:D73))</f>
        <v/>
      </c>
      <c r="D73" s="846" t="str">
        <f>IF('Input Data'!I66="","",'Input Data'!I66)</f>
        <v/>
      </c>
      <c r="E73" s="847"/>
      <c r="F73" s="236"/>
      <c r="G73" s="237"/>
      <c r="H73" s="237"/>
      <c r="I73" s="237"/>
      <c r="J73" s="238"/>
      <c r="K73" s="236"/>
      <c r="L73" s="237"/>
      <c r="M73" s="237"/>
      <c r="N73" s="237"/>
      <c r="O73" s="239"/>
      <c r="P73" s="240"/>
      <c r="Q73" s="237"/>
      <c r="R73" s="237"/>
      <c r="S73" s="237"/>
      <c r="T73" s="238"/>
      <c r="U73" s="236"/>
      <c r="V73" s="237"/>
      <c r="W73" s="237"/>
      <c r="X73" s="237"/>
      <c r="Y73" s="239"/>
      <c r="Z73" s="240"/>
      <c r="AA73" s="237"/>
      <c r="AB73" s="237"/>
      <c r="AC73" s="239"/>
      <c r="AD73" s="238"/>
      <c r="AE73" s="212" t="str">
        <f t="shared" si="0"/>
        <v/>
      </c>
      <c r="AF73" s="213" t="str">
        <f t="shared" si="1"/>
        <v/>
      </c>
      <c r="AG73" s="224" t="str">
        <f t="shared" si="4"/>
        <v/>
      </c>
      <c r="AH73" s="225" t="str">
        <f t="shared" si="2"/>
        <v/>
      </c>
      <c r="AI73" s="850"/>
      <c r="AJ73" s="848"/>
      <c r="AK73" s="848"/>
      <c r="AL73" s="848"/>
      <c r="AM73" s="848"/>
      <c r="AN73" s="849"/>
      <c r="AY73" s="177">
        <f t="shared" si="3"/>
        <v>0</v>
      </c>
    </row>
    <row r="74" spans="2:51" ht="18" customHeight="1">
      <c r="B74" s="184"/>
      <c r="C74" s="227" t="str">
        <f>IF(D74="","",SUBTOTAL(103,$D$17:D74))</f>
        <v/>
      </c>
      <c r="D74" s="846" t="str">
        <f>IF('Input Data'!I67="","",'Input Data'!I67)</f>
        <v/>
      </c>
      <c r="E74" s="847"/>
      <c r="F74" s="236"/>
      <c r="G74" s="237"/>
      <c r="H74" s="237"/>
      <c r="I74" s="237"/>
      <c r="J74" s="238"/>
      <c r="K74" s="236"/>
      <c r="L74" s="237"/>
      <c r="M74" s="237"/>
      <c r="N74" s="237"/>
      <c r="O74" s="239"/>
      <c r="P74" s="240"/>
      <c r="Q74" s="237"/>
      <c r="R74" s="237"/>
      <c r="S74" s="237"/>
      <c r="T74" s="238"/>
      <c r="U74" s="236"/>
      <c r="V74" s="237"/>
      <c r="W74" s="237"/>
      <c r="X74" s="237"/>
      <c r="Y74" s="239"/>
      <c r="Z74" s="240"/>
      <c r="AA74" s="237"/>
      <c r="AB74" s="237"/>
      <c r="AC74" s="239"/>
      <c r="AD74" s="238"/>
      <c r="AE74" s="212" t="str">
        <f t="shared" si="0"/>
        <v/>
      </c>
      <c r="AF74" s="213" t="str">
        <f t="shared" si="1"/>
        <v/>
      </c>
      <c r="AG74" s="224" t="str">
        <f t="shared" si="4"/>
        <v/>
      </c>
      <c r="AH74" s="225" t="str">
        <f t="shared" si="2"/>
        <v/>
      </c>
      <c r="AI74" s="850"/>
      <c r="AJ74" s="848"/>
      <c r="AK74" s="848"/>
      <c r="AL74" s="848"/>
      <c r="AM74" s="848"/>
      <c r="AN74" s="849"/>
      <c r="AY74" s="177">
        <f t="shared" si="3"/>
        <v>0</v>
      </c>
    </row>
    <row r="75" spans="2:51" ht="18" customHeight="1">
      <c r="B75" s="184"/>
      <c r="C75" s="227" t="str">
        <f>IF(D75="","",SUBTOTAL(103,$D$17:D75))</f>
        <v/>
      </c>
      <c r="D75" s="846" t="str">
        <f>IF('Input Data'!I68="","",'Input Data'!I68)</f>
        <v/>
      </c>
      <c r="E75" s="847"/>
      <c r="F75" s="236"/>
      <c r="G75" s="237"/>
      <c r="H75" s="237"/>
      <c r="I75" s="237"/>
      <c r="J75" s="238"/>
      <c r="K75" s="236"/>
      <c r="L75" s="237"/>
      <c r="M75" s="237"/>
      <c r="N75" s="237"/>
      <c r="O75" s="239"/>
      <c r="P75" s="240"/>
      <c r="Q75" s="237"/>
      <c r="R75" s="237"/>
      <c r="S75" s="237"/>
      <c r="T75" s="238"/>
      <c r="U75" s="236"/>
      <c r="V75" s="237"/>
      <c r="W75" s="237"/>
      <c r="X75" s="237"/>
      <c r="Y75" s="239"/>
      <c r="Z75" s="240"/>
      <c r="AA75" s="237"/>
      <c r="AB75" s="237"/>
      <c r="AC75" s="239"/>
      <c r="AD75" s="238"/>
      <c r="AE75" s="212" t="str">
        <f t="shared" si="0"/>
        <v/>
      </c>
      <c r="AF75" s="213" t="str">
        <f t="shared" si="1"/>
        <v/>
      </c>
      <c r="AG75" s="224" t="str">
        <f t="shared" si="4"/>
        <v/>
      </c>
      <c r="AH75" s="225" t="str">
        <f t="shared" si="2"/>
        <v/>
      </c>
      <c r="AI75" s="850"/>
      <c r="AJ75" s="848"/>
      <c r="AK75" s="848"/>
      <c r="AL75" s="848"/>
      <c r="AM75" s="848"/>
      <c r="AN75" s="849"/>
      <c r="AY75" s="177">
        <f t="shared" si="3"/>
        <v>0</v>
      </c>
    </row>
    <row r="76" spans="2:51" ht="18" customHeight="1" thickBot="1">
      <c r="C76" s="241" t="str">
        <f>IF(D76="","",SUBTOTAL(103,$D$17:D76))</f>
        <v/>
      </c>
      <c r="D76" s="823" t="str">
        <f>IF('Input Data'!I69="","",'Input Data'!I69)</f>
        <v/>
      </c>
      <c r="E76" s="824"/>
      <c r="F76" s="236"/>
      <c r="G76" s="237"/>
      <c r="H76" s="237"/>
      <c r="I76" s="237"/>
      <c r="J76" s="238"/>
      <c r="K76" s="236"/>
      <c r="L76" s="237"/>
      <c r="M76" s="237"/>
      <c r="N76" s="237"/>
      <c r="O76" s="239"/>
      <c r="P76" s="240"/>
      <c r="Q76" s="237"/>
      <c r="R76" s="237"/>
      <c r="S76" s="237"/>
      <c r="T76" s="238"/>
      <c r="U76" s="236"/>
      <c r="V76" s="237"/>
      <c r="W76" s="237"/>
      <c r="X76" s="237"/>
      <c r="Y76" s="239"/>
      <c r="Z76" s="240"/>
      <c r="AA76" s="237"/>
      <c r="AB76" s="237"/>
      <c r="AC76" s="239"/>
      <c r="AD76" s="238"/>
      <c r="AE76" s="212" t="str">
        <f t="shared" si="0"/>
        <v/>
      </c>
      <c r="AF76" s="213" t="str">
        <f t="shared" si="1"/>
        <v/>
      </c>
      <c r="AG76" s="224" t="str">
        <f t="shared" si="4"/>
        <v/>
      </c>
      <c r="AH76" s="225" t="str">
        <f t="shared" si="2"/>
        <v/>
      </c>
      <c r="AI76" s="825"/>
      <c r="AJ76" s="826"/>
      <c r="AK76" s="826"/>
      <c r="AL76" s="826"/>
      <c r="AM76" s="826"/>
      <c r="AN76" s="827"/>
      <c r="AY76" s="177">
        <f t="shared" si="3"/>
        <v>0</v>
      </c>
    </row>
    <row r="77" spans="2:51" ht="21.95" customHeight="1" thickBot="1">
      <c r="B77" s="184"/>
      <c r="C77" s="242" cm="1">
        <f t="array" aca="1" ref="C77" ca="1">SUMPRODUCT(SUBTOTAL(103,OFFSET(D17,ROW(D17:D76)-ROW(D17),0,1)),--(TRIM(D17:D76)&lt;&gt;""))</f>
        <v>50</v>
      </c>
      <c r="D77" s="856" t="s">
        <v>205</v>
      </c>
      <c r="E77" s="829"/>
      <c r="F77" s="243">
        <f ca="1">IF(F14="","",$AL$147-(COUNTIF(F17:F76,"x")*1 + COUNTIF(F17:F76,"h")*0.5))</f>
        <v>50</v>
      </c>
      <c r="G77" s="243">
        <f t="shared" ref="G77:AD77" ca="1" si="5">IF(G14="","",$AL$147-(COUNTIF(G17:G76,"x")*1 + COUNTIF(G17:G76,"h")*0.5))</f>
        <v>50</v>
      </c>
      <c r="H77" s="243">
        <f t="shared" ca="1" si="5"/>
        <v>49</v>
      </c>
      <c r="I77" s="243">
        <f t="shared" ca="1" si="5"/>
        <v>50</v>
      </c>
      <c r="J77" s="244">
        <f t="shared" ca="1" si="5"/>
        <v>50</v>
      </c>
      <c r="K77" s="245">
        <f t="shared" ca="1" si="5"/>
        <v>50</v>
      </c>
      <c r="L77" s="243">
        <f t="shared" ca="1" si="5"/>
        <v>50</v>
      </c>
      <c r="M77" s="243">
        <f t="shared" ca="1" si="5"/>
        <v>50</v>
      </c>
      <c r="N77" s="243">
        <f ca="1">IF(N14="","",$AL$147-(COUNTIF(N17:N76,"x")*1 + COUNTIF(N17:N76,"h")*0.5))</f>
        <v>50</v>
      </c>
      <c r="O77" s="244">
        <f t="shared" ca="1" si="5"/>
        <v>50</v>
      </c>
      <c r="P77" s="245">
        <f t="shared" ca="1" si="5"/>
        <v>50</v>
      </c>
      <c r="Q77" s="243">
        <f t="shared" ca="1" si="5"/>
        <v>50</v>
      </c>
      <c r="R77" s="243">
        <f t="shared" ca="1" si="5"/>
        <v>50</v>
      </c>
      <c r="S77" s="243">
        <f t="shared" ca="1" si="5"/>
        <v>50</v>
      </c>
      <c r="T77" s="246">
        <f t="shared" ca="1" si="5"/>
        <v>50</v>
      </c>
      <c r="U77" s="247">
        <f ca="1">IF(U14="","",$AL$147-(COUNTIF(U17:U76,"x")*1 + COUNTIF(U17:U76,"h")*0.5))</f>
        <v>50</v>
      </c>
      <c r="V77" s="243">
        <f t="shared" ca="1" si="5"/>
        <v>50</v>
      </c>
      <c r="W77" s="243">
        <f t="shared" ca="1" si="5"/>
        <v>50</v>
      </c>
      <c r="X77" s="243">
        <f t="shared" ca="1" si="5"/>
        <v>50</v>
      </c>
      <c r="Y77" s="244">
        <f t="shared" ca="1" si="5"/>
        <v>50</v>
      </c>
      <c r="Z77" s="245" t="str">
        <f t="shared" si="5"/>
        <v/>
      </c>
      <c r="AA77" s="243" t="str">
        <f t="shared" si="5"/>
        <v/>
      </c>
      <c r="AB77" s="243" t="str">
        <f t="shared" si="5"/>
        <v/>
      </c>
      <c r="AC77" s="243" t="str">
        <f t="shared" si="5"/>
        <v/>
      </c>
      <c r="AD77" s="243" t="str">
        <f t="shared" si="5"/>
        <v/>
      </c>
      <c r="AE77" s="212"/>
      <c r="AF77" s="213"/>
      <c r="AG77" s="248">
        <f>SUM(AG17:AG76)</f>
        <v>1</v>
      </c>
      <c r="AH77" s="249">
        <f>SUM(AH17:AH76)</f>
        <v>999</v>
      </c>
      <c r="AI77" s="250"/>
      <c r="AJ77" s="251"/>
      <c r="AK77" s="857"/>
      <c r="AL77" s="857"/>
      <c r="AM77" s="857"/>
      <c r="AN77" s="858"/>
      <c r="AY77" s="177">
        <v>1</v>
      </c>
    </row>
    <row r="78" spans="2:51" ht="18" customHeight="1">
      <c r="B78" s="184"/>
      <c r="C78" s="397">
        <f>IF(D78="","",SUBTOTAL(103,$D$78:D78))</f>
        <v>1</v>
      </c>
      <c r="D78" s="851" t="str">
        <f>IF('Input Data'!I71="","",'Input Data'!I71)</f>
        <v>CRUZ, MARIA SANTOS</v>
      </c>
      <c r="E78" s="852"/>
      <c r="F78" s="252"/>
      <c r="G78" s="206"/>
      <c r="H78" s="207"/>
      <c r="I78" s="207"/>
      <c r="J78" s="235"/>
      <c r="K78" s="253"/>
      <c r="L78" s="234"/>
      <c r="M78" s="234"/>
      <c r="N78" s="234"/>
      <c r="O78" s="254"/>
      <c r="P78" s="255"/>
      <c r="Q78" s="234"/>
      <c r="R78" s="234"/>
      <c r="S78" s="234"/>
      <c r="T78" s="235"/>
      <c r="U78" s="253"/>
      <c r="V78" s="234"/>
      <c r="W78" s="234"/>
      <c r="X78" s="234"/>
      <c r="Y78" s="254"/>
      <c r="Z78" s="255"/>
      <c r="AA78" s="234"/>
      <c r="AB78" s="234"/>
      <c r="AC78" s="254"/>
      <c r="AD78" s="235"/>
      <c r="AE78" s="212">
        <f>IF(D78="","",COUNTIF(F78:AD78,"x") + COUNTIF(F78:AD78,"h")*0.5)</f>
        <v>0</v>
      </c>
      <c r="AF78" s="213">
        <f>IF(OR(D78="", AI78="Transferred Out", AI78="NLS"), "", $AR$13)</f>
        <v>20</v>
      </c>
      <c r="AG78" s="256">
        <f>IF(AH78="","",AE78)</f>
        <v>0</v>
      </c>
      <c r="AH78" s="257">
        <f>IF(AF78="","",$AR$13-AE78)</f>
        <v>20</v>
      </c>
      <c r="AI78" s="853"/>
      <c r="AJ78" s="854"/>
      <c r="AK78" s="854"/>
      <c r="AL78" s="854"/>
      <c r="AM78" s="854"/>
      <c r="AN78" s="855"/>
      <c r="AY78" s="177">
        <f t="shared" ref="AY78:AY137" si="6">IF(D78="",0,1)</f>
        <v>1</v>
      </c>
    </row>
    <row r="79" spans="2:51" ht="18" customHeight="1">
      <c r="B79" s="184"/>
      <c r="C79" s="216">
        <f>IF(D79="","",SUBTOTAL(103,$D$78:D79))</f>
        <v>2</v>
      </c>
      <c r="D79" s="846" t="str">
        <f>IF('Input Data'!I72="","",'Input Data'!I72)</f>
        <v>REYES, ANGELA VILLANUEVA</v>
      </c>
      <c r="E79" s="847"/>
      <c r="F79" s="258"/>
      <c r="G79" s="259"/>
      <c r="H79" s="219"/>
      <c r="I79" s="219"/>
      <c r="J79" s="220"/>
      <c r="K79" s="221"/>
      <c r="L79" s="219"/>
      <c r="M79" s="219"/>
      <c r="N79" s="219"/>
      <c r="O79" s="222"/>
      <c r="P79" s="223"/>
      <c r="Q79" s="219"/>
      <c r="R79" s="219"/>
      <c r="S79" s="219"/>
      <c r="T79" s="220"/>
      <c r="U79" s="221"/>
      <c r="V79" s="219"/>
      <c r="W79" s="219"/>
      <c r="X79" s="219"/>
      <c r="Y79" s="222"/>
      <c r="Z79" s="223"/>
      <c r="AA79" s="219"/>
      <c r="AB79" s="219"/>
      <c r="AC79" s="222"/>
      <c r="AD79" s="220"/>
      <c r="AE79" s="212">
        <f t="shared" ref="AE79:AE137" si="7">IF(D79="","",COUNTIF(F79:AD79,"x") + COUNTIF(F79:AD79,"h")*0.5)</f>
        <v>0</v>
      </c>
      <c r="AF79" s="213">
        <f t="shared" ref="AF79:AF137" si="8">IF(OR(D79="", AI79="Transferred Out", AI79="NLS"), "", $AR$13)</f>
        <v>20</v>
      </c>
      <c r="AG79" s="256">
        <f t="shared" ref="AG79:AG137" si="9">IF(AH79="","",AE79)</f>
        <v>0</v>
      </c>
      <c r="AH79" s="257">
        <f t="shared" ref="AH79:AH137" si="10">IF(AF79="","",$AR$13-AE79)</f>
        <v>20</v>
      </c>
      <c r="AI79" s="850"/>
      <c r="AJ79" s="848"/>
      <c r="AK79" s="848"/>
      <c r="AL79" s="848"/>
      <c r="AM79" s="848"/>
      <c r="AN79" s="849"/>
      <c r="AY79" s="177">
        <f t="shared" si="6"/>
        <v>1</v>
      </c>
    </row>
    <row r="80" spans="2:51" ht="18" customHeight="1">
      <c r="B80" s="184"/>
      <c r="C80" s="216">
        <f>IF(D80="","",SUBTOTAL(103,$D$78:D80))</f>
        <v>3</v>
      </c>
      <c r="D80" s="846" t="str">
        <f>IF('Input Data'!I73="","",'Input Data'!I73)</f>
        <v>SANTOS, KRISTINE MENDOZA</v>
      </c>
      <c r="E80" s="847"/>
      <c r="F80" s="258"/>
      <c r="G80" s="259"/>
      <c r="H80" s="219"/>
      <c r="I80" s="219"/>
      <c r="J80" s="220"/>
      <c r="K80" s="221"/>
      <c r="L80" s="219"/>
      <c r="M80" s="219"/>
      <c r="N80" s="219"/>
      <c r="O80" s="222"/>
      <c r="P80" s="223"/>
      <c r="Q80" s="219"/>
      <c r="R80" s="219"/>
      <c r="S80" s="219"/>
      <c r="T80" s="220"/>
      <c r="U80" s="221"/>
      <c r="V80" s="219"/>
      <c r="W80" s="219"/>
      <c r="X80" s="219"/>
      <c r="Y80" s="222"/>
      <c r="Z80" s="223"/>
      <c r="AA80" s="219"/>
      <c r="AB80" s="219"/>
      <c r="AC80" s="222"/>
      <c r="AD80" s="220"/>
      <c r="AE80" s="212">
        <f t="shared" si="7"/>
        <v>0</v>
      </c>
      <c r="AF80" s="213">
        <f t="shared" si="8"/>
        <v>20</v>
      </c>
      <c r="AG80" s="256">
        <f t="shared" si="9"/>
        <v>0</v>
      </c>
      <c r="AH80" s="257">
        <f t="shared" si="10"/>
        <v>20</v>
      </c>
      <c r="AI80" s="850"/>
      <c r="AJ80" s="848"/>
      <c r="AK80" s="848"/>
      <c r="AL80" s="848"/>
      <c r="AM80" s="848"/>
      <c r="AN80" s="849"/>
      <c r="AY80" s="177">
        <f t="shared" si="6"/>
        <v>1</v>
      </c>
    </row>
    <row r="81" spans="2:51" ht="18" customHeight="1">
      <c r="B81" s="184"/>
      <c r="C81" s="216">
        <f>IF(D81="","",SUBTOTAL(103,$D$78:D81))</f>
        <v>4</v>
      </c>
      <c r="D81" s="846" t="str">
        <f>IF('Input Data'!I74="","",'Input Data'!I74)</f>
        <v>MENDOZA, SOPHIA LOPEZ</v>
      </c>
      <c r="E81" s="847"/>
      <c r="F81" s="258"/>
      <c r="G81" s="259"/>
      <c r="H81" s="219"/>
      <c r="I81" s="219"/>
      <c r="J81" s="220"/>
      <c r="K81" s="221"/>
      <c r="L81" s="219"/>
      <c r="M81" s="219"/>
      <c r="N81" s="219"/>
      <c r="O81" s="222"/>
      <c r="P81" s="223"/>
      <c r="Q81" s="219"/>
      <c r="R81" s="219"/>
      <c r="S81" s="219"/>
      <c r="T81" s="220"/>
      <c r="U81" s="221"/>
      <c r="V81" s="219"/>
      <c r="W81" s="219"/>
      <c r="X81" s="219"/>
      <c r="Y81" s="222"/>
      <c r="Z81" s="223"/>
      <c r="AA81" s="219"/>
      <c r="AB81" s="219"/>
      <c r="AC81" s="222"/>
      <c r="AD81" s="220"/>
      <c r="AE81" s="212">
        <f t="shared" si="7"/>
        <v>0</v>
      </c>
      <c r="AF81" s="213">
        <f t="shared" si="8"/>
        <v>20</v>
      </c>
      <c r="AG81" s="256">
        <f t="shared" si="9"/>
        <v>0</v>
      </c>
      <c r="AH81" s="257">
        <f t="shared" si="10"/>
        <v>20</v>
      </c>
      <c r="AI81" s="850"/>
      <c r="AJ81" s="848"/>
      <c r="AK81" s="848"/>
      <c r="AL81" s="848"/>
      <c r="AM81" s="848"/>
      <c r="AN81" s="849"/>
      <c r="AY81" s="177">
        <f t="shared" si="6"/>
        <v>1</v>
      </c>
    </row>
    <row r="82" spans="2:51" ht="18" customHeight="1">
      <c r="B82" s="184"/>
      <c r="C82" s="227">
        <f>IF(D82="","",SUBTOTAL(103,$D$78:D82))</f>
        <v>5</v>
      </c>
      <c r="D82" s="846" t="str">
        <f>IF('Input Data'!I75="","",'Input Data'!I75)</f>
        <v>VILLANUEVA, CAMILLE RAMOS</v>
      </c>
      <c r="E82" s="847"/>
      <c r="F82" s="258"/>
      <c r="G82" s="259"/>
      <c r="H82" s="219"/>
      <c r="I82" s="219"/>
      <c r="J82" s="220"/>
      <c r="K82" s="221"/>
      <c r="L82" s="219"/>
      <c r="M82" s="219"/>
      <c r="N82" s="219"/>
      <c r="O82" s="222"/>
      <c r="P82" s="223"/>
      <c r="Q82" s="219"/>
      <c r="R82" s="219"/>
      <c r="S82" s="219"/>
      <c r="T82" s="220"/>
      <c r="U82" s="221"/>
      <c r="V82" s="219"/>
      <c r="W82" s="219"/>
      <c r="X82" s="219"/>
      <c r="Y82" s="222"/>
      <c r="Z82" s="223"/>
      <c r="AA82" s="219"/>
      <c r="AB82" s="219"/>
      <c r="AC82" s="222"/>
      <c r="AD82" s="220"/>
      <c r="AE82" s="212">
        <f t="shared" si="7"/>
        <v>0</v>
      </c>
      <c r="AF82" s="213">
        <f t="shared" si="8"/>
        <v>20</v>
      </c>
      <c r="AG82" s="256">
        <f t="shared" si="9"/>
        <v>0</v>
      </c>
      <c r="AH82" s="257">
        <f t="shared" si="10"/>
        <v>20</v>
      </c>
      <c r="AI82" s="850"/>
      <c r="AJ82" s="848"/>
      <c r="AK82" s="848"/>
      <c r="AL82" s="848"/>
      <c r="AM82" s="848"/>
      <c r="AN82" s="849"/>
      <c r="AY82" s="177">
        <f t="shared" si="6"/>
        <v>1</v>
      </c>
    </row>
    <row r="83" spans="2:51" ht="18" customHeight="1">
      <c r="B83" s="184"/>
      <c r="C83" s="216">
        <f>IF(D83="","",SUBTOTAL(103,$D$78:D83))</f>
        <v>6</v>
      </c>
      <c r="D83" s="846" t="str">
        <f>IF('Input Data'!I76="","",'Input Data'!I76)</f>
        <v>LOPEZ, CLARISSE BAUTISTA</v>
      </c>
      <c r="E83" s="847"/>
      <c r="F83" s="258"/>
      <c r="G83" s="259"/>
      <c r="H83" s="219"/>
      <c r="I83" s="219"/>
      <c r="J83" s="220"/>
      <c r="K83" s="221"/>
      <c r="L83" s="219"/>
      <c r="M83" s="219"/>
      <c r="N83" s="219"/>
      <c r="O83" s="222"/>
      <c r="P83" s="223"/>
      <c r="Q83" s="219"/>
      <c r="R83" s="219"/>
      <c r="S83" s="219"/>
      <c r="T83" s="220"/>
      <c r="U83" s="221"/>
      <c r="V83" s="219"/>
      <c r="W83" s="219"/>
      <c r="X83" s="219"/>
      <c r="Y83" s="222"/>
      <c r="Z83" s="223"/>
      <c r="AA83" s="219"/>
      <c r="AB83" s="219"/>
      <c r="AC83" s="222"/>
      <c r="AD83" s="220"/>
      <c r="AE83" s="212">
        <f t="shared" si="7"/>
        <v>0</v>
      </c>
      <c r="AF83" s="213">
        <f t="shared" si="8"/>
        <v>20</v>
      </c>
      <c r="AG83" s="256">
        <f t="shared" si="9"/>
        <v>0</v>
      </c>
      <c r="AH83" s="257">
        <f t="shared" si="10"/>
        <v>20</v>
      </c>
      <c r="AI83" s="850"/>
      <c r="AJ83" s="848"/>
      <c r="AK83" s="848"/>
      <c r="AL83" s="848"/>
      <c r="AM83" s="848"/>
      <c r="AN83" s="849"/>
      <c r="AY83" s="177">
        <f t="shared" si="6"/>
        <v>1</v>
      </c>
    </row>
    <row r="84" spans="2:51" ht="18" customHeight="1">
      <c r="B84" s="184"/>
      <c r="C84" s="216">
        <f>IF(D84="","",SUBTOTAL(103,$D$78:D84))</f>
        <v>7</v>
      </c>
      <c r="D84" s="846" t="str">
        <f>IF('Input Data'!I77="","",'Input Data'!I77)</f>
        <v>TORRES, HANNAH GARCIA</v>
      </c>
      <c r="E84" s="847"/>
      <c r="F84" s="258"/>
      <c r="G84" s="259"/>
      <c r="H84" s="219"/>
      <c r="I84" s="219"/>
      <c r="J84" s="220"/>
      <c r="K84" s="221"/>
      <c r="L84" s="219"/>
      <c r="M84" s="219"/>
      <c r="N84" s="219"/>
      <c r="O84" s="222"/>
      <c r="P84" s="223"/>
      <c r="Q84" s="219"/>
      <c r="R84" s="219"/>
      <c r="S84" s="219"/>
      <c r="T84" s="220"/>
      <c r="U84" s="221"/>
      <c r="V84" s="219"/>
      <c r="W84" s="219"/>
      <c r="X84" s="219"/>
      <c r="Y84" s="222"/>
      <c r="Z84" s="223"/>
      <c r="AA84" s="219"/>
      <c r="AB84" s="219"/>
      <c r="AC84" s="222"/>
      <c r="AD84" s="220"/>
      <c r="AE84" s="212">
        <f t="shared" si="7"/>
        <v>0</v>
      </c>
      <c r="AF84" s="213">
        <f t="shared" si="8"/>
        <v>20</v>
      </c>
      <c r="AG84" s="256">
        <f t="shared" si="9"/>
        <v>0</v>
      </c>
      <c r="AH84" s="257">
        <f t="shared" si="10"/>
        <v>20</v>
      </c>
      <c r="AI84" s="850"/>
      <c r="AJ84" s="848"/>
      <c r="AK84" s="848"/>
      <c r="AL84" s="848"/>
      <c r="AM84" s="848"/>
      <c r="AN84" s="849"/>
      <c r="AY84" s="177">
        <f t="shared" si="6"/>
        <v>1</v>
      </c>
    </row>
    <row r="85" spans="2:51" ht="18" customHeight="1">
      <c r="B85" s="184"/>
      <c r="C85" s="216">
        <f>IF(D85="","",SUBTOTAL(103,$D$78:D85))</f>
        <v>8</v>
      </c>
      <c r="D85" s="846" t="str">
        <f>IF('Input Data'!I78="","",'Input Data'!I78)</f>
        <v>RAMOS, ALYSSA MORALES</v>
      </c>
      <c r="E85" s="847"/>
      <c r="F85" s="258"/>
      <c r="G85" s="259"/>
      <c r="H85" s="219"/>
      <c r="I85" s="219"/>
      <c r="J85" s="220"/>
      <c r="K85" s="221"/>
      <c r="L85" s="219"/>
      <c r="M85" s="219"/>
      <c r="N85" s="219"/>
      <c r="O85" s="222"/>
      <c r="P85" s="223"/>
      <c r="Q85" s="219"/>
      <c r="R85" s="219"/>
      <c r="S85" s="219"/>
      <c r="T85" s="220"/>
      <c r="U85" s="221"/>
      <c r="V85" s="219"/>
      <c r="W85" s="219"/>
      <c r="X85" s="219"/>
      <c r="Y85" s="222"/>
      <c r="Z85" s="223"/>
      <c r="AA85" s="219"/>
      <c r="AB85" s="219"/>
      <c r="AC85" s="222"/>
      <c r="AD85" s="220"/>
      <c r="AE85" s="212">
        <f t="shared" si="7"/>
        <v>0</v>
      </c>
      <c r="AF85" s="213">
        <f t="shared" si="8"/>
        <v>20</v>
      </c>
      <c r="AG85" s="256">
        <f t="shared" si="9"/>
        <v>0</v>
      </c>
      <c r="AH85" s="257">
        <f t="shared" si="10"/>
        <v>20</v>
      </c>
      <c r="AI85" s="850"/>
      <c r="AJ85" s="848"/>
      <c r="AK85" s="848"/>
      <c r="AL85" s="848"/>
      <c r="AM85" s="848"/>
      <c r="AN85" s="849"/>
      <c r="AY85" s="177">
        <f t="shared" si="6"/>
        <v>1</v>
      </c>
    </row>
    <row r="86" spans="2:51" ht="18" customHeight="1">
      <c r="B86" s="184"/>
      <c r="C86" s="227">
        <f>IF(D86="","",SUBTOTAL(103,$D$78:D86))</f>
        <v>9</v>
      </c>
      <c r="D86" s="846" t="str">
        <f>IF('Input Data'!I79="","",'Input Data'!I79)</f>
        <v>BAUTISTA, JESSICA FERNANDEZ</v>
      </c>
      <c r="E86" s="847"/>
      <c r="F86" s="258"/>
      <c r="G86" s="259"/>
      <c r="H86" s="219"/>
      <c r="I86" s="219"/>
      <c r="J86" s="220"/>
      <c r="K86" s="221"/>
      <c r="L86" s="219"/>
      <c r="M86" s="219"/>
      <c r="N86" s="219"/>
      <c r="O86" s="222"/>
      <c r="P86" s="223"/>
      <c r="Q86" s="219"/>
      <c r="R86" s="219"/>
      <c r="S86" s="219"/>
      <c r="T86" s="220"/>
      <c r="U86" s="221"/>
      <c r="V86" s="219"/>
      <c r="W86" s="219"/>
      <c r="X86" s="219"/>
      <c r="Y86" s="222"/>
      <c r="Z86" s="223"/>
      <c r="AA86" s="219"/>
      <c r="AB86" s="219"/>
      <c r="AC86" s="222"/>
      <c r="AD86" s="220"/>
      <c r="AE86" s="212">
        <f t="shared" si="7"/>
        <v>0</v>
      </c>
      <c r="AF86" s="213">
        <f t="shared" si="8"/>
        <v>20</v>
      </c>
      <c r="AG86" s="256">
        <f t="shared" si="9"/>
        <v>0</v>
      </c>
      <c r="AH86" s="257">
        <f t="shared" si="10"/>
        <v>20</v>
      </c>
      <c r="AI86" s="850"/>
      <c r="AJ86" s="848"/>
      <c r="AK86" s="848"/>
      <c r="AL86" s="848"/>
      <c r="AM86" s="848"/>
      <c r="AN86" s="849"/>
      <c r="AY86" s="177">
        <f t="shared" si="6"/>
        <v>1</v>
      </c>
    </row>
    <row r="87" spans="2:51" ht="18" customHeight="1">
      <c r="B87" s="184"/>
      <c r="C87" s="216">
        <f>IF(D87="","",SUBTOTAL(103,$D$78:D87))</f>
        <v>10</v>
      </c>
      <c r="D87" s="846" t="str">
        <f>IF('Input Data'!I80="","",'Input Data'!I80)</f>
        <v>GARCIA, TRISHA AQUINO</v>
      </c>
      <c r="E87" s="847"/>
      <c r="F87" s="258"/>
      <c r="G87" s="259"/>
      <c r="H87" s="219"/>
      <c r="I87" s="219"/>
      <c r="J87" s="220"/>
      <c r="K87" s="221"/>
      <c r="L87" s="219"/>
      <c r="M87" s="219"/>
      <c r="N87" s="219"/>
      <c r="O87" s="222"/>
      <c r="P87" s="223"/>
      <c r="Q87" s="219"/>
      <c r="R87" s="219"/>
      <c r="S87" s="219"/>
      <c r="T87" s="220"/>
      <c r="U87" s="221"/>
      <c r="V87" s="219"/>
      <c r="W87" s="219"/>
      <c r="X87" s="219"/>
      <c r="Y87" s="222"/>
      <c r="Z87" s="223"/>
      <c r="AA87" s="219"/>
      <c r="AB87" s="219"/>
      <c r="AC87" s="222"/>
      <c r="AD87" s="220"/>
      <c r="AE87" s="212">
        <f t="shared" si="7"/>
        <v>0</v>
      </c>
      <c r="AF87" s="213">
        <f t="shared" si="8"/>
        <v>20</v>
      </c>
      <c r="AG87" s="256">
        <f t="shared" si="9"/>
        <v>0</v>
      </c>
      <c r="AH87" s="257">
        <f t="shared" si="10"/>
        <v>20</v>
      </c>
      <c r="AI87" s="850"/>
      <c r="AJ87" s="848"/>
      <c r="AK87" s="848"/>
      <c r="AL87" s="848"/>
      <c r="AM87" s="848"/>
      <c r="AN87" s="849"/>
      <c r="AY87" s="177">
        <f t="shared" si="6"/>
        <v>1</v>
      </c>
    </row>
    <row r="88" spans="2:51" ht="18" customHeight="1">
      <c r="B88" s="184"/>
      <c r="C88" s="216">
        <f>IF(D88="","",SUBTOTAL(103,$D$78:D88))</f>
        <v>11</v>
      </c>
      <c r="D88" s="846" t="str">
        <f>IF('Input Data'!I81="","",'Input Data'!I81)</f>
        <v>MORALES, ERIKA SALAZAR</v>
      </c>
      <c r="E88" s="847"/>
      <c r="F88" s="258"/>
      <c r="G88" s="259"/>
      <c r="H88" s="219"/>
      <c r="I88" s="219"/>
      <c r="J88" s="220"/>
      <c r="K88" s="221"/>
      <c r="L88" s="219"/>
      <c r="M88" s="219"/>
      <c r="N88" s="219"/>
      <c r="O88" s="222"/>
      <c r="P88" s="223"/>
      <c r="Q88" s="219"/>
      <c r="R88" s="219"/>
      <c r="S88" s="219"/>
      <c r="T88" s="220"/>
      <c r="U88" s="221"/>
      <c r="V88" s="219"/>
      <c r="W88" s="219"/>
      <c r="X88" s="219"/>
      <c r="Y88" s="222"/>
      <c r="Z88" s="223"/>
      <c r="AA88" s="219"/>
      <c r="AB88" s="219"/>
      <c r="AC88" s="222"/>
      <c r="AD88" s="220"/>
      <c r="AE88" s="212">
        <f t="shared" si="7"/>
        <v>0</v>
      </c>
      <c r="AF88" s="213">
        <f t="shared" si="8"/>
        <v>20</v>
      </c>
      <c r="AG88" s="256">
        <f t="shared" si="9"/>
        <v>0</v>
      </c>
      <c r="AH88" s="257">
        <f t="shared" si="10"/>
        <v>20</v>
      </c>
      <c r="AI88" s="850"/>
      <c r="AJ88" s="848"/>
      <c r="AK88" s="848"/>
      <c r="AL88" s="848"/>
      <c r="AM88" s="848"/>
      <c r="AN88" s="849"/>
      <c r="AY88" s="177">
        <f t="shared" si="6"/>
        <v>1</v>
      </c>
    </row>
    <row r="89" spans="2:51" ht="18" customHeight="1">
      <c r="B89" s="184"/>
      <c r="C89" s="216">
        <f>IF(D89="","",SUBTOTAL(103,$D$78:D89))</f>
        <v>12</v>
      </c>
      <c r="D89" s="846" t="str">
        <f>IF('Input Data'!I82="","",'Input Data'!I82)</f>
        <v>FERNANDEZ, JASMINE GUTIERREZ</v>
      </c>
      <c r="E89" s="847"/>
      <c r="F89" s="258"/>
      <c r="G89" s="259"/>
      <c r="H89" s="219"/>
      <c r="I89" s="219"/>
      <c r="J89" s="220"/>
      <c r="K89" s="221"/>
      <c r="L89" s="219"/>
      <c r="M89" s="219"/>
      <c r="N89" s="219"/>
      <c r="O89" s="222"/>
      <c r="P89" s="223"/>
      <c r="Q89" s="219"/>
      <c r="R89" s="219"/>
      <c r="S89" s="219"/>
      <c r="T89" s="220"/>
      <c r="U89" s="221"/>
      <c r="V89" s="219"/>
      <c r="W89" s="219"/>
      <c r="X89" s="219"/>
      <c r="Y89" s="222"/>
      <c r="Z89" s="223"/>
      <c r="AA89" s="219"/>
      <c r="AB89" s="219"/>
      <c r="AC89" s="222"/>
      <c r="AD89" s="220"/>
      <c r="AE89" s="212">
        <f t="shared" si="7"/>
        <v>0</v>
      </c>
      <c r="AF89" s="213">
        <f t="shared" si="8"/>
        <v>20</v>
      </c>
      <c r="AG89" s="256">
        <f t="shared" si="9"/>
        <v>0</v>
      </c>
      <c r="AH89" s="257">
        <f t="shared" si="10"/>
        <v>20</v>
      </c>
      <c r="AI89" s="850"/>
      <c r="AJ89" s="848"/>
      <c r="AK89" s="848"/>
      <c r="AL89" s="848"/>
      <c r="AM89" s="848"/>
      <c r="AN89" s="849"/>
      <c r="AY89" s="177">
        <f t="shared" si="6"/>
        <v>1</v>
      </c>
    </row>
    <row r="90" spans="2:51" ht="18" customHeight="1">
      <c r="B90" s="184"/>
      <c r="C90" s="227">
        <f>IF(D90="","",SUBTOTAL(103,$D$78:D90))</f>
        <v>13</v>
      </c>
      <c r="D90" s="846" t="str">
        <f>IF('Input Data'!I83="","",'Input Data'!I83)</f>
        <v>AQUINO, NICOLE PONCE</v>
      </c>
      <c r="E90" s="847"/>
      <c r="F90" s="258"/>
      <c r="G90" s="259"/>
      <c r="H90" s="219"/>
      <c r="I90" s="219"/>
      <c r="J90" s="220"/>
      <c r="K90" s="221"/>
      <c r="L90" s="219"/>
      <c r="M90" s="219"/>
      <c r="N90" s="219"/>
      <c r="O90" s="222"/>
      <c r="P90" s="223"/>
      <c r="Q90" s="219"/>
      <c r="R90" s="219"/>
      <c r="S90" s="219"/>
      <c r="T90" s="220"/>
      <c r="U90" s="221"/>
      <c r="V90" s="219"/>
      <c r="W90" s="219"/>
      <c r="X90" s="219"/>
      <c r="Y90" s="222"/>
      <c r="Z90" s="223"/>
      <c r="AA90" s="219"/>
      <c r="AB90" s="219"/>
      <c r="AC90" s="222"/>
      <c r="AD90" s="220"/>
      <c r="AE90" s="212">
        <f t="shared" si="7"/>
        <v>0</v>
      </c>
      <c r="AF90" s="213">
        <f t="shared" si="8"/>
        <v>20</v>
      </c>
      <c r="AG90" s="256">
        <f t="shared" si="9"/>
        <v>0</v>
      </c>
      <c r="AH90" s="257">
        <f t="shared" si="10"/>
        <v>20</v>
      </c>
      <c r="AI90" s="850"/>
      <c r="AJ90" s="848"/>
      <c r="AK90" s="848"/>
      <c r="AL90" s="848"/>
      <c r="AM90" s="848"/>
      <c r="AN90" s="849"/>
      <c r="AY90" s="177">
        <f t="shared" si="6"/>
        <v>1</v>
      </c>
    </row>
    <row r="91" spans="2:51" ht="18" customHeight="1">
      <c r="B91" s="184"/>
      <c r="C91" s="216">
        <f>IF(D91="","",SUBTOTAL(103,$D$78:D91))</f>
        <v>14</v>
      </c>
      <c r="D91" s="846" t="str">
        <f>IF('Input Data'!I84="","",'Input Data'!I84)</f>
        <v>SALAZAR, DANICA RIVERA</v>
      </c>
      <c r="E91" s="847"/>
      <c r="F91" s="258"/>
      <c r="G91" s="259"/>
      <c r="H91" s="219"/>
      <c r="I91" s="219"/>
      <c r="J91" s="220"/>
      <c r="K91" s="221"/>
      <c r="L91" s="219"/>
      <c r="M91" s="219"/>
      <c r="N91" s="219"/>
      <c r="O91" s="222"/>
      <c r="P91" s="223"/>
      <c r="Q91" s="219"/>
      <c r="R91" s="219"/>
      <c r="S91" s="219"/>
      <c r="T91" s="220"/>
      <c r="U91" s="221"/>
      <c r="V91" s="219"/>
      <c r="W91" s="219"/>
      <c r="X91" s="219"/>
      <c r="Y91" s="222"/>
      <c r="Z91" s="223"/>
      <c r="AA91" s="219"/>
      <c r="AB91" s="219"/>
      <c r="AC91" s="222"/>
      <c r="AD91" s="220"/>
      <c r="AE91" s="212">
        <f t="shared" si="7"/>
        <v>0</v>
      </c>
      <c r="AF91" s="213">
        <f t="shared" si="8"/>
        <v>20</v>
      </c>
      <c r="AG91" s="256">
        <f t="shared" si="9"/>
        <v>0</v>
      </c>
      <c r="AH91" s="257">
        <f t="shared" si="10"/>
        <v>20</v>
      </c>
      <c r="AI91" s="850"/>
      <c r="AJ91" s="848"/>
      <c r="AK91" s="848"/>
      <c r="AL91" s="848"/>
      <c r="AM91" s="848"/>
      <c r="AN91" s="849"/>
      <c r="AY91" s="177">
        <f t="shared" si="6"/>
        <v>1</v>
      </c>
    </row>
    <row r="92" spans="2:51" ht="18" customHeight="1">
      <c r="C92" s="216">
        <f>IF(D92="","",SUBTOTAL(103,$D$78:D92))</f>
        <v>15</v>
      </c>
      <c r="D92" s="846" t="str">
        <f>IF('Input Data'!I85="","",'Input Data'!I85)</f>
        <v>GUTIERREZ, PATRICIA CRUZ</v>
      </c>
      <c r="E92" s="847"/>
      <c r="F92" s="258"/>
      <c r="G92" s="259"/>
      <c r="H92" s="219"/>
      <c r="I92" s="219"/>
      <c r="J92" s="220"/>
      <c r="K92" s="221"/>
      <c r="L92" s="219"/>
      <c r="M92" s="219"/>
      <c r="N92" s="219"/>
      <c r="O92" s="222"/>
      <c r="P92" s="223"/>
      <c r="Q92" s="219"/>
      <c r="R92" s="219"/>
      <c r="S92" s="219"/>
      <c r="T92" s="220"/>
      <c r="U92" s="221"/>
      <c r="V92" s="219"/>
      <c r="W92" s="219"/>
      <c r="X92" s="219"/>
      <c r="Y92" s="222"/>
      <c r="Z92" s="223"/>
      <c r="AA92" s="219"/>
      <c r="AB92" s="219"/>
      <c r="AC92" s="222"/>
      <c r="AD92" s="220"/>
      <c r="AE92" s="212">
        <f t="shared" si="7"/>
        <v>0</v>
      </c>
      <c r="AF92" s="213">
        <f t="shared" si="8"/>
        <v>20</v>
      </c>
      <c r="AG92" s="256">
        <f t="shared" si="9"/>
        <v>0</v>
      </c>
      <c r="AH92" s="257">
        <f t="shared" si="10"/>
        <v>20</v>
      </c>
      <c r="AI92" s="850"/>
      <c r="AJ92" s="848"/>
      <c r="AK92" s="848"/>
      <c r="AL92" s="848"/>
      <c r="AM92" s="848"/>
      <c r="AN92" s="849"/>
      <c r="AY92" s="177">
        <f t="shared" si="6"/>
        <v>1</v>
      </c>
    </row>
    <row r="93" spans="2:51" ht="18" customHeight="1">
      <c r="C93" s="216">
        <f>IF(D93="","",SUBTOTAL(103,$D$78:D93))</f>
        <v>16</v>
      </c>
      <c r="D93" s="846" t="str">
        <f>IF('Input Data'!I86="","",'Input Data'!I86)</f>
        <v>PONCE, KATRINA RAMIREZ</v>
      </c>
      <c r="E93" s="847"/>
      <c r="F93" s="258"/>
      <c r="G93" s="259"/>
      <c r="H93" s="219"/>
      <c r="I93" s="219"/>
      <c r="J93" s="220"/>
      <c r="K93" s="221"/>
      <c r="L93" s="219"/>
      <c r="M93" s="219"/>
      <c r="N93" s="219"/>
      <c r="O93" s="222"/>
      <c r="P93" s="223"/>
      <c r="Q93" s="219"/>
      <c r="R93" s="219"/>
      <c r="S93" s="219"/>
      <c r="T93" s="220"/>
      <c r="U93" s="221"/>
      <c r="V93" s="219"/>
      <c r="W93" s="219"/>
      <c r="X93" s="219"/>
      <c r="Y93" s="222"/>
      <c r="Z93" s="223"/>
      <c r="AA93" s="219"/>
      <c r="AB93" s="219"/>
      <c r="AC93" s="222"/>
      <c r="AD93" s="220"/>
      <c r="AE93" s="212">
        <f t="shared" si="7"/>
        <v>0</v>
      </c>
      <c r="AF93" s="213">
        <f t="shared" si="8"/>
        <v>20</v>
      </c>
      <c r="AG93" s="256">
        <f t="shared" si="9"/>
        <v>0</v>
      </c>
      <c r="AH93" s="257">
        <f t="shared" si="10"/>
        <v>20</v>
      </c>
      <c r="AI93" s="850"/>
      <c r="AJ93" s="848"/>
      <c r="AK93" s="848"/>
      <c r="AL93" s="848"/>
      <c r="AM93" s="848"/>
      <c r="AN93" s="849"/>
      <c r="AY93" s="177">
        <f t="shared" si="6"/>
        <v>1</v>
      </c>
    </row>
    <row r="94" spans="2:51" ht="18" customHeight="1">
      <c r="C94" s="227">
        <f>IF(D94="","",SUBTOTAL(103,$D$78:D94))</f>
        <v>17</v>
      </c>
      <c r="D94" s="846" t="str">
        <f>IF('Input Data'!I87="","",'Input Data'!I87)</f>
        <v>RIVERA, BIANCA CASTILLO</v>
      </c>
      <c r="E94" s="847"/>
      <c r="F94" s="258"/>
      <c r="G94" s="259"/>
      <c r="H94" s="219"/>
      <c r="I94" s="219"/>
      <c r="J94" s="220"/>
      <c r="K94" s="221"/>
      <c r="L94" s="219"/>
      <c r="M94" s="219"/>
      <c r="N94" s="219"/>
      <c r="O94" s="222"/>
      <c r="P94" s="223"/>
      <c r="Q94" s="219"/>
      <c r="R94" s="219"/>
      <c r="S94" s="219"/>
      <c r="T94" s="220"/>
      <c r="U94" s="221"/>
      <c r="V94" s="219"/>
      <c r="W94" s="219"/>
      <c r="X94" s="219"/>
      <c r="Y94" s="222"/>
      <c r="Z94" s="223"/>
      <c r="AA94" s="219"/>
      <c r="AB94" s="219"/>
      <c r="AC94" s="222"/>
      <c r="AD94" s="220"/>
      <c r="AE94" s="212">
        <f t="shared" si="7"/>
        <v>0</v>
      </c>
      <c r="AF94" s="213">
        <f t="shared" si="8"/>
        <v>20</v>
      </c>
      <c r="AG94" s="256">
        <f t="shared" si="9"/>
        <v>0</v>
      </c>
      <c r="AH94" s="257">
        <f t="shared" si="10"/>
        <v>20</v>
      </c>
      <c r="AI94" s="850"/>
      <c r="AJ94" s="848"/>
      <c r="AK94" s="848"/>
      <c r="AL94" s="848"/>
      <c r="AM94" s="848"/>
      <c r="AN94" s="849"/>
      <c r="AY94" s="177">
        <f t="shared" si="6"/>
        <v>1</v>
      </c>
    </row>
    <row r="95" spans="2:51" ht="18" customHeight="1">
      <c r="C95" s="216">
        <f>IF(D95="","",SUBTOTAL(103,$D$78:D95))</f>
        <v>18</v>
      </c>
      <c r="D95" s="846" t="str">
        <f>IF('Input Data'!I88="","",'Input Data'!I88)</f>
        <v>CRUZ, ANDREA HERRERA</v>
      </c>
      <c r="E95" s="847"/>
      <c r="F95" s="258"/>
      <c r="G95" s="259"/>
      <c r="H95" s="219"/>
      <c r="I95" s="219"/>
      <c r="J95" s="220"/>
      <c r="K95" s="221"/>
      <c r="L95" s="219"/>
      <c r="M95" s="219"/>
      <c r="N95" s="219"/>
      <c r="O95" s="222"/>
      <c r="P95" s="223"/>
      <c r="Q95" s="219"/>
      <c r="R95" s="219"/>
      <c r="S95" s="219"/>
      <c r="T95" s="220"/>
      <c r="U95" s="221"/>
      <c r="V95" s="219"/>
      <c r="W95" s="219"/>
      <c r="X95" s="219"/>
      <c r="Y95" s="222"/>
      <c r="Z95" s="223"/>
      <c r="AA95" s="219"/>
      <c r="AB95" s="219"/>
      <c r="AC95" s="222"/>
      <c r="AD95" s="220"/>
      <c r="AE95" s="212">
        <f t="shared" si="7"/>
        <v>0</v>
      </c>
      <c r="AF95" s="213">
        <f t="shared" si="8"/>
        <v>20</v>
      </c>
      <c r="AG95" s="256">
        <f t="shared" si="9"/>
        <v>0</v>
      </c>
      <c r="AH95" s="257">
        <f t="shared" si="10"/>
        <v>20</v>
      </c>
      <c r="AI95" s="850"/>
      <c r="AJ95" s="848"/>
      <c r="AK95" s="848"/>
      <c r="AL95" s="848"/>
      <c r="AM95" s="848"/>
      <c r="AN95" s="849"/>
      <c r="AY95" s="177">
        <f t="shared" si="6"/>
        <v>1</v>
      </c>
    </row>
    <row r="96" spans="2:51" ht="18" customHeight="1">
      <c r="C96" s="216">
        <f>IF(D96="","",SUBTOTAL(103,$D$78:D96))</f>
        <v>19</v>
      </c>
      <c r="D96" s="846" t="str">
        <f>IF('Input Data'!I89="","",'Input Data'!I89)</f>
        <v>RAMIREZ, SHAIRA NAVARRO</v>
      </c>
      <c r="E96" s="847"/>
      <c r="F96" s="258"/>
      <c r="G96" s="259"/>
      <c r="H96" s="219"/>
      <c r="I96" s="219"/>
      <c r="J96" s="220"/>
      <c r="K96" s="221"/>
      <c r="L96" s="219"/>
      <c r="M96" s="219"/>
      <c r="N96" s="219"/>
      <c r="O96" s="222"/>
      <c r="P96" s="223"/>
      <c r="Q96" s="219"/>
      <c r="R96" s="219"/>
      <c r="S96" s="219"/>
      <c r="T96" s="220"/>
      <c r="U96" s="221"/>
      <c r="V96" s="219"/>
      <c r="W96" s="219"/>
      <c r="X96" s="219"/>
      <c r="Y96" s="222"/>
      <c r="Z96" s="223"/>
      <c r="AA96" s="219"/>
      <c r="AB96" s="219"/>
      <c r="AC96" s="222"/>
      <c r="AD96" s="220"/>
      <c r="AE96" s="212">
        <f t="shared" si="7"/>
        <v>0</v>
      </c>
      <c r="AF96" s="213">
        <f t="shared" si="8"/>
        <v>20</v>
      </c>
      <c r="AG96" s="256">
        <f t="shared" si="9"/>
        <v>0</v>
      </c>
      <c r="AH96" s="257">
        <f t="shared" si="10"/>
        <v>20</v>
      </c>
      <c r="AI96" s="850"/>
      <c r="AJ96" s="848"/>
      <c r="AK96" s="848"/>
      <c r="AL96" s="848"/>
      <c r="AM96" s="848"/>
      <c r="AN96" s="849"/>
      <c r="AY96" s="177">
        <f t="shared" si="6"/>
        <v>1</v>
      </c>
    </row>
    <row r="97" spans="3:51" ht="18" customHeight="1">
      <c r="C97" s="216">
        <f>IF(D97="","",SUBTOTAL(103,$D$78:D97))</f>
        <v>20</v>
      </c>
      <c r="D97" s="846" t="str">
        <f>IF('Input Data'!I90="","",'Input Data'!I90)</f>
        <v>CASTILLO, DENISE VERGARA</v>
      </c>
      <c r="E97" s="847"/>
      <c r="F97" s="258"/>
      <c r="G97" s="259"/>
      <c r="H97" s="219"/>
      <c r="I97" s="219"/>
      <c r="J97" s="220"/>
      <c r="K97" s="221"/>
      <c r="L97" s="219"/>
      <c r="M97" s="219"/>
      <c r="N97" s="219"/>
      <c r="O97" s="222"/>
      <c r="P97" s="223"/>
      <c r="Q97" s="219"/>
      <c r="R97" s="219"/>
      <c r="S97" s="219"/>
      <c r="T97" s="220"/>
      <c r="U97" s="221"/>
      <c r="V97" s="219"/>
      <c r="W97" s="219"/>
      <c r="X97" s="219"/>
      <c r="Y97" s="222"/>
      <c r="Z97" s="223"/>
      <c r="AA97" s="219"/>
      <c r="AB97" s="219"/>
      <c r="AC97" s="222"/>
      <c r="AD97" s="220"/>
      <c r="AE97" s="212">
        <f t="shared" si="7"/>
        <v>0</v>
      </c>
      <c r="AF97" s="213">
        <f t="shared" si="8"/>
        <v>20</v>
      </c>
      <c r="AG97" s="256">
        <f t="shared" si="9"/>
        <v>0</v>
      </c>
      <c r="AH97" s="257">
        <f t="shared" si="10"/>
        <v>20</v>
      </c>
      <c r="AI97" s="850"/>
      <c r="AJ97" s="848"/>
      <c r="AK97" s="848"/>
      <c r="AL97" s="848"/>
      <c r="AM97" s="848"/>
      <c r="AN97" s="849"/>
      <c r="AY97" s="177">
        <f t="shared" si="6"/>
        <v>1</v>
      </c>
    </row>
    <row r="98" spans="3:51" ht="18" customHeight="1">
      <c r="C98" s="216">
        <f>IF(D98="","",SUBTOTAL(103,$D$78:D98))</f>
        <v>21</v>
      </c>
      <c r="D98" s="846" t="str">
        <f>IF('Input Data'!I91="","",'Input Data'!I91)</f>
        <v>HERRERA, MIKAELA DOMINGUEZ</v>
      </c>
      <c r="E98" s="847"/>
      <c r="F98" s="258"/>
      <c r="G98" s="259"/>
      <c r="H98" s="219"/>
      <c r="I98" s="219"/>
      <c r="J98" s="220"/>
      <c r="K98" s="221"/>
      <c r="L98" s="219"/>
      <c r="M98" s="219"/>
      <c r="N98" s="219"/>
      <c r="O98" s="222"/>
      <c r="P98" s="223"/>
      <c r="Q98" s="219"/>
      <c r="R98" s="219"/>
      <c r="S98" s="219"/>
      <c r="T98" s="220"/>
      <c r="U98" s="221"/>
      <c r="V98" s="219"/>
      <c r="W98" s="219"/>
      <c r="X98" s="219"/>
      <c r="Y98" s="222"/>
      <c r="Z98" s="223"/>
      <c r="AA98" s="219"/>
      <c r="AB98" s="219"/>
      <c r="AC98" s="222"/>
      <c r="AD98" s="220"/>
      <c r="AE98" s="212">
        <f t="shared" si="7"/>
        <v>0</v>
      </c>
      <c r="AF98" s="213">
        <f t="shared" si="8"/>
        <v>20</v>
      </c>
      <c r="AG98" s="256">
        <f t="shared" si="9"/>
        <v>0</v>
      </c>
      <c r="AH98" s="257">
        <f t="shared" si="10"/>
        <v>20</v>
      </c>
      <c r="AI98" s="850"/>
      <c r="AJ98" s="848"/>
      <c r="AK98" s="848"/>
      <c r="AL98" s="848"/>
      <c r="AM98" s="848"/>
      <c r="AN98" s="849"/>
    </row>
    <row r="99" spans="3:51" ht="18" customHeight="1">
      <c r="C99" s="216">
        <f>IF(D99="","",SUBTOTAL(103,$D$78:D99))</f>
        <v>22</v>
      </c>
      <c r="D99" s="846" t="str">
        <f>IF('Input Data'!I92="","",'Input Data'!I92)</f>
        <v>NAVARRO, JOANNA ESPINOZA</v>
      </c>
      <c r="E99" s="847"/>
      <c r="F99" s="258"/>
      <c r="G99" s="259"/>
      <c r="H99" s="219"/>
      <c r="I99" s="219"/>
      <c r="J99" s="220"/>
      <c r="K99" s="221"/>
      <c r="L99" s="219"/>
      <c r="M99" s="219"/>
      <c r="N99" s="219"/>
      <c r="O99" s="222"/>
      <c r="P99" s="223"/>
      <c r="Q99" s="219"/>
      <c r="R99" s="219"/>
      <c r="S99" s="219"/>
      <c r="T99" s="220"/>
      <c r="U99" s="221"/>
      <c r="V99" s="219"/>
      <c r="W99" s="219"/>
      <c r="X99" s="219"/>
      <c r="Y99" s="222"/>
      <c r="Z99" s="223"/>
      <c r="AA99" s="219"/>
      <c r="AB99" s="219"/>
      <c r="AC99" s="222"/>
      <c r="AD99" s="220"/>
      <c r="AE99" s="212">
        <f t="shared" si="7"/>
        <v>0</v>
      </c>
      <c r="AF99" s="213">
        <f t="shared" si="8"/>
        <v>20</v>
      </c>
      <c r="AG99" s="256">
        <f t="shared" si="9"/>
        <v>0</v>
      </c>
      <c r="AH99" s="257">
        <f t="shared" si="10"/>
        <v>20</v>
      </c>
      <c r="AI99" s="850"/>
      <c r="AJ99" s="848"/>
      <c r="AK99" s="848"/>
      <c r="AL99" s="848"/>
      <c r="AM99" s="848"/>
      <c r="AN99" s="849"/>
    </row>
    <row r="100" spans="3:51" ht="18" customHeight="1">
      <c r="C100" s="216">
        <f>IF(D100="","",SUBTOTAL(103,$D$78:D100))</f>
        <v>23</v>
      </c>
      <c r="D100" s="846" t="str">
        <f>IF('Input Data'!I93="","",'Input Data'!I93)</f>
        <v>VERGARA, ANGELICA DEL ROSARIO</v>
      </c>
      <c r="E100" s="847"/>
      <c r="F100" s="258"/>
      <c r="G100" s="259"/>
      <c r="H100" s="219"/>
      <c r="I100" s="219"/>
      <c r="J100" s="220"/>
      <c r="K100" s="221"/>
      <c r="L100" s="219"/>
      <c r="M100" s="219"/>
      <c r="N100" s="219"/>
      <c r="O100" s="222"/>
      <c r="P100" s="223"/>
      <c r="Q100" s="219"/>
      <c r="R100" s="219"/>
      <c r="S100" s="219"/>
      <c r="T100" s="220"/>
      <c r="U100" s="221"/>
      <c r="V100" s="219"/>
      <c r="W100" s="219"/>
      <c r="X100" s="219"/>
      <c r="Y100" s="222"/>
      <c r="Z100" s="223"/>
      <c r="AA100" s="219"/>
      <c r="AB100" s="219"/>
      <c r="AC100" s="222"/>
      <c r="AD100" s="220"/>
      <c r="AE100" s="212">
        <f t="shared" si="7"/>
        <v>0</v>
      </c>
      <c r="AF100" s="213">
        <f t="shared" si="8"/>
        <v>20</v>
      </c>
      <c r="AG100" s="256">
        <f t="shared" si="9"/>
        <v>0</v>
      </c>
      <c r="AH100" s="257">
        <f t="shared" si="10"/>
        <v>20</v>
      </c>
      <c r="AI100" s="850"/>
      <c r="AJ100" s="848"/>
      <c r="AK100" s="848"/>
      <c r="AL100" s="848"/>
      <c r="AM100" s="848"/>
      <c r="AN100" s="849"/>
    </row>
    <row r="101" spans="3:51" ht="18" customHeight="1">
      <c r="C101" s="216">
        <f>IF(D101="","",SUBTOTAL(103,$D$78:D101))</f>
        <v>24</v>
      </c>
      <c r="D101" s="846" t="str">
        <f>IF('Input Data'!I94="","",'Input Data'!I94)</f>
        <v>DOMINGUEZ, BEATRICE EVANGELISTA</v>
      </c>
      <c r="E101" s="847"/>
      <c r="F101" s="258"/>
      <c r="G101" s="259"/>
      <c r="H101" s="219"/>
      <c r="I101" s="219"/>
      <c r="J101" s="220"/>
      <c r="K101" s="221"/>
      <c r="L101" s="219"/>
      <c r="M101" s="219"/>
      <c r="N101" s="219"/>
      <c r="O101" s="222"/>
      <c r="P101" s="223"/>
      <c r="Q101" s="219"/>
      <c r="R101" s="219"/>
      <c r="S101" s="219"/>
      <c r="T101" s="220"/>
      <c r="U101" s="221"/>
      <c r="V101" s="219"/>
      <c r="W101" s="219"/>
      <c r="X101" s="219"/>
      <c r="Y101" s="222"/>
      <c r="Z101" s="223"/>
      <c r="AA101" s="219"/>
      <c r="AB101" s="219"/>
      <c r="AC101" s="222"/>
      <c r="AD101" s="220"/>
      <c r="AE101" s="212">
        <f t="shared" si="7"/>
        <v>0</v>
      </c>
      <c r="AF101" s="213">
        <f t="shared" si="8"/>
        <v>20</v>
      </c>
      <c r="AG101" s="256">
        <f t="shared" si="9"/>
        <v>0</v>
      </c>
      <c r="AH101" s="257">
        <f t="shared" si="10"/>
        <v>20</v>
      </c>
      <c r="AI101" s="850"/>
      <c r="AJ101" s="848"/>
      <c r="AK101" s="848"/>
      <c r="AL101" s="848"/>
      <c r="AM101" s="848"/>
      <c r="AN101" s="849"/>
    </row>
    <row r="102" spans="3:51" ht="18" customHeight="1">
      <c r="C102" s="216">
        <f>IF(D102="","",SUBTOTAL(103,$D$78:D102))</f>
        <v>25</v>
      </c>
      <c r="D102" s="846" t="str">
        <f>IF('Input Data'!I95="","",'Input Data'!I95)</f>
        <v>ESPINOZA, CAMILLE MERCADO</v>
      </c>
      <c r="E102" s="847"/>
      <c r="F102" s="258"/>
      <c r="G102" s="259"/>
      <c r="H102" s="219"/>
      <c r="I102" s="219"/>
      <c r="J102" s="220"/>
      <c r="K102" s="221"/>
      <c r="L102" s="219"/>
      <c r="M102" s="219"/>
      <c r="N102" s="219"/>
      <c r="O102" s="222"/>
      <c r="P102" s="223"/>
      <c r="Q102" s="219"/>
      <c r="R102" s="219"/>
      <c r="S102" s="219"/>
      <c r="T102" s="220"/>
      <c r="U102" s="221"/>
      <c r="V102" s="219"/>
      <c r="W102" s="219"/>
      <c r="X102" s="219"/>
      <c r="Y102" s="222"/>
      <c r="Z102" s="223"/>
      <c r="AA102" s="219"/>
      <c r="AB102" s="219"/>
      <c r="AC102" s="222"/>
      <c r="AD102" s="220"/>
      <c r="AE102" s="212">
        <f t="shared" si="7"/>
        <v>0</v>
      </c>
      <c r="AF102" s="213">
        <f t="shared" si="8"/>
        <v>20</v>
      </c>
      <c r="AG102" s="256">
        <f t="shared" si="9"/>
        <v>0</v>
      </c>
      <c r="AH102" s="257">
        <f t="shared" si="10"/>
        <v>20</v>
      </c>
      <c r="AI102" s="850"/>
      <c r="AJ102" s="848"/>
      <c r="AK102" s="848"/>
      <c r="AL102" s="848"/>
      <c r="AM102" s="848"/>
      <c r="AN102" s="849"/>
    </row>
    <row r="103" spans="3:51" ht="18" customHeight="1">
      <c r="C103" s="216">
        <f>IF(D103="","",SUBTOTAL(103,$D$78:D103))</f>
        <v>26</v>
      </c>
      <c r="D103" s="846" t="str">
        <f>IF('Input Data'!I96="","",'Input Data'!I96)</f>
        <v>DEL ROSARIO, LIANNE PADILLA</v>
      </c>
      <c r="E103" s="847"/>
      <c r="F103" s="258"/>
      <c r="G103" s="259"/>
      <c r="H103" s="219"/>
      <c r="I103" s="219"/>
      <c r="J103" s="220"/>
      <c r="K103" s="221"/>
      <c r="L103" s="219"/>
      <c r="M103" s="219"/>
      <c r="N103" s="219"/>
      <c r="O103" s="222"/>
      <c r="P103" s="223"/>
      <c r="Q103" s="219"/>
      <c r="R103" s="219"/>
      <c r="S103" s="219"/>
      <c r="T103" s="220"/>
      <c r="U103" s="221"/>
      <c r="V103" s="219"/>
      <c r="W103" s="219"/>
      <c r="X103" s="219"/>
      <c r="Y103" s="222"/>
      <c r="Z103" s="223"/>
      <c r="AA103" s="219"/>
      <c r="AB103" s="219"/>
      <c r="AC103" s="222"/>
      <c r="AD103" s="220"/>
      <c r="AE103" s="212">
        <f t="shared" si="7"/>
        <v>0</v>
      </c>
      <c r="AF103" s="213">
        <f t="shared" si="8"/>
        <v>20</v>
      </c>
      <c r="AG103" s="256">
        <f t="shared" si="9"/>
        <v>0</v>
      </c>
      <c r="AH103" s="257">
        <f t="shared" si="10"/>
        <v>20</v>
      </c>
      <c r="AI103" s="850"/>
      <c r="AJ103" s="848"/>
      <c r="AK103" s="848"/>
      <c r="AL103" s="848"/>
      <c r="AM103" s="848"/>
      <c r="AN103" s="849"/>
    </row>
    <row r="104" spans="3:51" ht="18" customHeight="1">
      <c r="C104" s="216">
        <f>IF(D104="","",SUBTOTAL(103,$D$78:D104))</f>
        <v>27</v>
      </c>
      <c r="D104" s="846" t="str">
        <f>IF('Input Data'!I97="","",'Input Data'!I97)</f>
        <v>EVANGELISTA, CELINE MANALO</v>
      </c>
      <c r="E104" s="847"/>
      <c r="F104" s="258"/>
      <c r="G104" s="259"/>
      <c r="H104" s="219"/>
      <c r="I104" s="219"/>
      <c r="J104" s="220"/>
      <c r="K104" s="221"/>
      <c r="L104" s="219"/>
      <c r="M104" s="219"/>
      <c r="N104" s="219"/>
      <c r="O104" s="222"/>
      <c r="P104" s="223"/>
      <c r="Q104" s="219"/>
      <c r="R104" s="219"/>
      <c r="S104" s="219"/>
      <c r="T104" s="220"/>
      <c r="U104" s="221"/>
      <c r="V104" s="219"/>
      <c r="W104" s="219"/>
      <c r="X104" s="219"/>
      <c r="Y104" s="222"/>
      <c r="Z104" s="223"/>
      <c r="AA104" s="219"/>
      <c r="AB104" s="219"/>
      <c r="AC104" s="222"/>
      <c r="AD104" s="220"/>
      <c r="AE104" s="212">
        <f t="shared" si="7"/>
        <v>0</v>
      </c>
      <c r="AF104" s="213">
        <f t="shared" si="8"/>
        <v>20</v>
      </c>
      <c r="AG104" s="256">
        <f t="shared" si="9"/>
        <v>0</v>
      </c>
      <c r="AH104" s="257">
        <f t="shared" si="10"/>
        <v>20</v>
      </c>
      <c r="AI104" s="850"/>
      <c r="AJ104" s="848"/>
      <c r="AK104" s="848"/>
      <c r="AL104" s="848"/>
      <c r="AM104" s="848"/>
      <c r="AN104" s="849"/>
    </row>
    <row r="105" spans="3:51" ht="18" customHeight="1">
      <c r="C105" s="216">
        <f>IF(D105="","",SUBTOTAL(103,$D$78:D105))</f>
        <v>28</v>
      </c>
      <c r="D105" s="846" t="str">
        <f>IF('Input Data'!I98="","",'Input Data'!I98)</f>
        <v>MERCADO, MAE SORIANO</v>
      </c>
      <c r="E105" s="847"/>
      <c r="F105" s="258"/>
      <c r="G105" s="259"/>
      <c r="H105" s="219"/>
      <c r="I105" s="219"/>
      <c r="J105" s="220"/>
      <c r="K105" s="221"/>
      <c r="L105" s="219"/>
      <c r="M105" s="219"/>
      <c r="N105" s="219"/>
      <c r="O105" s="222"/>
      <c r="P105" s="223"/>
      <c r="Q105" s="219"/>
      <c r="R105" s="219"/>
      <c r="S105" s="219"/>
      <c r="T105" s="220"/>
      <c r="U105" s="221"/>
      <c r="V105" s="219"/>
      <c r="W105" s="219"/>
      <c r="X105" s="219"/>
      <c r="Y105" s="222"/>
      <c r="Z105" s="223"/>
      <c r="AA105" s="219"/>
      <c r="AB105" s="219"/>
      <c r="AC105" s="222"/>
      <c r="AD105" s="220"/>
      <c r="AE105" s="212">
        <f t="shared" si="7"/>
        <v>0</v>
      </c>
      <c r="AF105" s="213">
        <f t="shared" si="8"/>
        <v>20</v>
      </c>
      <c r="AG105" s="256">
        <f t="shared" si="9"/>
        <v>0</v>
      </c>
      <c r="AH105" s="257">
        <f t="shared" si="10"/>
        <v>20</v>
      </c>
      <c r="AI105" s="850"/>
      <c r="AJ105" s="848"/>
      <c r="AK105" s="848"/>
      <c r="AL105" s="848"/>
      <c r="AM105" s="848"/>
      <c r="AN105" s="849"/>
    </row>
    <row r="106" spans="3:51" ht="18" customHeight="1">
      <c r="C106" s="216">
        <f>IF(D106="","",SUBTOTAL(103,$D$78:D106))</f>
        <v>29</v>
      </c>
      <c r="D106" s="846" t="str">
        <f>IF('Input Data'!I99="","",'Input Data'!I99)</f>
        <v>PADILLA, RICA VILLAREAL</v>
      </c>
      <c r="E106" s="847"/>
      <c r="F106" s="258"/>
      <c r="G106" s="259"/>
      <c r="H106" s="219"/>
      <c r="I106" s="219"/>
      <c r="J106" s="220"/>
      <c r="K106" s="221"/>
      <c r="L106" s="219"/>
      <c r="M106" s="219"/>
      <c r="N106" s="219"/>
      <c r="O106" s="222"/>
      <c r="P106" s="223"/>
      <c r="Q106" s="219"/>
      <c r="R106" s="219"/>
      <c r="S106" s="219"/>
      <c r="T106" s="220"/>
      <c r="U106" s="221"/>
      <c r="V106" s="219"/>
      <c r="W106" s="219"/>
      <c r="X106" s="219"/>
      <c r="Y106" s="222"/>
      <c r="Z106" s="223"/>
      <c r="AA106" s="219"/>
      <c r="AB106" s="219"/>
      <c r="AC106" s="222"/>
      <c r="AD106" s="220"/>
      <c r="AE106" s="212">
        <f t="shared" si="7"/>
        <v>0</v>
      </c>
      <c r="AF106" s="213">
        <f t="shared" si="8"/>
        <v>20</v>
      </c>
      <c r="AG106" s="256">
        <f t="shared" si="9"/>
        <v>0</v>
      </c>
      <c r="AH106" s="257">
        <f t="shared" si="10"/>
        <v>20</v>
      </c>
      <c r="AI106" s="850"/>
      <c r="AJ106" s="848"/>
      <c r="AK106" s="848"/>
      <c r="AL106" s="848"/>
      <c r="AM106" s="848"/>
      <c r="AN106" s="849"/>
    </row>
    <row r="107" spans="3:51" ht="18" customHeight="1">
      <c r="C107" s="216">
        <f>IF(D107="","",SUBTOTAL(103,$D$78:D107))</f>
        <v>30</v>
      </c>
      <c r="D107" s="846" t="str">
        <f>IF('Input Data'!I100="","",'Input Data'!I100)</f>
        <v>MANALO, ELAINE MARQUEZ</v>
      </c>
      <c r="E107" s="847"/>
      <c r="F107" s="258"/>
      <c r="G107" s="259"/>
      <c r="H107" s="219"/>
      <c r="I107" s="219"/>
      <c r="J107" s="220"/>
      <c r="K107" s="221"/>
      <c r="L107" s="219"/>
      <c r="M107" s="219"/>
      <c r="N107" s="219"/>
      <c r="O107" s="222"/>
      <c r="P107" s="223"/>
      <c r="Q107" s="219"/>
      <c r="R107" s="219"/>
      <c r="S107" s="219"/>
      <c r="T107" s="220"/>
      <c r="U107" s="221"/>
      <c r="V107" s="219"/>
      <c r="W107" s="219"/>
      <c r="X107" s="219"/>
      <c r="Y107" s="222"/>
      <c r="Z107" s="223"/>
      <c r="AA107" s="219"/>
      <c r="AB107" s="219"/>
      <c r="AC107" s="222"/>
      <c r="AD107" s="220"/>
      <c r="AE107" s="212">
        <f t="shared" si="7"/>
        <v>0</v>
      </c>
      <c r="AF107" s="213">
        <f t="shared" si="8"/>
        <v>20</v>
      </c>
      <c r="AG107" s="256">
        <f t="shared" si="9"/>
        <v>0</v>
      </c>
      <c r="AH107" s="257">
        <f t="shared" si="10"/>
        <v>20</v>
      </c>
      <c r="AI107" s="850"/>
      <c r="AJ107" s="848"/>
      <c r="AK107" s="848"/>
      <c r="AL107" s="848"/>
      <c r="AM107" s="848"/>
      <c r="AN107" s="849"/>
    </row>
    <row r="108" spans="3:51" ht="18" customHeight="1">
      <c r="C108" s="216">
        <f>IF(D108="","",SUBTOTAL(103,$D$78:D108))</f>
        <v>31</v>
      </c>
      <c r="D108" s="846" t="str">
        <f>IF('Input Data'!I101="","",'Input Data'!I101)</f>
        <v>SORIANO, SOFIA DIZON</v>
      </c>
      <c r="E108" s="847"/>
      <c r="F108" s="258"/>
      <c r="G108" s="259"/>
      <c r="H108" s="219"/>
      <c r="I108" s="219"/>
      <c r="J108" s="220"/>
      <c r="K108" s="221"/>
      <c r="L108" s="219"/>
      <c r="M108" s="219"/>
      <c r="N108" s="219"/>
      <c r="O108" s="222"/>
      <c r="P108" s="223"/>
      <c r="Q108" s="219"/>
      <c r="R108" s="219"/>
      <c r="S108" s="219"/>
      <c r="T108" s="220"/>
      <c r="U108" s="221"/>
      <c r="V108" s="219"/>
      <c r="W108" s="219"/>
      <c r="X108" s="219"/>
      <c r="Y108" s="222"/>
      <c r="Z108" s="223"/>
      <c r="AA108" s="219"/>
      <c r="AB108" s="219"/>
      <c r="AC108" s="222"/>
      <c r="AD108" s="220"/>
      <c r="AE108" s="212">
        <f t="shared" si="7"/>
        <v>0</v>
      </c>
      <c r="AF108" s="213">
        <f t="shared" si="8"/>
        <v>20</v>
      </c>
      <c r="AG108" s="256">
        <f t="shared" si="9"/>
        <v>0</v>
      </c>
      <c r="AH108" s="257">
        <f t="shared" si="10"/>
        <v>20</v>
      </c>
      <c r="AI108" s="850"/>
      <c r="AJ108" s="848"/>
      <c r="AK108" s="848"/>
      <c r="AL108" s="848"/>
      <c r="AM108" s="848"/>
      <c r="AN108" s="849"/>
    </row>
    <row r="109" spans="3:51" ht="18" customHeight="1">
      <c r="C109" s="216">
        <f>IF(D109="","",SUBTOTAL(103,$D$78:D109))</f>
        <v>32</v>
      </c>
      <c r="D109" s="846" t="str">
        <f>IF('Input Data'!I102="","",'Input Data'!I102)</f>
        <v>VILLAREAL, MARGAUX DE LEON</v>
      </c>
      <c r="E109" s="847"/>
      <c r="F109" s="258"/>
      <c r="G109" s="259"/>
      <c r="H109" s="219"/>
      <c r="I109" s="219"/>
      <c r="J109" s="220"/>
      <c r="K109" s="221"/>
      <c r="L109" s="219"/>
      <c r="M109" s="219"/>
      <c r="N109" s="219"/>
      <c r="O109" s="222"/>
      <c r="P109" s="223"/>
      <c r="Q109" s="219"/>
      <c r="R109" s="219"/>
      <c r="S109" s="219"/>
      <c r="T109" s="220"/>
      <c r="U109" s="221"/>
      <c r="V109" s="219"/>
      <c r="W109" s="219"/>
      <c r="X109" s="219"/>
      <c r="Y109" s="222"/>
      <c r="Z109" s="223"/>
      <c r="AA109" s="219"/>
      <c r="AB109" s="219"/>
      <c r="AC109" s="222"/>
      <c r="AD109" s="220"/>
      <c r="AE109" s="212">
        <f t="shared" si="7"/>
        <v>0</v>
      </c>
      <c r="AF109" s="213">
        <f t="shared" si="8"/>
        <v>20</v>
      </c>
      <c r="AG109" s="256">
        <f t="shared" si="9"/>
        <v>0</v>
      </c>
      <c r="AH109" s="257">
        <f t="shared" si="10"/>
        <v>20</v>
      </c>
      <c r="AI109" s="850"/>
      <c r="AJ109" s="848"/>
      <c r="AK109" s="848"/>
      <c r="AL109" s="848"/>
      <c r="AM109" s="848"/>
      <c r="AN109" s="849"/>
    </row>
    <row r="110" spans="3:51" ht="18" customHeight="1">
      <c r="C110" s="216">
        <f>IF(D110="","",SUBTOTAL(103,$D$78:D110))</f>
        <v>33</v>
      </c>
      <c r="D110" s="846" t="str">
        <f>IF('Input Data'!I103="","",'Input Data'!I103)</f>
        <v>MARQUEZ, ROXANNE FRANCISCO</v>
      </c>
      <c r="E110" s="847"/>
      <c r="F110" s="258"/>
      <c r="G110" s="259"/>
      <c r="H110" s="219"/>
      <c r="I110" s="219"/>
      <c r="J110" s="220"/>
      <c r="K110" s="221"/>
      <c r="L110" s="219"/>
      <c r="M110" s="219"/>
      <c r="N110" s="219"/>
      <c r="O110" s="222"/>
      <c r="P110" s="223"/>
      <c r="Q110" s="219"/>
      <c r="R110" s="219"/>
      <c r="S110" s="219"/>
      <c r="T110" s="220"/>
      <c r="U110" s="221"/>
      <c r="V110" s="219"/>
      <c r="W110" s="219"/>
      <c r="X110" s="219"/>
      <c r="Y110" s="222"/>
      <c r="Z110" s="223"/>
      <c r="AA110" s="219"/>
      <c r="AB110" s="219"/>
      <c r="AC110" s="222"/>
      <c r="AD110" s="220"/>
      <c r="AE110" s="212">
        <f t="shared" si="7"/>
        <v>0</v>
      </c>
      <c r="AF110" s="213">
        <f t="shared" si="8"/>
        <v>20</v>
      </c>
      <c r="AG110" s="256">
        <f t="shared" si="9"/>
        <v>0</v>
      </c>
      <c r="AH110" s="257">
        <f t="shared" si="10"/>
        <v>20</v>
      </c>
      <c r="AI110" s="850"/>
      <c r="AJ110" s="848"/>
      <c r="AK110" s="848"/>
      <c r="AL110" s="848"/>
      <c r="AM110" s="848"/>
      <c r="AN110" s="849"/>
    </row>
    <row r="111" spans="3:51" ht="18" customHeight="1">
      <c r="C111" s="216">
        <f>IF(D111="","",SUBTOTAL(103,$D$78:D111))</f>
        <v>34</v>
      </c>
      <c r="D111" s="846" t="str">
        <f>IF('Input Data'!I104="","",'Input Data'!I104)</f>
        <v>SANTIAGO, KRIZIA ORTEGA</v>
      </c>
      <c r="E111" s="847"/>
      <c r="F111" s="258"/>
      <c r="G111" s="259"/>
      <c r="H111" s="219"/>
      <c r="I111" s="219"/>
      <c r="J111" s="220"/>
      <c r="K111" s="221"/>
      <c r="L111" s="219"/>
      <c r="M111" s="219"/>
      <c r="N111" s="219"/>
      <c r="O111" s="222"/>
      <c r="P111" s="223"/>
      <c r="Q111" s="219"/>
      <c r="R111" s="219"/>
      <c r="S111" s="219"/>
      <c r="T111" s="220"/>
      <c r="U111" s="221"/>
      <c r="V111" s="219"/>
      <c r="W111" s="219"/>
      <c r="X111" s="219"/>
      <c r="Y111" s="222"/>
      <c r="Z111" s="223"/>
      <c r="AA111" s="219"/>
      <c r="AB111" s="219"/>
      <c r="AC111" s="222"/>
      <c r="AD111" s="220"/>
      <c r="AE111" s="212">
        <f t="shared" si="7"/>
        <v>0</v>
      </c>
      <c r="AF111" s="213">
        <f t="shared" si="8"/>
        <v>20</v>
      </c>
      <c r="AG111" s="256">
        <f t="shared" si="9"/>
        <v>0</v>
      </c>
      <c r="AH111" s="257">
        <f t="shared" si="10"/>
        <v>20</v>
      </c>
      <c r="AI111" s="850"/>
      <c r="AJ111" s="848"/>
      <c r="AK111" s="848"/>
      <c r="AL111" s="848"/>
      <c r="AM111" s="848"/>
      <c r="AN111" s="849"/>
    </row>
    <row r="112" spans="3:51" ht="18" customHeight="1">
      <c r="C112" s="216">
        <f>IF(D112="","",SUBTOTAL(103,$D$78:D112))</f>
        <v>35</v>
      </c>
      <c r="D112" s="846" t="str">
        <f>IF('Input Data'!I105="","",'Input Data'!I105)</f>
        <v>DE LEON, HANNAH CHAVEZ</v>
      </c>
      <c r="E112" s="847"/>
      <c r="F112" s="258"/>
      <c r="G112" s="259"/>
      <c r="H112" s="219"/>
      <c r="I112" s="219"/>
      <c r="J112" s="220"/>
      <c r="K112" s="221"/>
      <c r="L112" s="219"/>
      <c r="M112" s="219"/>
      <c r="N112" s="219"/>
      <c r="O112" s="222"/>
      <c r="P112" s="223"/>
      <c r="Q112" s="219"/>
      <c r="R112" s="219"/>
      <c r="S112" s="219"/>
      <c r="T112" s="220"/>
      <c r="U112" s="221"/>
      <c r="V112" s="219"/>
      <c r="W112" s="219"/>
      <c r="X112" s="219"/>
      <c r="Y112" s="222"/>
      <c r="Z112" s="223"/>
      <c r="AA112" s="219"/>
      <c r="AB112" s="219"/>
      <c r="AC112" s="222"/>
      <c r="AD112" s="220"/>
      <c r="AE112" s="212">
        <f t="shared" si="7"/>
        <v>0</v>
      </c>
      <c r="AF112" s="213">
        <f t="shared" si="8"/>
        <v>20</v>
      </c>
      <c r="AG112" s="256">
        <f t="shared" si="9"/>
        <v>0</v>
      </c>
      <c r="AH112" s="257">
        <f t="shared" si="10"/>
        <v>20</v>
      </c>
      <c r="AI112" s="850"/>
      <c r="AJ112" s="848"/>
      <c r="AK112" s="848"/>
      <c r="AL112" s="848"/>
      <c r="AM112" s="848"/>
      <c r="AN112" s="849"/>
    </row>
    <row r="113" spans="3:51" ht="18" customHeight="1">
      <c r="C113" s="216">
        <f>IF(D113="","",SUBTOTAL(103,$D$78:D113))</f>
        <v>36</v>
      </c>
      <c r="D113" s="846" t="str">
        <f>IF('Input Data'!I106="","",'Input Data'!I106)</f>
        <v>DIZON, SHANELLE LIM</v>
      </c>
      <c r="E113" s="847"/>
      <c r="F113" s="258"/>
      <c r="G113" s="259"/>
      <c r="H113" s="219"/>
      <c r="I113" s="219"/>
      <c r="J113" s="220"/>
      <c r="K113" s="221"/>
      <c r="L113" s="219"/>
      <c r="M113" s="219"/>
      <c r="N113" s="219"/>
      <c r="O113" s="222"/>
      <c r="P113" s="223"/>
      <c r="Q113" s="219"/>
      <c r="R113" s="219"/>
      <c r="S113" s="219"/>
      <c r="T113" s="220"/>
      <c r="U113" s="221"/>
      <c r="V113" s="219"/>
      <c r="W113" s="219"/>
      <c r="X113" s="219"/>
      <c r="Y113" s="222"/>
      <c r="Z113" s="223"/>
      <c r="AA113" s="219"/>
      <c r="AB113" s="219"/>
      <c r="AC113" s="222"/>
      <c r="AD113" s="220"/>
      <c r="AE113" s="212">
        <f t="shared" si="7"/>
        <v>0</v>
      </c>
      <c r="AF113" s="213">
        <f t="shared" si="8"/>
        <v>20</v>
      </c>
      <c r="AG113" s="256">
        <f t="shared" si="9"/>
        <v>0</v>
      </c>
      <c r="AH113" s="257">
        <f t="shared" si="10"/>
        <v>20</v>
      </c>
      <c r="AI113" s="850"/>
      <c r="AJ113" s="848"/>
      <c r="AK113" s="848"/>
      <c r="AL113" s="848"/>
      <c r="AM113" s="848"/>
      <c r="AN113" s="849"/>
    </row>
    <row r="114" spans="3:51" ht="18" customHeight="1">
      <c r="C114" s="216">
        <f>IF(D114="","",SUBTOTAL(103,$D$78:D114))</f>
        <v>37</v>
      </c>
      <c r="D114" s="846" t="str">
        <f>IF('Input Data'!I107="","",'Input Data'!I107)</f>
        <v>FRANCISCO, LORIE CHUA</v>
      </c>
      <c r="E114" s="847"/>
      <c r="F114" s="258"/>
      <c r="G114" s="259"/>
      <c r="H114" s="219"/>
      <c r="I114" s="219"/>
      <c r="J114" s="220"/>
      <c r="K114" s="221"/>
      <c r="L114" s="219"/>
      <c r="M114" s="219"/>
      <c r="N114" s="219"/>
      <c r="O114" s="222"/>
      <c r="P114" s="223"/>
      <c r="Q114" s="219"/>
      <c r="R114" s="219"/>
      <c r="S114" s="219"/>
      <c r="T114" s="220"/>
      <c r="U114" s="221"/>
      <c r="V114" s="219"/>
      <c r="W114" s="219"/>
      <c r="X114" s="219"/>
      <c r="Y114" s="222"/>
      <c r="Z114" s="223"/>
      <c r="AA114" s="219"/>
      <c r="AB114" s="219"/>
      <c r="AC114" s="222"/>
      <c r="AD114" s="220"/>
      <c r="AE114" s="212">
        <f t="shared" si="7"/>
        <v>0</v>
      </c>
      <c r="AF114" s="213">
        <f t="shared" si="8"/>
        <v>20</v>
      </c>
      <c r="AG114" s="256">
        <f t="shared" si="9"/>
        <v>0</v>
      </c>
      <c r="AH114" s="257">
        <f t="shared" si="10"/>
        <v>20</v>
      </c>
      <c r="AI114" s="850"/>
      <c r="AJ114" s="848"/>
      <c r="AK114" s="848"/>
      <c r="AL114" s="848"/>
      <c r="AM114" s="848"/>
      <c r="AN114" s="849"/>
    </row>
    <row r="115" spans="3:51" ht="18" customHeight="1">
      <c r="C115" s="216">
        <f>IF(D115="","",SUBTOTAL(103,$D$78:D115))</f>
        <v>38</v>
      </c>
      <c r="D115" s="846" t="str">
        <f>IF('Input Data'!I108="","",'Input Data'!I108)</f>
        <v>ORTEGA, JANELLE SY</v>
      </c>
      <c r="E115" s="847"/>
      <c r="F115" s="258"/>
      <c r="G115" s="259"/>
      <c r="H115" s="219"/>
      <c r="I115" s="219"/>
      <c r="J115" s="220"/>
      <c r="K115" s="221"/>
      <c r="L115" s="219"/>
      <c r="M115" s="219"/>
      <c r="N115" s="219"/>
      <c r="O115" s="222"/>
      <c r="P115" s="223"/>
      <c r="Q115" s="219"/>
      <c r="R115" s="219"/>
      <c r="S115" s="219"/>
      <c r="T115" s="220"/>
      <c r="U115" s="221"/>
      <c r="V115" s="219"/>
      <c r="W115" s="219"/>
      <c r="X115" s="219"/>
      <c r="Y115" s="222"/>
      <c r="Z115" s="223"/>
      <c r="AA115" s="219"/>
      <c r="AB115" s="219"/>
      <c r="AC115" s="222"/>
      <c r="AD115" s="220"/>
      <c r="AE115" s="212">
        <f t="shared" si="7"/>
        <v>0</v>
      </c>
      <c r="AF115" s="213">
        <f t="shared" si="8"/>
        <v>20</v>
      </c>
      <c r="AG115" s="256">
        <f t="shared" si="9"/>
        <v>0</v>
      </c>
      <c r="AH115" s="257">
        <f t="shared" si="10"/>
        <v>20</v>
      </c>
      <c r="AI115" s="850"/>
      <c r="AJ115" s="848"/>
      <c r="AK115" s="848"/>
      <c r="AL115" s="848"/>
      <c r="AM115" s="848"/>
      <c r="AN115" s="849"/>
    </row>
    <row r="116" spans="3:51" ht="18" customHeight="1">
      <c r="C116" s="216">
        <f>IF(D116="","",SUBTOTAL(103,$D$78:D116))</f>
        <v>39</v>
      </c>
      <c r="D116" s="846" t="str">
        <f>IF('Input Data'!I109="","",'Input Data'!I109)</f>
        <v>CHAVEZ, FAYE GO</v>
      </c>
      <c r="E116" s="847"/>
      <c r="F116" s="258"/>
      <c r="G116" s="259"/>
      <c r="H116" s="219"/>
      <c r="I116" s="219"/>
      <c r="J116" s="220"/>
      <c r="K116" s="221"/>
      <c r="L116" s="219"/>
      <c r="M116" s="219"/>
      <c r="N116" s="219"/>
      <c r="O116" s="222"/>
      <c r="P116" s="223"/>
      <c r="Q116" s="219"/>
      <c r="R116" s="219"/>
      <c r="S116" s="219"/>
      <c r="T116" s="220"/>
      <c r="U116" s="221"/>
      <c r="V116" s="219"/>
      <c r="W116" s="219"/>
      <c r="X116" s="219"/>
      <c r="Y116" s="222"/>
      <c r="Z116" s="223"/>
      <c r="AA116" s="219"/>
      <c r="AB116" s="219"/>
      <c r="AC116" s="222"/>
      <c r="AD116" s="220"/>
      <c r="AE116" s="212">
        <f t="shared" si="7"/>
        <v>0</v>
      </c>
      <c r="AF116" s="213">
        <f t="shared" si="8"/>
        <v>20</v>
      </c>
      <c r="AG116" s="256">
        <f t="shared" si="9"/>
        <v>0</v>
      </c>
      <c r="AH116" s="257">
        <f t="shared" si="10"/>
        <v>20</v>
      </c>
      <c r="AI116" s="850"/>
      <c r="AJ116" s="848"/>
      <c r="AK116" s="848"/>
      <c r="AL116" s="848"/>
      <c r="AM116" s="848"/>
      <c r="AN116" s="849"/>
    </row>
    <row r="117" spans="3:51" ht="18" customHeight="1">
      <c r="C117" s="216">
        <f>IF(D117="","",SUBTOTAL(103,$D$78:D117))</f>
        <v>40</v>
      </c>
      <c r="D117" s="846" t="str">
        <f>IF('Input Data'!I110="","",'Input Data'!I110)</f>
        <v>LIM, ROWENA TAN</v>
      </c>
      <c r="E117" s="847"/>
      <c r="F117" s="258"/>
      <c r="G117" s="259"/>
      <c r="H117" s="219"/>
      <c r="I117" s="219"/>
      <c r="J117" s="220"/>
      <c r="K117" s="221"/>
      <c r="L117" s="219"/>
      <c r="M117" s="219"/>
      <c r="N117" s="219"/>
      <c r="O117" s="222"/>
      <c r="P117" s="223"/>
      <c r="Q117" s="219"/>
      <c r="R117" s="219"/>
      <c r="S117" s="219"/>
      <c r="T117" s="220"/>
      <c r="U117" s="221"/>
      <c r="V117" s="219"/>
      <c r="W117" s="219"/>
      <c r="X117" s="219"/>
      <c r="Y117" s="222"/>
      <c r="Z117" s="223"/>
      <c r="AA117" s="219"/>
      <c r="AB117" s="219"/>
      <c r="AC117" s="222"/>
      <c r="AD117" s="220"/>
      <c r="AE117" s="212">
        <f t="shared" si="7"/>
        <v>0</v>
      </c>
      <c r="AF117" s="213">
        <f t="shared" si="8"/>
        <v>20</v>
      </c>
      <c r="AG117" s="256">
        <f t="shared" si="9"/>
        <v>0</v>
      </c>
      <c r="AH117" s="257">
        <f t="shared" si="10"/>
        <v>20</v>
      </c>
      <c r="AI117" s="850"/>
      <c r="AJ117" s="848"/>
      <c r="AK117" s="848"/>
      <c r="AL117" s="848"/>
      <c r="AM117" s="848"/>
      <c r="AN117" s="849"/>
    </row>
    <row r="118" spans="3:51" ht="18" customHeight="1">
      <c r="C118" s="216">
        <f>IF(D118="","",SUBTOTAL(103,$D$78:D118))</f>
        <v>41</v>
      </c>
      <c r="D118" s="846" t="str">
        <f>IF('Input Data'!I111="","",'Input Data'!I111)</f>
        <v>CHUA, KRISTA ONG</v>
      </c>
      <c r="E118" s="847"/>
      <c r="F118" s="258"/>
      <c r="G118" s="259"/>
      <c r="H118" s="219"/>
      <c r="I118" s="219"/>
      <c r="J118" s="220"/>
      <c r="K118" s="221"/>
      <c r="L118" s="219"/>
      <c r="M118" s="219"/>
      <c r="N118" s="219"/>
      <c r="O118" s="222"/>
      <c r="P118" s="223"/>
      <c r="Q118" s="219"/>
      <c r="R118" s="219"/>
      <c r="S118" s="219"/>
      <c r="T118" s="220"/>
      <c r="U118" s="221"/>
      <c r="V118" s="219"/>
      <c r="W118" s="219"/>
      <c r="X118" s="219"/>
      <c r="Y118" s="222"/>
      <c r="Z118" s="223"/>
      <c r="AA118" s="219"/>
      <c r="AB118" s="219"/>
      <c r="AC118" s="222"/>
      <c r="AD118" s="220"/>
      <c r="AE118" s="212">
        <f t="shared" si="7"/>
        <v>0</v>
      </c>
      <c r="AF118" s="213">
        <f t="shared" si="8"/>
        <v>20</v>
      </c>
      <c r="AG118" s="256">
        <f t="shared" si="9"/>
        <v>0</v>
      </c>
      <c r="AH118" s="257">
        <f t="shared" si="10"/>
        <v>20</v>
      </c>
      <c r="AI118" s="850"/>
      <c r="AJ118" s="848"/>
      <c r="AK118" s="848"/>
      <c r="AL118" s="848"/>
      <c r="AM118" s="848"/>
      <c r="AN118" s="849"/>
      <c r="AY118" s="177">
        <f t="shared" si="6"/>
        <v>1</v>
      </c>
    </row>
    <row r="119" spans="3:51" ht="18" customHeight="1">
      <c r="C119" s="216">
        <f>IF(D119="","",SUBTOTAL(103,$D$78:D119))</f>
        <v>42</v>
      </c>
      <c r="D119" s="846" t="str">
        <f>IF('Input Data'!I112="","",'Input Data'!I112)</f>
        <v>SY, MICHELLE UY</v>
      </c>
      <c r="E119" s="847"/>
      <c r="F119" s="221"/>
      <c r="G119" s="219"/>
      <c r="H119" s="219"/>
      <c r="I119" s="219"/>
      <c r="J119" s="220"/>
      <c r="K119" s="221"/>
      <c r="L119" s="219"/>
      <c r="M119" s="219"/>
      <c r="N119" s="219"/>
      <c r="O119" s="222"/>
      <c r="P119" s="223"/>
      <c r="Q119" s="219"/>
      <c r="R119" s="219"/>
      <c r="S119" s="219"/>
      <c r="T119" s="220"/>
      <c r="U119" s="221"/>
      <c r="V119" s="219"/>
      <c r="W119" s="219"/>
      <c r="X119" s="219"/>
      <c r="Y119" s="222"/>
      <c r="Z119" s="223"/>
      <c r="AA119" s="219"/>
      <c r="AB119" s="219"/>
      <c r="AC119" s="222"/>
      <c r="AD119" s="220"/>
      <c r="AE119" s="212">
        <f t="shared" si="7"/>
        <v>0</v>
      </c>
      <c r="AF119" s="213">
        <f t="shared" si="8"/>
        <v>20</v>
      </c>
      <c r="AG119" s="256">
        <f t="shared" si="9"/>
        <v>0</v>
      </c>
      <c r="AH119" s="257">
        <f t="shared" si="10"/>
        <v>20</v>
      </c>
      <c r="AI119" s="850"/>
      <c r="AJ119" s="848"/>
      <c r="AK119" s="848"/>
      <c r="AL119" s="848"/>
      <c r="AM119" s="848"/>
      <c r="AN119" s="849"/>
      <c r="AY119" s="177">
        <f t="shared" si="6"/>
        <v>1</v>
      </c>
    </row>
    <row r="120" spans="3:51" ht="18" customHeight="1">
      <c r="C120" s="216">
        <f>IF(D120="","",SUBTOTAL(103,$D$78:D120))</f>
        <v>43</v>
      </c>
      <c r="D120" s="846" t="str">
        <f>IF('Input Data'!I113="","",'Input Data'!I113)</f>
        <v>GO, CLARIBEL CO</v>
      </c>
      <c r="E120" s="847"/>
      <c r="F120" s="221"/>
      <c r="G120" s="219"/>
      <c r="H120" s="219"/>
      <c r="I120" s="219"/>
      <c r="J120" s="220"/>
      <c r="K120" s="221"/>
      <c r="L120" s="219"/>
      <c r="M120" s="219"/>
      <c r="N120" s="219"/>
      <c r="O120" s="222"/>
      <c r="P120" s="223"/>
      <c r="Q120" s="219"/>
      <c r="R120" s="219"/>
      <c r="S120" s="219"/>
      <c r="T120" s="220"/>
      <c r="U120" s="221"/>
      <c r="V120" s="219"/>
      <c r="W120" s="219"/>
      <c r="X120" s="219"/>
      <c r="Y120" s="222"/>
      <c r="Z120" s="223"/>
      <c r="AA120" s="219"/>
      <c r="AB120" s="219"/>
      <c r="AC120" s="222"/>
      <c r="AD120" s="220"/>
      <c r="AE120" s="212">
        <f t="shared" si="7"/>
        <v>0</v>
      </c>
      <c r="AF120" s="213">
        <f t="shared" si="8"/>
        <v>20</v>
      </c>
      <c r="AG120" s="256">
        <f t="shared" si="9"/>
        <v>0</v>
      </c>
      <c r="AH120" s="257">
        <f t="shared" si="10"/>
        <v>20</v>
      </c>
      <c r="AI120" s="850"/>
      <c r="AJ120" s="848"/>
      <c r="AK120" s="848"/>
      <c r="AL120" s="848"/>
      <c r="AM120" s="848"/>
      <c r="AN120" s="849"/>
      <c r="AY120" s="177">
        <f t="shared" si="6"/>
        <v>1</v>
      </c>
    </row>
    <row r="121" spans="3:51" ht="18" customHeight="1">
      <c r="C121" s="216">
        <f>IF(D121="","",SUBTOTAL(103,$D$78:D121))</f>
        <v>44</v>
      </c>
      <c r="D121" s="846" t="str">
        <f>IF('Input Data'!I114="","",'Input Data'!I114)</f>
        <v>TAN, DAISY DY</v>
      </c>
      <c r="E121" s="847"/>
      <c r="F121" s="221"/>
      <c r="G121" s="219"/>
      <c r="H121" s="219"/>
      <c r="I121" s="219"/>
      <c r="J121" s="220"/>
      <c r="K121" s="221"/>
      <c r="L121" s="219"/>
      <c r="M121" s="219"/>
      <c r="N121" s="219"/>
      <c r="O121" s="222"/>
      <c r="P121" s="223"/>
      <c r="Q121" s="219"/>
      <c r="R121" s="219"/>
      <c r="S121" s="219"/>
      <c r="T121" s="220"/>
      <c r="U121" s="221"/>
      <c r="V121" s="219"/>
      <c r="W121" s="219"/>
      <c r="X121" s="219"/>
      <c r="Y121" s="222"/>
      <c r="Z121" s="223"/>
      <c r="AA121" s="219"/>
      <c r="AB121" s="219"/>
      <c r="AC121" s="222"/>
      <c r="AD121" s="220"/>
      <c r="AE121" s="212">
        <f t="shared" si="7"/>
        <v>0</v>
      </c>
      <c r="AF121" s="213">
        <f t="shared" si="8"/>
        <v>20</v>
      </c>
      <c r="AG121" s="256">
        <f t="shared" si="9"/>
        <v>0</v>
      </c>
      <c r="AH121" s="257">
        <f t="shared" si="10"/>
        <v>20</v>
      </c>
      <c r="AI121" s="850"/>
      <c r="AJ121" s="848"/>
      <c r="AK121" s="848"/>
      <c r="AL121" s="848"/>
      <c r="AM121" s="848"/>
      <c r="AN121" s="849"/>
      <c r="AY121" s="177">
        <f t="shared" si="6"/>
        <v>1</v>
      </c>
    </row>
    <row r="122" spans="3:51" ht="18" customHeight="1">
      <c r="C122" s="216">
        <f>IF(D122="","",SUBTOTAL(103,$D$78:D122))</f>
        <v>45</v>
      </c>
      <c r="D122" s="846" t="str">
        <f>IF('Input Data'!I115="","",'Input Data'!I115)</f>
        <v>ONG, PRECIOUS TIU</v>
      </c>
      <c r="E122" s="847"/>
      <c r="F122" s="221"/>
      <c r="G122" s="219"/>
      <c r="H122" s="219"/>
      <c r="I122" s="219"/>
      <c r="J122" s="220"/>
      <c r="K122" s="221"/>
      <c r="L122" s="219"/>
      <c r="M122" s="219"/>
      <c r="N122" s="219"/>
      <c r="O122" s="222"/>
      <c r="P122" s="223"/>
      <c r="Q122" s="219"/>
      <c r="R122" s="219"/>
      <c r="S122" s="219"/>
      <c r="T122" s="220"/>
      <c r="U122" s="221"/>
      <c r="V122" s="219"/>
      <c r="W122" s="219"/>
      <c r="X122" s="219"/>
      <c r="Y122" s="222"/>
      <c r="Z122" s="223"/>
      <c r="AA122" s="219"/>
      <c r="AB122" s="219"/>
      <c r="AC122" s="222"/>
      <c r="AD122" s="220"/>
      <c r="AE122" s="212">
        <f t="shared" si="7"/>
        <v>0</v>
      </c>
      <c r="AF122" s="213">
        <f t="shared" si="8"/>
        <v>20</v>
      </c>
      <c r="AG122" s="256">
        <f t="shared" si="9"/>
        <v>0</v>
      </c>
      <c r="AH122" s="257">
        <f t="shared" si="10"/>
        <v>20</v>
      </c>
      <c r="AI122" s="850"/>
      <c r="AJ122" s="848"/>
      <c r="AK122" s="848"/>
      <c r="AL122" s="848"/>
      <c r="AM122" s="848"/>
      <c r="AN122" s="849"/>
      <c r="AY122" s="177">
        <f t="shared" si="6"/>
        <v>1</v>
      </c>
    </row>
    <row r="123" spans="3:51" ht="18" customHeight="1">
      <c r="C123" s="216">
        <f>IF(D123="","",SUBTOTAL(103,$D$78:D123))</f>
        <v>46</v>
      </c>
      <c r="D123" s="846" t="str">
        <f>IF('Input Data'!I116="","",'Input Data'!I116)</f>
        <v>UY, PHOEBE YUMUL</v>
      </c>
      <c r="E123" s="847"/>
      <c r="F123" s="221"/>
      <c r="G123" s="219"/>
      <c r="H123" s="219"/>
      <c r="I123" s="219"/>
      <c r="J123" s="220"/>
      <c r="K123" s="221"/>
      <c r="L123" s="219"/>
      <c r="M123" s="219"/>
      <c r="N123" s="219"/>
      <c r="O123" s="222"/>
      <c r="P123" s="223"/>
      <c r="Q123" s="219"/>
      <c r="R123" s="219"/>
      <c r="S123" s="219"/>
      <c r="T123" s="220"/>
      <c r="U123" s="221"/>
      <c r="V123" s="219"/>
      <c r="W123" s="219"/>
      <c r="X123" s="219"/>
      <c r="Y123" s="222"/>
      <c r="Z123" s="223"/>
      <c r="AA123" s="219"/>
      <c r="AB123" s="219"/>
      <c r="AC123" s="222"/>
      <c r="AD123" s="220"/>
      <c r="AE123" s="212">
        <f t="shared" si="7"/>
        <v>0</v>
      </c>
      <c r="AF123" s="213">
        <f t="shared" si="8"/>
        <v>20</v>
      </c>
      <c r="AG123" s="256">
        <f t="shared" si="9"/>
        <v>0</v>
      </c>
      <c r="AH123" s="257">
        <f t="shared" si="10"/>
        <v>20</v>
      </c>
      <c r="AI123" s="850"/>
      <c r="AJ123" s="848"/>
      <c r="AK123" s="848"/>
      <c r="AL123" s="848"/>
      <c r="AM123" s="848"/>
      <c r="AN123" s="849"/>
      <c r="AY123" s="177">
        <f t="shared" si="6"/>
        <v>1</v>
      </c>
    </row>
    <row r="124" spans="3:51" ht="18" customHeight="1">
      <c r="C124" s="216">
        <f>IF(D124="","",SUBTOTAL(103,$D$78:D124))</f>
        <v>47</v>
      </c>
      <c r="D124" s="846" t="str">
        <f>IF('Input Data'!I117="","",'Input Data'!I117)</f>
        <v>CO, JANINE MENDOZA</v>
      </c>
      <c r="E124" s="847"/>
      <c r="F124" s="221"/>
      <c r="G124" s="219"/>
      <c r="H124" s="219"/>
      <c r="I124" s="219"/>
      <c r="J124" s="220"/>
      <c r="K124" s="221"/>
      <c r="L124" s="219"/>
      <c r="M124" s="219"/>
      <c r="N124" s="219"/>
      <c r="O124" s="222"/>
      <c r="P124" s="223"/>
      <c r="Q124" s="219"/>
      <c r="R124" s="219"/>
      <c r="S124" s="219"/>
      <c r="T124" s="220"/>
      <c r="U124" s="221"/>
      <c r="V124" s="219"/>
      <c r="W124" s="219"/>
      <c r="X124" s="219"/>
      <c r="Y124" s="222"/>
      <c r="Z124" s="223"/>
      <c r="AA124" s="219"/>
      <c r="AB124" s="219"/>
      <c r="AC124" s="222"/>
      <c r="AD124" s="220"/>
      <c r="AE124" s="212">
        <f t="shared" si="7"/>
        <v>0</v>
      </c>
      <c r="AF124" s="213">
        <f t="shared" si="8"/>
        <v>20</v>
      </c>
      <c r="AG124" s="256">
        <f t="shared" si="9"/>
        <v>0</v>
      </c>
      <c r="AH124" s="257">
        <f t="shared" si="10"/>
        <v>20</v>
      </c>
      <c r="AI124" s="850"/>
      <c r="AJ124" s="848"/>
      <c r="AK124" s="848"/>
      <c r="AL124" s="848"/>
      <c r="AM124" s="848"/>
      <c r="AN124" s="849"/>
      <c r="AY124" s="177">
        <f t="shared" si="6"/>
        <v>1</v>
      </c>
    </row>
    <row r="125" spans="3:51" ht="18" customHeight="1">
      <c r="C125" s="216">
        <f>IF(D125="","",SUBTOTAL(103,$D$78:D125))</f>
        <v>48</v>
      </c>
      <c r="D125" s="846" t="str">
        <f>IF('Input Data'!I118="","",'Input Data'!I118)</f>
        <v>DY, MARIEL LOPEZ</v>
      </c>
      <c r="E125" s="847"/>
      <c r="F125" s="221"/>
      <c r="G125" s="219"/>
      <c r="H125" s="219"/>
      <c r="I125" s="219"/>
      <c r="J125" s="220"/>
      <c r="K125" s="221"/>
      <c r="L125" s="219"/>
      <c r="M125" s="219"/>
      <c r="N125" s="219"/>
      <c r="O125" s="222"/>
      <c r="P125" s="223"/>
      <c r="Q125" s="219"/>
      <c r="R125" s="219"/>
      <c r="S125" s="219"/>
      <c r="T125" s="220"/>
      <c r="U125" s="221"/>
      <c r="V125" s="219"/>
      <c r="W125" s="219"/>
      <c r="X125" s="219"/>
      <c r="Y125" s="222"/>
      <c r="Z125" s="223"/>
      <c r="AA125" s="219"/>
      <c r="AB125" s="219"/>
      <c r="AC125" s="222"/>
      <c r="AD125" s="220"/>
      <c r="AE125" s="212">
        <f t="shared" si="7"/>
        <v>0</v>
      </c>
      <c r="AF125" s="213">
        <f t="shared" si="8"/>
        <v>20</v>
      </c>
      <c r="AG125" s="256">
        <f t="shared" si="9"/>
        <v>0</v>
      </c>
      <c r="AH125" s="257">
        <f t="shared" si="10"/>
        <v>20</v>
      </c>
      <c r="AI125" s="850"/>
      <c r="AJ125" s="848"/>
      <c r="AK125" s="848"/>
      <c r="AL125" s="848"/>
      <c r="AM125" s="848"/>
      <c r="AN125" s="849"/>
      <c r="AY125" s="177">
        <f t="shared" si="6"/>
        <v>1</v>
      </c>
    </row>
    <row r="126" spans="3:51" ht="18" customHeight="1">
      <c r="C126" s="216">
        <f>IF(D126="","",SUBTOTAL(103,$D$78:D126))</f>
        <v>49</v>
      </c>
      <c r="D126" s="846" t="str">
        <f>IF('Input Data'!I119="","",'Input Data'!I119)</f>
        <v>TIU, SHARLENE PONCE</v>
      </c>
      <c r="E126" s="847"/>
      <c r="F126" s="221"/>
      <c r="G126" s="219"/>
      <c r="H126" s="219"/>
      <c r="I126" s="219"/>
      <c r="J126" s="220"/>
      <c r="K126" s="221"/>
      <c r="L126" s="219"/>
      <c r="M126" s="219"/>
      <c r="N126" s="219"/>
      <c r="O126" s="222"/>
      <c r="P126" s="223"/>
      <c r="Q126" s="219"/>
      <c r="R126" s="219"/>
      <c r="S126" s="219"/>
      <c r="T126" s="220"/>
      <c r="U126" s="221"/>
      <c r="V126" s="219"/>
      <c r="W126" s="219"/>
      <c r="X126" s="219"/>
      <c r="Y126" s="222"/>
      <c r="Z126" s="223"/>
      <c r="AA126" s="219"/>
      <c r="AB126" s="219"/>
      <c r="AC126" s="222"/>
      <c r="AD126" s="220"/>
      <c r="AE126" s="212">
        <f t="shared" si="7"/>
        <v>0</v>
      </c>
      <c r="AF126" s="213">
        <f t="shared" si="8"/>
        <v>20</v>
      </c>
      <c r="AG126" s="256">
        <f t="shared" si="9"/>
        <v>0</v>
      </c>
      <c r="AH126" s="257">
        <f t="shared" si="10"/>
        <v>20</v>
      </c>
      <c r="AI126" s="850"/>
      <c r="AJ126" s="848"/>
      <c r="AK126" s="848"/>
      <c r="AL126" s="848"/>
      <c r="AM126" s="848"/>
      <c r="AN126" s="849"/>
      <c r="AY126" s="177">
        <f t="shared" si="6"/>
        <v>1</v>
      </c>
    </row>
    <row r="127" spans="3:51" ht="18" customHeight="1">
      <c r="C127" s="216">
        <f>IF(D127="","",SUBTOTAL(103,$D$78:D127))</f>
        <v>50</v>
      </c>
      <c r="D127" s="846" t="str">
        <f>IF('Input Data'!I120="","",'Input Data'!I120)</f>
        <v>YUMUL, GLAIZA RIVERA</v>
      </c>
      <c r="E127" s="847"/>
      <c r="F127" s="221"/>
      <c r="G127" s="219"/>
      <c r="H127" s="219"/>
      <c r="I127" s="219"/>
      <c r="J127" s="220"/>
      <c r="K127" s="221"/>
      <c r="L127" s="219"/>
      <c r="M127" s="219"/>
      <c r="N127" s="219"/>
      <c r="O127" s="222"/>
      <c r="P127" s="223"/>
      <c r="Q127" s="219"/>
      <c r="R127" s="219"/>
      <c r="S127" s="219"/>
      <c r="T127" s="220"/>
      <c r="U127" s="221"/>
      <c r="V127" s="219"/>
      <c r="W127" s="219"/>
      <c r="X127" s="219"/>
      <c r="Y127" s="222"/>
      <c r="Z127" s="223"/>
      <c r="AA127" s="219"/>
      <c r="AB127" s="219"/>
      <c r="AC127" s="222"/>
      <c r="AD127" s="220"/>
      <c r="AE127" s="212">
        <f t="shared" si="7"/>
        <v>0</v>
      </c>
      <c r="AF127" s="213">
        <f t="shared" si="8"/>
        <v>20</v>
      </c>
      <c r="AG127" s="256">
        <f t="shared" si="9"/>
        <v>0</v>
      </c>
      <c r="AH127" s="257">
        <f t="shared" si="10"/>
        <v>20</v>
      </c>
      <c r="AI127" s="850"/>
      <c r="AJ127" s="848"/>
      <c r="AK127" s="848"/>
      <c r="AL127" s="848"/>
      <c r="AM127" s="848"/>
      <c r="AN127" s="849"/>
      <c r="AY127" s="177">
        <f t="shared" si="6"/>
        <v>1</v>
      </c>
    </row>
    <row r="128" spans="3:51" ht="18" customHeight="1">
      <c r="C128" s="216" t="str">
        <f>IF(D128="","",SUBTOTAL(103,$D$78:D128))</f>
        <v/>
      </c>
      <c r="D128" s="846" t="str">
        <f>IF('Input Data'!I121="","",'Input Data'!I121)</f>
        <v/>
      </c>
      <c r="E128" s="847"/>
      <c r="F128" s="221"/>
      <c r="G128" s="219"/>
      <c r="H128" s="219"/>
      <c r="I128" s="219"/>
      <c r="J128" s="220"/>
      <c r="K128" s="221"/>
      <c r="L128" s="219"/>
      <c r="M128" s="219"/>
      <c r="N128" s="219"/>
      <c r="O128" s="222"/>
      <c r="P128" s="223"/>
      <c r="Q128" s="219"/>
      <c r="R128" s="219"/>
      <c r="S128" s="219"/>
      <c r="T128" s="220"/>
      <c r="U128" s="221"/>
      <c r="V128" s="219"/>
      <c r="W128" s="219"/>
      <c r="X128" s="219"/>
      <c r="Y128" s="222"/>
      <c r="Z128" s="223"/>
      <c r="AA128" s="219"/>
      <c r="AB128" s="219"/>
      <c r="AC128" s="222"/>
      <c r="AD128" s="220"/>
      <c r="AE128" s="212" t="str">
        <f t="shared" si="7"/>
        <v/>
      </c>
      <c r="AF128" s="213" t="str">
        <f t="shared" si="8"/>
        <v/>
      </c>
      <c r="AG128" s="256" t="str">
        <f t="shared" si="9"/>
        <v/>
      </c>
      <c r="AH128" s="257" t="str">
        <f t="shared" si="10"/>
        <v/>
      </c>
      <c r="AI128" s="850"/>
      <c r="AJ128" s="848"/>
      <c r="AK128" s="848"/>
      <c r="AL128" s="848"/>
      <c r="AM128" s="848"/>
      <c r="AN128" s="849"/>
      <c r="AY128" s="177">
        <f t="shared" si="6"/>
        <v>0</v>
      </c>
    </row>
    <row r="129" spans="2:51" ht="18" customHeight="1">
      <c r="C129" s="216" t="str">
        <f>IF(D129="","",SUBTOTAL(103,$D$78:D129))</f>
        <v/>
      </c>
      <c r="D129" s="846" t="str">
        <f>IF('Input Data'!I122="","",'Input Data'!I122)</f>
        <v/>
      </c>
      <c r="E129" s="847"/>
      <c r="F129" s="221"/>
      <c r="G129" s="219"/>
      <c r="H129" s="219"/>
      <c r="I129" s="219"/>
      <c r="J129" s="220"/>
      <c r="K129" s="221"/>
      <c r="L129" s="219"/>
      <c r="M129" s="219"/>
      <c r="N129" s="219"/>
      <c r="O129" s="222"/>
      <c r="P129" s="223"/>
      <c r="Q129" s="219"/>
      <c r="R129" s="219"/>
      <c r="S129" s="219"/>
      <c r="T129" s="220"/>
      <c r="U129" s="221"/>
      <c r="V129" s="219"/>
      <c r="W129" s="219"/>
      <c r="X129" s="219"/>
      <c r="Y129" s="222"/>
      <c r="Z129" s="223"/>
      <c r="AA129" s="219"/>
      <c r="AB129" s="219"/>
      <c r="AC129" s="222"/>
      <c r="AD129" s="220"/>
      <c r="AE129" s="212" t="str">
        <f t="shared" si="7"/>
        <v/>
      </c>
      <c r="AF129" s="213" t="str">
        <f t="shared" si="8"/>
        <v/>
      </c>
      <c r="AG129" s="256" t="str">
        <f t="shared" si="9"/>
        <v/>
      </c>
      <c r="AH129" s="257" t="str">
        <f t="shared" si="10"/>
        <v/>
      </c>
      <c r="AI129" s="850"/>
      <c r="AJ129" s="848"/>
      <c r="AK129" s="848"/>
      <c r="AL129" s="848"/>
      <c r="AM129" s="848"/>
      <c r="AN129" s="849"/>
      <c r="AY129" s="177">
        <f t="shared" si="6"/>
        <v>0</v>
      </c>
    </row>
    <row r="130" spans="2:51" ht="18" customHeight="1">
      <c r="C130" s="216" t="str">
        <f>IF(D130="","",SUBTOTAL(103,$D$78:D130))</f>
        <v/>
      </c>
      <c r="D130" s="846" t="str">
        <f>IF('Input Data'!I123="","",'Input Data'!I123)</f>
        <v/>
      </c>
      <c r="E130" s="847"/>
      <c r="F130" s="221"/>
      <c r="G130" s="219"/>
      <c r="H130" s="219"/>
      <c r="I130" s="219"/>
      <c r="J130" s="220"/>
      <c r="K130" s="221"/>
      <c r="L130" s="219"/>
      <c r="M130" s="219"/>
      <c r="N130" s="219"/>
      <c r="O130" s="222"/>
      <c r="P130" s="223"/>
      <c r="Q130" s="219"/>
      <c r="R130" s="219"/>
      <c r="S130" s="219"/>
      <c r="T130" s="220"/>
      <c r="U130" s="221"/>
      <c r="V130" s="219"/>
      <c r="W130" s="219"/>
      <c r="X130" s="219"/>
      <c r="Y130" s="222"/>
      <c r="Z130" s="223"/>
      <c r="AA130" s="219"/>
      <c r="AB130" s="219"/>
      <c r="AC130" s="222"/>
      <c r="AD130" s="220"/>
      <c r="AE130" s="212" t="str">
        <f t="shared" si="7"/>
        <v/>
      </c>
      <c r="AF130" s="213" t="str">
        <f t="shared" si="8"/>
        <v/>
      </c>
      <c r="AG130" s="256" t="str">
        <f t="shared" si="9"/>
        <v/>
      </c>
      <c r="AH130" s="257" t="str">
        <f t="shared" si="10"/>
        <v/>
      </c>
      <c r="AI130" s="850"/>
      <c r="AJ130" s="848"/>
      <c r="AK130" s="848"/>
      <c r="AL130" s="848"/>
      <c r="AM130" s="848"/>
      <c r="AN130" s="849"/>
      <c r="AY130" s="177">
        <f t="shared" si="6"/>
        <v>0</v>
      </c>
    </row>
    <row r="131" spans="2:51" ht="18" customHeight="1">
      <c r="C131" s="216" t="str">
        <f>IF(D131="","",SUBTOTAL(103,$D$78:D131))</f>
        <v/>
      </c>
      <c r="D131" s="846" t="str">
        <f>IF('Input Data'!I124="","",'Input Data'!I124)</f>
        <v/>
      </c>
      <c r="E131" s="847"/>
      <c r="F131" s="221"/>
      <c r="G131" s="219"/>
      <c r="H131" s="219"/>
      <c r="I131" s="219"/>
      <c r="J131" s="220"/>
      <c r="K131" s="221"/>
      <c r="L131" s="219"/>
      <c r="M131" s="219"/>
      <c r="N131" s="219"/>
      <c r="O131" s="222"/>
      <c r="P131" s="223"/>
      <c r="Q131" s="219"/>
      <c r="R131" s="219"/>
      <c r="S131" s="219"/>
      <c r="T131" s="220"/>
      <c r="U131" s="221"/>
      <c r="V131" s="219"/>
      <c r="W131" s="219"/>
      <c r="X131" s="219"/>
      <c r="Y131" s="222"/>
      <c r="Z131" s="223"/>
      <c r="AA131" s="219"/>
      <c r="AB131" s="219"/>
      <c r="AC131" s="222"/>
      <c r="AD131" s="220"/>
      <c r="AE131" s="212" t="str">
        <f t="shared" si="7"/>
        <v/>
      </c>
      <c r="AF131" s="213" t="str">
        <f t="shared" si="8"/>
        <v/>
      </c>
      <c r="AG131" s="256" t="str">
        <f t="shared" si="9"/>
        <v/>
      </c>
      <c r="AH131" s="257" t="str">
        <f t="shared" si="10"/>
        <v/>
      </c>
      <c r="AI131" s="850"/>
      <c r="AJ131" s="848"/>
      <c r="AK131" s="848"/>
      <c r="AL131" s="848"/>
      <c r="AM131" s="848"/>
      <c r="AN131" s="849"/>
      <c r="AY131" s="177">
        <f t="shared" si="6"/>
        <v>0</v>
      </c>
    </row>
    <row r="132" spans="2:51" ht="18" customHeight="1">
      <c r="C132" s="216" t="str">
        <f>IF(D132="","",SUBTOTAL(103,$D$78:D132))</f>
        <v/>
      </c>
      <c r="D132" s="846" t="str">
        <f>IF('Input Data'!I125="","",'Input Data'!I125)</f>
        <v/>
      </c>
      <c r="E132" s="847"/>
      <c r="F132" s="221"/>
      <c r="G132" s="219"/>
      <c r="H132" s="219"/>
      <c r="I132" s="219"/>
      <c r="J132" s="220"/>
      <c r="K132" s="221"/>
      <c r="L132" s="219"/>
      <c r="M132" s="219"/>
      <c r="N132" s="219"/>
      <c r="O132" s="222"/>
      <c r="P132" s="223"/>
      <c r="Q132" s="219"/>
      <c r="R132" s="219"/>
      <c r="S132" s="219"/>
      <c r="T132" s="220"/>
      <c r="U132" s="221"/>
      <c r="V132" s="219"/>
      <c r="W132" s="219"/>
      <c r="X132" s="219"/>
      <c r="Y132" s="222"/>
      <c r="Z132" s="223"/>
      <c r="AA132" s="219"/>
      <c r="AB132" s="219"/>
      <c r="AC132" s="222"/>
      <c r="AD132" s="220"/>
      <c r="AE132" s="212" t="str">
        <f t="shared" si="7"/>
        <v/>
      </c>
      <c r="AF132" s="213" t="str">
        <f t="shared" si="8"/>
        <v/>
      </c>
      <c r="AG132" s="256" t="str">
        <f t="shared" si="9"/>
        <v/>
      </c>
      <c r="AH132" s="257" t="str">
        <f t="shared" si="10"/>
        <v/>
      </c>
      <c r="AI132" s="850"/>
      <c r="AJ132" s="848"/>
      <c r="AK132" s="848"/>
      <c r="AL132" s="848"/>
      <c r="AM132" s="848"/>
      <c r="AN132" s="849"/>
      <c r="AY132" s="177">
        <f t="shared" si="6"/>
        <v>0</v>
      </c>
    </row>
    <row r="133" spans="2:51" ht="18" customHeight="1">
      <c r="C133" s="216" t="str">
        <f>IF(D133="","",SUBTOTAL(103,$D$78:D133))</f>
        <v/>
      </c>
      <c r="D133" s="846" t="str">
        <f>IF('Input Data'!I126="","",'Input Data'!I126)</f>
        <v/>
      </c>
      <c r="E133" s="847"/>
      <c r="F133" s="221"/>
      <c r="G133" s="219"/>
      <c r="H133" s="219"/>
      <c r="I133" s="219"/>
      <c r="J133" s="220"/>
      <c r="K133" s="221"/>
      <c r="L133" s="219"/>
      <c r="M133" s="219"/>
      <c r="N133" s="219"/>
      <c r="O133" s="222"/>
      <c r="P133" s="223"/>
      <c r="Q133" s="219"/>
      <c r="R133" s="219"/>
      <c r="S133" s="219"/>
      <c r="T133" s="220"/>
      <c r="U133" s="221"/>
      <c r="V133" s="219"/>
      <c r="W133" s="219"/>
      <c r="X133" s="219"/>
      <c r="Y133" s="222"/>
      <c r="Z133" s="223"/>
      <c r="AA133" s="219"/>
      <c r="AB133" s="219"/>
      <c r="AC133" s="222"/>
      <c r="AD133" s="220"/>
      <c r="AE133" s="212" t="str">
        <f t="shared" si="7"/>
        <v/>
      </c>
      <c r="AF133" s="213" t="str">
        <f t="shared" si="8"/>
        <v/>
      </c>
      <c r="AG133" s="256" t="str">
        <f t="shared" si="9"/>
        <v/>
      </c>
      <c r="AH133" s="257" t="str">
        <f t="shared" si="10"/>
        <v/>
      </c>
      <c r="AI133" s="850"/>
      <c r="AJ133" s="848"/>
      <c r="AK133" s="848"/>
      <c r="AL133" s="848"/>
      <c r="AM133" s="848"/>
      <c r="AN133" s="849"/>
      <c r="AY133" s="177">
        <f t="shared" si="6"/>
        <v>0</v>
      </c>
    </row>
    <row r="134" spans="2:51" ht="18" customHeight="1">
      <c r="C134" s="216" t="str">
        <f>IF(D134="","",SUBTOTAL(103,$D$78:D134))</f>
        <v/>
      </c>
      <c r="D134" s="846" t="str">
        <f>IF('Input Data'!I127="","",'Input Data'!I127)</f>
        <v/>
      </c>
      <c r="E134" s="847"/>
      <c r="F134" s="221"/>
      <c r="G134" s="219"/>
      <c r="H134" s="219"/>
      <c r="I134" s="219"/>
      <c r="J134" s="220"/>
      <c r="K134" s="221"/>
      <c r="L134" s="219"/>
      <c r="M134" s="219"/>
      <c r="N134" s="219"/>
      <c r="O134" s="222"/>
      <c r="P134" s="223"/>
      <c r="Q134" s="219"/>
      <c r="R134" s="219"/>
      <c r="S134" s="219"/>
      <c r="T134" s="220"/>
      <c r="U134" s="221"/>
      <c r="V134" s="219"/>
      <c r="W134" s="219"/>
      <c r="X134" s="219"/>
      <c r="Y134" s="222"/>
      <c r="Z134" s="223"/>
      <c r="AA134" s="219"/>
      <c r="AB134" s="219"/>
      <c r="AC134" s="222"/>
      <c r="AD134" s="220"/>
      <c r="AE134" s="212" t="str">
        <f t="shared" si="7"/>
        <v/>
      </c>
      <c r="AF134" s="213" t="str">
        <f t="shared" si="8"/>
        <v/>
      </c>
      <c r="AG134" s="256" t="str">
        <f t="shared" si="9"/>
        <v/>
      </c>
      <c r="AH134" s="257" t="str">
        <f t="shared" si="10"/>
        <v/>
      </c>
      <c r="AI134" s="850"/>
      <c r="AJ134" s="848"/>
      <c r="AK134" s="848"/>
      <c r="AL134" s="848"/>
      <c r="AM134" s="848"/>
      <c r="AN134" s="849"/>
      <c r="AY134" s="177">
        <f t="shared" si="6"/>
        <v>0</v>
      </c>
    </row>
    <row r="135" spans="2:51" ht="18" customHeight="1">
      <c r="C135" s="216" t="str">
        <f>IF(D135="","",SUBTOTAL(103,$D$78:D135))</f>
        <v/>
      </c>
      <c r="D135" s="846" t="str">
        <f>IF('Input Data'!I128="","",'Input Data'!I128)</f>
        <v/>
      </c>
      <c r="E135" s="847"/>
      <c r="F135" s="221"/>
      <c r="G135" s="219"/>
      <c r="H135" s="219"/>
      <c r="I135" s="219"/>
      <c r="J135" s="220"/>
      <c r="K135" s="221"/>
      <c r="L135" s="219"/>
      <c r="M135" s="219"/>
      <c r="N135" s="219"/>
      <c r="O135" s="222"/>
      <c r="P135" s="223"/>
      <c r="Q135" s="219"/>
      <c r="R135" s="219"/>
      <c r="S135" s="219"/>
      <c r="T135" s="220"/>
      <c r="U135" s="221"/>
      <c r="V135" s="219"/>
      <c r="W135" s="219"/>
      <c r="X135" s="219"/>
      <c r="Y135" s="222"/>
      <c r="Z135" s="223"/>
      <c r="AA135" s="219"/>
      <c r="AB135" s="219"/>
      <c r="AC135" s="222"/>
      <c r="AD135" s="220"/>
      <c r="AE135" s="212" t="str">
        <f t="shared" si="7"/>
        <v/>
      </c>
      <c r="AF135" s="213" t="str">
        <f t="shared" si="8"/>
        <v/>
      </c>
      <c r="AG135" s="256" t="str">
        <f t="shared" si="9"/>
        <v/>
      </c>
      <c r="AH135" s="257" t="str">
        <f t="shared" si="10"/>
        <v/>
      </c>
      <c r="AI135" s="850"/>
      <c r="AJ135" s="848"/>
      <c r="AK135" s="848"/>
      <c r="AL135" s="848"/>
      <c r="AM135" s="848"/>
      <c r="AN135" s="849"/>
      <c r="AY135" s="177">
        <f t="shared" si="6"/>
        <v>0</v>
      </c>
    </row>
    <row r="136" spans="2:51" ht="18" customHeight="1">
      <c r="C136" s="216" t="str">
        <f>IF(D136="","",SUBTOTAL(103,$D$78:D136))</f>
        <v/>
      </c>
      <c r="D136" s="846" t="str">
        <f>IF('Input Data'!I129="","",'Input Data'!I129)</f>
        <v/>
      </c>
      <c r="E136" s="847"/>
      <c r="F136" s="236"/>
      <c r="G136" s="237"/>
      <c r="H136" s="237"/>
      <c r="I136" s="237"/>
      <c r="J136" s="238"/>
      <c r="K136" s="236"/>
      <c r="L136" s="237"/>
      <c r="M136" s="237"/>
      <c r="N136" s="237"/>
      <c r="O136" s="239"/>
      <c r="P136" s="240"/>
      <c r="Q136" s="237"/>
      <c r="R136" s="237"/>
      <c r="S136" s="237"/>
      <c r="T136" s="238"/>
      <c r="U136" s="236"/>
      <c r="V136" s="237"/>
      <c r="W136" s="237"/>
      <c r="X136" s="237"/>
      <c r="Y136" s="239"/>
      <c r="Z136" s="240"/>
      <c r="AA136" s="237"/>
      <c r="AB136" s="237"/>
      <c r="AC136" s="239"/>
      <c r="AD136" s="238"/>
      <c r="AE136" s="212" t="str">
        <f t="shared" si="7"/>
        <v/>
      </c>
      <c r="AF136" s="213" t="str">
        <f t="shared" si="8"/>
        <v/>
      </c>
      <c r="AG136" s="256" t="str">
        <f t="shared" si="9"/>
        <v/>
      </c>
      <c r="AH136" s="257" t="str">
        <f t="shared" si="10"/>
        <v/>
      </c>
      <c r="AI136" s="850"/>
      <c r="AJ136" s="848"/>
      <c r="AK136" s="848"/>
      <c r="AL136" s="848"/>
      <c r="AM136" s="848"/>
      <c r="AN136" s="849"/>
      <c r="AY136" s="177">
        <f t="shared" si="6"/>
        <v>0</v>
      </c>
    </row>
    <row r="137" spans="2:51" ht="18" customHeight="1" thickBot="1">
      <c r="C137" s="216" t="str">
        <f>IF(D137="","",SUBTOTAL(103,$D$78:D137))</f>
        <v/>
      </c>
      <c r="D137" s="823" t="str">
        <f>IF('Input Data'!I130="","",'Input Data'!I130)</f>
        <v/>
      </c>
      <c r="E137" s="824"/>
      <c r="F137" s="236"/>
      <c r="G137" s="237"/>
      <c r="H137" s="237"/>
      <c r="I137" s="237"/>
      <c r="J137" s="238"/>
      <c r="K137" s="236"/>
      <c r="L137" s="237"/>
      <c r="M137" s="237"/>
      <c r="N137" s="237"/>
      <c r="O137" s="239"/>
      <c r="P137" s="240"/>
      <c r="Q137" s="237"/>
      <c r="R137" s="237"/>
      <c r="S137" s="237"/>
      <c r="T137" s="238"/>
      <c r="U137" s="236"/>
      <c r="V137" s="237"/>
      <c r="W137" s="237"/>
      <c r="X137" s="237"/>
      <c r="Y137" s="239"/>
      <c r="Z137" s="240"/>
      <c r="AA137" s="237"/>
      <c r="AB137" s="237"/>
      <c r="AC137" s="239"/>
      <c r="AD137" s="238"/>
      <c r="AE137" s="212" t="str">
        <f t="shared" si="7"/>
        <v/>
      </c>
      <c r="AF137" s="213" t="str">
        <f t="shared" si="8"/>
        <v/>
      </c>
      <c r="AG137" s="260" t="str">
        <f t="shared" si="9"/>
        <v/>
      </c>
      <c r="AH137" s="257" t="str">
        <f t="shared" si="10"/>
        <v/>
      </c>
      <c r="AI137" s="825"/>
      <c r="AJ137" s="826"/>
      <c r="AK137" s="826"/>
      <c r="AL137" s="826"/>
      <c r="AM137" s="826"/>
      <c r="AN137" s="827"/>
      <c r="AY137" s="177">
        <f t="shared" si="6"/>
        <v>0</v>
      </c>
    </row>
    <row r="138" spans="2:51" ht="21.95" customHeight="1" thickBot="1">
      <c r="B138" s="184"/>
      <c r="C138" s="261" cm="1">
        <f t="array" aca="1" ref="C138" ca="1">SUMPRODUCT(SUBTOTAL(103,OFFSET(D78,ROW(D78:D137)-ROW(D78),0,1)),--(TRIM(D78:D137)&lt;&gt;""))</f>
        <v>50</v>
      </c>
      <c r="D138" s="828" t="s">
        <v>206</v>
      </c>
      <c r="E138" s="829"/>
      <c r="F138" s="243">
        <f ca="1">IF(F14="","",$AM$147-(COUNTIF(F78:F137,"x")*1 + COUNTIF(F78:F137,"h")*0.5))</f>
        <v>50</v>
      </c>
      <c r="G138" s="243">
        <f t="shared" ref="G138:AD138" ca="1" si="11">IF(G14="","",$AM$147-(COUNTIF(G78:G137,"x")*1 + COUNTIF(G78:G137,"h")*0.5))</f>
        <v>50</v>
      </c>
      <c r="H138" s="243">
        <f ca="1">IF(H14="","",$AM$147-(COUNTIF(H78:H137,"x")*1 + COUNTIF(H78:H137,"h")*0.5))</f>
        <v>50</v>
      </c>
      <c r="I138" s="243">
        <f t="shared" ca="1" si="11"/>
        <v>50</v>
      </c>
      <c r="J138" s="244">
        <f t="shared" ca="1" si="11"/>
        <v>50</v>
      </c>
      <c r="K138" s="245">
        <f t="shared" ca="1" si="11"/>
        <v>50</v>
      </c>
      <c r="L138" s="243">
        <f t="shared" ca="1" si="11"/>
        <v>50</v>
      </c>
      <c r="M138" s="243">
        <f t="shared" ca="1" si="11"/>
        <v>50</v>
      </c>
      <c r="N138" s="243">
        <f t="shared" ca="1" si="11"/>
        <v>50</v>
      </c>
      <c r="O138" s="246">
        <f t="shared" ca="1" si="11"/>
        <v>50</v>
      </c>
      <c r="P138" s="247">
        <f t="shared" ca="1" si="11"/>
        <v>50</v>
      </c>
      <c r="Q138" s="243">
        <f t="shared" ca="1" si="11"/>
        <v>50</v>
      </c>
      <c r="R138" s="243">
        <f t="shared" ca="1" si="11"/>
        <v>50</v>
      </c>
      <c r="S138" s="243">
        <f t="shared" ca="1" si="11"/>
        <v>50</v>
      </c>
      <c r="T138" s="244">
        <f t="shared" ca="1" si="11"/>
        <v>50</v>
      </c>
      <c r="U138" s="245">
        <f t="shared" ca="1" si="11"/>
        <v>50</v>
      </c>
      <c r="V138" s="243">
        <f t="shared" ca="1" si="11"/>
        <v>50</v>
      </c>
      <c r="W138" s="243">
        <f t="shared" ca="1" si="11"/>
        <v>50</v>
      </c>
      <c r="X138" s="243">
        <f t="shared" ca="1" si="11"/>
        <v>50</v>
      </c>
      <c r="Y138" s="246">
        <f t="shared" ca="1" si="11"/>
        <v>50</v>
      </c>
      <c r="Z138" s="247" t="str">
        <f t="shared" si="11"/>
        <v/>
      </c>
      <c r="AA138" s="243" t="str">
        <f t="shared" si="11"/>
        <v/>
      </c>
      <c r="AB138" s="243" t="str">
        <f t="shared" si="11"/>
        <v/>
      </c>
      <c r="AC138" s="243" t="str">
        <f t="shared" si="11"/>
        <v/>
      </c>
      <c r="AD138" s="243" t="str">
        <f t="shared" si="11"/>
        <v/>
      </c>
      <c r="AE138" s="262"/>
      <c r="AF138" s="262"/>
      <c r="AG138" s="248">
        <f>SUM(AG78:AG137)</f>
        <v>0</v>
      </c>
      <c r="AH138" s="249">
        <f>SUM(AH78:AH137)</f>
        <v>1000</v>
      </c>
      <c r="AI138" s="830"/>
      <c r="AJ138" s="831"/>
      <c r="AK138" s="831"/>
      <c r="AL138" s="831"/>
      <c r="AM138" s="831"/>
      <c r="AN138" s="832"/>
    </row>
    <row r="139" spans="2:51" ht="21.95" customHeight="1" thickBot="1">
      <c r="B139" s="184"/>
      <c r="C139" s="261">
        <f ca="1">IF(C77="","",C77+C138)</f>
        <v>100</v>
      </c>
      <c r="D139" s="828" t="s">
        <v>207</v>
      </c>
      <c r="E139" s="829"/>
      <c r="F139" s="247">
        <f t="shared" ref="F139:AD139" ca="1" si="12">IF(F14="","",F77+F138)</f>
        <v>100</v>
      </c>
      <c r="G139" s="263">
        <f ca="1">IF(G14="","",G77+G138)</f>
        <v>100</v>
      </c>
      <c r="H139" s="264">
        <f t="shared" ca="1" si="12"/>
        <v>99</v>
      </c>
      <c r="I139" s="264">
        <f t="shared" ca="1" si="12"/>
        <v>100</v>
      </c>
      <c r="J139" s="265">
        <f t="shared" ca="1" si="12"/>
        <v>100</v>
      </c>
      <c r="K139" s="263">
        <f t="shared" ca="1" si="12"/>
        <v>100</v>
      </c>
      <c r="L139" s="264">
        <f t="shared" ca="1" si="12"/>
        <v>100</v>
      </c>
      <c r="M139" s="264">
        <f t="shared" ca="1" si="12"/>
        <v>100</v>
      </c>
      <c r="N139" s="264">
        <f t="shared" ca="1" si="12"/>
        <v>100</v>
      </c>
      <c r="O139" s="265">
        <f t="shared" ca="1" si="12"/>
        <v>100</v>
      </c>
      <c r="P139" s="263">
        <f t="shared" ca="1" si="12"/>
        <v>100</v>
      </c>
      <c r="Q139" s="264">
        <f t="shared" ca="1" si="12"/>
        <v>100</v>
      </c>
      <c r="R139" s="264">
        <f t="shared" ca="1" si="12"/>
        <v>100</v>
      </c>
      <c r="S139" s="264">
        <f t="shared" ca="1" si="12"/>
        <v>100</v>
      </c>
      <c r="T139" s="265">
        <f t="shared" ca="1" si="12"/>
        <v>100</v>
      </c>
      <c r="U139" s="263">
        <f t="shared" ca="1" si="12"/>
        <v>100</v>
      </c>
      <c r="V139" s="264">
        <f t="shared" ca="1" si="12"/>
        <v>100</v>
      </c>
      <c r="W139" s="264">
        <f t="shared" ca="1" si="12"/>
        <v>100</v>
      </c>
      <c r="X139" s="264">
        <f t="shared" ca="1" si="12"/>
        <v>100</v>
      </c>
      <c r="Y139" s="265">
        <f t="shared" ca="1" si="12"/>
        <v>100</v>
      </c>
      <c r="Z139" s="263" t="str">
        <f t="shared" si="12"/>
        <v/>
      </c>
      <c r="AA139" s="264" t="str">
        <f t="shared" si="12"/>
        <v/>
      </c>
      <c r="AB139" s="264" t="str">
        <f t="shared" si="12"/>
        <v/>
      </c>
      <c r="AC139" s="264" t="str">
        <f t="shared" si="12"/>
        <v/>
      </c>
      <c r="AD139" s="265" t="str">
        <f t="shared" si="12"/>
        <v/>
      </c>
      <c r="AE139" s="266"/>
      <c r="AF139" s="266"/>
      <c r="AG139" s="260">
        <f>AG77+AG138</f>
        <v>1</v>
      </c>
      <c r="AH139" s="267">
        <f>AH77+AH138</f>
        <v>1999</v>
      </c>
      <c r="AI139" s="833"/>
      <c r="AJ139" s="834"/>
      <c r="AK139" s="834"/>
      <c r="AL139" s="834"/>
      <c r="AM139" s="834"/>
      <c r="AN139" s="835"/>
    </row>
    <row r="140" spans="2:51" ht="6.75" customHeight="1" thickBot="1">
      <c r="C140" s="809"/>
      <c r="D140" s="809"/>
      <c r="E140" s="268"/>
      <c r="F140" s="810"/>
      <c r="G140" s="810"/>
      <c r="H140" s="810"/>
      <c r="I140" s="810"/>
      <c r="J140" s="810"/>
    </row>
    <row r="141" spans="2:51" ht="25.35" customHeight="1" thickBot="1">
      <c r="C141" s="269" t="s">
        <v>208</v>
      </c>
      <c r="D141" s="270"/>
      <c r="E141" s="270"/>
      <c r="F141" s="271"/>
      <c r="G141" s="271"/>
      <c r="H141" s="271"/>
      <c r="I141" s="271"/>
      <c r="J141" s="271"/>
      <c r="K141" s="271"/>
      <c r="L141" s="271"/>
      <c r="M141" s="271"/>
      <c r="N141" s="271"/>
      <c r="O141" s="271"/>
      <c r="P141" s="271"/>
      <c r="Q141" s="271"/>
      <c r="R141" s="272"/>
      <c r="S141" s="273" t="s">
        <v>209</v>
      </c>
      <c r="T141" s="274"/>
      <c r="U141" s="274"/>
      <c r="V141" s="274"/>
      <c r="W141" s="274"/>
      <c r="X141" s="275"/>
      <c r="Y141" s="275"/>
      <c r="Z141" s="275"/>
      <c r="AA141" s="276"/>
      <c r="AB141" s="277"/>
      <c r="AD141" s="811" t="s">
        <v>210</v>
      </c>
      <c r="AE141" s="812"/>
      <c r="AF141" s="812"/>
      <c r="AG141" s="812"/>
      <c r="AH141" s="815" t="str">
        <f>IF(Z11="","",Z11)</f>
        <v>FEBRUARY</v>
      </c>
      <c r="AI141" s="817" t="s">
        <v>211</v>
      </c>
      <c r="AJ141" s="818"/>
      <c r="AK141" s="821">
        <f>IF(AR13="","",AR13)</f>
        <v>20</v>
      </c>
      <c r="AL141" s="836" t="s">
        <v>212</v>
      </c>
      <c r="AM141" s="836"/>
      <c r="AN141" s="837"/>
    </row>
    <row r="142" spans="2:51" ht="15" customHeight="1" thickBot="1">
      <c r="C142" s="795" t="s">
        <v>213</v>
      </c>
      <c r="D142" s="795"/>
      <c r="E142" s="795"/>
      <c r="F142" s="795"/>
      <c r="G142" s="795"/>
      <c r="H142" s="795"/>
      <c r="I142" s="795"/>
      <c r="J142" s="795"/>
      <c r="K142" s="795"/>
      <c r="L142" s="795"/>
      <c r="M142" s="795"/>
      <c r="N142" s="795"/>
      <c r="O142" s="795"/>
      <c r="P142" s="795"/>
      <c r="Q142" s="271"/>
      <c r="R142" s="272"/>
      <c r="S142" s="838" t="s">
        <v>214</v>
      </c>
      <c r="T142" s="839"/>
      <c r="U142" s="839"/>
      <c r="V142" s="839"/>
      <c r="W142" s="839"/>
      <c r="X142" s="839"/>
      <c r="Y142" s="839"/>
      <c r="Z142" s="839"/>
      <c r="AA142" s="839"/>
      <c r="AB142" s="278"/>
      <c r="AD142" s="813"/>
      <c r="AE142" s="814"/>
      <c r="AF142" s="814"/>
      <c r="AG142" s="814"/>
      <c r="AH142" s="816"/>
      <c r="AI142" s="819"/>
      <c r="AJ142" s="820"/>
      <c r="AK142" s="822"/>
      <c r="AL142" s="279" t="s">
        <v>190</v>
      </c>
      <c r="AM142" s="280" t="s">
        <v>194</v>
      </c>
      <c r="AN142" s="281" t="s">
        <v>215</v>
      </c>
    </row>
    <row r="143" spans="2:51">
      <c r="C143" s="795" t="s">
        <v>216</v>
      </c>
      <c r="D143" s="795"/>
      <c r="E143" s="795"/>
      <c r="F143" s="795"/>
      <c r="G143" s="795"/>
      <c r="H143" s="795"/>
      <c r="I143" s="795"/>
      <c r="J143" s="795"/>
      <c r="K143" s="795"/>
      <c r="L143" s="795"/>
      <c r="M143" s="795"/>
      <c r="N143" s="795"/>
      <c r="O143" s="795"/>
      <c r="P143" s="795"/>
      <c r="Q143" s="271"/>
      <c r="R143" s="272"/>
      <c r="S143" s="773"/>
      <c r="T143" s="774"/>
      <c r="U143" s="774"/>
      <c r="V143" s="774"/>
      <c r="W143" s="774"/>
      <c r="X143" s="774"/>
      <c r="Y143" s="774"/>
      <c r="Z143" s="774"/>
      <c r="AA143" s="774"/>
      <c r="AB143" s="278"/>
      <c r="AD143" s="840" t="s">
        <v>217</v>
      </c>
      <c r="AE143" s="841"/>
      <c r="AF143" s="841"/>
      <c r="AG143" s="841"/>
      <c r="AH143" s="841"/>
      <c r="AI143" s="841"/>
      <c r="AJ143" s="841"/>
      <c r="AK143" s="842"/>
      <c r="AL143" s="807">
        <f ca="1">IF('SF2'!AL143="","",'SF2'!AL143)</f>
        <v>50</v>
      </c>
      <c r="AM143" s="807">
        <f ca="1">IF('SF2'!AM143="","",'SF2'!AM143)</f>
        <v>50</v>
      </c>
      <c r="AN143" s="789">
        <f ca="1">AL143+AM143</f>
        <v>100</v>
      </c>
    </row>
    <row r="144" spans="2:51" ht="15.75" customHeight="1">
      <c r="C144" s="795" t="s">
        <v>218</v>
      </c>
      <c r="D144" s="795"/>
      <c r="E144" s="795"/>
      <c r="F144" s="795"/>
      <c r="G144" s="795"/>
      <c r="H144" s="795"/>
      <c r="I144" s="795"/>
      <c r="J144" s="795"/>
      <c r="K144" s="795"/>
      <c r="L144" s="795"/>
      <c r="M144" s="795"/>
      <c r="N144" s="795"/>
      <c r="O144" s="795"/>
      <c r="P144" s="795"/>
      <c r="Q144" s="271"/>
      <c r="R144" s="272"/>
      <c r="S144" s="773"/>
      <c r="T144" s="774"/>
      <c r="U144" s="774"/>
      <c r="V144" s="774"/>
      <c r="W144" s="774"/>
      <c r="X144" s="774"/>
      <c r="Y144" s="774"/>
      <c r="Z144" s="774"/>
      <c r="AA144" s="774"/>
      <c r="AB144" s="278"/>
      <c r="AD144" s="843"/>
      <c r="AE144" s="844"/>
      <c r="AF144" s="844"/>
      <c r="AG144" s="844"/>
      <c r="AH144" s="844"/>
      <c r="AI144" s="844"/>
      <c r="AJ144" s="844"/>
      <c r="AK144" s="845"/>
      <c r="AL144" s="769"/>
      <c r="AM144" s="769"/>
      <c r="AN144" s="771"/>
    </row>
    <row r="145" spans="3:40" ht="15.75" customHeight="1">
      <c r="C145" s="804" t="s">
        <v>219</v>
      </c>
      <c r="D145" s="808" t="s">
        <v>220</v>
      </c>
      <c r="E145" s="284"/>
      <c r="F145" s="802" t="s">
        <v>221</v>
      </c>
      <c r="G145" s="802"/>
      <c r="H145" s="802"/>
      <c r="I145" s="802"/>
      <c r="J145" s="802"/>
      <c r="K145" s="802"/>
      <c r="L145" s="802"/>
      <c r="M145" s="802"/>
      <c r="N145" s="802"/>
      <c r="O145" s="802"/>
      <c r="P145" s="794" t="s">
        <v>222</v>
      </c>
      <c r="Q145" s="794"/>
      <c r="R145" s="272"/>
      <c r="S145" s="286" t="s">
        <v>223</v>
      </c>
      <c r="X145" s="215"/>
      <c r="AA145" s="287"/>
      <c r="AB145" s="278"/>
      <c r="AD145" s="780" t="s">
        <v>224</v>
      </c>
      <c r="AE145" s="781"/>
      <c r="AF145" s="781"/>
      <c r="AG145" s="782"/>
      <c r="AH145" s="782"/>
      <c r="AI145" s="782"/>
      <c r="AJ145" s="782"/>
      <c r="AK145" s="782"/>
      <c r="AL145" s="803">
        <v>0</v>
      </c>
      <c r="AM145" s="803">
        <v>0</v>
      </c>
      <c r="AN145" s="777">
        <f>IF(AL145="","",AL145+AM145)</f>
        <v>0</v>
      </c>
    </row>
    <row r="146" spans="3:40" ht="15.75" customHeight="1">
      <c r="C146" s="804"/>
      <c r="D146" s="808"/>
      <c r="E146" s="284"/>
      <c r="F146" s="799" t="s">
        <v>225</v>
      </c>
      <c r="G146" s="799"/>
      <c r="H146" s="799"/>
      <c r="I146" s="799"/>
      <c r="J146" s="799"/>
      <c r="K146" s="799"/>
      <c r="L146" s="799"/>
      <c r="M146" s="799"/>
      <c r="N146" s="799"/>
      <c r="O146" s="799"/>
      <c r="P146" s="794"/>
      <c r="Q146" s="794"/>
      <c r="R146" s="272"/>
      <c r="S146" s="286" t="s">
        <v>226</v>
      </c>
      <c r="T146" s="215"/>
      <c r="U146" s="215"/>
      <c r="V146" s="215"/>
      <c r="W146" s="215"/>
      <c r="X146" s="215"/>
      <c r="AA146" s="287"/>
      <c r="AB146" s="278"/>
      <c r="AD146" s="780"/>
      <c r="AE146" s="781"/>
      <c r="AF146" s="781"/>
      <c r="AG146" s="782"/>
      <c r="AH146" s="782"/>
      <c r="AI146" s="782"/>
      <c r="AJ146" s="782"/>
      <c r="AK146" s="782"/>
      <c r="AL146" s="803"/>
      <c r="AM146" s="803"/>
      <c r="AN146" s="777"/>
    </row>
    <row r="147" spans="3:40" ht="18" customHeight="1">
      <c r="C147" s="804" t="s">
        <v>227</v>
      </c>
      <c r="D147" s="805" t="s">
        <v>228</v>
      </c>
      <c r="E147" s="288"/>
      <c r="F147" s="806" t="s">
        <v>229</v>
      </c>
      <c r="G147" s="806"/>
      <c r="H147" s="806"/>
      <c r="I147" s="806"/>
      <c r="J147" s="806"/>
      <c r="K147" s="806"/>
      <c r="L147" s="806"/>
      <c r="M147" s="806"/>
      <c r="N147" s="806"/>
      <c r="O147" s="806"/>
      <c r="P147" s="289"/>
      <c r="Q147" s="271"/>
      <c r="R147" s="272"/>
      <c r="S147" s="290" t="s">
        <v>230</v>
      </c>
      <c r="T147" s="215"/>
      <c r="U147" s="215"/>
      <c r="V147" s="215"/>
      <c r="W147" s="215"/>
      <c r="X147" s="215"/>
      <c r="AA147" s="287"/>
      <c r="AB147" s="278"/>
      <c r="AD147" s="780" t="s">
        <v>231</v>
      </c>
      <c r="AE147" s="781"/>
      <c r="AF147" s="781"/>
      <c r="AG147" s="782"/>
      <c r="AH147" s="782"/>
      <c r="AI147" s="782"/>
      <c r="AJ147" s="782"/>
      <c r="AK147" s="782"/>
      <c r="AL147" s="807" cm="1">
        <f t="array" aca="1" ref="AL147" ca="1">AL143+COUNTIF(AI17:AI76,"Transferred In")-SUM(COUNTIF(AI17:AI76,{"NLS","Transferred Out"}))</f>
        <v>50</v>
      </c>
      <c r="AM147" s="807" cm="1">
        <f t="array" aca="1" ref="AM147" ca="1">AM143+COUNTIF(AI78:AJ137,"Transferred In")-SUM(COUNTIF(AI78:AJ137,{"NLS","Transferred Out"}))</f>
        <v>50</v>
      </c>
      <c r="AN147" s="789">
        <f ca="1">AL147+AM147</f>
        <v>100</v>
      </c>
    </row>
    <row r="148" spans="3:40" ht="14.25" customHeight="1">
      <c r="C148" s="804"/>
      <c r="D148" s="805"/>
      <c r="E148" s="288"/>
      <c r="F148" s="799" t="s">
        <v>232</v>
      </c>
      <c r="G148" s="799"/>
      <c r="H148" s="799"/>
      <c r="I148" s="799"/>
      <c r="J148" s="799"/>
      <c r="K148" s="799"/>
      <c r="L148" s="799"/>
      <c r="M148" s="799"/>
      <c r="N148" s="799"/>
      <c r="O148" s="799"/>
      <c r="P148" s="271"/>
      <c r="Q148" s="271"/>
      <c r="R148" s="272"/>
      <c r="S148" s="290" t="s">
        <v>233</v>
      </c>
      <c r="X148" s="215"/>
      <c r="AA148" s="287"/>
      <c r="AB148" s="278"/>
      <c r="AD148" s="780"/>
      <c r="AE148" s="781"/>
      <c r="AF148" s="781"/>
      <c r="AG148" s="782"/>
      <c r="AH148" s="782"/>
      <c r="AI148" s="782"/>
      <c r="AJ148" s="782"/>
      <c r="AK148" s="782"/>
      <c r="AL148" s="769"/>
      <c r="AM148" s="769"/>
      <c r="AN148" s="771"/>
    </row>
    <row r="149" spans="3:40" ht="15.75" customHeight="1">
      <c r="C149" s="800" t="s">
        <v>234</v>
      </c>
      <c r="D149" s="801" t="s">
        <v>235</v>
      </c>
      <c r="E149" s="801"/>
      <c r="F149" s="802" t="s">
        <v>236</v>
      </c>
      <c r="G149" s="802"/>
      <c r="H149" s="802"/>
      <c r="I149" s="802"/>
      <c r="J149" s="802"/>
      <c r="K149" s="802"/>
      <c r="L149" s="802"/>
      <c r="M149" s="802"/>
      <c r="N149" s="802"/>
      <c r="O149" s="802"/>
      <c r="P149" s="794" t="s">
        <v>222</v>
      </c>
      <c r="Q149" s="794"/>
      <c r="R149" s="272"/>
      <c r="S149" s="290" t="s">
        <v>237</v>
      </c>
      <c r="AA149" s="287"/>
      <c r="AB149" s="278"/>
      <c r="AD149" s="780" t="s">
        <v>238</v>
      </c>
      <c r="AE149" s="781"/>
      <c r="AF149" s="781"/>
      <c r="AG149" s="782"/>
      <c r="AH149" s="782"/>
      <c r="AI149" s="782"/>
      <c r="AJ149" s="782"/>
      <c r="AK149" s="782"/>
      <c r="AL149" s="790" t="str">
        <f ca="1">IF(AL143=0,"",IF(MOD(AL147/AL143*100,1)=0,TEXT(AL147/AL143*100,"0"),TEXT(AL147/AL143*100,"0.00")))</f>
        <v>100</v>
      </c>
      <c r="AM149" s="790" t="str">
        <f ca="1">IF(AM143=0,"",IF(MOD(ROUND(AM147/AM143*100,2),1)=0,TEXT(ROUND(AM147/AM143*100,2),"0"),TEXT(ROUND(AM147/AM143*100,2),"0.00")))</f>
        <v>100</v>
      </c>
      <c r="AN149" s="792" t="str">
        <f ca="1">IF(AN143=0,"",IF(MOD(ROUND(AN147/AN143*100,2),1)=0,TEXT(ROUND(AN147/AN143*100,2),"0"),TEXT(ROUND(AN147/AN143*100,2),"0.00")))</f>
        <v>100</v>
      </c>
    </row>
    <row r="150" spans="3:40" ht="19.5" customHeight="1">
      <c r="C150" s="800"/>
      <c r="D150" s="801"/>
      <c r="E150" s="801"/>
      <c r="F150" s="794" t="s">
        <v>239</v>
      </c>
      <c r="G150" s="794"/>
      <c r="H150" s="794"/>
      <c r="I150" s="794"/>
      <c r="J150" s="794"/>
      <c r="K150" s="794"/>
      <c r="L150" s="794"/>
      <c r="M150" s="794"/>
      <c r="N150" s="794"/>
      <c r="O150" s="794"/>
      <c r="P150" s="794"/>
      <c r="Q150" s="794"/>
      <c r="R150" s="272"/>
      <c r="S150" s="290" t="s">
        <v>240</v>
      </c>
      <c r="AA150" s="287"/>
      <c r="AB150" s="278"/>
      <c r="AD150" s="780"/>
      <c r="AE150" s="781"/>
      <c r="AF150" s="781"/>
      <c r="AG150" s="782"/>
      <c r="AH150" s="782"/>
      <c r="AI150" s="782"/>
      <c r="AJ150" s="782"/>
      <c r="AK150" s="782"/>
      <c r="AL150" s="791"/>
      <c r="AM150" s="791"/>
      <c r="AN150" s="793"/>
    </row>
    <row r="151" spans="3:40" ht="26.25" customHeight="1">
      <c r="C151" s="795"/>
      <c r="D151" s="795"/>
      <c r="E151" s="795"/>
      <c r="F151" s="795"/>
      <c r="G151" s="795"/>
      <c r="H151" s="795"/>
      <c r="I151" s="795"/>
      <c r="J151" s="795"/>
      <c r="K151" s="795"/>
      <c r="L151" s="795"/>
      <c r="M151" s="795"/>
      <c r="N151" s="795"/>
      <c r="O151" s="285"/>
      <c r="P151" s="285"/>
      <c r="Q151" s="271"/>
      <c r="R151" s="272"/>
      <c r="S151" s="286" t="s">
        <v>241</v>
      </c>
      <c r="AA151" s="215"/>
      <c r="AB151" s="278"/>
      <c r="AD151" s="796" t="s">
        <v>242</v>
      </c>
      <c r="AE151" s="797"/>
      <c r="AF151" s="797"/>
      <c r="AG151" s="798"/>
      <c r="AH151" s="798"/>
      <c r="AI151" s="798"/>
      <c r="AJ151" s="798"/>
      <c r="AK151" s="798"/>
      <c r="AL151" s="398" t="str">
        <f>IF(AK141=0,"",IF(MOD(ROUND(AH77/AK141,2),1)=0,TEXT(ROUND(AH77/AK141,2),"0"),TEXT(ROUND(AH77/AK141,2),"0.00")))</f>
        <v>49.95</v>
      </c>
      <c r="AM151" s="398" t="str">
        <f>IF(AK141=0,"",IF(MOD(ROUND(AH138/AK141,2),1)=0,TEXT(ROUND(AH138/AK141,2),"0"),TEXT(ROUND(AH138/AK141,2),"0.00")))</f>
        <v>50</v>
      </c>
      <c r="AN151" s="399" t="str">
        <f>IF(AK141=0,"",IF(MOD(ROUND(AH139/AK141,2),1)=0,TEXT(ROUND(AH139/AK141,2),"0"),TEXT(ROUND(AH139/AK141,2),"0.00")))</f>
        <v>99.95</v>
      </c>
    </row>
    <row r="152" spans="3:40" ht="16.5" customHeight="1">
      <c r="C152" s="779" t="s">
        <v>243</v>
      </c>
      <c r="D152" s="779"/>
      <c r="E152" s="779"/>
      <c r="F152" s="779"/>
      <c r="G152" s="779"/>
      <c r="H152" s="779"/>
      <c r="I152" s="779"/>
      <c r="J152" s="779"/>
      <c r="K152" s="779"/>
      <c r="L152" s="779"/>
      <c r="M152" s="779"/>
      <c r="N152" s="779"/>
      <c r="O152" s="779"/>
      <c r="P152" s="779"/>
      <c r="Q152" s="289"/>
      <c r="R152" s="272"/>
      <c r="S152" s="290" t="s">
        <v>244</v>
      </c>
      <c r="AA152" s="287"/>
      <c r="AB152" s="278"/>
      <c r="AD152" s="780" t="s">
        <v>245</v>
      </c>
      <c r="AE152" s="781"/>
      <c r="AF152" s="781"/>
      <c r="AG152" s="782"/>
      <c r="AH152" s="782"/>
      <c r="AI152" s="782"/>
      <c r="AJ152" s="782"/>
      <c r="AK152" s="782"/>
      <c r="AL152" s="783" t="str">
        <f ca="1">IF(AL147=0,"",IF(MOD(ROUND(AL151/AL147*100,2),1)=0,TEXT(ROUND(AL151/AL147*100,2),"0"),TEXT(ROUND(AL151/AL147*100,2),"0.00")))</f>
        <v>99.90</v>
      </c>
      <c r="AM152" s="784" t="str">
        <f ca="1">IF(AM147=0,"",IF(MOD(ROUND(AM151/AM147*100,2),1)=0,TEXT(ROUND(AM151/AM147*100,2),"0"),TEXT(ROUND(AM151/AM147*100,2),"0.00")))</f>
        <v>100</v>
      </c>
      <c r="AN152" s="785" t="str">
        <f ca="1">IF(AN147=0,"",IF(MOD(ROUND(AN151/AN147*100,2),1)=0,TEXT(ROUND(AN151/AN147*100,2),"0"),TEXT(ROUND(AN151/AN147*100,2),"0.00")))</f>
        <v>99.95</v>
      </c>
    </row>
    <row r="153" spans="3:40" ht="15.75" customHeight="1">
      <c r="C153" s="779"/>
      <c r="D153" s="779"/>
      <c r="E153" s="779"/>
      <c r="F153" s="779"/>
      <c r="G153" s="779"/>
      <c r="H153" s="779"/>
      <c r="I153" s="779"/>
      <c r="J153" s="779"/>
      <c r="K153" s="779"/>
      <c r="L153" s="779"/>
      <c r="M153" s="779"/>
      <c r="N153" s="779"/>
      <c r="O153" s="779"/>
      <c r="P153" s="779"/>
      <c r="Q153" s="289"/>
      <c r="R153" s="272"/>
      <c r="S153" s="290" t="s">
        <v>246</v>
      </c>
      <c r="AA153" s="287"/>
      <c r="AB153" s="278"/>
      <c r="AD153" s="780"/>
      <c r="AE153" s="781"/>
      <c r="AF153" s="781"/>
      <c r="AG153" s="782"/>
      <c r="AH153" s="782"/>
      <c r="AI153" s="782"/>
      <c r="AJ153" s="782"/>
      <c r="AK153" s="782"/>
      <c r="AL153" s="783"/>
      <c r="AM153" s="784"/>
      <c r="AN153" s="785"/>
    </row>
    <row r="154" spans="3:40" ht="15.75" customHeight="1">
      <c r="C154" s="778" t="s">
        <v>247</v>
      </c>
      <c r="D154" s="778"/>
      <c r="E154" s="778"/>
      <c r="F154" s="778"/>
      <c r="G154" s="778"/>
      <c r="H154" s="778"/>
      <c r="I154" s="778"/>
      <c r="J154" s="778"/>
      <c r="K154" s="778"/>
      <c r="L154" s="778"/>
      <c r="M154" s="778"/>
      <c r="N154" s="778"/>
      <c r="O154" s="778"/>
      <c r="P154" s="778"/>
      <c r="Q154" s="778"/>
      <c r="R154" s="272"/>
      <c r="S154" s="290" t="s">
        <v>248</v>
      </c>
      <c r="AA154" s="287"/>
      <c r="AB154" s="278"/>
      <c r="AC154" s="292"/>
      <c r="AD154" s="780" t="s">
        <v>249</v>
      </c>
      <c r="AE154" s="781"/>
      <c r="AF154" s="781"/>
      <c r="AG154" s="782"/>
      <c r="AH154" s="782"/>
      <c r="AI154" s="782"/>
      <c r="AJ154" s="782"/>
      <c r="AK154" s="782"/>
      <c r="AL154" s="786">
        <v>0</v>
      </c>
      <c r="AM154" s="786">
        <v>0</v>
      </c>
      <c r="AN154" s="788">
        <f>IF(AL154="","",AL154+AM154)</f>
        <v>0</v>
      </c>
    </row>
    <row r="155" spans="3:40" ht="16.5" customHeight="1">
      <c r="C155" s="778"/>
      <c r="D155" s="778"/>
      <c r="E155" s="778"/>
      <c r="F155" s="778"/>
      <c r="G155" s="778"/>
      <c r="H155" s="778"/>
      <c r="I155" s="778"/>
      <c r="J155" s="778"/>
      <c r="K155" s="778"/>
      <c r="L155" s="778"/>
      <c r="M155" s="778"/>
      <c r="N155" s="778"/>
      <c r="O155" s="778"/>
      <c r="P155" s="778"/>
      <c r="Q155" s="778"/>
      <c r="R155" s="272"/>
      <c r="S155" s="290" t="s">
        <v>250</v>
      </c>
      <c r="AA155" s="215"/>
      <c r="AB155" s="278"/>
      <c r="AD155" s="780"/>
      <c r="AE155" s="781"/>
      <c r="AF155" s="781"/>
      <c r="AG155" s="782"/>
      <c r="AH155" s="782"/>
      <c r="AI155" s="782"/>
      <c r="AJ155" s="782"/>
      <c r="AK155" s="782"/>
      <c r="AL155" s="787"/>
      <c r="AM155" s="787"/>
      <c r="AN155" s="789"/>
    </row>
    <row r="156" spans="3:40" ht="14.25" customHeight="1">
      <c r="C156" s="271" t="s">
        <v>251</v>
      </c>
      <c r="D156" s="291"/>
      <c r="E156" s="291"/>
      <c r="F156" s="293"/>
      <c r="G156" s="293"/>
      <c r="H156" s="293"/>
      <c r="I156" s="293"/>
      <c r="J156" s="293"/>
      <c r="K156" s="293"/>
      <c r="L156" s="293"/>
      <c r="M156" s="293"/>
      <c r="N156" s="293"/>
      <c r="O156" s="293"/>
      <c r="P156" s="293"/>
      <c r="Q156" s="289"/>
      <c r="R156" s="272"/>
      <c r="S156" s="290" t="s">
        <v>252</v>
      </c>
      <c r="AA156" s="287"/>
      <c r="AB156" s="278"/>
      <c r="AD156" s="763" t="s">
        <v>253</v>
      </c>
      <c r="AE156" s="764"/>
      <c r="AF156" s="764"/>
      <c r="AG156" s="765"/>
      <c r="AH156" s="765"/>
      <c r="AI156" s="765"/>
      <c r="AJ156" s="765"/>
      <c r="AK156" s="765"/>
      <c r="AL156" s="776">
        <f>COUNTIF(AI17:AJ76,"NLS")</f>
        <v>0</v>
      </c>
      <c r="AM156" s="776">
        <f>COUNTIF(AI78:AJ137,"NLS")</f>
        <v>0</v>
      </c>
      <c r="AN156" s="777">
        <f>AL156+AM156</f>
        <v>0</v>
      </c>
    </row>
    <row r="157" spans="3:40" ht="15.75" customHeight="1">
      <c r="C157" s="283" t="s">
        <v>254</v>
      </c>
      <c r="D157" s="778" t="s">
        <v>255</v>
      </c>
      <c r="E157" s="778"/>
      <c r="F157" s="778"/>
      <c r="G157" s="778"/>
      <c r="H157" s="778"/>
      <c r="I157" s="778"/>
      <c r="J157" s="778"/>
      <c r="K157" s="778"/>
      <c r="L157" s="778"/>
      <c r="M157" s="778"/>
      <c r="N157" s="778"/>
      <c r="O157" s="778"/>
      <c r="P157" s="778"/>
      <c r="Q157" s="271"/>
      <c r="R157" s="272"/>
      <c r="S157" s="290" t="s">
        <v>256</v>
      </c>
      <c r="AA157" s="215"/>
      <c r="AB157" s="278"/>
      <c r="AD157" s="763"/>
      <c r="AE157" s="764"/>
      <c r="AF157" s="764"/>
      <c r="AG157" s="765"/>
      <c r="AH157" s="765"/>
      <c r="AI157" s="765"/>
      <c r="AJ157" s="765"/>
      <c r="AK157" s="765"/>
      <c r="AL157" s="776"/>
      <c r="AM157" s="776"/>
      <c r="AN157" s="777"/>
    </row>
    <row r="158" spans="3:40" ht="15.75" customHeight="1">
      <c r="E158" s="270"/>
      <c r="F158" s="270"/>
      <c r="G158" s="270"/>
      <c r="H158" s="270"/>
      <c r="I158" s="270"/>
      <c r="J158" s="294"/>
      <c r="K158" s="294"/>
      <c r="L158" s="294"/>
      <c r="M158" s="294"/>
      <c r="R158" s="272"/>
      <c r="S158" s="290" t="s">
        <v>257</v>
      </c>
      <c r="AB158" s="278"/>
      <c r="AD158" s="763" t="s">
        <v>258</v>
      </c>
      <c r="AE158" s="764"/>
      <c r="AF158" s="764"/>
      <c r="AG158" s="765"/>
      <c r="AH158" s="765"/>
      <c r="AI158" s="765"/>
      <c r="AJ158" s="765"/>
      <c r="AK158" s="765"/>
      <c r="AL158" s="769">
        <f>COUNTIF(AI17:AJ76,"Transferred Out")</f>
        <v>0</v>
      </c>
      <c r="AM158" s="769">
        <f>COUNTIF(AI78:AJ137,"Transferred Out")</f>
        <v>0</v>
      </c>
      <c r="AN158" s="771">
        <f>AL158+AM158</f>
        <v>0</v>
      </c>
    </row>
    <row r="159" spans="3:40" ht="14.25" customHeight="1">
      <c r="D159" s="270"/>
      <c r="E159" s="270"/>
      <c r="F159" s="270"/>
      <c r="G159" s="270"/>
      <c r="H159" s="270"/>
      <c r="I159" s="270"/>
      <c r="R159" s="272"/>
      <c r="S159" s="286" t="s">
        <v>259</v>
      </c>
      <c r="Y159" s="287"/>
      <c r="Z159" s="287"/>
      <c r="AA159" s="287"/>
      <c r="AB159" s="278"/>
      <c r="AD159" s="763"/>
      <c r="AE159" s="764"/>
      <c r="AF159" s="764"/>
      <c r="AG159" s="765"/>
      <c r="AH159" s="765"/>
      <c r="AI159" s="765"/>
      <c r="AJ159" s="765"/>
      <c r="AK159" s="765"/>
      <c r="AL159" s="769"/>
      <c r="AM159" s="769"/>
      <c r="AN159" s="771"/>
    </row>
    <row r="160" spans="3:40" ht="15" customHeight="1">
      <c r="D160" s="762"/>
      <c r="E160" s="762"/>
      <c r="F160" s="762"/>
      <c r="G160" s="762"/>
      <c r="H160" s="762"/>
      <c r="I160" s="762"/>
      <c r="R160" s="272"/>
      <c r="S160" s="290" t="s">
        <v>260</v>
      </c>
      <c r="AB160" s="278"/>
      <c r="AC160" s="282"/>
      <c r="AD160" s="763" t="s">
        <v>261</v>
      </c>
      <c r="AE160" s="764"/>
      <c r="AF160" s="764"/>
      <c r="AG160" s="765"/>
      <c r="AH160" s="765"/>
      <c r="AI160" s="765"/>
      <c r="AJ160" s="765"/>
      <c r="AK160" s="765"/>
      <c r="AL160" s="769">
        <f>COUNTIF(AI17:AJ76,"Transferred In")</f>
        <v>0</v>
      </c>
      <c r="AM160" s="769">
        <f>COUNTIF(AI78:AJ137,"Transferred In")</f>
        <v>0</v>
      </c>
      <c r="AN160" s="771">
        <f>AL160+AM160</f>
        <v>0</v>
      </c>
    </row>
    <row r="161" spans="3:40" ht="15.75" customHeight="1" thickBot="1">
      <c r="D161" s="762"/>
      <c r="E161" s="762"/>
      <c r="F161" s="762"/>
      <c r="G161" s="762"/>
      <c r="H161" s="762"/>
      <c r="I161" s="762"/>
      <c r="R161" s="272"/>
      <c r="S161" s="290" t="s">
        <v>262</v>
      </c>
      <c r="AB161" s="278"/>
      <c r="AD161" s="766"/>
      <c r="AE161" s="767"/>
      <c r="AF161" s="767"/>
      <c r="AG161" s="768"/>
      <c r="AH161" s="768"/>
      <c r="AI161" s="768"/>
      <c r="AJ161" s="768"/>
      <c r="AK161" s="768"/>
      <c r="AL161" s="770"/>
      <c r="AM161" s="770"/>
      <c r="AN161" s="772"/>
    </row>
    <row r="162" spans="3:40" ht="14.25" customHeight="1">
      <c r="D162" s="215"/>
      <c r="E162" s="215"/>
      <c r="R162" s="272"/>
      <c r="S162" s="290" t="s">
        <v>263</v>
      </c>
      <c r="AB162" s="278"/>
    </row>
    <row r="163" spans="3:40">
      <c r="D163" s="215"/>
      <c r="E163" s="215"/>
      <c r="F163" s="215"/>
      <c r="G163" s="215"/>
      <c r="H163" s="215"/>
      <c r="I163" s="215"/>
      <c r="R163" s="272"/>
      <c r="S163" s="286" t="s">
        <v>264</v>
      </c>
      <c r="AB163" s="278"/>
      <c r="AD163" s="295" t="s">
        <v>265</v>
      </c>
      <c r="AE163" s="295"/>
      <c r="AF163" s="295"/>
      <c r="AN163" s="296"/>
    </row>
    <row r="164" spans="3:40">
      <c r="D164" s="297"/>
      <c r="E164" s="297"/>
      <c r="F164" s="215"/>
      <c r="G164" s="215"/>
      <c r="H164" s="215"/>
      <c r="I164" s="215"/>
      <c r="R164" s="272"/>
      <c r="S164" s="290" t="s">
        <v>266</v>
      </c>
      <c r="AB164" s="278"/>
    </row>
    <row r="165" spans="3:40" ht="12" customHeight="1">
      <c r="D165" s="297"/>
      <c r="E165" s="297"/>
      <c r="R165" s="272"/>
      <c r="S165" s="773" t="s">
        <v>267</v>
      </c>
      <c r="T165" s="774"/>
      <c r="U165" s="774"/>
      <c r="V165" s="774"/>
      <c r="W165" s="774"/>
      <c r="X165" s="774"/>
      <c r="Y165" s="774"/>
      <c r="Z165" s="774"/>
      <c r="AA165" s="774"/>
      <c r="AB165" s="775"/>
    </row>
    <row r="166" spans="3:40" ht="9.6" customHeight="1">
      <c r="D166" s="297"/>
      <c r="E166" s="297"/>
      <c r="R166" s="272"/>
      <c r="S166" s="773"/>
      <c r="T166" s="774"/>
      <c r="U166" s="774"/>
      <c r="V166" s="774"/>
      <c r="W166" s="774"/>
      <c r="X166" s="774"/>
      <c r="Y166" s="774"/>
      <c r="Z166" s="774"/>
      <c r="AA166" s="774"/>
      <c r="AB166" s="775"/>
      <c r="AD166" s="898" t="str">
        <f>IF('SF2'!AD166="","",'SF2'!AD166)</f>
        <v>NAME</v>
      </c>
      <c r="AE166" s="898"/>
      <c r="AF166" s="898"/>
      <c r="AG166" s="898"/>
      <c r="AH166" s="898"/>
      <c r="AI166" s="898"/>
      <c r="AJ166" s="898"/>
      <c r="AK166" s="898"/>
      <c r="AL166" s="898"/>
      <c r="AM166" s="898"/>
      <c r="AN166" s="898"/>
    </row>
    <row r="167" spans="3:40" ht="17.25" thickBot="1">
      <c r="D167" s="297"/>
      <c r="E167" s="297"/>
      <c r="S167" s="290" t="s">
        <v>268</v>
      </c>
      <c r="AB167" s="184"/>
      <c r="AD167" s="898"/>
      <c r="AE167" s="898"/>
      <c r="AF167" s="898"/>
      <c r="AG167" s="898"/>
      <c r="AH167" s="898"/>
      <c r="AI167" s="898"/>
      <c r="AJ167" s="898"/>
      <c r="AK167" s="898"/>
      <c r="AL167" s="898"/>
      <c r="AM167" s="898"/>
      <c r="AN167" s="898"/>
    </row>
    <row r="168" spans="3:40" ht="14.25" customHeight="1">
      <c r="D168" s="215"/>
      <c r="E168" s="215"/>
      <c r="S168" s="286" t="s">
        <v>269</v>
      </c>
      <c r="AB168" s="184"/>
      <c r="AD168" s="756" t="s">
        <v>270</v>
      </c>
      <c r="AE168" s="756"/>
      <c r="AF168" s="756"/>
      <c r="AG168" s="756"/>
      <c r="AH168" s="756"/>
      <c r="AI168" s="756"/>
      <c r="AJ168" s="756"/>
      <c r="AK168" s="756"/>
      <c r="AL168" s="756"/>
      <c r="AM168" s="756"/>
      <c r="AN168" s="756"/>
    </row>
    <row r="169" spans="3:40" ht="21.6" customHeight="1">
      <c r="C169" s="757"/>
      <c r="D169" s="757"/>
      <c r="E169" s="297"/>
      <c r="S169" s="290" t="s">
        <v>271</v>
      </c>
      <c r="AB169" s="184"/>
      <c r="AD169" s="758" t="s">
        <v>272</v>
      </c>
      <c r="AE169" s="758"/>
      <c r="AF169" s="758"/>
      <c r="AG169" s="758"/>
    </row>
    <row r="170" spans="3:40" ht="14.25" customHeight="1" thickBot="1">
      <c r="C170" s="757"/>
      <c r="D170" s="757"/>
      <c r="E170" s="297"/>
      <c r="S170" s="298" t="s">
        <v>273</v>
      </c>
      <c r="T170" s="183"/>
      <c r="U170" s="183"/>
      <c r="V170" s="183"/>
      <c r="W170" s="183"/>
      <c r="X170" s="183"/>
      <c r="Y170" s="183"/>
      <c r="Z170" s="183"/>
      <c r="AA170" s="183"/>
      <c r="AB170" s="299"/>
    </row>
    <row r="172" spans="3:40" ht="6.6" customHeight="1"/>
    <row r="173" spans="3:40" ht="19.899999999999999" customHeight="1" thickBot="1">
      <c r="S173" s="899" t="str">
        <f>IF('SF2'!S173="","",'SF2'!S173)</f>
        <v>NAME</v>
      </c>
      <c r="T173" s="899"/>
      <c r="U173" s="899"/>
      <c r="V173" s="899"/>
      <c r="W173" s="899"/>
      <c r="X173" s="899"/>
      <c r="Y173" s="899"/>
      <c r="Z173" s="899"/>
      <c r="AA173" s="899"/>
      <c r="AB173" s="899"/>
      <c r="AC173" s="300"/>
      <c r="AD173" s="898" t="str">
        <f>IF('SF2'!AD173="","",'SF2'!AD173)</f>
        <v>NAME</v>
      </c>
      <c r="AE173" s="898"/>
      <c r="AF173" s="898"/>
      <c r="AG173" s="898"/>
      <c r="AH173" s="898"/>
      <c r="AI173" s="898"/>
      <c r="AJ173" s="898"/>
      <c r="AK173" s="898"/>
      <c r="AL173" s="898"/>
      <c r="AM173" s="898"/>
      <c r="AN173" s="898"/>
    </row>
    <row r="174" spans="3:40" ht="15.6" customHeight="1">
      <c r="S174" s="761" t="s">
        <v>274</v>
      </c>
      <c r="T174" s="761"/>
      <c r="U174" s="761"/>
      <c r="V174" s="761"/>
      <c r="W174" s="761"/>
      <c r="X174" s="761"/>
      <c r="Y174" s="761"/>
      <c r="Z174" s="761"/>
      <c r="AA174" s="761"/>
      <c r="AB174" s="761"/>
      <c r="AC174" s="301"/>
      <c r="AD174" s="756" t="s">
        <v>275</v>
      </c>
      <c r="AE174" s="756"/>
      <c r="AF174" s="756"/>
      <c r="AG174" s="756"/>
      <c r="AH174" s="756"/>
      <c r="AI174" s="756"/>
      <c r="AJ174" s="756"/>
      <c r="AK174" s="756"/>
      <c r="AL174" s="756"/>
      <c r="AM174" s="756"/>
      <c r="AN174" s="756"/>
    </row>
  </sheetData>
  <sheetProtection algorithmName="SHA-512" hashValue="elgi43xqgVV72AmX7W3UhA6AwaO/auFQJg5Yam4nQeQ9HZUM4aL3AJ4WOuNleUiK40ELrvd6g8Qkjpigg6hl/A==" saltValue="h4X+CbqBlSjnmd/1Spzbnw==" spinCount="100000" sheet="1" objects="1" scenarios="1"/>
  <autoFilter ref="AY15:AY137" xr:uid="{02BF5AF2-870C-4757-A3F8-BB1C6D48AC4F}"/>
  <mergeCells count="463">
    <mergeCell ref="S174:AB174"/>
    <mergeCell ref="AD174:AN174"/>
    <mergeCell ref="S165:AB166"/>
    <mergeCell ref="AD166:AN167"/>
    <mergeCell ref="AD168:AN168"/>
    <mergeCell ref="C169:D170"/>
    <mergeCell ref="AD169:AG169"/>
    <mergeCell ref="S173:AB173"/>
    <mergeCell ref="AD173:AN173"/>
    <mergeCell ref="AD158:AK159"/>
    <mergeCell ref="AL158:AL159"/>
    <mergeCell ref="AM158:AM159"/>
    <mergeCell ref="AN158:AN159"/>
    <mergeCell ref="D160:I161"/>
    <mergeCell ref="AD160:AK161"/>
    <mergeCell ref="AL160:AL161"/>
    <mergeCell ref="AM160:AM161"/>
    <mergeCell ref="AN160:AN161"/>
    <mergeCell ref="C154:Q155"/>
    <mergeCell ref="AD154:AK155"/>
    <mergeCell ref="AL154:AL155"/>
    <mergeCell ref="AM154:AM155"/>
    <mergeCell ref="AN154:AN155"/>
    <mergeCell ref="AD156:AK157"/>
    <mergeCell ref="AL156:AL157"/>
    <mergeCell ref="AM156:AM157"/>
    <mergeCell ref="AN156:AN157"/>
    <mergeCell ref="D157:P157"/>
    <mergeCell ref="C151:N151"/>
    <mergeCell ref="AD151:AK151"/>
    <mergeCell ref="C152:P153"/>
    <mergeCell ref="AD152:AK153"/>
    <mergeCell ref="AL152:AL153"/>
    <mergeCell ref="AM152:AM153"/>
    <mergeCell ref="AN152:AN153"/>
    <mergeCell ref="C149:C150"/>
    <mergeCell ref="D149:E150"/>
    <mergeCell ref="F149:O149"/>
    <mergeCell ref="P149:Q150"/>
    <mergeCell ref="AD149:AK150"/>
    <mergeCell ref="AL149:AL150"/>
    <mergeCell ref="C147:C148"/>
    <mergeCell ref="D147:D148"/>
    <mergeCell ref="F147:O147"/>
    <mergeCell ref="AD147:AK148"/>
    <mergeCell ref="AL147:AL148"/>
    <mergeCell ref="AM147:AM148"/>
    <mergeCell ref="AN147:AN148"/>
    <mergeCell ref="F148:O148"/>
    <mergeCell ref="AM149:AM150"/>
    <mergeCell ref="AN149:AN150"/>
    <mergeCell ref="F150:O150"/>
    <mergeCell ref="C145:C146"/>
    <mergeCell ref="D145:D146"/>
    <mergeCell ref="F145:O145"/>
    <mergeCell ref="P145:Q146"/>
    <mergeCell ref="AD145:AK146"/>
    <mergeCell ref="AL145:AL146"/>
    <mergeCell ref="AM145:AM146"/>
    <mergeCell ref="AN145:AN146"/>
    <mergeCell ref="F146:O146"/>
    <mergeCell ref="AD141:AG142"/>
    <mergeCell ref="AH141:AH142"/>
    <mergeCell ref="AI141:AJ142"/>
    <mergeCell ref="AK141:AK142"/>
    <mergeCell ref="AL141:AN141"/>
    <mergeCell ref="C142:P142"/>
    <mergeCell ref="S142:AA144"/>
    <mergeCell ref="C143:P143"/>
    <mergeCell ref="AD143:AK144"/>
    <mergeCell ref="AL143:AL144"/>
    <mergeCell ref="AM143:AM144"/>
    <mergeCell ref="AN143:AN144"/>
    <mergeCell ref="C144:P144"/>
    <mergeCell ref="D138:E138"/>
    <mergeCell ref="AI138:AN138"/>
    <mergeCell ref="D139:E139"/>
    <mergeCell ref="AI139:AN139"/>
    <mergeCell ref="C140:D140"/>
    <mergeCell ref="F140:J140"/>
    <mergeCell ref="D136:E136"/>
    <mergeCell ref="AI136:AJ136"/>
    <mergeCell ref="AK136:AN136"/>
    <mergeCell ref="D137:E137"/>
    <mergeCell ref="AI137:AJ137"/>
    <mergeCell ref="AK137:AN137"/>
    <mergeCell ref="D134:E134"/>
    <mergeCell ref="AI134:AJ134"/>
    <mergeCell ref="AK134:AN134"/>
    <mergeCell ref="D135:E135"/>
    <mergeCell ref="AI135:AJ135"/>
    <mergeCell ref="AK135:AN135"/>
    <mergeCell ref="D132:E132"/>
    <mergeCell ref="AI132:AJ132"/>
    <mergeCell ref="AK132:AN132"/>
    <mergeCell ref="D133:E133"/>
    <mergeCell ref="AI133:AJ133"/>
    <mergeCell ref="AK133:AN133"/>
    <mergeCell ref="D130:E130"/>
    <mergeCell ref="AI130:AJ130"/>
    <mergeCell ref="AK130:AN130"/>
    <mergeCell ref="D131:E131"/>
    <mergeCell ref="AI131:AJ131"/>
    <mergeCell ref="AK131:AN131"/>
    <mergeCell ref="D128:E128"/>
    <mergeCell ref="AI128:AJ128"/>
    <mergeCell ref="AK128:AN128"/>
    <mergeCell ref="D129:E129"/>
    <mergeCell ref="AI129:AJ129"/>
    <mergeCell ref="AK129:AN129"/>
    <mergeCell ref="D126:E126"/>
    <mergeCell ref="AI126:AJ126"/>
    <mergeCell ref="AK126:AN126"/>
    <mergeCell ref="D127:E127"/>
    <mergeCell ref="AI127:AJ127"/>
    <mergeCell ref="AK127:AN127"/>
    <mergeCell ref="D124:E124"/>
    <mergeCell ref="AI124:AJ124"/>
    <mergeCell ref="AK124:AN124"/>
    <mergeCell ref="D125:E125"/>
    <mergeCell ref="AI125:AJ125"/>
    <mergeCell ref="AK125:AN125"/>
    <mergeCell ref="D122:E122"/>
    <mergeCell ref="AI122:AJ122"/>
    <mergeCell ref="AK122:AN122"/>
    <mergeCell ref="D123:E123"/>
    <mergeCell ref="AI123:AJ123"/>
    <mergeCell ref="AK123:AN123"/>
    <mergeCell ref="D120:E120"/>
    <mergeCell ref="AI120:AJ120"/>
    <mergeCell ref="AK120:AN120"/>
    <mergeCell ref="D121:E121"/>
    <mergeCell ref="AI121:AJ121"/>
    <mergeCell ref="AK121:AN121"/>
    <mergeCell ref="D118:E118"/>
    <mergeCell ref="AI118:AJ118"/>
    <mergeCell ref="AK118:AN118"/>
    <mergeCell ref="D119:E119"/>
    <mergeCell ref="AI119:AJ119"/>
    <mergeCell ref="AK119:AN119"/>
    <mergeCell ref="D116:E116"/>
    <mergeCell ref="AI116:AJ116"/>
    <mergeCell ref="AK116:AN116"/>
    <mergeCell ref="D117:E117"/>
    <mergeCell ref="AI117:AJ117"/>
    <mergeCell ref="AK117:AN117"/>
    <mergeCell ref="D114:E114"/>
    <mergeCell ref="AI114:AJ114"/>
    <mergeCell ref="AK114:AN114"/>
    <mergeCell ref="D115:E115"/>
    <mergeCell ref="AI115:AJ115"/>
    <mergeCell ref="AK115:AN115"/>
    <mergeCell ref="D112:E112"/>
    <mergeCell ref="AI112:AJ112"/>
    <mergeCell ref="AK112:AN112"/>
    <mergeCell ref="D113:E113"/>
    <mergeCell ref="AI113:AJ113"/>
    <mergeCell ref="AK113:AN113"/>
    <mergeCell ref="D110:E110"/>
    <mergeCell ref="AI110:AJ110"/>
    <mergeCell ref="AK110:AN110"/>
    <mergeCell ref="D111:E111"/>
    <mergeCell ref="AI111:AJ111"/>
    <mergeCell ref="AK111:AN111"/>
    <mergeCell ref="D108:E108"/>
    <mergeCell ref="AI108:AJ108"/>
    <mergeCell ref="AK108:AN108"/>
    <mergeCell ref="D109:E109"/>
    <mergeCell ref="AI109:AJ109"/>
    <mergeCell ref="AK109:AN109"/>
    <mergeCell ref="D106:E106"/>
    <mergeCell ref="AI106:AJ106"/>
    <mergeCell ref="AK106:AN106"/>
    <mergeCell ref="D107:E107"/>
    <mergeCell ref="AI107:AJ107"/>
    <mergeCell ref="AK107:AN107"/>
    <mergeCell ref="D104:E104"/>
    <mergeCell ref="AI104:AJ104"/>
    <mergeCell ref="AK104:AN104"/>
    <mergeCell ref="D105:E105"/>
    <mergeCell ref="AI105:AJ105"/>
    <mergeCell ref="AK105:AN105"/>
    <mergeCell ref="D102:E102"/>
    <mergeCell ref="AI102:AJ102"/>
    <mergeCell ref="AK102:AN102"/>
    <mergeCell ref="D103:E103"/>
    <mergeCell ref="AI103:AJ103"/>
    <mergeCell ref="AK103:AN103"/>
    <mergeCell ref="D100:E100"/>
    <mergeCell ref="AI100:AJ100"/>
    <mergeCell ref="AK100:AN100"/>
    <mergeCell ref="D101:E101"/>
    <mergeCell ref="AI101:AJ101"/>
    <mergeCell ref="AK101:AN101"/>
    <mergeCell ref="D98:E98"/>
    <mergeCell ref="AI98:AJ98"/>
    <mergeCell ref="AK98:AN98"/>
    <mergeCell ref="D99:E99"/>
    <mergeCell ref="AI99:AJ99"/>
    <mergeCell ref="AK99:AN99"/>
    <mergeCell ref="D96:E96"/>
    <mergeCell ref="AI96:AJ96"/>
    <mergeCell ref="AK96:AN96"/>
    <mergeCell ref="D97:E97"/>
    <mergeCell ref="AI97:AJ97"/>
    <mergeCell ref="AK97:AN97"/>
    <mergeCell ref="D94:E94"/>
    <mergeCell ref="AI94:AJ94"/>
    <mergeCell ref="AK94:AN94"/>
    <mergeCell ref="D95:E95"/>
    <mergeCell ref="AI95:AJ95"/>
    <mergeCell ref="AK95:AN95"/>
    <mergeCell ref="D92:E92"/>
    <mergeCell ref="AI92:AJ92"/>
    <mergeCell ref="AK92:AN92"/>
    <mergeCell ref="D93:E93"/>
    <mergeCell ref="AI93:AJ93"/>
    <mergeCell ref="AK93:AN93"/>
    <mergeCell ref="D90:E90"/>
    <mergeCell ref="AI90:AJ90"/>
    <mergeCell ref="AK90:AN90"/>
    <mergeCell ref="D91:E91"/>
    <mergeCell ref="AI91:AJ91"/>
    <mergeCell ref="AK91:AN91"/>
    <mergeCell ref="D88:E88"/>
    <mergeCell ref="AI88:AJ88"/>
    <mergeCell ref="AK88:AN88"/>
    <mergeCell ref="D89:E89"/>
    <mergeCell ref="AI89:AJ89"/>
    <mergeCell ref="AK89:AN89"/>
    <mergeCell ref="D86:E86"/>
    <mergeCell ref="AI86:AJ86"/>
    <mergeCell ref="AK86:AN86"/>
    <mergeCell ref="D87:E87"/>
    <mergeCell ref="AI87:AJ87"/>
    <mergeCell ref="AK87:AN87"/>
    <mergeCell ref="D84:E84"/>
    <mergeCell ref="AI84:AJ84"/>
    <mergeCell ref="AK84:AN84"/>
    <mergeCell ref="D85:E85"/>
    <mergeCell ref="AI85:AJ85"/>
    <mergeCell ref="AK85:AN85"/>
    <mergeCell ref="D82:E82"/>
    <mergeCell ref="AI82:AJ82"/>
    <mergeCell ref="AK82:AN82"/>
    <mergeCell ref="D83:E83"/>
    <mergeCell ref="AI83:AJ83"/>
    <mergeCell ref="AK83:AN83"/>
    <mergeCell ref="D80:E80"/>
    <mergeCell ref="AI80:AJ80"/>
    <mergeCell ref="AK80:AN80"/>
    <mergeCell ref="D81:E81"/>
    <mergeCell ref="AI81:AJ81"/>
    <mergeCell ref="AK81:AN81"/>
    <mergeCell ref="D77:E77"/>
    <mergeCell ref="AK77:AN77"/>
    <mergeCell ref="D78:E78"/>
    <mergeCell ref="AI78:AJ78"/>
    <mergeCell ref="AK78:AN78"/>
    <mergeCell ref="D79:E79"/>
    <mergeCell ref="AI79:AJ79"/>
    <mergeCell ref="AK79:AN79"/>
    <mergeCell ref="D75:E75"/>
    <mergeCell ref="AI75:AJ75"/>
    <mergeCell ref="AK75:AN75"/>
    <mergeCell ref="D76:E76"/>
    <mergeCell ref="AI76:AJ76"/>
    <mergeCell ref="AK76:AN76"/>
    <mergeCell ref="D73:E73"/>
    <mergeCell ref="AI73:AJ73"/>
    <mergeCell ref="AK73:AN73"/>
    <mergeCell ref="D74:E74"/>
    <mergeCell ref="AI74:AJ74"/>
    <mergeCell ref="AK74:AN74"/>
    <mergeCell ref="D71:E71"/>
    <mergeCell ref="AI71:AJ71"/>
    <mergeCell ref="AK71:AN71"/>
    <mergeCell ref="D72:E72"/>
    <mergeCell ref="AI72:AJ72"/>
    <mergeCell ref="AK72:AN72"/>
    <mergeCell ref="D69:E69"/>
    <mergeCell ref="AI69:AJ69"/>
    <mergeCell ref="AK69:AN69"/>
    <mergeCell ref="D70:E70"/>
    <mergeCell ref="AI70:AJ70"/>
    <mergeCell ref="AK70:AN70"/>
    <mergeCell ref="D67:E67"/>
    <mergeCell ref="AI67:AJ67"/>
    <mergeCell ref="AK67:AN67"/>
    <mergeCell ref="D68:E68"/>
    <mergeCell ref="AI68:AJ68"/>
    <mergeCell ref="AK68:AN68"/>
    <mergeCell ref="D65:E65"/>
    <mergeCell ref="AI65:AJ65"/>
    <mergeCell ref="AK65:AN65"/>
    <mergeCell ref="D66:E66"/>
    <mergeCell ref="AI66:AJ66"/>
    <mergeCell ref="AK66:AN66"/>
    <mergeCell ref="D63:E63"/>
    <mergeCell ref="AI63:AJ63"/>
    <mergeCell ref="AK63:AN63"/>
    <mergeCell ref="D64:E64"/>
    <mergeCell ref="AI64:AJ64"/>
    <mergeCell ref="AK64:AN64"/>
    <mergeCell ref="D61:E61"/>
    <mergeCell ref="AI61:AJ61"/>
    <mergeCell ref="AK61:AN61"/>
    <mergeCell ref="D62:E62"/>
    <mergeCell ref="AI62:AJ62"/>
    <mergeCell ref="AK62:AN62"/>
    <mergeCell ref="D59:E59"/>
    <mergeCell ref="AI59:AJ59"/>
    <mergeCell ref="AK59:AN59"/>
    <mergeCell ref="D60:E60"/>
    <mergeCell ref="AI60:AJ60"/>
    <mergeCell ref="AK60:AN60"/>
    <mergeCell ref="D57:E57"/>
    <mergeCell ref="AI57:AJ57"/>
    <mergeCell ref="AK57:AN57"/>
    <mergeCell ref="D58:E58"/>
    <mergeCell ref="AI58:AJ58"/>
    <mergeCell ref="AK58:AN58"/>
    <mergeCell ref="D55:E55"/>
    <mergeCell ref="AI55:AJ55"/>
    <mergeCell ref="AK55:AN55"/>
    <mergeCell ref="D56:E56"/>
    <mergeCell ref="AI56:AJ56"/>
    <mergeCell ref="AK56:AN56"/>
    <mergeCell ref="D53:E53"/>
    <mergeCell ref="AI53:AJ53"/>
    <mergeCell ref="AK53:AN53"/>
    <mergeCell ref="D54:E54"/>
    <mergeCell ref="AI54:AJ54"/>
    <mergeCell ref="AK54:AN54"/>
    <mergeCell ref="D51:E51"/>
    <mergeCell ref="AI51:AJ51"/>
    <mergeCell ref="AK51:AN51"/>
    <mergeCell ref="D52:E52"/>
    <mergeCell ref="AI52:AJ52"/>
    <mergeCell ref="AK52:AN52"/>
    <mergeCell ref="D49:E49"/>
    <mergeCell ref="AI49:AJ49"/>
    <mergeCell ref="AK49:AN49"/>
    <mergeCell ref="D50:E50"/>
    <mergeCell ref="AI50:AJ50"/>
    <mergeCell ref="AK50:AN50"/>
    <mergeCell ref="D47:E47"/>
    <mergeCell ref="AI47:AJ47"/>
    <mergeCell ref="AK47:AN47"/>
    <mergeCell ref="D48:E48"/>
    <mergeCell ref="AI48:AJ48"/>
    <mergeCell ref="AK48:AN48"/>
    <mergeCell ref="D45:E45"/>
    <mergeCell ref="AI45:AJ45"/>
    <mergeCell ref="AK45:AN45"/>
    <mergeCell ref="D46:E46"/>
    <mergeCell ref="AI46:AJ46"/>
    <mergeCell ref="AK46:AN46"/>
    <mergeCell ref="D43:E43"/>
    <mergeCell ref="AI43:AJ43"/>
    <mergeCell ref="AK43:AN43"/>
    <mergeCell ref="D44:E44"/>
    <mergeCell ref="AI44:AJ44"/>
    <mergeCell ref="AK44:AN44"/>
    <mergeCell ref="D41:E41"/>
    <mergeCell ref="AI41:AJ41"/>
    <mergeCell ref="AK41:AN41"/>
    <mergeCell ref="D42:E42"/>
    <mergeCell ref="AI42:AJ42"/>
    <mergeCell ref="AK42:AN42"/>
    <mergeCell ref="D39:E39"/>
    <mergeCell ref="AI39:AJ39"/>
    <mergeCell ref="AK39:AN39"/>
    <mergeCell ref="D40:E40"/>
    <mergeCell ref="AI40:AJ40"/>
    <mergeCell ref="AK40:AN40"/>
    <mergeCell ref="D37:E37"/>
    <mergeCell ref="AI37:AJ37"/>
    <mergeCell ref="AK37:AN37"/>
    <mergeCell ref="D38:E38"/>
    <mergeCell ref="AI38:AJ38"/>
    <mergeCell ref="AK38:AN38"/>
    <mergeCell ref="D35:E35"/>
    <mergeCell ref="AI35:AJ35"/>
    <mergeCell ref="AK35:AN35"/>
    <mergeCell ref="D36:E36"/>
    <mergeCell ref="AI36:AJ36"/>
    <mergeCell ref="AK36:AN36"/>
    <mergeCell ref="D33:E33"/>
    <mergeCell ref="AI33:AJ33"/>
    <mergeCell ref="AK33:AN33"/>
    <mergeCell ref="D34:E34"/>
    <mergeCell ref="AI34:AJ34"/>
    <mergeCell ref="AK34:AN34"/>
    <mergeCell ref="D31:E31"/>
    <mergeCell ref="AI31:AJ31"/>
    <mergeCell ref="AK31:AN31"/>
    <mergeCell ref="D32:E32"/>
    <mergeCell ref="AI32:AJ32"/>
    <mergeCell ref="AK32:AN32"/>
    <mergeCell ref="D29:E29"/>
    <mergeCell ref="AI29:AJ29"/>
    <mergeCell ref="AK29:AN29"/>
    <mergeCell ref="D30:E30"/>
    <mergeCell ref="AI30:AJ30"/>
    <mergeCell ref="AK30:AN30"/>
    <mergeCell ref="D27:E27"/>
    <mergeCell ref="AI27:AJ27"/>
    <mergeCell ref="AK27:AN27"/>
    <mergeCell ref="D28:E28"/>
    <mergeCell ref="AI28:AJ28"/>
    <mergeCell ref="AK28:AN28"/>
    <mergeCell ref="D25:E25"/>
    <mergeCell ref="AI25:AJ25"/>
    <mergeCell ref="AK25:AN25"/>
    <mergeCell ref="D26:E26"/>
    <mergeCell ref="AI26:AJ26"/>
    <mergeCell ref="AK26:AN26"/>
    <mergeCell ref="D23:E23"/>
    <mergeCell ref="AI23:AJ23"/>
    <mergeCell ref="AK23:AN23"/>
    <mergeCell ref="D24:E24"/>
    <mergeCell ref="AI24:AJ24"/>
    <mergeCell ref="AK24:AN24"/>
    <mergeCell ref="D21:E21"/>
    <mergeCell ref="AI21:AJ21"/>
    <mergeCell ref="AK21:AN21"/>
    <mergeCell ref="AG15:AG16"/>
    <mergeCell ref="AH15:AH16"/>
    <mergeCell ref="D22:E22"/>
    <mergeCell ref="AI22:AJ22"/>
    <mergeCell ref="AK22:AN22"/>
    <mergeCell ref="D19:E19"/>
    <mergeCell ref="AI19:AJ19"/>
    <mergeCell ref="AK19:AN19"/>
    <mergeCell ref="D20:E20"/>
    <mergeCell ref="AI20:AJ20"/>
    <mergeCell ref="AK20:AN20"/>
    <mergeCell ref="D17:E17"/>
    <mergeCell ref="AI17:AJ17"/>
    <mergeCell ref="AK17:AN17"/>
    <mergeCell ref="D18:E18"/>
    <mergeCell ref="AI18:AJ18"/>
    <mergeCell ref="AK18:AN18"/>
    <mergeCell ref="C13:E16"/>
    <mergeCell ref="F13:AD13"/>
    <mergeCell ref="AG13:AH14"/>
    <mergeCell ref="AI13:AN16"/>
    <mergeCell ref="C7:AN7"/>
    <mergeCell ref="C8:AN8"/>
    <mergeCell ref="E11:G11"/>
    <mergeCell ref="I11:L11"/>
    <mergeCell ref="M11:Q11"/>
    <mergeCell ref="R11:Y11"/>
    <mergeCell ref="Z11:AD11"/>
    <mergeCell ref="AP13:AQ14"/>
    <mergeCell ref="AR13:AR14"/>
    <mergeCell ref="AP11:AU11"/>
    <mergeCell ref="E12:Q12"/>
    <mergeCell ref="R12:Y12"/>
    <mergeCell ref="Z12:AD12"/>
    <mergeCell ref="AG12:AH12"/>
    <mergeCell ref="AI12:AN12"/>
  </mergeCells>
  <dataValidations count="2">
    <dataValidation type="list" allowBlank="1" showInputMessage="1" showErrorMessage="1" sqref="AJ78 AI18:AI76 AI78:AI137 AJ18" xr:uid="{9149221C-4DD0-4834-A548-16671A63C8B4}">
      <formula1>"NLS, Transferred In, Transferred Out"</formula1>
    </dataValidation>
    <dataValidation type="list" allowBlank="1" showInputMessage="1" showErrorMessage="1" sqref="AI17:AJ17" xr:uid="{68645FEC-534E-45F2-8B75-927821C15AF9}">
      <formula1>"NLS,Transferred In, Transferred Out"</formula1>
    </dataValidation>
  </dataValidations>
  <printOptions horizontalCentered="1"/>
  <pageMargins left="0.15748031496062992" right="0.15748031496062992" top="0.19685039370078741" bottom="0.19685039370078741" header="0.15748031496062992" footer="0.15748031496062992"/>
  <pageSetup paperSize="14" scale="69" fitToHeight="0" orientation="landscape" r:id="rId1"/>
  <rowBreaks count="1" manualBreakCount="1">
    <brk id="87" min="2" max="39" man="1"/>
  </row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A6363-8588-46E8-B73A-2E818CF127B0}">
  <sheetPr codeName="Sheet32">
    <tabColor theme="0" tint="-0.14999847407452621"/>
    <pageSetUpPr fitToPage="1"/>
  </sheetPr>
  <dimension ref="A1:AY174"/>
  <sheetViews>
    <sheetView showGridLines="0" zoomScale="70" zoomScaleNormal="70" workbookViewId="0">
      <pane xSplit="1" ySplit="12" topLeftCell="B13" activePane="bottomRight" state="frozen"/>
      <selection pane="topRight" activeCell="B1" sqref="B1"/>
      <selection pane="bottomLeft" activeCell="A14" sqref="A14"/>
      <selection pane="bottomRight"/>
    </sheetView>
  </sheetViews>
  <sheetFormatPr defaultColWidth="10.42578125" defaultRowHeight="16.5"/>
  <cols>
    <col min="1" max="1" width="20.5703125" style="529" customWidth="1"/>
    <col min="2" max="2" width="2.42578125" style="177" customWidth="1"/>
    <col min="3" max="3" width="4.140625" style="177" customWidth="1"/>
    <col min="4" max="4" width="45.5703125" style="177" customWidth="1"/>
    <col min="5" max="5" width="7.85546875" style="177" customWidth="1"/>
    <col min="6" max="30" width="4.5703125" style="177" customWidth="1"/>
    <col min="31" max="32" width="4.5703125" style="177" hidden="1" customWidth="1"/>
    <col min="33" max="33" width="8.42578125" style="177" customWidth="1"/>
    <col min="34" max="34" width="9.5703125" style="177" bestFit="1" customWidth="1"/>
    <col min="35" max="35" width="9" style="177" customWidth="1"/>
    <col min="36" max="36" width="7" style="177" customWidth="1"/>
    <col min="37" max="37" width="6.42578125" style="177" customWidth="1"/>
    <col min="38" max="38" width="6.85546875" style="177" customWidth="1"/>
    <col min="39" max="39" width="7" style="177" customWidth="1"/>
    <col min="40" max="40" width="6.42578125" style="177" customWidth="1"/>
    <col min="41" max="41" width="4.85546875" style="177" customWidth="1"/>
    <col min="42" max="42" width="8.5703125" style="177" customWidth="1"/>
    <col min="43" max="43" width="4.42578125" style="177" customWidth="1"/>
    <col min="44" max="50" width="10.42578125" style="177"/>
    <col min="51" max="51" width="10.42578125" style="177" hidden="1" customWidth="1"/>
    <col min="52" max="16384" width="10.42578125" style="177"/>
  </cols>
  <sheetData>
    <row r="1" spans="1:47" s="176" customFormat="1" ht="3" customHeight="1">
      <c r="A1" s="529"/>
    </row>
    <row r="2" spans="1:47" s="529" customFormat="1" ht="13.9" customHeight="1"/>
    <row r="3" spans="1:47" s="529" customFormat="1" ht="13.9" customHeight="1"/>
    <row r="4" spans="1:47" s="529" customFormat="1" ht="13.9" customHeight="1"/>
    <row r="5" spans="1:47" s="529" customFormat="1" ht="13.9" customHeight="1"/>
    <row r="6" spans="1:47" ht="3" customHeight="1"/>
    <row r="7" spans="1:47" ht="27" customHeight="1">
      <c r="C7" s="891" t="s">
        <v>177</v>
      </c>
      <c r="D7" s="891"/>
      <c r="E7" s="891"/>
      <c r="F7" s="891"/>
      <c r="G7" s="891"/>
      <c r="H7" s="891"/>
      <c r="I7" s="891"/>
      <c r="J7" s="891"/>
      <c r="K7" s="891"/>
      <c r="L7" s="891"/>
      <c r="M7" s="891"/>
      <c r="N7" s="891"/>
      <c r="O7" s="891"/>
      <c r="P7" s="891"/>
      <c r="Q7" s="891"/>
      <c r="R7" s="891"/>
      <c r="S7" s="891"/>
      <c r="T7" s="891"/>
      <c r="U7" s="891"/>
      <c r="V7" s="891"/>
      <c r="W7" s="891"/>
      <c r="X7" s="891"/>
      <c r="Y7" s="891"/>
      <c r="Z7" s="891"/>
      <c r="AA7" s="891"/>
      <c r="AB7" s="891"/>
      <c r="AC7" s="891"/>
      <c r="AD7" s="891"/>
      <c r="AE7" s="891"/>
      <c r="AF7" s="891"/>
      <c r="AG7" s="891"/>
      <c r="AH7" s="891"/>
      <c r="AI7" s="891"/>
      <c r="AJ7" s="891"/>
      <c r="AK7" s="891"/>
      <c r="AL7" s="891"/>
      <c r="AM7" s="891"/>
      <c r="AN7" s="891"/>
    </row>
    <row r="8" spans="1:47" ht="19.5" customHeight="1">
      <c r="C8" s="892" t="s">
        <v>178</v>
      </c>
      <c r="D8" s="892"/>
      <c r="E8" s="892"/>
      <c r="F8" s="892"/>
      <c r="G8" s="892"/>
      <c r="H8" s="892"/>
      <c r="I8" s="892"/>
      <c r="J8" s="892"/>
      <c r="K8" s="892"/>
      <c r="L8" s="892"/>
      <c r="M8" s="892"/>
      <c r="N8" s="892"/>
      <c r="O8" s="892"/>
      <c r="P8" s="892"/>
      <c r="Q8" s="892"/>
      <c r="R8" s="892"/>
      <c r="S8" s="892"/>
      <c r="T8" s="892"/>
      <c r="U8" s="892"/>
      <c r="V8" s="892"/>
      <c r="W8" s="892"/>
      <c r="X8" s="892"/>
      <c r="Y8" s="892"/>
      <c r="Z8" s="892"/>
      <c r="AA8" s="892"/>
      <c r="AB8" s="892"/>
      <c r="AC8" s="892"/>
      <c r="AD8" s="892"/>
      <c r="AE8" s="892"/>
      <c r="AF8" s="892"/>
      <c r="AG8" s="892"/>
      <c r="AH8" s="892"/>
      <c r="AI8" s="892"/>
      <c r="AJ8" s="892"/>
      <c r="AK8" s="892"/>
      <c r="AL8" s="892"/>
      <c r="AM8" s="892"/>
      <c r="AN8" s="892"/>
    </row>
    <row r="9" spans="1:47" ht="6.75" customHeight="1">
      <c r="C9" s="178"/>
      <c r="D9" s="178"/>
      <c r="E9" s="178"/>
      <c r="F9" s="178"/>
      <c r="G9" s="178"/>
      <c r="H9" s="178"/>
      <c r="I9" s="178"/>
      <c r="J9" s="178"/>
      <c r="K9" s="178"/>
      <c r="L9" s="178"/>
      <c r="M9" s="178"/>
      <c r="N9" s="178"/>
      <c r="O9" s="178"/>
      <c r="P9" s="178"/>
      <c r="Q9" s="178"/>
      <c r="R9" s="178"/>
      <c r="S9" s="178"/>
      <c r="T9" s="178"/>
      <c r="U9" s="178"/>
      <c r="V9" s="178"/>
      <c r="W9" s="178"/>
      <c r="X9" s="178"/>
      <c r="Y9" s="178"/>
      <c r="Z9" s="178"/>
      <c r="AA9" s="178"/>
      <c r="AB9" s="178"/>
      <c r="AC9" s="178"/>
      <c r="AD9" s="178"/>
      <c r="AE9" s="178"/>
      <c r="AF9" s="178"/>
      <c r="AG9" s="178"/>
      <c r="AH9" s="178"/>
      <c r="AI9" s="178"/>
      <c r="AJ9" s="178"/>
      <c r="AK9" s="178"/>
      <c r="AL9" s="178"/>
      <c r="AM9" s="178"/>
      <c r="AN9" s="178"/>
    </row>
    <row r="10" spans="1:47" ht="6.75" customHeight="1">
      <c r="C10" s="178"/>
      <c r="D10" s="179"/>
      <c r="E10" s="179"/>
      <c r="F10" s="179"/>
      <c r="G10" s="179"/>
      <c r="H10" s="179"/>
      <c r="I10" s="179"/>
      <c r="J10" s="179"/>
      <c r="K10" s="179"/>
      <c r="L10" s="179"/>
      <c r="M10" s="179"/>
      <c r="N10" s="179"/>
      <c r="O10" s="179"/>
      <c r="P10" s="179"/>
      <c r="Q10" s="179"/>
      <c r="R10" s="179"/>
      <c r="S10" s="179"/>
      <c r="T10" s="179"/>
      <c r="U10" s="179"/>
      <c r="V10" s="179"/>
      <c r="W10" s="179"/>
      <c r="X10" s="179"/>
      <c r="Y10" s="179"/>
      <c r="Z10" s="179"/>
      <c r="AA10" s="179"/>
      <c r="AB10" s="179"/>
      <c r="AC10" s="179"/>
      <c r="AD10" s="179"/>
      <c r="AE10" s="179"/>
      <c r="AF10" s="179"/>
      <c r="AG10" s="179"/>
      <c r="AH10" s="179"/>
      <c r="AI10" s="179"/>
      <c r="AJ10" s="179"/>
      <c r="AK10" s="179"/>
      <c r="AL10" s="179"/>
      <c r="AM10" s="179"/>
      <c r="AN10" s="179"/>
    </row>
    <row r="11" spans="1:47" ht="22.9" customHeight="1" thickBot="1">
      <c r="C11" s="178"/>
      <c r="D11" s="396" t="s">
        <v>179</v>
      </c>
      <c r="E11" s="883">
        <f>IF('Input Data'!E6="","",'Input Data'!E6)</f>
        <v>307821</v>
      </c>
      <c r="F11" s="884"/>
      <c r="G11" s="885"/>
      <c r="H11" s="180"/>
      <c r="I11" s="893" t="s">
        <v>180</v>
      </c>
      <c r="J11" s="893"/>
      <c r="K11" s="893"/>
      <c r="L11" s="894"/>
      <c r="M11" s="883" t="str">
        <f>IF('Input Data'!I2="","",'Input Data'!I2)</f>
        <v>2026-2027</v>
      </c>
      <c r="N11" s="884"/>
      <c r="O11" s="884"/>
      <c r="P11" s="884"/>
      <c r="Q11" s="885"/>
      <c r="R11" s="886" t="s">
        <v>181</v>
      </c>
      <c r="S11" s="887"/>
      <c r="T11" s="887"/>
      <c r="U11" s="887"/>
      <c r="V11" s="887"/>
      <c r="W11" s="887"/>
      <c r="X11" s="887"/>
      <c r="Y11" s="888"/>
      <c r="Z11" s="895" t="s">
        <v>320</v>
      </c>
      <c r="AA11" s="896"/>
      <c r="AB11" s="896"/>
      <c r="AC11" s="896"/>
      <c r="AD11" s="897"/>
      <c r="AE11" s="180"/>
      <c r="AF11" s="180"/>
      <c r="AG11" s="181"/>
      <c r="AH11" s="180"/>
      <c r="AI11" s="180"/>
      <c r="AJ11" s="180"/>
      <c r="AK11" s="180"/>
      <c r="AL11" s="180"/>
      <c r="AM11" s="179"/>
      <c r="AN11" s="179"/>
      <c r="AP11" s="882"/>
      <c r="AQ11" s="882"/>
      <c r="AR11" s="882"/>
      <c r="AS11" s="882"/>
      <c r="AT11" s="882"/>
      <c r="AU11" s="882"/>
    </row>
    <row r="12" spans="1:47" ht="25.5" customHeight="1" thickBot="1">
      <c r="C12" s="182"/>
      <c r="D12" s="396" t="s">
        <v>183</v>
      </c>
      <c r="E12" s="883" t="str">
        <f>IF('Input Data'!E5="","",'Input Data'!E5)</f>
        <v>GEN. TOMAS MASCARDO NATIONAL HIGH SCHOOL</v>
      </c>
      <c r="F12" s="884"/>
      <c r="G12" s="884"/>
      <c r="H12" s="884"/>
      <c r="I12" s="884"/>
      <c r="J12" s="884"/>
      <c r="K12" s="884"/>
      <c r="L12" s="884"/>
      <c r="M12" s="884"/>
      <c r="N12" s="884"/>
      <c r="O12" s="884"/>
      <c r="P12" s="884"/>
      <c r="Q12" s="885"/>
      <c r="R12" s="886" t="s">
        <v>184</v>
      </c>
      <c r="S12" s="887"/>
      <c r="T12" s="887"/>
      <c r="U12" s="887"/>
      <c r="V12" s="887"/>
      <c r="W12" s="887"/>
      <c r="X12" s="887"/>
      <c r="Y12" s="888"/>
      <c r="Z12" s="883">
        <f>IF('Input Data'!I3="","",'Input Data'!I3)</f>
        <v>10</v>
      </c>
      <c r="AA12" s="884"/>
      <c r="AB12" s="884"/>
      <c r="AC12" s="884"/>
      <c r="AD12" s="885"/>
      <c r="AE12" s="180"/>
      <c r="AF12" s="180"/>
      <c r="AG12" s="889" t="s">
        <v>185</v>
      </c>
      <c r="AH12" s="889"/>
      <c r="AI12" s="890" t="str">
        <f>IF('Input Data'!I4="","",'Input Data'!I4)</f>
        <v>PEARL</v>
      </c>
      <c r="AJ12" s="890"/>
      <c r="AK12" s="890"/>
      <c r="AL12" s="890"/>
      <c r="AM12" s="890"/>
      <c r="AN12" s="890"/>
    </row>
    <row r="13" spans="1:47" ht="20.25" customHeight="1" thickBot="1">
      <c r="B13" s="184"/>
      <c r="C13" s="859" t="s">
        <v>186</v>
      </c>
      <c r="D13" s="860"/>
      <c r="E13" s="861"/>
      <c r="F13" s="868" t="s">
        <v>311</v>
      </c>
      <c r="G13" s="869"/>
      <c r="H13" s="869"/>
      <c r="I13" s="869"/>
      <c r="J13" s="869"/>
      <c r="K13" s="869"/>
      <c r="L13" s="869"/>
      <c r="M13" s="869"/>
      <c r="N13" s="869"/>
      <c r="O13" s="869"/>
      <c r="P13" s="869"/>
      <c r="Q13" s="869"/>
      <c r="R13" s="869"/>
      <c r="S13" s="869"/>
      <c r="T13" s="869"/>
      <c r="U13" s="869"/>
      <c r="V13" s="869"/>
      <c r="W13" s="869"/>
      <c r="X13" s="869"/>
      <c r="Y13" s="869"/>
      <c r="Z13" s="869"/>
      <c r="AA13" s="869"/>
      <c r="AB13" s="869"/>
      <c r="AC13" s="869"/>
      <c r="AD13" s="870"/>
      <c r="AE13" s="185"/>
      <c r="AF13" s="185"/>
      <c r="AG13" s="860" t="s">
        <v>187</v>
      </c>
      <c r="AH13" s="860"/>
      <c r="AI13" s="859" t="s">
        <v>188</v>
      </c>
      <c r="AJ13" s="761"/>
      <c r="AK13" s="761"/>
      <c r="AL13" s="761"/>
      <c r="AM13" s="761"/>
      <c r="AN13" s="871"/>
      <c r="AP13" s="878" t="s">
        <v>189</v>
      </c>
      <c r="AQ13" s="878"/>
      <c r="AR13" s="879">
        <v>21</v>
      </c>
    </row>
    <row r="14" spans="1:47" ht="24.6" customHeight="1" thickBot="1">
      <c r="B14" s="184"/>
      <c r="C14" s="862"/>
      <c r="D14" s="863"/>
      <c r="E14" s="864"/>
      <c r="F14" s="186">
        <v>1</v>
      </c>
      <c r="G14" s="187">
        <v>2</v>
      </c>
      <c r="H14" s="187">
        <v>3</v>
      </c>
      <c r="I14" s="187">
        <v>4</v>
      </c>
      <c r="J14" s="188">
        <v>5</v>
      </c>
      <c r="K14" s="189">
        <v>8</v>
      </c>
      <c r="L14" s="187">
        <v>9</v>
      </c>
      <c r="M14" s="187">
        <v>10</v>
      </c>
      <c r="N14" s="187">
        <v>11</v>
      </c>
      <c r="O14" s="190">
        <v>12</v>
      </c>
      <c r="P14" s="186">
        <v>15</v>
      </c>
      <c r="Q14" s="187">
        <v>16</v>
      </c>
      <c r="R14" s="187">
        <v>17</v>
      </c>
      <c r="S14" s="187">
        <v>18</v>
      </c>
      <c r="T14" s="188">
        <v>19</v>
      </c>
      <c r="U14" s="189">
        <v>22</v>
      </c>
      <c r="V14" s="187">
        <v>23</v>
      </c>
      <c r="W14" s="187">
        <v>24</v>
      </c>
      <c r="X14" s="187"/>
      <c r="Y14" s="190"/>
      <c r="Z14" s="186">
        <v>29</v>
      </c>
      <c r="AA14" s="187">
        <v>30</v>
      </c>
      <c r="AB14" s="187">
        <v>31</v>
      </c>
      <c r="AC14" s="187"/>
      <c r="AD14" s="188"/>
      <c r="AE14" s="191"/>
      <c r="AF14" s="191"/>
      <c r="AG14" s="866"/>
      <c r="AH14" s="866"/>
      <c r="AI14" s="872"/>
      <c r="AJ14" s="873"/>
      <c r="AK14" s="873"/>
      <c r="AL14" s="873"/>
      <c r="AM14" s="873"/>
      <c r="AN14" s="874"/>
      <c r="AP14" s="878"/>
      <c r="AQ14" s="878"/>
      <c r="AR14" s="879"/>
    </row>
    <row r="15" spans="1:47" ht="24.6" customHeight="1">
      <c r="B15" s="184"/>
      <c r="C15" s="862"/>
      <c r="D15" s="863"/>
      <c r="E15" s="864"/>
      <c r="F15" s="192" t="s">
        <v>190</v>
      </c>
      <c r="G15" s="193" t="s">
        <v>191</v>
      </c>
      <c r="H15" s="193" t="s">
        <v>192</v>
      </c>
      <c r="I15" s="193" t="s">
        <v>193</v>
      </c>
      <c r="J15" s="194" t="s">
        <v>194</v>
      </c>
      <c r="K15" s="195" t="s">
        <v>190</v>
      </c>
      <c r="L15" s="193" t="s">
        <v>191</v>
      </c>
      <c r="M15" s="193" t="s">
        <v>192</v>
      </c>
      <c r="N15" s="193" t="s">
        <v>193</v>
      </c>
      <c r="O15" s="196" t="s">
        <v>194</v>
      </c>
      <c r="P15" s="192" t="s">
        <v>190</v>
      </c>
      <c r="Q15" s="193" t="s">
        <v>191</v>
      </c>
      <c r="R15" s="193" t="s">
        <v>192</v>
      </c>
      <c r="S15" s="193" t="s">
        <v>193</v>
      </c>
      <c r="T15" s="194" t="s">
        <v>194</v>
      </c>
      <c r="U15" s="195" t="s">
        <v>190</v>
      </c>
      <c r="V15" s="193" t="s">
        <v>191</v>
      </c>
      <c r="W15" s="193" t="s">
        <v>192</v>
      </c>
      <c r="X15" s="193" t="s">
        <v>193</v>
      </c>
      <c r="Y15" s="196" t="s">
        <v>194</v>
      </c>
      <c r="Z15" s="192" t="s">
        <v>190</v>
      </c>
      <c r="AA15" s="193" t="s">
        <v>191</v>
      </c>
      <c r="AB15" s="193" t="s">
        <v>192</v>
      </c>
      <c r="AC15" s="196" t="s">
        <v>193</v>
      </c>
      <c r="AD15" s="194" t="s">
        <v>194</v>
      </c>
      <c r="AE15" s="197"/>
      <c r="AF15" s="197"/>
      <c r="AG15" s="880" t="s">
        <v>195</v>
      </c>
      <c r="AH15" s="880" t="s">
        <v>196</v>
      </c>
      <c r="AI15" s="872"/>
      <c r="AJ15" s="873"/>
      <c r="AK15" s="873"/>
      <c r="AL15" s="873"/>
      <c r="AM15" s="873"/>
      <c r="AN15" s="874"/>
    </row>
    <row r="16" spans="1:47" ht="1.1499999999999999" customHeight="1" thickBot="1">
      <c r="B16" s="184"/>
      <c r="C16" s="865"/>
      <c r="D16" s="866"/>
      <c r="E16" s="867"/>
      <c r="F16" s="198"/>
      <c r="G16" s="199"/>
      <c r="H16" s="199"/>
      <c r="I16" s="199"/>
      <c r="J16" s="200"/>
      <c r="K16" s="201"/>
      <c r="L16" s="199"/>
      <c r="M16" s="199"/>
      <c r="N16" s="199"/>
      <c r="O16" s="202"/>
      <c r="P16" s="198"/>
      <c r="Q16" s="199"/>
      <c r="R16" s="199"/>
      <c r="S16" s="199"/>
      <c r="T16" s="200"/>
      <c r="U16" s="201"/>
      <c r="V16" s="199"/>
      <c r="W16" s="199"/>
      <c r="X16" s="199"/>
      <c r="Y16" s="202"/>
      <c r="Z16" s="198"/>
      <c r="AA16" s="199"/>
      <c r="AB16" s="199"/>
      <c r="AC16" s="202"/>
      <c r="AD16" s="200"/>
      <c r="AE16" s="203"/>
      <c r="AF16" s="203"/>
      <c r="AG16" s="881"/>
      <c r="AH16" s="881"/>
      <c r="AI16" s="875"/>
      <c r="AJ16" s="876"/>
      <c r="AK16" s="876"/>
      <c r="AL16" s="876"/>
      <c r="AM16" s="876"/>
      <c r="AN16" s="877"/>
    </row>
    <row r="17" spans="2:51" ht="18" customHeight="1">
      <c r="B17" s="184"/>
      <c r="C17" s="204">
        <f>IF(D17="","",SUBTOTAL(103,$D$17:D17))</f>
        <v>1</v>
      </c>
      <c r="D17" s="851" t="str">
        <f>IF('Input Data'!I10="","",'Input Data'!I10)</f>
        <v>DELA CRUZ, JUAN SANTOS</v>
      </c>
      <c r="E17" s="852"/>
      <c r="F17" s="205"/>
      <c r="G17" s="206"/>
      <c r="H17" s="207" t="s">
        <v>199</v>
      </c>
      <c r="I17" s="207"/>
      <c r="J17" s="208"/>
      <c r="K17" s="209"/>
      <c r="L17" s="207"/>
      <c r="M17" s="207"/>
      <c r="N17" s="207"/>
      <c r="O17" s="210"/>
      <c r="P17" s="211"/>
      <c r="Q17" s="207"/>
      <c r="R17" s="207"/>
      <c r="S17" s="207"/>
      <c r="T17" s="208"/>
      <c r="U17" s="209"/>
      <c r="V17" s="207"/>
      <c r="W17" s="207"/>
      <c r="X17" s="207"/>
      <c r="Y17" s="210"/>
      <c r="Z17" s="211"/>
      <c r="AA17" s="207"/>
      <c r="AB17" s="207"/>
      <c r="AC17" s="210"/>
      <c r="AD17" s="208"/>
      <c r="AE17" s="212">
        <f>IF(D17="","",COUNTIF(F17:AD17,"x") + COUNTIF(F17:AD17,"h")*0.5)</f>
        <v>1</v>
      </c>
      <c r="AF17" s="213">
        <f>IF(OR(D17="", AI17="Transferred Out", AI17="NLS"), "", $AR$13)</f>
        <v>21</v>
      </c>
      <c r="AG17" s="214">
        <f>IF(AH17="","",AE17)</f>
        <v>1</v>
      </c>
      <c r="AH17" s="214">
        <f>IF(AF17="","",$AR$13-AE17)</f>
        <v>20</v>
      </c>
      <c r="AI17" s="853"/>
      <c r="AJ17" s="854"/>
      <c r="AK17" s="854"/>
      <c r="AL17" s="854"/>
      <c r="AM17" s="854"/>
      <c r="AN17" s="855"/>
      <c r="AP17" s="215" t="s">
        <v>197</v>
      </c>
      <c r="AY17" s="177">
        <f>IF(D17="",0,1)</f>
        <v>1</v>
      </c>
    </row>
    <row r="18" spans="2:51" ht="18" customHeight="1">
      <c r="B18" s="184"/>
      <c r="C18" s="216">
        <f>IF(D18="","",SUBTOTAL(103,$D$17:D18))</f>
        <v>2</v>
      </c>
      <c r="D18" s="846" t="str">
        <f>IF('Input Data'!I11="","",'Input Data'!I11)</f>
        <v>REYES, MARK VILLANUEVA</v>
      </c>
      <c r="E18" s="847"/>
      <c r="F18" s="217"/>
      <c r="G18" s="218"/>
      <c r="H18" s="219"/>
      <c r="I18" s="219"/>
      <c r="J18" s="220"/>
      <c r="K18" s="221"/>
      <c r="L18" s="219"/>
      <c r="M18" s="219"/>
      <c r="N18" s="219"/>
      <c r="O18" s="222"/>
      <c r="P18" s="223"/>
      <c r="Q18" s="219"/>
      <c r="R18" s="219"/>
      <c r="S18" s="219"/>
      <c r="T18" s="220"/>
      <c r="U18" s="221"/>
      <c r="V18" s="219"/>
      <c r="W18" s="219"/>
      <c r="X18" s="219"/>
      <c r="Y18" s="222"/>
      <c r="Z18" s="223"/>
      <c r="AA18" s="219"/>
      <c r="AB18" s="219"/>
      <c r="AC18" s="222"/>
      <c r="AD18" s="220"/>
      <c r="AE18" s="212">
        <f t="shared" ref="AE18:AE76" si="0">IF(D18="","",COUNTIF(F18:AD18,"x") + COUNTIF(F18:AD18,"h")*0.5)</f>
        <v>0</v>
      </c>
      <c r="AF18" s="213">
        <f t="shared" ref="AF18:AF76" si="1">IF(OR(D18="", AI18="Transferred Out", AI18="NLS"), "", $AR$13)</f>
        <v>21</v>
      </c>
      <c r="AG18" s="224">
        <f>IF(AH18="","",AE18)</f>
        <v>0</v>
      </c>
      <c r="AH18" s="225">
        <f t="shared" ref="AH18:AH76" si="2">IF(AF18="","",$AR$13-AE18)</f>
        <v>21</v>
      </c>
      <c r="AI18" s="850"/>
      <c r="AJ18" s="848"/>
      <c r="AK18" s="848"/>
      <c r="AL18" s="848"/>
      <c r="AM18" s="848"/>
      <c r="AN18" s="849"/>
      <c r="AP18" s="226"/>
      <c r="AQ18" s="177" t="s">
        <v>198</v>
      </c>
      <c r="AY18" s="177">
        <f t="shared" ref="AY18:AY76" si="3">IF(D18="",0,1)</f>
        <v>1</v>
      </c>
    </row>
    <row r="19" spans="2:51" ht="18" customHeight="1">
      <c r="B19" s="184"/>
      <c r="C19" s="227">
        <f>IF(D19="","",SUBTOTAL(103,$D$17:D19))</f>
        <v>3</v>
      </c>
      <c r="D19" s="846" t="str">
        <f>IF('Input Data'!I12="","",'Input Data'!I12)</f>
        <v>SANTOS, CARLO MENDOZA</v>
      </c>
      <c r="E19" s="847"/>
      <c r="F19" s="217"/>
      <c r="G19" s="218"/>
      <c r="H19" s="219"/>
      <c r="I19" s="219"/>
      <c r="J19" s="220"/>
      <c r="K19" s="221"/>
      <c r="L19" s="219"/>
      <c r="M19" s="219"/>
      <c r="N19" s="219"/>
      <c r="O19" s="222"/>
      <c r="P19" s="223"/>
      <c r="Q19" s="219"/>
      <c r="R19" s="219"/>
      <c r="S19" s="219"/>
      <c r="T19" s="220"/>
      <c r="U19" s="221"/>
      <c r="V19" s="219"/>
      <c r="W19" s="219"/>
      <c r="X19" s="219"/>
      <c r="Y19" s="222"/>
      <c r="Z19" s="223"/>
      <c r="AA19" s="219"/>
      <c r="AB19" s="219"/>
      <c r="AC19" s="222"/>
      <c r="AD19" s="220"/>
      <c r="AE19" s="212">
        <f t="shared" si="0"/>
        <v>0</v>
      </c>
      <c r="AF19" s="213">
        <f t="shared" si="1"/>
        <v>21</v>
      </c>
      <c r="AG19" s="224">
        <f t="shared" ref="AG19:AG76" si="4">IF(AH19="","",AE19)</f>
        <v>0</v>
      </c>
      <c r="AH19" s="225">
        <f t="shared" si="2"/>
        <v>21</v>
      </c>
      <c r="AI19" s="850"/>
      <c r="AJ19" s="848"/>
      <c r="AK19" s="848"/>
      <c r="AL19" s="848"/>
      <c r="AM19" s="848"/>
      <c r="AN19" s="849"/>
      <c r="AP19" s="226" t="s">
        <v>199</v>
      </c>
      <c r="AQ19" s="177" t="s">
        <v>200</v>
      </c>
      <c r="AY19" s="177">
        <f t="shared" si="3"/>
        <v>1</v>
      </c>
    </row>
    <row r="20" spans="2:51" ht="18" customHeight="1">
      <c r="B20" s="184"/>
      <c r="C20" s="216">
        <f>IF(D20="","",SUBTOTAL(103,$D$17:D20))</f>
        <v>4</v>
      </c>
      <c r="D20" s="846" t="str">
        <f>IF('Input Data'!I13="","",'Input Data'!I13)</f>
        <v>MENDOZA, GABRIEL LOPEZ</v>
      </c>
      <c r="E20" s="847"/>
      <c r="F20" s="217"/>
      <c r="G20" s="218"/>
      <c r="H20" s="219"/>
      <c r="I20" s="219"/>
      <c r="J20" s="220"/>
      <c r="K20" s="221"/>
      <c r="L20" s="219"/>
      <c r="M20" s="219"/>
      <c r="N20" s="219"/>
      <c r="O20" s="222"/>
      <c r="P20" s="223"/>
      <c r="Q20" s="219"/>
      <c r="R20" s="219"/>
      <c r="S20" s="219"/>
      <c r="T20" s="220"/>
      <c r="U20" s="221"/>
      <c r="V20" s="219"/>
      <c r="W20" s="219"/>
      <c r="X20" s="219"/>
      <c r="Y20" s="222"/>
      <c r="Z20" s="223"/>
      <c r="AA20" s="219"/>
      <c r="AB20" s="219"/>
      <c r="AC20" s="222"/>
      <c r="AD20" s="220"/>
      <c r="AE20" s="212">
        <f t="shared" si="0"/>
        <v>0</v>
      </c>
      <c r="AF20" s="213">
        <f t="shared" si="1"/>
        <v>21</v>
      </c>
      <c r="AG20" s="228">
        <f t="shared" si="4"/>
        <v>0</v>
      </c>
      <c r="AH20" s="225">
        <f t="shared" si="2"/>
        <v>21</v>
      </c>
      <c r="AI20" s="850"/>
      <c r="AJ20" s="848"/>
      <c r="AK20" s="848"/>
      <c r="AL20" s="848"/>
      <c r="AM20" s="848"/>
      <c r="AN20" s="849"/>
      <c r="AP20" s="226" t="s">
        <v>201</v>
      </c>
      <c r="AQ20" s="177" t="s">
        <v>202</v>
      </c>
      <c r="AY20" s="177">
        <f t="shared" si="3"/>
        <v>1</v>
      </c>
    </row>
    <row r="21" spans="2:51" ht="18" customHeight="1">
      <c r="B21" s="184"/>
      <c r="C21" s="227">
        <f>IF(D21="","",SUBTOTAL(103,$D$17:D21))</f>
        <v>5</v>
      </c>
      <c r="D21" s="846" t="str">
        <f>IF('Input Data'!I14="","",'Input Data'!I14)</f>
        <v>VILLANUEVA, ADRIAN TORRES</v>
      </c>
      <c r="E21" s="847"/>
      <c r="F21" s="229"/>
      <c r="G21" s="218"/>
      <c r="H21" s="219"/>
      <c r="I21" s="219"/>
      <c r="J21" s="220"/>
      <c r="K21" s="221"/>
      <c r="L21" s="219"/>
      <c r="M21" s="219"/>
      <c r="N21" s="219"/>
      <c r="O21" s="222"/>
      <c r="P21" s="223"/>
      <c r="Q21" s="219"/>
      <c r="R21" s="219"/>
      <c r="S21" s="219"/>
      <c r="T21" s="220"/>
      <c r="U21" s="221"/>
      <c r="V21" s="219"/>
      <c r="W21" s="219"/>
      <c r="X21" s="219"/>
      <c r="Y21" s="222"/>
      <c r="Z21" s="223"/>
      <c r="AA21" s="219"/>
      <c r="AB21" s="219"/>
      <c r="AC21" s="222"/>
      <c r="AD21" s="220"/>
      <c r="AE21" s="212">
        <f t="shared" si="0"/>
        <v>0</v>
      </c>
      <c r="AF21" s="213">
        <f t="shared" si="1"/>
        <v>21</v>
      </c>
      <c r="AG21" s="224">
        <f t="shared" si="4"/>
        <v>0</v>
      </c>
      <c r="AH21" s="225">
        <f t="shared" si="2"/>
        <v>21</v>
      </c>
      <c r="AI21" s="850"/>
      <c r="AJ21" s="848"/>
      <c r="AK21" s="848"/>
      <c r="AL21" s="848"/>
      <c r="AM21" s="848"/>
      <c r="AN21" s="849"/>
      <c r="AY21" s="177">
        <f t="shared" si="3"/>
        <v>1</v>
      </c>
    </row>
    <row r="22" spans="2:51" ht="18" customHeight="1">
      <c r="B22" s="184"/>
      <c r="C22" s="216">
        <f>IF(D22="","",SUBTOTAL(103,$D$17:D22))</f>
        <v>6</v>
      </c>
      <c r="D22" s="846" t="str">
        <f>IF('Input Data'!I15="","",'Input Data'!I15)</f>
        <v>LOPEZ, JOSHUA RAMOS</v>
      </c>
      <c r="E22" s="847"/>
      <c r="F22" s="217"/>
      <c r="G22" s="218"/>
      <c r="H22" s="219"/>
      <c r="I22" s="219"/>
      <c r="J22" s="220"/>
      <c r="K22" s="221"/>
      <c r="L22" s="219"/>
      <c r="M22" s="219"/>
      <c r="N22" s="219"/>
      <c r="O22" s="222"/>
      <c r="P22" s="223"/>
      <c r="Q22" s="219"/>
      <c r="R22" s="219"/>
      <c r="S22" s="219"/>
      <c r="T22" s="220"/>
      <c r="U22" s="221"/>
      <c r="V22" s="219"/>
      <c r="W22" s="219"/>
      <c r="X22" s="219"/>
      <c r="Y22" s="222"/>
      <c r="Z22" s="223"/>
      <c r="AA22" s="219"/>
      <c r="AB22" s="219"/>
      <c r="AC22" s="222"/>
      <c r="AD22" s="220"/>
      <c r="AE22" s="212">
        <f t="shared" si="0"/>
        <v>0</v>
      </c>
      <c r="AF22" s="213">
        <f t="shared" si="1"/>
        <v>21</v>
      </c>
      <c r="AG22" s="224">
        <f t="shared" si="4"/>
        <v>0</v>
      </c>
      <c r="AH22" s="225">
        <f t="shared" si="2"/>
        <v>21</v>
      </c>
      <c r="AI22" s="850"/>
      <c r="AJ22" s="848"/>
      <c r="AK22" s="848"/>
      <c r="AL22" s="848"/>
      <c r="AM22" s="848"/>
      <c r="AN22" s="849"/>
      <c r="AP22" s="215" t="s">
        <v>203</v>
      </c>
      <c r="AQ22" s="177" t="s">
        <v>204</v>
      </c>
      <c r="AY22" s="177">
        <f t="shared" si="3"/>
        <v>1</v>
      </c>
    </row>
    <row r="23" spans="2:51" ht="18" customHeight="1">
      <c r="B23" s="184"/>
      <c r="C23" s="227">
        <f>IF(D23="","",SUBTOTAL(103,$D$17:D23))</f>
        <v>7</v>
      </c>
      <c r="D23" s="846" t="str">
        <f>IF('Input Data'!I16="","",'Input Data'!I16)</f>
        <v>TORRES, DANIEL BAUTISTA</v>
      </c>
      <c r="E23" s="847"/>
      <c r="F23" s="217"/>
      <c r="G23" s="218"/>
      <c r="H23" s="219"/>
      <c r="I23" s="219"/>
      <c r="J23" s="220"/>
      <c r="K23" s="221"/>
      <c r="L23" s="219"/>
      <c r="M23" s="219"/>
      <c r="N23" s="219"/>
      <c r="O23" s="222"/>
      <c r="P23" s="223"/>
      <c r="Q23" s="219"/>
      <c r="R23" s="219"/>
      <c r="S23" s="219"/>
      <c r="T23" s="220"/>
      <c r="U23" s="221"/>
      <c r="V23" s="219"/>
      <c r="W23" s="219"/>
      <c r="X23" s="219"/>
      <c r="Y23" s="222"/>
      <c r="Z23" s="223"/>
      <c r="AA23" s="219"/>
      <c r="AB23" s="219"/>
      <c r="AC23" s="222"/>
      <c r="AD23" s="220"/>
      <c r="AE23" s="212">
        <f t="shared" si="0"/>
        <v>0</v>
      </c>
      <c r="AF23" s="213">
        <f t="shared" si="1"/>
        <v>21</v>
      </c>
      <c r="AG23" s="224">
        <f t="shared" si="4"/>
        <v>0</v>
      </c>
      <c r="AH23" s="225">
        <f t="shared" si="2"/>
        <v>21</v>
      </c>
      <c r="AI23" s="850"/>
      <c r="AJ23" s="848"/>
      <c r="AK23" s="848"/>
      <c r="AL23" s="848"/>
      <c r="AM23" s="848"/>
      <c r="AN23" s="849"/>
      <c r="AY23" s="177">
        <f t="shared" si="3"/>
        <v>1</v>
      </c>
    </row>
    <row r="24" spans="2:51" ht="18" customHeight="1">
      <c r="B24" s="184"/>
      <c r="C24" s="216">
        <f>IF(D24="","",SUBTOTAL(103,$D$17:D24))</f>
        <v>8</v>
      </c>
      <c r="D24" s="846" t="str">
        <f>IF('Input Data'!I17="","",'Input Data'!I17)</f>
        <v>RAMOS, CHRISTIAN GARCIA</v>
      </c>
      <c r="E24" s="847"/>
      <c r="F24" s="217"/>
      <c r="G24" s="218"/>
      <c r="H24" s="219"/>
      <c r="I24" s="219"/>
      <c r="J24" s="220"/>
      <c r="K24" s="221"/>
      <c r="L24" s="219"/>
      <c r="M24" s="219"/>
      <c r="N24" s="219"/>
      <c r="O24" s="222"/>
      <c r="P24" s="223"/>
      <c r="Q24" s="219"/>
      <c r="R24" s="219"/>
      <c r="S24" s="219"/>
      <c r="T24" s="220"/>
      <c r="U24" s="221"/>
      <c r="V24" s="219"/>
      <c r="W24" s="219"/>
      <c r="X24" s="219"/>
      <c r="Y24" s="222"/>
      <c r="Z24" s="223"/>
      <c r="AA24" s="219"/>
      <c r="AB24" s="219"/>
      <c r="AC24" s="222"/>
      <c r="AD24" s="220"/>
      <c r="AE24" s="212">
        <f t="shared" si="0"/>
        <v>0</v>
      </c>
      <c r="AF24" s="213">
        <f t="shared" si="1"/>
        <v>21</v>
      </c>
      <c r="AG24" s="230">
        <f t="shared" si="4"/>
        <v>0</v>
      </c>
      <c r="AH24" s="225">
        <f t="shared" si="2"/>
        <v>21</v>
      </c>
      <c r="AI24" s="850"/>
      <c r="AJ24" s="848"/>
      <c r="AK24" s="848"/>
      <c r="AL24" s="848"/>
      <c r="AM24" s="848"/>
      <c r="AN24" s="849"/>
      <c r="AY24" s="177">
        <f t="shared" si="3"/>
        <v>1</v>
      </c>
    </row>
    <row r="25" spans="2:51" ht="18" customHeight="1">
      <c r="B25" s="184"/>
      <c r="C25" s="227">
        <f>IF(D25="","",SUBTOTAL(103,$D$17:D25))</f>
        <v>9</v>
      </c>
      <c r="D25" s="846" t="str">
        <f>IF('Input Data'!I18="","",'Input Data'!I18)</f>
        <v>BAUTISTA, KEVIN MORALES</v>
      </c>
      <c r="E25" s="847"/>
      <c r="F25" s="217"/>
      <c r="G25" s="218"/>
      <c r="H25" s="219"/>
      <c r="I25" s="219"/>
      <c r="J25" s="220"/>
      <c r="K25" s="221"/>
      <c r="L25" s="219"/>
      <c r="M25" s="219"/>
      <c r="N25" s="219"/>
      <c r="O25" s="222"/>
      <c r="P25" s="223"/>
      <c r="Q25" s="219"/>
      <c r="R25" s="219"/>
      <c r="S25" s="219"/>
      <c r="T25" s="220"/>
      <c r="U25" s="221"/>
      <c r="V25" s="219"/>
      <c r="W25" s="219"/>
      <c r="X25" s="219"/>
      <c r="Y25" s="222"/>
      <c r="Z25" s="223"/>
      <c r="AA25" s="219"/>
      <c r="AB25" s="219"/>
      <c r="AC25" s="222"/>
      <c r="AD25" s="220"/>
      <c r="AE25" s="212">
        <f t="shared" si="0"/>
        <v>0</v>
      </c>
      <c r="AF25" s="213">
        <f t="shared" si="1"/>
        <v>21</v>
      </c>
      <c r="AG25" s="224">
        <f t="shared" si="4"/>
        <v>0</v>
      </c>
      <c r="AH25" s="225">
        <f t="shared" si="2"/>
        <v>21</v>
      </c>
      <c r="AI25" s="850"/>
      <c r="AJ25" s="848"/>
      <c r="AK25" s="848"/>
      <c r="AL25" s="848"/>
      <c r="AM25" s="848"/>
      <c r="AN25" s="849"/>
      <c r="AY25" s="177">
        <f t="shared" si="3"/>
        <v>1</v>
      </c>
    </row>
    <row r="26" spans="2:51" ht="18" customHeight="1">
      <c r="B26" s="184"/>
      <c r="C26" s="227">
        <f>IF(D26="","",SUBTOTAL(103,$D$17:D26))</f>
        <v>10</v>
      </c>
      <c r="D26" s="846" t="str">
        <f>IF('Input Data'!I19="","",'Input Data'!I19)</f>
        <v>GARCIA, PAOLO FERNANDEZ</v>
      </c>
      <c r="E26" s="847"/>
      <c r="F26" s="217"/>
      <c r="G26" s="218"/>
      <c r="H26" s="219"/>
      <c r="I26" s="219"/>
      <c r="J26" s="220"/>
      <c r="K26" s="221"/>
      <c r="L26" s="219"/>
      <c r="M26" s="219"/>
      <c r="N26" s="219"/>
      <c r="O26" s="222"/>
      <c r="P26" s="223"/>
      <c r="Q26" s="219"/>
      <c r="R26" s="219"/>
      <c r="S26" s="219"/>
      <c r="T26" s="220"/>
      <c r="U26" s="221"/>
      <c r="V26" s="219"/>
      <c r="W26" s="219"/>
      <c r="X26" s="219"/>
      <c r="Y26" s="222"/>
      <c r="Z26" s="223"/>
      <c r="AA26" s="219"/>
      <c r="AB26" s="219"/>
      <c r="AC26" s="222"/>
      <c r="AD26" s="220"/>
      <c r="AE26" s="212">
        <f t="shared" si="0"/>
        <v>0</v>
      </c>
      <c r="AF26" s="213">
        <f t="shared" si="1"/>
        <v>21</v>
      </c>
      <c r="AG26" s="224">
        <f t="shared" si="4"/>
        <v>0</v>
      </c>
      <c r="AH26" s="225">
        <f t="shared" si="2"/>
        <v>21</v>
      </c>
      <c r="AI26" s="850"/>
      <c r="AJ26" s="848"/>
      <c r="AK26" s="848"/>
      <c r="AL26" s="848"/>
      <c r="AM26" s="848"/>
      <c r="AN26" s="849"/>
      <c r="AY26" s="177">
        <f t="shared" si="3"/>
        <v>1</v>
      </c>
    </row>
    <row r="27" spans="2:51" ht="18" customHeight="1">
      <c r="B27" s="184"/>
      <c r="C27" s="227">
        <f>IF(D27="","",SUBTOTAL(103,$D$17:D27))</f>
        <v>11</v>
      </c>
      <c r="D27" s="846" t="str">
        <f>IF('Input Data'!I20="","",'Input Data'!I20)</f>
        <v>MORALES, ANGELO AQUINO</v>
      </c>
      <c r="E27" s="847"/>
      <c r="F27" s="217"/>
      <c r="G27" s="218"/>
      <c r="H27" s="219"/>
      <c r="I27" s="219"/>
      <c r="J27" s="220"/>
      <c r="K27" s="221"/>
      <c r="L27" s="219"/>
      <c r="M27" s="219"/>
      <c r="N27" s="219"/>
      <c r="O27" s="222"/>
      <c r="P27" s="223"/>
      <c r="Q27" s="219"/>
      <c r="R27" s="219"/>
      <c r="S27" s="219"/>
      <c r="T27" s="220"/>
      <c r="U27" s="221"/>
      <c r="V27" s="219"/>
      <c r="W27" s="219"/>
      <c r="X27" s="219"/>
      <c r="Y27" s="222"/>
      <c r="Z27" s="223"/>
      <c r="AA27" s="219"/>
      <c r="AB27" s="219"/>
      <c r="AC27" s="222"/>
      <c r="AD27" s="220"/>
      <c r="AE27" s="212">
        <f t="shared" si="0"/>
        <v>0</v>
      </c>
      <c r="AF27" s="213">
        <f t="shared" si="1"/>
        <v>21</v>
      </c>
      <c r="AG27" s="224">
        <f t="shared" si="4"/>
        <v>0</v>
      </c>
      <c r="AH27" s="225">
        <f t="shared" si="2"/>
        <v>21</v>
      </c>
      <c r="AI27" s="850"/>
      <c r="AJ27" s="848"/>
      <c r="AK27" s="848"/>
      <c r="AL27" s="848"/>
      <c r="AM27" s="848"/>
      <c r="AN27" s="849"/>
      <c r="AY27" s="177">
        <f t="shared" si="3"/>
        <v>1</v>
      </c>
    </row>
    <row r="28" spans="2:51" ht="18" customHeight="1">
      <c r="B28" s="184"/>
      <c r="C28" s="227">
        <f>IF(D28="","",SUBTOTAL(103,$D$17:D28))</f>
        <v>12</v>
      </c>
      <c r="D28" s="846" t="str">
        <f>IF('Input Data'!I21="","",'Input Data'!I21)</f>
        <v>FERNANDEZ, NATHANIEL SALAZAR</v>
      </c>
      <c r="E28" s="847"/>
      <c r="F28" s="217"/>
      <c r="G28" s="218"/>
      <c r="H28" s="219"/>
      <c r="I28" s="219"/>
      <c r="J28" s="220"/>
      <c r="K28" s="221"/>
      <c r="L28" s="219"/>
      <c r="M28" s="219"/>
      <c r="N28" s="219"/>
      <c r="O28" s="222"/>
      <c r="P28" s="223"/>
      <c r="Q28" s="219"/>
      <c r="R28" s="219"/>
      <c r="S28" s="219"/>
      <c r="T28" s="220"/>
      <c r="U28" s="221"/>
      <c r="V28" s="219"/>
      <c r="W28" s="219"/>
      <c r="X28" s="219"/>
      <c r="Y28" s="222"/>
      <c r="Z28" s="223"/>
      <c r="AA28" s="219"/>
      <c r="AB28" s="219"/>
      <c r="AC28" s="222"/>
      <c r="AD28" s="220"/>
      <c r="AE28" s="212">
        <f t="shared" si="0"/>
        <v>0</v>
      </c>
      <c r="AF28" s="213">
        <f t="shared" si="1"/>
        <v>21</v>
      </c>
      <c r="AG28" s="224">
        <f t="shared" si="4"/>
        <v>0</v>
      </c>
      <c r="AH28" s="225">
        <f t="shared" si="2"/>
        <v>21</v>
      </c>
      <c r="AI28" s="850"/>
      <c r="AJ28" s="848"/>
      <c r="AK28" s="848"/>
      <c r="AL28" s="848"/>
      <c r="AM28" s="848"/>
      <c r="AN28" s="849"/>
      <c r="AY28" s="177">
        <f t="shared" si="3"/>
        <v>1</v>
      </c>
    </row>
    <row r="29" spans="2:51" ht="18" customHeight="1">
      <c r="B29" s="184"/>
      <c r="C29" s="227">
        <f>IF(D29="","",SUBTOTAL(103,$D$17:D29))</f>
        <v>13</v>
      </c>
      <c r="D29" s="846" t="str">
        <f>IF('Input Data'!I22="","",'Input Data'!I22)</f>
        <v>AQUINO, FRANCIS GUTIERREZ</v>
      </c>
      <c r="E29" s="847"/>
      <c r="F29" s="217"/>
      <c r="G29" s="218"/>
      <c r="H29" s="219"/>
      <c r="I29" s="219"/>
      <c r="J29" s="220"/>
      <c r="K29" s="221"/>
      <c r="L29" s="219"/>
      <c r="M29" s="219"/>
      <c r="N29" s="219"/>
      <c r="O29" s="222"/>
      <c r="P29" s="223"/>
      <c r="Q29" s="219"/>
      <c r="R29" s="219"/>
      <c r="S29" s="219"/>
      <c r="T29" s="220"/>
      <c r="U29" s="221"/>
      <c r="V29" s="219"/>
      <c r="W29" s="219"/>
      <c r="X29" s="219"/>
      <c r="Y29" s="222"/>
      <c r="Z29" s="223"/>
      <c r="AA29" s="219"/>
      <c r="AB29" s="219"/>
      <c r="AC29" s="222"/>
      <c r="AD29" s="220"/>
      <c r="AE29" s="212">
        <f t="shared" si="0"/>
        <v>0</v>
      </c>
      <c r="AF29" s="213">
        <f t="shared" si="1"/>
        <v>21</v>
      </c>
      <c r="AG29" s="224">
        <f t="shared" si="4"/>
        <v>0</v>
      </c>
      <c r="AH29" s="225">
        <f t="shared" si="2"/>
        <v>21</v>
      </c>
      <c r="AI29" s="850"/>
      <c r="AJ29" s="848"/>
      <c r="AK29" s="848"/>
      <c r="AL29" s="848"/>
      <c r="AM29" s="848"/>
      <c r="AN29" s="849"/>
      <c r="AY29" s="177">
        <f t="shared" si="3"/>
        <v>1</v>
      </c>
    </row>
    <row r="30" spans="2:51" ht="18" customHeight="1">
      <c r="B30" s="184"/>
      <c r="C30" s="227">
        <f>IF(D30="","",SUBTOTAL(103,$D$17:D30))</f>
        <v>14</v>
      </c>
      <c r="D30" s="846" t="str">
        <f>IF('Input Data'!I23="","",'Input Data'!I23)</f>
        <v>SALAZAR, DOMINIC PONCE</v>
      </c>
      <c r="E30" s="847"/>
      <c r="F30" s="217"/>
      <c r="G30" s="218"/>
      <c r="H30" s="219"/>
      <c r="I30" s="219"/>
      <c r="J30" s="220"/>
      <c r="K30" s="221"/>
      <c r="L30" s="219"/>
      <c r="M30" s="219"/>
      <c r="N30" s="219"/>
      <c r="O30" s="222"/>
      <c r="P30" s="223"/>
      <c r="Q30" s="219"/>
      <c r="R30" s="219"/>
      <c r="S30" s="219"/>
      <c r="T30" s="220"/>
      <c r="U30" s="221"/>
      <c r="V30" s="219"/>
      <c r="W30" s="219"/>
      <c r="X30" s="219"/>
      <c r="Y30" s="222"/>
      <c r="Z30" s="223"/>
      <c r="AA30" s="219"/>
      <c r="AB30" s="219"/>
      <c r="AC30" s="222"/>
      <c r="AD30" s="220"/>
      <c r="AE30" s="212">
        <f t="shared" si="0"/>
        <v>0</v>
      </c>
      <c r="AF30" s="213">
        <f t="shared" si="1"/>
        <v>21</v>
      </c>
      <c r="AG30" s="224">
        <f t="shared" si="4"/>
        <v>0</v>
      </c>
      <c r="AH30" s="225">
        <f t="shared" si="2"/>
        <v>21</v>
      </c>
      <c r="AI30" s="850"/>
      <c r="AJ30" s="848"/>
      <c r="AK30" s="848"/>
      <c r="AL30" s="848"/>
      <c r="AM30" s="848"/>
      <c r="AN30" s="849"/>
      <c r="AY30" s="177">
        <f t="shared" si="3"/>
        <v>1</v>
      </c>
    </row>
    <row r="31" spans="2:51" ht="18" customHeight="1">
      <c r="B31" s="184"/>
      <c r="C31" s="231">
        <f>IF(D31="","",SUBTOTAL(103,$D$17:D31))</f>
        <v>15</v>
      </c>
      <c r="D31" s="846" t="str">
        <f>IF('Input Data'!I24="","",'Input Data'!I24)</f>
        <v>GUTIERREZ, EMMANUEL RIVERA</v>
      </c>
      <c r="E31" s="847"/>
      <c r="F31" s="232"/>
      <c r="G31" s="218"/>
      <c r="H31" s="219"/>
      <c r="I31" s="219"/>
      <c r="J31" s="220"/>
      <c r="K31" s="221"/>
      <c r="L31" s="219"/>
      <c r="M31" s="219"/>
      <c r="N31" s="219"/>
      <c r="O31" s="222"/>
      <c r="P31" s="223"/>
      <c r="Q31" s="219"/>
      <c r="R31" s="219"/>
      <c r="S31" s="219"/>
      <c r="T31" s="220"/>
      <c r="U31" s="221"/>
      <c r="V31" s="219"/>
      <c r="W31" s="219"/>
      <c r="X31" s="219"/>
      <c r="Y31" s="222"/>
      <c r="Z31" s="223"/>
      <c r="AA31" s="219"/>
      <c r="AB31" s="219"/>
      <c r="AC31" s="222"/>
      <c r="AD31" s="220"/>
      <c r="AE31" s="212">
        <f t="shared" si="0"/>
        <v>0</v>
      </c>
      <c r="AF31" s="213">
        <f t="shared" si="1"/>
        <v>21</v>
      </c>
      <c r="AG31" s="224">
        <f t="shared" si="4"/>
        <v>0</v>
      </c>
      <c r="AH31" s="225">
        <f t="shared" si="2"/>
        <v>21</v>
      </c>
      <c r="AI31" s="850"/>
      <c r="AJ31" s="848"/>
      <c r="AK31" s="848"/>
      <c r="AL31" s="848"/>
      <c r="AM31" s="848"/>
      <c r="AN31" s="849"/>
      <c r="AY31" s="177">
        <f t="shared" si="3"/>
        <v>1</v>
      </c>
    </row>
    <row r="32" spans="2:51" ht="18" customHeight="1">
      <c r="B32" s="184"/>
      <c r="C32" s="216">
        <f>IF(D32="","",SUBTOTAL(103,$D$17:D32))</f>
        <v>16</v>
      </c>
      <c r="D32" s="846" t="str">
        <f>IF('Input Data'!I25="","",'Input Data'!I25)</f>
        <v>PONCE, PATRICK CRUZ</v>
      </c>
      <c r="E32" s="847"/>
      <c r="F32" s="229"/>
      <c r="G32" s="233"/>
      <c r="H32" s="234"/>
      <c r="I32" s="234"/>
      <c r="J32" s="235"/>
      <c r="K32" s="221"/>
      <c r="L32" s="219"/>
      <c r="M32" s="219"/>
      <c r="N32" s="219"/>
      <c r="O32" s="222"/>
      <c r="P32" s="223"/>
      <c r="Q32" s="219"/>
      <c r="R32" s="219"/>
      <c r="S32" s="219"/>
      <c r="T32" s="220"/>
      <c r="U32" s="221"/>
      <c r="V32" s="219"/>
      <c r="W32" s="219"/>
      <c r="X32" s="219"/>
      <c r="Y32" s="222"/>
      <c r="Z32" s="223"/>
      <c r="AA32" s="219"/>
      <c r="AB32" s="219"/>
      <c r="AC32" s="222"/>
      <c r="AD32" s="220"/>
      <c r="AE32" s="212">
        <f t="shared" si="0"/>
        <v>0</v>
      </c>
      <c r="AF32" s="213">
        <f t="shared" si="1"/>
        <v>21</v>
      </c>
      <c r="AG32" s="224">
        <f t="shared" si="4"/>
        <v>0</v>
      </c>
      <c r="AH32" s="225">
        <f t="shared" si="2"/>
        <v>21</v>
      </c>
      <c r="AI32" s="850"/>
      <c r="AJ32" s="848"/>
      <c r="AK32" s="848"/>
      <c r="AL32" s="848"/>
      <c r="AM32" s="848"/>
      <c r="AN32" s="849"/>
      <c r="AY32" s="177">
        <f t="shared" si="3"/>
        <v>1</v>
      </c>
    </row>
    <row r="33" spans="2:51" ht="18" customHeight="1">
      <c r="B33" s="184"/>
      <c r="C33" s="227">
        <f>IF(D33="","",SUBTOTAL(103,$D$17:D33))</f>
        <v>17</v>
      </c>
      <c r="D33" s="846" t="str">
        <f>IF('Input Data'!I26="","",'Input Data'!I26)</f>
        <v>RIVERA, JOSEPH RAMIREZ</v>
      </c>
      <c r="E33" s="847"/>
      <c r="F33" s="217"/>
      <c r="G33" s="218"/>
      <c r="H33" s="219"/>
      <c r="I33" s="219"/>
      <c r="J33" s="220"/>
      <c r="K33" s="221"/>
      <c r="L33" s="219"/>
      <c r="M33" s="219"/>
      <c r="N33" s="219"/>
      <c r="O33" s="222"/>
      <c r="P33" s="223"/>
      <c r="Q33" s="219"/>
      <c r="R33" s="219"/>
      <c r="S33" s="219"/>
      <c r="T33" s="220"/>
      <c r="U33" s="221"/>
      <c r="V33" s="219"/>
      <c r="W33" s="219"/>
      <c r="X33" s="219"/>
      <c r="Y33" s="222"/>
      <c r="Z33" s="223"/>
      <c r="AA33" s="219"/>
      <c r="AB33" s="219"/>
      <c r="AC33" s="222"/>
      <c r="AD33" s="220"/>
      <c r="AE33" s="212">
        <f t="shared" si="0"/>
        <v>0</v>
      </c>
      <c r="AF33" s="213">
        <f t="shared" si="1"/>
        <v>21</v>
      </c>
      <c r="AG33" s="224">
        <f t="shared" si="4"/>
        <v>0</v>
      </c>
      <c r="AH33" s="225">
        <f t="shared" si="2"/>
        <v>21</v>
      </c>
      <c r="AI33" s="850"/>
      <c r="AJ33" s="848"/>
      <c r="AK33" s="848"/>
      <c r="AL33" s="848"/>
      <c r="AM33" s="848"/>
      <c r="AN33" s="849"/>
      <c r="AY33" s="177">
        <f t="shared" si="3"/>
        <v>1</v>
      </c>
    </row>
    <row r="34" spans="2:51" ht="18" customHeight="1">
      <c r="B34" s="184"/>
      <c r="C34" s="227">
        <f>IF(D34="","",SUBTOTAL(103,$D$17:D34))</f>
        <v>18</v>
      </c>
      <c r="D34" s="846" t="str">
        <f>IF('Input Data'!I27="","",'Input Data'!I27)</f>
        <v>CRUZ, BRYAN CASTILLO</v>
      </c>
      <c r="E34" s="847"/>
      <c r="F34" s="217"/>
      <c r="G34" s="218"/>
      <c r="H34" s="219"/>
      <c r="I34" s="219"/>
      <c r="J34" s="220"/>
      <c r="K34" s="221"/>
      <c r="L34" s="219"/>
      <c r="M34" s="219"/>
      <c r="N34" s="219"/>
      <c r="O34" s="222"/>
      <c r="P34" s="223"/>
      <c r="Q34" s="219"/>
      <c r="R34" s="219"/>
      <c r="S34" s="219"/>
      <c r="T34" s="220"/>
      <c r="U34" s="221"/>
      <c r="V34" s="219"/>
      <c r="W34" s="219"/>
      <c r="X34" s="219"/>
      <c r="Y34" s="222"/>
      <c r="Z34" s="223"/>
      <c r="AA34" s="219"/>
      <c r="AB34" s="219"/>
      <c r="AC34" s="222"/>
      <c r="AD34" s="220"/>
      <c r="AE34" s="212">
        <f t="shared" si="0"/>
        <v>0</v>
      </c>
      <c r="AF34" s="213">
        <f t="shared" si="1"/>
        <v>21</v>
      </c>
      <c r="AG34" s="224">
        <f t="shared" si="4"/>
        <v>0</v>
      </c>
      <c r="AH34" s="225">
        <f t="shared" si="2"/>
        <v>21</v>
      </c>
      <c r="AI34" s="850"/>
      <c r="AJ34" s="848"/>
      <c r="AK34" s="848"/>
      <c r="AL34" s="848"/>
      <c r="AM34" s="848"/>
      <c r="AN34" s="849"/>
      <c r="AY34" s="177">
        <f t="shared" si="3"/>
        <v>1</v>
      </c>
    </row>
    <row r="35" spans="2:51" ht="18" customHeight="1">
      <c r="B35" s="184"/>
      <c r="C35" s="227">
        <f>IF(D35="","",SUBTOTAL(103,$D$17:D35))</f>
        <v>19</v>
      </c>
      <c r="D35" s="846" t="str">
        <f>IF('Input Data'!I28="","",'Input Data'!I28)</f>
        <v>RAMIREZ, VINCENT HERRERA</v>
      </c>
      <c r="E35" s="847"/>
      <c r="F35" s="217"/>
      <c r="G35" s="218"/>
      <c r="H35" s="219"/>
      <c r="I35" s="219"/>
      <c r="J35" s="220"/>
      <c r="K35" s="221"/>
      <c r="L35" s="219"/>
      <c r="M35" s="219"/>
      <c r="N35" s="219"/>
      <c r="O35" s="222"/>
      <c r="P35" s="223"/>
      <c r="Q35" s="219"/>
      <c r="R35" s="219"/>
      <c r="S35" s="219"/>
      <c r="T35" s="220"/>
      <c r="U35" s="221"/>
      <c r="V35" s="219"/>
      <c r="W35" s="219"/>
      <c r="X35" s="219"/>
      <c r="Y35" s="222"/>
      <c r="Z35" s="223"/>
      <c r="AA35" s="219"/>
      <c r="AB35" s="219"/>
      <c r="AC35" s="222"/>
      <c r="AD35" s="220"/>
      <c r="AE35" s="212">
        <f t="shared" si="0"/>
        <v>0</v>
      </c>
      <c r="AF35" s="213">
        <f t="shared" si="1"/>
        <v>21</v>
      </c>
      <c r="AG35" s="224">
        <f t="shared" si="4"/>
        <v>0</v>
      </c>
      <c r="AH35" s="225">
        <f t="shared" si="2"/>
        <v>21</v>
      </c>
      <c r="AI35" s="850"/>
      <c r="AJ35" s="848"/>
      <c r="AK35" s="848"/>
      <c r="AL35" s="848"/>
      <c r="AM35" s="848"/>
      <c r="AN35" s="849"/>
      <c r="AY35" s="177">
        <f t="shared" si="3"/>
        <v>1</v>
      </c>
    </row>
    <row r="36" spans="2:51" ht="18" customHeight="1">
      <c r="B36" s="184"/>
      <c r="C36" s="227">
        <f>IF(D36="","",SUBTOTAL(103,$D$17:D36))</f>
        <v>20</v>
      </c>
      <c r="D36" s="846" t="str">
        <f>IF('Input Data'!I29="","",'Input Data'!I29)</f>
        <v>CASTILLO, JUSTIN NAVARRO</v>
      </c>
      <c r="E36" s="847"/>
      <c r="F36" s="217"/>
      <c r="G36" s="218"/>
      <c r="H36" s="219"/>
      <c r="I36" s="219"/>
      <c r="J36" s="220"/>
      <c r="K36" s="221"/>
      <c r="L36" s="219"/>
      <c r="M36" s="219"/>
      <c r="N36" s="219"/>
      <c r="O36" s="222"/>
      <c r="P36" s="223"/>
      <c r="Q36" s="219"/>
      <c r="R36" s="219"/>
      <c r="S36" s="219"/>
      <c r="T36" s="220"/>
      <c r="U36" s="221"/>
      <c r="V36" s="219"/>
      <c r="W36" s="219"/>
      <c r="X36" s="219"/>
      <c r="Y36" s="222"/>
      <c r="Z36" s="223"/>
      <c r="AA36" s="219"/>
      <c r="AB36" s="219"/>
      <c r="AC36" s="222"/>
      <c r="AD36" s="220"/>
      <c r="AE36" s="212">
        <f t="shared" si="0"/>
        <v>0</v>
      </c>
      <c r="AF36" s="213">
        <f t="shared" si="1"/>
        <v>21</v>
      </c>
      <c r="AG36" s="224">
        <f t="shared" si="4"/>
        <v>0</v>
      </c>
      <c r="AH36" s="225">
        <f t="shared" si="2"/>
        <v>21</v>
      </c>
      <c r="AI36" s="850"/>
      <c r="AJ36" s="848"/>
      <c r="AK36" s="848"/>
      <c r="AL36" s="848"/>
      <c r="AM36" s="848"/>
      <c r="AN36" s="849"/>
      <c r="AY36" s="177">
        <f t="shared" si="3"/>
        <v>1</v>
      </c>
    </row>
    <row r="37" spans="2:51" ht="18" customHeight="1">
      <c r="B37" s="184"/>
      <c r="C37" s="227">
        <f>IF(D37="","",SUBTOTAL(103,$D$17:D37))</f>
        <v>21</v>
      </c>
      <c r="D37" s="846" t="str">
        <f>IF('Input Data'!I30="","",'Input Data'!I30)</f>
        <v>HERRERA, ADRIANNE VERGARA</v>
      </c>
      <c r="E37" s="847"/>
      <c r="F37" s="217"/>
      <c r="G37" s="218"/>
      <c r="H37" s="219"/>
      <c r="I37" s="219"/>
      <c r="J37" s="220"/>
      <c r="K37" s="221"/>
      <c r="L37" s="219"/>
      <c r="M37" s="219"/>
      <c r="N37" s="219"/>
      <c r="O37" s="222"/>
      <c r="P37" s="223"/>
      <c r="Q37" s="219"/>
      <c r="R37" s="219"/>
      <c r="S37" s="219"/>
      <c r="T37" s="220"/>
      <c r="U37" s="221"/>
      <c r="V37" s="219"/>
      <c r="W37" s="219"/>
      <c r="X37" s="219"/>
      <c r="Y37" s="222"/>
      <c r="Z37" s="223"/>
      <c r="AA37" s="219"/>
      <c r="AB37" s="219"/>
      <c r="AC37" s="222"/>
      <c r="AD37" s="220"/>
      <c r="AE37" s="212">
        <f t="shared" si="0"/>
        <v>0</v>
      </c>
      <c r="AF37" s="213">
        <f t="shared" si="1"/>
        <v>21</v>
      </c>
      <c r="AG37" s="224">
        <f t="shared" si="4"/>
        <v>0</v>
      </c>
      <c r="AH37" s="225">
        <f t="shared" si="2"/>
        <v>21</v>
      </c>
      <c r="AI37" s="850"/>
      <c r="AJ37" s="848"/>
      <c r="AK37" s="848"/>
      <c r="AL37" s="848"/>
      <c r="AM37" s="848"/>
      <c r="AN37" s="849"/>
    </row>
    <row r="38" spans="2:51" ht="18" customHeight="1">
      <c r="B38" s="184"/>
      <c r="C38" s="227">
        <f>IF(D38="","",SUBTOTAL(103,$D$17:D38))</f>
        <v>22</v>
      </c>
      <c r="D38" s="846" t="str">
        <f>IF('Input Data'!I31="","",'Input Data'!I31)</f>
        <v>NAVARRO, LAWRENCE TORRES</v>
      </c>
      <c r="E38" s="847"/>
      <c r="F38" s="217"/>
      <c r="G38" s="218"/>
      <c r="H38" s="219"/>
      <c r="I38" s="219"/>
      <c r="J38" s="220"/>
      <c r="K38" s="221"/>
      <c r="L38" s="219"/>
      <c r="M38" s="219"/>
      <c r="N38" s="219"/>
      <c r="O38" s="222"/>
      <c r="P38" s="223"/>
      <c r="Q38" s="219"/>
      <c r="R38" s="219"/>
      <c r="S38" s="219"/>
      <c r="T38" s="220"/>
      <c r="U38" s="221"/>
      <c r="V38" s="219"/>
      <c r="W38" s="219"/>
      <c r="X38" s="219"/>
      <c r="Y38" s="222"/>
      <c r="Z38" s="223"/>
      <c r="AA38" s="219"/>
      <c r="AB38" s="219"/>
      <c r="AC38" s="222"/>
      <c r="AD38" s="220"/>
      <c r="AE38" s="212">
        <f t="shared" si="0"/>
        <v>0</v>
      </c>
      <c r="AF38" s="213">
        <f t="shared" si="1"/>
        <v>21</v>
      </c>
      <c r="AG38" s="224">
        <f t="shared" si="4"/>
        <v>0</v>
      </c>
      <c r="AH38" s="225">
        <f t="shared" si="2"/>
        <v>21</v>
      </c>
      <c r="AI38" s="850"/>
      <c r="AJ38" s="848"/>
      <c r="AK38" s="848"/>
      <c r="AL38" s="848"/>
      <c r="AM38" s="848"/>
      <c r="AN38" s="849"/>
    </row>
    <row r="39" spans="2:51" ht="18" customHeight="1">
      <c r="B39" s="184"/>
      <c r="C39" s="227">
        <f>IF(D39="","",SUBTOTAL(103,$D$17:D39))</f>
        <v>23</v>
      </c>
      <c r="D39" s="846" t="str">
        <f>IF('Input Data'!I32="","",'Input Data'!I32)</f>
        <v>VERGARA, MIGUEL DOMINGUEZ</v>
      </c>
      <c r="E39" s="847"/>
      <c r="F39" s="217"/>
      <c r="G39" s="218"/>
      <c r="H39" s="219"/>
      <c r="I39" s="219"/>
      <c r="J39" s="220"/>
      <c r="K39" s="221"/>
      <c r="L39" s="219"/>
      <c r="M39" s="219"/>
      <c r="N39" s="219"/>
      <c r="O39" s="222"/>
      <c r="P39" s="223"/>
      <c r="Q39" s="219"/>
      <c r="R39" s="219"/>
      <c r="S39" s="219"/>
      <c r="T39" s="220"/>
      <c r="U39" s="221"/>
      <c r="V39" s="219"/>
      <c r="W39" s="219"/>
      <c r="X39" s="219"/>
      <c r="Y39" s="222"/>
      <c r="Z39" s="223"/>
      <c r="AA39" s="219"/>
      <c r="AB39" s="219"/>
      <c r="AC39" s="222"/>
      <c r="AD39" s="220"/>
      <c r="AE39" s="212">
        <f t="shared" si="0"/>
        <v>0</v>
      </c>
      <c r="AF39" s="213">
        <f t="shared" si="1"/>
        <v>21</v>
      </c>
      <c r="AG39" s="224">
        <f t="shared" si="4"/>
        <v>0</v>
      </c>
      <c r="AH39" s="225">
        <f t="shared" si="2"/>
        <v>21</v>
      </c>
      <c r="AI39" s="850"/>
      <c r="AJ39" s="848"/>
      <c r="AK39" s="848"/>
      <c r="AL39" s="848"/>
      <c r="AM39" s="848"/>
      <c r="AN39" s="849"/>
    </row>
    <row r="40" spans="2:51" ht="18" customHeight="1">
      <c r="B40" s="184"/>
      <c r="C40" s="227">
        <f>IF(D40="","",SUBTOTAL(103,$D$17:D40))</f>
        <v>24</v>
      </c>
      <c r="D40" s="846" t="str">
        <f>IF('Input Data'!I33="","",'Input Data'!I33)</f>
        <v>DOMINGUEZ, ANTHONY ESPINOZA</v>
      </c>
      <c r="E40" s="847"/>
      <c r="F40" s="217"/>
      <c r="G40" s="218"/>
      <c r="H40" s="219"/>
      <c r="I40" s="219"/>
      <c r="J40" s="220"/>
      <c r="K40" s="221"/>
      <c r="L40" s="219"/>
      <c r="M40" s="219"/>
      <c r="N40" s="219"/>
      <c r="O40" s="222"/>
      <c r="P40" s="223"/>
      <c r="Q40" s="219"/>
      <c r="R40" s="219"/>
      <c r="S40" s="219"/>
      <c r="T40" s="220"/>
      <c r="U40" s="221"/>
      <c r="V40" s="219"/>
      <c r="W40" s="219"/>
      <c r="X40" s="219"/>
      <c r="Y40" s="222"/>
      <c r="Z40" s="223"/>
      <c r="AA40" s="219"/>
      <c r="AB40" s="219"/>
      <c r="AC40" s="222"/>
      <c r="AD40" s="220"/>
      <c r="AE40" s="212">
        <f t="shared" si="0"/>
        <v>0</v>
      </c>
      <c r="AF40" s="213">
        <f t="shared" si="1"/>
        <v>21</v>
      </c>
      <c r="AG40" s="224">
        <f t="shared" si="4"/>
        <v>0</v>
      </c>
      <c r="AH40" s="225">
        <f t="shared" si="2"/>
        <v>21</v>
      </c>
      <c r="AI40" s="850"/>
      <c r="AJ40" s="848"/>
      <c r="AK40" s="848"/>
      <c r="AL40" s="848"/>
      <c r="AM40" s="848"/>
      <c r="AN40" s="849"/>
    </row>
    <row r="41" spans="2:51" ht="18" customHeight="1">
      <c r="B41" s="184"/>
      <c r="C41" s="227">
        <f>IF(D41="","",SUBTOTAL(103,$D$17:D41))</f>
        <v>25</v>
      </c>
      <c r="D41" s="846" t="str">
        <f>IF('Input Data'!I34="","",'Input Data'!I34)</f>
        <v>ESPINOZA, ALVIN DEL ROSARIO</v>
      </c>
      <c r="E41" s="847"/>
      <c r="F41" s="217"/>
      <c r="G41" s="218"/>
      <c r="H41" s="219"/>
      <c r="I41" s="219"/>
      <c r="J41" s="220"/>
      <c r="K41" s="221"/>
      <c r="L41" s="219"/>
      <c r="M41" s="219"/>
      <c r="N41" s="219"/>
      <c r="O41" s="222"/>
      <c r="P41" s="223"/>
      <c r="Q41" s="219"/>
      <c r="R41" s="219"/>
      <c r="S41" s="219"/>
      <c r="T41" s="220"/>
      <c r="U41" s="221"/>
      <c r="V41" s="219"/>
      <c r="W41" s="219"/>
      <c r="X41" s="219"/>
      <c r="Y41" s="222"/>
      <c r="Z41" s="223"/>
      <c r="AA41" s="219"/>
      <c r="AB41" s="219"/>
      <c r="AC41" s="222"/>
      <c r="AD41" s="220"/>
      <c r="AE41" s="212">
        <f t="shared" si="0"/>
        <v>0</v>
      </c>
      <c r="AF41" s="213">
        <f t="shared" si="1"/>
        <v>21</v>
      </c>
      <c r="AG41" s="224">
        <f t="shared" si="4"/>
        <v>0</v>
      </c>
      <c r="AH41" s="225">
        <f t="shared" si="2"/>
        <v>21</v>
      </c>
      <c r="AI41" s="850"/>
      <c r="AJ41" s="848"/>
      <c r="AK41" s="848"/>
      <c r="AL41" s="848"/>
      <c r="AM41" s="848"/>
      <c r="AN41" s="849"/>
    </row>
    <row r="42" spans="2:51" ht="18" customHeight="1">
      <c r="B42" s="184"/>
      <c r="C42" s="227">
        <f>IF(D42="","",SUBTOTAL(103,$D$17:D42))</f>
        <v>26</v>
      </c>
      <c r="D42" s="846" t="str">
        <f>IF('Input Data'!I35="","",'Input Data'!I35)</f>
        <v>DEL ROSARIO, OLIVER EVANGELISTA</v>
      </c>
      <c r="E42" s="847"/>
      <c r="F42" s="217"/>
      <c r="G42" s="218"/>
      <c r="H42" s="219"/>
      <c r="I42" s="219"/>
      <c r="J42" s="220"/>
      <c r="K42" s="221"/>
      <c r="L42" s="219"/>
      <c r="M42" s="219"/>
      <c r="N42" s="219"/>
      <c r="O42" s="222"/>
      <c r="P42" s="223"/>
      <c r="Q42" s="219"/>
      <c r="R42" s="219"/>
      <c r="S42" s="219"/>
      <c r="T42" s="220"/>
      <c r="U42" s="221"/>
      <c r="V42" s="219"/>
      <c r="W42" s="219"/>
      <c r="X42" s="219"/>
      <c r="Y42" s="222"/>
      <c r="Z42" s="223"/>
      <c r="AA42" s="219"/>
      <c r="AB42" s="219"/>
      <c r="AC42" s="222"/>
      <c r="AD42" s="220"/>
      <c r="AE42" s="212">
        <f t="shared" si="0"/>
        <v>0</v>
      </c>
      <c r="AF42" s="213">
        <f t="shared" si="1"/>
        <v>21</v>
      </c>
      <c r="AG42" s="224">
        <f t="shared" si="4"/>
        <v>0</v>
      </c>
      <c r="AH42" s="225">
        <f t="shared" si="2"/>
        <v>21</v>
      </c>
      <c r="AI42" s="850"/>
      <c r="AJ42" s="848"/>
      <c r="AK42" s="848"/>
      <c r="AL42" s="848"/>
      <c r="AM42" s="848"/>
      <c r="AN42" s="849"/>
    </row>
    <row r="43" spans="2:51" ht="18" customHeight="1">
      <c r="B43" s="184"/>
      <c r="C43" s="227">
        <f>IF(D43="","",SUBTOTAL(103,$D$17:D43))</f>
        <v>27</v>
      </c>
      <c r="D43" s="846" t="str">
        <f>IF('Input Data'!I36="","",'Input Data'!I36)</f>
        <v>EVANGELISTA, NOEL MERCADO</v>
      </c>
      <c r="E43" s="847"/>
      <c r="F43" s="217"/>
      <c r="G43" s="218"/>
      <c r="H43" s="219"/>
      <c r="I43" s="219"/>
      <c r="J43" s="220"/>
      <c r="K43" s="221"/>
      <c r="L43" s="219"/>
      <c r="M43" s="219"/>
      <c r="N43" s="219"/>
      <c r="O43" s="222"/>
      <c r="P43" s="223"/>
      <c r="Q43" s="219"/>
      <c r="R43" s="219"/>
      <c r="S43" s="219"/>
      <c r="T43" s="220"/>
      <c r="U43" s="221"/>
      <c r="V43" s="219"/>
      <c r="W43" s="219"/>
      <c r="X43" s="219"/>
      <c r="Y43" s="222"/>
      <c r="Z43" s="223"/>
      <c r="AA43" s="219"/>
      <c r="AB43" s="219"/>
      <c r="AC43" s="222"/>
      <c r="AD43" s="220"/>
      <c r="AE43" s="212">
        <f t="shared" si="0"/>
        <v>0</v>
      </c>
      <c r="AF43" s="213">
        <f t="shared" si="1"/>
        <v>21</v>
      </c>
      <c r="AG43" s="224">
        <f t="shared" si="4"/>
        <v>0</v>
      </c>
      <c r="AH43" s="225">
        <f t="shared" si="2"/>
        <v>21</v>
      </c>
      <c r="AI43" s="850"/>
      <c r="AJ43" s="848"/>
      <c r="AK43" s="848"/>
      <c r="AL43" s="848"/>
      <c r="AM43" s="848"/>
      <c r="AN43" s="849"/>
    </row>
    <row r="44" spans="2:51" ht="18" customHeight="1">
      <c r="B44" s="184"/>
      <c r="C44" s="227">
        <f>IF(D44="","",SUBTOTAL(103,$D$17:D44))</f>
        <v>28</v>
      </c>
      <c r="D44" s="846" t="str">
        <f>IF('Input Data'!I37="","",'Input Data'!I37)</f>
        <v>MERCADO, CEDRIC PADILLA</v>
      </c>
      <c r="E44" s="847"/>
      <c r="F44" s="217"/>
      <c r="G44" s="218"/>
      <c r="H44" s="219"/>
      <c r="I44" s="219"/>
      <c r="J44" s="220"/>
      <c r="K44" s="221"/>
      <c r="L44" s="219"/>
      <c r="M44" s="219"/>
      <c r="N44" s="219"/>
      <c r="O44" s="222"/>
      <c r="P44" s="223"/>
      <c r="Q44" s="219"/>
      <c r="R44" s="219"/>
      <c r="S44" s="219"/>
      <c r="T44" s="220"/>
      <c r="U44" s="221"/>
      <c r="V44" s="219"/>
      <c r="W44" s="219"/>
      <c r="X44" s="219"/>
      <c r="Y44" s="222"/>
      <c r="Z44" s="223"/>
      <c r="AA44" s="219"/>
      <c r="AB44" s="219"/>
      <c r="AC44" s="222"/>
      <c r="AD44" s="220"/>
      <c r="AE44" s="212">
        <f t="shared" si="0"/>
        <v>0</v>
      </c>
      <c r="AF44" s="213">
        <f t="shared" si="1"/>
        <v>21</v>
      </c>
      <c r="AG44" s="224">
        <f t="shared" si="4"/>
        <v>0</v>
      </c>
      <c r="AH44" s="225">
        <f t="shared" si="2"/>
        <v>21</v>
      </c>
      <c r="AI44" s="850"/>
      <c r="AJ44" s="848"/>
      <c r="AK44" s="848"/>
      <c r="AL44" s="848"/>
      <c r="AM44" s="848"/>
      <c r="AN44" s="849"/>
    </row>
    <row r="45" spans="2:51" ht="18" customHeight="1">
      <c r="B45" s="184"/>
      <c r="C45" s="227">
        <f>IF(D45="","",SUBTOTAL(103,$D$17:D45))</f>
        <v>29</v>
      </c>
      <c r="D45" s="846" t="str">
        <f>IF('Input Data'!I38="","",'Input Data'!I38)</f>
        <v>PADILLA, ANDRE MANALO</v>
      </c>
      <c r="E45" s="847"/>
      <c r="F45" s="217"/>
      <c r="G45" s="218"/>
      <c r="H45" s="219"/>
      <c r="I45" s="219"/>
      <c r="J45" s="220"/>
      <c r="K45" s="221"/>
      <c r="L45" s="219"/>
      <c r="M45" s="219"/>
      <c r="N45" s="219"/>
      <c r="O45" s="222"/>
      <c r="P45" s="223"/>
      <c r="Q45" s="219"/>
      <c r="R45" s="219"/>
      <c r="S45" s="219"/>
      <c r="T45" s="220"/>
      <c r="U45" s="221"/>
      <c r="V45" s="219"/>
      <c r="W45" s="219"/>
      <c r="X45" s="219"/>
      <c r="Y45" s="222"/>
      <c r="Z45" s="223"/>
      <c r="AA45" s="219"/>
      <c r="AB45" s="219"/>
      <c r="AC45" s="222"/>
      <c r="AD45" s="220"/>
      <c r="AE45" s="212">
        <f t="shared" si="0"/>
        <v>0</v>
      </c>
      <c r="AF45" s="213">
        <f t="shared" si="1"/>
        <v>21</v>
      </c>
      <c r="AG45" s="224">
        <f t="shared" si="4"/>
        <v>0</v>
      </c>
      <c r="AH45" s="225">
        <f t="shared" si="2"/>
        <v>21</v>
      </c>
      <c r="AI45" s="850"/>
      <c r="AJ45" s="848"/>
      <c r="AK45" s="848"/>
      <c r="AL45" s="848"/>
      <c r="AM45" s="848"/>
      <c r="AN45" s="849"/>
    </row>
    <row r="46" spans="2:51" ht="18" customHeight="1">
      <c r="B46" s="184"/>
      <c r="C46" s="227">
        <f>IF(D46="","",SUBTOTAL(103,$D$17:D46))</f>
        <v>30</v>
      </c>
      <c r="D46" s="846" t="str">
        <f>IF('Input Data'!I39="","",'Input Data'!I39)</f>
        <v>MANALO, TRISTAN SORIANO</v>
      </c>
      <c r="E46" s="847"/>
      <c r="F46" s="217"/>
      <c r="G46" s="218"/>
      <c r="H46" s="219"/>
      <c r="I46" s="219"/>
      <c r="J46" s="220"/>
      <c r="K46" s="221"/>
      <c r="L46" s="219"/>
      <c r="M46" s="219"/>
      <c r="N46" s="219"/>
      <c r="O46" s="222"/>
      <c r="P46" s="223"/>
      <c r="Q46" s="219"/>
      <c r="R46" s="219"/>
      <c r="S46" s="219"/>
      <c r="T46" s="220"/>
      <c r="U46" s="221"/>
      <c r="V46" s="219"/>
      <c r="W46" s="219"/>
      <c r="X46" s="219"/>
      <c r="Y46" s="222"/>
      <c r="Z46" s="223"/>
      <c r="AA46" s="219"/>
      <c r="AB46" s="219"/>
      <c r="AC46" s="222"/>
      <c r="AD46" s="220"/>
      <c r="AE46" s="212">
        <f t="shared" si="0"/>
        <v>0</v>
      </c>
      <c r="AF46" s="213">
        <f t="shared" si="1"/>
        <v>21</v>
      </c>
      <c r="AG46" s="224">
        <f t="shared" si="4"/>
        <v>0</v>
      </c>
      <c r="AH46" s="225">
        <f t="shared" si="2"/>
        <v>21</v>
      </c>
      <c r="AI46" s="850"/>
      <c r="AJ46" s="848"/>
      <c r="AK46" s="848"/>
      <c r="AL46" s="848"/>
      <c r="AM46" s="848"/>
      <c r="AN46" s="849"/>
    </row>
    <row r="47" spans="2:51" ht="18" customHeight="1">
      <c r="B47" s="184"/>
      <c r="C47" s="227">
        <f>IF(D47="","",SUBTOTAL(103,$D$17:D47))</f>
        <v>31</v>
      </c>
      <c r="D47" s="846" t="str">
        <f>IF('Input Data'!I40="","",'Input Data'!I40)</f>
        <v>SORIANO, KYLE VILLAREAL</v>
      </c>
      <c r="E47" s="847"/>
      <c r="F47" s="217"/>
      <c r="G47" s="218"/>
      <c r="H47" s="219"/>
      <c r="I47" s="219"/>
      <c r="J47" s="220"/>
      <c r="K47" s="221"/>
      <c r="L47" s="219"/>
      <c r="M47" s="219"/>
      <c r="N47" s="219"/>
      <c r="O47" s="222"/>
      <c r="P47" s="223"/>
      <c r="Q47" s="219"/>
      <c r="R47" s="219"/>
      <c r="S47" s="219"/>
      <c r="T47" s="220"/>
      <c r="U47" s="221"/>
      <c r="V47" s="219"/>
      <c r="W47" s="219"/>
      <c r="X47" s="219"/>
      <c r="Y47" s="222"/>
      <c r="Z47" s="223"/>
      <c r="AA47" s="219"/>
      <c r="AB47" s="219"/>
      <c r="AC47" s="222"/>
      <c r="AD47" s="220"/>
      <c r="AE47" s="212">
        <f t="shared" si="0"/>
        <v>0</v>
      </c>
      <c r="AF47" s="213">
        <f t="shared" si="1"/>
        <v>21</v>
      </c>
      <c r="AG47" s="224">
        <f t="shared" si="4"/>
        <v>0</v>
      </c>
      <c r="AH47" s="225">
        <f t="shared" si="2"/>
        <v>21</v>
      </c>
      <c r="AI47" s="850"/>
      <c r="AJ47" s="848"/>
      <c r="AK47" s="848"/>
      <c r="AL47" s="848"/>
      <c r="AM47" s="848"/>
      <c r="AN47" s="849"/>
    </row>
    <row r="48" spans="2:51" ht="18" customHeight="1">
      <c r="B48" s="184"/>
      <c r="C48" s="227">
        <f>IF(D48="","",SUBTOTAL(103,$D$17:D48))</f>
        <v>32</v>
      </c>
      <c r="D48" s="846" t="str">
        <f>IF('Input Data'!I41="","",'Input Data'!I41)</f>
        <v>VILLAREAL, JONATHAN MARQUEZ</v>
      </c>
      <c r="E48" s="847"/>
      <c r="F48" s="217"/>
      <c r="G48" s="218"/>
      <c r="H48" s="219"/>
      <c r="I48" s="219"/>
      <c r="J48" s="220"/>
      <c r="K48" s="221"/>
      <c r="L48" s="219"/>
      <c r="M48" s="219"/>
      <c r="N48" s="219"/>
      <c r="O48" s="222"/>
      <c r="P48" s="223"/>
      <c r="Q48" s="219"/>
      <c r="R48" s="219"/>
      <c r="S48" s="219"/>
      <c r="T48" s="220"/>
      <c r="U48" s="221"/>
      <c r="V48" s="219"/>
      <c r="W48" s="219"/>
      <c r="X48" s="219"/>
      <c r="Y48" s="222"/>
      <c r="Z48" s="223"/>
      <c r="AA48" s="219"/>
      <c r="AB48" s="219"/>
      <c r="AC48" s="222"/>
      <c r="AD48" s="220"/>
      <c r="AE48" s="212">
        <f t="shared" si="0"/>
        <v>0</v>
      </c>
      <c r="AF48" s="213">
        <f t="shared" si="1"/>
        <v>21</v>
      </c>
      <c r="AG48" s="224">
        <f t="shared" si="4"/>
        <v>0</v>
      </c>
      <c r="AH48" s="225">
        <f t="shared" si="2"/>
        <v>21</v>
      </c>
      <c r="AI48" s="850"/>
      <c r="AJ48" s="848"/>
      <c r="AK48" s="848"/>
      <c r="AL48" s="848"/>
      <c r="AM48" s="848"/>
      <c r="AN48" s="849"/>
    </row>
    <row r="49" spans="2:51" ht="18" customHeight="1">
      <c r="B49" s="184"/>
      <c r="C49" s="227">
        <f>IF(D49="","",SUBTOTAL(103,$D$17:D49))</f>
        <v>33</v>
      </c>
      <c r="D49" s="846" t="str">
        <f>IF('Input Data'!I42="","",'Input Data'!I42)</f>
        <v>MARQUEZ, RICHARD EVANGELISTA</v>
      </c>
      <c r="E49" s="847"/>
      <c r="F49" s="217"/>
      <c r="G49" s="218"/>
      <c r="H49" s="219"/>
      <c r="I49" s="219"/>
      <c r="J49" s="220"/>
      <c r="K49" s="221"/>
      <c r="L49" s="219"/>
      <c r="M49" s="219"/>
      <c r="N49" s="219"/>
      <c r="O49" s="222"/>
      <c r="P49" s="223"/>
      <c r="Q49" s="219"/>
      <c r="R49" s="219"/>
      <c r="S49" s="219"/>
      <c r="T49" s="220"/>
      <c r="U49" s="221"/>
      <c r="V49" s="219"/>
      <c r="W49" s="219"/>
      <c r="X49" s="219"/>
      <c r="Y49" s="222"/>
      <c r="Z49" s="223"/>
      <c r="AA49" s="219"/>
      <c r="AB49" s="219"/>
      <c r="AC49" s="222"/>
      <c r="AD49" s="220"/>
      <c r="AE49" s="212">
        <f t="shared" si="0"/>
        <v>0</v>
      </c>
      <c r="AF49" s="213">
        <f t="shared" si="1"/>
        <v>21</v>
      </c>
      <c r="AG49" s="224">
        <f t="shared" si="4"/>
        <v>0</v>
      </c>
      <c r="AH49" s="225">
        <f t="shared" si="2"/>
        <v>21</v>
      </c>
      <c r="AI49" s="850"/>
      <c r="AJ49" s="848"/>
      <c r="AK49" s="848"/>
      <c r="AL49" s="848"/>
      <c r="AM49" s="848"/>
      <c r="AN49" s="849"/>
    </row>
    <row r="50" spans="2:51" ht="18" customHeight="1">
      <c r="B50" s="184"/>
      <c r="C50" s="227">
        <f>IF(D50="","",SUBTOTAL(103,$D$17:D50))</f>
        <v>34</v>
      </c>
      <c r="D50" s="846" t="str">
        <f>IF('Input Data'!I43="","",'Input Data'!I43)</f>
        <v>SANTIAGO, BRYAN DIZON</v>
      </c>
      <c r="E50" s="847"/>
      <c r="F50" s="217"/>
      <c r="G50" s="218"/>
      <c r="H50" s="219"/>
      <c r="I50" s="219"/>
      <c r="J50" s="220"/>
      <c r="K50" s="221"/>
      <c r="L50" s="219"/>
      <c r="M50" s="219"/>
      <c r="N50" s="219"/>
      <c r="O50" s="222"/>
      <c r="P50" s="223"/>
      <c r="Q50" s="219"/>
      <c r="R50" s="219"/>
      <c r="S50" s="219"/>
      <c r="T50" s="220"/>
      <c r="U50" s="221"/>
      <c r="V50" s="219"/>
      <c r="W50" s="219"/>
      <c r="X50" s="219"/>
      <c r="Y50" s="222"/>
      <c r="Z50" s="223"/>
      <c r="AA50" s="219"/>
      <c r="AB50" s="219"/>
      <c r="AC50" s="222"/>
      <c r="AD50" s="220"/>
      <c r="AE50" s="212">
        <f t="shared" si="0"/>
        <v>0</v>
      </c>
      <c r="AF50" s="213">
        <f t="shared" si="1"/>
        <v>21</v>
      </c>
      <c r="AG50" s="224">
        <f t="shared" si="4"/>
        <v>0</v>
      </c>
      <c r="AH50" s="225">
        <f t="shared" si="2"/>
        <v>21</v>
      </c>
      <c r="AI50" s="850"/>
      <c r="AJ50" s="848"/>
      <c r="AK50" s="848"/>
      <c r="AL50" s="848"/>
      <c r="AM50" s="848"/>
      <c r="AN50" s="849"/>
    </row>
    <row r="51" spans="2:51" ht="18" customHeight="1">
      <c r="B51" s="184"/>
      <c r="C51" s="227">
        <f>IF(D51="","",SUBTOTAL(103,$D$17:D51))</f>
        <v>35</v>
      </c>
      <c r="D51" s="846" t="str">
        <f>IF('Input Data'!I44="","",'Input Data'!I44)</f>
        <v>DE LEON, CARLO BAUTISTA</v>
      </c>
      <c r="E51" s="847"/>
      <c r="F51" s="217"/>
      <c r="G51" s="218"/>
      <c r="H51" s="219"/>
      <c r="I51" s="219"/>
      <c r="J51" s="220"/>
      <c r="K51" s="221"/>
      <c r="L51" s="219"/>
      <c r="M51" s="219"/>
      <c r="N51" s="219"/>
      <c r="O51" s="222"/>
      <c r="P51" s="223"/>
      <c r="Q51" s="219"/>
      <c r="R51" s="219"/>
      <c r="S51" s="219"/>
      <c r="T51" s="220"/>
      <c r="U51" s="221"/>
      <c r="V51" s="219"/>
      <c r="W51" s="219"/>
      <c r="X51" s="219"/>
      <c r="Y51" s="222"/>
      <c r="Z51" s="223"/>
      <c r="AA51" s="219"/>
      <c r="AB51" s="219"/>
      <c r="AC51" s="222"/>
      <c r="AD51" s="220"/>
      <c r="AE51" s="212">
        <f t="shared" si="0"/>
        <v>0</v>
      </c>
      <c r="AF51" s="213">
        <f t="shared" si="1"/>
        <v>21</v>
      </c>
      <c r="AG51" s="224">
        <f t="shared" si="4"/>
        <v>0</v>
      </c>
      <c r="AH51" s="225">
        <f t="shared" si="2"/>
        <v>21</v>
      </c>
      <c r="AI51" s="850"/>
      <c r="AJ51" s="848"/>
      <c r="AK51" s="848"/>
      <c r="AL51" s="848"/>
      <c r="AM51" s="848"/>
      <c r="AN51" s="849"/>
    </row>
    <row r="52" spans="2:51" ht="18" customHeight="1">
      <c r="B52" s="184"/>
      <c r="C52" s="227">
        <f>IF(D52="","",SUBTOTAL(103,$D$17:D52))</f>
        <v>36</v>
      </c>
      <c r="D52" s="846" t="str">
        <f>IF('Input Data'!I45="","",'Input Data'!I45)</f>
        <v>DIZON, MARK CRUZ</v>
      </c>
      <c r="E52" s="847"/>
      <c r="F52" s="217"/>
      <c r="G52" s="218"/>
      <c r="H52" s="219"/>
      <c r="I52" s="219"/>
      <c r="J52" s="220"/>
      <c r="K52" s="221"/>
      <c r="L52" s="219"/>
      <c r="M52" s="219"/>
      <c r="N52" s="219"/>
      <c r="O52" s="222"/>
      <c r="P52" s="223"/>
      <c r="Q52" s="219"/>
      <c r="R52" s="219"/>
      <c r="S52" s="219"/>
      <c r="T52" s="220"/>
      <c r="U52" s="221"/>
      <c r="V52" s="219"/>
      <c r="W52" s="219"/>
      <c r="X52" s="219"/>
      <c r="Y52" s="222"/>
      <c r="Z52" s="223"/>
      <c r="AA52" s="219"/>
      <c r="AB52" s="219"/>
      <c r="AC52" s="222"/>
      <c r="AD52" s="220"/>
      <c r="AE52" s="212">
        <f t="shared" si="0"/>
        <v>0</v>
      </c>
      <c r="AF52" s="213">
        <f t="shared" si="1"/>
        <v>21</v>
      </c>
      <c r="AG52" s="224">
        <f t="shared" si="4"/>
        <v>0</v>
      </c>
      <c r="AH52" s="225">
        <f t="shared" si="2"/>
        <v>21</v>
      </c>
      <c r="AI52" s="850"/>
      <c r="AJ52" s="848"/>
      <c r="AK52" s="848"/>
      <c r="AL52" s="848"/>
      <c r="AM52" s="848"/>
      <c r="AN52" s="849"/>
    </row>
    <row r="53" spans="2:51" ht="18" customHeight="1">
      <c r="B53" s="184"/>
      <c r="C53" s="227">
        <f>IF(D53="","",SUBTOTAL(103,$D$17:D53))</f>
        <v>37</v>
      </c>
      <c r="D53" s="846" t="str">
        <f>IF('Input Data'!I46="","",'Input Data'!I46)</f>
        <v>FRANCISCO, ADRIAN MORALES</v>
      </c>
      <c r="E53" s="847"/>
      <c r="F53" s="217"/>
      <c r="G53" s="218"/>
      <c r="H53" s="219"/>
      <c r="I53" s="219"/>
      <c r="J53" s="220"/>
      <c r="K53" s="221"/>
      <c r="L53" s="219"/>
      <c r="M53" s="219"/>
      <c r="N53" s="219"/>
      <c r="O53" s="222"/>
      <c r="P53" s="223"/>
      <c r="Q53" s="219"/>
      <c r="R53" s="219"/>
      <c r="S53" s="219"/>
      <c r="T53" s="220"/>
      <c r="U53" s="221"/>
      <c r="V53" s="219"/>
      <c r="W53" s="219"/>
      <c r="X53" s="219"/>
      <c r="Y53" s="222"/>
      <c r="Z53" s="223"/>
      <c r="AA53" s="219"/>
      <c r="AB53" s="219"/>
      <c r="AC53" s="222"/>
      <c r="AD53" s="220"/>
      <c r="AE53" s="212">
        <f t="shared" si="0"/>
        <v>0</v>
      </c>
      <c r="AF53" s="213">
        <f t="shared" si="1"/>
        <v>21</v>
      </c>
      <c r="AG53" s="224">
        <f>IF(AH53="","",AE53)</f>
        <v>0</v>
      </c>
      <c r="AH53" s="225">
        <f t="shared" si="2"/>
        <v>21</v>
      </c>
      <c r="AI53" s="850"/>
      <c r="AJ53" s="848"/>
      <c r="AK53" s="848"/>
      <c r="AL53" s="848"/>
      <c r="AM53" s="848"/>
      <c r="AN53" s="849"/>
    </row>
    <row r="54" spans="2:51" ht="18" customHeight="1">
      <c r="B54" s="184"/>
      <c r="C54" s="227">
        <f>IF(D54="","",SUBTOTAL(103,$D$17:D54))</f>
        <v>38</v>
      </c>
      <c r="D54" s="846" t="str">
        <f>IF('Input Data'!I47="","",'Input Data'!I47)</f>
        <v>ORTEGA, GABRIEL SANTOS</v>
      </c>
      <c r="E54" s="847"/>
      <c r="F54" s="217"/>
      <c r="G54" s="218"/>
      <c r="H54" s="219"/>
      <c r="I54" s="219"/>
      <c r="J54" s="220"/>
      <c r="K54" s="221"/>
      <c r="L54" s="219"/>
      <c r="M54" s="219"/>
      <c r="N54" s="219"/>
      <c r="O54" s="222"/>
      <c r="P54" s="223"/>
      <c r="Q54" s="219"/>
      <c r="R54" s="219"/>
      <c r="S54" s="219"/>
      <c r="T54" s="220"/>
      <c r="U54" s="221"/>
      <c r="V54" s="219"/>
      <c r="W54" s="219"/>
      <c r="X54" s="219"/>
      <c r="Y54" s="222"/>
      <c r="Z54" s="223"/>
      <c r="AA54" s="219"/>
      <c r="AB54" s="219"/>
      <c r="AC54" s="222"/>
      <c r="AD54" s="220"/>
      <c r="AE54" s="212">
        <f t="shared" si="0"/>
        <v>0</v>
      </c>
      <c r="AF54" s="213">
        <f t="shared" si="1"/>
        <v>21</v>
      </c>
      <c r="AG54" s="224">
        <f t="shared" si="4"/>
        <v>0</v>
      </c>
      <c r="AH54" s="225">
        <f>IF(AF54="","",$AR$13-AE54)</f>
        <v>21</v>
      </c>
      <c r="AI54" s="850"/>
      <c r="AJ54" s="848"/>
      <c r="AK54" s="848"/>
      <c r="AL54" s="848"/>
      <c r="AM54" s="848"/>
      <c r="AN54" s="849"/>
    </row>
    <row r="55" spans="2:51" ht="18" customHeight="1">
      <c r="B55" s="184"/>
      <c r="C55" s="227">
        <f>IF(D55="","",SUBTOTAL(103,$D$17:D55))</f>
        <v>39</v>
      </c>
      <c r="D55" s="846" t="str">
        <f>IF('Input Data'!I48="","",'Input Data'!I48)</f>
        <v>CHAVEZ, NATHAN VILLANUEVA</v>
      </c>
      <c r="E55" s="847"/>
      <c r="F55" s="217"/>
      <c r="G55" s="218"/>
      <c r="H55" s="219"/>
      <c r="I55" s="219"/>
      <c r="J55" s="220"/>
      <c r="K55" s="221"/>
      <c r="L55" s="219"/>
      <c r="M55" s="219"/>
      <c r="N55" s="219"/>
      <c r="O55" s="222"/>
      <c r="P55" s="223"/>
      <c r="Q55" s="219"/>
      <c r="R55" s="219"/>
      <c r="S55" s="219"/>
      <c r="T55" s="220"/>
      <c r="U55" s="221"/>
      <c r="V55" s="219"/>
      <c r="W55" s="219"/>
      <c r="X55" s="219"/>
      <c r="Y55" s="222"/>
      <c r="Z55" s="223"/>
      <c r="AA55" s="219"/>
      <c r="AB55" s="219"/>
      <c r="AC55" s="222"/>
      <c r="AD55" s="220"/>
      <c r="AE55" s="212">
        <f t="shared" si="0"/>
        <v>0</v>
      </c>
      <c r="AF55" s="213">
        <f t="shared" si="1"/>
        <v>21</v>
      </c>
      <c r="AG55" s="224">
        <f t="shared" si="4"/>
        <v>0</v>
      </c>
      <c r="AH55" s="225">
        <f t="shared" si="2"/>
        <v>21</v>
      </c>
      <c r="AI55" s="850"/>
      <c r="AJ55" s="848"/>
      <c r="AK55" s="848"/>
      <c r="AL55" s="848"/>
      <c r="AM55" s="848"/>
      <c r="AN55" s="849"/>
    </row>
    <row r="56" spans="2:51" ht="18" customHeight="1">
      <c r="B56" s="184"/>
      <c r="C56" s="227">
        <f>IF(D56="","",SUBTOTAL(103,$D$17:D56))</f>
        <v>40</v>
      </c>
      <c r="D56" s="846" t="str">
        <f>IF('Input Data'!I49="","",'Input Data'!I49)</f>
        <v>LIM, CHRISTIAN RAMOS</v>
      </c>
      <c r="E56" s="847"/>
      <c r="F56" s="217"/>
      <c r="G56" s="218"/>
      <c r="H56" s="219"/>
      <c r="I56" s="219"/>
      <c r="J56" s="220"/>
      <c r="K56" s="221"/>
      <c r="L56" s="219"/>
      <c r="M56" s="219"/>
      <c r="N56" s="219"/>
      <c r="O56" s="222"/>
      <c r="P56" s="223"/>
      <c r="Q56" s="219"/>
      <c r="R56" s="219"/>
      <c r="S56" s="219"/>
      <c r="T56" s="220"/>
      <c r="U56" s="221"/>
      <c r="V56" s="219"/>
      <c r="W56" s="219"/>
      <c r="X56" s="219"/>
      <c r="Y56" s="222"/>
      <c r="Z56" s="223"/>
      <c r="AA56" s="219"/>
      <c r="AB56" s="219"/>
      <c r="AC56" s="222"/>
      <c r="AD56" s="220"/>
      <c r="AE56" s="212">
        <f t="shared" si="0"/>
        <v>0</v>
      </c>
      <c r="AF56" s="213">
        <f t="shared" si="1"/>
        <v>21</v>
      </c>
      <c r="AG56" s="224">
        <f t="shared" si="4"/>
        <v>0</v>
      </c>
      <c r="AH56" s="225">
        <f t="shared" si="2"/>
        <v>21</v>
      </c>
      <c r="AI56" s="850"/>
      <c r="AJ56" s="848"/>
      <c r="AK56" s="848"/>
      <c r="AL56" s="848"/>
      <c r="AM56" s="848"/>
      <c r="AN56" s="849"/>
    </row>
    <row r="57" spans="2:51" ht="18" customHeight="1">
      <c r="B57" s="184"/>
      <c r="C57" s="227">
        <f>IF(D57="","",SUBTOTAL(103,$D$17:D57))</f>
        <v>41</v>
      </c>
      <c r="D57" s="846" t="str">
        <f>IF('Input Data'!I50="","",'Input Data'!I50)</f>
        <v>CHUA, PAOLO FERNANDEZ</v>
      </c>
      <c r="E57" s="847"/>
      <c r="F57" s="217"/>
      <c r="G57" s="218"/>
      <c r="H57" s="219"/>
      <c r="I57" s="219"/>
      <c r="J57" s="220"/>
      <c r="K57" s="221"/>
      <c r="L57" s="219"/>
      <c r="M57" s="219"/>
      <c r="N57" s="219"/>
      <c r="O57" s="222"/>
      <c r="P57" s="223"/>
      <c r="Q57" s="219"/>
      <c r="R57" s="219"/>
      <c r="S57" s="219"/>
      <c r="T57" s="220"/>
      <c r="U57" s="221"/>
      <c r="V57" s="219"/>
      <c r="W57" s="219"/>
      <c r="X57" s="219"/>
      <c r="Y57" s="222"/>
      <c r="Z57" s="223"/>
      <c r="AA57" s="219"/>
      <c r="AB57" s="219"/>
      <c r="AC57" s="222"/>
      <c r="AD57" s="220"/>
      <c r="AE57" s="212">
        <f t="shared" si="0"/>
        <v>0</v>
      </c>
      <c r="AF57" s="213">
        <f t="shared" si="1"/>
        <v>21</v>
      </c>
      <c r="AG57" s="224">
        <f t="shared" si="4"/>
        <v>0</v>
      </c>
      <c r="AH57" s="225">
        <f t="shared" si="2"/>
        <v>21</v>
      </c>
      <c r="AI57" s="850"/>
      <c r="AJ57" s="848"/>
      <c r="AK57" s="848"/>
      <c r="AL57" s="848"/>
      <c r="AM57" s="848"/>
      <c r="AN57" s="849"/>
      <c r="AY57" s="177">
        <f t="shared" si="3"/>
        <v>1</v>
      </c>
    </row>
    <row r="58" spans="2:51" ht="18" customHeight="1">
      <c r="B58" s="184"/>
      <c r="C58" s="227">
        <f>IF(D58="","",SUBTOTAL(103,$D$17:D58))</f>
        <v>42</v>
      </c>
      <c r="D58" s="846" t="str">
        <f>IF('Input Data'!I51="","",'Input Data'!I51)</f>
        <v>SY, ANGELO GUTIERREZ</v>
      </c>
      <c r="E58" s="847"/>
      <c r="F58" s="217"/>
      <c r="G58" s="218"/>
      <c r="H58" s="219"/>
      <c r="I58" s="219"/>
      <c r="J58" s="220"/>
      <c r="K58" s="221"/>
      <c r="L58" s="219"/>
      <c r="M58" s="219"/>
      <c r="N58" s="219"/>
      <c r="O58" s="222"/>
      <c r="P58" s="223"/>
      <c r="Q58" s="219"/>
      <c r="R58" s="219"/>
      <c r="S58" s="219"/>
      <c r="T58" s="220"/>
      <c r="U58" s="221"/>
      <c r="V58" s="219"/>
      <c r="W58" s="219"/>
      <c r="X58" s="219"/>
      <c r="Y58" s="222"/>
      <c r="Z58" s="223"/>
      <c r="AA58" s="219"/>
      <c r="AB58" s="219"/>
      <c r="AC58" s="222"/>
      <c r="AD58" s="220"/>
      <c r="AE58" s="212">
        <f t="shared" si="0"/>
        <v>0</v>
      </c>
      <c r="AF58" s="213">
        <f t="shared" si="1"/>
        <v>21</v>
      </c>
      <c r="AG58" s="224">
        <f t="shared" si="4"/>
        <v>0</v>
      </c>
      <c r="AH58" s="225">
        <f t="shared" si="2"/>
        <v>21</v>
      </c>
      <c r="AI58" s="850"/>
      <c r="AJ58" s="848"/>
      <c r="AK58" s="848"/>
      <c r="AL58" s="848"/>
      <c r="AM58" s="848"/>
      <c r="AN58" s="849"/>
      <c r="AY58" s="177">
        <f t="shared" si="3"/>
        <v>1</v>
      </c>
    </row>
    <row r="59" spans="2:51" ht="18" customHeight="1">
      <c r="B59" s="184"/>
      <c r="C59" s="227">
        <f>IF(D59="","",SUBTOTAL(103,$D$17:D59))</f>
        <v>43</v>
      </c>
      <c r="D59" s="846" t="str">
        <f>IF('Input Data'!I52="","",'Input Data'!I52)</f>
        <v>GO, DOMINIC NAVARRO</v>
      </c>
      <c r="E59" s="847"/>
      <c r="F59" s="221"/>
      <c r="G59" s="219"/>
      <c r="H59" s="219"/>
      <c r="I59" s="219"/>
      <c r="J59" s="220"/>
      <c r="K59" s="221"/>
      <c r="L59" s="219"/>
      <c r="M59" s="219"/>
      <c r="N59" s="219"/>
      <c r="O59" s="222"/>
      <c r="P59" s="223"/>
      <c r="Q59" s="219"/>
      <c r="R59" s="219"/>
      <c r="S59" s="219"/>
      <c r="T59" s="220"/>
      <c r="U59" s="221"/>
      <c r="V59" s="219"/>
      <c r="W59" s="219"/>
      <c r="X59" s="219"/>
      <c r="Y59" s="222"/>
      <c r="Z59" s="223"/>
      <c r="AA59" s="219"/>
      <c r="AB59" s="219"/>
      <c r="AC59" s="222"/>
      <c r="AD59" s="220"/>
      <c r="AE59" s="212">
        <f t="shared" si="0"/>
        <v>0</v>
      </c>
      <c r="AF59" s="213">
        <f t="shared" si="1"/>
        <v>21</v>
      </c>
      <c r="AG59" s="224">
        <f t="shared" si="4"/>
        <v>0</v>
      </c>
      <c r="AH59" s="225">
        <f t="shared" si="2"/>
        <v>21</v>
      </c>
      <c r="AI59" s="850"/>
      <c r="AJ59" s="848"/>
      <c r="AK59" s="848"/>
      <c r="AL59" s="848"/>
      <c r="AM59" s="848"/>
      <c r="AN59" s="849"/>
      <c r="AY59" s="177">
        <f t="shared" si="3"/>
        <v>1</v>
      </c>
    </row>
    <row r="60" spans="2:51" ht="18" customHeight="1">
      <c r="B60" s="184"/>
      <c r="C60" s="227">
        <f>IF(D60="","",SUBTOTAL(103,$D$17:D60))</f>
        <v>44</v>
      </c>
      <c r="D60" s="846" t="str">
        <f>IF('Input Data'!I53="","",'Input Data'!I53)</f>
        <v>TAN, EMMANUEL CASTILLO</v>
      </c>
      <c r="E60" s="847"/>
      <c r="F60" s="221"/>
      <c r="G60" s="219"/>
      <c r="H60" s="219"/>
      <c r="I60" s="219"/>
      <c r="J60" s="220"/>
      <c r="K60" s="221"/>
      <c r="L60" s="219"/>
      <c r="M60" s="219"/>
      <c r="N60" s="219"/>
      <c r="O60" s="222"/>
      <c r="P60" s="223"/>
      <c r="Q60" s="219"/>
      <c r="R60" s="219"/>
      <c r="S60" s="219"/>
      <c r="T60" s="220"/>
      <c r="U60" s="221"/>
      <c r="V60" s="219"/>
      <c r="W60" s="219"/>
      <c r="X60" s="219"/>
      <c r="Y60" s="222"/>
      <c r="Z60" s="223"/>
      <c r="AA60" s="219"/>
      <c r="AB60" s="219"/>
      <c r="AC60" s="222"/>
      <c r="AD60" s="220"/>
      <c r="AE60" s="212">
        <f t="shared" si="0"/>
        <v>0</v>
      </c>
      <c r="AF60" s="213">
        <f t="shared" si="1"/>
        <v>21</v>
      </c>
      <c r="AG60" s="224">
        <f t="shared" si="4"/>
        <v>0</v>
      </c>
      <c r="AH60" s="225">
        <f t="shared" si="2"/>
        <v>21</v>
      </c>
      <c r="AI60" s="850"/>
      <c r="AJ60" s="848"/>
      <c r="AK60" s="848"/>
      <c r="AL60" s="848"/>
      <c r="AM60" s="848"/>
      <c r="AN60" s="849"/>
      <c r="AY60" s="177">
        <f t="shared" si="3"/>
        <v>1</v>
      </c>
    </row>
    <row r="61" spans="2:51" ht="18" customHeight="1">
      <c r="B61" s="184"/>
      <c r="C61" s="227">
        <f>IF(D61="","",SUBTOTAL(103,$D$17:D61))</f>
        <v>45</v>
      </c>
      <c r="D61" s="846" t="str">
        <f>IF('Input Data'!I54="","",'Input Data'!I54)</f>
        <v>ONG, PATRICK HERRERA</v>
      </c>
      <c r="E61" s="847"/>
      <c r="F61" s="221"/>
      <c r="G61" s="219"/>
      <c r="H61" s="219"/>
      <c r="I61" s="219"/>
      <c r="J61" s="220"/>
      <c r="K61" s="221"/>
      <c r="L61" s="219"/>
      <c r="M61" s="219"/>
      <c r="N61" s="219"/>
      <c r="O61" s="222"/>
      <c r="P61" s="223"/>
      <c r="Q61" s="219"/>
      <c r="R61" s="219"/>
      <c r="S61" s="219"/>
      <c r="T61" s="220"/>
      <c r="U61" s="221"/>
      <c r="V61" s="219"/>
      <c r="W61" s="219"/>
      <c r="X61" s="219"/>
      <c r="Y61" s="222"/>
      <c r="Z61" s="223"/>
      <c r="AA61" s="219"/>
      <c r="AB61" s="219"/>
      <c r="AC61" s="222"/>
      <c r="AD61" s="220"/>
      <c r="AE61" s="212">
        <f t="shared" si="0"/>
        <v>0</v>
      </c>
      <c r="AF61" s="213">
        <f t="shared" si="1"/>
        <v>21</v>
      </c>
      <c r="AG61" s="224">
        <f t="shared" si="4"/>
        <v>0</v>
      </c>
      <c r="AH61" s="225">
        <f t="shared" si="2"/>
        <v>21</v>
      </c>
      <c r="AI61" s="850"/>
      <c r="AJ61" s="848"/>
      <c r="AK61" s="848"/>
      <c r="AL61" s="848"/>
      <c r="AM61" s="848"/>
      <c r="AN61" s="849"/>
      <c r="AY61" s="177">
        <f t="shared" si="3"/>
        <v>1</v>
      </c>
    </row>
    <row r="62" spans="2:51" ht="18" customHeight="1">
      <c r="B62" s="184"/>
      <c r="C62" s="227">
        <f>IF(D62="","",SUBTOTAL(103,$D$17:D62))</f>
        <v>46</v>
      </c>
      <c r="D62" s="846" t="str">
        <f>IF('Input Data'!I55="","",'Input Data'!I55)</f>
        <v>UY, JOSEPH SALAZAR</v>
      </c>
      <c r="E62" s="847"/>
      <c r="F62" s="221"/>
      <c r="G62" s="219"/>
      <c r="H62" s="219"/>
      <c r="I62" s="219"/>
      <c r="J62" s="220"/>
      <c r="K62" s="221"/>
      <c r="L62" s="219"/>
      <c r="M62" s="219"/>
      <c r="N62" s="219"/>
      <c r="O62" s="222"/>
      <c r="P62" s="223"/>
      <c r="Q62" s="219"/>
      <c r="R62" s="219"/>
      <c r="S62" s="219"/>
      <c r="T62" s="220"/>
      <c r="U62" s="221"/>
      <c r="V62" s="219"/>
      <c r="W62" s="219"/>
      <c r="X62" s="219"/>
      <c r="Y62" s="222"/>
      <c r="Z62" s="223"/>
      <c r="AA62" s="219"/>
      <c r="AB62" s="219"/>
      <c r="AC62" s="222"/>
      <c r="AD62" s="220"/>
      <c r="AE62" s="212">
        <f t="shared" si="0"/>
        <v>0</v>
      </c>
      <c r="AF62" s="213">
        <f t="shared" si="1"/>
        <v>21</v>
      </c>
      <c r="AG62" s="224">
        <f t="shared" si="4"/>
        <v>0</v>
      </c>
      <c r="AH62" s="225">
        <f t="shared" si="2"/>
        <v>21</v>
      </c>
      <c r="AI62" s="850"/>
      <c r="AJ62" s="848"/>
      <c r="AK62" s="848"/>
      <c r="AL62" s="848"/>
      <c r="AM62" s="848"/>
      <c r="AN62" s="849"/>
      <c r="AY62" s="177">
        <f t="shared" si="3"/>
        <v>1</v>
      </c>
    </row>
    <row r="63" spans="2:51" ht="18" customHeight="1">
      <c r="B63" s="184"/>
      <c r="C63" s="227">
        <f>IF(D63="","",SUBTOTAL(103,$D$17:D63))</f>
        <v>47</v>
      </c>
      <c r="D63" s="846" t="str">
        <f>IF('Input Data'!I56="","",'Input Data'!I56)</f>
        <v>CO, LAWRENCE RIVERA</v>
      </c>
      <c r="E63" s="847"/>
      <c r="F63" s="236"/>
      <c r="G63" s="237"/>
      <c r="H63" s="237"/>
      <c r="I63" s="237"/>
      <c r="J63" s="238"/>
      <c r="K63" s="236"/>
      <c r="L63" s="237"/>
      <c r="M63" s="237"/>
      <c r="N63" s="237"/>
      <c r="O63" s="239"/>
      <c r="P63" s="240"/>
      <c r="Q63" s="237"/>
      <c r="R63" s="237"/>
      <c r="S63" s="237"/>
      <c r="T63" s="238"/>
      <c r="U63" s="236"/>
      <c r="V63" s="237"/>
      <c r="W63" s="237"/>
      <c r="X63" s="237"/>
      <c r="Y63" s="239"/>
      <c r="Z63" s="240"/>
      <c r="AA63" s="237"/>
      <c r="AB63" s="237"/>
      <c r="AC63" s="239"/>
      <c r="AD63" s="238"/>
      <c r="AE63" s="212">
        <f t="shared" si="0"/>
        <v>0</v>
      </c>
      <c r="AF63" s="213">
        <f t="shared" si="1"/>
        <v>21</v>
      </c>
      <c r="AG63" s="224">
        <f t="shared" si="4"/>
        <v>0</v>
      </c>
      <c r="AH63" s="225">
        <f t="shared" si="2"/>
        <v>21</v>
      </c>
      <c r="AI63" s="850"/>
      <c r="AJ63" s="848"/>
      <c r="AK63" s="848"/>
      <c r="AL63" s="848"/>
      <c r="AM63" s="848"/>
      <c r="AN63" s="849"/>
      <c r="AY63" s="177">
        <f t="shared" si="3"/>
        <v>1</v>
      </c>
    </row>
    <row r="64" spans="2:51" ht="18" customHeight="1">
      <c r="B64" s="184"/>
      <c r="C64" s="227">
        <f>IF(D64="","",SUBTOTAL(103,$D$17:D64))</f>
        <v>48</v>
      </c>
      <c r="D64" s="846" t="str">
        <f>IF('Input Data'!I57="","",'Input Data'!I57)</f>
        <v>DY, VINCENT MENDOZA</v>
      </c>
      <c r="E64" s="847"/>
      <c r="F64" s="236"/>
      <c r="G64" s="237"/>
      <c r="H64" s="237"/>
      <c r="I64" s="237"/>
      <c r="J64" s="238"/>
      <c r="K64" s="236"/>
      <c r="L64" s="237"/>
      <c r="M64" s="237"/>
      <c r="N64" s="237"/>
      <c r="O64" s="239"/>
      <c r="P64" s="240"/>
      <c r="Q64" s="237"/>
      <c r="R64" s="237"/>
      <c r="S64" s="237"/>
      <c r="T64" s="238"/>
      <c r="U64" s="236"/>
      <c r="V64" s="237"/>
      <c r="W64" s="237"/>
      <c r="X64" s="237"/>
      <c r="Y64" s="239"/>
      <c r="Z64" s="240"/>
      <c r="AA64" s="237"/>
      <c r="AB64" s="237"/>
      <c r="AC64" s="239"/>
      <c r="AD64" s="238"/>
      <c r="AE64" s="212">
        <f t="shared" si="0"/>
        <v>0</v>
      </c>
      <c r="AF64" s="213">
        <f t="shared" si="1"/>
        <v>21</v>
      </c>
      <c r="AG64" s="224">
        <f t="shared" si="4"/>
        <v>0</v>
      </c>
      <c r="AH64" s="225">
        <f t="shared" si="2"/>
        <v>21</v>
      </c>
      <c r="AI64" s="850"/>
      <c r="AJ64" s="848"/>
      <c r="AK64" s="848"/>
      <c r="AL64" s="848"/>
      <c r="AM64" s="848"/>
      <c r="AN64" s="849"/>
      <c r="AY64" s="177">
        <f t="shared" si="3"/>
        <v>1</v>
      </c>
    </row>
    <row r="65" spans="2:51" ht="18" customHeight="1">
      <c r="B65" s="184"/>
      <c r="C65" s="227">
        <f>IF(D65="","",SUBTOTAL(103,$D$17:D65))</f>
        <v>49</v>
      </c>
      <c r="D65" s="846" t="str">
        <f>IF('Input Data'!I58="","",'Input Data'!I58)</f>
        <v>TIU, JUSTIN LOPEZ</v>
      </c>
      <c r="E65" s="847"/>
      <c r="F65" s="236"/>
      <c r="G65" s="237"/>
      <c r="H65" s="237"/>
      <c r="I65" s="237"/>
      <c r="J65" s="238"/>
      <c r="K65" s="236"/>
      <c r="L65" s="237"/>
      <c r="M65" s="237"/>
      <c r="N65" s="237"/>
      <c r="O65" s="239"/>
      <c r="P65" s="240"/>
      <c r="Q65" s="237"/>
      <c r="R65" s="237"/>
      <c r="S65" s="237"/>
      <c r="T65" s="238"/>
      <c r="U65" s="236"/>
      <c r="V65" s="237"/>
      <c r="W65" s="237"/>
      <c r="X65" s="237"/>
      <c r="Y65" s="239"/>
      <c r="Z65" s="240"/>
      <c r="AA65" s="237"/>
      <c r="AB65" s="237"/>
      <c r="AC65" s="239"/>
      <c r="AD65" s="238"/>
      <c r="AE65" s="212">
        <f t="shared" si="0"/>
        <v>0</v>
      </c>
      <c r="AF65" s="213">
        <f t="shared" si="1"/>
        <v>21</v>
      </c>
      <c r="AG65" s="224">
        <f t="shared" si="4"/>
        <v>0</v>
      </c>
      <c r="AH65" s="225">
        <f t="shared" si="2"/>
        <v>21</v>
      </c>
      <c r="AI65" s="850"/>
      <c r="AJ65" s="848"/>
      <c r="AK65" s="848"/>
      <c r="AL65" s="848"/>
      <c r="AM65" s="848"/>
      <c r="AN65" s="849"/>
      <c r="AY65" s="177">
        <f t="shared" si="3"/>
        <v>1</v>
      </c>
    </row>
    <row r="66" spans="2:51" ht="18" customHeight="1" thickBot="1">
      <c r="B66" s="184"/>
      <c r="C66" s="227">
        <f>IF(D66="","",SUBTOTAL(103,$D$17:D66))</f>
        <v>50</v>
      </c>
      <c r="D66" s="846" t="str">
        <f>IF('Input Data'!I59="","",'Input Data'!I59)</f>
        <v>YUMUL, FRANCIS PONCE</v>
      </c>
      <c r="E66" s="847"/>
      <c r="F66" s="236"/>
      <c r="G66" s="237"/>
      <c r="H66" s="237"/>
      <c r="I66" s="237"/>
      <c r="J66" s="238"/>
      <c r="K66" s="236"/>
      <c r="L66" s="237"/>
      <c r="M66" s="237"/>
      <c r="N66" s="237"/>
      <c r="O66" s="239"/>
      <c r="P66" s="240"/>
      <c r="Q66" s="237"/>
      <c r="R66" s="237"/>
      <c r="S66" s="237"/>
      <c r="T66" s="238"/>
      <c r="U66" s="236"/>
      <c r="V66" s="237"/>
      <c r="W66" s="237"/>
      <c r="X66" s="237"/>
      <c r="Y66" s="239"/>
      <c r="Z66" s="240"/>
      <c r="AA66" s="237"/>
      <c r="AB66" s="237"/>
      <c r="AC66" s="239"/>
      <c r="AD66" s="238"/>
      <c r="AE66" s="212">
        <f t="shared" si="0"/>
        <v>0</v>
      </c>
      <c r="AF66" s="213">
        <f t="shared" si="1"/>
        <v>21</v>
      </c>
      <c r="AG66" s="224">
        <f t="shared" si="4"/>
        <v>0</v>
      </c>
      <c r="AH66" s="225">
        <f t="shared" si="2"/>
        <v>21</v>
      </c>
      <c r="AI66" s="850"/>
      <c r="AJ66" s="848"/>
      <c r="AK66" s="848"/>
      <c r="AL66" s="848"/>
      <c r="AM66" s="848"/>
      <c r="AN66" s="849"/>
      <c r="AY66" s="177">
        <f t="shared" si="3"/>
        <v>1</v>
      </c>
    </row>
    <row r="67" spans="2:51" ht="18" hidden="1" customHeight="1">
      <c r="B67" s="184"/>
      <c r="C67" s="227" t="str">
        <f>IF(D67="","",SUBTOTAL(103,$D$17:D67))</f>
        <v/>
      </c>
      <c r="D67" s="846" t="str">
        <f>IF('Input Data'!I60="","",'Input Data'!I60)</f>
        <v/>
      </c>
      <c r="E67" s="847"/>
      <c r="F67" s="236"/>
      <c r="G67" s="237"/>
      <c r="H67" s="237"/>
      <c r="I67" s="237"/>
      <c r="J67" s="238"/>
      <c r="K67" s="236"/>
      <c r="L67" s="237"/>
      <c r="M67" s="237"/>
      <c r="N67" s="237"/>
      <c r="O67" s="239"/>
      <c r="P67" s="240"/>
      <c r="Q67" s="237"/>
      <c r="R67" s="237"/>
      <c r="S67" s="237"/>
      <c r="T67" s="238"/>
      <c r="U67" s="236"/>
      <c r="V67" s="237"/>
      <c r="W67" s="237"/>
      <c r="X67" s="237"/>
      <c r="Y67" s="239"/>
      <c r="Z67" s="240"/>
      <c r="AA67" s="237"/>
      <c r="AB67" s="237"/>
      <c r="AC67" s="239"/>
      <c r="AD67" s="238"/>
      <c r="AE67" s="212" t="str">
        <f t="shared" si="0"/>
        <v/>
      </c>
      <c r="AF67" s="213" t="str">
        <f t="shared" si="1"/>
        <v/>
      </c>
      <c r="AG67" s="224" t="str">
        <f t="shared" si="4"/>
        <v/>
      </c>
      <c r="AH67" s="225" t="str">
        <f t="shared" si="2"/>
        <v/>
      </c>
      <c r="AI67" s="850"/>
      <c r="AJ67" s="848"/>
      <c r="AK67" s="848"/>
      <c r="AL67" s="848"/>
      <c r="AM67" s="848"/>
      <c r="AN67" s="849"/>
      <c r="AY67" s="177">
        <f t="shared" si="3"/>
        <v>0</v>
      </c>
    </row>
    <row r="68" spans="2:51" ht="18" hidden="1" customHeight="1">
      <c r="B68" s="184"/>
      <c r="C68" s="227" t="str">
        <f>IF(D68="","",SUBTOTAL(103,$D$17:D68))</f>
        <v/>
      </c>
      <c r="D68" s="846" t="str">
        <f>IF('Input Data'!I61="","",'Input Data'!I61)</f>
        <v/>
      </c>
      <c r="E68" s="847"/>
      <c r="F68" s="236"/>
      <c r="G68" s="237"/>
      <c r="H68" s="237"/>
      <c r="I68" s="237"/>
      <c r="J68" s="238"/>
      <c r="K68" s="236"/>
      <c r="L68" s="237"/>
      <c r="M68" s="237"/>
      <c r="N68" s="237"/>
      <c r="O68" s="239"/>
      <c r="P68" s="240"/>
      <c r="Q68" s="237"/>
      <c r="R68" s="237"/>
      <c r="S68" s="237"/>
      <c r="T68" s="238"/>
      <c r="U68" s="236"/>
      <c r="V68" s="237"/>
      <c r="W68" s="237"/>
      <c r="X68" s="237"/>
      <c r="Y68" s="239"/>
      <c r="Z68" s="240"/>
      <c r="AA68" s="237"/>
      <c r="AB68" s="237"/>
      <c r="AC68" s="239"/>
      <c r="AD68" s="238"/>
      <c r="AE68" s="212" t="str">
        <f t="shared" si="0"/>
        <v/>
      </c>
      <c r="AF68" s="213" t="str">
        <f t="shared" si="1"/>
        <v/>
      </c>
      <c r="AG68" s="224" t="str">
        <f t="shared" si="4"/>
        <v/>
      </c>
      <c r="AH68" s="225" t="str">
        <f t="shared" si="2"/>
        <v/>
      </c>
      <c r="AI68" s="850"/>
      <c r="AJ68" s="848"/>
      <c r="AK68" s="848"/>
      <c r="AL68" s="848"/>
      <c r="AM68" s="848"/>
      <c r="AN68" s="849"/>
      <c r="AY68" s="177">
        <f t="shared" si="3"/>
        <v>0</v>
      </c>
    </row>
    <row r="69" spans="2:51" ht="18" hidden="1" customHeight="1">
      <c r="B69" s="184"/>
      <c r="C69" s="227" t="str">
        <f>IF(D69="","",SUBTOTAL(103,$D$17:D69))</f>
        <v/>
      </c>
      <c r="D69" s="846" t="str">
        <f>IF('Input Data'!I62="","",'Input Data'!I62)</f>
        <v/>
      </c>
      <c r="E69" s="847"/>
      <c r="F69" s="236"/>
      <c r="G69" s="237"/>
      <c r="H69" s="237"/>
      <c r="I69" s="237"/>
      <c r="J69" s="238"/>
      <c r="K69" s="236"/>
      <c r="L69" s="237"/>
      <c r="M69" s="237"/>
      <c r="N69" s="237"/>
      <c r="O69" s="239"/>
      <c r="P69" s="240"/>
      <c r="Q69" s="237"/>
      <c r="R69" s="237"/>
      <c r="S69" s="237"/>
      <c r="T69" s="238"/>
      <c r="U69" s="236"/>
      <c r="V69" s="237"/>
      <c r="W69" s="237"/>
      <c r="X69" s="237"/>
      <c r="Y69" s="239"/>
      <c r="Z69" s="240"/>
      <c r="AA69" s="237"/>
      <c r="AB69" s="237"/>
      <c r="AC69" s="239"/>
      <c r="AD69" s="238"/>
      <c r="AE69" s="212" t="str">
        <f t="shared" si="0"/>
        <v/>
      </c>
      <c r="AF69" s="213" t="str">
        <f t="shared" si="1"/>
        <v/>
      </c>
      <c r="AG69" s="224" t="str">
        <f t="shared" si="4"/>
        <v/>
      </c>
      <c r="AH69" s="225" t="str">
        <f t="shared" si="2"/>
        <v/>
      </c>
      <c r="AI69" s="850"/>
      <c r="AJ69" s="848"/>
      <c r="AK69" s="848"/>
      <c r="AL69" s="848"/>
      <c r="AM69" s="848"/>
      <c r="AN69" s="849"/>
      <c r="AY69" s="177">
        <f t="shared" si="3"/>
        <v>0</v>
      </c>
    </row>
    <row r="70" spans="2:51" ht="18" hidden="1" customHeight="1">
      <c r="B70" s="184"/>
      <c r="C70" s="227" t="str">
        <f>IF(D70="","",SUBTOTAL(103,$D$17:D70))</f>
        <v/>
      </c>
      <c r="D70" s="846" t="str">
        <f>IF('Input Data'!I63="","",'Input Data'!I63)</f>
        <v/>
      </c>
      <c r="E70" s="847"/>
      <c r="F70" s="236"/>
      <c r="G70" s="237"/>
      <c r="H70" s="237"/>
      <c r="I70" s="237"/>
      <c r="J70" s="238"/>
      <c r="K70" s="236"/>
      <c r="L70" s="237"/>
      <c r="M70" s="237"/>
      <c r="N70" s="237"/>
      <c r="O70" s="239"/>
      <c r="P70" s="240"/>
      <c r="Q70" s="237"/>
      <c r="R70" s="237"/>
      <c r="S70" s="237"/>
      <c r="T70" s="238"/>
      <c r="U70" s="236"/>
      <c r="V70" s="237"/>
      <c r="W70" s="237"/>
      <c r="X70" s="237"/>
      <c r="Y70" s="239"/>
      <c r="Z70" s="240"/>
      <c r="AA70" s="237"/>
      <c r="AB70" s="237"/>
      <c r="AC70" s="239"/>
      <c r="AD70" s="238"/>
      <c r="AE70" s="212" t="str">
        <f t="shared" si="0"/>
        <v/>
      </c>
      <c r="AF70" s="213" t="str">
        <f t="shared" si="1"/>
        <v/>
      </c>
      <c r="AG70" s="224" t="str">
        <f t="shared" si="4"/>
        <v/>
      </c>
      <c r="AH70" s="225" t="str">
        <f t="shared" si="2"/>
        <v/>
      </c>
      <c r="AI70" s="850"/>
      <c r="AJ70" s="848"/>
      <c r="AK70" s="848"/>
      <c r="AL70" s="848"/>
      <c r="AM70" s="848"/>
      <c r="AN70" s="849"/>
      <c r="AY70" s="177">
        <f t="shared" si="3"/>
        <v>0</v>
      </c>
    </row>
    <row r="71" spans="2:51" ht="18" hidden="1" customHeight="1">
      <c r="B71" s="184"/>
      <c r="C71" s="227" t="str">
        <f>IF(D71="","",SUBTOTAL(103,$D$17:D71))</f>
        <v/>
      </c>
      <c r="D71" s="846" t="str">
        <f>IF('Input Data'!I64="","",'Input Data'!I64)</f>
        <v/>
      </c>
      <c r="E71" s="847"/>
      <c r="F71" s="236"/>
      <c r="G71" s="237"/>
      <c r="H71" s="237"/>
      <c r="I71" s="237"/>
      <c r="J71" s="238"/>
      <c r="K71" s="236"/>
      <c r="L71" s="237"/>
      <c r="M71" s="237"/>
      <c r="N71" s="237"/>
      <c r="O71" s="239"/>
      <c r="P71" s="240"/>
      <c r="Q71" s="237"/>
      <c r="R71" s="237"/>
      <c r="S71" s="237"/>
      <c r="T71" s="238"/>
      <c r="U71" s="236"/>
      <c r="V71" s="237"/>
      <c r="W71" s="237"/>
      <c r="X71" s="237"/>
      <c r="Y71" s="239"/>
      <c r="Z71" s="240"/>
      <c r="AA71" s="237"/>
      <c r="AB71" s="237"/>
      <c r="AC71" s="239"/>
      <c r="AD71" s="238"/>
      <c r="AE71" s="212" t="str">
        <f t="shared" si="0"/>
        <v/>
      </c>
      <c r="AF71" s="213" t="str">
        <f t="shared" si="1"/>
        <v/>
      </c>
      <c r="AG71" s="224" t="str">
        <f t="shared" si="4"/>
        <v/>
      </c>
      <c r="AH71" s="225" t="str">
        <f t="shared" si="2"/>
        <v/>
      </c>
      <c r="AI71" s="850"/>
      <c r="AJ71" s="848"/>
      <c r="AK71" s="848"/>
      <c r="AL71" s="848"/>
      <c r="AM71" s="848"/>
      <c r="AN71" s="849"/>
      <c r="AY71" s="177">
        <f t="shared" si="3"/>
        <v>0</v>
      </c>
    </row>
    <row r="72" spans="2:51" ht="18" hidden="1" customHeight="1">
      <c r="B72" s="184"/>
      <c r="C72" s="227" t="str">
        <f>IF(D72="","",SUBTOTAL(103,$D$17:D72))</f>
        <v/>
      </c>
      <c r="D72" s="846" t="str">
        <f>IF('Input Data'!I65="","",'Input Data'!I65)</f>
        <v/>
      </c>
      <c r="E72" s="847"/>
      <c r="F72" s="236"/>
      <c r="G72" s="237"/>
      <c r="H72" s="237"/>
      <c r="I72" s="237"/>
      <c r="J72" s="238"/>
      <c r="K72" s="236"/>
      <c r="L72" s="237"/>
      <c r="M72" s="237"/>
      <c r="N72" s="237"/>
      <c r="O72" s="239"/>
      <c r="P72" s="240"/>
      <c r="Q72" s="237"/>
      <c r="R72" s="237"/>
      <c r="S72" s="237"/>
      <c r="T72" s="238"/>
      <c r="U72" s="236"/>
      <c r="V72" s="237"/>
      <c r="W72" s="237"/>
      <c r="X72" s="237"/>
      <c r="Y72" s="239"/>
      <c r="Z72" s="240"/>
      <c r="AA72" s="237"/>
      <c r="AB72" s="237"/>
      <c r="AC72" s="239"/>
      <c r="AD72" s="238"/>
      <c r="AE72" s="212" t="str">
        <f t="shared" si="0"/>
        <v/>
      </c>
      <c r="AF72" s="213" t="str">
        <f t="shared" si="1"/>
        <v/>
      </c>
      <c r="AG72" s="224" t="str">
        <f t="shared" si="4"/>
        <v/>
      </c>
      <c r="AH72" s="225" t="str">
        <f t="shared" si="2"/>
        <v/>
      </c>
      <c r="AI72" s="850"/>
      <c r="AJ72" s="848"/>
      <c r="AK72" s="848"/>
      <c r="AL72" s="848"/>
      <c r="AM72" s="848"/>
      <c r="AN72" s="849"/>
      <c r="AY72" s="177">
        <f t="shared" si="3"/>
        <v>0</v>
      </c>
    </row>
    <row r="73" spans="2:51" ht="18" hidden="1" customHeight="1">
      <c r="B73" s="184"/>
      <c r="C73" s="227" t="str">
        <f>IF(D73="","",SUBTOTAL(103,$D$17:D73))</f>
        <v/>
      </c>
      <c r="D73" s="846" t="str">
        <f>IF('Input Data'!I66="","",'Input Data'!I66)</f>
        <v/>
      </c>
      <c r="E73" s="847"/>
      <c r="F73" s="236"/>
      <c r="G73" s="237"/>
      <c r="H73" s="237"/>
      <c r="I73" s="237"/>
      <c r="J73" s="238"/>
      <c r="K73" s="236"/>
      <c r="L73" s="237"/>
      <c r="M73" s="237"/>
      <c r="N73" s="237"/>
      <c r="O73" s="239"/>
      <c r="P73" s="240"/>
      <c r="Q73" s="237"/>
      <c r="R73" s="237"/>
      <c r="S73" s="237"/>
      <c r="T73" s="238"/>
      <c r="U73" s="236"/>
      <c r="V73" s="237"/>
      <c r="W73" s="237"/>
      <c r="X73" s="237"/>
      <c r="Y73" s="239"/>
      <c r="Z73" s="240"/>
      <c r="AA73" s="237"/>
      <c r="AB73" s="237"/>
      <c r="AC73" s="239"/>
      <c r="AD73" s="238"/>
      <c r="AE73" s="212" t="str">
        <f t="shared" si="0"/>
        <v/>
      </c>
      <c r="AF73" s="213" t="str">
        <f t="shared" si="1"/>
        <v/>
      </c>
      <c r="AG73" s="224" t="str">
        <f t="shared" si="4"/>
        <v/>
      </c>
      <c r="AH73" s="225" t="str">
        <f t="shared" si="2"/>
        <v/>
      </c>
      <c r="AI73" s="850"/>
      <c r="AJ73" s="848"/>
      <c r="AK73" s="848"/>
      <c r="AL73" s="848"/>
      <c r="AM73" s="848"/>
      <c r="AN73" s="849"/>
      <c r="AY73" s="177">
        <f t="shared" si="3"/>
        <v>0</v>
      </c>
    </row>
    <row r="74" spans="2:51" ht="18" hidden="1" customHeight="1">
      <c r="B74" s="184"/>
      <c r="C74" s="227" t="str">
        <f>IF(D74="","",SUBTOTAL(103,$D$17:D74))</f>
        <v/>
      </c>
      <c r="D74" s="846" t="str">
        <f>IF('Input Data'!I67="","",'Input Data'!I67)</f>
        <v/>
      </c>
      <c r="E74" s="847"/>
      <c r="F74" s="236"/>
      <c r="G74" s="237"/>
      <c r="H74" s="237"/>
      <c r="I74" s="237"/>
      <c r="J74" s="238"/>
      <c r="K74" s="236"/>
      <c r="L74" s="237"/>
      <c r="M74" s="237"/>
      <c r="N74" s="237"/>
      <c r="O74" s="239"/>
      <c r="P74" s="240"/>
      <c r="Q74" s="237"/>
      <c r="R74" s="237"/>
      <c r="S74" s="237"/>
      <c r="T74" s="238"/>
      <c r="U74" s="236"/>
      <c r="V74" s="237"/>
      <c r="W74" s="237"/>
      <c r="X74" s="237"/>
      <c r="Y74" s="239"/>
      <c r="Z74" s="240"/>
      <c r="AA74" s="237"/>
      <c r="AB74" s="237"/>
      <c r="AC74" s="239"/>
      <c r="AD74" s="238"/>
      <c r="AE74" s="212" t="str">
        <f t="shared" si="0"/>
        <v/>
      </c>
      <c r="AF74" s="213" t="str">
        <f t="shared" si="1"/>
        <v/>
      </c>
      <c r="AG74" s="224" t="str">
        <f t="shared" si="4"/>
        <v/>
      </c>
      <c r="AH74" s="225" t="str">
        <f t="shared" si="2"/>
        <v/>
      </c>
      <c r="AI74" s="850"/>
      <c r="AJ74" s="848"/>
      <c r="AK74" s="848"/>
      <c r="AL74" s="848"/>
      <c r="AM74" s="848"/>
      <c r="AN74" s="849"/>
      <c r="AY74" s="177">
        <f t="shared" si="3"/>
        <v>0</v>
      </c>
    </row>
    <row r="75" spans="2:51" ht="18" hidden="1" customHeight="1">
      <c r="B75" s="184"/>
      <c r="C75" s="227" t="str">
        <f>IF(D75="","",SUBTOTAL(103,$D$17:D75))</f>
        <v/>
      </c>
      <c r="D75" s="846" t="str">
        <f>IF('Input Data'!I68="","",'Input Data'!I68)</f>
        <v/>
      </c>
      <c r="E75" s="847"/>
      <c r="F75" s="236"/>
      <c r="G75" s="237"/>
      <c r="H75" s="237"/>
      <c r="I75" s="237"/>
      <c r="J75" s="238"/>
      <c r="K75" s="236"/>
      <c r="L75" s="237"/>
      <c r="M75" s="237"/>
      <c r="N75" s="237"/>
      <c r="O75" s="239"/>
      <c r="P75" s="240"/>
      <c r="Q75" s="237"/>
      <c r="R75" s="237"/>
      <c r="S75" s="237"/>
      <c r="T75" s="238"/>
      <c r="U75" s="236"/>
      <c r="V75" s="237"/>
      <c r="W75" s="237"/>
      <c r="X75" s="237"/>
      <c r="Y75" s="239"/>
      <c r="Z75" s="240"/>
      <c r="AA75" s="237"/>
      <c r="AB75" s="237"/>
      <c r="AC75" s="239"/>
      <c r="AD75" s="238"/>
      <c r="AE75" s="212" t="str">
        <f t="shared" si="0"/>
        <v/>
      </c>
      <c r="AF75" s="213" t="str">
        <f t="shared" si="1"/>
        <v/>
      </c>
      <c r="AG75" s="224" t="str">
        <f t="shared" si="4"/>
        <v/>
      </c>
      <c r="AH75" s="225" t="str">
        <f t="shared" si="2"/>
        <v/>
      </c>
      <c r="AI75" s="850"/>
      <c r="AJ75" s="848"/>
      <c r="AK75" s="848"/>
      <c r="AL75" s="848"/>
      <c r="AM75" s="848"/>
      <c r="AN75" s="849"/>
      <c r="AY75" s="177">
        <f t="shared" si="3"/>
        <v>0</v>
      </c>
    </row>
    <row r="76" spans="2:51" ht="18" hidden="1" customHeight="1" thickBot="1">
      <c r="C76" s="241" t="str">
        <f>IF(D76="","",SUBTOTAL(103,$D$17:D76))</f>
        <v/>
      </c>
      <c r="D76" s="823" t="str">
        <f>IF('Input Data'!I69="","",'Input Data'!I69)</f>
        <v/>
      </c>
      <c r="E76" s="824"/>
      <c r="F76" s="236"/>
      <c r="G76" s="237"/>
      <c r="H76" s="237"/>
      <c r="I76" s="237"/>
      <c r="J76" s="238"/>
      <c r="K76" s="236"/>
      <c r="L76" s="237"/>
      <c r="M76" s="237"/>
      <c r="N76" s="237"/>
      <c r="O76" s="239"/>
      <c r="P76" s="240"/>
      <c r="Q76" s="237"/>
      <c r="R76" s="237"/>
      <c r="S76" s="237"/>
      <c r="T76" s="238"/>
      <c r="U76" s="236"/>
      <c r="V76" s="237"/>
      <c r="W76" s="237"/>
      <c r="X76" s="237"/>
      <c r="Y76" s="239"/>
      <c r="Z76" s="240"/>
      <c r="AA76" s="237"/>
      <c r="AB76" s="237"/>
      <c r="AC76" s="239"/>
      <c r="AD76" s="238"/>
      <c r="AE76" s="212" t="str">
        <f t="shared" si="0"/>
        <v/>
      </c>
      <c r="AF76" s="213" t="str">
        <f t="shared" si="1"/>
        <v/>
      </c>
      <c r="AG76" s="224" t="str">
        <f t="shared" si="4"/>
        <v/>
      </c>
      <c r="AH76" s="225" t="str">
        <f t="shared" si="2"/>
        <v/>
      </c>
      <c r="AI76" s="825"/>
      <c r="AJ76" s="826"/>
      <c r="AK76" s="826"/>
      <c r="AL76" s="826"/>
      <c r="AM76" s="826"/>
      <c r="AN76" s="827"/>
      <c r="AY76" s="177">
        <f t="shared" si="3"/>
        <v>0</v>
      </c>
    </row>
    <row r="77" spans="2:51" ht="21.95" customHeight="1" thickBot="1">
      <c r="B77" s="184"/>
      <c r="C77" s="242" cm="1">
        <f t="array" aca="1" ref="C77" ca="1">SUMPRODUCT(SUBTOTAL(103,OFFSET(D17,ROW(D17:D76)-ROW(D17),0,1)),--(TRIM(D17:D76)&lt;&gt;""))</f>
        <v>50</v>
      </c>
      <c r="D77" s="856" t="s">
        <v>205</v>
      </c>
      <c r="E77" s="829"/>
      <c r="F77" s="243">
        <f ca="1">IF(F14="","",$AL$147-(COUNTIF(F17:F76,"x")*1 + COUNTIF(F17:F76,"h")*0.5))</f>
        <v>50</v>
      </c>
      <c r="G77" s="243">
        <f t="shared" ref="G77:AD77" ca="1" si="5">IF(G14="","",$AL$147-(COUNTIF(G17:G76,"x")*1 + COUNTIF(G17:G76,"h")*0.5))</f>
        <v>50</v>
      </c>
      <c r="H77" s="243">
        <f t="shared" ca="1" si="5"/>
        <v>49</v>
      </c>
      <c r="I77" s="243">
        <f t="shared" ca="1" si="5"/>
        <v>50</v>
      </c>
      <c r="J77" s="244">
        <f t="shared" ca="1" si="5"/>
        <v>50</v>
      </c>
      <c r="K77" s="245">
        <f t="shared" ca="1" si="5"/>
        <v>50</v>
      </c>
      <c r="L77" s="243">
        <f t="shared" ca="1" si="5"/>
        <v>50</v>
      </c>
      <c r="M77" s="243">
        <f t="shared" ca="1" si="5"/>
        <v>50</v>
      </c>
      <c r="N77" s="243">
        <f ca="1">IF(N14="","",$AL$147-(COUNTIF(N17:N76,"x")*1 + COUNTIF(N17:N76,"h")*0.5))</f>
        <v>50</v>
      </c>
      <c r="O77" s="244">
        <f t="shared" ca="1" si="5"/>
        <v>50</v>
      </c>
      <c r="P77" s="245">
        <f t="shared" ca="1" si="5"/>
        <v>50</v>
      </c>
      <c r="Q77" s="243">
        <f t="shared" ca="1" si="5"/>
        <v>50</v>
      </c>
      <c r="R77" s="243">
        <f t="shared" ca="1" si="5"/>
        <v>50</v>
      </c>
      <c r="S77" s="243">
        <f t="shared" ca="1" si="5"/>
        <v>50</v>
      </c>
      <c r="T77" s="246">
        <f t="shared" ca="1" si="5"/>
        <v>50</v>
      </c>
      <c r="U77" s="247">
        <f ca="1">IF(U14="","",$AL$147-(COUNTIF(U17:U76,"x")*1 + COUNTIF(U17:U76,"h")*0.5))</f>
        <v>50</v>
      </c>
      <c r="V77" s="243">
        <f t="shared" ca="1" si="5"/>
        <v>50</v>
      </c>
      <c r="W77" s="243">
        <f t="shared" ca="1" si="5"/>
        <v>50</v>
      </c>
      <c r="X77" s="243" t="str">
        <f t="shared" si="5"/>
        <v/>
      </c>
      <c r="Y77" s="244" t="str">
        <f t="shared" si="5"/>
        <v/>
      </c>
      <c r="Z77" s="245">
        <f t="shared" ca="1" si="5"/>
        <v>50</v>
      </c>
      <c r="AA77" s="243">
        <f t="shared" ca="1" si="5"/>
        <v>50</v>
      </c>
      <c r="AB77" s="243">
        <f t="shared" ca="1" si="5"/>
        <v>50</v>
      </c>
      <c r="AC77" s="243" t="str">
        <f t="shared" si="5"/>
        <v/>
      </c>
      <c r="AD77" s="243" t="str">
        <f t="shared" si="5"/>
        <v/>
      </c>
      <c r="AE77" s="212"/>
      <c r="AF77" s="213"/>
      <c r="AG77" s="248">
        <f>SUM(AG17:AG76)</f>
        <v>1</v>
      </c>
      <c r="AH77" s="249">
        <f>SUM(AH17:AH76)</f>
        <v>1049</v>
      </c>
      <c r="AI77" s="250"/>
      <c r="AJ77" s="251"/>
      <c r="AK77" s="857"/>
      <c r="AL77" s="857"/>
      <c r="AM77" s="857"/>
      <c r="AN77" s="858"/>
      <c r="AY77" s="177">
        <v>1</v>
      </c>
    </row>
    <row r="78" spans="2:51" ht="18" customHeight="1">
      <c r="B78" s="184"/>
      <c r="C78" s="397">
        <f>IF(D78="","",SUBTOTAL(103,$D$78:D78))</f>
        <v>1</v>
      </c>
      <c r="D78" s="851" t="str">
        <f>IF('Input Data'!I71="","",'Input Data'!I71)</f>
        <v>CRUZ, MARIA SANTOS</v>
      </c>
      <c r="E78" s="852"/>
      <c r="F78" s="252"/>
      <c r="G78" s="206"/>
      <c r="H78" s="207"/>
      <c r="I78" s="207"/>
      <c r="J78" s="235"/>
      <c r="K78" s="253"/>
      <c r="L78" s="234"/>
      <c r="M78" s="234"/>
      <c r="N78" s="234"/>
      <c r="O78" s="254"/>
      <c r="P78" s="255"/>
      <c r="Q78" s="234"/>
      <c r="R78" s="234"/>
      <c r="S78" s="234"/>
      <c r="T78" s="235"/>
      <c r="U78" s="253"/>
      <c r="V78" s="234"/>
      <c r="W78" s="234"/>
      <c r="X78" s="234"/>
      <c r="Y78" s="254"/>
      <c r="Z78" s="255"/>
      <c r="AA78" s="234"/>
      <c r="AB78" s="234"/>
      <c r="AC78" s="254"/>
      <c r="AD78" s="235"/>
      <c r="AE78" s="212">
        <f>IF(D78="","",COUNTIF(F78:AD78,"x") + COUNTIF(F78:AD78,"h")*0.5)</f>
        <v>0</v>
      </c>
      <c r="AF78" s="213">
        <f>IF(OR(D78="", AI78="Transferred Out", AI78="NLS"), "", $AR$13)</f>
        <v>21</v>
      </c>
      <c r="AG78" s="256">
        <f>IF(AH78="","",AE78)</f>
        <v>0</v>
      </c>
      <c r="AH78" s="257">
        <f>IF(AF78="","",$AR$13-AE78)</f>
        <v>21</v>
      </c>
      <c r="AI78" s="853"/>
      <c r="AJ78" s="854"/>
      <c r="AK78" s="854"/>
      <c r="AL78" s="854"/>
      <c r="AM78" s="854"/>
      <c r="AN78" s="855"/>
      <c r="AY78" s="177">
        <f t="shared" ref="AY78:AY137" si="6">IF(D78="",0,1)</f>
        <v>1</v>
      </c>
    </row>
    <row r="79" spans="2:51" ht="18" customHeight="1">
      <c r="B79" s="184"/>
      <c r="C79" s="216">
        <f>IF(D79="","",SUBTOTAL(103,$D$78:D79))</f>
        <v>2</v>
      </c>
      <c r="D79" s="846" t="str">
        <f>IF('Input Data'!I72="","",'Input Data'!I72)</f>
        <v>REYES, ANGELA VILLANUEVA</v>
      </c>
      <c r="E79" s="847"/>
      <c r="F79" s="258"/>
      <c r="G79" s="259"/>
      <c r="H79" s="219"/>
      <c r="I79" s="219"/>
      <c r="J79" s="220"/>
      <c r="K79" s="221"/>
      <c r="L79" s="219"/>
      <c r="M79" s="219"/>
      <c r="N79" s="219"/>
      <c r="O79" s="222"/>
      <c r="P79" s="223"/>
      <c r="Q79" s="219"/>
      <c r="R79" s="219"/>
      <c r="S79" s="219"/>
      <c r="T79" s="220"/>
      <c r="U79" s="221"/>
      <c r="V79" s="219"/>
      <c r="W79" s="219"/>
      <c r="X79" s="219"/>
      <c r="Y79" s="222"/>
      <c r="Z79" s="223"/>
      <c r="AA79" s="219"/>
      <c r="AB79" s="219"/>
      <c r="AC79" s="222"/>
      <c r="AD79" s="220"/>
      <c r="AE79" s="212">
        <f t="shared" ref="AE79:AE137" si="7">IF(D79="","",COUNTIF(F79:AD79,"x") + COUNTIF(F79:AD79,"h")*0.5)</f>
        <v>0</v>
      </c>
      <c r="AF79" s="213">
        <f t="shared" ref="AF79:AF137" si="8">IF(OR(D79="", AI79="Transferred Out", AI79="NLS"), "", $AR$13)</f>
        <v>21</v>
      </c>
      <c r="AG79" s="256">
        <f t="shared" ref="AG79:AG137" si="9">IF(AH79="","",AE79)</f>
        <v>0</v>
      </c>
      <c r="AH79" s="257">
        <f t="shared" ref="AH79:AH137" si="10">IF(AF79="","",$AR$13-AE79)</f>
        <v>21</v>
      </c>
      <c r="AI79" s="850"/>
      <c r="AJ79" s="848"/>
      <c r="AK79" s="848"/>
      <c r="AL79" s="848"/>
      <c r="AM79" s="848"/>
      <c r="AN79" s="849"/>
      <c r="AY79" s="177">
        <f t="shared" si="6"/>
        <v>1</v>
      </c>
    </row>
    <row r="80" spans="2:51" ht="18" customHeight="1">
      <c r="B80" s="184"/>
      <c r="C80" s="216">
        <f>IF(D80="","",SUBTOTAL(103,$D$78:D80))</f>
        <v>3</v>
      </c>
      <c r="D80" s="846" t="str">
        <f>IF('Input Data'!I73="","",'Input Data'!I73)</f>
        <v>SANTOS, KRISTINE MENDOZA</v>
      </c>
      <c r="E80" s="847"/>
      <c r="F80" s="258"/>
      <c r="G80" s="259"/>
      <c r="H80" s="219"/>
      <c r="I80" s="219"/>
      <c r="J80" s="220"/>
      <c r="K80" s="221"/>
      <c r="L80" s="219"/>
      <c r="M80" s="219"/>
      <c r="N80" s="219"/>
      <c r="O80" s="222"/>
      <c r="P80" s="223"/>
      <c r="Q80" s="219"/>
      <c r="R80" s="219"/>
      <c r="S80" s="219"/>
      <c r="T80" s="220"/>
      <c r="U80" s="221"/>
      <c r="V80" s="219"/>
      <c r="W80" s="219"/>
      <c r="X80" s="219"/>
      <c r="Y80" s="222"/>
      <c r="Z80" s="223"/>
      <c r="AA80" s="219"/>
      <c r="AB80" s="219"/>
      <c r="AC80" s="222"/>
      <c r="AD80" s="220"/>
      <c r="AE80" s="212">
        <f t="shared" si="7"/>
        <v>0</v>
      </c>
      <c r="AF80" s="213">
        <f t="shared" si="8"/>
        <v>21</v>
      </c>
      <c r="AG80" s="256">
        <f t="shared" si="9"/>
        <v>0</v>
      </c>
      <c r="AH80" s="257">
        <f t="shared" si="10"/>
        <v>21</v>
      </c>
      <c r="AI80" s="850"/>
      <c r="AJ80" s="848"/>
      <c r="AK80" s="848"/>
      <c r="AL80" s="848"/>
      <c r="AM80" s="848"/>
      <c r="AN80" s="849"/>
      <c r="AY80" s="177">
        <f t="shared" si="6"/>
        <v>1</v>
      </c>
    </row>
    <row r="81" spans="2:51" ht="18" customHeight="1">
      <c r="B81" s="184"/>
      <c r="C81" s="216">
        <f>IF(D81="","",SUBTOTAL(103,$D$78:D81))</f>
        <v>4</v>
      </c>
      <c r="D81" s="846" t="str">
        <f>IF('Input Data'!I74="","",'Input Data'!I74)</f>
        <v>MENDOZA, SOPHIA LOPEZ</v>
      </c>
      <c r="E81" s="847"/>
      <c r="F81" s="258"/>
      <c r="G81" s="259"/>
      <c r="H81" s="219"/>
      <c r="I81" s="219"/>
      <c r="J81" s="220"/>
      <c r="K81" s="221"/>
      <c r="L81" s="219"/>
      <c r="M81" s="219"/>
      <c r="N81" s="219"/>
      <c r="O81" s="222"/>
      <c r="P81" s="223"/>
      <c r="Q81" s="219"/>
      <c r="R81" s="219"/>
      <c r="S81" s="219"/>
      <c r="T81" s="220"/>
      <c r="U81" s="221"/>
      <c r="V81" s="219"/>
      <c r="W81" s="219"/>
      <c r="X81" s="219"/>
      <c r="Y81" s="222"/>
      <c r="Z81" s="223"/>
      <c r="AA81" s="219"/>
      <c r="AB81" s="219"/>
      <c r="AC81" s="222"/>
      <c r="AD81" s="220"/>
      <c r="AE81" s="212">
        <f t="shared" si="7"/>
        <v>0</v>
      </c>
      <c r="AF81" s="213">
        <f t="shared" si="8"/>
        <v>21</v>
      </c>
      <c r="AG81" s="256">
        <f t="shared" si="9"/>
        <v>0</v>
      </c>
      <c r="AH81" s="257">
        <f t="shared" si="10"/>
        <v>21</v>
      </c>
      <c r="AI81" s="850"/>
      <c r="AJ81" s="848"/>
      <c r="AK81" s="848"/>
      <c r="AL81" s="848"/>
      <c r="AM81" s="848"/>
      <c r="AN81" s="849"/>
      <c r="AY81" s="177">
        <f t="shared" si="6"/>
        <v>1</v>
      </c>
    </row>
    <row r="82" spans="2:51" ht="18" customHeight="1">
      <c r="B82" s="184"/>
      <c r="C82" s="227">
        <f>IF(D82="","",SUBTOTAL(103,$D$78:D82))</f>
        <v>5</v>
      </c>
      <c r="D82" s="846" t="str">
        <f>IF('Input Data'!I75="","",'Input Data'!I75)</f>
        <v>VILLANUEVA, CAMILLE RAMOS</v>
      </c>
      <c r="E82" s="847"/>
      <c r="F82" s="258"/>
      <c r="G82" s="259"/>
      <c r="H82" s="219"/>
      <c r="I82" s="219"/>
      <c r="J82" s="220"/>
      <c r="K82" s="221"/>
      <c r="L82" s="219"/>
      <c r="M82" s="219"/>
      <c r="N82" s="219"/>
      <c r="O82" s="222"/>
      <c r="P82" s="223"/>
      <c r="Q82" s="219"/>
      <c r="R82" s="219"/>
      <c r="S82" s="219"/>
      <c r="T82" s="220"/>
      <c r="U82" s="221"/>
      <c r="V82" s="219"/>
      <c r="W82" s="219"/>
      <c r="X82" s="219"/>
      <c r="Y82" s="222"/>
      <c r="Z82" s="223"/>
      <c r="AA82" s="219"/>
      <c r="AB82" s="219"/>
      <c r="AC82" s="222"/>
      <c r="AD82" s="220"/>
      <c r="AE82" s="212">
        <f t="shared" si="7"/>
        <v>0</v>
      </c>
      <c r="AF82" s="213">
        <f t="shared" si="8"/>
        <v>21</v>
      </c>
      <c r="AG82" s="256">
        <f t="shared" si="9"/>
        <v>0</v>
      </c>
      <c r="AH82" s="257">
        <f t="shared" si="10"/>
        <v>21</v>
      </c>
      <c r="AI82" s="850"/>
      <c r="AJ82" s="848"/>
      <c r="AK82" s="848"/>
      <c r="AL82" s="848"/>
      <c r="AM82" s="848"/>
      <c r="AN82" s="849"/>
      <c r="AY82" s="177">
        <f t="shared" si="6"/>
        <v>1</v>
      </c>
    </row>
    <row r="83" spans="2:51" ht="18" customHeight="1">
      <c r="B83" s="184"/>
      <c r="C83" s="216">
        <f>IF(D83="","",SUBTOTAL(103,$D$78:D83))</f>
        <v>6</v>
      </c>
      <c r="D83" s="846" t="str">
        <f>IF('Input Data'!I76="","",'Input Data'!I76)</f>
        <v>LOPEZ, CLARISSE BAUTISTA</v>
      </c>
      <c r="E83" s="847"/>
      <c r="F83" s="258"/>
      <c r="G83" s="259"/>
      <c r="H83" s="219"/>
      <c r="I83" s="219"/>
      <c r="J83" s="220"/>
      <c r="K83" s="221"/>
      <c r="L83" s="219"/>
      <c r="M83" s="219"/>
      <c r="N83" s="219"/>
      <c r="O83" s="222"/>
      <c r="P83" s="223"/>
      <c r="Q83" s="219"/>
      <c r="R83" s="219"/>
      <c r="S83" s="219"/>
      <c r="T83" s="220"/>
      <c r="U83" s="221"/>
      <c r="V83" s="219"/>
      <c r="W83" s="219"/>
      <c r="X83" s="219"/>
      <c r="Y83" s="222"/>
      <c r="Z83" s="223"/>
      <c r="AA83" s="219"/>
      <c r="AB83" s="219"/>
      <c r="AC83" s="222"/>
      <c r="AD83" s="220"/>
      <c r="AE83" s="212">
        <f t="shared" si="7"/>
        <v>0</v>
      </c>
      <c r="AF83" s="213">
        <f t="shared" si="8"/>
        <v>21</v>
      </c>
      <c r="AG83" s="256">
        <f t="shared" si="9"/>
        <v>0</v>
      </c>
      <c r="AH83" s="257">
        <f t="shared" si="10"/>
        <v>21</v>
      </c>
      <c r="AI83" s="850"/>
      <c r="AJ83" s="848"/>
      <c r="AK83" s="848"/>
      <c r="AL83" s="848"/>
      <c r="AM83" s="848"/>
      <c r="AN83" s="849"/>
      <c r="AY83" s="177">
        <f t="shared" si="6"/>
        <v>1</v>
      </c>
    </row>
    <row r="84" spans="2:51" ht="18" customHeight="1">
      <c r="B84" s="184"/>
      <c r="C84" s="216">
        <f>IF(D84="","",SUBTOTAL(103,$D$78:D84))</f>
        <v>7</v>
      </c>
      <c r="D84" s="846" t="str">
        <f>IF('Input Data'!I77="","",'Input Data'!I77)</f>
        <v>TORRES, HANNAH GARCIA</v>
      </c>
      <c r="E84" s="847"/>
      <c r="F84" s="258"/>
      <c r="G84" s="259"/>
      <c r="H84" s="219"/>
      <c r="I84" s="219"/>
      <c r="J84" s="220"/>
      <c r="K84" s="221"/>
      <c r="L84" s="219"/>
      <c r="M84" s="219"/>
      <c r="N84" s="219"/>
      <c r="O84" s="222"/>
      <c r="P84" s="223"/>
      <c r="Q84" s="219"/>
      <c r="R84" s="219"/>
      <c r="S84" s="219"/>
      <c r="T84" s="220"/>
      <c r="U84" s="221"/>
      <c r="V84" s="219"/>
      <c r="W84" s="219"/>
      <c r="X84" s="219"/>
      <c r="Y84" s="222"/>
      <c r="Z84" s="223"/>
      <c r="AA84" s="219"/>
      <c r="AB84" s="219"/>
      <c r="AC84" s="222"/>
      <c r="AD84" s="220"/>
      <c r="AE84" s="212">
        <f t="shared" si="7"/>
        <v>0</v>
      </c>
      <c r="AF84" s="213">
        <f t="shared" si="8"/>
        <v>21</v>
      </c>
      <c r="AG84" s="256">
        <f t="shared" si="9"/>
        <v>0</v>
      </c>
      <c r="AH84" s="257">
        <f t="shared" si="10"/>
        <v>21</v>
      </c>
      <c r="AI84" s="850"/>
      <c r="AJ84" s="848"/>
      <c r="AK84" s="848"/>
      <c r="AL84" s="848"/>
      <c r="AM84" s="848"/>
      <c r="AN84" s="849"/>
      <c r="AY84" s="177">
        <f t="shared" si="6"/>
        <v>1</v>
      </c>
    </row>
    <row r="85" spans="2:51" ht="18" customHeight="1">
      <c r="B85" s="184"/>
      <c r="C85" s="216">
        <f>IF(D85="","",SUBTOTAL(103,$D$78:D85))</f>
        <v>8</v>
      </c>
      <c r="D85" s="846" t="str">
        <f>IF('Input Data'!I78="","",'Input Data'!I78)</f>
        <v>RAMOS, ALYSSA MORALES</v>
      </c>
      <c r="E85" s="847"/>
      <c r="F85" s="258"/>
      <c r="G85" s="259"/>
      <c r="H85" s="219"/>
      <c r="I85" s="219"/>
      <c r="J85" s="220"/>
      <c r="K85" s="221"/>
      <c r="L85" s="219"/>
      <c r="M85" s="219"/>
      <c r="N85" s="219"/>
      <c r="O85" s="222"/>
      <c r="P85" s="223"/>
      <c r="Q85" s="219"/>
      <c r="R85" s="219"/>
      <c r="S85" s="219"/>
      <c r="T85" s="220"/>
      <c r="U85" s="221"/>
      <c r="V85" s="219"/>
      <c r="W85" s="219"/>
      <c r="X85" s="219"/>
      <c r="Y85" s="222"/>
      <c r="Z85" s="223"/>
      <c r="AA85" s="219"/>
      <c r="AB85" s="219"/>
      <c r="AC85" s="222"/>
      <c r="AD85" s="220"/>
      <c r="AE85" s="212">
        <f t="shared" si="7"/>
        <v>0</v>
      </c>
      <c r="AF85" s="213">
        <f t="shared" si="8"/>
        <v>21</v>
      </c>
      <c r="AG85" s="256">
        <f t="shared" si="9"/>
        <v>0</v>
      </c>
      <c r="AH85" s="257">
        <f t="shared" si="10"/>
        <v>21</v>
      </c>
      <c r="AI85" s="850"/>
      <c r="AJ85" s="848"/>
      <c r="AK85" s="848"/>
      <c r="AL85" s="848"/>
      <c r="AM85" s="848"/>
      <c r="AN85" s="849"/>
      <c r="AY85" s="177">
        <f t="shared" si="6"/>
        <v>1</v>
      </c>
    </row>
    <row r="86" spans="2:51" ht="18" customHeight="1">
      <c r="B86" s="184"/>
      <c r="C86" s="227">
        <f>IF(D86="","",SUBTOTAL(103,$D$78:D86))</f>
        <v>9</v>
      </c>
      <c r="D86" s="846" t="str">
        <f>IF('Input Data'!I79="","",'Input Data'!I79)</f>
        <v>BAUTISTA, JESSICA FERNANDEZ</v>
      </c>
      <c r="E86" s="847"/>
      <c r="F86" s="258"/>
      <c r="G86" s="259"/>
      <c r="H86" s="219"/>
      <c r="I86" s="219"/>
      <c r="J86" s="220"/>
      <c r="K86" s="221"/>
      <c r="L86" s="219"/>
      <c r="M86" s="219"/>
      <c r="N86" s="219"/>
      <c r="O86" s="222"/>
      <c r="P86" s="223"/>
      <c r="Q86" s="219"/>
      <c r="R86" s="219"/>
      <c r="S86" s="219"/>
      <c r="T86" s="220"/>
      <c r="U86" s="221"/>
      <c r="V86" s="219"/>
      <c r="W86" s="219"/>
      <c r="X86" s="219"/>
      <c r="Y86" s="222"/>
      <c r="Z86" s="223"/>
      <c r="AA86" s="219"/>
      <c r="AB86" s="219"/>
      <c r="AC86" s="222"/>
      <c r="AD86" s="220"/>
      <c r="AE86" s="212">
        <f t="shared" si="7"/>
        <v>0</v>
      </c>
      <c r="AF86" s="213">
        <f t="shared" si="8"/>
        <v>21</v>
      </c>
      <c r="AG86" s="256">
        <f t="shared" si="9"/>
        <v>0</v>
      </c>
      <c r="AH86" s="257">
        <f t="shared" si="10"/>
        <v>21</v>
      </c>
      <c r="AI86" s="850"/>
      <c r="AJ86" s="848"/>
      <c r="AK86" s="848"/>
      <c r="AL86" s="848"/>
      <c r="AM86" s="848"/>
      <c r="AN86" s="849"/>
      <c r="AY86" s="177">
        <f t="shared" si="6"/>
        <v>1</v>
      </c>
    </row>
    <row r="87" spans="2:51" ht="18" customHeight="1">
      <c r="B87" s="184"/>
      <c r="C87" s="216">
        <f>IF(D87="","",SUBTOTAL(103,$D$78:D87))</f>
        <v>10</v>
      </c>
      <c r="D87" s="846" t="str">
        <f>IF('Input Data'!I80="","",'Input Data'!I80)</f>
        <v>GARCIA, TRISHA AQUINO</v>
      </c>
      <c r="E87" s="847"/>
      <c r="F87" s="258"/>
      <c r="G87" s="259"/>
      <c r="H87" s="219"/>
      <c r="I87" s="219"/>
      <c r="J87" s="220"/>
      <c r="K87" s="221"/>
      <c r="L87" s="219"/>
      <c r="M87" s="219"/>
      <c r="N87" s="219"/>
      <c r="O87" s="222"/>
      <c r="P87" s="223"/>
      <c r="Q87" s="219"/>
      <c r="R87" s="219"/>
      <c r="S87" s="219"/>
      <c r="T87" s="220"/>
      <c r="U87" s="221"/>
      <c r="V87" s="219"/>
      <c r="W87" s="219"/>
      <c r="X87" s="219"/>
      <c r="Y87" s="222"/>
      <c r="Z87" s="223"/>
      <c r="AA87" s="219"/>
      <c r="AB87" s="219"/>
      <c r="AC87" s="222"/>
      <c r="AD87" s="220"/>
      <c r="AE87" s="212">
        <f t="shared" si="7"/>
        <v>0</v>
      </c>
      <c r="AF87" s="213">
        <f t="shared" si="8"/>
        <v>21</v>
      </c>
      <c r="AG87" s="256">
        <f t="shared" si="9"/>
        <v>0</v>
      </c>
      <c r="AH87" s="257">
        <f t="shared" si="10"/>
        <v>21</v>
      </c>
      <c r="AI87" s="850"/>
      <c r="AJ87" s="848"/>
      <c r="AK87" s="848"/>
      <c r="AL87" s="848"/>
      <c r="AM87" s="848"/>
      <c r="AN87" s="849"/>
      <c r="AY87" s="177">
        <f t="shared" si="6"/>
        <v>1</v>
      </c>
    </row>
    <row r="88" spans="2:51" ht="18" customHeight="1">
      <c r="B88" s="184"/>
      <c r="C88" s="216">
        <f>IF(D88="","",SUBTOTAL(103,$D$78:D88))</f>
        <v>11</v>
      </c>
      <c r="D88" s="846" t="str">
        <f>IF('Input Data'!I81="","",'Input Data'!I81)</f>
        <v>MORALES, ERIKA SALAZAR</v>
      </c>
      <c r="E88" s="847"/>
      <c r="F88" s="258"/>
      <c r="G88" s="259"/>
      <c r="H88" s="219"/>
      <c r="I88" s="219"/>
      <c r="J88" s="220"/>
      <c r="K88" s="221"/>
      <c r="L88" s="219"/>
      <c r="M88" s="219"/>
      <c r="N88" s="219"/>
      <c r="O88" s="222"/>
      <c r="P88" s="223"/>
      <c r="Q88" s="219"/>
      <c r="R88" s="219"/>
      <c r="S88" s="219"/>
      <c r="T88" s="220"/>
      <c r="U88" s="221"/>
      <c r="V88" s="219"/>
      <c r="W88" s="219"/>
      <c r="X88" s="219"/>
      <c r="Y88" s="222"/>
      <c r="Z88" s="223"/>
      <c r="AA88" s="219"/>
      <c r="AB88" s="219"/>
      <c r="AC88" s="222"/>
      <c r="AD88" s="220"/>
      <c r="AE88" s="212">
        <f t="shared" si="7"/>
        <v>0</v>
      </c>
      <c r="AF88" s="213">
        <f t="shared" si="8"/>
        <v>21</v>
      </c>
      <c r="AG88" s="256">
        <f t="shared" si="9"/>
        <v>0</v>
      </c>
      <c r="AH88" s="257">
        <f t="shared" si="10"/>
        <v>21</v>
      </c>
      <c r="AI88" s="850"/>
      <c r="AJ88" s="848"/>
      <c r="AK88" s="848"/>
      <c r="AL88" s="848"/>
      <c r="AM88" s="848"/>
      <c r="AN88" s="849"/>
      <c r="AY88" s="177">
        <f t="shared" si="6"/>
        <v>1</v>
      </c>
    </row>
    <row r="89" spans="2:51" ht="18" customHeight="1">
      <c r="B89" s="184"/>
      <c r="C89" s="216">
        <f>IF(D89="","",SUBTOTAL(103,$D$78:D89))</f>
        <v>12</v>
      </c>
      <c r="D89" s="846" t="str">
        <f>IF('Input Data'!I82="","",'Input Data'!I82)</f>
        <v>FERNANDEZ, JASMINE GUTIERREZ</v>
      </c>
      <c r="E89" s="847"/>
      <c r="F89" s="258"/>
      <c r="G89" s="259"/>
      <c r="H89" s="219"/>
      <c r="I89" s="219"/>
      <c r="J89" s="220"/>
      <c r="K89" s="221"/>
      <c r="L89" s="219"/>
      <c r="M89" s="219"/>
      <c r="N89" s="219"/>
      <c r="O89" s="222"/>
      <c r="P89" s="223"/>
      <c r="Q89" s="219"/>
      <c r="R89" s="219"/>
      <c r="S89" s="219"/>
      <c r="T89" s="220"/>
      <c r="U89" s="221"/>
      <c r="V89" s="219"/>
      <c r="W89" s="219"/>
      <c r="X89" s="219"/>
      <c r="Y89" s="222"/>
      <c r="Z89" s="223"/>
      <c r="AA89" s="219"/>
      <c r="AB89" s="219"/>
      <c r="AC89" s="222"/>
      <c r="AD89" s="220"/>
      <c r="AE89" s="212">
        <f t="shared" si="7"/>
        <v>0</v>
      </c>
      <c r="AF89" s="213">
        <f t="shared" si="8"/>
        <v>21</v>
      </c>
      <c r="AG89" s="256">
        <f t="shared" si="9"/>
        <v>0</v>
      </c>
      <c r="AH89" s="257">
        <f t="shared" si="10"/>
        <v>21</v>
      </c>
      <c r="AI89" s="850"/>
      <c r="AJ89" s="848"/>
      <c r="AK89" s="848"/>
      <c r="AL89" s="848"/>
      <c r="AM89" s="848"/>
      <c r="AN89" s="849"/>
      <c r="AY89" s="177">
        <f t="shared" si="6"/>
        <v>1</v>
      </c>
    </row>
    <row r="90" spans="2:51" ht="18" customHeight="1">
      <c r="B90" s="184"/>
      <c r="C90" s="227">
        <f>IF(D90="","",SUBTOTAL(103,$D$78:D90))</f>
        <v>13</v>
      </c>
      <c r="D90" s="846" t="str">
        <f>IF('Input Data'!I83="","",'Input Data'!I83)</f>
        <v>AQUINO, NICOLE PONCE</v>
      </c>
      <c r="E90" s="847"/>
      <c r="F90" s="258"/>
      <c r="G90" s="259"/>
      <c r="H90" s="219"/>
      <c r="I90" s="219"/>
      <c r="J90" s="220"/>
      <c r="K90" s="221"/>
      <c r="L90" s="219"/>
      <c r="M90" s="219"/>
      <c r="N90" s="219"/>
      <c r="O90" s="222"/>
      <c r="P90" s="223"/>
      <c r="Q90" s="219"/>
      <c r="R90" s="219"/>
      <c r="S90" s="219"/>
      <c r="T90" s="220"/>
      <c r="U90" s="221"/>
      <c r="V90" s="219"/>
      <c r="W90" s="219"/>
      <c r="X90" s="219"/>
      <c r="Y90" s="222"/>
      <c r="Z90" s="223"/>
      <c r="AA90" s="219"/>
      <c r="AB90" s="219"/>
      <c r="AC90" s="222"/>
      <c r="AD90" s="220"/>
      <c r="AE90" s="212">
        <f t="shared" si="7"/>
        <v>0</v>
      </c>
      <c r="AF90" s="213">
        <f t="shared" si="8"/>
        <v>21</v>
      </c>
      <c r="AG90" s="256">
        <f t="shared" si="9"/>
        <v>0</v>
      </c>
      <c r="AH90" s="257">
        <f t="shared" si="10"/>
        <v>21</v>
      </c>
      <c r="AI90" s="850"/>
      <c r="AJ90" s="848"/>
      <c r="AK90" s="848"/>
      <c r="AL90" s="848"/>
      <c r="AM90" s="848"/>
      <c r="AN90" s="849"/>
      <c r="AY90" s="177">
        <f t="shared" si="6"/>
        <v>1</v>
      </c>
    </row>
    <row r="91" spans="2:51" ht="18" customHeight="1">
      <c r="B91" s="184"/>
      <c r="C91" s="216">
        <f>IF(D91="","",SUBTOTAL(103,$D$78:D91))</f>
        <v>14</v>
      </c>
      <c r="D91" s="846" t="str">
        <f>IF('Input Data'!I84="","",'Input Data'!I84)</f>
        <v>SALAZAR, DANICA RIVERA</v>
      </c>
      <c r="E91" s="847"/>
      <c r="F91" s="258"/>
      <c r="G91" s="259"/>
      <c r="H91" s="219"/>
      <c r="I91" s="219"/>
      <c r="J91" s="220"/>
      <c r="K91" s="221"/>
      <c r="L91" s="219"/>
      <c r="M91" s="219"/>
      <c r="N91" s="219"/>
      <c r="O91" s="222"/>
      <c r="P91" s="223"/>
      <c r="Q91" s="219"/>
      <c r="R91" s="219"/>
      <c r="S91" s="219"/>
      <c r="T91" s="220"/>
      <c r="U91" s="221"/>
      <c r="V91" s="219"/>
      <c r="W91" s="219"/>
      <c r="X91" s="219"/>
      <c r="Y91" s="222"/>
      <c r="Z91" s="223"/>
      <c r="AA91" s="219"/>
      <c r="AB91" s="219"/>
      <c r="AC91" s="222"/>
      <c r="AD91" s="220"/>
      <c r="AE91" s="212">
        <f t="shared" si="7"/>
        <v>0</v>
      </c>
      <c r="AF91" s="213">
        <f t="shared" si="8"/>
        <v>21</v>
      </c>
      <c r="AG91" s="256">
        <f t="shared" si="9"/>
        <v>0</v>
      </c>
      <c r="AH91" s="257">
        <f t="shared" si="10"/>
        <v>21</v>
      </c>
      <c r="AI91" s="850"/>
      <c r="AJ91" s="848"/>
      <c r="AK91" s="848"/>
      <c r="AL91" s="848"/>
      <c r="AM91" s="848"/>
      <c r="AN91" s="849"/>
      <c r="AY91" s="177">
        <f t="shared" si="6"/>
        <v>1</v>
      </c>
    </row>
    <row r="92" spans="2:51" ht="18" customHeight="1">
      <c r="C92" s="216">
        <f>IF(D92="","",SUBTOTAL(103,$D$78:D92))</f>
        <v>15</v>
      </c>
      <c r="D92" s="846" t="str">
        <f>IF('Input Data'!I85="","",'Input Data'!I85)</f>
        <v>GUTIERREZ, PATRICIA CRUZ</v>
      </c>
      <c r="E92" s="847"/>
      <c r="F92" s="258"/>
      <c r="G92" s="259"/>
      <c r="H92" s="219"/>
      <c r="I92" s="219"/>
      <c r="J92" s="220"/>
      <c r="K92" s="221"/>
      <c r="L92" s="219"/>
      <c r="M92" s="219"/>
      <c r="N92" s="219"/>
      <c r="O92" s="222"/>
      <c r="P92" s="223"/>
      <c r="Q92" s="219"/>
      <c r="R92" s="219"/>
      <c r="S92" s="219"/>
      <c r="T92" s="220"/>
      <c r="U92" s="221"/>
      <c r="V92" s="219"/>
      <c r="W92" s="219"/>
      <c r="X92" s="219"/>
      <c r="Y92" s="222"/>
      <c r="Z92" s="223"/>
      <c r="AA92" s="219"/>
      <c r="AB92" s="219"/>
      <c r="AC92" s="222"/>
      <c r="AD92" s="220"/>
      <c r="AE92" s="212">
        <f t="shared" si="7"/>
        <v>0</v>
      </c>
      <c r="AF92" s="213">
        <f t="shared" si="8"/>
        <v>21</v>
      </c>
      <c r="AG92" s="256">
        <f t="shared" si="9"/>
        <v>0</v>
      </c>
      <c r="AH92" s="257">
        <f t="shared" si="10"/>
        <v>21</v>
      </c>
      <c r="AI92" s="850"/>
      <c r="AJ92" s="848"/>
      <c r="AK92" s="848"/>
      <c r="AL92" s="848"/>
      <c r="AM92" s="848"/>
      <c r="AN92" s="849"/>
      <c r="AY92" s="177">
        <f t="shared" si="6"/>
        <v>1</v>
      </c>
    </row>
    <row r="93" spans="2:51" ht="18" customHeight="1">
      <c r="C93" s="216">
        <f>IF(D93="","",SUBTOTAL(103,$D$78:D93))</f>
        <v>16</v>
      </c>
      <c r="D93" s="846" t="str">
        <f>IF('Input Data'!I86="","",'Input Data'!I86)</f>
        <v>PONCE, KATRINA RAMIREZ</v>
      </c>
      <c r="E93" s="847"/>
      <c r="F93" s="258"/>
      <c r="G93" s="259"/>
      <c r="H93" s="219"/>
      <c r="I93" s="219"/>
      <c r="J93" s="220"/>
      <c r="K93" s="221"/>
      <c r="L93" s="219"/>
      <c r="M93" s="219"/>
      <c r="N93" s="219"/>
      <c r="O93" s="222"/>
      <c r="P93" s="223"/>
      <c r="Q93" s="219"/>
      <c r="R93" s="219"/>
      <c r="S93" s="219"/>
      <c r="T93" s="220"/>
      <c r="U93" s="221"/>
      <c r="V93" s="219"/>
      <c r="W93" s="219"/>
      <c r="X93" s="219"/>
      <c r="Y93" s="222"/>
      <c r="Z93" s="223"/>
      <c r="AA93" s="219"/>
      <c r="AB93" s="219"/>
      <c r="AC93" s="222"/>
      <c r="AD93" s="220"/>
      <c r="AE93" s="212">
        <f t="shared" si="7"/>
        <v>0</v>
      </c>
      <c r="AF93" s="213">
        <f t="shared" si="8"/>
        <v>21</v>
      </c>
      <c r="AG93" s="256">
        <f t="shared" si="9"/>
        <v>0</v>
      </c>
      <c r="AH93" s="257">
        <f t="shared" si="10"/>
        <v>21</v>
      </c>
      <c r="AI93" s="850"/>
      <c r="AJ93" s="848"/>
      <c r="AK93" s="848"/>
      <c r="AL93" s="848"/>
      <c r="AM93" s="848"/>
      <c r="AN93" s="849"/>
      <c r="AY93" s="177">
        <f t="shared" si="6"/>
        <v>1</v>
      </c>
    </row>
    <row r="94" spans="2:51" ht="18" customHeight="1">
      <c r="C94" s="227">
        <f>IF(D94="","",SUBTOTAL(103,$D$78:D94))</f>
        <v>17</v>
      </c>
      <c r="D94" s="846" t="str">
        <f>IF('Input Data'!I87="","",'Input Data'!I87)</f>
        <v>RIVERA, BIANCA CASTILLO</v>
      </c>
      <c r="E94" s="847"/>
      <c r="F94" s="258"/>
      <c r="G94" s="259"/>
      <c r="H94" s="219"/>
      <c r="I94" s="219"/>
      <c r="J94" s="220"/>
      <c r="K94" s="221"/>
      <c r="L94" s="219"/>
      <c r="M94" s="219"/>
      <c r="N94" s="219"/>
      <c r="O94" s="222"/>
      <c r="P94" s="223"/>
      <c r="Q94" s="219"/>
      <c r="R94" s="219"/>
      <c r="S94" s="219"/>
      <c r="T94" s="220"/>
      <c r="U94" s="221"/>
      <c r="V94" s="219"/>
      <c r="W94" s="219"/>
      <c r="X94" s="219"/>
      <c r="Y94" s="222"/>
      <c r="Z94" s="223"/>
      <c r="AA94" s="219"/>
      <c r="AB94" s="219"/>
      <c r="AC94" s="222"/>
      <c r="AD94" s="220"/>
      <c r="AE94" s="212">
        <f t="shared" si="7"/>
        <v>0</v>
      </c>
      <c r="AF94" s="213">
        <f t="shared" si="8"/>
        <v>21</v>
      </c>
      <c r="AG94" s="256">
        <f t="shared" si="9"/>
        <v>0</v>
      </c>
      <c r="AH94" s="257">
        <f t="shared" si="10"/>
        <v>21</v>
      </c>
      <c r="AI94" s="850"/>
      <c r="AJ94" s="848"/>
      <c r="AK94" s="848"/>
      <c r="AL94" s="848"/>
      <c r="AM94" s="848"/>
      <c r="AN94" s="849"/>
      <c r="AY94" s="177">
        <f t="shared" si="6"/>
        <v>1</v>
      </c>
    </row>
    <row r="95" spans="2:51" ht="18" customHeight="1">
      <c r="C95" s="216">
        <f>IF(D95="","",SUBTOTAL(103,$D$78:D95))</f>
        <v>18</v>
      </c>
      <c r="D95" s="846" t="str">
        <f>IF('Input Data'!I88="","",'Input Data'!I88)</f>
        <v>CRUZ, ANDREA HERRERA</v>
      </c>
      <c r="E95" s="847"/>
      <c r="F95" s="258"/>
      <c r="G95" s="259"/>
      <c r="H95" s="219"/>
      <c r="I95" s="219"/>
      <c r="J95" s="220"/>
      <c r="K95" s="221"/>
      <c r="L95" s="219"/>
      <c r="M95" s="219"/>
      <c r="N95" s="219"/>
      <c r="O95" s="222"/>
      <c r="P95" s="223"/>
      <c r="Q95" s="219"/>
      <c r="R95" s="219"/>
      <c r="S95" s="219"/>
      <c r="T95" s="220"/>
      <c r="U95" s="221"/>
      <c r="V95" s="219"/>
      <c r="W95" s="219"/>
      <c r="X95" s="219"/>
      <c r="Y95" s="222"/>
      <c r="Z95" s="223"/>
      <c r="AA95" s="219"/>
      <c r="AB95" s="219"/>
      <c r="AC95" s="222"/>
      <c r="AD95" s="220"/>
      <c r="AE95" s="212">
        <f t="shared" si="7"/>
        <v>0</v>
      </c>
      <c r="AF95" s="213">
        <f t="shared" si="8"/>
        <v>21</v>
      </c>
      <c r="AG95" s="256">
        <f t="shared" si="9"/>
        <v>0</v>
      </c>
      <c r="AH95" s="257">
        <f t="shared" si="10"/>
        <v>21</v>
      </c>
      <c r="AI95" s="850"/>
      <c r="AJ95" s="848"/>
      <c r="AK95" s="848"/>
      <c r="AL95" s="848"/>
      <c r="AM95" s="848"/>
      <c r="AN95" s="849"/>
      <c r="AY95" s="177">
        <f t="shared" si="6"/>
        <v>1</v>
      </c>
    </row>
    <row r="96" spans="2:51" ht="18" customHeight="1">
      <c r="C96" s="216">
        <f>IF(D96="","",SUBTOTAL(103,$D$78:D96))</f>
        <v>19</v>
      </c>
      <c r="D96" s="846" t="str">
        <f>IF('Input Data'!I89="","",'Input Data'!I89)</f>
        <v>RAMIREZ, SHAIRA NAVARRO</v>
      </c>
      <c r="E96" s="847"/>
      <c r="F96" s="258"/>
      <c r="G96" s="259"/>
      <c r="H96" s="219"/>
      <c r="I96" s="219"/>
      <c r="J96" s="220"/>
      <c r="K96" s="221"/>
      <c r="L96" s="219"/>
      <c r="M96" s="219"/>
      <c r="N96" s="219"/>
      <c r="O96" s="222"/>
      <c r="P96" s="223"/>
      <c r="Q96" s="219"/>
      <c r="R96" s="219"/>
      <c r="S96" s="219"/>
      <c r="T96" s="220"/>
      <c r="U96" s="221"/>
      <c r="V96" s="219"/>
      <c r="W96" s="219"/>
      <c r="X96" s="219"/>
      <c r="Y96" s="222"/>
      <c r="Z96" s="223"/>
      <c r="AA96" s="219"/>
      <c r="AB96" s="219"/>
      <c r="AC96" s="222"/>
      <c r="AD96" s="220"/>
      <c r="AE96" s="212">
        <f t="shared" si="7"/>
        <v>0</v>
      </c>
      <c r="AF96" s="213">
        <f t="shared" si="8"/>
        <v>21</v>
      </c>
      <c r="AG96" s="256">
        <f t="shared" si="9"/>
        <v>0</v>
      </c>
      <c r="AH96" s="257">
        <f t="shared" si="10"/>
        <v>21</v>
      </c>
      <c r="AI96" s="850"/>
      <c r="AJ96" s="848"/>
      <c r="AK96" s="848"/>
      <c r="AL96" s="848"/>
      <c r="AM96" s="848"/>
      <c r="AN96" s="849"/>
      <c r="AY96" s="177">
        <f t="shared" si="6"/>
        <v>1</v>
      </c>
    </row>
    <row r="97" spans="3:51" ht="18" customHeight="1">
      <c r="C97" s="216">
        <f>IF(D97="","",SUBTOTAL(103,$D$78:D97))</f>
        <v>20</v>
      </c>
      <c r="D97" s="846" t="str">
        <f>IF('Input Data'!I90="","",'Input Data'!I90)</f>
        <v>CASTILLO, DENISE VERGARA</v>
      </c>
      <c r="E97" s="847"/>
      <c r="F97" s="258"/>
      <c r="G97" s="259"/>
      <c r="H97" s="219"/>
      <c r="I97" s="219"/>
      <c r="J97" s="220"/>
      <c r="K97" s="221"/>
      <c r="L97" s="219"/>
      <c r="M97" s="219"/>
      <c r="N97" s="219"/>
      <c r="O97" s="222"/>
      <c r="P97" s="223"/>
      <c r="Q97" s="219"/>
      <c r="R97" s="219"/>
      <c r="S97" s="219"/>
      <c r="T97" s="220"/>
      <c r="U97" s="221"/>
      <c r="V97" s="219"/>
      <c r="W97" s="219"/>
      <c r="X97" s="219"/>
      <c r="Y97" s="222"/>
      <c r="Z97" s="223"/>
      <c r="AA97" s="219"/>
      <c r="AB97" s="219"/>
      <c r="AC97" s="222"/>
      <c r="AD97" s="220"/>
      <c r="AE97" s="212">
        <f t="shared" si="7"/>
        <v>0</v>
      </c>
      <c r="AF97" s="213">
        <f t="shared" si="8"/>
        <v>21</v>
      </c>
      <c r="AG97" s="256">
        <f t="shared" si="9"/>
        <v>0</v>
      </c>
      <c r="AH97" s="257">
        <f t="shared" si="10"/>
        <v>21</v>
      </c>
      <c r="AI97" s="850"/>
      <c r="AJ97" s="848"/>
      <c r="AK97" s="848"/>
      <c r="AL97" s="848"/>
      <c r="AM97" s="848"/>
      <c r="AN97" s="849"/>
      <c r="AY97" s="177">
        <f t="shared" si="6"/>
        <v>1</v>
      </c>
    </row>
    <row r="98" spans="3:51" ht="18" customHeight="1">
      <c r="C98" s="216">
        <f>IF(D98="","",SUBTOTAL(103,$D$78:D98))</f>
        <v>21</v>
      </c>
      <c r="D98" s="846" t="str">
        <f>IF('Input Data'!I91="","",'Input Data'!I91)</f>
        <v>HERRERA, MIKAELA DOMINGUEZ</v>
      </c>
      <c r="E98" s="847"/>
      <c r="F98" s="258"/>
      <c r="G98" s="259"/>
      <c r="H98" s="219"/>
      <c r="I98" s="219"/>
      <c r="J98" s="220"/>
      <c r="K98" s="221"/>
      <c r="L98" s="219"/>
      <c r="M98" s="219"/>
      <c r="N98" s="219"/>
      <c r="O98" s="222"/>
      <c r="P98" s="223"/>
      <c r="Q98" s="219"/>
      <c r="R98" s="219"/>
      <c r="S98" s="219"/>
      <c r="T98" s="220"/>
      <c r="U98" s="221"/>
      <c r="V98" s="219"/>
      <c r="W98" s="219"/>
      <c r="X98" s="219"/>
      <c r="Y98" s="222"/>
      <c r="Z98" s="223"/>
      <c r="AA98" s="219"/>
      <c r="AB98" s="219"/>
      <c r="AC98" s="222"/>
      <c r="AD98" s="220"/>
      <c r="AE98" s="212">
        <f t="shared" si="7"/>
        <v>0</v>
      </c>
      <c r="AF98" s="213">
        <f t="shared" si="8"/>
        <v>21</v>
      </c>
      <c r="AG98" s="256">
        <f t="shared" si="9"/>
        <v>0</v>
      </c>
      <c r="AH98" s="257">
        <f t="shared" si="10"/>
        <v>21</v>
      </c>
      <c r="AI98" s="850"/>
      <c r="AJ98" s="848"/>
      <c r="AK98" s="848"/>
      <c r="AL98" s="848"/>
      <c r="AM98" s="848"/>
      <c r="AN98" s="849"/>
    </row>
    <row r="99" spans="3:51" ht="18" customHeight="1">
      <c r="C99" s="216">
        <f>IF(D99="","",SUBTOTAL(103,$D$78:D99))</f>
        <v>22</v>
      </c>
      <c r="D99" s="846" t="str">
        <f>IF('Input Data'!I92="","",'Input Data'!I92)</f>
        <v>NAVARRO, JOANNA ESPINOZA</v>
      </c>
      <c r="E99" s="847"/>
      <c r="F99" s="258"/>
      <c r="G99" s="259"/>
      <c r="H99" s="219"/>
      <c r="I99" s="219"/>
      <c r="J99" s="220"/>
      <c r="K99" s="221"/>
      <c r="L99" s="219"/>
      <c r="M99" s="219"/>
      <c r="N99" s="219"/>
      <c r="O99" s="222"/>
      <c r="P99" s="223"/>
      <c r="Q99" s="219"/>
      <c r="R99" s="219"/>
      <c r="S99" s="219"/>
      <c r="T99" s="220"/>
      <c r="U99" s="221"/>
      <c r="V99" s="219"/>
      <c r="W99" s="219"/>
      <c r="X99" s="219"/>
      <c r="Y99" s="222"/>
      <c r="Z99" s="223"/>
      <c r="AA99" s="219"/>
      <c r="AB99" s="219"/>
      <c r="AC99" s="222"/>
      <c r="AD99" s="220"/>
      <c r="AE99" s="212">
        <f t="shared" si="7"/>
        <v>0</v>
      </c>
      <c r="AF99" s="213">
        <f t="shared" si="8"/>
        <v>21</v>
      </c>
      <c r="AG99" s="256">
        <f t="shared" si="9"/>
        <v>0</v>
      </c>
      <c r="AH99" s="257">
        <f t="shared" si="10"/>
        <v>21</v>
      </c>
      <c r="AI99" s="850"/>
      <c r="AJ99" s="848"/>
      <c r="AK99" s="848"/>
      <c r="AL99" s="848"/>
      <c r="AM99" s="848"/>
      <c r="AN99" s="849"/>
    </row>
    <row r="100" spans="3:51" ht="18" customHeight="1">
      <c r="C100" s="216">
        <f>IF(D100="","",SUBTOTAL(103,$D$78:D100))</f>
        <v>23</v>
      </c>
      <c r="D100" s="846" t="str">
        <f>IF('Input Data'!I93="","",'Input Data'!I93)</f>
        <v>VERGARA, ANGELICA DEL ROSARIO</v>
      </c>
      <c r="E100" s="847"/>
      <c r="F100" s="258"/>
      <c r="G100" s="259"/>
      <c r="H100" s="219"/>
      <c r="I100" s="219"/>
      <c r="J100" s="220"/>
      <c r="K100" s="221"/>
      <c r="L100" s="219"/>
      <c r="M100" s="219"/>
      <c r="N100" s="219"/>
      <c r="O100" s="222"/>
      <c r="P100" s="223"/>
      <c r="Q100" s="219"/>
      <c r="R100" s="219"/>
      <c r="S100" s="219"/>
      <c r="T100" s="220"/>
      <c r="U100" s="221"/>
      <c r="V100" s="219"/>
      <c r="W100" s="219"/>
      <c r="X100" s="219"/>
      <c r="Y100" s="222"/>
      <c r="Z100" s="223"/>
      <c r="AA100" s="219"/>
      <c r="AB100" s="219"/>
      <c r="AC100" s="222"/>
      <c r="AD100" s="220"/>
      <c r="AE100" s="212">
        <f t="shared" si="7"/>
        <v>0</v>
      </c>
      <c r="AF100" s="213">
        <f t="shared" si="8"/>
        <v>21</v>
      </c>
      <c r="AG100" s="256">
        <f t="shared" si="9"/>
        <v>0</v>
      </c>
      <c r="AH100" s="257">
        <f t="shared" si="10"/>
        <v>21</v>
      </c>
      <c r="AI100" s="850"/>
      <c r="AJ100" s="848"/>
      <c r="AK100" s="848"/>
      <c r="AL100" s="848"/>
      <c r="AM100" s="848"/>
      <c r="AN100" s="849"/>
    </row>
    <row r="101" spans="3:51" ht="18" customHeight="1">
      <c r="C101" s="216">
        <f>IF(D101="","",SUBTOTAL(103,$D$78:D101))</f>
        <v>24</v>
      </c>
      <c r="D101" s="846" t="str">
        <f>IF('Input Data'!I94="","",'Input Data'!I94)</f>
        <v>DOMINGUEZ, BEATRICE EVANGELISTA</v>
      </c>
      <c r="E101" s="847"/>
      <c r="F101" s="258"/>
      <c r="G101" s="259"/>
      <c r="H101" s="219"/>
      <c r="I101" s="219"/>
      <c r="J101" s="220"/>
      <c r="K101" s="221"/>
      <c r="L101" s="219"/>
      <c r="M101" s="219"/>
      <c r="N101" s="219"/>
      <c r="O101" s="222"/>
      <c r="P101" s="223"/>
      <c r="Q101" s="219"/>
      <c r="R101" s="219"/>
      <c r="S101" s="219"/>
      <c r="T101" s="220"/>
      <c r="U101" s="221"/>
      <c r="V101" s="219"/>
      <c r="W101" s="219"/>
      <c r="X101" s="219"/>
      <c r="Y101" s="222"/>
      <c r="Z101" s="223"/>
      <c r="AA101" s="219"/>
      <c r="AB101" s="219"/>
      <c r="AC101" s="222"/>
      <c r="AD101" s="220"/>
      <c r="AE101" s="212">
        <f t="shared" si="7"/>
        <v>0</v>
      </c>
      <c r="AF101" s="213">
        <f t="shared" si="8"/>
        <v>21</v>
      </c>
      <c r="AG101" s="256">
        <f t="shared" si="9"/>
        <v>0</v>
      </c>
      <c r="AH101" s="257">
        <f t="shared" si="10"/>
        <v>21</v>
      </c>
      <c r="AI101" s="850"/>
      <c r="AJ101" s="848"/>
      <c r="AK101" s="848"/>
      <c r="AL101" s="848"/>
      <c r="AM101" s="848"/>
      <c r="AN101" s="849"/>
    </row>
    <row r="102" spans="3:51" ht="18" customHeight="1">
      <c r="C102" s="216">
        <f>IF(D102="","",SUBTOTAL(103,$D$78:D102))</f>
        <v>25</v>
      </c>
      <c r="D102" s="846" t="str">
        <f>IF('Input Data'!I95="","",'Input Data'!I95)</f>
        <v>ESPINOZA, CAMILLE MERCADO</v>
      </c>
      <c r="E102" s="847"/>
      <c r="F102" s="258"/>
      <c r="G102" s="259"/>
      <c r="H102" s="219"/>
      <c r="I102" s="219"/>
      <c r="J102" s="220"/>
      <c r="K102" s="221"/>
      <c r="L102" s="219"/>
      <c r="M102" s="219"/>
      <c r="N102" s="219"/>
      <c r="O102" s="222"/>
      <c r="P102" s="223"/>
      <c r="Q102" s="219"/>
      <c r="R102" s="219"/>
      <c r="S102" s="219"/>
      <c r="T102" s="220"/>
      <c r="U102" s="221"/>
      <c r="V102" s="219"/>
      <c r="W102" s="219"/>
      <c r="X102" s="219"/>
      <c r="Y102" s="222"/>
      <c r="Z102" s="223"/>
      <c r="AA102" s="219"/>
      <c r="AB102" s="219"/>
      <c r="AC102" s="222"/>
      <c r="AD102" s="220"/>
      <c r="AE102" s="212">
        <f t="shared" si="7"/>
        <v>0</v>
      </c>
      <c r="AF102" s="213">
        <f t="shared" si="8"/>
        <v>21</v>
      </c>
      <c r="AG102" s="256">
        <f t="shared" si="9"/>
        <v>0</v>
      </c>
      <c r="AH102" s="257">
        <f t="shared" si="10"/>
        <v>21</v>
      </c>
      <c r="AI102" s="850"/>
      <c r="AJ102" s="848"/>
      <c r="AK102" s="848"/>
      <c r="AL102" s="848"/>
      <c r="AM102" s="848"/>
      <c r="AN102" s="849"/>
    </row>
    <row r="103" spans="3:51" ht="18" customHeight="1">
      <c r="C103" s="216">
        <f>IF(D103="","",SUBTOTAL(103,$D$78:D103))</f>
        <v>26</v>
      </c>
      <c r="D103" s="846" t="str">
        <f>IF('Input Data'!I96="","",'Input Data'!I96)</f>
        <v>DEL ROSARIO, LIANNE PADILLA</v>
      </c>
      <c r="E103" s="847"/>
      <c r="F103" s="258"/>
      <c r="G103" s="259"/>
      <c r="H103" s="219"/>
      <c r="I103" s="219"/>
      <c r="J103" s="220"/>
      <c r="K103" s="221"/>
      <c r="L103" s="219"/>
      <c r="M103" s="219"/>
      <c r="N103" s="219"/>
      <c r="O103" s="222"/>
      <c r="P103" s="223"/>
      <c r="Q103" s="219"/>
      <c r="R103" s="219"/>
      <c r="S103" s="219"/>
      <c r="T103" s="220"/>
      <c r="U103" s="221"/>
      <c r="V103" s="219"/>
      <c r="W103" s="219"/>
      <c r="X103" s="219"/>
      <c r="Y103" s="222"/>
      <c r="Z103" s="223"/>
      <c r="AA103" s="219"/>
      <c r="AB103" s="219"/>
      <c r="AC103" s="222"/>
      <c r="AD103" s="220"/>
      <c r="AE103" s="212">
        <f t="shared" si="7"/>
        <v>0</v>
      </c>
      <c r="AF103" s="213">
        <f t="shared" si="8"/>
        <v>21</v>
      </c>
      <c r="AG103" s="256">
        <f t="shared" si="9"/>
        <v>0</v>
      </c>
      <c r="AH103" s="257">
        <f t="shared" si="10"/>
        <v>21</v>
      </c>
      <c r="AI103" s="850"/>
      <c r="AJ103" s="848"/>
      <c r="AK103" s="848"/>
      <c r="AL103" s="848"/>
      <c r="AM103" s="848"/>
      <c r="AN103" s="849"/>
    </row>
    <row r="104" spans="3:51" ht="18" customHeight="1">
      <c r="C104" s="216">
        <f>IF(D104="","",SUBTOTAL(103,$D$78:D104))</f>
        <v>27</v>
      </c>
      <c r="D104" s="846" t="str">
        <f>IF('Input Data'!I97="","",'Input Data'!I97)</f>
        <v>EVANGELISTA, CELINE MANALO</v>
      </c>
      <c r="E104" s="847"/>
      <c r="F104" s="258"/>
      <c r="G104" s="259"/>
      <c r="H104" s="219"/>
      <c r="I104" s="219"/>
      <c r="J104" s="220"/>
      <c r="K104" s="221"/>
      <c r="L104" s="219"/>
      <c r="M104" s="219"/>
      <c r="N104" s="219"/>
      <c r="O104" s="222"/>
      <c r="P104" s="223"/>
      <c r="Q104" s="219"/>
      <c r="R104" s="219"/>
      <c r="S104" s="219"/>
      <c r="T104" s="220"/>
      <c r="U104" s="221"/>
      <c r="V104" s="219"/>
      <c r="W104" s="219"/>
      <c r="X104" s="219"/>
      <c r="Y104" s="222"/>
      <c r="Z104" s="223"/>
      <c r="AA104" s="219"/>
      <c r="AB104" s="219"/>
      <c r="AC104" s="222"/>
      <c r="AD104" s="220"/>
      <c r="AE104" s="212">
        <f t="shared" si="7"/>
        <v>0</v>
      </c>
      <c r="AF104" s="213">
        <f t="shared" si="8"/>
        <v>21</v>
      </c>
      <c r="AG104" s="256">
        <f t="shared" si="9"/>
        <v>0</v>
      </c>
      <c r="AH104" s="257">
        <f t="shared" si="10"/>
        <v>21</v>
      </c>
      <c r="AI104" s="850"/>
      <c r="AJ104" s="848"/>
      <c r="AK104" s="848"/>
      <c r="AL104" s="848"/>
      <c r="AM104" s="848"/>
      <c r="AN104" s="849"/>
    </row>
    <row r="105" spans="3:51" ht="18" customHeight="1">
      <c r="C105" s="216">
        <f>IF(D105="","",SUBTOTAL(103,$D$78:D105))</f>
        <v>28</v>
      </c>
      <c r="D105" s="846" t="str">
        <f>IF('Input Data'!I98="","",'Input Data'!I98)</f>
        <v>MERCADO, MAE SORIANO</v>
      </c>
      <c r="E105" s="847"/>
      <c r="F105" s="258"/>
      <c r="G105" s="259"/>
      <c r="H105" s="219"/>
      <c r="I105" s="219"/>
      <c r="J105" s="220"/>
      <c r="K105" s="221"/>
      <c r="L105" s="219"/>
      <c r="M105" s="219"/>
      <c r="N105" s="219"/>
      <c r="O105" s="222"/>
      <c r="P105" s="223"/>
      <c r="Q105" s="219"/>
      <c r="R105" s="219"/>
      <c r="S105" s="219"/>
      <c r="T105" s="220"/>
      <c r="U105" s="221"/>
      <c r="V105" s="219"/>
      <c r="W105" s="219"/>
      <c r="X105" s="219"/>
      <c r="Y105" s="222"/>
      <c r="Z105" s="223"/>
      <c r="AA105" s="219"/>
      <c r="AB105" s="219"/>
      <c r="AC105" s="222"/>
      <c r="AD105" s="220"/>
      <c r="AE105" s="212">
        <f t="shared" si="7"/>
        <v>0</v>
      </c>
      <c r="AF105" s="213">
        <f t="shared" si="8"/>
        <v>21</v>
      </c>
      <c r="AG105" s="256">
        <f t="shared" si="9"/>
        <v>0</v>
      </c>
      <c r="AH105" s="257">
        <f t="shared" si="10"/>
        <v>21</v>
      </c>
      <c r="AI105" s="850"/>
      <c r="AJ105" s="848"/>
      <c r="AK105" s="848"/>
      <c r="AL105" s="848"/>
      <c r="AM105" s="848"/>
      <c r="AN105" s="849"/>
    </row>
    <row r="106" spans="3:51" ht="18" customHeight="1">
      <c r="C106" s="216">
        <f>IF(D106="","",SUBTOTAL(103,$D$78:D106))</f>
        <v>29</v>
      </c>
      <c r="D106" s="846" t="str">
        <f>IF('Input Data'!I99="","",'Input Data'!I99)</f>
        <v>PADILLA, RICA VILLAREAL</v>
      </c>
      <c r="E106" s="847"/>
      <c r="F106" s="258"/>
      <c r="G106" s="259"/>
      <c r="H106" s="219"/>
      <c r="I106" s="219"/>
      <c r="J106" s="220"/>
      <c r="K106" s="221"/>
      <c r="L106" s="219"/>
      <c r="M106" s="219"/>
      <c r="N106" s="219"/>
      <c r="O106" s="222"/>
      <c r="P106" s="223"/>
      <c r="Q106" s="219"/>
      <c r="R106" s="219"/>
      <c r="S106" s="219"/>
      <c r="T106" s="220"/>
      <c r="U106" s="221"/>
      <c r="V106" s="219"/>
      <c r="W106" s="219"/>
      <c r="X106" s="219"/>
      <c r="Y106" s="222"/>
      <c r="Z106" s="223"/>
      <c r="AA106" s="219"/>
      <c r="AB106" s="219"/>
      <c r="AC106" s="222"/>
      <c r="AD106" s="220"/>
      <c r="AE106" s="212">
        <f t="shared" si="7"/>
        <v>0</v>
      </c>
      <c r="AF106" s="213">
        <f t="shared" si="8"/>
        <v>21</v>
      </c>
      <c r="AG106" s="256">
        <f t="shared" si="9"/>
        <v>0</v>
      </c>
      <c r="AH106" s="257">
        <f t="shared" si="10"/>
        <v>21</v>
      </c>
      <c r="AI106" s="850"/>
      <c r="AJ106" s="848"/>
      <c r="AK106" s="848"/>
      <c r="AL106" s="848"/>
      <c r="AM106" s="848"/>
      <c r="AN106" s="849"/>
    </row>
    <row r="107" spans="3:51" ht="18" customHeight="1">
      <c r="C107" s="216">
        <f>IF(D107="","",SUBTOTAL(103,$D$78:D107))</f>
        <v>30</v>
      </c>
      <c r="D107" s="846" t="str">
        <f>IF('Input Data'!I100="","",'Input Data'!I100)</f>
        <v>MANALO, ELAINE MARQUEZ</v>
      </c>
      <c r="E107" s="847"/>
      <c r="F107" s="258"/>
      <c r="G107" s="259"/>
      <c r="H107" s="219"/>
      <c r="I107" s="219"/>
      <c r="J107" s="220"/>
      <c r="K107" s="221"/>
      <c r="L107" s="219"/>
      <c r="M107" s="219"/>
      <c r="N107" s="219"/>
      <c r="O107" s="222"/>
      <c r="P107" s="223"/>
      <c r="Q107" s="219"/>
      <c r="R107" s="219"/>
      <c r="S107" s="219"/>
      <c r="T107" s="220"/>
      <c r="U107" s="221"/>
      <c r="V107" s="219"/>
      <c r="W107" s="219"/>
      <c r="X107" s="219"/>
      <c r="Y107" s="222"/>
      <c r="Z107" s="223"/>
      <c r="AA107" s="219"/>
      <c r="AB107" s="219"/>
      <c r="AC107" s="222"/>
      <c r="AD107" s="220"/>
      <c r="AE107" s="212">
        <f t="shared" si="7"/>
        <v>0</v>
      </c>
      <c r="AF107" s="213">
        <f t="shared" si="8"/>
        <v>21</v>
      </c>
      <c r="AG107" s="256">
        <f t="shared" si="9"/>
        <v>0</v>
      </c>
      <c r="AH107" s="257">
        <f t="shared" si="10"/>
        <v>21</v>
      </c>
      <c r="AI107" s="850"/>
      <c r="AJ107" s="848"/>
      <c r="AK107" s="848"/>
      <c r="AL107" s="848"/>
      <c r="AM107" s="848"/>
      <c r="AN107" s="849"/>
    </row>
    <row r="108" spans="3:51" ht="18" customHeight="1">
      <c r="C108" s="216">
        <f>IF(D108="","",SUBTOTAL(103,$D$78:D108))</f>
        <v>31</v>
      </c>
      <c r="D108" s="846" t="str">
        <f>IF('Input Data'!I101="","",'Input Data'!I101)</f>
        <v>SORIANO, SOFIA DIZON</v>
      </c>
      <c r="E108" s="847"/>
      <c r="F108" s="258"/>
      <c r="G108" s="259"/>
      <c r="H108" s="219"/>
      <c r="I108" s="219"/>
      <c r="J108" s="220"/>
      <c r="K108" s="221"/>
      <c r="L108" s="219"/>
      <c r="M108" s="219"/>
      <c r="N108" s="219"/>
      <c r="O108" s="222"/>
      <c r="P108" s="223"/>
      <c r="Q108" s="219"/>
      <c r="R108" s="219"/>
      <c r="S108" s="219"/>
      <c r="T108" s="220"/>
      <c r="U108" s="221"/>
      <c r="V108" s="219"/>
      <c r="W108" s="219"/>
      <c r="X108" s="219"/>
      <c r="Y108" s="222"/>
      <c r="Z108" s="223"/>
      <c r="AA108" s="219"/>
      <c r="AB108" s="219"/>
      <c r="AC108" s="222"/>
      <c r="AD108" s="220"/>
      <c r="AE108" s="212">
        <f t="shared" si="7"/>
        <v>0</v>
      </c>
      <c r="AF108" s="213">
        <f t="shared" si="8"/>
        <v>21</v>
      </c>
      <c r="AG108" s="256">
        <f t="shared" si="9"/>
        <v>0</v>
      </c>
      <c r="AH108" s="257">
        <f t="shared" si="10"/>
        <v>21</v>
      </c>
      <c r="AI108" s="850"/>
      <c r="AJ108" s="848"/>
      <c r="AK108" s="848"/>
      <c r="AL108" s="848"/>
      <c r="AM108" s="848"/>
      <c r="AN108" s="849"/>
    </row>
    <row r="109" spans="3:51" ht="18" customHeight="1">
      <c r="C109" s="216">
        <f>IF(D109="","",SUBTOTAL(103,$D$78:D109))</f>
        <v>32</v>
      </c>
      <c r="D109" s="846" t="str">
        <f>IF('Input Data'!I102="","",'Input Data'!I102)</f>
        <v>VILLAREAL, MARGAUX DE LEON</v>
      </c>
      <c r="E109" s="847"/>
      <c r="F109" s="258"/>
      <c r="G109" s="259"/>
      <c r="H109" s="219"/>
      <c r="I109" s="219"/>
      <c r="J109" s="220"/>
      <c r="K109" s="221"/>
      <c r="L109" s="219"/>
      <c r="M109" s="219"/>
      <c r="N109" s="219"/>
      <c r="O109" s="222"/>
      <c r="P109" s="223"/>
      <c r="Q109" s="219"/>
      <c r="R109" s="219"/>
      <c r="S109" s="219"/>
      <c r="T109" s="220"/>
      <c r="U109" s="221"/>
      <c r="V109" s="219"/>
      <c r="W109" s="219"/>
      <c r="X109" s="219"/>
      <c r="Y109" s="222"/>
      <c r="Z109" s="223"/>
      <c r="AA109" s="219"/>
      <c r="AB109" s="219"/>
      <c r="AC109" s="222"/>
      <c r="AD109" s="220"/>
      <c r="AE109" s="212">
        <f t="shared" si="7"/>
        <v>0</v>
      </c>
      <c r="AF109" s="213">
        <f t="shared" si="8"/>
        <v>21</v>
      </c>
      <c r="AG109" s="256">
        <f t="shared" si="9"/>
        <v>0</v>
      </c>
      <c r="AH109" s="257">
        <f t="shared" si="10"/>
        <v>21</v>
      </c>
      <c r="AI109" s="850"/>
      <c r="AJ109" s="848"/>
      <c r="AK109" s="848"/>
      <c r="AL109" s="848"/>
      <c r="AM109" s="848"/>
      <c r="AN109" s="849"/>
    </row>
    <row r="110" spans="3:51" ht="18" customHeight="1">
      <c r="C110" s="216">
        <f>IF(D110="","",SUBTOTAL(103,$D$78:D110))</f>
        <v>33</v>
      </c>
      <c r="D110" s="846" t="str">
        <f>IF('Input Data'!I103="","",'Input Data'!I103)</f>
        <v>MARQUEZ, ROXANNE FRANCISCO</v>
      </c>
      <c r="E110" s="847"/>
      <c r="F110" s="258"/>
      <c r="G110" s="259"/>
      <c r="H110" s="219"/>
      <c r="I110" s="219"/>
      <c r="J110" s="220"/>
      <c r="K110" s="221"/>
      <c r="L110" s="219"/>
      <c r="M110" s="219"/>
      <c r="N110" s="219"/>
      <c r="O110" s="222"/>
      <c r="P110" s="223"/>
      <c r="Q110" s="219"/>
      <c r="R110" s="219"/>
      <c r="S110" s="219"/>
      <c r="T110" s="220"/>
      <c r="U110" s="221"/>
      <c r="V110" s="219"/>
      <c r="W110" s="219"/>
      <c r="X110" s="219"/>
      <c r="Y110" s="222"/>
      <c r="Z110" s="223"/>
      <c r="AA110" s="219"/>
      <c r="AB110" s="219"/>
      <c r="AC110" s="222"/>
      <c r="AD110" s="220"/>
      <c r="AE110" s="212">
        <f t="shared" si="7"/>
        <v>0</v>
      </c>
      <c r="AF110" s="213">
        <f t="shared" si="8"/>
        <v>21</v>
      </c>
      <c r="AG110" s="256">
        <f t="shared" si="9"/>
        <v>0</v>
      </c>
      <c r="AH110" s="257">
        <f t="shared" si="10"/>
        <v>21</v>
      </c>
      <c r="AI110" s="850"/>
      <c r="AJ110" s="848"/>
      <c r="AK110" s="848"/>
      <c r="AL110" s="848"/>
      <c r="AM110" s="848"/>
      <c r="AN110" s="849"/>
    </row>
    <row r="111" spans="3:51" ht="18" customHeight="1">
      <c r="C111" s="216">
        <f>IF(D111="","",SUBTOTAL(103,$D$78:D111))</f>
        <v>34</v>
      </c>
      <c r="D111" s="846" t="str">
        <f>IF('Input Data'!I104="","",'Input Data'!I104)</f>
        <v>SANTIAGO, KRIZIA ORTEGA</v>
      </c>
      <c r="E111" s="847"/>
      <c r="F111" s="258"/>
      <c r="G111" s="259"/>
      <c r="H111" s="219"/>
      <c r="I111" s="219"/>
      <c r="J111" s="220"/>
      <c r="K111" s="221"/>
      <c r="L111" s="219"/>
      <c r="M111" s="219"/>
      <c r="N111" s="219"/>
      <c r="O111" s="222"/>
      <c r="P111" s="223"/>
      <c r="Q111" s="219"/>
      <c r="R111" s="219"/>
      <c r="S111" s="219"/>
      <c r="T111" s="220"/>
      <c r="U111" s="221"/>
      <c r="V111" s="219"/>
      <c r="W111" s="219"/>
      <c r="X111" s="219"/>
      <c r="Y111" s="222"/>
      <c r="Z111" s="223"/>
      <c r="AA111" s="219"/>
      <c r="AB111" s="219"/>
      <c r="AC111" s="222"/>
      <c r="AD111" s="220"/>
      <c r="AE111" s="212">
        <f t="shared" si="7"/>
        <v>0</v>
      </c>
      <c r="AF111" s="213">
        <f t="shared" si="8"/>
        <v>21</v>
      </c>
      <c r="AG111" s="256">
        <f t="shared" si="9"/>
        <v>0</v>
      </c>
      <c r="AH111" s="257">
        <f t="shared" si="10"/>
        <v>21</v>
      </c>
      <c r="AI111" s="850"/>
      <c r="AJ111" s="848"/>
      <c r="AK111" s="848"/>
      <c r="AL111" s="848"/>
      <c r="AM111" s="848"/>
      <c r="AN111" s="849"/>
    </row>
    <row r="112" spans="3:51" ht="18" customHeight="1">
      <c r="C112" s="216">
        <f>IF(D112="","",SUBTOTAL(103,$D$78:D112))</f>
        <v>35</v>
      </c>
      <c r="D112" s="846" t="str">
        <f>IF('Input Data'!I105="","",'Input Data'!I105)</f>
        <v>DE LEON, HANNAH CHAVEZ</v>
      </c>
      <c r="E112" s="847"/>
      <c r="F112" s="258"/>
      <c r="G112" s="259"/>
      <c r="H112" s="219"/>
      <c r="I112" s="219"/>
      <c r="J112" s="220"/>
      <c r="K112" s="221"/>
      <c r="L112" s="219"/>
      <c r="M112" s="219"/>
      <c r="N112" s="219"/>
      <c r="O112" s="222"/>
      <c r="P112" s="223"/>
      <c r="Q112" s="219"/>
      <c r="R112" s="219"/>
      <c r="S112" s="219"/>
      <c r="T112" s="220"/>
      <c r="U112" s="221"/>
      <c r="V112" s="219"/>
      <c r="W112" s="219"/>
      <c r="X112" s="219"/>
      <c r="Y112" s="222"/>
      <c r="Z112" s="223"/>
      <c r="AA112" s="219"/>
      <c r="AB112" s="219"/>
      <c r="AC112" s="222"/>
      <c r="AD112" s="220"/>
      <c r="AE112" s="212">
        <f t="shared" si="7"/>
        <v>0</v>
      </c>
      <c r="AF112" s="213">
        <f t="shared" si="8"/>
        <v>21</v>
      </c>
      <c r="AG112" s="256">
        <f t="shared" si="9"/>
        <v>0</v>
      </c>
      <c r="AH112" s="257">
        <f t="shared" si="10"/>
        <v>21</v>
      </c>
      <c r="AI112" s="850"/>
      <c r="AJ112" s="848"/>
      <c r="AK112" s="848"/>
      <c r="AL112" s="848"/>
      <c r="AM112" s="848"/>
      <c r="AN112" s="849"/>
    </row>
    <row r="113" spans="3:51" ht="18" customHeight="1">
      <c r="C113" s="216">
        <f>IF(D113="","",SUBTOTAL(103,$D$78:D113))</f>
        <v>36</v>
      </c>
      <c r="D113" s="846" t="str">
        <f>IF('Input Data'!I106="","",'Input Data'!I106)</f>
        <v>DIZON, SHANELLE LIM</v>
      </c>
      <c r="E113" s="847"/>
      <c r="F113" s="258"/>
      <c r="G113" s="259"/>
      <c r="H113" s="219"/>
      <c r="I113" s="219"/>
      <c r="J113" s="220"/>
      <c r="K113" s="221"/>
      <c r="L113" s="219"/>
      <c r="M113" s="219"/>
      <c r="N113" s="219"/>
      <c r="O113" s="222"/>
      <c r="P113" s="223"/>
      <c r="Q113" s="219"/>
      <c r="R113" s="219"/>
      <c r="S113" s="219"/>
      <c r="T113" s="220"/>
      <c r="U113" s="221"/>
      <c r="V113" s="219"/>
      <c r="W113" s="219"/>
      <c r="X113" s="219"/>
      <c r="Y113" s="222"/>
      <c r="Z113" s="223"/>
      <c r="AA113" s="219"/>
      <c r="AB113" s="219"/>
      <c r="AC113" s="222"/>
      <c r="AD113" s="220"/>
      <c r="AE113" s="212">
        <f t="shared" si="7"/>
        <v>0</v>
      </c>
      <c r="AF113" s="213">
        <f t="shared" si="8"/>
        <v>21</v>
      </c>
      <c r="AG113" s="256">
        <f t="shared" si="9"/>
        <v>0</v>
      </c>
      <c r="AH113" s="257">
        <f t="shared" si="10"/>
        <v>21</v>
      </c>
      <c r="AI113" s="850"/>
      <c r="AJ113" s="848"/>
      <c r="AK113" s="848"/>
      <c r="AL113" s="848"/>
      <c r="AM113" s="848"/>
      <c r="AN113" s="849"/>
    </row>
    <row r="114" spans="3:51" ht="18" customHeight="1">
      <c r="C114" s="216">
        <f>IF(D114="","",SUBTOTAL(103,$D$78:D114))</f>
        <v>37</v>
      </c>
      <c r="D114" s="846" t="str">
        <f>IF('Input Data'!I107="","",'Input Data'!I107)</f>
        <v>FRANCISCO, LORIE CHUA</v>
      </c>
      <c r="E114" s="847"/>
      <c r="F114" s="258"/>
      <c r="G114" s="259"/>
      <c r="H114" s="219"/>
      <c r="I114" s="219"/>
      <c r="J114" s="220"/>
      <c r="K114" s="221"/>
      <c r="L114" s="219"/>
      <c r="M114" s="219"/>
      <c r="N114" s="219"/>
      <c r="O114" s="222"/>
      <c r="P114" s="223"/>
      <c r="Q114" s="219"/>
      <c r="R114" s="219"/>
      <c r="S114" s="219"/>
      <c r="T114" s="220"/>
      <c r="U114" s="221"/>
      <c r="V114" s="219"/>
      <c r="W114" s="219"/>
      <c r="X114" s="219"/>
      <c r="Y114" s="222"/>
      <c r="Z114" s="223"/>
      <c r="AA114" s="219"/>
      <c r="AB114" s="219"/>
      <c r="AC114" s="222"/>
      <c r="AD114" s="220"/>
      <c r="AE114" s="212">
        <f t="shared" si="7"/>
        <v>0</v>
      </c>
      <c r="AF114" s="213">
        <f t="shared" si="8"/>
        <v>21</v>
      </c>
      <c r="AG114" s="256">
        <f t="shared" si="9"/>
        <v>0</v>
      </c>
      <c r="AH114" s="257">
        <f t="shared" si="10"/>
        <v>21</v>
      </c>
      <c r="AI114" s="850"/>
      <c r="AJ114" s="848"/>
      <c r="AK114" s="848"/>
      <c r="AL114" s="848"/>
      <c r="AM114" s="848"/>
      <c r="AN114" s="849"/>
    </row>
    <row r="115" spans="3:51" ht="18" customHeight="1">
      <c r="C115" s="216">
        <f>IF(D115="","",SUBTOTAL(103,$D$78:D115))</f>
        <v>38</v>
      </c>
      <c r="D115" s="846" t="str">
        <f>IF('Input Data'!I108="","",'Input Data'!I108)</f>
        <v>ORTEGA, JANELLE SY</v>
      </c>
      <c r="E115" s="847"/>
      <c r="F115" s="258"/>
      <c r="G115" s="259"/>
      <c r="H115" s="219"/>
      <c r="I115" s="219"/>
      <c r="J115" s="220"/>
      <c r="K115" s="221"/>
      <c r="L115" s="219"/>
      <c r="M115" s="219"/>
      <c r="N115" s="219"/>
      <c r="O115" s="222"/>
      <c r="P115" s="223"/>
      <c r="Q115" s="219"/>
      <c r="R115" s="219"/>
      <c r="S115" s="219"/>
      <c r="T115" s="220"/>
      <c r="U115" s="221"/>
      <c r="V115" s="219"/>
      <c r="W115" s="219"/>
      <c r="X115" s="219"/>
      <c r="Y115" s="222"/>
      <c r="Z115" s="223"/>
      <c r="AA115" s="219"/>
      <c r="AB115" s="219"/>
      <c r="AC115" s="222"/>
      <c r="AD115" s="220"/>
      <c r="AE115" s="212">
        <f t="shared" si="7"/>
        <v>0</v>
      </c>
      <c r="AF115" s="213">
        <f t="shared" si="8"/>
        <v>21</v>
      </c>
      <c r="AG115" s="256">
        <f t="shared" si="9"/>
        <v>0</v>
      </c>
      <c r="AH115" s="257">
        <f t="shared" si="10"/>
        <v>21</v>
      </c>
      <c r="AI115" s="850"/>
      <c r="AJ115" s="848"/>
      <c r="AK115" s="848"/>
      <c r="AL115" s="848"/>
      <c r="AM115" s="848"/>
      <c r="AN115" s="849"/>
    </row>
    <row r="116" spans="3:51" ht="18" customHeight="1">
      <c r="C116" s="216">
        <f>IF(D116="","",SUBTOTAL(103,$D$78:D116))</f>
        <v>39</v>
      </c>
      <c r="D116" s="846" t="str">
        <f>IF('Input Data'!I109="","",'Input Data'!I109)</f>
        <v>CHAVEZ, FAYE GO</v>
      </c>
      <c r="E116" s="847"/>
      <c r="F116" s="258"/>
      <c r="G116" s="259"/>
      <c r="H116" s="219"/>
      <c r="I116" s="219"/>
      <c r="J116" s="220"/>
      <c r="K116" s="221"/>
      <c r="L116" s="219"/>
      <c r="M116" s="219"/>
      <c r="N116" s="219"/>
      <c r="O116" s="222"/>
      <c r="P116" s="223"/>
      <c r="Q116" s="219"/>
      <c r="R116" s="219"/>
      <c r="S116" s="219"/>
      <c r="T116" s="220"/>
      <c r="U116" s="221"/>
      <c r="V116" s="219"/>
      <c r="W116" s="219"/>
      <c r="X116" s="219"/>
      <c r="Y116" s="222"/>
      <c r="Z116" s="223"/>
      <c r="AA116" s="219"/>
      <c r="AB116" s="219"/>
      <c r="AC116" s="222"/>
      <c r="AD116" s="220"/>
      <c r="AE116" s="212">
        <f t="shared" si="7"/>
        <v>0</v>
      </c>
      <c r="AF116" s="213">
        <f t="shared" si="8"/>
        <v>21</v>
      </c>
      <c r="AG116" s="256">
        <f t="shared" si="9"/>
        <v>0</v>
      </c>
      <c r="AH116" s="257">
        <f t="shared" si="10"/>
        <v>21</v>
      </c>
      <c r="AI116" s="850"/>
      <c r="AJ116" s="848"/>
      <c r="AK116" s="848"/>
      <c r="AL116" s="848"/>
      <c r="AM116" s="848"/>
      <c r="AN116" s="849"/>
    </row>
    <row r="117" spans="3:51" ht="18" customHeight="1">
      <c r="C117" s="216">
        <f>IF(D117="","",SUBTOTAL(103,$D$78:D117))</f>
        <v>40</v>
      </c>
      <c r="D117" s="846" t="str">
        <f>IF('Input Data'!I110="","",'Input Data'!I110)</f>
        <v>LIM, ROWENA TAN</v>
      </c>
      <c r="E117" s="847"/>
      <c r="F117" s="258"/>
      <c r="G117" s="259"/>
      <c r="H117" s="219"/>
      <c r="I117" s="219"/>
      <c r="J117" s="220"/>
      <c r="K117" s="221"/>
      <c r="L117" s="219"/>
      <c r="M117" s="219"/>
      <c r="N117" s="219"/>
      <c r="O117" s="222"/>
      <c r="P117" s="223"/>
      <c r="Q117" s="219"/>
      <c r="R117" s="219"/>
      <c r="S117" s="219"/>
      <c r="T117" s="220"/>
      <c r="U117" s="221"/>
      <c r="V117" s="219"/>
      <c r="W117" s="219"/>
      <c r="X117" s="219"/>
      <c r="Y117" s="222"/>
      <c r="Z117" s="223"/>
      <c r="AA117" s="219"/>
      <c r="AB117" s="219"/>
      <c r="AC117" s="222"/>
      <c r="AD117" s="220"/>
      <c r="AE117" s="212">
        <f t="shared" si="7"/>
        <v>0</v>
      </c>
      <c r="AF117" s="213">
        <f t="shared" si="8"/>
        <v>21</v>
      </c>
      <c r="AG117" s="256">
        <f t="shared" si="9"/>
        <v>0</v>
      </c>
      <c r="AH117" s="257">
        <f t="shared" si="10"/>
        <v>21</v>
      </c>
      <c r="AI117" s="850"/>
      <c r="AJ117" s="848"/>
      <c r="AK117" s="848"/>
      <c r="AL117" s="848"/>
      <c r="AM117" s="848"/>
      <c r="AN117" s="849"/>
    </row>
    <row r="118" spans="3:51" ht="18" customHeight="1">
      <c r="C118" s="216">
        <f>IF(D118="","",SUBTOTAL(103,$D$78:D118))</f>
        <v>41</v>
      </c>
      <c r="D118" s="846" t="str">
        <f>IF('Input Data'!I111="","",'Input Data'!I111)</f>
        <v>CHUA, KRISTA ONG</v>
      </c>
      <c r="E118" s="847"/>
      <c r="F118" s="258"/>
      <c r="G118" s="259"/>
      <c r="H118" s="219"/>
      <c r="I118" s="219"/>
      <c r="J118" s="220"/>
      <c r="K118" s="221"/>
      <c r="L118" s="219"/>
      <c r="M118" s="219"/>
      <c r="N118" s="219"/>
      <c r="O118" s="222"/>
      <c r="P118" s="223"/>
      <c r="Q118" s="219"/>
      <c r="R118" s="219"/>
      <c r="S118" s="219"/>
      <c r="T118" s="220"/>
      <c r="U118" s="221"/>
      <c r="V118" s="219"/>
      <c r="W118" s="219"/>
      <c r="X118" s="219"/>
      <c r="Y118" s="222"/>
      <c r="Z118" s="223"/>
      <c r="AA118" s="219"/>
      <c r="AB118" s="219"/>
      <c r="AC118" s="222"/>
      <c r="AD118" s="220"/>
      <c r="AE118" s="212">
        <f t="shared" si="7"/>
        <v>0</v>
      </c>
      <c r="AF118" s="213">
        <f t="shared" si="8"/>
        <v>21</v>
      </c>
      <c r="AG118" s="256">
        <f t="shared" si="9"/>
        <v>0</v>
      </c>
      <c r="AH118" s="257">
        <f t="shared" si="10"/>
        <v>21</v>
      </c>
      <c r="AI118" s="850"/>
      <c r="AJ118" s="848"/>
      <c r="AK118" s="848"/>
      <c r="AL118" s="848"/>
      <c r="AM118" s="848"/>
      <c r="AN118" s="849"/>
      <c r="AY118" s="177">
        <f t="shared" si="6"/>
        <v>1</v>
      </c>
    </row>
    <row r="119" spans="3:51" ht="18" customHeight="1">
      <c r="C119" s="216">
        <f>IF(D119="","",SUBTOTAL(103,$D$78:D119))</f>
        <v>42</v>
      </c>
      <c r="D119" s="846" t="str">
        <f>IF('Input Data'!I112="","",'Input Data'!I112)</f>
        <v>SY, MICHELLE UY</v>
      </c>
      <c r="E119" s="847"/>
      <c r="F119" s="221"/>
      <c r="G119" s="219"/>
      <c r="H119" s="219"/>
      <c r="I119" s="219"/>
      <c r="J119" s="220"/>
      <c r="K119" s="221"/>
      <c r="L119" s="219"/>
      <c r="M119" s="219"/>
      <c r="N119" s="219"/>
      <c r="O119" s="222"/>
      <c r="P119" s="223"/>
      <c r="Q119" s="219"/>
      <c r="R119" s="219"/>
      <c r="S119" s="219"/>
      <c r="T119" s="220"/>
      <c r="U119" s="221"/>
      <c r="V119" s="219"/>
      <c r="W119" s="219"/>
      <c r="X119" s="219"/>
      <c r="Y119" s="222"/>
      <c r="Z119" s="223"/>
      <c r="AA119" s="219"/>
      <c r="AB119" s="219"/>
      <c r="AC119" s="222"/>
      <c r="AD119" s="220"/>
      <c r="AE119" s="212">
        <f t="shared" si="7"/>
        <v>0</v>
      </c>
      <c r="AF119" s="213">
        <f t="shared" si="8"/>
        <v>21</v>
      </c>
      <c r="AG119" s="256">
        <f t="shared" si="9"/>
        <v>0</v>
      </c>
      <c r="AH119" s="257">
        <f t="shared" si="10"/>
        <v>21</v>
      </c>
      <c r="AI119" s="850"/>
      <c r="AJ119" s="848"/>
      <c r="AK119" s="848"/>
      <c r="AL119" s="848"/>
      <c r="AM119" s="848"/>
      <c r="AN119" s="849"/>
      <c r="AY119" s="177">
        <f t="shared" si="6"/>
        <v>1</v>
      </c>
    </row>
    <row r="120" spans="3:51" ht="18" customHeight="1">
      <c r="C120" s="216">
        <f>IF(D120="","",SUBTOTAL(103,$D$78:D120))</f>
        <v>43</v>
      </c>
      <c r="D120" s="846" t="str">
        <f>IF('Input Data'!I113="","",'Input Data'!I113)</f>
        <v>GO, CLARIBEL CO</v>
      </c>
      <c r="E120" s="847"/>
      <c r="F120" s="221"/>
      <c r="G120" s="219"/>
      <c r="H120" s="219"/>
      <c r="I120" s="219"/>
      <c r="J120" s="220"/>
      <c r="K120" s="221"/>
      <c r="L120" s="219"/>
      <c r="M120" s="219"/>
      <c r="N120" s="219"/>
      <c r="O120" s="222"/>
      <c r="P120" s="223"/>
      <c r="Q120" s="219"/>
      <c r="R120" s="219"/>
      <c r="S120" s="219"/>
      <c r="T120" s="220"/>
      <c r="U120" s="221"/>
      <c r="V120" s="219"/>
      <c r="W120" s="219"/>
      <c r="X120" s="219"/>
      <c r="Y120" s="222"/>
      <c r="Z120" s="223"/>
      <c r="AA120" s="219"/>
      <c r="AB120" s="219"/>
      <c r="AC120" s="222"/>
      <c r="AD120" s="220"/>
      <c r="AE120" s="212">
        <f t="shared" si="7"/>
        <v>0</v>
      </c>
      <c r="AF120" s="213">
        <f t="shared" si="8"/>
        <v>21</v>
      </c>
      <c r="AG120" s="256">
        <f t="shared" si="9"/>
        <v>0</v>
      </c>
      <c r="AH120" s="257">
        <f t="shared" si="10"/>
        <v>21</v>
      </c>
      <c r="AI120" s="850"/>
      <c r="AJ120" s="848"/>
      <c r="AK120" s="848"/>
      <c r="AL120" s="848"/>
      <c r="AM120" s="848"/>
      <c r="AN120" s="849"/>
      <c r="AY120" s="177">
        <f t="shared" si="6"/>
        <v>1</v>
      </c>
    </row>
    <row r="121" spans="3:51" ht="18" customHeight="1">
      <c r="C121" s="216">
        <f>IF(D121="","",SUBTOTAL(103,$D$78:D121))</f>
        <v>44</v>
      </c>
      <c r="D121" s="846" t="str">
        <f>IF('Input Data'!I114="","",'Input Data'!I114)</f>
        <v>TAN, DAISY DY</v>
      </c>
      <c r="E121" s="847"/>
      <c r="F121" s="221"/>
      <c r="G121" s="219"/>
      <c r="H121" s="219"/>
      <c r="I121" s="219"/>
      <c r="J121" s="220"/>
      <c r="K121" s="221"/>
      <c r="L121" s="219"/>
      <c r="M121" s="219"/>
      <c r="N121" s="219"/>
      <c r="O121" s="222"/>
      <c r="P121" s="223"/>
      <c r="Q121" s="219"/>
      <c r="R121" s="219"/>
      <c r="S121" s="219"/>
      <c r="T121" s="220"/>
      <c r="U121" s="221"/>
      <c r="V121" s="219"/>
      <c r="W121" s="219"/>
      <c r="X121" s="219"/>
      <c r="Y121" s="222"/>
      <c r="Z121" s="223"/>
      <c r="AA121" s="219"/>
      <c r="AB121" s="219"/>
      <c r="AC121" s="222"/>
      <c r="AD121" s="220"/>
      <c r="AE121" s="212">
        <f t="shared" si="7"/>
        <v>0</v>
      </c>
      <c r="AF121" s="213">
        <f t="shared" si="8"/>
        <v>21</v>
      </c>
      <c r="AG121" s="256">
        <f t="shared" si="9"/>
        <v>0</v>
      </c>
      <c r="AH121" s="257">
        <f t="shared" si="10"/>
        <v>21</v>
      </c>
      <c r="AI121" s="850"/>
      <c r="AJ121" s="848"/>
      <c r="AK121" s="848"/>
      <c r="AL121" s="848"/>
      <c r="AM121" s="848"/>
      <c r="AN121" s="849"/>
      <c r="AY121" s="177">
        <f t="shared" si="6"/>
        <v>1</v>
      </c>
    </row>
    <row r="122" spans="3:51" ht="18" customHeight="1">
      <c r="C122" s="216">
        <f>IF(D122="","",SUBTOTAL(103,$D$78:D122))</f>
        <v>45</v>
      </c>
      <c r="D122" s="846" t="str">
        <f>IF('Input Data'!I115="","",'Input Data'!I115)</f>
        <v>ONG, PRECIOUS TIU</v>
      </c>
      <c r="E122" s="847"/>
      <c r="F122" s="221"/>
      <c r="G122" s="219"/>
      <c r="H122" s="219"/>
      <c r="I122" s="219"/>
      <c r="J122" s="220"/>
      <c r="K122" s="221"/>
      <c r="L122" s="219"/>
      <c r="M122" s="219"/>
      <c r="N122" s="219"/>
      <c r="O122" s="222"/>
      <c r="P122" s="223"/>
      <c r="Q122" s="219"/>
      <c r="R122" s="219"/>
      <c r="S122" s="219"/>
      <c r="T122" s="220"/>
      <c r="U122" s="221"/>
      <c r="V122" s="219"/>
      <c r="W122" s="219"/>
      <c r="X122" s="219"/>
      <c r="Y122" s="222"/>
      <c r="Z122" s="223"/>
      <c r="AA122" s="219"/>
      <c r="AB122" s="219"/>
      <c r="AC122" s="222"/>
      <c r="AD122" s="220"/>
      <c r="AE122" s="212">
        <f t="shared" si="7"/>
        <v>0</v>
      </c>
      <c r="AF122" s="213">
        <f t="shared" si="8"/>
        <v>21</v>
      </c>
      <c r="AG122" s="256">
        <f t="shared" si="9"/>
        <v>0</v>
      </c>
      <c r="AH122" s="257">
        <f t="shared" si="10"/>
        <v>21</v>
      </c>
      <c r="AI122" s="850"/>
      <c r="AJ122" s="848"/>
      <c r="AK122" s="848"/>
      <c r="AL122" s="848"/>
      <c r="AM122" s="848"/>
      <c r="AN122" s="849"/>
      <c r="AY122" s="177">
        <f t="shared" si="6"/>
        <v>1</v>
      </c>
    </row>
    <row r="123" spans="3:51" ht="18" customHeight="1">
      <c r="C123" s="216">
        <f>IF(D123="","",SUBTOTAL(103,$D$78:D123))</f>
        <v>46</v>
      </c>
      <c r="D123" s="846" t="str">
        <f>IF('Input Data'!I116="","",'Input Data'!I116)</f>
        <v>UY, PHOEBE YUMUL</v>
      </c>
      <c r="E123" s="847"/>
      <c r="F123" s="221"/>
      <c r="G123" s="219"/>
      <c r="H123" s="219"/>
      <c r="I123" s="219"/>
      <c r="J123" s="220"/>
      <c r="K123" s="221"/>
      <c r="L123" s="219"/>
      <c r="M123" s="219"/>
      <c r="N123" s="219"/>
      <c r="O123" s="222"/>
      <c r="P123" s="223"/>
      <c r="Q123" s="219"/>
      <c r="R123" s="219"/>
      <c r="S123" s="219"/>
      <c r="T123" s="220"/>
      <c r="U123" s="221"/>
      <c r="V123" s="219"/>
      <c r="W123" s="219"/>
      <c r="X123" s="219"/>
      <c r="Y123" s="222"/>
      <c r="Z123" s="223"/>
      <c r="AA123" s="219"/>
      <c r="AB123" s="219"/>
      <c r="AC123" s="222"/>
      <c r="AD123" s="220"/>
      <c r="AE123" s="212">
        <f t="shared" si="7"/>
        <v>0</v>
      </c>
      <c r="AF123" s="213">
        <f t="shared" si="8"/>
        <v>21</v>
      </c>
      <c r="AG123" s="256">
        <f t="shared" si="9"/>
        <v>0</v>
      </c>
      <c r="AH123" s="257">
        <f t="shared" si="10"/>
        <v>21</v>
      </c>
      <c r="AI123" s="850"/>
      <c r="AJ123" s="848"/>
      <c r="AK123" s="848"/>
      <c r="AL123" s="848"/>
      <c r="AM123" s="848"/>
      <c r="AN123" s="849"/>
      <c r="AY123" s="177">
        <f t="shared" si="6"/>
        <v>1</v>
      </c>
    </row>
    <row r="124" spans="3:51" ht="18" customHeight="1">
      <c r="C124" s="216">
        <f>IF(D124="","",SUBTOTAL(103,$D$78:D124))</f>
        <v>47</v>
      </c>
      <c r="D124" s="846" t="str">
        <f>IF('Input Data'!I117="","",'Input Data'!I117)</f>
        <v>CO, JANINE MENDOZA</v>
      </c>
      <c r="E124" s="847"/>
      <c r="F124" s="221"/>
      <c r="G124" s="219"/>
      <c r="H124" s="219"/>
      <c r="I124" s="219"/>
      <c r="J124" s="220"/>
      <c r="K124" s="221"/>
      <c r="L124" s="219"/>
      <c r="M124" s="219"/>
      <c r="N124" s="219"/>
      <c r="O124" s="222"/>
      <c r="P124" s="223"/>
      <c r="Q124" s="219"/>
      <c r="R124" s="219"/>
      <c r="S124" s="219"/>
      <c r="T124" s="220"/>
      <c r="U124" s="221"/>
      <c r="V124" s="219"/>
      <c r="W124" s="219"/>
      <c r="X124" s="219"/>
      <c r="Y124" s="222"/>
      <c r="Z124" s="223"/>
      <c r="AA124" s="219"/>
      <c r="AB124" s="219"/>
      <c r="AC124" s="222"/>
      <c r="AD124" s="220"/>
      <c r="AE124" s="212">
        <f t="shared" si="7"/>
        <v>0</v>
      </c>
      <c r="AF124" s="213">
        <f t="shared" si="8"/>
        <v>21</v>
      </c>
      <c r="AG124" s="256">
        <f t="shared" si="9"/>
        <v>0</v>
      </c>
      <c r="AH124" s="257">
        <f t="shared" si="10"/>
        <v>21</v>
      </c>
      <c r="AI124" s="850"/>
      <c r="AJ124" s="848"/>
      <c r="AK124" s="848"/>
      <c r="AL124" s="848"/>
      <c r="AM124" s="848"/>
      <c r="AN124" s="849"/>
      <c r="AY124" s="177">
        <f t="shared" si="6"/>
        <v>1</v>
      </c>
    </row>
    <row r="125" spans="3:51" ht="18" customHeight="1">
      <c r="C125" s="216">
        <f>IF(D125="","",SUBTOTAL(103,$D$78:D125))</f>
        <v>48</v>
      </c>
      <c r="D125" s="846" t="str">
        <f>IF('Input Data'!I118="","",'Input Data'!I118)</f>
        <v>DY, MARIEL LOPEZ</v>
      </c>
      <c r="E125" s="847"/>
      <c r="F125" s="221"/>
      <c r="G125" s="219"/>
      <c r="H125" s="219"/>
      <c r="I125" s="219"/>
      <c r="J125" s="220"/>
      <c r="K125" s="221"/>
      <c r="L125" s="219"/>
      <c r="M125" s="219"/>
      <c r="N125" s="219"/>
      <c r="O125" s="222"/>
      <c r="P125" s="223"/>
      <c r="Q125" s="219"/>
      <c r="R125" s="219"/>
      <c r="S125" s="219"/>
      <c r="T125" s="220"/>
      <c r="U125" s="221"/>
      <c r="V125" s="219"/>
      <c r="W125" s="219"/>
      <c r="X125" s="219"/>
      <c r="Y125" s="222"/>
      <c r="Z125" s="223"/>
      <c r="AA125" s="219"/>
      <c r="AB125" s="219"/>
      <c r="AC125" s="222"/>
      <c r="AD125" s="220"/>
      <c r="AE125" s="212">
        <f t="shared" si="7"/>
        <v>0</v>
      </c>
      <c r="AF125" s="213">
        <f t="shared" si="8"/>
        <v>21</v>
      </c>
      <c r="AG125" s="256">
        <f t="shared" si="9"/>
        <v>0</v>
      </c>
      <c r="AH125" s="257">
        <f t="shared" si="10"/>
        <v>21</v>
      </c>
      <c r="AI125" s="850"/>
      <c r="AJ125" s="848"/>
      <c r="AK125" s="848"/>
      <c r="AL125" s="848"/>
      <c r="AM125" s="848"/>
      <c r="AN125" s="849"/>
      <c r="AY125" s="177">
        <f t="shared" si="6"/>
        <v>1</v>
      </c>
    </row>
    <row r="126" spans="3:51" ht="18" customHeight="1">
      <c r="C126" s="216">
        <f>IF(D126="","",SUBTOTAL(103,$D$78:D126))</f>
        <v>49</v>
      </c>
      <c r="D126" s="846" t="str">
        <f>IF('Input Data'!I119="","",'Input Data'!I119)</f>
        <v>TIU, SHARLENE PONCE</v>
      </c>
      <c r="E126" s="847"/>
      <c r="F126" s="221"/>
      <c r="G126" s="219"/>
      <c r="H126" s="219"/>
      <c r="I126" s="219"/>
      <c r="J126" s="220"/>
      <c r="K126" s="221"/>
      <c r="L126" s="219"/>
      <c r="M126" s="219"/>
      <c r="N126" s="219"/>
      <c r="O126" s="222"/>
      <c r="P126" s="223"/>
      <c r="Q126" s="219"/>
      <c r="R126" s="219"/>
      <c r="S126" s="219"/>
      <c r="T126" s="220"/>
      <c r="U126" s="221"/>
      <c r="V126" s="219"/>
      <c r="W126" s="219"/>
      <c r="X126" s="219"/>
      <c r="Y126" s="222"/>
      <c r="Z126" s="223"/>
      <c r="AA126" s="219"/>
      <c r="AB126" s="219"/>
      <c r="AC126" s="222"/>
      <c r="AD126" s="220"/>
      <c r="AE126" s="212">
        <f t="shared" si="7"/>
        <v>0</v>
      </c>
      <c r="AF126" s="213">
        <f t="shared" si="8"/>
        <v>21</v>
      </c>
      <c r="AG126" s="256">
        <f t="shared" si="9"/>
        <v>0</v>
      </c>
      <c r="AH126" s="257">
        <f t="shared" si="10"/>
        <v>21</v>
      </c>
      <c r="AI126" s="850"/>
      <c r="AJ126" s="848"/>
      <c r="AK126" s="848"/>
      <c r="AL126" s="848"/>
      <c r="AM126" s="848"/>
      <c r="AN126" s="849"/>
      <c r="AY126" s="177">
        <f t="shared" si="6"/>
        <v>1</v>
      </c>
    </row>
    <row r="127" spans="3:51" ht="18" customHeight="1" thickBot="1">
      <c r="C127" s="216">
        <f>IF(D127="","",SUBTOTAL(103,$D$78:D127))</f>
        <v>50</v>
      </c>
      <c r="D127" s="846" t="str">
        <f>IF('Input Data'!I120="","",'Input Data'!I120)</f>
        <v>YUMUL, GLAIZA RIVERA</v>
      </c>
      <c r="E127" s="847"/>
      <c r="F127" s="221"/>
      <c r="G127" s="219"/>
      <c r="H127" s="219"/>
      <c r="I127" s="219"/>
      <c r="J127" s="220"/>
      <c r="K127" s="221"/>
      <c r="L127" s="219"/>
      <c r="M127" s="219"/>
      <c r="N127" s="219"/>
      <c r="O127" s="222"/>
      <c r="P127" s="223"/>
      <c r="Q127" s="219"/>
      <c r="R127" s="219"/>
      <c r="S127" s="219"/>
      <c r="T127" s="220"/>
      <c r="U127" s="221"/>
      <c r="V127" s="219"/>
      <c r="W127" s="219"/>
      <c r="X127" s="219"/>
      <c r="Y127" s="222"/>
      <c r="Z127" s="223"/>
      <c r="AA127" s="219"/>
      <c r="AB127" s="219"/>
      <c r="AC127" s="222"/>
      <c r="AD127" s="220"/>
      <c r="AE127" s="212">
        <f t="shared" si="7"/>
        <v>0</v>
      </c>
      <c r="AF127" s="213">
        <f t="shared" si="8"/>
        <v>21</v>
      </c>
      <c r="AG127" s="256">
        <f t="shared" si="9"/>
        <v>0</v>
      </c>
      <c r="AH127" s="257">
        <f t="shared" si="10"/>
        <v>21</v>
      </c>
      <c r="AI127" s="850"/>
      <c r="AJ127" s="848"/>
      <c r="AK127" s="848"/>
      <c r="AL127" s="848"/>
      <c r="AM127" s="848"/>
      <c r="AN127" s="849"/>
      <c r="AY127" s="177">
        <f t="shared" si="6"/>
        <v>1</v>
      </c>
    </row>
    <row r="128" spans="3:51" ht="18" hidden="1" customHeight="1">
      <c r="C128" s="216" t="str">
        <f>IF(D128="","",SUBTOTAL(103,$D$78:D128))</f>
        <v/>
      </c>
      <c r="D128" s="846" t="str">
        <f>IF('Input Data'!I121="","",'Input Data'!I121)</f>
        <v/>
      </c>
      <c r="E128" s="847"/>
      <c r="F128" s="221"/>
      <c r="G128" s="219"/>
      <c r="H128" s="219"/>
      <c r="I128" s="219"/>
      <c r="J128" s="220"/>
      <c r="K128" s="221"/>
      <c r="L128" s="219"/>
      <c r="M128" s="219"/>
      <c r="N128" s="219"/>
      <c r="O128" s="222"/>
      <c r="P128" s="223"/>
      <c r="Q128" s="219"/>
      <c r="R128" s="219"/>
      <c r="S128" s="219"/>
      <c r="T128" s="220"/>
      <c r="U128" s="221"/>
      <c r="V128" s="219"/>
      <c r="W128" s="219"/>
      <c r="X128" s="219"/>
      <c r="Y128" s="222"/>
      <c r="Z128" s="223"/>
      <c r="AA128" s="219"/>
      <c r="AB128" s="219"/>
      <c r="AC128" s="222"/>
      <c r="AD128" s="220"/>
      <c r="AE128" s="212" t="str">
        <f t="shared" si="7"/>
        <v/>
      </c>
      <c r="AF128" s="213" t="str">
        <f t="shared" si="8"/>
        <v/>
      </c>
      <c r="AG128" s="256" t="str">
        <f t="shared" si="9"/>
        <v/>
      </c>
      <c r="AH128" s="257" t="str">
        <f t="shared" si="10"/>
        <v/>
      </c>
      <c r="AI128" s="850"/>
      <c r="AJ128" s="848"/>
      <c r="AK128" s="848"/>
      <c r="AL128" s="848"/>
      <c r="AM128" s="848"/>
      <c r="AN128" s="849"/>
      <c r="AY128" s="177">
        <f t="shared" si="6"/>
        <v>0</v>
      </c>
    </row>
    <row r="129" spans="2:51" ht="18" hidden="1" customHeight="1">
      <c r="C129" s="216" t="str">
        <f>IF(D129="","",SUBTOTAL(103,$D$78:D129))</f>
        <v/>
      </c>
      <c r="D129" s="846" t="str">
        <f>IF('Input Data'!I122="","",'Input Data'!I122)</f>
        <v/>
      </c>
      <c r="E129" s="847"/>
      <c r="F129" s="221"/>
      <c r="G129" s="219"/>
      <c r="H129" s="219"/>
      <c r="I129" s="219"/>
      <c r="J129" s="220"/>
      <c r="K129" s="221"/>
      <c r="L129" s="219"/>
      <c r="M129" s="219"/>
      <c r="N129" s="219"/>
      <c r="O129" s="222"/>
      <c r="P129" s="223"/>
      <c r="Q129" s="219"/>
      <c r="R129" s="219"/>
      <c r="S129" s="219"/>
      <c r="T129" s="220"/>
      <c r="U129" s="221"/>
      <c r="V129" s="219"/>
      <c r="W129" s="219"/>
      <c r="X129" s="219"/>
      <c r="Y129" s="222"/>
      <c r="Z129" s="223"/>
      <c r="AA129" s="219"/>
      <c r="AB129" s="219"/>
      <c r="AC129" s="222"/>
      <c r="AD129" s="220"/>
      <c r="AE129" s="212" t="str">
        <f t="shared" si="7"/>
        <v/>
      </c>
      <c r="AF129" s="213" t="str">
        <f t="shared" si="8"/>
        <v/>
      </c>
      <c r="AG129" s="256" t="str">
        <f t="shared" si="9"/>
        <v/>
      </c>
      <c r="AH129" s="257" t="str">
        <f t="shared" si="10"/>
        <v/>
      </c>
      <c r="AI129" s="850"/>
      <c r="AJ129" s="848"/>
      <c r="AK129" s="848"/>
      <c r="AL129" s="848"/>
      <c r="AM129" s="848"/>
      <c r="AN129" s="849"/>
      <c r="AY129" s="177">
        <f t="shared" si="6"/>
        <v>0</v>
      </c>
    </row>
    <row r="130" spans="2:51" ht="18" hidden="1" customHeight="1">
      <c r="C130" s="216" t="str">
        <f>IF(D130="","",SUBTOTAL(103,$D$78:D130))</f>
        <v/>
      </c>
      <c r="D130" s="846" t="str">
        <f>IF('Input Data'!I123="","",'Input Data'!I123)</f>
        <v/>
      </c>
      <c r="E130" s="847"/>
      <c r="F130" s="221"/>
      <c r="G130" s="219"/>
      <c r="H130" s="219"/>
      <c r="I130" s="219"/>
      <c r="J130" s="220"/>
      <c r="K130" s="221"/>
      <c r="L130" s="219"/>
      <c r="M130" s="219"/>
      <c r="N130" s="219"/>
      <c r="O130" s="222"/>
      <c r="P130" s="223"/>
      <c r="Q130" s="219"/>
      <c r="R130" s="219"/>
      <c r="S130" s="219"/>
      <c r="T130" s="220"/>
      <c r="U130" s="221"/>
      <c r="V130" s="219"/>
      <c r="W130" s="219"/>
      <c r="X130" s="219"/>
      <c r="Y130" s="222"/>
      <c r="Z130" s="223"/>
      <c r="AA130" s="219"/>
      <c r="AB130" s="219"/>
      <c r="AC130" s="222"/>
      <c r="AD130" s="220"/>
      <c r="AE130" s="212" t="str">
        <f t="shared" si="7"/>
        <v/>
      </c>
      <c r="AF130" s="213" t="str">
        <f t="shared" si="8"/>
        <v/>
      </c>
      <c r="AG130" s="256" t="str">
        <f t="shared" si="9"/>
        <v/>
      </c>
      <c r="AH130" s="257" t="str">
        <f t="shared" si="10"/>
        <v/>
      </c>
      <c r="AI130" s="850"/>
      <c r="AJ130" s="848"/>
      <c r="AK130" s="848"/>
      <c r="AL130" s="848"/>
      <c r="AM130" s="848"/>
      <c r="AN130" s="849"/>
      <c r="AY130" s="177">
        <f t="shared" si="6"/>
        <v>0</v>
      </c>
    </row>
    <row r="131" spans="2:51" ht="18" hidden="1" customHeight="1">
      <c r="C131" s="216" t="str">
        <f>IF(D131="","",SUBTOTAL(103,$D$78:D131))</f>
        <v/>
      </c>
      <c r="D131" s="846" t="str">
        <f>IF('Input Data'!I124="","",'Input Data'!I124)</f>
        <v/>
      </c>
      <c r="E131" s="847"/>
      <c r="F131" s="221"/>
      <c r="G131" s="219"/>
      <c r="H131" s="219"/>
      <c r="I131" s="219"/>
      <c r="J131" s="220"/>
      <c r="K131" s="221"/>
      <c r="L131" s="219"/>
      <c r="M131" s="219"/>
      <c r="N131" s="219"/>
      <c r="O131" s="222"/>
      <c r="P131" s="223"/>
      <c r="Q131" s="219"/>
      <c r="R131" s="219"/>
      <c r="S131" s="219"/>
      <c r="T131" s="220"/>
      <c r="U131" s="221"/>
      <c r="V131" s="219"/>
      <c r="W131" s="219"/>
      <c r="X131" s="219"/>
      <c r="Y131" s="222"/>
      <c r="Z131" s="223"/>
      <c r="AA131" s="219"/>
      <c r="AB131" s="219"/>
      <c r="AC131" s="222"/>
      <c r="AD131" s="220"/>
      <c r="AE131" s="212" t="str">
        <f t="shared" si="7"/>
        <v/>
      </c>
      <c r="AF131" s="213" t="str">
        <f t="shared" si="8"/>
        <v/>
      </c>
      <c r="AG131" s="256" t="str">
        <f t="shared" si="9"/>
        <v/>
      </c>
      <c r="AH131" s="257" t="str">
        <f t="shared" si="10"/>
        <v/>
      </c>
      <c r="AI131" s="850"/>
      <c r="AJ131" s="848"/>
      <c r="AK131" s="848"/>
      <c r="AL131" s="848"/>
      <c r="AM131" s="848"/>
      <c r="AN131" s="849"/>
      <c r="AY131" s="177">
        <f t="shared" si="6"/>
        <v>0</v>
      </c>
    </row>
    <row r="132" spans="2:51" ht="18" hidden="1" customHeight="1">
      <c r="C132" s="216" t="str">
        <f>IF(D132="","",SUBTOTAL(103,$D$78:D132))</f>
        <v/>
      </c>
      <c r="D132" s="846" t="str">
        <f>IF('Input Data'!I125="","",'Input Data'!I125)</f>
        <v/>
      </c>
      <c r="E132" s="847"/>
      <c r="F132" s="221"/>
      <c r="G132" s="219"/>
      <c r="H132" s="219"/>
      <c r="I132" s="219"/>
      <c r="J132" s="220"/>
      <c r="K132" s="221"/>
      <c r="L132" s="219"/>
      <c r="M132" s="219"/>
      <c r="N132" s="219"/>
      <c r="O132" s="222"/>
      <c r="P132" s="223"/>
      <c r="Q132" s="219"/>
      <c r="R132" s="219"/>
      <c r="S132" s="219"/>
      <c r="T132" s="220"/>
      <c r="U132" s="221"/>
      <c r="V132" s="219"/>
      <c r="W132" s="219"/>
      <c r="X132" s="219"/>
      <c r="Y132" s="222"/>
      <c r="Z132" s="223"/>
      <c r="AA132" s="219"/>
      <c r="AB132" s="219"/>
      <c r="AC132" s="222"/>
      <c r="AD132" s="220"/>
      <c r="AE132" s="212" t="str">
        <f t="shared" si="7"/>
        <v/>
      </c>
      <c r="AF132" s="213" t="str">
        <f t="shared" si="8"/>
        <v/>
      </c>
      <c r="AG132" s="256" t="str">
        <f t="shared" si="9"/>
        <v/>
      </c>
      <c r="AH132" s="257" t="str">
        <f t="shared" si="10"/>
        <v/>
      </c>
      <c r="AI132" s="850"/>
      <c r="AJ132" s="848"/>
      <c r="AK132" s="848"/>
      <c r="AL132" s="848"/>
      <c r="AM132" s="848"/>
      <c r="AN132" s="849"/>
      <c r="AY132" s="177">
        <f t="shared" si="6"/>
        <v>0</v>
      </c>
    </row>
    <row r="133" spans="2:51" ht="18" hidden="1" customHeight="1">
      <c r="C133" s="216" t="str">
        <f>IF(D133="","",SUBTOTAL(103,$D$78:D133))</f>
        <v/>
      </c>
      <c r="D133" s="846" t="str">
        <f>IF('Input Data'!I126="","",'Input Data'!I126)</f>
        <v/>
      </c>
      <c r="E133" s="847"/>
      <c r="F133" s="221"/>
      <c r="G133" s="219"/>
      <c r="H133" s="219"/>
      <c r="I133" s="219"/>
      <c r="J133" s="220"/>
      <c r="K133" s="221"/>
      <c r="L133" s="219"/>
      <c r="M133" s="219"/>
      <c r="N133" s="219"/>
      <c r="O133" s="222"/>
      <c r="P133" s="223"/>
      <c r="Q133" s="219"/>
      <c r="R133" s="219"/>
      <c r="S133" s="219"/>
      <c r="T133" s="220"/>
      <c r="U133" s="221"/>
      <c r="V133" s="219"/>
      <c r="W133" s="219"/>
      <c r="X133" s="219"/>
      <c r="Y133" s="222"/>
      <c r="Z133" s="223"/>
      <c r="AA133" s="219"/>
      <c r="AB133" s="219"/>
      <c r="AC133" s="222"/>
      <c r="AD133" s="220"/>
      <c r="AE133" s="212" t="str">
        <f t="shared" si="7"/>
        <v/>
      </c>
      <c r="AF133" s="213" t="str">
        <f t="shared" si="8"/>
        <v/>
      </c>
      <c r="AG133" s="256" t="str">
        <f t="shared" si="9"/>
        <v/>
      </c>
      <c r="AH133" s="257" t="str">
        <f t="shared" si="10"/>
        <v/>
      </c>
      <c r="AI133" s="850"/>
      <c r="AJ133" s="848"/>
      <c r="AK133" s="848"/>
      <c r="AL133" s="848"/>
      <c r="AM133" s="848"/>
      <c r="AN133" s="849"/>
      <c r="AY133" s="177">
        <f t="shared" si="6"/>
        <v>0</v>
      </c>
    </row>
    <row r="134" spans="2:51" ht="18" hidden="1" customHeight="1">
      <c r="C134" s="216" t="str">
        <f>IF(D134="","",SUBTOTAL(103,$D$78:D134))</f>
        <v/>
      </c>
      <c r="D134" s="846" t="str">
        <f>IF('Input Data'!I127="","",'Input Data'!I127)</f>
        <v/>
      </c>
      <c r="E134" s="847"/>
      <c r="F134" s="221"/>
      <c r="G134" s="219"/>
      <c r="H134" s="219"/>
      <c r="I134" s="219"/>
      <c r="J134" s="220"/>
      <c r="K134" s="221"/>
      <c r="L134" s="219"/>
      <c r="M134" s="219"/>
      <c r="N134" s="219"/>
      <c r="O134" s="222"/>
      <c r="P134" s="223"/>
      <c r="Q134" s="219"/>
      <c r="R134" s="219"/>
      <c r="S134" s="219"/>
      <c r="T134" s="220"/>
      <c r="U134" s="221"/>
      <c r="V134" s="219"/>
      <c r="W134" s="219"/>
      <c r="X134" s="219"/>
      <c r="Y134" s="222"/>
      <c r="Z134" s="223"/>
      <c r="AA134" s="219"/>
      <c r="AB134" s="219"/>
      <c r="AC134" s="222"/>
      <c r="AD134" s="220"/>
      <c r="AE134" s="212" t="str">
        <f t="shared" si="7"/>
        <v/>
      </c>
      <c r="AF134" s="213" t="str">
        <f t="shared" si="8"/>
        <v/>
      </c>
      <c r="AG134" s="256" t="str">
        <f t="shared" si="9"/>
        <v/>
      </c>
      <c r="AH134" s="257" t="str">
        <f t="shared" si="10"/>
        <v/>
      </c>
      <c r="AI134" s="850"/>
      <c r="AJ134" s="848"/>
      <c r="AK134" s="848"/>
      <c r="AL134" s="848"/>
      <c r="AM134" s="848"/>
      <c r="AN134" s="849"/>
      <c r="AY134" s="177">
        <f t="shared" si="6"/>
        <v>0</v>
      </c>
    </row>
    <row r="135" spans="2:51" ht="18" hidden="1" customHeight="1">
      <c r="C135" s="216" t="str">
        <f>IF(D135="","",SUBTOTAL(103,$D$78:D135))</f>
        <v/>
      </c>
      <c r="D135" s="846" t="str">
        <f>IF('Input Data'!I128="","",'Input Data'!I128)</f>
        <v/>
      </c>
      <c r="E135" s="847"/>
      <c r="F135" s="221"/>
      <c r="G135" s="219"/>
      <c r="H135" s="219"/>
      <c r="I135" s="219"/>
      <c r="J135" s="220"/>
      <c r="K135" s="221"/>
      <c r="L135" s="219"/>
      <c r="M135" s="219"/>
      <c r="N135" s="219"/>
      <c r="O135" s="222"/>
      <c r="P135" s="223"/>
      <c r="Q135" s="219"/>
      <c r="R135" s="219"/>
      <c r="S135" s="219"/>
      <c r="T135" s="220"/>
      <c r="U135" s="221"/>
      <c r="V135" s="219"/>
      <c r="W135" s="219"/>
      <c r="X135" s="219"/>
      <c r="Y135" s="222"/>
      <c r="Z135" s="223"/>
      <c r="AA135" s="219"/>
      <c r="AB135" s="219"/>
      <c r="AC135" s="222"/>
      <c r="AD135" s="220"/>
      <c r="AE135" s="212" t="str">
        <f t="shared" si="7"/>
        <v/>
      </c>
      <c r="AF135" s="213" t="str">
        <f t="shared" si="8"/>
        <v/>
      </c>
      <c r="AG135" s="256" t="str">
        <f t="shared" si="9"/>
        <v/>
      </c>
      <c r="AH135" s="257" t="str">
        <f t="shared" si="10"/>
        <v/>
      </c>
      <c r="AI135" s="850"/>
      <c r="AJ135" s="848"/>
      <c r="AK135" s="848"/>
      <c r="AL135" s="848"/>
      <c r="AM135" s="848"/>
      <c r="AN135" s="849"/>
      <c r="AY135" s="177">
        <f t="shared" si="6"/>
        <v>0</v>
      </c>
    </row>
    <row r="136" spans="2:51" ht="18" hidden="1" customHeight="1">
      <c r="C136" s="216" t="str">
        <f>IF(D136="","",SUBTOTAL(103,$D$78:D136))</f>
        <v/>
      </c>
      <c r="D136" s="846" t="str">
        <f>IF('Input Data'!I129="","",'Input Data'!I129)</f>
        <v/>
      </c>
      <c r="E136" s="847"/>
      <c r="F136" s="236"/>
      <c r="G136" s="237"/>
      <c r="H136" s="237"/>
      <c r="I136" s="237"/>
      <c r="J136" s="238"/>
      <c r="K136" s="236"/>
      <c r="L136" s="237"/>
      <c r="M136" s="237"/>
      <c r="N136" s="237"/>
      <c r="O136" s="239"/>
      <c r="P136" s="240"/>
      <c r="Q136" s="237"/>
      <c r="R136" s="237"/>
      <c r="S136" s="237"/>
      <c r="T136" s="238"/>
      <c r="U136" s="236"/>
      <c r="V136" s="237"/>
      <c r="W136" s="237"/>
      <c r="X136" s="237"/>
      <c r="Y136" s="239"/>
      <c r="Z136" s="240"/>
      <c r="AA136" s="237"/>
      <c r="AB136" s="237"/>
      <c r="AC136" s="239"/>
      <c r="AD136" s="238"/>
      <c r="AE136" s="212" t="str">
        <f t="shared" si="7"/>
        <v/>
      </c>
      <c r="AF136" s="213" t="str">
        <f t="shared" si="8"/>
        <v/>
      </c>
      <c r="AG136" s="256" t="str">
        <f t="shared" si="9"/>
        <v/>
      </c>
      <c r="AH136" s="257" t="str">
        <f t="shared" si="10"/>
        <v/>
      </c>
      <c r="AI136" s="850"/>
      <c r="AJ136" s="848"/>
      <c r="AK136" s="848"/>
      <c r="AL136" s="848"/>
      <c r="AM136" s="848"/>
      <c r="AN136" s="849"/>
      <c r="AY136" s="177">
        <f t="shared" si="6"/>
        <v>0</v>
      </c>
    </row>
    <row r="137" spans="2:51" ht="18" hidden="1" customHeight="1" thickBot="1">
      <c r="C137" s="216" t="str">
        <f>IF(D137="","",SUBTOTAL(103,$D$78:D137))</f>
        <v/>
      </c>
      <c r="D137" s="823" t="str">
        <f>IF('Input Data'!I130="","",'Input Data'!I130)</f>
        <v/>
      </c>
      <c r="E137" s="824"/>
      <c r="F137" s="236"/>
      <c r="G137" s="237"/>
      <c r="H137" s="237"/>
      <c r="I137" s="237"/>
      <c r="J137" s="238"/>
      <c r="K137" s="236"/>
      <c r="L137" s="237"/>
      <c r="M137" s="237"/>
      <c r="N137" s="237"/>
      <c r="O137" s="239"/>
      <c r="P137" s="240"/>
      <c r="Q137" s="237"/>
      <c r="R137" s="237"/>
      <c r="S137" s="237"/>
      <c r="T137" s="238"/>
      <c r="U137" s="236"/>
      <c r="V137" s="237"/>
      <c r="W137" s="237"/>
      <c r="X137" s="237"/>
      <c r="Y137" s="239"/>
      <c r="Z137" s="240"/>
      <c r="AA137" s="237"/>
      <c r="AB137" s="237"/>
      <c r="AC137" s="239"/>
      <c r="AD137" s="238"/>
      <c r="AE137" s="212" t="str">
        <f t="shared" si="7"/>
        <v/>
      </c>
      <c r="AF137" s="213" t="str">
        <f t="shared" si="8"/>
        <v/>
      </c>
      <c r="AG137" s="260" t="str">
        <f t="shared" si="9"/>
        <v/>
      </c>
      <c r="AH137" s="257" t="str">
        <f t="shared" si="10"/>
        <v/>
      </c>
      <c r="AI137" s="825"/>
      <c r="AJ137" s="826"/>
      <c r="AK137" s="826"/>
      <c r="AL137" s="826"/>
      <c r="AM137" s="826"/>
      <c r="AN137" s="827"/>
      <c r="AY137" s="177">
        <f t="shared" si="6"/>
        <v>0</v>
      </c>
    </row>
    <row r="138" spans="2:51" ht="21.95" customHeight="1" thickBot="1">
      <c r="B138" s="184"/>
      <c r="C138" s="261" cm="1">
        <f t="array" aca="1" ref="C138" ca="1">SUMPRODUCT(SUBTOTAL(103,OFFSET(D78,ROW(D78:D137)-ROW(D78),0,1)),--(TRIM(D78:D137)&lt;&gt;""))</f>
        <v>50</v>
      </c>
      <c r="D138" s="828" t="s">
        <v>206</v>
      </c>
      <c r="E138" s="829"/>
      <c r="F138" s="243">
        <f ca="1">IF(F14="","",$AM$147-(COUNTIF(F78:F137,"x")*1 + COUNTIF(F78:F137,"h")*0.5))</f>
        <v>50</v>
      </c>
      <c r="G138" s="243">
        <f t="shared" ref="G138:AD138" ca="1" si="11">IF(G14="","",$AM$147-(COUNTIF(G78:G137,"x")*1 + COUNTIF(G78:G137,"h")*0.5))</f>
        <v>50</v>
      </c>
      <c r="H138" s="243">
        <f ca="1">IF(H14="","",$AM$147-(COUNTIF(H78:H137,"x")*1 + COUNTIF(H78:H137,"h")*0.5))</f>
        <v>50</v>
      </c>
      <c r="I138" s="243">
        <f t="shared" ca="1" si="11"/>
        <v>50</v>
      </c>
      <c r="J138" s="244">
        <f t="shared" ca="1" si="11"/>
        <v>50</v>
      </c>
      <c r="K138" s="245">
        <f t="shared" ca="1" si="11"/>
        <v>50</v>
      </c>
      <c r="L138" s="243">
        <f t="shared" ca="1" si="11"/>
        <v>50</v>
      </c>
      <c r="M138" s="243">
        <f t="shared" ca="1" si="11"/>
        <v>50</v>
      </c>
      <c r="N138" s="243">
        <f t="shared" ca="1" si="11"/>
        <v>50</v>
      </c>
      <c r="O138" s="246">
        <f t="shared" ca="1" si="11"/>
        <v>50</v>
      </c>
      <c r="P138" s="247">
        <f t="shared" ca="1" si="11"/>
        <v>50</v>
      </c>
      <c r="Q138" s="243">
        <f t="shared" ca="1" si="11"/>
        <v>50</v>
      </c>
      <c r="R138" s="243">
        <f t="shared" ca="1" si="11"/>
        <v>50</v>
      </c>
      <c r="S138" s="243">
        <f t="shared" ca="1" si="11"/>
        <v>50</v>
      </c>
      <c r="T138" s="244">
        <f t="shared" ca="1" si="11"/>
        <v>50</v>
      </c>
      <c r="U138" s="245">
        <f t="shared" ca="1" si="11"/>
        <v>50</v>
      </c>
      <c r="V138" s="243">
        <f t="shared" ca="1" si="11"/>
        <v>50</v>
      </c>
      <c r="W138" s="243">
        <f t="shared" ca="1" si="11"/>
        <v>50</v>
      </c>
      <c r="X138" s="243" t="str">
        <f t="shared" si="11"/>
        <v/>
      </c>
      <c r="Y138" s="246" t="str">
        <f t="shared" si="11"/>
        <v/>
      </c>
      <c r="Z138" s="247">
        <f t="shared" ca="1" si="11"/>
        <v>50</v>
      </c>
      <c r="AA138" s="243">
        <f t="shared" ca="1" si="11"/>
        <v>50</v>
      </c>
      <c r="AB138" s="243">
        <f t="shared" ca="1" si="11"/>
        <v>50</v>
      </c>
      <c r="AC138" s="243" t="str">
        <f t="shared" si="11"/>
        <v/>
      </c>
      <c r="AD138" s="243" t="str">
        <f t="shared" si="11"/>
        <v/>
      </c>
      <c r="AE138" s="262"/>
      <c r="AF138" s="262"/>
      <c r="AG138" s="248">
        <f>SUM(AG78:AG137)</f>
        <v>0</v>
      </c>
      <c r="AH138" s="249">
        <f>SUM(AH78:AH137)</f>
        <v>1050</v>
      </c>
      <c r="AI138" s="830"/>
      <c r="AJ138" s="831"/>
      <c r="AK138" s="831"/>
      <c r="AL138" s="831"/>
      <c r="AM138" s="831"/>
      <c r="AN138" s="832"/>
    </row>
    <row r="139" spans="2:51" ht="21.95" customHeight="1" thickBot="1">
      <c r="B139" s="184"/>
      <c r="C139" s="261">
        <f ca="1">IF(C77="","",C77+C138)</f>
        <v>100</v>
      </c>
      <c r="D139" s="828" t="s">
        <v>207</v>
      </c>
      <c r="E139" s="829"/>
      <c r="F139" s="247">
        <f t="shared" ref="F139:AD139" ca="1" si="12">IF(F14="","",F77+F138)</f>
        <v>100</v>
      </c>
      <c r="G139" s="263">
        <f ca="1">IF(G14="","",G77+G138)</f>
        <v>100</v>
      </c>
      <c r="H139" s="264">
        <f t="shared" ca="1" si="12"/>
        <v>99</v>
      </c>
      <c r="I139" s="264">
        <f t="shared" ca="1" si="12"/>
        <v>100</v>
      </c>
      <c r="J139" s="265">
        <f t="shared" ca="1" si="12"/>
        <v>100</v>
      </c>
      <c r="K139" s="263">
        <f t="shared" ca="1" si="12"/>
        <v>100</v>
      </c>
      <c r="L139" s="264">
        <f t="shared" ca="1" si="12"/>
        <v>100</v>
      </c>
      <c r="M139" s="264">
        <f t="shared" ca="1" si="12"/>
        <v>100</v>
      </c>
      <c r="N139" s="264">
        <f t="shared" ca="1" si="12"/>
        <v>100</v>
      </c>
      <c r="O139" s="265">
        <f t="shared" ca="1" si="12"/>
        <v>100</v>
      </c>
      <c r="P139" s="263">
        <f t="shared" ca="1" si="12"/>
        <v>100</v>
      </c>
      <c r="Q139" s="264">
        <f t="shared" ca="1" si="12"/>
        <v>100</v>
      </c>
      <c r="R139" s="264">
        <f t="shared" ca="1" si="12"/>
        <v>100</v>
      </c>
      <c r="S139" s="264">
        <f t="shared" ca="1" si="12"/>
        <v>100</v>
      </c>
      <c r="T139" s="265">
        <f t="shared" ca="1" si="12"/>
        <v>100</v>
      </c>
      <c r="U139" s="263">
        <f t="shared" ca="1" si="12"/>
        <v>100</v>
      </c>
      <c r="V139" s="264">
        <f t="shared" ca="1" si="12"/>
        <v>100</v>
      </c>
      <c r="W139" s="264">
        <f t="shared" ca="1" si="12"/>
        <v>100</v>
      </c>
      <c r="X139" s="264" t="str">
        <f t="shared" si="12"/>
        <v/>
      </c>
      <c r="Y139" s="265" t="str">
        <f t="shared" si="12"/>
        <v/>
      </c>
      <c r="Z139" s="263">
        <f t="shared" ca="1" si="12"/>
        <v>100</v>
      </c>
      <c r="AA139" s="264">
        <f t="shared" ca="1" si="12"/>
        <v>100</v>
      </c>
      <c r="AB139" s="264">
        <f t="shared" ca="1" si="12"/>
        <v>100</v>
      </c>
      <c r="AC139" s="264" t="str">
        <f t="shared" si="12"/>
        <v/>
      </c>
      <c r="AD139" s="265" t="str">
        <f t="shared" si="12"/>
        <v/>
      </c>
      <c r="AE139" s="266"/>
      <c r="AF139" s="266"/>
      <c r="AG139" s="260">
        <f>AG77+AG138</f>
        <v>1</v>
      </c>
      <c r="AH139" s="267">
        <f>AH77+AH138</f>
        <v>2099</v>
      </c>
      <c r="AI139" s="833"/>
      <c r="AJ139" s="834"/>
      <c r="AK139" s="834"/>
      <c r="AL139" s="834"/>
      <c r="AM139" s="834"/>
      <c r="AN139" s="835"/>
    </row>
    <row r="140" spans="2:51" ht="6.75" customHeight="1" thickBot="1">
      <c r="C140" s="809"/>
      <c r="D140" s="809"/>
      <c r="E140" s="268"/>
      <c r="F140" s="810"/>
      <c r="G140" s="810"/>
      <c r="H140" s="810"/>
      <c r="I140" s="810"/>
      <c r="J140" s="810"/>
    </row>
    <row r="141" spans="2:51" ht="25.35" customHeight="1" thickBot="1">
      <c r="C141" s="269" t="s">
        <v>208</v>
      </c>
      <c r="D141" s="270"/>
      <c r="E141" s="270"/>
      <c r="F141" s="271"/>
      <c r="G141" s="271"/>
      <c r="H141" s="271"/>
      <c r="I141" s="271"/>
      <c r="J141" s="271"/>
      <c r="K141" s="271"/>
      <c r="L141" s="271"/>
      <c r="M141" s="271"/>
      <c r="N141" s="271"/>
      <c r="O141" s="271"/>
      <c r="P141" s="271"/>
      <c r="Q141" s="271"/>
      <c r="R141" s="272"/>
      <c r="S141" s="273" t="s">
        <v>209</v>
      </c>
      <c r="T141" s="274"/>
      <c r="U141" s="274"/>
      <c r="V141" s="274"/>
      <c r="W141" s="274"/>
      <c r="X141" s="275"/>
      <c r="Y141" s="275"/>
      <c r="Z141" s="275"/>
      <c r="AA141" s="276"/>
      <c r="AB141" s="277"/>
      <c r="AD141" s="811" t="s">
        <v>210</v>
      </c>
      <c r="AE141" s="812"/>
      <c r="AF141" s="812"/>
      <c r="AG141" s="812"/>
      <c r="AH141" s="815" t="str">
        <f>IF(Z11="","",Z11)</f>
        <v>MARCH</v>
      </c>
      <c r="AI141" s="817" t="s">
        <v>211</v>
      </c>
      <c r="AJ141" s="818"/>
      <c r="AK141" s="821">
        <f>IF(AR13="","",AR13)</f>
        <v>21</v>
      </c>
      <c r="AL141" s="836" t="s">
        <v>212</v>
      </c>
      <c r="AM141" s="836"/>
      <c r="AN141" s="837"/>
    </row>
    <row r="142" spans="2:51" ht="15" customHeight="1" thickBot="1">
      <c r="C142" s="795" t="s">
        <v>213</v>
      </c>
      <c r="D142" s="795"/>
      <c r="E142" s="795"/>
      <c r="F142" s="795"/>
      <c r="G142" s="795"/>
      <c r="H142" s="795"/>
      <c r="I142" s="795"/>
      <c r="J142" s="795"/>
      <c r="K142" s="795"/>
      <c r="L142" s="795"/>
      <c r="M142" s="795"/>
      <c r="N142" s="795"/>
      <c r="O142" s="795"/>
      <c r="P142" s="795"/>
      <c r="Q142" s="271"/>
      <c r="R142" s="272"/>
      <c r="S142" s="838" t="s">
        <v>214</v>
      </c>
      <c r="T142" s="839"/>
      <c r="U142" s="839"/>
      <c r="V142" s="839"/>
      <c r="W142" s="839"/>
      <c r="X142" s="839"/>
      <c r="Y142" s="839"/>
      <c r="Z142" s="839"/>
      <c r="AA142" s="839"/>
      <c r="AB142" s="278"/>
      <c r="AD142" s="813"/>
      <c r="AE142" s="814"/>
      <c r="AF142" s="814"/>
      <c r="AG142" s="814"/>
      <c r="AH142" s="816"/>
      <c r="AI142" s="819"/>
      <c r="AJ142" s="820"/>
      <c r="AK142" s="822"/>
      <c r="AL142" s="279" t="s">
        <v>190</v>
      </c>
      <c r="AM142" s="280" t="s">
        <v>194</v>
      </c>
      <c r="AN142" s="281" t="s">
        <v>215</v>
      </c>
    </row>
    <row r="143" spans="2:51">
      <c r="C143" s="795" t="s">
        <v>216</v>
      </c>
      <c r="D143" s="795"/>
      <c r="E143" s="795"/>
      <c r="F143" s="795"/>
      <c r="G143" s="795"/>
      <c r="H143" s="795"/>
      <c r="I143" s="795"/>
      <c r="J143" s="795"/>
      <c r="K143" s="795"/>
      <c r="L143" s="795"/>
      <c r="M143" s="795"/>
      <c r="N143" s="795"/>
      <c r="O143" s="795"/>
      <c r="P143" s="795"/>
      <c r="Q143" s="271"/>
      <c r="R143" s="272"/>
      <c r="S143" s="773"/>
      <c r="T143" s="774"/>
      <c r="U143" s="774"/>
      <c r="V143" s="774"/>
      <c r="W143" s="774"/>
      <c r="X143" s="774"/>
      <c r="Y143" s="774"/>
      <c r="Z143" s="774"/>
      <c r="AA143" s="774"/>
      <c r="AB143" s="278"/>
      <c r="AD143" s="840" t="s">
        <v>217</v>
      </c>
      <c r="AE143" s="841"/>
      <c r="AF143" s="841"/>
      <c r="AG143" s="841"/>
      <c r="AH143" s="841"/>
      <c r="AI143" s="841"/>
      <c r="AJ143" s="841"/>
      <c r="AK143" s="842"/>
      <c r="AL143" s="807">
        <f ca="1">IF('SF2'!AL143="","",'SF2'!AL143)</f>
        <v>50</v>
      </c>
      <c r="AM143" s="807">
        <f ca="1">IF('SF2'!AM143="","",'SF2'!AM143)</f>
        <v>50</v>
      </c>
      <c r="AN143" s="789">
        <f ca="1">AL143+AM143</f>
        <v>100</v>
      </c>
    </row>
    <row r="144" spans="2:51" ht="15.75" customHeight="1">
      <c r="C144" s="795" t="s">
        <v>218</v>
      </c>
      <c r="D144" s="795"/>
      <c r="E144" s="795"/>
      <c r="F144" s="795"/>
      <c r="G144" s="795"/>
      <c r="H144" s="795"/>
      <c r="I144" s="795"/>
      <c r="J144" s="795"/>
      <c r="K144" s="795"/>
      <c r="L144" s="795"/>
      <c r="M144" s="795"/>
      <c r="N144" s="795"/>
      <c r="O144" s="795"/>
      <c r="P144" s="795"/>
      <c r="Q144" s="271"/>
      <c r="R144" s="272"/>
      <c r="S144" s="773"/>
      <c r="T144" s="774"/>
      <c r="U144" s="774"/>
      <c r="V144" s="774"/>
      <c r="W144" s="774"/>
      <c r="X144" s="774"/>
      <c r="Y144" s="774"/>
      <c r="Z144" s="774"/>
      <c r="AA144" s="774"/>
      <c r="AB144" s="278"/>
      <c r="AD144" s="843"/>
      <c r="AE144" s="844"/>
      <c r="AF144" s="844"/>
      <c r="AG144" s="844"/>
      <c r="AH144" s="844"/>
      <c r="AI144" s="844"/>
      <c r="AJ144" s="844"/>
      <c r="AK144" s="845"/>
      <c r="AL144" s="769"/>
      <c r="AM144" s="769"/>
      <c r="AN144" s="771"/>
    </row>
    <row r="145" spans="3:40" ht="15.75" customHeight="1">
      <c r="C145" s="804" t="s">
        <v>219</v>
      </c>
      <c r="D145" s="808" t="s">
        <v>220</v>
      </c>
      <c r="E145" s="284"/>
      <c r="F145" s="802" t="s">
        <v>221</v>
      </c>
      <c r="G145" s="802"/>
      <c r="H145" s="802"/>
      <c r="I145" s="802"/>
      <c r="J145" s="802"/>
      <c r="K145" s="802"/>
      <c r="L145" s="802"/>
      <c r="M145" s="802"/>
      <c r="N145" s="802"/>
      <c r="O145" s="802"/>
      <c r="P145" s="794" t="s">
        <v>222</v>
      </c>
      <c r="Q145" s="794"/>
      <c r="R145" s="272"/>
      <c r="S145" s="286" t="s">
        <v>223</v>
      </c>
      <c r="X145" s="215"/>
      <c r="AA145" s="287"/>
      <c r="AB145" s="278"/>
      <c r="AD145" s="780" t="s">
        <v>224</v>
      </c>
      <c r="AE145" s="781"/>
      <c r="AF145" s="781"/>
      <c r="AG145" s="782"/>
      <c r="AH145" s="782"/>
      <c r="AI145" s="782"/>
      <c r="AJ145" s="782"/>
      <c r="AK145" s="782"/>
      <c r="AL145" s="803">
        <v>0</v>
      </c>
      <c r="AM145" s="803">
        <v>0</v>
      </c>
      <c r="AN145" s="777">
        <f>IF(AL145="","",AL145+AM145)</f>
        <v>0</v>
      </c>
    </row>
    <row r="146" spans="3:40" ht="15.75" customHeight="1">
      <c r="C146" s="804"/>
      <c r="D146" s="808"/>
      <c r="E146" s="284"/>
      <c r="F146" s="799" t="s">
        <v>225</v>
      </c>
      <c r="G146" s="799"/>
      <c r="H146" s="799"/>
      <c r="I146" s="799"/>
      <c r="J146" s="799"/>
      <c r="K146" s="799"/>
      <c r="L146" s="799"/>
      <c r="M146" s="799"/>
      <c r="N146" s="799"/>
      <c r="O146" s="799"/>
      <c r="P146" s="794"/>
      <c r="Q146" s="794"/>
      <c r="R146" s="272"/>
      <c r="S146" s="286" t="s">
        <v>226</v>
      </c>
      <c r="T146" s="215"/>
      <c r="U146" s="215"/>
      <c r="V146" s="215"/>
      <c r="W146" s="215"/>
      <c r="X146" s="215"/>
      <c r="AA146" s="287"/>
      <c r="AB146" s="278"/>
      <c r="AD146" s="780"/>
      <c r="AE146" s="781"/>
      <c r="AF146" s="781"/>
      <c r="AG146" s="782"/>
      <c r="AH146" s="782"/>
      <c r="AI146" s="782"/>
      <c r="AJ146" s="782"/>
      <c r="AK146" s="782"/>
      <c r="AL146" s="803"/>
      <c r="AM146" s="803"/>
      <c r="AN146" s="777"/>
    </row>
    <row r="147" spans="3:40" ht="18" customHeight="1">
      <c r="C147" s="804" t="s">
        <v>227</v>
      </c>
      <c r="D147" s="805" t="s">
        <v>228</v>
      </c>
      <c r="E147" s="288"/>
      <c r="F147" s="806" t="s">
        <v>229</v>
      </c>
      <c r="G147" s="806"/>
      <c r="H147" s="806"/>
      <c r="I147" s="806"/>
      <c r="J147" s="806"/>
      <c r="K147" s="806"/>
      <c r="L147" s="806"/>
      <c r="M147" s="806"/>
      <c r="N147" s="806"/>
      <c r="O147" s="806"/>
      <c r="P147" s="289"/>
      <c r="Q147" s="271"/>
      <c r="R147" s="272"/>
      <c r="S147" s="290" t="s">
        <v>230</v>
      </c>
      <c r="T147" s="215"/>
      <c r="U147" s="215"/>
      <c r="V147" s="215"/>
      <c r="W147" s="215"/>
      <c r="X147" s="215"/>
      <c r="AA147" s="287"/>
      <c r="AB147" s="278"/>
      <c r="AD147" s="780" t="s">
        <v>231</v>
      </c>
      <c r="AE147" s="781"/>
      <c r="AF147" s="781"/>
      <c r="AG147" s="782"/>
      <c r="AH147" s="782"/>
      <c r="AI147" s="782"/>
      <c r="AJ147" s="782"/>
      <c r="AK147" s="782"/>
      <c r="AL147" s="807" cm="1">
        <f t="array" aca="1" ref="AL147" ca="1">AL143+COUNTIF(AI17:AI76,"Transferred In")-SUM(COUNTIF(AI17:AI76,{"NLS","Transferred Out"}))</f>
        <v>50</v>
      </c>
      <c r="AM147" s="807" cm="1">
        <f t="array" aca="1" ref="AM147" ca="1">AM143+COUNTIF(AI78:AJ137,"Transferred In")-SUM(COUNTIF(AI78:AJ137,{"NLS","Transferred Out"}))</f>
        <v>50</v>
      </c>
      <c r="AN147" s="789">
        <f ca="1">AL147+AM147</f>
        <v>100</v>
      </c>
    </row>
    <row r="148" spans="3:40" ht="14.25" customHeight="1">
      <c r="C148" s="804"/>
      <c r="D148" s="805"/>
      <c r="E148" s="288"/>
      <c r="F148" s="799" t="s">
        <v>232</v>
      </c>
      <c r="G148" s="799"/>
      <c r="H148" s="799"/>
      <c r="I148" s="799"/>
      <c r="J148" s="799"/>
      <c r="K148" s="799"/>
      <c r="L148" s="799"/>
      <c r="M148" s="799"/>
      <c r="N148" s="799"/>
      <c r="O148" s="799"/>
      <c r="P148" s="271"/>
      <c r="Q148" s="271"/>
      <c r="R148" s="272"/>
      <c r="S148" s="290" t="s">
        <v>233</v>
      </c>
      <c r="X148" s="215"/>
      <c r="AA148" s="287"/>
      <c r="AB148" s="278"/>
      <c r="AD148" s="780"/>
      <c r="AE148" s="781"/>
      <c r="AF148" s="781"/>
      <c r="AG148" s="782"/>
      <c r="AH148" s="782"/>
      <c r="AI148" s="782"/>
      <c r="AJ148" s="782"/>
      <c r="AK148" s="782"/>
      <c r="AL148" s="769"/>
      <c r="AM148" s="769"/>
      <c r="AN148" s="771"/>
    </row>
    <row r="149" spans="3:40" ht="15.75" customHeight="1">
      <c r="C149" s="800" t="s">
        <v>234</v>
      </c>
      <c r="D149" s="801" t="s">
        <v>235</v>
      </c>
      <c r="E149" s="801"/>
      <c r="F149" s="802" t="s">
        <v>236</v>
      </c>
      <c r="G149" s="802"/>
      <c r="H149" s="802"/>
      <c r="I149" s="802"/>
      <c r="J149" s="802"/>
      <c r="K149" s="802"/>
      <c r="L149" s="802"/>
      <c r="M149" s="802"/>
      <c r="N149" s="802"/>
      <c r="O149" s="802"/>
      <c r="P149" s="794" t="s">
        <v>222</v>
      </c>
      <c r="Q149" s="794"/>
      <c r="R149" s="272"/>
      <c r="S149" s="290" t="s">
        <v>237</v>
      </c>
      <c r="AA149" s="287"/>
      <c r="AB149" s="278"/>
      <c r="AD149" s="780" t="s">
        <v>238</v>
      </c>
      <c r="AE149" s="781"/>
      <c r="AF149" s="781"/>
      <c r="AG149" s="782"/>
      <c r="AH149" s="782"/>
      <c r="AI149" s="782"/>
      <c r="AJ149" s="782"/>
      <c r="AK149" s="782"/>
      <c r="AL149" s="790" t="str">
        <f ca="1">IF(AL143=0,"",IF(MOD(AL147/AL143*100,1)=0,TEXT(AL147/AL143*100,"0"),TEXT(AL147/AL143*100,"0.00")))</f>
        <v>100</v>
      </c>
      <c r="AM149" s="790" t="str">
        <f ca="1">IF(AM143=0,"",IF(MOD(ROUND(AM147/AM143*100,2),1)=0,TEXT(ROUND(AM147/AM143*100,2),"0"),TEXT(ROUND(AM147/AM143*100,2),"0.00")))</f>
        <v>100</v>
      </c>
      <c r="AN149" s="792" t="str">
        <f ca="1">IF(AN143=0,"",IF(MOD(ROUND(AN147/AN143*100,2),1)=0,TEXT(ROUND(AN147/AN143*100,2),"0"),TEXT(ROUND(AN147/AN143*100,2),"0.00")))</f>
        <v>100</v>
      </c>
    </row>
    <row r="150" spans="3:40" ht="19.5" customHeight="1">
      <c r="C150" s="800"/>
      <c r="D150" s="801"/>
      <c r="E150" s="801"/>
      <c r="F150" s="794" t="s">
        <v>239</v>
      </c>
      <c r="G150" s="794"/>
      <c r="H150" s="794"/>
      <c r="I150" s="794"/>
      <c r="J150" s="794"/>
      <c r="K150" s="794"/>
      <c r="L150" s="794"/>
      <c r="M150" s="794"/>
      <c r="N150" s="794"/>
      <c r="O150" s="794"/>
      <c r="P150" s="794"/>
      <c r="Q150" s="794"/>
      <c r="R150" s="272"/>
      <c r="S150" s="290" t="s">
        <v>240</v>
      </c>
      <c r="AA150" s="287"/>
      <c r="AB150" s="278"/>
      <c r="AD150" s="780"/>
      <c r="AE150" s="781"/>
      <c r="AF150" s="781"/>
      <c r="AG150" s="782"/>
      <c r="AH150" s="782"/>
      <c r="AI150" s="782"/>
      <c r="AJ150" s="782"/>
      <c r="AK150" s="782"/>
      <c r="AL150" s="791"/>
      <c r="AM150" s="791"/>
      <c r="AN150" s="793"/>
    </row>
    <row r="151" spans="3:40" ht="26.25" customHeight="1">
      <c r="C151" s="795"/>
      <c r="D151" s="795"/>
      <c r="E151" s="795"/>
      <c r="F151" s="795"/>
      <c r="G151" s="795"/>
      <c r="H151" s="795"/>
      <c r="I151" s="795"/>
      <c r="J151" s="795"/>
      <c r="K151" s="795"/>
      <c r="L151" s="795"/>
      <c r="M151" s="795"/>
      <c r="N151" s="795"/>
      <c r="O151" s="285"/>
      <c r="P151" s="285"/>
      <c r="Q151" s="271"/>
      <c r="R151" s="272"/>
      <c r="S151" s="286" t="s">
        <v>241</v>
      </c>
      <c r="AA151" s="215"/>
      <c r="AB151" s="278"/>
      <c r="AD151" s="796" t="s">
        <v>242</v>
      </c>
      <c r="AE151" s="797"/>
      <c r="AF151" s="797"/>
      <c r="AG151" s="798"/>
      <c r="AH151" s="798"/>
      <c r="AI151" s="798"/>
      <c r="AJ151" s="798"/>
      <c r="AK151" s="798"/>
      <c r="AL151" s="398" t="str">
        <f>IF(AK141=0,"",IF(MOD(ROUND(AH77/AK141,2),1)=0,TEXT(ROUND(AH77/AK141,2),"0"),TEXT(ROUND(AH77/AK141,2),"0.00")))</f>
        <v>49.95</v>
      </c>
      <c r="AM151" s="398" t="str">
        <f>IF(AK141=0,"",IF(MOD(ROUND(AH138/AK141,2),1)=0,TEXT(ROUND(AH138/AK141,2),"0"),TEXT(ROUND(AH138/AK141,2),"0.00")))</f>
        <v>50</v>
      </c>
      <c r="AN151" s="399" t="str">
        <f>IF(AK141=0,"",IF(MOD(ROUND(AH139/AK141,2),1)=0,TEXT(ROUND(AH139/AK141,2),"0"),TEXT(ROUND(AH139/AK141,2),"0.00")))</f>
        <v>99.95</v>
      </c>
    </row>
    <row r="152" spans="3:40" ht="16.5" customHeight="1">
      <c r="C152" s="779" t="s">
        <v>243</v>
      </c>
      <c r="D152" s="779"/>
      <c r="E152" s="779"/>
      <c r="F152" s="779"/>
      <c r="G152" s="779"/>
      <c r="H152" s="779"/>
      <c r="I152" s="779"/>
      <c r="J152" s="779"/>
      <c r="K152" s="779"/>
      <c r="L152" s="779"/>
      <c r="M152" s="779"/>
      <c r="N152" s="779"/>
      <c r="O152" s="779"/>
      <c r="P152" s="779"/>
      <c r="Q152" s="289"/>
      <c r="R152" s="272"/>
      <c r="S152" s="290" t="s">
        <v>244</v>
      </c>
      <c r="AA152" s="287"/>
      <c r="AB152" s="278"/>
      <c r="AD152" s="780" t="s">
        <v>245</v>
      </c>
      <c r="AE152" s="781"/>
      <c r="AF152" s="781"/>
      <c r="AG152" s="782"/>
      <c r="AH152" s="782"/>
      <c r="AI152" s="782"/>
      <c r="AJ152" s="782"/>
      <c r="AK152" s="782"/>
      <c r="AL152" s="783" t="str">
        <f ca="1">IF(AL147=0,"",IF(MOD(ROUND(AL151/AL147*100,2),1)=0,TEXT(ROUND(AL151/AL147*100,2),"0"),TEXT(ROUND(AL151/AL147*100,2),"0.00")))</f>
        <v>99.90</v>
      </c>
      <c r="AM152" s="784" t="str">
        <f ca="1">IF(AM147=0,"",IF(MOD(ROUND(AM151/AM147*100,2),1)=0,TEXT(ROUND(AM151/AM147*100,2),"0"),TEXT(ROUND(AM151/AM147*100,2),"0.00")))</f>
        <v>100</v>
      </c>
      <c r="AN152" s="785" t="str">
        <f ca="1">IF(AN147=0,"",IF(MOD(ROUND(AN151/AN147*100,2),1)=0,TEXT(ROUND(AN151/AN147*100,2),"0"),TEXT(ROUND(AN151/AN147*100,2),"0.00")))</f>
        <v>99.95</v>
      </c>
    </row>
    <row r="153" spans="3:40" ht="15.75" customHeight="1">
      <c r="C153" s="779"/>
      <c r="D153" s="779"/>
      <c r="E153" s="779"/>
      <c r="F153" s="779"/>
      <c r="G153" s="779"/>
      <c r="H153" s="779"/>
      <c r="I153" s="779"/>
      <c r="J153" s="779"/>
      <c r="K153" s="779"/>
      <c r="L153" s="779"/>
      <c r="M153" s="779"/>
      <c r="N153" s="779"/>
      <c r="O153" s="779"/>
      <c r="P153" s="779"/>
      <c r="Q153" s="289"/>
      <c r="R153" s="272"/>
      <c r="S153" s="290" t="s">
        <v>246</v>
      </c>
      <c r="AA153" s="287"/>
      <c r="AB153" s="278"/>
      <c r="AD153" s="780"/>
      <c r="AE153" s="781"/>
      <c r="AF153" s="781"/>
      <c r="AG153" s="782"/>
      <c r="AH153" s="782"/>
      <c r="AI153" s="782"/>
      <c r="AJ153" s="782"/>
      <c r="AK153" s="782"/>
      <c r="AL153" s="783"/>
      <c r="AM153" s="784"/>
      <c r="AN153" s="785"/>
    </row>
    <row r="154" spans="3:40" ht="15.75" customHeight="1">
      <c r="C154" s="778" t="s">
        <v>247</v>
      </c>
      <c r="D154" s="778"/>
      <c r="E154" s="778"/>
      <c r="F154" s="778"/>
      <c r="G154" s="778"/>
      <c r="H154" s="778"/>
      <c r="I154" s="778"/>
      <c r="J154" s="778"/>
      <c r="K154" s="778"/>
      <c r="L154" s="778"/>
      <c r="M154" s="778"/>
      <c r="N154" s="778"/>
      <c r="O154" s="778"/>
      <c r="P154" s="778"/>
      <c r="Q154" s="778"/>
      <c r="R154" s="272"/>
      <c r="S154" s="290" t="s">
        <v>248</v>
      </c>
      <c r="AA154" s="287"/>
      <c r="AB154" s="278"/>
      <c r="AC154" s="292"/>
      <c r="AD154" s="780" t="s">
        <v>249</v>
      </c>
      <c r="AE154" s="781"/>
      <c r="AF154" s="781"/>
      <c r="AG154" s="782"/>
      <c r="AH154" s="782"/>
      <c r="AI154" s="782"/>
      <c r="AJ154" s="782"/>
      <c r="AK154" s="782"/>
      <c r="AL154" s="786">
        <v>0</v>
      </c>
      <c r="AM154" s="786">
        <v>0</v>
      </c>
      <c r="AN154" s="788">
        <f>IF(AL154="","",AL154+AM154)</f>
        <v>0</v>
      </c>
    </row>
    <row r="155" spans="3:40" ht="16.5" customHeight="1">
      <c r="C155" s="778"/>
      <c r="D155" s="778"/>
      <c r="E155" s="778"/>
      <c r="F155" s="778"/>
      <c r="G155" s="778"/>
      <c r="H155" s="778"/>
      <c r="I155" s="778"/>
      <c r="J155" s="778"/>
      <c r="K155" s="778"/>
      <c r="L155" s="778"/>
      <c r="M155" s="778"/>
      <c r="N155" s="778"/>
      <c r="O155" s="778"/>
      <c r="P155" s="778"/>
      <c r="Q155" s="778"/>
      <c r="R155" s="272"/>
      <c r="S155" s="290" t="s">
        <v>250</v>
      </c>
      <c r="AA155" s="215"/>
      <c r="AB155" s="278"/>
      <c r="AD155" s="780"/>
      <c r="AE155" s="781"/>
      <c r="AF155" s="781"/>
      <c r="AG155" s="782"/>
      <c r="AH155" s="782"/>
      <c r="AI155" s="782"/>
      <c r="AJ155" s="782"/>
      <c r="AK155" s="782"/>
      <c r="AL155" s="787"/>
      <c r="AM155" s="787"/>
      <c r="AN155" s="789"/>
    </row>
    <row r="156" spans="3:40" ht="14.25" customHeight="1">
      <c r="C156" s="271" t="s">
        <v>251</v>
      </c>
      <c r="D156" s="291"/>
      <c r="E156" s="291"/>
      <c r="F156" s="293"/>
      <c r="G156" s="293"/>
      <c r="H156" s="293"/>
      <c r="I156" s="293"/>
      <c r="J156" s="293"/>
      <c r="K156" s="293"/>
      <c r="L156" s="293"/>
      <c r="M156" s="293"/>
      <c r="N156" s="293"/>
      <c r="O156" s="293"/>
      <c r="P156" s="293"/>
      <c r="Q156" s="289"/>
      <c r="R156" s="272"/>
      <c r="S156" s="290" t="s">
        <v>252</v>
      </c>
      <c r="AA156" s="287"/>
      <c r="AB156" s="278"/>
      <c r="AD156" s="763" t="s">
        <v>253</v>
      </c>
      <c r="AE156" s="764"/>
      <c r="AF156" s="764"/>
      <c r="AG156" s="765"/>
      <c r="AH156" s="765"/>
      <c r="AI156" s="765"/>
      <c r="AJ156" s="765"/>
      <c r="AK156" s="765"/>
      <c r="AL156" s="776">
        <f>COUNTIF(AI17:AJ76,"NLS")</f>
        <v>0</v>
      </c>
      <c r="AM156" s="776">
        <f>COUNTIF(AI78:AJ137,"NLS")</f>
        <v>0</v>
      </c>
      <c r="AN156" s="777">
        <f>AL156+AM156</f>
        <v>0</v>
      </c>
    </row>
    <row r="157" spans="3:40" ht="15.75" customHeight="1">
      <c r="C157" s="283" t="s">
        <v>254</v>
      </c>
      <c r="D157" s="778" t="s">
        <v>255</v>
      </c>
      <c r="E157" s="778"/>
      <c r="F157" s="778"/>
      <c r="G157" s="778"/>
      <c r="H157" s="778"/>
      <c r="I157" s="778"/>
      <c r="J157" s="778"/>
      <c r="K157" s="778"/>
      <c r="L157" s="778"/>
      <c r="M157" s="778"/>
      <c r="N157" s="778"/>
      <c r="O157" s="778"/>
      <c r="P157" s="778"/>
      <c r="Q157" s="271"/>
      <c r="R157" s="272"/>
      <c r="S157" s="290" t="s">
        <v>256</v>
      </c>
      <c r="AA157" s="215"/>
      <c r="AB157" s="278"/>
      <c r="AD157" s="763"/>
      <c r="AE157" s="764"/>
      <c r="AF157" s="764"/>
      <c r="AG157" s="765"/>
      <c r="AH157" s="765"/>
      <c r="AI157" s="765"/>
      <c r="AJ157" s="765"/>
      <c r="AK157" s="765"/>
      <c r="AL157" s="776"/>
      <c r="AM157" s="776"/>
      <c r="AN157" s="777"/>
    </row>
    <row r="158" spans="3:40" ht="15.75" customHeight="1">
      <c r="E158" s="270"/>
      <c r="F158" s="270"/>
      <c r="G158" s="270"/>
      <c r="H158" s="270"/>
      <c r="I158" s="270"/>
      <c r="J158" s="294"/>
      <c r="K158" s="294"/>
      <c r="L158" s="294"/>
      <c r="M158" s="294"/>
      <c r="R158" s="272"/>
      <c r="S158" s="290" t="s">
        <v>257</v>
      </c>
      <c r="AB158" s="278"/>
      <c r="AD158" s="763" t="s">
        <v>258</v>
      </c>
      <c r="AE158" s="764"/>
      <c r="AF158" s="764"/>
      <c r="AG158" s="765"/>
      <c r="AH158" s="765"/>
      <c r="AI158" s="765"/>
      <c r="AJ158" s="765"/>
      <c r="AK158" s="765"/>
      <c r="AL158" s="769">
        <f>COUNTIF(AI17:AJ76,"Transferred Out")</f>
        <v>0</v>
      </c>
      <c r="AM158" s="769">
        <f>COUNTIF(AI78:AJ137,"Transferred Out")</f>
        <v>0</v>
      </c>
      <c r="AN158" s="771">
        <f>AL158+AM158</f>
        <v>0</v>
      </c>
    </row>
    <row r="159" spans="3:40" ht="14.25" customHeight="1">
      <c r="D159" s="270"/>
      <c r="E159" s="270"/>
      <c r="F159" s="270"/>
      <c r="G159" s="270"/>
      <c r="H159" s="270"/>
      <c r="I159" s="270"/>
      <c r="R159" s="272"/>
      <c r="S159" s="286" t="s">
        <v>259</v>
      </c>
      <c r="Y159" s="287"/>
      <c r="Z159" s="287"/>
      <c r="AA159" s="287"/>
      <c r="AB159" s="278"/>
      <c r="AD159" s="763"/>
      <c r="AE159" s="764"/>
      <c r="AF159" s="764"/>
      <c r="AG159" s="765"/>
      <c r="AH159" s="765"/>
      <c r="AI159" s="765"/>
      <c r="AJ159" s="765"/>
      <c r="AK159" s="765"/>
      <c r="AL159" s="769"/>
      <c r="AM159" s="769"/>
      <c r="AN159" s="771"/>
    </row>
    <row r="160" spans="3:40" ht="15" customHeight="1">
      <c r="D160" s="762"/>
      <c r="E160" s="762"/>
      <c r="F160" s="762"/>
      <c r="G160" s="762"/>
      <c r="H160" s="762"/>
      <c r="I160" s="762"/>
      <c r="R160" s="272"/>
      <c r="S160" s="290" t="s">
        <v>260</v>
      </c>
      <c r="AB160" s="278"/>
      <c r="AC160" s="282"/>
      <c r="AD160" s="763" t="s">
        <v>261</v>
      </c>
      <c r="AE160" s="764"/>
      <c r="AF160" s="764"/>
      <c r="AG160" s="765"/>
      <c r="AH160" s="765"/>
      <c r="AI160" s="765"/>
      <c r="AJ160" s="765"/>
      <c r="AK160" s="765"/>
      <c r="AL160" s="769">
        <f>COUNTIF(AI17:AJ76,"Transferred In")</f>
        <v>0</v>
      </c>
      <c r="AM160" s="769">
        <f>COUNTIF(AI78:AJ137,"Transferred In")</f>
        <v>0</v>
      </c>
      <c r="AN160" s="771">
        <f>AL160+AM160</f>
        <v>0</v>
      </c>
    </row>
    <row r="161" spans="3:40" ht="15.75" customHeight="1" thickBot="1">
      <c r="D161" s="762"/>
      <c r="E161" s="762"/>
      <c r="F161" s="762"/>
      <c r="G161" s="762"/>
      <c r="H161" s="762"/>
      <c r="I161" s="762"/>
      <c r="R161" s="272"/>
      <c r="S161" s="290" t="s">
        <v>262</v>
      </c>
      <c r="AB161" s="278"/>
      <c r="AD161" s="766"/>
      <c r="AE161" s="767"/>
      <c r="AF161" s="767"/>
      <c r="AG161" s="768"/>
      <c r="AH161" s="768"/>
      <c r="AI161" s="768"/>
      <c r="AJ161" s="768"/>
      <c r="AK161" s="768"/>
      <c r="AL161" s="770"/>
      <c r="AM161" s="770"/>
      <c r="AN161" s="772"/>
    </row>
    <row r="162" spans="3:40" ht="14.25" customHeight="1">
      <c r="D162" s="215"/>
      <c r="E162" s="215"/>
      <c r="R162" s="272"/>
      <c r="S162" s="290" t="s">
        <v>263</v>
      </c>
      <c r="AB162" s="278"/>
    </row>
    <row r="163" spans="3:40">
      <c r="D163" s="215"/>
      <c r="E163" s="215"/>
      <c r="F163" s="215"/>
      <c r="G163" s="215"/>
      <c r="H163" s="215"/>
      <c r="I163" s="215"/>
      <c r="R163" s="272"/>
      <c r="S163" s="286" t="s">
        <v>264</v>
      </c>
      <c r="AB163" s="278"/>
      <c r="AD163" s="295" t="s">
        <v>265</v>
      </c>
      <c r="AE163" s="295"/>
      <c r="AF163" s="295"/>
      <c r="AN163" s="296"/>
    </row>
    <row r="164" spans="3:40">
      <c r="D164" s="297"/>
      <c r="E164" s="297"/>
      <c r="F164" s="215"/>
      <c r="G164" s="215"/>
      <c r="H164" s="215"/>
      <c r="I164" s="215"/>
      <c r="R164" s="272"/>
      <c r="S164" s="290" t="s">
        <v>266</v>
      </c>
      <c r="AB164" s="278"/>
    </row>
    <row r="165" spans="3:40" ht="12" customHeight="1">
      <c r="D165" s="297"/>
      <c r="E165" s="297"/>
      <c r="R165" s="272"/>
      <c r="S165" s="773" t="s">
        <v>267</v>
      </c>
      <c r="T165" s="774"/>
      <c r="U165" s="774"/>
      <c r="V165" s="774"/>
      <c r="W165" s="774"/>
      <c r="X165" s="774"/>
      <c r="Y165" s="774"/>
      <c r="Z165" s="774"/>
      <c r="AA165" s="774"/>
      <c r="AB165" s="775"/>
    </row>
    <row r="166" spans="3:40" ht="9.6" customHeight="1">
      <c r="D166" s="297"/>
      <c r="E166" s="297"/>
      <c r="R166" s="272"/>
      <c r="S166" s="773"/>
      <c r="T166" s="774"/>
      <c r="U166" s="774"/>
      <c r="V166" s="774"/>
      <c r="W166" s="774"/>
      <c r="X166" s="774"/>
      <c r="Y166" s="774"/>
      <c r="Z166" s="774"/>
      <c r="AA166" s="774"/>
      <c r="AB166" s="775"/>
      <c r="AD166" s="898" t="str">
        <f>IF('SF2'!AD166="","",'SF2'!AD166)</f>
        <v>NAME</v>
      </c>
      <c r="AE166" s="898"/>
      <c r="AF166" s="898"/>
      <c r="AG166" s="898"/>
      <c r="AH166" s="898"/>
      <c r="AI166" s="898"/>
      <c r="AJ166" s="898"/>
      <c r="AK166" s="898"/>
      <c r="AL166" s="898"/>
      <c r="AM166" s="898"/>
      <c r="AN166" s="898"/>
    </row>
    <row r="167" spans="3:40" ht="17.25" thickBot="1">
      <c r="D167" s="297"/>
      <c r="E167" s="297"/>
      <c r="S167" s="290" t="s">
        <v>268</v>
      </c>
      <c r="AB167" s="184"/>
      <c r="AD167" s="898"/>
      <c r="AE167" s="898"/>
      <c r="AF167" s="898"/>
      <c r="AG167" s="898"/>
      <c r="AH167" s="898"/>
      <c r="AI167" s="898"/>
      <c r="AJ167" s="898"/>
      <c r="AK167" s="898"/>
      <c r="AL167" s="898"/>
      <c r="AM167" s="898"/>
      <c r="AN167" s="898"/>
    </row>
    <row r="168" spans="3:40" ht="14.25" customHeight="1">
      <c r="D168" s="215"/>
      <c r="E168" s="215"/>
      <c r="S168" s="286" t="s">
        <v>269</v>
      </c>
      <c r="AB168" s="184"/>
      <c r="AD168" s="756" t="s">
        <v>270</v>
      </c>
      <c r="AE168" s="756"/>
      <c r="AF168" s="756"/>
      <c r="AG168" s="756"/>
      <c r="AH168" s="756"/>
      <c r="AI168" s="756"/>
      <c r="AJ168" s="756"/>
      <c r="AK168" s="756"/>
      <c r="AL168" s="756"/>
      <c r="AM168" s="756"/>
      <c r="AN168" s="756"/>
    </row>
    <row r="169" spans="3:40" ht="21.6" customHeight="1">
      <c r="C169" s="757"/>
      <c r="D169" s="757"/>
      <c r="E169" s="297"/>
      <c r="S169" s="290" t="s">
        <v>271</v>
      </c>
      <c r="AB169" s="184"/>
      <c r="AD169" s="758" t="s">
        <v>272</v>
      </c>
      <c r="AE169" s="758"/>
      <c r="AF169" s="758"/>
      <c r="AG169" s="758"/>
    </row>
    <row r="170" spans="3:40" ht="14.25" customHeight="1" thickBot="1">
      <c r="C170" s="757"/>
      <c r="D170" s="757"/>
      <c r="E170" s="297"/>
      <c r="S170" s="298" t="s">
        <v>273</v>
      </c>
      <c r="T170" s="183"/>
      <c r="U170" s="183"/>
      <c r="V170" s="183"/>
      <c r="W170" s="183"/>
      <c r="X170" s="183"/>
      <c r="Y170" s="183"/>
      <c r="Z170" s="183"/>
      <c r="AA170" s="183"/>
      <c r="AB170" s="299"/>
    </row>
    <row r="172" spans="3:40" ht="6.6" customHeight="1"/>
    <row r="173" spans="3:40" ht="19.899999999999999" customHeight="1" thickBot="1">
      <c r="S173" s="899" t="str">
        <f>IF('SF2'!S173="","",'SF2'!S173)</f>
        <v>NAME</v>
      </c>
      <c r="T173" s="899"/>
      <c r="U173" s="899"/>
      <c r="V173" s="899"/>
      <c r="W173" s="899"/>
      <c r="X173" s="899"/>
      <c r="Y173" s="899"/>
      <c r="Z173" s="899"/>
      <c r="AA173" s="899"/>
      <c r="AB173" s="899"/>
      <c r="AC173" s="300"/>
      <c r="AD173" s="898" t="str">
        <f>IF('SF2'!AD173="","",'SF2'!AD173)</f>
        <v>NAME</v>
      </c>
      <c r="AE173" s="898"/>
      <c r="AF173" s="898"/>
      <c r="AG173" s="898"/>
      <c r="AH173" s="898"/>
      <c r="AI173" s="898"/>
      <c r="AJ173" s="898"/>
      <c r="AK173" s="898"/>
      <c r="AL173" s="898"/>
      <c r="AM173" s="898"/>
      <c r="AN173" s="898"/>
    </row>
    <row r="174" spans="3:40" ht="15.6" customHeight="1">
      <c r="S174" s="761" t="s">
        <v>274</v>
      </c>
      <c r="T174" s="761"/>
      <c r="U174" s="761"/>
      <c r="V174" s="761"/>
      <c r="W174" s="761"/>
      <c r="X174" s="761"/>
      <c r="Y174" s="761"/>
      <c r="Z174" s="761"/>
      <c r="AA174" s="761"/>
      <c r="AB174" s="761"/>
      <c r="AC174" s="301"/>
      <c r="AD174" s="756" t="s">
        <v>275</v>
      </c>
      <c r="AE174" s="756"/>
      <c r="AF174" s="756"/>
      <c r="AG174" s="756"/>
      <c r="AH174" s="756"/>
      <c r="AI174" s="756"/>
      <c r="AJ174" s="756"/>
      <c r="AK174" s="756"/>
      <c r="AL174" s="756"/>
      <c r="AM174" s="756"/>
      <c r="AN174" s="756"/>
    </row>
  </sheetData>
  <sheetProtection algorithmName="SHA-512" hashValue="/JWbMRURB1qXQsf93Oqj2bXCnC1zlRwliIK44CiHz+ofv7ujw3qkL6lXI37u5IPBVedzmuaeVS8nBedE9yhlNg==" saltValue="3EJkkQVT+F7HgO1uDgtLow==" spinCount="100000" sheet="1" formatRows="0" sort="0" autoFilter="0"/>
  <autoFilter ref="AY15:AY137" xr:uid="{02BF5AF2-870C-4757-A3F8-BB1C6D48AC4F}"/>
  <mergeCells count="463">
    <mergeCell ref="S174:AB174"/>
    <mergeCell ref="AD174:AN174"/>
    <mergeCell ref="S165:AB166"/>
    <mergeCell ref="AD166:AN167"/>
    <mergeCell ref="AD168:AN168"/>
    <mergeCell ref="C169:D170"/>
    <mergeCell ref="AD169:AG169"/>
    <mergeCell ref="S173:AB173"/>
    <mergeCell ref="AD173:AN173"/>
    <mergeCell ref="AD158:AK159"/>
    <mergeCell ref="AL158:AL159"/>
    <mergeCell ref="AM158:AM159"/>
    <mergeCell ref="AN158:AN159"/>
    <mergeCell ref="D160:I161"/>
    <mergeCell ref="AD160:AK161"/>
    <mergeCell ref="AL160:AL161"/>
    <mergeCell ref="AM160:AM161"/>
    <mergeCell ref="AN160:AN161"/>
    <mergeCell ref="C154:Q155"/>
    <mergeCell ref="AD154:AK155"/>
    <mergeCell ref="AL154:AL155"/>
    <mergeCell ref="AM154:AM155"/>
    <mergeCell ref="AN154:AN155"/>
    <mergeCell ref="AD156:AK157"/>
    <mergeCell ref="AL156:AL157"/>
    <mergeCell ref="AM156:AM157"/>
    <mergeCell ref="AN156:AN157"/>
    <mergeCell ref="D157:P157"/>
    <mergeCell ref="C151:N151"/>
    <mergeCell ref="AD151:AK151"/>
    <mergeCell ref="C152:P153"/>
    <mergeCell ref="AD152:AK153"/>
    <mergeCell ref="AL152:AL153"/>
    <mergeCell ref="AM152:AM153"/>
    <mergeCell ref="AN152:AN153"/>
    <mergeCell ref="C149:C150"/>
    <mergeCell ref="D149:E150"/>
    <mergeCell ref="F149:O149"/>
    <mergeCell ref="P149:Q150"/>
    <mergeCell ref="AD149:AK150"/>
    <mergeCell ref="AL149:AL150"/>
    <mergeCell ref="C147:C148"/>
    <mergeCell ref="D147:D148"/>
    <mergeCell ref="F147:O147"/>
    <mergeCell ref="AD147:AK148"/>
    <mergeCell ref="AL147:AL148"/>
    <mergeCell ref="AM147:AM148"/>
    <mergeCell ref="AN147:AN148"/>
    <mergeCell ref="F148:O148"/>
    <mergeCell ref="AM149:AM150"/>
    <mergeCell ref="AN149:AN150"/>
    <mergeCell ref="F150:O150"/>
    <mergeCell ref="C145:C146"/>
    <mergeCell ref="D145:D146"/>
    <mergeCell ref="F145:O145"/>
    <mergeCell ref="P145:Q146"/>
    <mergeCell ref="AD145:AK146"/>
    <mergeCell ref="AL145:AL146"/>
    <mergeCell ref="AM145:AM146"/>
    <mergeCell ref="AN145:AN146"/>
    <mergeCell ref="F146:O146"/>
    <mergeCell ref="AD141:AG142"/>
    <mergeCell ref="AH141:AH142"/>
    <mergeCell ref="AI141:AJ142"/>
    <mergeCell ref="AK141:AK142"/>
    <mergeCell ref="AL141:AN141"/>
    <mergeCell ref="C142:P142"/>
    <mergeCell ref="S142:AA144"/>
    <mergeCell ref="C143:P143"/>
    <mergeCell ref="AD143:AK144"/>
    <mergeCell ref="AL143:AL144"/>
    <mergeCell ref="AM143:AM144"/>
    <mergeCell ref="AN143:AN144"/>
    <mergeCell ref="C144:P144"/>
    <mergeCell ref="D138:E138"/>
    <mergeCell ref="AI138:AN138"/>
    <mergeCell ref="D139:E139"/>
    <mergeCell ref="AI139:AN139"/>
    <mergeCell ref="C140:D140"/>
    <mergeCell ref="F140:J140"/>
    <mergeCell ref="D136:E136"/>
    <mergeCell ref="AI136:AJ136"/>
    <mergeCell ref="AK136:AN136"/>
    <mergeCell ref="D137:E137"/>
    <mergeCell ref="AI137:AJ137"/>
    <mergeCell ref="AK137:AN137"/>
    <mergeCell ref="D134:E134"/>
    <mergeCell ref="AI134:AJ134"/>
    <mergeCell ref="AK134:AN134"/>
    <mergeCell ref="D135:E135"/>
    <mergeCell ref="AI135:AJ135"/>
    <mergeCell ref="AK135:AN135"/>
    <mergeCell ref="D132:E132"/>
    <mergeCell ref="AI132:AJ132"/>
    <mergeCell ref="AK132:AN132"/>
    <mergeCell ref="D133:E133"/>
    <mergeCell ref="AI133:AJ133"/>
    <mergeCell ref="AK133:AN133"/>
    <mergeCell ref="D130:E130"/>
    <mergeCell ref="AI130:AJ130"/>
    <mergeCell ref="AK130:AN130"/>
    <mergeCell ref="D131:E131"/>
    <mergeCell ref="AI131:AJ131"/>
    <mergeCell ref="AK131:AN131"/>
    <mergeCell ref="D128:E128"/>
    <mergeCell ref="AI128:AJ128"/>
    <mergeCell ref="AK128:AN128"/>
    <mergeCell ref="D129:E129"/>
    <mergeCell ref="AI129:AJ129"/>
    <mergeCell ref="AK129:AN129"/>
    <mergeCell ref="D126:E126"/>
    <mergeCell ref="AI126:AJ126"/>
    <mergeCell ref="AK126:AN126"/>
    <mergeCell ref="D127:E127"/>
    <mergeCell ref="AI127:AJ127"/>
    <mergeCell ref="AK127:AN127"/>
    <mergeCell ref="D124:E124"/>
    <mergeCell ref="AI124:AJ124"/>
    <mergeCell ref="AK124:AN124"/>
    <mergeCell ref="D125:E125"/>
    <mergeCell ref="AI125:AJ125"/>
    <mergeCell ref="AK125:AN125"/>
    <mergeCell ref="D122:E122"/>
    <mergeCell ref="AI122:AJ122"/>
    <mergeCell ref="AK122:AN122"/>
    <mergeCell ref="D123:E123"/>
    <mergeCell ref="AI123:AJ123"/>
    <mergeCell ref="AK123:AN123"/>
    <mergeCell ref="D120:E120"/>
    <mergeCell ref="AI120:AJ120"/>
    <mergeCell ref="AK120:AN120"/>
    <mergeCell ref="D121:E121"/>
    <mergeCell ref="AI121:AJ121"/>
    <mergeCell ref="AK121:AN121"/>
    <mergeCell ref="D118:E118"/>
    <mergeCell ref="AI118:AJ118"/>
    <mergeCell ref="AK118:AN118"/>
    <mergeCell ref="D119:E119"/>
    <mergeCell ref="AI119:AJ119"/>
    <mergeCell ref="AK119:AN119"/>
    <mergeCell ref="D116:E116"/>
    <mergeCell ref="AI116:AJ116"/>
    <mergeCell ref="AK116:AN116"/>
    <mergeCell ref="D117:E117"/>
    <mergeCell ref="AI117:AJ117"/>
    <mergeCell ref="AK117:AN117"/>
    <mergeCell ref="D114:E114"/>
    <mergeCell ref="AI114:AJ114"/>
    <mergeCell ref="AK114:AN114"/>
    <mergeCell ref="D115:E115"/>
    <mergeCell ref="AI115:AJ115"/>
    <mergeCell ref="AK115:AN115"/>
    <mergeCell ref="D112:E112"/>
    <mergeCell ref="AI112:AJ112"/>
    <mergeCell ref="AK112:AN112"/>
    <mergeCell ref="D113:E113"/>
    <mergeCell ref="AI113:AJ113"/>
    <mergeCell ref="AK113:AN113"/>
    <mergeCell ref="D110:E110"/>
    <mergeCell ref="AI110:AJ110"/>
    <mergeCell ref="AK110:AN110"/>
    <mergeCell ref="D111:E111"/>
    <mergeCell ref="AI111:AJ111"/>
    <mergeCell ref="AK111:AN111"/>
    <mergeCell ref="D108:E108"/>
    <mergeCell ref="AI108:AJ108"/>
    <mergeCell ref="AK108:AN108"/>
    <mergeCell ref="D109:E109"/>
    <mergeCell ref="AI109:AJ109"/>
    <mergeCell ref="AK109:AN109"/>
    <mergeCell ref="D106:E106"/>
    <mergeCell ref="AI106:AJ106"/>
    <mergeCell ref="AK106:AN106"/>
    <mergeCell ref="D107:E107"/>
    <mergeCell ref="AI107:AJ107"/>
    <mergeCell ref="AK107:AN107"/>
    <mergeCell ref="D104:E104"/>
    <mergeCell ref="AI104:AJ104"/>
    <mergeCell ref="AK104:AN104"/>
    <mergeCell ref="D105:E105"/>
    <mergeCell ref="AI105:AJ105"/>
    <mergeCell ref="AK105:AN105"/>
    <mergeCell ref="D102:E102"/>
    <mergeCell ref="AI102:AJ102"/>
    <mergeCell ref="AK102:AN102"/>
    <mergeCell ref="D103:E103"/>
    <mergeCell ref="AI103:AJ103"/>
    <mergeCell ref="AK103:AN103"/>
    <mergeCell ref="D100:E100"/>
    <mergeCell ref="AI100:AJ100"/>
    <mergeCell ref="AK100:AN100"/>
    <mergeCell ref="D101:E101"/>
    <mergeCell ref="AI101:AJ101"/>
    <mergeCell ref="AK101:AN101"/>
    <mergeCell ref="D98:E98"/>
    <mergeCell ref="AI98:AJ98"/>
    <mergeCell ref="AK98:AN98"/>
    <mergeCell ref="D99:E99"/>
    <mergeCell ref="AI99:AJ99"/>
    <mergeCell ref="AK99:AN99"/>
    <mergeCell ref="D96:E96"/>
    <mergeCell ref="AI96:AJ96"/>
    <mergeCell ref="AK96:AN96"/>
    <mergeCell ref="D97:E97"/>
    <mergeCell ref="AI97:AJ97"/>
    <mergeCell ref="AK97:AN97"/>
    <mergeCell ref="D94:E94"/>
    <mergeCell ref="AI94:AJ94"/>
    <mergeCell ref="AK94:AN94"/>
    <mergeCell ref="D95:E95"/>
    <mergeCell ref="AI95:AJ95"/>
    <mergeCell ref="AK95:AN95"/>
    <mergeCell ref="D92:E92"/>
    <mergeCell ref="AI92:AJ92"/>
    <mergeCell ref="AK92:AN92"/>
    <mergeCell ref="D93:E93"/>
    <mergeCell ref="AI93:AJ93"/>
    <mergeCell ref="AK93:AN93"/>
    <mergeCell ref="D90:E90"/>
    <mergeCell ref="AI90:AJ90"/>
    <mergeCell ref="AK90:AN90"/>
    <mergeCell ref="D91:E91"/>
    <mergeCell ref="AI91:AJ91"/>
    <mergeCell ref="AK91:AN91"/>
    <mergeCell ref="D88:E88"/>
    <mergeCell ref="AI88:AJ88"/>
    <mergeCell ref="AK88:AN88"/>
    <mergeCell ref="D89:E89"/>
    <mergeCell ref="AI89:AJ89"/>
    <mergeCell ref="AK89:AN89"/>
    <mergeCell ref="D86:E86"/>
    <mergeCell ref="AI86:AJ86"/>
    <mergeCell ref="AK86:AN86"/>
    <mergeCell ref="D87:E87"/>
    <mergeCell ref="AI87:AJ87"/>
    <mergeCell ref="AK87:AN87"/>
    <mergeCell ref="D84:E84"/>
    <mergeCell ref="AI84:AJ84"/>
    <mergeCell ref="AK84:AN84"/>
    <mergeCell ref="D85:E85"/>
    <mergeCell ref="AI85:AJ85"/>
    <mergeCell ref="AK85:AN85"/>
    <mergeCell ref="D82:E82"/>
    <mergeCell ref="AI82:AJ82"/>
    <mergeCell ref="AK82:AN82"/>
    <mergeCell ref="D83:E83"/>
    <mergeCell ref="AI83:AJ83"/>
    <mergeCell ref="AK83:AN83"/>
    <mergeCell ref="D80:E80"/>
    <mergeCell ref="AI80:AJ80"/>
    <mergeCell ref="AK80:AN80"/>
    <mergeCell ref="D81:E81"/>
    <mergeCell ref="AI81:AJ81"/>
    <mergeCell ref="AK81:AN81"/>
    <mergeCell ref="D77:E77"/>
    <mergeCell ref="AK77:AN77"/>
    <mergeCell ref="D78:E78"/>
    <mergeCell ref="AI78:AJ78"/>
    <mergeCell ref="AK78:AN78"/>
    <mergeCell ref="D79:E79"/>
    <mergeCell ref="AI79:AJ79"/>
    <mergeCell ref="AK79:AN79"/>
    <mergeCell ref="D75:E75"/>
    <mergeCell ref="AI75:AJ75"/>
    <mergeCell ref="AK75:AN75"/>
    <mergeCell ref="D76:E76"/>
    <mergeCell ref="AI76:AJ76"/>
    <mergeCell ref="AK76:AN76"/>
    <mergeCell ref="D73:E73"/>
    <mergeCell ref="AI73:AJ73"/>
    <mergeCell ref="AK73:AN73"/>
    <mergeCell ref="D74:E74"/>
    <mergeCell ref="AI74:AJ74"/>
    <mergeCell ref="AK74:AN74"/>
    <mergeCell ref="D71:E71"/>
    <mergeCell ref="AI71:AJ71"/>
    <mergeCell ref="AK71:AN71"/>
    <mergeCell ref="D72:E72"/>
    <mergeCell ref="AI72:AJ72"/>
    <mergeCell ref="AK72:AN72"/>
    <mergeCell ref="D69:E69"/>
    <mergeCell ref="AI69:AJ69"/>
    <mergeCell ref="AK69:AN69"/>
    <mergeCell ref="D70:E70"/>
    <mergeCell ref="AI70:AJ70"/>
    <mergeCell ref="AK70:AN70"/>
    <mergeCell ref="D67:E67"/>
    <mergeCell ref="AI67:AJ67"/>
    <mergeCell ref="AK67:AN67"/>
    <mergeCell ref="D68:E68"/>
    <mergeCell ref="AI68:AJ68"/>
    <mergeCell ref="AK68:AN68"/>
    <mergeCell ref="D65:E65"/>
    <mergeCell ref="AI65:AJ65"/>
    <mergeCell ref="AK65:AN65"/>
    <mergeCell ref="D66:E66"/>
    <mergeCell ref="AI66:AJ66"/>
    <mergeCell ref="AK66:AN66"/>
    <mergeCell ref="D63:E63"/>
    <mergeCell ref="AI63:AJ63"/>
    <mergeCell ref="AK63:AN63"/>
    <mergeCell ref="D64:E64"/>
    <mergeCell ref="AI64:AJ64"/>
    <mergeCell ref="AK64:AN64"/>
    <mergeCell ref="D61:E61"/>
    <mergeCell ref="AI61:AJ61"/>
    <mergeCell ref="AK61:AN61"/>
    <mergeCell ref="D62:E62"/>
    <mergeCell ref="AI62:AJ62"/>
    <mergeCell ref="AK62:AN62"/>
    <mergeCell ref="D59:E59"/>
    <mergeCell ref="AI59:AJ59"/>
    <mergeCell ref="AK59:AN59"/>
    <mergeCell ref="D60:E60"/>
    <mergeCell ref="AI60:AJ60"/>
    <mergeCell ref="AK60:AN60"/>
    <mergeCell ref="D57:E57"/>
    <mergeCell ref="AI57:AJ57"/>
    <mergeCell ref="AK57:AN57"/>
    <mergeCell ref="D58:E58"/>
    <mergeCell ref="AI58:AJ58"/>
    <mergeCell ref="AK58:AN58"/>
    <mergeCell ref="D55:E55"/>
    <mergeCell ref="AI55:AJ55"/>
    <mergeCell ref="AK55:AN55"/>
    <mergeCell ref="D56:E56"/>
    <mergeCell ref="AI56:AJ56"/>
    <mergeCell ref="AK56:AN56"/>
    <mergeCell ref="D53:E53"/>
    <mergeCell ref="AI53:AJ53"/>
    <mergeCell ref="AK53:AN53"/>
    <mergeCell ref="D54:E54"/>
    <mergeCell ref="AI54:AJ54"/>
    <mergeCell ref="AK54:AN54"/>
    <mergeCell ref="D51:E51"/>
    <mergeCell ref="AI51:AJ51"/>
    <mergeCell ref="AK51:AN51"/>
    <mergeCell ref="D52:E52"/>
    <mergeCell ref="AI52:AJ52"/>
    <mergeCell ref="AK52:AN52"/>
    <mergeCell ref="D49:E49"/>
    <mergeCell ref="AI49:AJ49"/>
    <mergeCell ref="AK49:AN49"/>
    <mergeCell ref="D50:E50"/>
    <mergeCell ref="AI50:AJ50"/>
    <mergeCell ref="AK50:AN50"/>
    <mergeCell ref="D47:E47"/>
    <mergeCell ref="AI47:AJ47"/>
    <mergeCell ref="AK47:AN47"/>
    <mergeCell ref="D48:E48"/>
    <mergeCell ref="AI48:AJ48"/>
    <mergeCell ref="AK48:AN48"/>
    <mergeCell ref="D45:E45"/>
    <mergeCell ref="AI45:AJ45"/>
    <mergeCell ref="AK45:AN45"/>
    <mergeCell ref="D46:E46"/>
    <mergeCell ref="AI46:AJ46"/>
    <mergeCell ref="AK46:AN46"/>
    <mergeCell ref="D43:E43"/>
    <mergeCell ref="AI43:AJ43"/>
    <mergeCell ref="AK43:AN43"/>
    <mergeCell ref="D44:E44"/>
    <mergeCell ref="AI44:AJ44"/>
    <mergeCell ref="AK44:AN44"/>
    <mergeCell ref="D41:E41"/>
    <mergeCell ref="AI41:AJ41"/>
    <mergeCell ref="AK41:AN41"/>
    <mergeCell ref="D42:E42"/>
    <mergeCell ref="AI42:AJ42"/>
    <mergeCell ref="AK42:AN42"/>
    <mergeCell ref="D39:E39"/>
    <mergeCell ref="AI39:AJ39"/>
    <mergeCell ref="AK39:AN39"/>
    <mergeCell ref="D40:E40"/>
    <mergeCell ref="AI40:AJ40"/>
    <mergeCell ref="AK40:AN40"/>
    <mergeCell ref="D37:E37"/>
    <mergeCell ref="AI37:AJ37"/>
    <mergeCell ref="AK37:AN37"/>
    <mergeCell ref="D38:E38"/>
    <mergeCell ref="AI38:AJ38"/>
    <mergeCell ref="AK38:AN38"/>
    <mergeCell ref="D35:E35"/>
    <mergeCell ref="AI35:AJ35"/>
    <mergeCell ref="AK35:AN35"/>
    <mergeCell ref="D36:E36"/>
    <mergeCell ref="AI36:AJ36"/>
    <mergeCell ref="AK36:AN36"/>
    <mergeCell ref="D33:E33"/>
    <mergeCell ref="AI33:AJ33"/>
    <mergeCell ref="AK33:AN33"/>
    <mergeCell ref="D34:E34"/>
    <mergeCell ref="AI34:AJ34"/>
    <mergeCell ref="AK34:AN34"/>
    <mergeCell ref="D31:E31"/>
    <mergeCell ref="AI31:AJ31"/>
    <mergeCell ref="AK31:AN31"/>
    <mergeCell ref="D32:E32"/>
    <mergeCell ref="AI32:AJ32"/>
    <mergeCell ref="AK32:AN32"/>
    <mergeCell ref="D29:E29"/>
    <mergeCell ref="AI29:AJ29"/>
    <mergeCell ref="AK29:AN29"/>
    <mergeCell ref="D30:E30"/>
    <mergeCell ref="AI30:AJ30"/>
    <mergeCell ref="AK30:AN30"/>
    <mergeCell ref="D27:E27"/>
    <mergeCell ref="AI27:AJ27"/>
    <mergeCell ref="AK27:AN27"/>
    <mergeCell ref="D28:E28"/>
    <mergeCell ref="AI28:AJ28"/>
    <mergeCell ref="AK28:AN28"/>
    <mergeCell ref="D25:E25"/>
    <mergeCell ref="AI25:AJ25"/>
    <mergeCell ref="AK25:AN25"/>
    <mergeCell ref="D26:E26"/>
    <mergeCell ref="AI26:AJ26"/>
    <mergeCell ref="AK26:AN26"/>
    <mergeCell ref="D23:E23"/>
    <mergeCell ref="AI23:AJ23"/>
    <mergeCell ref="AK23:AN23"/>
    <mergeCell ref="D24:E24"/>
    <mergeCell ref="AI24:AJ24"/>
    <mergeCell ref="AK24:AN24"/>
    <mergeCell ref="D21:E21"/>
    <mergeCell ref="AI21:AJ21"/>
    <mergeCell ref="AK21:AN21"/>
    <mergeCell ref="AG15:AG16"/>
    <mergeCell ref="AH15:AH16"/>
    <mergeCell ref="D22:E22"/>
    <mergeCell ref="AI22:AJ22"/>
    <mergeCell ref="AK22:AN22"/>
    <mergeCell ref="D19:E19"/>
    <mergeCell ref="AI19:AJ19"/>
    <mergeCell ref="AK19:AN19"/>
    <mergeCell ref="D20:E20"/>
    <mergeCell ref="AI20:AJ20"/>
    <mergeCell ref="AK20:AN20"/>
    <mergeCell ref="D17:E17"/>
    <mergeCell ref="AI17:AJ17"/>
    <mergeCell ref="AK17:AN17"/>
    <mergeCell ref="D18:E18"/>
    <mergeCell ref="AI18:AJ18"/>
    <mergeCell ref="AK18:AN18"/>
    <mergeCell ref="C13:E16"/>
    <mergeCell ref="F13:AD13"/>
    <mergeCell ref="AG13:AH14"/>
    <mergeCell ref="AI13:AN16"/>
    <mergeCell ref="C7:AN7"/>
    <mergeCell ref="C8:AN8"/>
    <mergeCell ref="E11:G11"/>
    <mergeCell ref="I11:L11"/>
    <mergeCell ref="M11:Q11"/>
    <mergeCell ref="R11:Y11"/>
    <mergeCell ref="Z11:AD11"/>
    <mergeCell ref="AP13:AQ14"/>
    <mergeCell ref="AR13:AR14"/>
    <mergeCell ref="AP11:AU11"/>
    <mergeCell ref="E12:Q12"/>
    <mergeCell ref="R12:Y12"/>
    <mergeCell ref="Z12:AD12"/>
    <mergeCell ref="AG12:AH12"/>
    <mergeCell ref="AI12:AN12"/>
  </mergeCells>
  <dataValidations count="2">
    <dataValidation type="list" allowBlank="1" showInputMessage="1" showErrorMessage="1" sqref="AI17:AJ17" xr:uid="{D3BC8C67-D309-490D-897A-FA315683A7AF}">
      <formula1>"NLS,Transferred In, Transferred Out"</formula1>
    </dataValidation>
    <dataValidation type="list" allowBlank="1" showInputMessage="1" showErrorMessage="1" sqref="AJ78 AI18:AI76 AI78:AI137 AJ18" xr:uid="{CA3B0BBD-341D-4E3C-BE82-A4C947564057}">
      <formula1>"NLS, Transferred In, Transferred Out"</formula1>
    </dataValidation>
  </dataValidations>
  <printOptions horizontalCentered="1"/>
  <pageMargins left="0.15748031496062992" right="0.15748031496062992" top="0.19685039370078741" bottom="0.19685039370078741" header="0.15748031496062992" footer="0.15748031496062992"/>
  <pageSetup paperSize="14" scale="69" fitToHeight="0" orientation="landscape" r:id="rId1"/>
  <rowBreaks count="1" manualBreakCount="1">
    <brk id="87" min="2" max="39"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B2EFC-2514-438D-8902-F9DD49773100}">
  <sheetPr codeName="Sheet33">
    <tabColor theme="0" tint="-0.14999847407452621"/>
    <pageSetUpPr fitToPage="1"/>
  </sheetPr>
  <dimension ref="A1:AY174"/>
  <sheetViews>
    <sheetView showGridLines="0" zoomScale="70" zoomScaleNormal="70" workbookViewId="0">
      <pane xSplit="1" ySplit="12" topLeftCell="B13" activePane="bottomRight" state="frozen"/>
      <selection pane="topRight" activeCell="B1" sqref="B1"/>
      <selection pane="bottomLeft" activeCell="A14" sqref="A14"/>
      <selection pane="bottomRight"/>
    </sheetView>
  </sheetViews>
  <sheetFormatPr defaultColWidth="10.42578125" defaultRowHeight="16.5"/>
  <cols>
    <col min="1" max="1" width="20.5703125" style="529" customWidth="1"/>
    <col min="2" max="2" width="2.42578125" style="177" customWidth="1"/>
    <col min="3" max="3" width="4.140625" style="177" customWidth="1"/>
    <col min="4" max="4" width="45.5703125" style="177" customWidth="1"/>
    <col min="5" max="5" width="7.85546875" style="177" customWidth="1"/>
    <col min="6" max="30" width="4.5703125" style="177" customWidth="1"/>
    <col min="31" max="32" width="4.5703125" style="177" hidden="1" customWidth="1"/>
    <col min="33" max="33" width="8.42578125" style="177" customWidth="1"/>
    <col min="34" max="34" width="9.5703125" style="177" bestFit="1" customWidth="1"/>
    <col min="35" max="35" width="9" style="177" customWidth="1"/>
    <col min="36" max="36" width="7" style="177" customWidth="1"/>
    <col min="37" max="37" width="6.42578125" style="177" customWidth="1"/>
    <col min="38" max="38" width="6.85546875" style="177" customWidth="1"/>
    <col min="39" max="39" width="7" style="177" customWidth="1"/>
    <col min="40" max="40" width="6.42578125" style="177" customWidth="1"/>
    <col min="41" max="41" width="4.85546875" style="177" customWidth="1"/>
    <col min="42" max="42" width="8.5703125" style="177" customWidth="1"/>
    <col min="43" max="43" width="4.42578125" style="177" customWidth="1"/>
    <col min="44" max="50" width="10.42578125" style="177"/>
    <col min="51" max="51" width="10.42578125" style="177" hidden="1" customWidth="1"/>
    <col min="52" max="16384" width="10.42578125" style="177"/>
  </cols>
  <sheetData>
    <row r="1" spans="1:47" s="176" customFormat="1" ht="3" customHeight="1">
      <c r="A1" s="529"/>
    </row>
    <row r="2" spans="1:47" s="529" customFormat="1" ht="13.9" customHeight="1"/>
    <row r="3" spans="1:47" s="529" customFormat="1" ht="13.9" customHeight="1"/>
    <row r="4" spans="1:47" s="529" customFormat="1" ht="13.9" customHeight="1"/>
    <row r="5" spans="1:47" s="529" customFormat="1" ht="13.9" customHeight="1"/>
    <row r="6" spans="1:47" ht="3" customHeight="1"/>
    <row r="7" spans="1:47" ht="27" customHeight="1">
      <c r="C7" s="891" t="s">
        <v>177</v>
      </c>
      <c r="D7" s="891"/>
      <c r="E7" s="891"/>
      <c r="F7" s="891"/>
      <c r="G7" s="891"/>
      <c r="H7" s="891"/>
      <c r="I7" s="891"/>
      <c r="J7" s="891"/>
      <c r="K7" s="891"/>
      <c r="L7" s="891"/>
      <c r="M7" s="891"/>
      <c r="N7" s="891"/>
      <c r="O7" s="891"/>
      <c r="P7" s="891"/>
      <c r="Q7" s="891"/>
      <c r="R7" s="891"/>
      <c r="S7" s="891"/>
      <c r="T7" s="891"/>
      <c r="U7" s="891"/>
      <c r="V7" s="891"/>
      <c r="W7" s="891"/>
      <c r="X7" s="891"/>
      <c r="Y7" s="891"/>
      <c r="Z7" s="891"/>
      <c r="AA7" s="891"/>
      <c r="AB7" s="891"/>
      <c r="AC7" s="891"/>
      <c r="AD7" s="891"/>
      <c r="AE7" s="891"/>
      <c r="AF7" s="891"/>
      <c r="AG7" s="891"/>
      <c r="AH7" s="891"/>
      <c r="AI7" s="891"/>
      <c r="AJ7" s="891"/>
      <c r="AK7" s="891"/>
      <c r="AL7" s="891"/>
      <c r="AM7" s="891"/>
      <c r="AN7" s="891"/>
    </row>
    <row r="8" spans="1:47" ht="19.5" customHeight="1">
      <c r="C8" s="892" t="s">
        <v>178</v>
      </c>
      <c r="D8" s="892"/>
      <c r="E8" s="892"/>
      <c r="F8" s="892"/>
      <c r="G8" s="892"/>
      <c r="H8" s="892"/>
      <c r="I8" s="892"/>
      <c r="J8" s="892"/>
      <c r="K8" s="892"/>
      <c r="L8" s="892"/>
      <c r="M8" s="892"/>
      <c r="N8" s="892"/>
      <c r="O8" s="892"/>
      <c r="P8" s="892"/>
      <c r="Q8" s="892"/>
      <c r="R8" s="892"/>
      <c r="S8" s="892"/>
      <c r="T8" s="892"/>
      <c r="U8" s="892"/>
      <c r="V8" s="892"/>
      <c r="W8" s="892"/>
      <c r="X8" s="892"/>
      <c r="Y8" s="892"/>
      <c r="Z8" s="892"/>
      <c r="AA8" s="892"/>
      <c r="AB8" s="892"/>
      <c r="AC8" s="892"/>
      <c r="AD8" s="892"/>
      <c r="AE8" s="892"/>
      <c r="AF8" s="892"/>
      <c r="AG8" s="892"/>
      <c r="AH8" s="892"/>
      <c r="AI8" s="892"/>
      <c r="AJ8" s="892"/>
      <c r="AK8" s="892"/>
      <c r="AL8" s="892"/>
      <c r="AM8" s="892"/>
      <c r="AN8" s="892"/>
    </row>
    <row r="9" spans="1:47" ht="6.75" customHeight="1">
      <c r="C9" s="178"/>
      <c r="D9" s="178"/>
      <c r="E9" s="178"/>
      <c r="F9" s="178"/>
      <c r="G9" s="178"/>
      <c r="H9" s="178"/>
      <c r="I9" s="178"/>
      <c r="J9" s="178"/>
      <c r="K9" s="178"/>
      <c r="L9" s="178"/>
      <c r="M9" s="178"/>
      <c r="N9" s="178"/>
      <c r="O9" s="178"/>
      <c r="P9" s="178"/>
      <c r="Q9" s="178"/>
      <c r="R9" s="178"/>
      <c r="S9" s="178"/>
      <c r="T9" s="178"/>
      <c r="U9" s="178"/>
      <c r="V9" s="178"/>
      <c r="W9" s="178"/>
      <c r="X9" s="178"/>
      <c r="Y9" s="178"/>
      <c r="Z9" s="178"/>
      <c r="AA9" s="178"/>
      <c r="AB9" s="178"/>
      <c r="AC9" s="178"/>
      <c r="AD9" s="178"/>
      <c r="AE9" s="178"/>
      <c r="AF9" s="178"/>
      <c r="AG9" s="178"/>
      <c r="AH9" s="178"/>
      <c r="AI9" s="178"/>
      <c r="AJ9" s="178"/>
      <c r="AK9" s="178"/>
      <c r="AL9" s="178"/>
      <c r="AM9" s="178"/>
      <c r="AN9" s="178"/>
    </row>
    <row r="10" spans="1:47" ht="6.75" customHeight="1">
      <c r="C10" s="178"/>
      <c r="D10" s="179"/>
      <c r="E10" s="179"/>
      <c r="F10" s="179"/>
      <c r="G10" s="179"/>
      <c r="H10" s="179"/>
      <c r="I10" s="179"/>
      <c r="J10" s="179"/>
      <c r="K10" s="179"/>
      <c r="L10" s="179"/>
      <c r="M10" s="179"/>
      <c r="N10" s="179"/>
      <c r="O10" s="179"/>
      <c r="P10" s="179"/>
      <c r="Q10" s="179"/>
      <c r="R10" s="179"/>
      <c r="S10" s="179"/>
      <c r="T10" s="179"/>
      <c r="U10" s="179"/>
      <c r="V10" s="179"/>
      <c r="W10" s="179"/>
      <c r="X10" s="179"/>
      <c r="Y10" s="179"/>
      <c r="Z10" s="179"/>
      <c r="AA10" s="179"/>
      <c r="AB10" s="179"/>
      <c r="AC10" s="179"/>
      <c r="AD10" s="179"/>
      <c r="AE10" s="179"/>
      <c r="AF10" s="179"/>
      <c r="AG10" s="179"/>
      <c r="AH10" s="179"/>
      <c r="AI10" s="179"/>
      <c r="AJ10" s="179"/>
      <c r="AK10" s="179"/>
      <c r="AL10" s="179"/>
      <c r="AM10" s="179"/>
      <c r="AN10" s="179"/>
    </row>
    <row r="11" spans="1:47" ht="22.9" customHeight="1" thickBot="1">
      <c r="C11" s="178"/>
      <c r="D11" s="396" t="s">
        <v>179</v>
      </c>
      <c r="E11" s="883">
        <f>IF('Input Data'!E6="","",'Input Data'!E6)</f>
        <v>307821</v>
      </c>
      <c r="F11" s="884"/>
      <c r="G11" s="885"/>
      <c r="H11" s="180"/>
      <c r="I11" s="893" t="s">
        <v>180</v>
      </c>
      <c r="J11" s="893"/>
      <c r="K11" s="893"/>
      <c r="L11" s="894"/>
      <c r="M11" s="883" t="str">
        <f>IF('Input Data'!I2="","",'Input Data'!I2)</f>
        <v>2026-2027</v>
      </c>
      <c r="N11" s="884"/>
      <c r="O11" s="884"/>
      <c r="P11" s="884"/>
      <c r="Q11" s="885"/>
      <c r="R11" s="886" t="s">
        <v>181</v>
      </c>
      <c r="S11" s="887"/>
      <c r="T11" s="887"/>
      <c r="U11" s="887"/>
      <c r="V11" s="887"/>
      <c r="W11" s="887"/>
      <c r="X11" s="887"/>
      <c r="Y11" s="888"/>
      <c r="Z11" s="895" t="s">
        <v>321</v>
      </c>
      <c r="AA11" s="896"/>
      <c r="AB11" s="896"/>
      <c r="AC11" s="896"/>
      <c r="AD11" s="897"/>
      <c r="AE11" s="180"/>
      <c r="AF11" s="180"/>
      <c r="AG11" s="181"/>
      <c r="AH11" s="180"/>
      <c r="AI11" s="180"/>
      <c r="AJ11" s="180"/>
      <c r="AK11" s="180"/>
      <c r="AL11" s="180"/>
      <c r="AM11" s="179"/>
      <c r="AN11" s="179"/>
      <c r="AP11" s="882"/>
      <c r="AQ11" s="882"/>
      <c r="AR11" s="882"/>
      <c r="AS11" s="882"/>
      <c r="AT11" s="882"/>
      <c r="AU11" s="882"/>
    </row>
    <row r="12" spans="1:47" ht="25.5" customHeight="1" thickBot="1">
      <c r="C12" s="182"/>
      <c r="D12" s="396" t="s">
        <v>183</v>
      </c>
      <c r="E12" s="883" t="str">
        <f>IF('Input Data'!E5="","",'Input Data'!E5)</f>
        <v>GEN. TOMAS MASCARDO NATIONAL HIGH SCHOOL</v>
      </c>
      <c r="F12" s="884"/>
      <c r="G12" s="884"/>
      <c r="H12" s="884"/>
      <c r="I12" s="884"/>
      <c r="J12" s="884"/>
      <c r="K12" s="884"/>
      <c r="L12" s="884"/>
      <c r="M12" s="884"/>
      <c r="N12" s="884"/>
      <c r="O12" s="884"/>
      <c r="P12" s="884"/>
      <c r="Q12" s="885"/>
      <c r="R12" s="886" t="s">
        <v>184</v>
      </c>
      <c r="S12" s="887"/>
      <c r="T12" s="887"/>
      <c r="U12" s="887"/>
      <c r="V12" s="887"/>
      <c r="W12" s="887"/>
      <c r="X12" s="887"/>
      <c r="Y12" s="888"/>
      <c r="Z12" s="883">
        <f>IF('Input Data'!I3="","",'Input Data'!I3)</f>
        <v>10</v>
      </c>
      <c r="AA12" s="884"/>
      <c r="AB12" s="884"/>
      <c r="AC12" s="884"/>
      <c r="AD12" s="885"/>
      <c r="AE12" s="180"/>
      <c r="AF12" s="180"/>
      <c r="AG12" s="889" t="s">
        <v>185</v>
      </c>
      <c r="AH12" s="889"/>
      <c r="AI12" s="890" t="str">
        <f>IF('Input Data'!I4="","",'Input Data'!I4)</f>
        <v>PEARL</v>
      </c>
      <c r="AJ12" s="890"/>
      <c r="AK12" s="890"/>
      <c r="AL12" s="890"/>
      <c r="AM12" s="890"/>
      <c r="AN12" s="890"/>
    </row>
    <row r="13" spans="1:47" ht="20.25" customHeight="1" thickBot="1">
      <c r="B13" s="184"/>
      <c r="C13" s="859" t="s">
        <v>186</v>
      </c>
      <c r="D13" s="860"/>
      <c r="E13" s="861"/>
      <c r="F13" s="868" t="s">
        <v>311</v>
      </c>
      <c r="G13" s="869"/>
      <c r="H13" s="869"/>
      <c r="I13" s="869"/>
      <c r="J13" s="869"/>
      <c r="K13" s="869"/>
      <c r="L13" s="869"/>
      <c r="M13" s="869"/>
      <c r="N13" s="869"/>
      <c r="O13" s="869"/>
      <c r="P13" s="869"/>
      <c r="Q13" s="869"/>
      <c r="R13" s="869"/>
      <c r="S13" s="869"/>
      <c r="T13" s="869"/>
      <c r="U13" s="869"/>
      <c r="V13" s="869"/>
      <c r="W13" s="869"/>
      <c r="X13" s="869"/>
      <c r="Y13" s="869"/>
      <c r="Z13" s="869"/>
      <c r="AA13" s="869"/>
      <c r="AB13" s="869"/>
      <c r="AC13" s="869"/>
      <c r="AD13" s="870"/>
      <c r="AE13" s="185"/>
      <c r="AF13" s="185"/>
      <c r="AG13" s="860" t="s">
        <v>187</v>
      </c>
      <c r="AH13" s="860"/>
      <c r="AI13" s="859" t="s">
        <v>188</v>
      </c>
      <c r="AJ13" s="761"/>
      <c r="AK13" s="761"/>
      <c r="AL13" s="761"/>
      <c r="AM13" s="761"/>
      <c r="AN13" s="871"/>
      <c r="AP13" s="878" t="s">
        <v>189</v>
      </c>
      <c r="AQ13" s="878"/>
      <c r="AR13" s="879">
        <v>6</v>
      </c>
    </row>
    <row r="14" spans="1:47" ht="24.6" customHeight="1" thickBot="1">
      <c r="B14" s="184"/>
      <c r="C14" s="862"/>
      <c r="D14" s="863"/>
      <c r="E14" s="864"/>
      <c r="F14" s="186"/>
      <c r="G14" s="187"/>
      <c r="H14" s="187"/>
      <c r="I14" s="187">
        <v>1</v>
      </c>
      <c r="J14" s="188">
        <v>2</v>
      </c>
      <c r="K14" s="189">
        <v>5</v>
      </c>
      <c r="L14" s="187">
        <v>6</v>
      </c>
      <c r="M14" s="187">
        <v>7</v>
      </c>
      <c r="N14" s="187">
        <v>8</v>
      </c>
      <c r="O14" s="190"/>
      <c r="P14" s="186"/>
      <c r="Q14" s="187"/>
      <c r="R14" s="187"/>
      <c r="S14" s="187"/>
      <c r="T14" s="188"/>
      <c r="U14" s="189"/>
      <c r="V14" s="187"/>
      <c r="W14" s="187"/>
      <c r="X14" s="187"/>
      <c r="Y14" s="190"/>
      <c r="Z14" s="186"/>
      <c r="AA14" s="187"/>
      <c r="AB14" s="187"/>
      <c r="AC14" s="187"/>
      <c r="AD14" s="188"/>
      <c r="AE14" s="191"/>
      <c r="AF14" s="191"/>
      <c r="AG14" s="866"/>
      <c r="AH14" s="866"/>
      <c r="AI14" s="872"/>
      <c r="AJ14" s="873"/>
      <c r="AK14" s="873"/>
      <c r="AL14" s="873"/>
      <c r="AM14" s="873"/>
      <c r="AN14" s="874"/>
      <c r="AP14" s="878"/>
      <c r="AQ14" s="878"/>
      <c r="AR14" s="879"/>
    </row>
    <row r="15" spans="1:47" ht="24.6" customHeight="1">
      <c r="B15" s="184"/>
      <c r="C15" s="862"/>
      <c r="D15" s="863"/>
      <c r="E15" s="864"/>
      <c r="F15" s="192" t="s">
        <v>190</v>
      </c>
      <c r="G15" s="193" t="s">
        <v>191</v>
      </c>
      <c r="H15" s="193" t="s">
        <v>192</v>
      </c>
      <c r="I15" s="193" t="s">
        <v>193</v>
      </c>
      <c r="J15" s="194" t="s">
        <v>194</v>
      </c>
      <c r="K15" s="195" t="s">
        <v>190</v>
      </c>
      <c r="L15" s="193" t="s">
        <v>191</v>
      </c>
      <c r="M15" s="193" t="s">
        <v>192</v>
      </c>
      <c r="N15" s="193" t="s">
        <v>193</v>
      </c>
      <c r="O15" s="196" t="s">
        <v>194</v>
      </c>
      <c r="P15" s="192" t="s">
        <v>190</v>
      </c>
      <c r="Q15" s="193" t="s">
        <v>191</v>
      </c>
      <c r="R15" s="193" t="s">
        <v>192</v>
      </c>
      <c r="S15" s="193" t="s">
        <v>193</v>
      </c>
      <c r="T15" s="194" t="s">
        <v>194</v>
      </c>
      <c r="U15" s="195" t="s">
        <v>190</v>
      </c>
      <c r="V15" s="193" t="s">
        <v>191</v>
      </c>
      <c r="W15" s="193" t="s">
        <v>192</v>
      </c>
      <c r="X15" s="193" t="s">
        <v>193</v>
      </c>
      <c r="Y15" s="196" t="s">
        <v>194</v>
      </c>
      <c r="Z15" s="192" t="s">
        <v>190</v>
      </c>
      <c r="AA15" s="193" t="s">
        <v>191</v>
      </c>
      <c r="AB15" s="193" t="s">
        <v>192</v>
      </c>
      <c r="AC15" s="196" t="s">
        <v>193</v>
      </c>
      <c r="AD15" s="194" t="s">
        <v>194</v>
      </c>
      <c r="AE15" s="197"/>
      <c r="AF15" s="197"/>
      <c r="AG15" s="880" t="s">
        <v>195</v>
      </c>
      <c r="AH15" s="880" t="s">
        <v>196</v>
      </c>
      <c r="AI15" s="872"/>
      <c r="AJ15" s="873"/>
      <c r="AK15" s="873"/>
      <c r="AL15" s="873"/>
      <c r="AM15" s="873"/>
      <c r="AN15" s="874"/>
    </row>
    <row r="16" spans="1:47" ht="1.1499999999999999" customHeight="1" thickBot="1">
      <c r="B16" s="184"/>
      <c r="C16" s="865"/>
      <c r="D16" s="866"/>
      <c r="E16" s="867"/>
      <c r="F16" s="198"/>
      <c r="G16" s="199"/>
      <c r="H16" s="199"/>
      <c r="I16" s="199"/>
      <c r="J16" s="200"/>
      <c r="K16" s="201"/>
      <c r="L16" s="199"/>
      <c r="M16" s="199"/>
      <c r="N16" s="199"/>
      <c r="O16" s="202"/>
      <c r="P16" s="198"/>
      <c r="Q16" s="199"/>
      <c r="R16" s="199"/>
      <c r="S16" s="199"/>
      <c r="T16" s="200"/>
      <c r="U16" s="201"/>
      <c r="V16" s="199"/>
      <c r="W16" s="199"/>
      <c r="X16" s="199"/>
      <c r="Y16" s="202"/>
      <c r="Z16" s="198"/>
      <c r="AA16" s="199"/>
      <c r="AB16" s="199"/>
      <c r="AC16" s="202"/>
      <c r="AD16" s="200"/>
      <c r="AE16" s="203"/>
      <c r="AF16" s="203"/>
      <c r="AG16" s="881"/>
      <c r="AH16" s="881"/>
      <c r="AI16" s="875"/>
      <c r="AJ16" s="876"/>
      <c r="AK16" s="876"/>
      <c r="AL16" s="876"/>
      <c r="AM16" s="876"/>
      <c r="AN16" s="877"/>
    </row>
    <row r="17" spans="2:51" ht="18" customHeight="1">
      <c r="B17" s="184"/>
      <c r="C17" s="204">
        <f>IF(D17="","",SUBTOTAL(103,$D$17:D17))</f>
        <v>1</v>
      </c>
      <c r="D17" s="851" t="str">
        <f>IF('Input Data'!I10="","",'Input Data'!I10)</f>
        <v>DELA CRUZ, JUAN SANTOS</v>
      </c>
      <c r="E17" s="852"/>
      <c r="F17" s="205"/>
      <c r="G17" s="206"/>
      <c r="H17" s="207" t="s">
        <v>199</v>
      </c>
      <c r="I17" s="207"/>
      <c r="J17" s="208"/>
      <c r="K17" s="209"/>
      <c r="L17" s="207"/>
      <c r="M17" s="207"/>
      <c r="N17" s="207"/>
      <c r="O17" s="210"/>
      <c r="P17" s="211"/>
      <c r="Q17" s="207"/>
      <c r="R17" s="207"/>
      <c r="S17" s="207"/>
      <c r="T17" s="208"/>
      <c r="U17" s="209"/>
      <c r="V17" s="207"/>
      <c r="W17" s="207"/>
      <c r="X17" s="207"/>
      <c r="Y17" s="210"/>
      <c r="Z17" s="211"/>
      <c r="AA17" s="207"/>
      <c r="AB17" s="207"/>
      <c r="AC17" s="210"/>
      <c r="AD17" s="208"/>
      <c r="AE17" s="212">
        <f>IF(D17="","",COUNTIF(F17:AD17,"x") + COUNTIF(F17:AD17,"h")*0.5)</f>
        <v>1</v>
      </c>
      <c r="AF17" s="213">
        <f>IF(OR(D17="", AI17="Transferred Out", AI17="NLS"), "", $AR$13)</f>
        <v>6</v>
      </c>
      <c r="AG17" s="214">
        <f>IF(AH17="","",AE17)</f>
        <v>1</v>
      </c>
      <c r="AH17" s="214">
        <f>IF(AF17="","",$AR$13-AE17)</f>
        <v>5</v>
      </c>
      <c r="AI17" s="853"/>
      <c r="AJ17" s="854"/>
      <c r="AK17" s="854"/>
      <c r="AL17" s="854"/>
      <c r="AM17" s="854"/>
      <c r="AN17" s="855"/>
      <c r="AP17" s="215" t="s">
        <v>197</v>
      </c>
      <c r="AY17" s="177">
        <f>IF(D17="",0,1)</f>
        <v>1</v>
      </c>
    </row>
    <row r="18" spans="2:51" ht="18" customHeight="1">
      <c r="B18" s="184"/>
      <c r="C18" s="216">
        <f>IF(D18="","",SUBTOTAL(103,$D$17:D18))</f>
        <v>2</v>
      </c>
      <c r="D18" s="846" t="str">
        <f>IF('Input Data'!I11="","",'Input Data'!I11)</f>
        <v>REYES, MARK VILLANUEVA</v>
      </c>
      <c r="E18" s="847"/>
      <c r="F18" s="217"/>
      <c r="G18" s="218"/>
      <c r="H18" s="219"/>
      <c r="I18" s="219"/>
      <c r="J18" s="220"/>
      <c r="K18" s="221"/>
      <c r="L18" s="219"/>
      <c r="M18" s="219"/>
      <c r="N18" s="219"/>
      <c r="O18" s="222"/>
      <c r="P18" s="223"/>
      <c r="Q18" s="219"/>
      <c r="R18" s="219"/>
      <c r="S18" s="219"/>
      <c r="T18" s="220"/>
      <c r="U18" s="221"/>
      <c r="V18" s="219"/>
      <c r="W18" s="219"/>
      <c r="X18" s="219"/>
      <c r="Y18" s="222"/>
      <c r="Z18" s="223"/>
      <c r="AA18" s="219"/>
      <c r="AB18" s="219"/>
      <c r="AC18" s="222"/>
      <c r="AD18" s="220"/>
      <c r="AE18" s="212">
        <f t="shared" ref="AE18:AE76" si="0">IF(D18="","",COUNTIF(F18:AD18,"x") + COUNTIF(F18:AD18,"h")*0.5)</f>
        <v>0</v>
      </c>
      <c r="AF18" s="213">
        <f t="shared" ref="AF18:AF76" si="1">IF(OR(D18="", AI18="Transferred Out", AI18="NLS"), "", $AR$13)</f>
        <v>6</v>
      </c>
      <c r="AG18" s="224">
        <f>IF(AH18="","",AE18)</f>
        <v>0</v>
      </c>
      <c r="AH18" s="225">
        <f t="shared" ref="AH18:AH76" si="2">IF(AF18="","",$AR$13-AE18)</f>
        <v>6</v>
      </c>
      <c r="AI18" s="850"/>
      <c r="AJ18" s="848"/>
      <c r="AK18" s="848"/>
      <c r="AL18" s="848"/>
      <c r="AM18" s="848"/>
      <c r="AN18" s="849"/>
      <c r="AP18" s="226"/>
      <c r="AQ18" s="177" t="s">
        <v>198</v>
      </c>
      <c r="AY18" s="177">
        <f t="shared" ref="AY18:AY76" si="3">IF(D18="",0,1)</f>
        <v>1</v>
      </c>
    </row>
    <row r="19" spans="2:51" ht="18" customHeight="1">
      <c r="B19" s="184"/>
      <c r="C19" s="227">
        <f>IF(D19="","",SUBTOTAL(103,$D$17:D19))</f>
        <v>3</v>
      </c>
      <c r="D19" s="846" t="str">
        <f>IF('Input Data'!I12="","",'Input Data'!I12)</f>
        <v>SANTOS, CARLO MENDOZA</v>
      </c>
      <c r="E19" s="847"/>
      <c r="F19" s="217"/>
      <c r="G19" s="218"/>
      <c r="H19" s="219"/>
      <c r="I19" s="219"/>
      <c r="J19" s="220"/>
      <c r="K19" s="221"/>
      <c r="L19" s="219"/>
      <c r="M19" s="219"/>
      <c r="N19" s="219"/>
      <c r="O19" s="222"/>
      <c r="P19" s="223"/>
      <c r="Q19" s="219"/>
      <c r="R19" s="219"/>
      <c r="S19" s="219"/>
      <c r="T19" s="220"/>
      <c r="U19" s="221"/>
      <c r="V19" s="219"/>
      <c r="W19" s="219"/>
      <c r="X19" s="219"/>
      <c r="Y19" s="222"/>
      <c r="Z19" s="223"/>
      <c r="AA19" s="219"/>
      <c r="AB19" s="219"/>
      <c r="AC19" s="222"/>
      <c r="AD19" s="220"/>
      <c r="AE19" s="212">
        <f t="shared" si="0"/>
        <v>0</v>
      </c>
      <c r="AF19" s="213">
        <f t="shared" si="1"/>
        <v>6</v>
      </c>
      <c r="AG19" s="224">
        <f t="shared" ref="AG19:AG76" si="4">IF(AH19="","",AE19)</f>
        <v>0</v>
      </c>
      <c r="AH19" s="225">
        <f t="shared" si="2"/>
        <v>6</v>
      </c>
      <c r="AI19" s="850"/>
      <c r="AJ19" s="848"/>
      <c r="AK19" s="848"/>
      <c r="AL19" s="848"/>
      <c r="AM19" s="848"/>
      <c r="AN19" s="849"/>
      <c r="AP19" s="226" t="s">
        <v>199</v>
      </c>
      <c r="AQ19" s="177" t="s">
        <v>200</v>
      </c>
      <c r="AY19" s="177">
        <f t="shared" si="3"/>
        <v>1</v>
      </c>
    </row>
    <row r="20" spans="2:51" ht="18" customHeight="1">
      <c r="B20" s="184"/>
      <c r="C20" s="216">
        <f>IF(D20="","",SUBTOTAL(103,$D$17:D20))</f>
        <v>4</v>
      </c>
      <c r="D20" s="846" t="str">
        <f>IF('Input Data'!I13="","",'Input Data'!I13)</f>
        <v>MENDOZA, GABRIEL LOPEZ</v>
      </c>
      <c r="E20" s="847"/>
      <c r="F20" s="217"/>
      <c r="G20" s="218"/>
      <c r="H20" s="219"/>
      <c r="I20" s="219"/>
      <c r="J20" s="220"/>
      <c r="K20" s="221"/>
      <c r="L20" s="219"/>
      <c r="M20" s="219"/>
      <c r="N20" s="219"/>
      <c r="O20" s="222"/>
      <c r="P20" s="223"/>
      <c r="Q20" s="219"/>
      <c r="R20" s="219"/>
      <c r="S20" s="219"/>
      <c r="T20" s="220"/>
      <c r="U20" s="221"/>
      <c r="V20" s="219"/>
      <c r="W20" s="219"/>
      <c r="X20" s="219"/>
      <c r="Y20" s="222"/>
      <c r="Z20" s="223"/>
      <c r="AA20" s="219"/>
      <c r="AB20" s="219"/>
      <c r="AC20" s="222"/>
      <c r="AD20" s="220"/>
      <c r="AE20" s="212">
        <f t="shared" si="0"/>
        <v>0</v>
      </c>
      <c r="AF20" s="213">
        <f t="shared" si="1"/>
        <v>6</v>
      </c>
      <c r="AG20" s="228">
        <f t="shared" si="4"/>
        <v>0</v>
      </c>
      <c r="AH20" s="225">
        <f t="shared" si="2"/>
        <v>6</v>
      </c>
      <c r="AI20" s="850"/>
      <c r="AJ20" s="848"/>
      <c r="AK20" s="848"/>
      <c r="AL20" s="848"/>
      <c r="AM20" s="848"/>
      <c r="AN20" s="849"/>
      <c r="AP20" s="226" t="s">
        <v>201</v>
      </c>
      <c r="AQ20" s="177" t="s">
        <v>202</v>
      </c>
      <c r="AY20" s="177">
        <f t="shared" si="3"/>
        <v>1</v>
      </c>
    </row>
    <row r="21" spans="2:51" ht="18" customHeight="1">
      <c r="B21" s="184"/>
      <c r="C21" s="227">
        <f>IF(D21="","",SUBTOTAL(103,$D$17:D21))</f>
        <v>5</v>
      </c>
      <c r="D21" s="846" t="str">
        <f>IF('Input Data'!I14="","",'Input Data'!I14)</f>
        <v>VILLANUEVA, ADRIAN TORRES</v>
      </c>
      <c r="E21" s="847"/>
      <c r="F21" s="229"/>
      <c r="G21" s="218"/>
      <c r="H21" s="219"/>
      <c r="I21" s="219"/>
      <c r="J21" s="220"/>
      <c r="K21" s="221"/>
      <c r="L21" s="219"/>
      <c r="M21" s="219"/>
      <c r="N21" s="219"/>
      <c r="O21" s="222"/>
      <c r="P21" s="223"/>
      <c r="Q21" s="219"/>
      <c r="R21" s="219"/>
      <c r="S21" s="219"/>
      <c r="T21" s="220"/>
      <c r="U21" s="221"/>
      <c r="V21" s="219"/>
      <c r="W21" s="219"/>
      <c r="X21" s="219"/>
      <c r="Y21" s="222"/>
      <c r="Z21" s="223"/>
      <c r="AA21" s="219"/>
      <c r="AB21" s="219"/>
      <c r="AC21" s="222"/>
      <c r="AD21" s="220"/>
      <c r="AE21" s="212">
        <f t="shared" si="0"/>
        <v>0</v>
      </c>
      <c r="AF21" s="213">
        <f t="shared" si="1"/>
        <v>6</v>
      </c>
      <c r="AG21" s="224">
        <f t="shared" si="4"/>
        <v>0</v>
      </c>
      <c r="AH21" s="225">
        <f t="shared" si="2"/>
        <v>6</v>
      </c>
      <c r="AI21" s="850"/>
      <c r="AJ21" s="848"/>
      <c r="AK21" s="848"/>
      <c r="AL21" s="848"/>
      <c r="AM21" s="848"/>
      <c r="AN21" s="849"/>
      <c r="AY21" s="177">
        <f t="shared" si="3"/>
        <v>1</v>
      </c>
    </row>
    <row r="22" spans="2:51" ht="18" customHeight="1">
      <c r="B22" s="184"/>
      <c r="C22" s="216">
        <f>IF(D22="","",SUBTOTAL(103,$D$17:D22))</f>
        <v>6</v>
      </c>
      <c r="D22" s="846" t="str">
        <f>IF('Input Data'!I15="","",'Input Data'!I15)</f>
        <v>LOPEZ, JOSHUA RAMOS</v>
      </c>
      <c r="E22" s="847"/>
      <c r="F22" s="217"/>
      <c r="G22" s="218"/>
      <c r="H22" s="219"/>
      <c r="I22" s="219"/>
      <c r="J22" s="220"/>
      <c r="K22" s="221"/>
      <c r="L22" s="219"/>
      <c r="M22" s="219"/>
      <c r="N22" s="219"/>
      <c r="O22" s="222"/>
      <c r="P22" s="223"/>
      <c r="Q22" s="219"/>
      <c r="R22" s="219"/>
      <c r="S22" s="219"/>
      <c r="T22" s="220"/>
      <c r="U22" s="221"/>
      <c r="V22" s="219"/>
      <c r="W22" s="219"/>
      <c r="X22" s="219"/>
      <c r="Y22" s="222"/>
      <c r="Z22" s="223"/>
      <c r="AA22" s="219"/>
      <c r="AB22" s="219"/>
      <c r="AC22" s="222"/>
      <c r="AD22" s="220"/>
      <c r="AE22" s="212">
        <f t="shared" si="0"/>
        <v>0</v>
      </c>
      <c r="AF22" s="213">
        <f t="shared" si="1"/>
        <v>6</v>
      </c>
      <c r="AG22" s="224">
        <f t="shared" si="4"/>
        <v>0</v>
      </c>
      <c r="AH22" s="225">
        <f t="shared" si="2"/>
        <v>6</v>
      </c>
      <c r="AI22" s="850"/>
      <c r="AJ22" s="848"/>
      <c r="AK22" s="848"/>
      <c r="AL22" s="848"/>
      <c r="AM22" s="848"/>
      <c r="AN22" s="849"/>
      <c r="AP22" s="215" t="s">
        <v>203</v>
      </c>
      <c r="AQ22" s="177" t="s">
        <v>204</v>
      </c>
      <c r="AY22" s="177">
        <f t="shared" si="3"/>
        <v>1</v>
      </c>
    </row>
    <row r="23" spans="2:51" ht="18" customHeight="1">
      <c r="B23" s="184"/>
      <c r="C23" s="227">
        <f>IF(D23="","",SUBTOTAL(103,$D$17:D23))</f>
        <v>7</v>
      </c>
      <c r="D23" s="846" t="str">
        <f>IF('Input Data'!I16="","",'Input Data'!I16)</f>
        <v>TORRES, DANIEL BAUTISTA</v>
      </c>
      <c r="E23" s="847"/>
      <c r="F23" s="217"/>
      <c r="G23" s="218"/>
      <c r="H23" s="219"/>
      <c r="I23" s="219"/>
      <c r="J23" s="220"/>
      <c r="K23" s="221"/>
      <c r="L23" s="219"/>
      <c r="M23" s="219"/>
      <c r="N23" s="219"/>
      <c r="O23" s="222"/>
      <c r="P23" s="223"/>
      <c r="Q23" s="219"/>
      <c r="R23" s="219"/>
      <c r="S23" s="219"/>
      <c r="T23" s="220"/>
      <c r="U23" s="221"/>
      <c r="V23" s="219"/>
      <c r="W23" s="219"/>
      <c r="X23" s="219"/>
      <c r="Y23" s="222"/>
      <c r="Z23" s="223"/>
      <c r="AA23" s="219"/>
      <c r="AB23" s="219"/>
      <c r="AC23" s="222"/>
      <c r="AD23" s="220"/>
      <c r="AE23" s="212">
        <f t="shared" si="0"/>
        <v>0</v>
      </c>
      <c r="AF23" s="213">
        <f t="shared" si="1"/>
        <v>6</v>
      </c>
      <c r="AG23" s="224">
        <f t="shared" si="4"/>
        <v>0</v>
      </c>
      <c r="AH23" s="225">
        <f t="shared" si="2"/>
        <v>6</v>
      </c>
      <c r="AI23" s="850"/>
      <c r="AJ23" s="848"/>
      <c r="AK23" s="848"/>
      <c r="AL23" s="848"/>
      <c r="AM23" s="848"/>
      <c r="AN23" s="849"/>
      <c r="AY23" s="177">
        <f t="shared" si="3"/>
        <v>1</v>
      </c>
    </row>
    <row r="24" spans="2:51" ht="18" customHeight="1">
      <c r="B24" s="184"/>
      <c r="C24" s="216">
        <f>IF(D24="","",SUBTOTAL(103,$D$17:D24))</f>
        <v>8</v>
      </c>
      <c r="D24" s="846" t="str">
        <f>IF('Input Data'!I17="","",'Input Data'!I17)</f>
        <v>RAMOS, CHRISTIAN GARCIA</v>
      </c>
      <c r="E24" s="847"/>
      <c r="F24" s="217"/>
      <c r="G24" s="218"/>
      <c r="H24" s="219"/>
      <c r="I24" s="219"/>
      <c r="J24" s="220"/>
      <c r="K24" s="221"/>
      <c r="L24" s="219"/>
      <c r="M24" s="219"/>
      <c r="N24" s="219"/>
      <c r="O24" s="222"/>
      <c r="P24" s="223"/>
      <c r="Q24" s="219"/>
      <c r="R24" s="219"/>
      <c r="S24" s="219"/>
      <c r="T24" s="220"/>
      <c r="U24" s="221"/>
      <c r="V24" s="219"/>
      <c r="W24" s="219"/>
      <c r="X24" s="219"/>
      <c r="Y24" s="222"/>
      <c r="Z24" s="223"/>
      <c r="AA24" s="219"/>
      <c r="AB24" s="219"/>
      <c r="AC24" s="222"/>
      <c r="AD24" s="220"/>
      <c r="AE24" s="212">
        <f t="shared" si="0"/>
        <v>0</v>
      </c>
      <c r="AF24" s="213">
        <f t="shared" si="1"/>
        <v>6</v>
      </c>
      <c r="AG24" s="230">
        <f t="shared" si="4"/>
        <v>0</v>
      </c>
      <c r="AH24" s="225">
        <f t="shared" si="2"/>
        <v>6</v>
      </c>
      <c r="AI24" s="850"/>
      <c r="AJ24" s="848"/>
      <c r="AK24" s="848"/>
      <c r="AL24" s="848"/>
      <c r="AM24" s="848"/>
      <c r="AN24" s="849"/>
      <c r="AY24" s="177">
        <f t="shared" si="3"/>
        <v>1</v>
      </c>
    </row>
    <row r="25" spans="2:51" ht="18" customHeight="1">
      <c r="B25" s="184"/>
      <c r="C25" s="227">
        <f>IF(D25="","",SUBTOTAL(103,$D$17:D25))</f>
        <v>9</v>
      </c>
      <c r="D25" s="846" t="str">
        <f>IF('Input Data'!I18="","",'Input Data'!I18)</f>
        <v>BAUTISTA, KEVIN MORALES</v>
      </c>
      <c r="E25" s="847"/>
      <c r="F25" s="217"/>
      <c r="G25" s="218"/>
      <c r="H25" s="219"/>
      <c r="I25" s="219"/>
      <c r="J25" s="220"/>
      <c r="K25" s="221"/>
      <c r="L25" s="219"/>
      <c r="M25" s="219"/>
      <c r="N25" s="219"/>
      <c r="O25" s="222"/>
      <c r="P25" s="223"/>
      <c r="Q25" s="219"/>
      <c r="R25" s="219"/>
      <c r="S25" s="219"/>
      <c r="T25" s="220"/>
      <c r="U25" s="221"/>
      <c r="V25" s="219"/>
      <c r="W25" s="219"/>
      <c r="X25" s="219"/>
      <c r="Y25" s="222"/>
      <c r="Z25" s="223"/>
      <c r="AA25" s="219"/>
      <c r="AB25" s="219"/>
      <c r="AC25" s="222"/>
      <c r="AD25" s="220"/>
      <c r="AE25" s="212">
        <f t="shared" si="0"/>
        <v>0</v>
      </c>
      <c r="AF25" s="213">
        <f t="shared" si="1"/>
        <v>6</v>
      </c>
      <c r="AG25" s="224">
        <f t="shared" si="4"/>
        <v>0</v>
      </c>
      <c r="AH25" s="225">
        <f t="shared" si="2"/>
        <v>6</v>
      </c>
      <c r="AI25" s="850"/>
      <c r="AJ25" s="848"/>
      <c r="AK25" s="848"/>
      <c r="AL25" s="848"/>
      <c r="AM25" s="848"/>
      <c r="AN25" s="849"/>
      <c r="AY25" s="177">
        <f t="shared" si="3"/>
        <v>1</v>
      </c>
    </row>
    <row r="26" spans="2:51" ht="18" customHeight="1">
      <c r="B26" s="184"/>
      <c r="C26" s="227">
        <f>IF(D26="","",SUBTOTAL(103,$D$17:D26))</f>
        <v>10</v>
      </c>
      <c r="D26" s="846" t="str">
        <f>IF('Input Data'!I19="","",'Input Data'!I19)</f>
        <v>GARCIA, PAOLO FERNANDEZ</v>
      </c>
      <c r="E26" s="847"/>
      <c r="F26" s="217"/>
      <c r="G26" s="218"/>
      <c r="H26" s="219"/>
      <c r="I26" s="219"/>
      <c r="J26" s="220"/>
      <c r="K26" s="221"/>
      <c r="L26" s="219"/>
      <c r="M26" s="219"/>
      <c r="N26" s="219"/>
      <c r="O26" s="222"/>
      <c r="P26" s="223"/>
      <c r="Q26" s="219"/>
      <c r="R26" s="219"/>
      <c r="S26" s="219"/>
      <c r="T26" s="220"/>
      <c r="U26" s="221"/>
      <c r="V26" s="219"/>
      <c r="W26" s="219"/>
      <c r="X26" s="219"/>
      <c r="Y26" s="222"/>
      <c r="Z26" s="223"/>
      <c r="AA26" s="219"/>
      <c r="AB26" s="219"/>
      <c r="AC26" s="222"/>
      <c r="AD26" s="220"/>
      <c r="AE26" s="212">
        <f t="shared" si="0"/>
        <v>0</v>
      </c>
      <c r="AF26" s="213">
        <f t="shared" si="1"/>
        <v>6</v>
      </c>
      <c r="AG26" s="224">
        <f t="shared" si="4"/>
        <v>0</v>
      </c>
      <c r="AH26" s="225">
        <f t="shared" si="2"/>
        <v>6</v>
      </c>
      <c r="AI26" s="850"/>
      <c r="AJ26" s="848"/>
      <c r="AK26" s="848"/>
      <c r="AL26" s="848"/>
      <c r="AM26" s="848"/>
      <c r="AN26" s="849"/>
      <c r="AY26" s="177">
        <f t="shared" si="3"/>
        <v>1</v>
      </c>
    </row>
    <row r="27" spans="2:51" ht="18" customHeight="1">
      <c r="B27" s="184"/>
      <c r="C27" s="227">
        <f>IF(D27="","",SUBTOTAL(103,$D$17:D27))</f>
        <v>11</v>
      </c>
      <c r="D27" s="846" t="str">
        <f>IF('Input Data'!I20="","",'Input Data'!I20)</f>
        <v>MORALES, ANGELO AQUINO</v>
      </c>
      <c r="E27" s="847"/>
      <c r="F27" s="217"/>
      <c r="G27" s="218"/>
      <c r="H27" s="219"/>
      <c r="I27" s="219"/>
      <c r="J27" s="220"/>
      <c r="K27" s="221"/>
      <c r="L27" s="219"/>
      <c r="M27" s="219"/>
      <c r="N27" s="219"/>
      <c r="O27" s="222"/>
      <c r="P27" s="223"/>
      <c r="Q27" s="219"/>
      <c r="R27" s="219"/>
      <c r="S27" s="219"/>
      <c r="T27" s="220"/>
      <c r="U27" s="221"/>
      <c r="V27" s="219"/>
      <c r="W27" s="219"/>
      <c r="X27" s="219"/>
      <c r="Y27" s="222"/>
      <c r="Z27" s="223"/>
      <c r="AA27" s="219"/>
      <c r="AB27" s="219"/>
      <c r="AC27" s="222"/>
      <c r="AD27" s="220"/>
      <c r="AE27" s="212">
        <f t="shared" si="0"/>
        <v>0</v>
      </c>
      <c r="AF27" s="213">
        <f t="shared" si="1"/>
        <v>6</v>
      </c>
      <c r="AG27" s="224">
        <f t="shared" si="4"/>
        <v>0</v>
      </c>
      <c r="AH27" s="225">
        <f t="shared" si="2"/>
        <v>6</v>
      </c>
      <c r="AI27" s="850"/>
      <c r="AJ27" s="848"/>
      <c r="AK27" s="848"/>
      <c r="AL27" s="848"/>
      <c r="AM27" s="848"/>
      <c r="AN27" s="849"/>
      <c r="AY27" s="177">
        <f t="shared" si="3"/>
        <v>1</v>
      </c>
    </row>
    <row r="28" spans="2:51" ht="18" customHeight="1">
      <c r="B28" s="184"/>
      <c r="C28" s="227">
        <f>IF(D28="","",SUBTOTAL(103,$D$17:D28))</f>
        <v>12</v>
      </c>
      <c r="D28" s="846" t="str">
        <f>IF('Input Data'!I21="","",'Input Data'!I21)</f>
        <v>FERNANDEZ, NATHANIEL SALAZAR</v>
      </c>
      <c r="E28" s="847"/>
      <c r="F28" s="217"/>
      <c r="G28" s="218"/>
      <c r="H28" s="219"/>
      <c r="I28" s="219"/>
      <c r="J28" s="220"/>
      <c r="K28" s="221"/>
      <c r="L28" s="219"/>
      <c r="M28" s="219"/>
      <c r="N28" s="219"/>
      <c r="O28" s="222"/>
      <c r="P28" s="223"/>
      <c r="Q28" s="219"/>
      <c r="R28" s="219"/>
      <c r="S28" s="219"/>
      <c r="T28" s="220"/>
      <c r="U28" s="221"/>
      <c r="V28" s="219"/>
      <c r="W28" s="219"/>
      <c r="X28" s="219"/>
      <c r="Y28" s="222"/>
      <c r="Z28" s="223"/>
      <c r="AA28" s="219"/>
      <c r="AB28" s="219"/>
      <c r="AC28" s="222"/>
      <c r="AD28" s="220"/>
      <c r="AE28" s="212">
        <f t="shared" si="0"/>
        <v>0</v>
      </c>
      <c r="AF28" s="213">
        <f t="shared" si="1"/>
        <v>6</v>
      </c>
      <c r="AG28" s="224">
        <f t="shared" si="4"/>
        <v>0</v>
      </c>
      <c r="AH28" s="225">
        <f t="shared" si="2"/>
        <v>6</v>
      </c>
      <c r="AI28" s="850"/>
      <c r="AJ28" s="848"/>
      <c r="AK28" s="848"/>
      <c r="AL28" s="848"/>
      <c r="AM28" s="848"/>
      <c r="AN28" s="849"/>
      <c r="AY28" s="177">
        <f t="shared" si="3"/>
        <v>1</v>
      </c>
    </row>
    <row r="29" spans="2:51" ht="18" customHeight="1">
      <c r="B29" s="184"/>
      <c r="C29" s="227">
        <f>IF(D29="","",SUBTOTAL(103,$D$17:D29))</f>
        <v>13</v>
      </c>
      <c r="D29" s="846" t="str">
        <f>IF('Input Data'!I22="","",'Input Data'!I22)</f>
        <v>AQUINO, FRANCIS GUTIERREZ</v>
      </c>
      <c r="E29" s="847"/>
      <c r="F29" s="217"/>
      <c r="G29" s="218"/>
      <c r="H29" s="219"/>
      <c r="I29" s="219"/>
      <c r="J29" s="220"/>
      <c r="K29" s="221"/>
      <c r="L29" s="219"/>
      <c r="M29" s="219"/>
      <c r="N29" s="219"/>
      <c r="O29" s="222"/>
      <c r="P29" s="223"/>
      <c r="Q29" s="219"/>
      <c r="R29" s="219"/>
      <c r="S29" s="219"/>
      <c r="T29" s="220"/>
      <c r="U29" s="221"/>
      <c r="V29" s="219"/>
      <c r="W29" s="219"/>
      <c r="X29" s="219"/>
      <c r="Y29" s="222"/>
      <c r="Z29" s="223"/>
      <c r="AA29" s="219"/>
      <c r="AB29" s="219"/>
      <c r="AC29" s="222"/>
      <c r="AD29" s="220"/>
      <c r="AE29" s="212">
        <f t="shared" si="0"/>
        <v>0</v>
      </c>
      <c r="AF29" s="213">
        <f t="shared" si="1"/>
        <v>6</v>
      </c>
      <c r="AG29" s="224">
        <f t="shared" si="4"/>
        <v>0</v>
      </c>
      <c r="AH29" s="225">
        <f t="shared" si="2"/>
        <v>6</v>
      </c>
      <c r="AI29" s="850"/>
      <c r="AJ29" s="848"/>
      <c r="AK29" s="848"/>
      <c r="AL29" s="848"/>
      <c r="AM29" s="848"/>
      <c r="AN29" s="849"/>
      <c r="AY29" s="177">
        <f t="shared" si="3"/>
        <v>1</v>
      </c>
    </row>
    <row r="30" spans="2:51" ht="18" customHeight="1">
      <c r="B30" s="184"/>
      <c r="C30" s="227">
        <f>IF(D30="","",SUBTOTAL(103,$D$17:D30))</f>
        <v>14</v>
      </c>
      <c r="D30" s="846" t="str">
        <f>IF('Input Data'!I23="","",'Input Data'!I23)</f>
        <v>SALAZAR, DOMINIC PONCE</v>
      </c>
      <c r="E30" s="847"/>
      <c r="F30" s="217"/>
      <c r="G30" s="218"/>
      <c r="H30" s="219"/>
      <c r="I30" s="219"/>
      <c r="J30" s="220"/>
      <c r="K30" s="221"/>
      <c r="L30" s="219"/>
      <c r="M30" s="219"/>
      <c r="N30" s="219"/>
      <c r="O30" s="222"/>
      <c r="P30" s="223"/>
      <c r="Q30" s="219"/>
      <c r="R30" s="219"/>
      <c r="S30" s="219"/>
      <c r="T30" s="220"/>
      <c r="U30" s="221"/>
      <c r="V30" s="219"/>
      <c r="W30" s="219"/>
      <c r="X30" s="219"/>
      <c r="Y30" s="222"/>
      <c r="Z30" s="223"/>
      <c r="AA30" s="219"/>
      <c r="AB30" s="219"/>
      <c r="AC30" s="222"/>
      <c r="AD30" s="220"/>
      <c r="AE30" s="212">
        <f t="shared" si="0"/>
        <v>0</v>
      </c>
      <c r="AF30" s="213">
        <f t="shared" si="1"/>
        <v>6</v>
      </c>
      <c r="AG30" s="224">
        <f t="shared" si="4"/>
        <v>0</v>
      </c>
      <c r="AH30" s="225">
        <f t="shared" si="2"/>
        <v>6</v>
      </c>
      <c r="AI30" s="850"/>
      <c r="AJ30" s="848"/>
      <c r="AK30" s="848"/>
      <c r="AL30" s="848"/>
      <c r="AM30" s="848"/>
      <c r="AN30" s="849"/>
      <c r="AY30" s="177">
        <f t="shared" si="3"/>
        <v>1</v>
      </c>
    </row>
    <row r="31" spans="2:51" ht="18" customHeight="1">
      <c r="B31" s="184"/>
      <c r="C31" s="231">
        <f>IF(D31="","",SUBTOTAL(103,$D$17:D31))</f>
        <v>15</v>
      </c>
      <c r="D31" s="846" t="str">
        <f>IF('Input Data'!I24="","",'Input Data'!I24)</f>
        <v>GUTIERREZ, EMMANUEL RIVERA</v>
      </c>
      <c r="E31" s="847"/>
      <c r="F31" s="232"/>
      <c r="G31" s="218"/>
      <c r="H31" s="219"/>
      <c r="I31" s="219"/>
      <c r="J31" s="220"/>
      <c r="K31" s="221"/>
      <c r="L31" s="219"/>
      <c r="M31" s="219"/>
      <c r="N31" s="219"/>
      <c r="O31" s="222"/>
      <c r="P31" s="223"/>
      <c r="Q31" s="219"/>
      <c r="R31" s="219"/>
      <c r="S31" s="219"/>
      <c r="T31" s="220"/>
      <c r="U31" s="221"/>
      <c r="V31" s="219"/>
      <c r="W31" s="219"/>
      <c r="X31" s="219"/>
      <c r="Y31" s="222"/>
      <c r="Z31" s="223"/>
      <c r="AA31" s="219"/>
      <c r="AB31" s="219"/>
      <c r="AC31" s="222"/>
      <c r="AD31" s="220"/>
      <c r="AE31" s="212">
        <f t="shared" si="0"/>
        <v>0</v>
      </c>
      <c r="AF31" s="213">
        <f t="shared" si="1"/>
        <v>6</v>
      </c>
      <c r="AG31" s="224">
        <f t="shared" si="4"/>
        <v>0</v>
      </c>
      <c r="AH31" s="225">
        <f t="shared" si="2"/>
        <v>6</v>
      </c>
      <c r="AI31" s="850"/>
      <c r="AJ31" s="848"/>
      <c r="AK31" s="848"/>
      <c r="AL31" s="848"/>
      <c r="AM31" s="848"/>
      <c r="AN31" s="849"/>
      <c r="AY31" s="177">
        <f t="shared" si="3"/>
        <v>1</v>
      </c>
    </row>
    <row r="32" spans="2:51" ht="18" customHeight="1">
      <c r="B32" s="184"/>
      <c r="C32" s="216">
        <f>IF(D32="","",SUBTOTAL(103,$D$17:D32))</f>
        <v>16</v>
      </c>
      <c r="D32" s="846" t="str">
        <f>IF('Input Data'!I25="","",'Input Data'!I25)</f>
        <v>PONCE, PATRICK CRUZ</v>
      </c>
      <c r="E32" s="847"/>
      <c r="F32" s="229"/>
      <c r="G32" s="233"/>
      <c r="H32" s="234"/>
      <c r="I32" s="234"/>
      <c r="J32" s="235"/>
      <c r="K32" s="221"/>
      <c r="L32" s="219"/>
      <c r="M32" s="219"/>
      <c r="N32" s="219"/>
      <c r="O32" s="222"/>
      <c r="P32" s="223"/>
      <c r="Q32" s="219"/>
      <c r="R32" s="219"/>
      <c r="S32" s="219"/>
      <c r="T32" s="220"/>
      <c r="U32" s="221"/>
      <c r="V32" s="219"/>
      <c r="W32" s="219"/>
      <c r="X32" s="219"/>
      <c r="Y32" s="222"/>
      <c r="Z32" s="223"/>
      <c r="AA32" s="219"/>
      <c r="AB32" s="219"/>
      <c r="AC32" s="222"/>
      <c r="AD32" s="220"/>
      <c r="AE32" s="212">
        <f t="shared" si="0"/>
        <v>0</v>
      </c>
      <c r="AF32" s="213">
        <f t="shared" si="1"/>
        <v>6</v>
      </c>
      <c r="AG32" s="224">
        <f t="shared" si="4"/>
        <v>0</v>
      </c>
      <c r="AH32" s="225">
        <f t="shared" si="2"/>
        <v>6</v>
      </c>
      <c r="AI32" s="850"/>
      <c r="AJ32" s="848"/>
      <c r="AK32" s="848"/>
      <c r="AL32" s="848"/>
      <c r="AM32" s="848"/>
      <c r="AN32" s="849"/>
      <c r="AY32" s="177">
        <f t="shared" si="3"/>
        <v>1</v>
      </c>
    </row>
    <row r="33" spans="2:51" ht="18" customHeight="1">
      <c r="B33" s="184"/>
      <c r="C33" s="227">
        <f>IF(D33="","",SUBTOTAL(103,$D$17:D33))</f>
        <v>17</v>
      </c>
      <c r="D33" s="846" t="str">
        <f>IF('Input Data'!I26="","",'Input Data'!I26)</f>
        <v>RIVERA, JOSEPH RAMIREZ</v>
      </c>
      <c r="E33" s="847"/>
      <c r="F33" s="217"/>
      <c r="G33" s="218"/>
      <c r="H33" s="219"/>
      <c r="I33" s="219"/>
      <c r="J33" s="220"/>
      <c r="K33" s="221"/>
      <c r="L33" s="219"/>
      <c r="M33" s="219"/>
      <c r="N33" s="219"/>
      <c r="O33" s="222"/>
      <c r="P33" s="223"/>
      <c r="Q33" s="219"/>
      <c r="R33" s="219"/>
      <c r="S33" s="219"/>
      <c r="T33" s="220"/>
      <c r="U33" s="221"/>
      <c r="V33" s="219"/>
      <c r="W33" s="219"/>
      <c r="X33" s="219"/>
      <c r="Y33" s="222"/>
      <c r="Z33" s="223"/>
      <c r="AA33" s="219"/>
      <c r="AB33" s="219"/>
      <c r="AC33" s="222"/>
      <c r="AD33" s="220"/>
      <c r="AE33" s="212">
        <f t="shared" si="0"/>
        <v>0</v>
      </c>
      <c r="AF33" s="213">
        <f t="shared" si="1"/>
        <v>6</v>
      </c>
      <c r="AG33" s="224">
        <f t="shared" si="4"/>
        <v>0</v>
      </c>
      <c r="AH33" s="225">
        <f t="shared" si="2"/>
        <v>6</v>
      </c>
      <c r="AI33" s="850"/>
      <c r="AJ33" s="848"/>
      <c r="AK33" s="848"/>
      <c r="AL33" s="848"/>
      <c r="AM33" s="848"/>
      <c r="AN33" s="849"/>
      <c r="AY33" s="177">
        <f t="shared" si="3"/>
        <v>1</v>
      </c>
    </row>
    <row r="34" spans="2:51" ht="18" customHeight="1">
      <c r="B34" s="184"/>
      <c r="C34" s="227">
        <f>IF(D34="","",SUBTOTAL(103,$D$17:D34))</f>
        <v>18</v>
      </c>
      <c r="D34" s="846" t="str">
        <f>IF('Input Data'!I27="","",'Input Data'!I27)</f>
        <v>CRUZ, BRYAN CASTILLO</v>
      </c>
      <c r="E34" s="847"/>
      <c r="F34" s="217"/>
      <c r="G34" s="218"/>
      <c r="H34" s="219"/>
      <c r="I34" s="219"/>
      <c r="J34" s="220"/>
      <c r="K34" s="221"/>
      <c r="L34" s="219"/>
      <c r="M34" s="219"/>
      <c r="N34" s="219"/>
      <c r="O34" s="222"/>
      <c r="P34" s="223"/>
      <c r="Q34" s="219"/>
      <c r="R34" s="219"/>
      <c r="S34" s="219"/>
      <c r="T34" s="220"/>
      <c r="U34" s="221"/>
      <c r="V34" s="219"/>
      <c r="W34" s="219"/>
      <c r="X34" s="219"/>
      <c r="Y34" s="222"/>
      <c r="Z34" s="223"/>
      <c r="AA34" s="219"/>
      <c r="AB34" s="219"/>
      <c r="AC34" s="222"/>
      <c r="AD34" s="220"/>
      <c r="AE34" s="212">
        <f t="shared" si="0"/>
        <v>0</v>
      </c>
      <c r="AF34" s="213">
        <f t="shared" si="1"/>
        <v>6</v>
      </c>
      <c r="AG34" s="224">
        <f t="shared" si="4"/>
        <v>0</v>
      </c>
      <c r="AH34" s="225">
        <f t="shared" si="2"/>
        <v>6</v>
      </c>
      <c r="AI34" s="850"/>
      <c r="AJ34" s="848"/>
      <c r="AK34" s="848"/>
      <c r="AL34" s="848"/>
      <c r="AM34" s="848"/>
      <c r="AN34" s="849"/>
      <c r="AY34" s="177">
        <f t="shared" si="3"/>
        <v>1</v>
      </c>
    </row>
    <row r="35" spans="2:51" ht="18" customHeight="1">
      <c r="B35" s="184"/>
      <c r="C35" s="227">
        <f>IF(D35="","",SUBTOTAL(103,$D$17:D35))</f>
        <v>19</v>
      </c>
      <c r="D35" s="846" t="str">
        <f>IF('Input Data'!I28="","",'Input Data'!I28)</f>
        <v>RAMIREZ, VINCENT HERRERA</v>
      </c>
      <c r="E35" s="847"/>
      <c r="F35" s="217"/>
      <c r="G35" s="218"/>
      <c r="H35" s="219"/>
      <c r="I35" s="219"/>
      <c r="J35" s="220"/>
      <c r="K35" s="221"/>
      <c r="L35" s="219"/>
      <c r="M35" s="219"/>
      <c r="N35" s="219"/>
      <c r="O35" s="222"/>
      <c r="P35" s="223"/>
      <c r="Q35" s="219"/>
      <c r="R35" s="219"/>
      <c r="S35" s="219"/>
      <c r="T35" s="220"/>
      <c r="U35" s="221"/>
      <c r="V35" s="219"/>
      <c r="W35" s="219"/>
      <c r="X35" s="219"/>
      <c r="Y35" s="222"/>
      <c r="Z35" s="223"/>
      <c r="AA35" s="219"/>
      <c r="AB35" s="219"/>
      <c r="AC35" s="222"/>
      <c r="AD35" s="220"/>
      <c r="AE35" s="212">
        <f t="shared" si="0"/>
        <v>0</v>
      </c>
      <c r="AF35" s="213">
        <f t="shared" si="1"/>
        <v>6</v>
      </c>
      <c r="AG35" s="224">
        <f t="shared" si="4"/>
        <v>0</v>
      </c>
      <c r="AH35" s="225">
        <f t="shared" si="2"/>
        <v>6</v>
      </c>
      <c r="AI35" s="850"/>
      <c r="AJ35" s="848"/>
      <c r="AK35" s="848"/>
      <c r="AL35" s="848"/>
      <c r="AM35" s="848"/>
      <c r="AN35" s="849"/>
      <c r="AY35" s="177">
        <f t="shared" si="3"/>
        <v>1</v>
      </c>
    </row>
    <row r="36" spans="2:51" ht="18" customHeight="1">
      <c r="B36" s="184"/>
      <c r="C36" s="227">
        <f>IF(D36="","",SUBTOTAL(103,$D$17:D36))</f>
        <v>20</v>
      </c>
      <c r="D36" s="846" t="str">
        <f>IF('Input Data'!I29="","",'Input Data'!I29)</f>
        <v>CASTILLO, JUSTIN NAVARRO</v>
      </c>
      <c r="E36" s="847"/>
      <c r="F36" s="217"/>
      <c r="G36" s="218"/>
      <c r="H36" s="219"/>
      <c r="I36" s="219"/>
      <c r="J36" s="220"/>
      <c r="K36" s="221"/>
      <c r="L36" s="219"/>
      <c r="M36" s="219"/>
      <c r="N36" s="219"/>
      <c r="O36" s="222"/>
      <c r="P36" s="223"/>
      <c r="Q36" s="219"/>
      <c r="R36" s="219"/>
      <c r="S36" s="219"/>
      <c r="T36" s="220"/>
      <c r="U36" s="221"/>
      <c r="V36" s="219"/>
      <c r="W36" s="219"/>
      <c r="X36" s="219"/>
      <c r="Y36" s="222"/>
      <c r="Z36" s="223"/>
      <c r="AA36" s="219"/>
      <c r="AB36" s="219"/>
      <c r="AC36" s="222"/>
      <c r="AD36" s="220"/>
      <c r="AE36" s="212">
        <f t="shared" si="0"/>
        <v>0</v>
      </c>
      <c r="AF36" s="213">
        <f t="shared" si="1"/>
        <v>6</v>
      </c>
      <c r="AG36" s="224">
        <f t="shared" si="4"/>
        <v>0</v>
      </c>
      <c r="AH36" s="225">
        <f t="shared" si="2"/>
        <v>6</v>
      </c>
      <c r="AI36" s="850"/>
      <c r="AJ36" s="848"/>
      <c r="AK36" s="848"/>
      <c r="AL36" s="848"/>
      <c r="AM36" s="848"/>
      <c r="AN36" s="849"/>
      <c r="AY36" s="177">
        <f t="shared" si="3"/>
        <v>1</v>
      </c>
    </row>
    <row r="37" spans="2:51" ht="18" customHeight="1">
      <c r="B37" s="184"/>
      <c r="C37" s="227">
        <f>IF(D37="","",SUBTOTAL(103,$D$17:D37))</f>
        <v>21</v>
      </c>
      <c r="D37" s="846" t="str">
        <f>IF('Input Data'!I30="","",'Input Data'!I30)</f>
        <v>HERRERA, ADRIANNE VERGARA</v>
      </c>
      <c r="E37" s="847"/>
      <c r="F37" s="217"/>
      <c r="G37" s="218"/>
      <c r="H37" s="219"/>
      <c r="I37" s="219"/>
      <c r="J37" s="220"/>
      <c r="K37" s="221"/>
      <c r="L37" s="219"/>
      <c r="M37" s="219"/>
      <c r="N37" s="219"/>
      <c r="O37" s="222"/>
      <c r="P37" s="223"/>
      <c r="Q37" s="219"/>
      <c r="R37" s="219"/>
      <c r="S37" s="219"/>
      <c r="T37" s="220"/>
      <c r="U37" s="221"/>
      <c r="V37" s="219"/>
      <c r="W37" s="219"/>
      <c r="X37" s="219"/>
      <c r="Y37" s="222"/>
      <c r="Z37" s="223"/>
      <c r="AA37" s="219"/>
      <c r="AB37" s="219"/>
      <c r="AC37" s="222"/>
      <c r="AD37" s="220"/>
      <c r="AE37" s="212">
        <f t="shared" si="0"/>
        <v>0</v>
      </c>
      <c r="AF37" s="213">
        <f t="shared" si="1"/>
        <v>6</v>
      </c>
      <c r="AG37" s="224">
        <f t="shared" si="4"/>
        <v>0</v>
      </c>
      <c r="AH37" s="225">
        <f t="shared" si="2"/>
        <v>6</v>
      </c>
      <c r="AI37" s="850"/>
      <c r="AJ37" s="848"/>
      <c r="AK37" s="848"/>
      <c r="AL37" s="848"/>
      <c r="AM37" s="848"/>
      <c r="AN37" s="849"/>
    </row>
    <row r="38" spans="2:51" ht="18" customHeight="1">
      <c r="B38" s="184"/>
      <c r="C38" s="227">
        <f>IF(D38="","",SUBTOTAL(103,$D$17:D38))</f>
        <v>22</v>
      </c>
      <c r="D38" s="846" t="str">
        <f>IF('Input Data'!I31="","",'Input Data'!I31)</f>
        <v>NAVARRO, LAWRENCE TORRES</v>
      </c>
      <c r="E38" s="847"/>
      <c r="F38" s="217"/>
      <c r="G38" s="218"/>
      <c r="H38" s="219"/>
      <c r="I38" s="219"/>
      <c r="J38" s="220"/>
      <c r="K38" s="221"/>
      <c r="L38" s="219"/>
      <c r="M38" s="219"/>
      <c r="N38" s="219"/>
      <c r="O38" s="222"/>
      <c r="P38" s="223"/>
      <c r="Q38" s="219"/>
      <c r="R38" s="219"/>
      <c r="S38" s="219"/>
      <c r="T38" s="220"/>
      <c r="U38" s="221"/>
      <c r="V38" s="219"/>
      <c r="W38" s="219"/>
      <c r="X38" s="219"/>
      <c r="Y38" s="222"/>
      <c r="Z38" s="223"/>
      <c r="AA38" s="219"/>
      <c r="AB38" s="219"/>
      <c r="AC38" s="222"/>
      <c r="AD38" s="220"/>
      <c r="AE38" s="212">
        <f t="shared" si="0"/>
        <v>0</v>
      </c>
      <c r="AF38" s="213">
        <f t="shared" si="1"/>
        <v>6</v>
      </c>
      <c r="AG38" s="224">
        <f t="shared" si="4"/>
        <v>0</v>
      </c>
      <c r="AH38" s="225">
        <f t="shared" si="2"/>
        <v>6</v>
      </c>
      <c r="AI38" s="850"/>
      <c r="AJ38" s="848"/>
      <c r="AK38" s="848"/>
      <c r="AL38" s="848"/>
      <c r="AM38" s="848"/>
      <c r="AN38" s="849"/>
    </row>
    <row r="39" spans="2:51" ht="18" customHeight="1">
      <c r="B39" s="184"/>
      <c r="C39" s="227">
        <f>IF(D39="","",SUBTOTAL(103,$D$17:D39))</f>
        <v>23</v>
      </c>
      <c r="D39" s="846" t="str">
        <f>IF('Input Data'!I32="","",'Input Data'!I32)</f>
        <v>VERGARA, MIGUEL DOMINGUEZ</v>
      </c>
      <c r="E39" s="847"/>
      <c r="F39" s="217"/>
      <c r="G39" s="218"/>
      <c r="H39" s="219"/>
      <c r="I39" s="219"/>
      <c r="J39" s="220"/>
      <c r="K39" s="221"/>
      <c r="L39" s="219"/>
      <c r="M39" s="219"/>
      <c r="N39" s="219"/>
      <c r="O39" s="222"/>
      <c r="P39" s="223"/>
      <c r="Q39" s="219"/>
      <c r="R39" s="219"/>
      <c r="S39" s="219"/>
      <c r="T39" s="220"/>
      <c r="U39" s="221"/>
      <c r="V39" s="219"/>
      <c r="W39" s="219"/>
      <c r="X39" s="219"/>
      <c r="Y39" s="222"/>
      <c r="Z39" s="223"/>
      <c r="AA39" s="219"/>
      <c r="AB39" s="219"/>
      <c r="AC39" s="222"/>
      <c r="AD39" s="220"/>
      <c r="AE39" s="212">
        <f t="shared" si="0"/>
        <v>0</v>
      </c>
      <c r="AF39" s="213">
        <f t="shared" si="1"/>
        <v>6</v>
      </c>
      <c r="AG39" s="224">
        <f t="shared" si="4"/>
        <v>0</v>
      </c>
      <c r="AH39" s="225">
        <f t="shared" si="2"/>
        <v>6</v>
      </c>
      <c r="AI39" s="850"/>
      <c r="AJ39" s="848"/>
      <c r="AK39" s="848"/>
      <c r="AL39" s="848"/>
      <c r="AM39" s="848"/>
      <c r="AN39" s="849"/>
    </row>
    <row r="40" spans="2:51" ht="18" customHeight="1">
      <c r="B40" s="184"/>
      <c r="C40" s="227">
        <f>IF(D40="","",SUBTOTAL(103,$D$17:D40))</f>
        <v>24</v>
      </c>
      <c r="D40" s="846" t="str">
        <f>IF('Input Data'!I33="","",'Input Data'!I33)</f>
        <v>DOMINGUEZ, ANTHONY ESPINOZA</v>
      </c>
      <c r="E40" s="847"/>
      <c r="F40" s="217"/>
      <c r="G40" s="218"/>
      <c r="H40" s="219"/>
      <c r="I40" s="219"/>
      <c r="J40" s="220"/>
      <c r="K40" s="221"/>
      <c r="L40" s="219"/>
      <c r="M40" s="219"/>
      <c r="N40" s="219"/>
      <c r="O40" s="222"/>
      <c r="P40" s="223"/>
      <c r="Q40" s="219"/>
      <c r="R40" s="219"/>
      <c r="S40" s="219"/>
      <c r="T40" s="220"/>
      <c r="U40" s="221"/>
      <c r="V40" s="219"/>
      <c r="W40" s="219"/>
      <c r="X40" s="219"/>
      <c r="Y40" s="222"/>
      <c r="Z40" s="223"/>
      <c r="AA40" s="219"/>
      <c r="AB40" s="219"/>
      <c r="AC40" s="222"/>
      <c r="AD40" s="220"/>
      <c r="AE40" s="212">
        <f t="shared" si="0"/>
        <v>0</v>
      </c>
      <c r="AF40" s="213">
        <f t="shared" si="1"/>
        <v>6</v>
      </c>
      <c r="AG40" s="224">
        <f t="shared" si="4"/>
        <v>0</v>
      </c>
      <c r="AH40" s="225">
        <f t="shared" si="2"/>
        <v>6</v>
      </c>
      <c r="AI40" s="850"/>
      <c r="AJ40" s="848"/>
      <c r="AK40" s="848"/>
      <c r="AL40" s="848"/>
      <c r="AM40" s="848"/>
      <c r="AN40" s="849"/>
    </row>
    <row r="41" spans="2:51" ht="18" customHeight="1">
      <c r="B41" s="184"/>
      <c r="C41" s="227">
        <f>IF(D41="","",SUBTOTAL(103,$D$17:D41))</f>
        <v>25</v>
      </c>
      <c r="D41" s="846" t="str">
        <f>IF('Input Data'!I34="","",'Input Data'!I34)</f>
        <v>ESPINOZA, ALVIN DEL ROSARIO</v>
      </c>
      <c r="E41" s="847"/>
      <c r="F41" s="217"/>
      <c r="G41" s="218"/>
      <c r="H41" s="219"/>
      <c r="I41" s="219"/>
      <c r="J41" s="220"/>
      <c r="K41" s="221"/>
      <c r="L41" s="219"/>
      <c r="M41" s="219"/>
      <c r="N41" s="219"/>
      <c r="O41" s="222"/>
      <c r="P41" s="223"/>
      <c r="Q41" s="219"/>
      <c r="R41" s="219"/>
      <c r="S41" s="219"/>
      <c r="T41" s="220"/>
      <c r="U41" s="221"/>
      <c r="V41" s="219"/>
      <c r="W41" s="219"/>
      <c r="X41" s="219"/>
      <c r="Y41" s="222"/>
      <c r="Z41" s="223"/>
      <c r="AA41" s="219"/>
      <c r="AB41" s="219"/>
      <c r="AC41" s="222"/>
      <c r="AD41" s="220"/>
      <c r="AE41" s="212">
        <f t="shared" si="0"/>
        <v>0</v>
      </c>
      <c r="AF41" s="213">
        <f t="shared" si="1"/>
        <v>6</v>
      </c>
      <c r="AG41" s="224">
        <f t="shared" si="4"/>
        <v>0</v>
      </c>
      <c r="AH41" s="225">
        <f t="shared" si="2"/>
        <v>6</v>
      </c>
      <c r="AI41" s="850"/>
      <c r="AJ41" s="848"/>
      <c r="AK41" s="848"/>
      <c r="AL41" s="848"/>
      <c r="AM41" s="848"/>
      <c r="AN41" s="849"/>
    </row>
    <row r="42" spans="2:51" ht="18" customHeight="1">
      <c r="B42" s="184"/>
      <c r="C42" s="227">
        <f>IF(D42="","",SUBTOTAL(103,$D$17:D42))</f>
        <v>26</v>
      </c>
      <c r="D42" s="846" t="str">
        <f>IF('Input Data'!I35="","",'Input Data'!I35)</f>
        <v>DEL ROSARIO, OLIVER EVANGELISTA</v>
      </c>
      <c r="E42" s="847"/>
      <c r="F42" s="217"/>
      <c r="G42" s="218"/>
      <c r="H42" s="219"/>
      <c r="I42" s="219"/>
      <c r="J42" s="220"/>
      <c r="K42" s="221"/>
      <c r="L42" s="219"/>
      <c r="M42" s="219"/>
      <c r="N42" s="219"/>
      <c r="O42" s="222"/>
      <c r="P42" s="223"/>
      <c r="Q42" s="219"/>
      <c r="R42" s="219"/>
      <c r="S42" s="219"/>
      <c r="T42" s="220"/>
      <c r="U42" s="221"/>
      <c r="V42" s="219"/>
      <c r="W42" s="219"/>
      <c r="X42" s="219"/>
      <c r="Y42" s="222"/>
      <c r="Z42" s="223"/>
      <c r="AA42" s="219"/>
      <c r="AB42" s="219"/>
      <c r="AC42" s="222"/>
      <c r="AD42" s="220"/>
      <c r="AE42" s="212">
        <f t="shared" si="0"/>
        <v>0</v>
      </c>
      <c r="AF42" s="213">
        <f t="shared" si="1"/>
        <v>6</v>
      </c>
      <c r="AG42" s="224">
        <f t="shared" si="4"/>
        <v>0</v>
      </c>
      <c r="AH42" s="225">
        <f t="shared" si="2"/>
        <v>6</v>
      </c>
      <c r="AI42" s="850"/>
      <c r="AJ42" s="848"/>
      <c r="AK42" s="848"/>
      <c r="AL42" s="848"/>
      <c r="AM42" s="848"/>
      <c r="AN42" s="849"/>
    </row>
    <row r="43" spans="2:51" ht="18" customHeight="1">
      <c r="B43" s="184"/>
      <c r="C43" s="227">
        <f>IF(D43="","",SUBTOTAL(103,$D$17:D43))</f>
        <v>27</v>
      </c>
      <c r="D43" s="846" t="str">
        <f>IF('Input Data'!I36="","",'Input Data'!I36)</f>
        <v>EVANGELISTA, NOEL MERCADO</v>
      </c>
      <c r="E43" s="847"/>
      <c r="F43" s="217"/>
      <c r="G43" s="218"/>
      <c r="H43" s="219"/>
      <c r="I43" s="219"/>
      <c r="J43" s="220"/>
      <c r="K43" s="221"/>
      <c r="L43" s="219"/>
      <c r="M43" s="219"/>
      <c r="N43" s="219"/>
      <c r="O43" s="222"/>
      <c r="P43" s="223"/>
      <c r="Q43" s="219"/>
      <c r="R43" s="219"/>
      <c r="S43" s="219"/>
      <c r="T43" s="220"/>
      <c r="U43" s="221"/>
      <c r="V43" s="219"/>
      <c r="W43" s="219"/>
      <c r="X43" s="219"/>
      <c r="Y43" s="222"/>
      <c r="Z43" s="223"/>
      <c r="AA43" s="219"/>
      <c r="AB43" s="219"/>
      <c r="AC43" s="222"/>
      <c r="AD43" s="220"/>
      <c r="AE43" s="212">
        <f t="shared" si="0"/>
        <v>0</v>
      </c>
      <c r="AF43" s="213">
        <f t="shared" si="1"/>
        <v>6</v>
      </c>
      <c r="AG43" s="224">
        <f t="shared" si="4"/>
        <v>0</v>
      </c>
      <c r="AH43" s="225">
        <f t="shared" si="2"/>
        <v>6</v>
      </c>
      <c r="AI43" s="850"/>
      <c r="AJ43" s="848"/>
      <c r="AK43" s="848"/>
      <c r="AL43" s="848"/>
      <c r="AM43" s="848"/>
      <c r="AN43" s="849"/>
    </row>
    <row r="44" spans="2:51" ht="18" customHeight="1">
      <c r="B44" s="184"/>
      <c r="C44" s="227">
        <f>IF(D44="","",SUBTOTAL(103,$D$17:D44))</f>
        <v>28</v>
      </c>
      <c r="D44" s="846" t="str">
        <f>IF('Input Data'!I37="","",'Input Data'!I37)</f>
        <v>MERCADO, CEDRIC PADILLA</v>
      </c>
      <c r="E44" s="847"/>
      <c r="F44" s="217"/>
      <c r="G44" s="218"/>
      <c r="H44" s="219"/>
      <c r="I44" s="219"/>
      <c r="J44" s="220"/>
      <c r="K44" s="221"/>
      <c r="L44" s="219"/>
      <c r="M44" s="219"/>
      <c r="N44" s="219"/>
      <c r="O44" s="222"/>
      <c r="P44" s="223"/>
      <c r="Q44" s="219"/>
      <c r="R44" s="219"/>
      <c r="S44" s="219"/>
      <c r="T44" s="220"/>
      <c r="U44" s="221"/>
      <c r="V44" s="219"/>
      <c r="W44" s="219"/>
      <c r="X44" s="219"/>
      <c r="Y44" s="222"/>
      <c r="Z44" s="223"/>
      <c r="AA44" s="219"/>
      <c r="AB44" s="219"/>
      <c r="AC44" s="222"/>
      <c r="AD44" s="220"/>
      <c r="AE44" s="212">
        <f t="shared" si="0"/>
        <v>0</v>
      </c>
      <c r="AF44" s="213">
        <f t="shared" si="1"/>
        <v>6</v>
      </c>
      <c r="AG44" s="224">
        <f t="shared" si="4"/>
        <v>0</v>
      </c>
      <c r="AH44" s="225">
        <f t="shared" si="2"/>
        <v>6</v>
      </c>
      <c r="AI44" s="850"/>
      <c r="AJ44" s="848"/>
      <c r="AK44" s="848"/>
      <c r="AL44" s="848"/>
      <c r="AM44" s="848"/>
      <c r="AN44" s="849"/>
    </row>
    <row r="45" spans="2:51" ht="18" customHeight="1">
      <c r="B45" s="184"/>
      <c r="C45" s="227">
        <f>IF(D45="","",SUBTOTAL(103,$D$17:D45))</f>
        <v>29</v>
      </c>
      <c r="D45" s="846" t="str">
        <f>IF('Input Data'!I38="","",'Input Data'!I38)</f>
        <v>PADILLA, ANDRE MANALO</v>
      </c>
      <c r="E45" s="847"/>
      <c r="F45" s="217"/>
      <c r="G45" s="218"/>
      <c r="H45" s="219"/>
      <c r="I45" s="219"/>
      <c r="J45" s="220"/>
      <c r="K45" s="221"/>
      <c r="L45" s="219"/>
      <c r="M45" s="219"/>
      <c r="N45" s="219"/>
      <c r="O45" s="222"/>
      <c r="P45" s="223"/>
      <c r="Q45" s="219"/>
      <c r="R45" s="219"/>
      <c r="S45" s="219"/>
      <c r="T45" s="220"/>
      <c r="U45" s="221"/>
      <c r="V45" s="219"/>
      <c r="W45" s="219"/>
      <c r="X45" s="219"/>
      <c r="Y45" s="222"/>
      <c r="Z45" s="223"/>
      <c r="AA45" s="219"/>
      <c r="AB45" s="219"/>
      <c r="AC45" s="222"/>
      <c r="AD45" s="220"/>
      <c r="AE45" s="212">
        <f t="shared" si="0"/>
        <v>0</v>
      </c>
      <c r="AF45" s="213">
        <f t="shared" si="1"/>
        <v>6</v>
      </c>
      <c r="AG45" s="224">
        <f t="shared" si="4"/>
        <v>0</v>
      </c>
      <c r="AH45" s="225">
        <f t="shared" si="2"/>
        <v>6</v>
      </c>
      <c r="AI45" s="850"/>
      <c r="AJ45" s="848"/>
      <c r="AK45" s="848"/>
      <c r="AL45" s="848"/>
      <c r="AM45" s="848"/>
      <c r="AN45" s="849"/>
    </row>
    <row r="46" spans="2:51" ht="18" customHeight="1">
      <c r="B46" s="184"/>
      <c r="C46" s="227">
        <f>IF(D46="","",SUBTOTAL(103,$D$17:D46))</f>
        <v>30</v>
      </c>
      <c r="D46" s="846" t="str">
        <f>IF('Input Data'!I39="","",'Input Data'!I39)</f>
        <v>MANALO, TRISTAN SORIANO</v>
      </c>
      <c r="E46" s="847"/>
      <c r="F46" s="217"/>
      <c r="G46" s="218"/>
      <c r="H46" s="219"/>
      <c r="I46" s="219"/>
      <c r="J46" s="220"/>
      <c r="K46" s="221"/>
      <c r="L46" s="219"/>
      <c r="M46" s="219"/>
      <c r="N46" s="219"/>
      <c r="O46" s="222"/>
      <c r="P46" s="223"/>
      <c r="Q46" s="219"/>
      <c r="R46" s="219"/>
      <c r="S46" s="219"/>
      <c r="T46" s="220"/>
      <c r="U46" s="221"/>
      <c r="V46" s="219"/>
      <c r="W46" s="219"/>
      <c r="X46" s="219"/>
      <c r="Y46" s="222"/>
      <c r="Z46" s="223"/>
      <c r="AA46" s="219"/>
      <c r="AB46" s="219"/>
      <c r="AC46" s="222"/>
      <c r="AD46" s="220"/>
      <c r="AE46" s="212">
        <f t="shared" si="0"/>
        <v>0</v>
      </c>
      <c r="AF46" s="213">
        <f t="shared" si="1"/>
        <v>6</v>
      </c>
      <c r="AG46" s="224">
        <f t="shared" si="4"/>
        <v>0</v>
      </c>
      <c r="AH46" s="225">
        <f t="shared" si="2"/>
        <v>6</v>
      </c>
      <c r="AI46" s="850"/>
      <c r="AJ46" s="848"/>
      <c r="AK46" s="848"/>
      <c r="AL46" s="848"/>
      <c r="AM46" s="848"/>
      <c r="AN46" s="849"/>
    </row>
    <row r="47" spans="2:51" ht="18" customHeight="1">
      <c r="B47" s="184"/>
      <c r="C47" s="227">
        <f>IF(D47="","",SUBTOTAL(103,$D$17:D47))</f>
        <v>31</v>
      </c>
      <c r="D47" s="846" t="str">
        <f>IF('Input Data'!I40="","",'Input Data'!I40)</f>
        <v>SORIANO, KYLE VILLAREAL</v>
      </c>
      <c r="E47" s="847"/>
      <c r="F47" s="217"/>
      <c r="G47" s="218"/>
      <c r="H47" s="219"/>
      <c r="I47" s="219"/>
      <c r="J47" s="220"/>
      <c r="K47" s="221"/>
      <c r="L47" s="219"/>
      <c r="M47" s="219"/>
      <c r="N47" s="219"/>
      <c r="O47" s="222"/>
      <c r="P47" s="223"/>
      <c r="Q47" s="219"/>
      <c r="R47" s="219"/>
      <c r="S47" s="219"/>
      <c r="T47" s="220"/>
      <c r="U47" s="221"/>
      <c r="V47" s="219"/>
      <c r="W47" s="219"/>
      <c r="X47" s="219"/>
      <c r="Y47" s="222"/>
      <c r="Z47" s="223"/>
      <c r="AA47" s="219"/>
      <c r="AB47" s="219"/>
      <c r="AC47" s="222"/>
      <c r="AD47" s="220"/>
      <c r="AE47" s="212">
        <f t="shared" si="0"/>
        <v>0</v>
      </c>
      <c r="AF47" s="213">
        <f t="shared" si="1"/>
        <v>6</v>
      </c>
      <c r="AG47" s="224">
        <f t="shared" si="4"/>
        <v>0</v>
      </c>
      <c r="AH47" s="225">
        <f t="shared" si="2"/>
        <v>6</v>
      </c>
      <c r="AI47" s="850"/>
      <c r="AJ47" s="848"/>
      <c r="AK47" s="848"/>
      <c r="AL47" s="848"/>
      <c r="AM47" s="848"/>
      <c r="AN47" s="849"/>
    </row>
    <row r="48" spans="2:51" ht="18" customHeight="1">
      <c r="B48" s="184"/>
      <c r="C48" s="227">
        <f>IF(D48="","",SUBTOTAL(103,$D$17:D48))</f>
        <v>32</v>
      </c>
      <c r="D48" s="846" t="str">
        <f>IF('Input Data'!I41="","",'Input Data'!I41)</f>
        <v>VILLAREAL, JONATHAN MARQUEZ</v>
      </c>
      <c r="E48" s="847"/>
      <c r="F48" s="217"/>
      <c r="G48" s="218"/>
      <c r="H48" s="219"/>
      <c r="I48" s="219"/>
      <c r="J48" s="220"/>
      <c r="K48" s="221"/>
      <c r="L48" s="219"/>
      <c r="M48" s="219"/>
      <c r="N48" s="219"/>
      <c r="O48" s="222"/>
      <c r="P48" s="223"/>
      <c r="Q48" s="219"/>
      <c r="R48" s="219"/>
      <c r="S48" s="219"/>
      <c r="T48" s="220"/>
      <c r="U48" s="221"/>
      <c r="V48" s="219"/>
      <c r="W48" s="219"/>
      <c r="X48" s="219"/>
      <c r="Y48" s="222"/>
      <c r="Z48" s="223"/>
      <c r="AA48" s="219"/>
      <c r="AB48" s="219"/>
      <c r="AC48" s="222"/>
      <c r="AD48" s="220"/>
      <c r="AE48" s="212">
        <f t="shared" si="0"/>
        <v>0</v>
      </c>
      <c r="AF48" s="213">
        <f t="shared" si="1"/>
        <v>6</v>
      </c>
      <c r="AG48" s="224">
        <f t="shared" si="4"/>
        <v>0</v>
      </c>
      <c r="AH48" s="225">
        <f t="shared" si="2"/>
        <v>6</v>
      </c>
      <c r="AI48" s="850"/>
      <c r="AJ48" s="848"/>
      <c r="AK48" s="848"/>
      <c r="AL48" s="848"/>
      <c r="AM48" s="848"/>
      <c r="AN48" s="849"/>
    </row>
    <row r="49" spans="2:51" ht="18" customHeight="1">
      <c r="B49" s="184"/>
      <c r="C49" s="227">
        <f>IF(D49="","",SUBTOTAL(103,$D$17:D49))</f>
        <v>33</v>
      </c>
      <c r="D49" s="846" t="str">
        <f>IF('Input Data'!I42="","",'Input Data'!I42)</f>
        <v>MARQUEZ, RICHARD EVANGELISTA</v>
      </c>
      <c r="E49" s="847"/>
      <c r="F49" s="217"/>
      <c r="G49" s="218"/>
      <c r="H49" s="219"/>
      <c r="I49" s="219"/>
      <c r="J49" s="220"/>
      <c r="K49" s="221"/>
      <c r="L49" s="219"/>
      <c r="M49" s="219"/>
      <c r="N49" s="219"/>
      <c r="O49" s="222"/>
      <c r="P49" s="223"/>
      <c r="Q49" s="219"/>
      <c r="R49" s="219"/>
      <c r="S49" s="219"/>
      <c r="T49" s="220"/>
      <c r="U49" s="221"/>
      <c r="V49" s="219"/>
      <c r="W49" s="219"/>
      <c r="X49" s="219"/>
      <c r="Y49" s="222"/>
      <c r="Z49" s="223"/>
      <c r="AA49" s="219"/>
      <c r="AB49" s="219"/>
      <c r="AC49" s="222"/>
      <c r="AD49" s="220"/>
      <c r="AE49" s="212">
        <f t="shared" si="0"/>
        <v>0</v>
      </c>
      <c r="AF49" s="213">
        <f t="shared" si="1"/>
        <v>6</v>
      </c>
      <c r="AG49" s="224">
        <f t="shared" si="4"/>
        <v>0</v>
      </c>
      <c r="AH49" s="225">
        <f t="shared" si="2"/>
        <v>6</v>
      </c>
      <c r="AI49" s="850"/>
      <c r="AJ49" s="848"/>
      <c r="AK49" s="848"/>
      <c r="AL49" s="848"/>
      <c r="AM49" s="848"/>
      <c r="AN49" s="849"/>
    </row>
    <row r="50" spans="2:51" ht="18" customHeight="1">
      <c r="B50" s="184"/>
      <c r="C50" s="227">
        <f>IF(D50="","",SUBTOTAL(103,$D$17:D50))</f>
        <v>34</v>
      </c>
      <c r="D50" s="846" t="str">
        <f>IF('Input Data'!I43="","",'Input Data'!I43)</f>
        <v>SANTIAGO, BRYAN DIZON</v>
      </c>
      <c r="E50" s="847"/>
      <c r="F50" s="217"/>
      <c r="G50" s="218"/>
      <c r="H50" s="219"/>
      <c r="I50" s="219"/>
      <c r="J50" s="220"/>
      <c r="K50" s="221"/>
      <c r="L50" s="219"/>
      <c r="M50" s="219"/>
      <c r="N50" s="219"/>
      <c r="O50" s="222"/>
      <c r="P50" s="223"/>
      <c r="Q50" s="219"/>
      <c r="R50" s="219"/>
      <c r="S50" s="219"/>
      <c r="T50" s="220"/>
      <c r="U50" s="221"/>
      <c r="V50" s="219"/>
      <c r="W50" s="219"/>
      <c r="X50" s="219"/>
      <c r="Y50" s="222"/>
      <c r="Z50" s="223"/>
      <c r="AA50" s="219"/>
      <c r="AB50" s="219"/>
      <c r="AC50" s="222"/>
      <c r="AD50" s="220"/>
      <c r="AE50" s="212">
        <f t="shared" si="0"/>
        <v>0</v>
      </c>
      <c r="AF50" s="213">
        <f t="shared" si="1"/>
        <v>6</v>
      </c>
      <c r="AG50" s="224">
        <f t="shared" si="4"/>
        <v>0</v>
      </c>
      <c r="AH50" s="225">
        <f t="shared" si="2"/>
        <v>6</v>
      </c>
      <c r="AI50" s="850"/>
      <c r="AJ50" s="848"/>
      <c r="AK50" s="848"/>
      <c r="AL50" s="848"/>
      <c r="AM50" s="848"/>
      <c r="AN50" s="849"/>
    </row>
    <row r="51" spans="2:51" ht="18" customHeight="1">
      <c r="B51" s="184"/>
      <c r="C51" s="227">
        <f>IF(D51="","",SUBTOTAL(103,$D$17:D51))</f>
        <v>35</v>
      </c>
      <c r="D51" s="846" t="str">
        <f>IF('Input Data'!I44="","",'Input Data'!I44)</f>
        <v>DE LEON, CARLO BAUTISTA</v>
      </c>
      <c r="E51" s="847"/>
      <c r="F51" s="217"/>
      <c r="G51" s="218"/>
      <c r="H51" s="219"/>
      <c r="I51" s="219"/>
      <c r="J51" s="220"/>
      <c r="K51" s="221"/>
      <c r="L51" s="219"/>
      <c r="M51" s="219"/>
      <c r="N51" s="219"/>
      <c r="O51" s="222"/>
      <c r="P51" s="223"/>
      <c r="Q51" s="219"/>
      <c r="R51" s="219"/>
      <c r="S51" s="219"/>
      <c r="T51" s="220"/>
      <c r="U51" s="221"/>
      <c r="V51" s="219"/>
      <c r="W51" s="219"/>
      <c r="X51" s="219"/>
      <c r="Y51" s="222"/>
      <c r="Z51" s="223"/>
      <c r="AA51" s="219"/>
      <c r="AB51" s="219"/>
      <c r="AC51" s="222"/>
      <c r="AD51" s="220"/>
      <c r="AE51" s="212">
        <f t="shared" si="0"/>
        <v>0</v>
      </c>
      <c r="AF51" s="213">
        <f t="shared" si="1"/>
        <v>6</v>
      </c>
      <c r="AG51" s="224">
        <f t="shared" si="4"/>
        <v>0</v>
      </c>
      <c r="AH51" s="225">
        <f t="shared" si="2"/>
        <v>6</v>
      </c>
      <c r="AI51" s="850"/>
      <c r="AJ51" s="848"/>
      <c r="AK51" s="848"/>
      <c r="AL51" s="848"/>
      <c r="AM51" s="848"/>
      <c r="AN51" s="849"/>
    </row>
    <row r="52" spans="2:51" ht="18" customHeight="1">
      <c r="B52" s="184"/>
      <c r="C52" s="227">
        <f>IF(D52="","",SUBTOTAL(103,$D$17:D52))</f>
        <v>36</v>
      </c>
      <c r="D52" s="846" t="str">
        <f>IF('Input Data'!I45="","",'Input Data'!I45)</f>
        <v>DIZON, MARK CRUZ</v>
      </c>
      <c r="E52" s="847"/>
      <c r="F52" s="217"/>
      <c r="G52" s="218"/>
      <c r="H52" s="219"/>
      <c r="I52" s="219"/>
      <c r="J52" s="220"/>
      <c r="K52" s="221"/>
      <c r="L52" s="219"/>
      <c r="M52" s="219"/>
      <c r="N52" s="219"/>
      <c r="O52" s="222"/>
      <c r="P52" s="223"/>
      <c r="Q52" s="219"/>
      <c r="R52" s="219"/>
      <c r="S52" s="219"/>
      <c r="T52" s="220"/>
      <c r="U52" s="221"/>
      <c r="V52" s="219"/>
      <c r="W52" s="219"/>
      <c r="X52" s="219"/>
      <c r="Y52" s="222"/>
      <c r="Z52" s="223"/>
      <c r="AA52" s="219"/>
      <c r="AB52" s="219"/>
      <c r="AC52" s="222"/>
      <c r="AD52" s="220"/>
      <c r="AE52" s="212">
        <f t="shared" si="0"/>
        <v>0</v>
      </c>
      <c r="AF52" s="213">
        <f t="shared" si="1"/>
        <v>6</v>
      </c>
      <c r="AG52" s="224">
        <f t="shared" si="4"/>
        <v>0</v>
      </c>
      <c r="AH52" s="225">
        <f t="shared" si="2"/>
        <v>6</v>
      </c>
      <c r="AI52" s="850"/>
      <c r="AJ52" s="848"/>
      <c r="AK52" s="848"/>
      <c r="AL52" s="848"/>
      <c r="AM52" s="848"/>
      <c r="AN52" s="849"/>
    </row>
    <row r="53" spans="2:51" ht="18" customHeight="1">
      <c r="B53" s="184"/>
      <c r="C53" s="227">
        <f>IF(D53="","",SUBTOTAL(103,$D$17:D53))</f>
        <v>37</v>
      </c>
      <c r="D53" s="846" t="str">
        <f>IF('Input Data'!I46="","",'Input Data'!I46)</f>
        <v>FRANCISCO, ADRIAN MORALES</v>
      </c>
      <c r="E53" s="847"/>
      <c r="F53" s="217"/>
      <c r="G53" s="218"/>
      <c r="H53" s="219"/>
      <c r="I53" s="219"/>
      <c r="J53" s="220"/>
      <c r="K53" s="221"/>
      <c r="L53" s="219"/>
      <c r="M53" s="219"/>
      <c r="N53" s="219"/>
      <c r="O53" s="222"/>
      <c r="P53" s="223"/>
      <c r="Q53" s="219"/>
      <c r="R53" s="219"/>
      <c r="S53" s="219"/>
      <c r="T53" s="220"/>
      <c r="U53" s="221"/>
      <c r="V53" s="219"/>
      <c r="W53" s="219"/>
      <c r="X53" s="219"/>
      <c r="Y53" s="222"/>
      <c r="Z53" s="223"/>
      <c r="AA53" s="219"/>
      <c r="AB53" s="219"/>
      <c r="AC53" s="222"/>
      <c r="AD53" s="220"/>
      <c r="AE53" s="212">
        <f t="shared" si="0"/>
        <v>0</v>
      </c>
      <c r="AF53" s="213">
        <f t="shared" si="1"/>
        <v>6</v>
      </c>
      <c r="AG53" s="224">
        <f>IF(AH53="","",AE53)</f>
        <v>0</v>
      </c>
      <c r="AH53" s="225">
        <f t="shared" si="2"/>
        <v>6</v>
      </c>
      <c r="AI53" s="850"/>
      <c r="AJ53" s="848"/>
      <c r="AK53" s="848"/>
      <c r="AL53" s="848"/>
      <c r="AM53" s="848"/>
      <c r="AN53" s="849"/>
    </row>
    <row r="54" spans="2:51" ht="18" customHeight="1">
      <c r="B54" s="184"/>
      <c r="C54" s="227">
        <f>IF(D54="","",SUBTOTAL(103,$D$17:D54))</f>
        <v>38</v>
      </c>
      <c r="D54" s="846" t="str">
        <f>IF('Input Data'!I47="","",'Input Data'!I47)</f>
        <v>ORTEGA, GABRIEL SANTOS</v>
      </c>
      <c r="E54" s="847"/>
      <c r="F54" s="217"/>
      <c r="G54" s="218"/>
      <c r="H54" s="219"/>
      <c r="I54" s="219"/>
      <c r="J54" s="220"/>
      <c r="K54" s="221"/>
      <c r="L54" s="219"/>
      <c r="M54" s="219"/>
      <c r="N54" s="219"/>
      <c r="O54" s="222"/>
      <c r="P54" s="223"/>
      <c r="Q54" s="219"/>
      <c r="R54" s="219"/>
      <c r="S54" s="219"/>
      <c r="T54" s="220"/>
      <c r="U54" s="221"/>
      <c r="V54" s="219"/>
      <c r="W54" s="219"/>
      <c r="X54" s="219"/>
      <c r="Y54" s="222"/>
      <c r="Z54" s="223"/>
      <c r="AA54" s="219"/>
      <c r="AB54" s="219"/>
      <c r="AC54" s="222"/>
      <c r="AD54" s="220"/>
      <c r="AE54" s="212">
        <f t="shared" si="0"/>
        <v>0</v>
      </c>
      <c r="AF54" s="213">
        <f t="shared" si="1"/>
        <v>6</v>
      </c>
      <c r="AG54" s="224">
        <f t="shared" si="4"/>
        <v>0</v>
      </c>
      <c r="AH54" s="225">
        <f>IF(AF54="","",$AR$13-AE54)</f>
        <v>6</v>
      </c>
      <c r="AI54" s="850"/>
      <c r="AJ54" s="848"/>
      <c r="AK54" s="848"/>
      <c r="AL54" s="848"/>
      <c r="AM54" s="848"/>
      <c r="AN54" s="849"/>
    </row>
    <row r="55" spans="2:51" ht="18" customHeight="1">
      <c r="B55" s="184"/>
      <c r="C55" s="227">
        <f>IF(D55="","",SUBTOTAL(103,$D$17:D55))</f>
        <v>39</v>
      </c>
      <c r="D55" s="846" t="str">
        <f>IF('Input Data'!I48="","",'Input Data'!I48)</f>
        <v>CHAVEZ, NATHAN VILLANUEVA</v>
      </c>
      <c r="E55" s="847"/>
      <c r="F55" s="217"/>
      <c r="G55" s="218"/>
      <c r="H55" s="219"/>
      <c r="I55" s="219"/>
      <c r="J55" s="220"/>
      <c r="K55" s="221"/>
      <c r="L55" s="219"/>
      <c r="M55" s="219"/>
      <c r="N55" s="219"/>
      <c r="O55" s="222"/>
      <c r="P55" s="223"/>
      <c r="Q55" s="219"/>
      <c r="R55" s="219"/>
      <c r="S55" s="219"/>
      <c r="T55" s="220"/>
      <c r="U55" s="221"/>
      <c r="V55" s="219"/>
      <c r="W55" s="219"/>
      <c r="X55" s="219"/>
      <c r="Y55" s="222"/>
      <c r="Z55" s="223"/>
      <c r="AA55" s="219"/>
      <c r="AB55" s="219"/>
      <c r="AC55" s="222"/>
      <c r="AD55" s="220"/>
      <c r="AE55" s="212">
        <f t="shared" si="0"/>
        <v>0</v>
      </c>
      <c r="AF55" s="213">
        <f t="shared" si="1"/>
        <v>6</v>
      </c>
      <c r="AG55" s="224">
        <f t="shared" si="4"/>
        <v>0</v>
      </c>
      <c r="AH55" s="225">
        <f t="shared" si="2"/>
        <v>6</v>
      </c>
      <c r="AI55" s="850"/>
      <c r="AJ55" s="848"/>
      <c r="AK55" s="848"/>
      <c r="AL55" s="848"/>
      <c r="AM55" s="848"/>
      <c r="AN55" s="849"/>
    </row>
    <row r="56" spans="2:51" ht="18" customHeight="1">
      <c r="B56" s="184"/>
      <c r="C56" s="227">
        <f>IF(D56="","",SUBTOTAL(103,$D$17:D56))</f>
        <v>40</v>
      </c>
      <c r="D56" s="846" t="str">
        <f>IF('Input Data'!I49="","",'Input Data'!I49)</f>
        <v>LIM, CHRISTIAN RAMOS</v>
      </c>
      <c r="E56" s="847"/>
      <c r="F56" s="217"/>
      <c r="G56" s="218"/>
      <c r="H56" s="219"/>
      <c r="I56" s="219"/>
      <c r="J56" s="220"/>
      <c r="K56" s="221"/>
      <c r="L56" s="219"/>
      <c r="M56" s="219"/>
      <c r="N56" s="219"/>
      <c r="O56" s="222"/>
      <c r="P56" s="223"/>
      <c r="Q56" s="219"/>
      <c r="R56" s="219"/>
      <c r="S56" s="219"/>
      <c r="T56" s="220"/>
      <c r="U56" s="221"/>
      <c r="V56" s="219"/>
      <c r="W56" s="219"/>
      <c r="X56" s="219"/>
      <c r="Y56" s="222"/>
      <c r="Z56" s="223"/>
      <c r="AA56" s="219"/>
      <c r="AB56" s="219"/>
      <c r="AC56" s="222"/>
      <c r="AD56" s="220"/>
      <c r="AE56" s="212">
        <f t="shared" si="0"/>
        <v>0</v>
      </c>
      <c r="AF56" s="213">
        <f t="shared" si="1"/>
        <v>6</v>
      </c>
      <c r="AG56" s="224">
        <f t="shared" si="4"/>
        <v>0</v>
      </c>
      <c r="AH56" s="225">
        <f t="shared" si="2"/>
        <v>6</v>
      </c>
      <c r="AI56" s="850"/>
      <c r="AJ56" s="848"/>
      <c r="AK56" s="848"/>
      <c r="AL56" s="848"/>
      <c r="AM56" s="848"/>
      <c r="AN56" s="849"/>
    </row>
    <row r="57" spans="2:51" ht="18" customHeight="1">
      <c r="B57" s="184"/>
      <c r="C57" s="227">
        <f>IF(D57="","",SUBTOTAL(103,$D$17:D57))</f>
        <v>41</v>
      </c>
      <c r="D57" s="846" t="str">
        <f>IF('Input Data'!I50="","",'Input Data'!I50)</f>
        <v>CHUA, PAOLO FERNANDEZ</v>
      </c>
      <c r="E57" s="847"/>
      <c r="F57" s="217"/>
      <c r="G57" s="218"/>
      <c r="H57" s="219"/>
      <c r="I57" s="219"/>
      <c r="J57" s="220"/>
      <c r="K57" s="221"/>
      <c r="L57" s="219"/>
      <c r="M57" s="219"/>
      <c r="N57" s="219"/>
      <c r="O57" s="222"/>
      <c r="P57" s="223"/>
      <c r="Q57" s="219"/>
      <c r="R57" s="219"/>
      <c r="S57" s="219"/>
      <c r="T57" s="220"/>
      <c r="U57" s="221"/>
      <c r="V57" s="219"/>
      <c r="W57" s="219"/>
      <c r="X57" s="219"/>
      <c r="Y57" s="222"/>
      <c r="Z57" s="223"/>
      <c r="AA57" s="219"/>
      <c r="AB57" s="219"/>
      <c r="AC57" s="222"/>
      <c r="AD57" s="220"/>
      <c r="AE57" s="212">
        <f t="shared" si="0"/>
        <v>0</v>
      </c>
      <c r="AF57" s="213">
        <f t="shared" si="1"/>
        <v>6</v>
      </c>
      <c r="AG57" s="224">
        <f t="shared" si="4"/>
        <v>0</v>
      </c>
      <c r="AH57" s="225">
        <f t="shared" si="2"/>
        <v>6</v>
      </c>
      <c r="AI57" s="850"/>
      <c r="AJ57" s="848"/>
      <c r="AK57" s="848"/>
      <c r="AL57" s="848"/>
      <c r="AM57" s="848"/>
      <c r="AN57" s="849"/>
      <c r="AY57" s="177">
        <f t="shared" si="3"/>
        <v>1</v>
      </c>
    </row>
    <row r="58" spans="2:51" ht="18" customHeight="1">
      <c r="B58" s="184"/>
      <c r="C58" s="227">
        <f>IF(D58="","",SUBTOTAL(103,$D$17:D58))</f>
        <v>42</v>
      </c>
      <c r="D58" s="846" t="str">
        <f>IF('Input Data'!I51="","",'Input Data'!I51)</f>
        <v>SY, ANGELO GUTIERREZ</v>
      </c>
      <c r="E58" s="847"/>
      <c r="F58" s="217"/>
      <c r="G58" s="218"/>
      <c r="H58" s="219"/>
      <c r="I58" s="219"/>
      <c r="J58" s="220"/>
      <c r="K58" s="221"/>
      <c r="L58" s="219"/>
      <c r="M58" s="219"/>
      <c r="N58" s="219"/>
      <c r="O58" s="222"/>
      <c r="P58" s="223"/>
      <c r="Q58" s="219"/>
      <c r="R58" s="219"/>
      <c r="S58" s="219"/>
      <c r="T58" s="220"/>
      <c r="U58" s="221"/>
      <c r="V58" s="219"/>
      <c r="W58" s="219"/>
      <c r="X58" s="219"/>
      <c r="Y58" s="222"/>
      <c r="Z58" s="223"/>
      <c r="AA58" s="219"/>
      <c r="AB58" s="219"/>
      <c r="AC58" s="222"/>
      <c r="AD58" s="220"/>
      <c r="AE58" s="212">
        <f t="shared" si="0"/>
        <v>0</v>
      </c>
      <c r="AF58" s="213">
        <f t="shared" si="1"/>
        <v>6</v>
      </c>
      <c r="AG58" s="224">
        <f t="shared" si="4"/>
        <v>0</v>
      </c>
      <c r="AH58" s="225">
        <f t="shared" si="2"/>
        <v>6</v>
      </c>
      <c r="AI58" s="850"/>
      <c r="AJ58" s="848"/>
      <c r="AK58" s="848"/>
      <c r="AL58" s="848"/>
      <c r="AM58" s="848"/>
      <c r="AN58" s="849"/>
      <c r="AY58" s="177">
        <f t="shared" si="3"/>
        <v>1</v>
      </c>
    </row>
    <row r="59" spans="2:51" ht="18" customHeight="1">
      <c r="B59" s="184"/>
      <c r="C59" s="227">
        <f>IF(D59="","",SUBTOTAL(103,$D$17:D59))</f>
        <v>43</v>
      </c>
      <c r="D59" s="846" t="str">
        <f>IF('Input Data'!I52="","",'Input Data'!I52)</f>
        <v>GO, DOMINIC NAVARRO</v>
      </c>
      <c r="E59" s="847"/>
      <c r="F59" s="221"/>
      <c r="G59" s="219"/>
      <c r="H59" s="219"/>
      <c r="I59" s="219"/>
      <c r="J59" s="220"/>
      <c r="K59" s="221"/>
      <c r="L59" s="219"/>
      <c r="M59" s="219"/>
      <c r="N59" s="219"/>
      <c r="O59" s="222"/>
      <c r="P59" s="223"/>
      <c r="Q59" s="219"/>
      <c r="R59" s="219"/>
      <c r="S59" s="219"/>
      <c r="T59" s="220"/>
      <c r="U59" s="221"/>
      <c r="V59" s="219"/>
      <c r="W59" s="219"/>
      <c r="X59" s="219"/>
      <c r="Y59" s="222"/>
      <c r="Z59" s="223"/>
      <c r="AA59" s="219"/>
      <c r="AB59" s="219"/>
      <c r="AC59" s="222"/>
      <c r="AD59" s="220"/>
      <c r="AE59" s="212">
        <f t="shared" si="0"/>
        <v>0</v>
      </c>
      <c r="AF59" s="213">
        <f t="shared" si="1"/>
        <v>6</v>
      </c>
      <c r="AG59" s="224">
        <f t="shared" si="4"/>
        <v>0</v>
      </c>
      <c r="AH59" s="225">
        <f t="shared" si="2"/>
        <v>6</v>
      </c>
      <c r="AI59" s="850"/>
      <c r="AJ59" s="848"/>
      <c r="AK59" s="848"/>
      <c r="AL59" s="848"/>
      <c r="AM59" s="848"/>
      <c r="AN59" s="849"/>
      <c r="AY59" s="177">
        <f t="shared" si="3"/>
        <v>1</v>
      </c>
    </row>
    <row r="60" spans="2:51" ht="18" customHeight="1">
      <c r="B60" s="184"/>
      <c r="C60" s="227">
        <f>IF(D60="","",SUBTOTAL(103,$D$17:D60))</f>
        <v>44</v>
      </c>
      <c r="D60" s="846" t="str">
        <f>IF('Input Data'!I53="","",'Input Data'!I53)</f>
        <v>TAN, EMMANUEL CASTILLO</v>
      </c>
      <c r="E60" s="847"/>
      <c r="F60" s="221"/>
      <c r="G60" s="219"/>
      <c r="H60" s="219"/>
      <c r="I60" s="219"/>
      <c r="J60" s="220"/>
      <c r="K60" s="221"/>
      <c r="L60" s="219"/>
      <c r="M60" s="219"/>
      <c r="N60" s="219"/>
      <c r="O60" s="222"/>
      <c r="P60" s="223"/>
      <c r="Q60" s="219"/>
      <c r="R60" s="219"/>
      <c r="S60" s="219"/>
      <c r="T60" s="220"/>
      <c r="U60" s="221"/>
      <c r="V60" s="219"/>
      <c r="W60" s="219"/>
      <c r="X60" s="219"/>
      <c r="Y60" s="222"/>
      <c r="Z60" s="223"/>
      <c r="AA60" s="219"/>
      <c r="AB60" s="219"/>
      <c r="AC60" s="222"/>
      <c r="AD60" s="220"/>
      <c r="AE60" s="212">
        <f t="shared" si="0"/>
        <v>0</v>
      </c>
      <c r="AF60" s="213">
        <f t="shared" si="1"/>
        <v>6</v>
      </c>
      <c r="AG60" s="224">
        <f t="shared" si="4"/>
        <v>0</v>
      </c>
      <c r="AH60" s="225">
        <f t="shared" si="2"/>
        <v>6</v>
      </c>
      <c r="AI60" s="850"/>
      <c r="AJ60" s="848"/>
      <c r="AK60" s="848"/>
      <c r="AL60" s="848"/>
      <c r="AM60" s="848"/>
      <c r="AN60" s="849"/>
      <c r="AY60" s="177">
        <f t="shared" si="3"/>
        <v>1</v>
      </c>
    </row>
    <row r="61" spans="2:51" ht="18" customHeight="1">
      <c r="B61" s="184"/>
      <c r="C61" s="227">
        <f>IF(D61="","",SUBTOTAL(103,$D$17:D61))</f>
        <v>45</v>
      </c>
      <c r="D61" s="846" t="str">
        <f>IF('Input Data'!I54="","",'Input Data'!I54)</f>
        <v>ONG, PATRICK HERRERA</v>
      </c>
      <c r="E61" s="847"/>
      <c r="F61" s="221"/>
      <c r="G61" s="219"/>
      <c r="H61" s="219"/>
      <c r="I61" s="219"/>
      <c r="J61" s="220"/>
      <c r="K61" s="221"/>
      <c r="L61" s="219"/>
      <c r="M61" s="219"/>
      <c r="N61" s="219"/>
      <c r="O61" s="222"/>
      <c r="P61" s="223"/>
      <c r="Q61" s="219"/>
      <c r="R61" s="219"/>
      <c r="S61" s="219"/>
      <c r="T61" s="220"/>
      <c r="U61" s="221"/>
      <c r="V61" s="219"/>
      <c r="W61" s="219"/>
      <c r="X61" s="219"/>
      <c r="Y61" s="222"/>
      <c r="Z61" s="223"/>
      <c r="AA61" s="219"/>
      <c r="AB61" s="219"/>
      <c r="AC61" s="222"/>
      <c r="AD61" s="220"/>
      <c r="AE61" s="212">
        <f t="shared" si="0"/>
        <v>0</v>
      </c>
      <c r="AF61" s="213">
        <f t="shared" si="1"/>
        <v>6</v>
      </c>
      <c r="AG61" s="224">
        <f t="shared" si="4"/>
        <v>0</v>
      </c>
      <c r="AH61" s="225">
        <f t="shared" si="2"/>
        <v>6</v>
      </c>
      <c r="AI61" s="850"/>
      <c r="AJ61" s="848"/>
      <c r="AK61" s="848"/>
      <c r="AL61" s="848"/>
      <c r="AM61" s="848"/>
      <c r="AN61" s="849"/>
      <c r="AY61" s="177">
        <f t="shared" si="3"/>
        <v>1</v>
      </c>
    </row>
    <row r="62" spans="2:51" ht="18" customHeight="1">
      <c r="B62" s="184"/>
      <c r="C62" s="227">
        <f>IF(D62="","",SUBTOTAL(103,$D$17:D62))</f>
        <v>46</v>
      </c>
      <c r="D62" s="846" t="str">
        <f>IF('Input Data'!I55="","",'Input Data'!I55)</f>
        <v>UY, JOSEPH SALAZAR</v>
      </c>
      <c r="E62" s="847"/>
      <c r="F62" s="221"/>
      <c r="G62" s="219"/>
      <c r="H62" s="219"/>
      <c r="I62" s="219"/>
      <c r="J62" s="220"/>
      <c r="K62" s="221"/>
      <c r="L62" s="219"/>
      <c r="M62" s="219"/>
      <c r="N62" s="219"/>
      <c r="O62" s="222"/>
      <c r="P62" s="223"/>
      <c r="Q62" s="219"/>
      <c r="R62" s="219"/>
      <c r="S62" s="219"/>
      <c r="T62" s="220"/>
      <c r="U62" s="221"/>
      <c r="V62" s="219"/>
      <c r="W62" s="219"/>
      <c r="X62" s="219"/>
      <c r="Y62" s="222"/>
      <c r="Z62" s="223"/>
      <c r="AA62" s="219"/>
      <c r="AB62" s="219"/>
      <c r="AC62" s="222"/>
      <c r="AD62" s="220"/>
      <c r="AE62" s="212">
        <f t="shared" si="0"/>
        <v>0</v>
      </c>
      <c r="AF62" s="213">
        <f t="shared" si="1"/>
        <v>6</v>
      </c>
      <c r="AG62" s="224">
        <f t="shared" si="4"/>
        <v>0</v>
      </c>
      <c r="AH62" s="225">
        <f t="shared" si="2"/>
        <v>6</v>
      </c>
      <c r="AI62" s="850"/>
      <c r="AJ62" s="848"/>
      <c r="AK62" s="848"/>
      <c r="AL62" s="848"/>
      <c r="AM62" s="848"/>
      <c r="AN62" s="849"/>
      <c r="AY62" s="177">
        <f t="shared" si="3"/>
        <v>1</v>
      </c>
    </row>
    <row r="63" spans="2:51" ht="18" customHeight="1">
      <c r="B63" s="184"/>
      <c r="C63" s="227">
        <f>IF(D63="","",SUBTOTAL(103,$D$17:D63))</f>
        <v>47</v>
      </c>
      <c r="D63" s="846" t="str">
        <f>IF('Input Data'!I56="","",'Input Data'!I56)</f>
        <v>CO, LAWRENCE RIVERA</v>
      </c>
      <c r="E63" s="847"/>
      <c r="F63" s="236"/>
      <c r="G63" s="237"/>
      <c r="H63" s="237"/>
      <c r="I63" s="237"/>
      <c r="J63" s="238"/>
      <c r="K63" s="236"/>
      <c r="L63" s="237"/>
      <c r="M63" s="237"/>
      <c r="N63" s="237"/>
      <c r="O63" s="239"/>
      <c r="P63" s="240"/>
      <c r="Q63" s="237"/>
      <c r="R63" s="237"/>
      <c r="S63" s="237"/>
      <c r="T63" s="238"/>
      <c r="U63" s="236"/>
      <c r="V63" s="237"/>
      <c r="W63" s="237"/>
      <c r="X63" s="237"/>
      <c r="Y63" s="239"/>
      <c r="Z63" s="240"/>
      <c r="AA63" s="237"/>
      <c r="AB63" s="237"/>
      <c r="AC63" s="239"/>
      <c r="AD63" s="238"/>
      <c r="AE63" s="212">
        <f t="shared" si="0"/>
        <v>0</v>
      </c>
      <c r="AF63" s="213">
        <f t="shared" si="1"/>
        <v>6</v>
      </c>
      <c r="AG63" s="224">
        <f t="shared" si="4"/>
        <v>0</v>
      </c>
      <c r="AH63" s="225">
        <f t="shared" si="2"/>
        <v>6</v>
      </c>
      <c r="AI63" s="850"/>
      <c r="AJ63" s="848"/>
      <c r="AK63" s="848"/>
      <c r="AL63" s="848"/>
      <c r="AM63" s="848"/>
      <c r="AN63" s="849"/>
      <c r="AY63" s="177">
        <f t="shared" si="3"/>
        <v>1</v>
      </c>
    </row>
    <row r="64" spans="2:51" ht="18" customHeight="1">
      <c r="B64" s="184"/>
      <c r="C64" s="227">
        <f>IF(D64="","",SUBTOTAL(103,$D$17:D64))</f>
        <v>48</v>
      </c>
      <c r="D64" s="846" t="str">
        <f>IF('Input Data'!I57="","",'Input Data'!I57)</f>
        <v>DY, VINCENT MENDOZA</v>
      </c>
      <c r="E64" s="847"/>
      <c r="F64" s="236"/>
      <c r="G64" s="237"/>
      <c r="H64" s="237"/>
      <c r="I64" s="237"/>
      <c r="J64" s="238"/>
      <c r="K64" s="236"/>
      <c r="L64" s="237"/>
      <c r="M64" s="237"/>
      <c r="N64" s="237"/>
      <c r="O64" s="239"/>
      <c r="P64" s="240"/>
      <c r="Q64" s="237"/>
      <c r="R64" s="237"/>
      <c r="S64" s="237"/>
      <c r="T64" s="238"/>
      <c r="U64" s="236"/>
      <c r="V64" s="237"/>
      <c r="W64" s="237"/>
      <c r="X64" s="237"/>
      <c r="Y64" s="239"/>
      <c r="Z64" s="240"/>
      <c r="AA64" s="237"/>
      <c r="AB64" s="237"/>
      <c r="AC64" s="239"/>
      <c r="AD64" s="238"/>
      <c r="AE64" s="212">
        <f t="shared" si="0"/>
        <v>0</v>
      </c>
      <c r="AF64" s="213">
        <f t="shared" si="1"/>
        <v>6</v>
      </c>
      <c r="AG64" s="224">
        <f t="shared" si="4"/>
        <v>0</v>
      </c>
      <c r="AH64" s="225">
        <f t="shared" si="2"/>
        <v>6</v>
      </c>
      <c r="AI64" s="850"/>
      <c r="AJ64" s="848"/>
      <c r="AK64" s="848"/>
      <c r="AL64" s="848"/>
      <c r="AM64" s="848"/>
      <c r="AN64" s="849"/>
      <c r="AY64" s="177">
        <f t="shared" si="3"/>
        <v>1</v>
      </c>
    </row>
    <row r="65" spans="2:51" ht="18" customHeight="1">
      <c r="B65" s="184"/>
      <c r="C65" s="227">
        <f>IF(D65="","",SUBTOTAL(103,$D$17:D65))</f>
        <v>49</v>
      </c>
      <c r="D65" s="846" t="str">
        <f>IF('Input Data'!I58="","",'Input Data'!I58)</f>
        <v>TIU, JUSTIN LOPEZ</v>
      </c>
      <c r="E65" s="847"/>
      <c r="F65" s="236"/>
      <c r="G65" s="237"/>
      <c r="H65" s="237"/>
      <c r="I65" s="237"/>
      <c r="J65" s="238"/>
      <c r="K65" s="236"/>
      <c r="L65" s="237"/>
      <c r="M65" s="237"/>
      <c r="N65" s="237"/>
      <c r="O65" s="239"/>
      <c r="P65" s="240"/>
      <c r="Q65" s="237"/>
      <c r="R65" s="237"/>
      <c r="S65" s="237"/>
      <c r="T65" s="238"/>
      <c r="U65" s="236"/>
      <c r="V65" s="237"/>
      <c r="W65" s="237"/>
      <c r="X65" s="237"/>
      <c r="Y65" s="239"/>
      <c r="Z65" s="240"/>
      <c r="AA65" s="237"/>
      <c r="AB65" s="237"/>
      <c r="AC65" s="239"/>
      <c r="AD65" s="238"/>
      <c r="AE65" s="212">
        <f t="shared" si="0"/>
        <v>0</v>
      </c>
      <c r="AF65" s="213">
        <f t="shared" si="1"/>
        <v>6</v>
      </c>
      <c r="AG65" s="224">
        <f t="shared" si="4"/>
        <v>0</v>
      </c>
      <c r="AH65" s="225">
        <f t="shared" si="2"/>
        <v>6</v>
      </c>
      <c r="AI65" s="850"/>
      <c r="AJ65" s="848"/>
      <c r="AK65" s="848"/>
      <c r="AL65" s="848"/>
      <c r="AM65" s="848"/>
      <c r="AN65" s="849"/>
      <c r="AY65" s="177">
        <f t="shared" si="3"/>
        <v>1</v>
      </c>
    </row>
    <row r="66" spans="2:51" ht="18" customHeight="1">
      <c r="B66" s="184"/>
      <c r="C66" s="227">
        <f>IF(D66="","",SUBTOTAL(103,$D$17:D66))</f>
        <v>50</v>
      </c>
      <c r="D66" s="846" t="str">
        <f>IF('Input Data'!I59="","",'Input Data'!I59)</f>
        <v>YUMUL, FRANCIS PONCE</v>
      </c>
      <c r="E66" s="847"/>
      <c r="F66" s="236"/>
      <c r="G66" s="237"/>
      <c r="H66" s="237"/>
      <c r="I66" s="237"/>
      <c r="J66" s="238"/>
      <c r="K66" s="236"/>
      <c r="L66" s="237"/>
      <c r="M66" s="237"/>
      <c r="N66" s="237"/>
      <c r="O66" s="239"/>
      <c r="P66" s="240"/>
      <c r="Q66" s="237"/>
      <c r="R66" s="237"/>
      <c r="S66" s="237"/>
      <c r="T66" s="238"/>
      <c r="U66" s="236"/>
      <c r="V66" s="237"/>
      <c r="W66" s="237"/>
      <c r="X66" s="237"/>
      <c r="Y66" s="239"/>
      <c r="Z66" s="240"/>
      <c r="AA66" s="237"/>
      <c r="AB66" s="237"/>
      <c r="AC66" s="239"/>
      <c r="AD66" s="238"/>
      <c r="AE66" s="212">
        <f t="shared" si="0"/>
        <v>0</v>
      </c>
      <c r="AF66" s="213">
        <f t="shared" si="1"/>
        <v>6</v>
      </c>
      <c r="AG66" s="224">
        <f t="shared" si="4"/>
        <v>0</v>
      </c>
      <c r="AH66" s="225">
        <f t="shared" si="2"/>
        <v>6</v>
      </c>
      <c r="AI66" s="850"/>
      <c r="AJ66" s="848"/>
      <c r="AK66" s="848"/>
      <c r="AL66" s="848"/>
      <c r="AM66" s="848"/>
      <c r="AN66" s="849"/>
      <c r="AY66" s="177">
        <f t="shared" si="3"/>
        <v>1</v>
      </c>
    </row>
    <row r="67" spans="2:51" ht="18" customHeight="1">
      <c r="B67" s="184"/>
      <c r="C67" s="227" t="str">
        <f>IF(D67="","",SUBTOTAL(103,$D$17:D67))</f>
        <v/>
      </c>
      <c r="D67" s="846" t="str">
        <f>IF('Input Data'!I60="","",'Input Data'!I60)</f>
        <v/>
      </c>
      <c r="E67" s="847"/>
      <c r="F67" s="236"/>
      <c r="G67" s="237"/>
      <c r="H67" s="237"/>
      <c r="I67" s="237"/>
      <c r="J67" s="238"/>
      <c r="K67" s="236"/>
      <c r="L67" s="237"/>
      <c r="M67" s="237"/>
      <c r="N67" s="237"/>
      <c r="O67" s="239"/>
      <c r="P67" s="240"/>
      <c r="Q67" s="237"/>
      <c r="R67" s="237"/>
      <c r="S67" s="237"/>
      <c r="T67" s="238"/>
      <c r="U67" s="236"/>
      <c r="V67" s="237"/>
      <c r="W67" s="237"/>
      <c r="X67" s="237"/>
      <c r="Y67" s="239"/>
      <c r="Z67" s="240"/>
      <c r="AA67" s="237"/>
      <c r="AB67" s="237"/>
      <c r="AC67" s="239"/>
      <c r="AD67" s="238"/>
      <c r="AE67" s="212" t="str">
        <f t="shared" si="0"/>
        <v/>
      </c>
      <c r="AF67" s="213" t="str">
        <f t="shared" si="1"/>
        <v/>
      </c>
      <c r="AG67" s="224" t="str">
        <f t="shared" si="4"/>
        <v/>
      </c>
      <c r="AH67" s="225" t="str">
        <f t="shared" si="2"/>
        <v/>
      </c>
      <c r="AI67" s="850"/>
      <c r="AJ67" s="848"/>
      <c r="AK67" s="848"/>
      <c r="AL67" s="848"/>
      <c r="AM67" s="848"/>
      <c r="AN67" s="849"/>
      <c r="AY67" s="177">
        <f t="shared" si="3"/>
        <v>0</v>
      </c>
    </row>
    <row r="68" spans="2:51" ht="18" customHeight="1">
      <c r="B68" s="184"/>
      <c r="C68" s="227" t="str">
        <f>IF(D68="","",SUBTOTAL(103,$D$17:D68))</f>
        <v/>
      </c>
      <c r="D68" s="846" t="str">
        <f>IF('Input Data'!I61="","",'Input Data'!I61)</f>
        <v/>
      </c>
      <c r="E68" s="847"/>
      <c r="F68" s="236"/>
      <c r="G68" s="237"/>
      <c r="H68" s="237"/>
      <c r="I68" s="237"/>
      <c r="J68" s="238"/>
      <c r="K68" s="236"/>
      <c r="L68" s="237"/>
      <c r="M68" s="237"/>
      <c r="N68" s="237"/>
      <c r="O68" s="239"/>
      <c r="P68" s="240"/>
      <c r="Q68" s="237"/>
      <c r="R68" s="237"/>
      <c r="S68" s="237"/>
      <c r="T68" s="238"/>
      <c r="U68" s="236"/>
      <c r="V68" s="237"/>
      <c r="W68" s="237"/>
      <c r="X68" s="237"/>
      <c r="Y68" s="239"/>
      <c r="Z68" s="240"/>
      <c r="AA68" s="237"/>
      <c r="AB68" s="237"/>
      <c r="AC68" s="239"/>
      <c r="AD68" s="238"/>
      <c r="AE68" s="212" t="str">
        <f t="shared" si="0"/>
        <v/>
      </c>
      <c r="AF68" s="213" t="str">
        <f t="shared" si="1"/>
        <v/>
      </c>
      <c r="AG68" s="224" t="str">
        <f t="shared" si="4"/>
        <v/>
      </c>
      <c r="AH68" s="225" t="str">
        <f t="shared" si="2"/>
        <v/>
      </c>
      <c r="AI68" s="850"/>
      <c r="AJ68" s="848"/>
      <c r="AK68" s="848"/>
      <c r="AL68" s="848"/>
      <c r="AM68" s="848"/>
      <c r="AN68" s="849"/>
      <c r="AY68" s="177">
        <f t="shared" si="3"/>
        <v>0</v>
      </c>
    </row>
    <row r="69" spans="2:51" ht="18" customHeight="1">
      <c r="B69" s="184"/>
      <c r="C69" s="227" t="str">
        <f>IF(D69="","",SUBTOTAL(103,$D$17:D69))</f>
        <v/>
      </c>
      <c r="D69" s="846" t="str">
        <f>IF('Input Data'!I62="","",'Input Data'!I62)</f>
        <v/>
      </c>
      <c r="E69" s="847"/>
      <c r="F69" s="236"/>
      <c r="G69" s="237"/>
      <c r="H69" s="237"/>
      <c r="I69" s="237"/>
      <c r="J69" s="238"/>
      <c r="K69" s="236"/>
      <c r="L69" s="237"/>
      <c r="M69" s="237"/>
      <c r="N69" s="237"/>
      <c r="O69" s="239"/>
      <c r="P69" s="240"/>
      <c r="Q69" s="237"/>
      <c r="R69" s="237"/>
      <c r="S69" s="237"/>
      <c r="T69" s="238"/>
      <c r="U69" s="236"/>
      <c r="V69" s="237"/>
      <c r="W69" s="237"/>
      <c r="X69" s="237"/>
      <c r="Y69" s="239"/>
      <c r="Z69" s="240"/>
      <c r="AA69" s="237"/>
      <c r="AB69" s="237"/>
      <c r="AC69" s="239"/>
      <c r="AD69" s="238"/>
      <c r="AE69" s="212" t="str">
        <f t="shared" si="0"/>
        <v/>
      </c>
      <c r="AF69" s="213" t="str">
        <f t="shared" si="1"/>
        <v/>
      </c>
      <c r="AG69" s="224" t="str">
        <f t="shared" si="4"/>
        <v/>
      </c>
      <c r="AH69" s="225" t="str">
        <f t="shared" si="2"/>
        <v/>
      </c>
      <c r="AI69" s="850"/>
      <c r="AJ69" s="848"/>
      <c r="AK69" s="848"/>
      <c r="AL69" s="848"/>
      <c r="AM69" s="848"/>
      <c r="AN69" s="849"/>
      <c r="AY69" s="177">
        <f t="shared" si="3"/>
        <v>0</v>
      </c>
    </row>
    <row r="70" spans="2:51" ht="18" customHeight="1">
      <c r="B70" s="184"/>
      <c r="C70" s="227" t="str">
        <f>IF(D70="","",SUBTOTAL(103,$D$17:D70))</f>
        <v/>
      </c>
      <c r="D70" s="846" t="str">
        <f>IF('Input Data'!I63="","",'Input Data'!I63)</f>
        <v/>
      </c>
      <c r="E70" s="847"/>
      <c r="F70" s="236"/>
      <c r="G70" s="237"/>
      <c r="H70" s="237"/>
      <c r="I70" s="237"/>
      <c r="J70" s="238"/>
      <c r="K70" s="236"/>
      <c r="L70" s="237"/>
      <c r="M70" s="237"/>
      <c r="N70" s="237"/>
      <c r="O70" s="239"/>
      <c r="P70" s="240"/>
      <c r="Q70" s="237"/>
      <c r="R70" s="237"/>
      <c r="S70" s="237"/>
      <c r="T70" s="238"/>
      <c r="U70" s="236"/>
      <c r="V70" s="237"/>
      <c r="W70" s="237"/>
      <c r="X70" s="237"/>
      <c r="Y70" s="239"/>
      <c r="Z70" s="240"/>
      <c r="AA70" s="237"/>
      <c r="AB70" s="237"/>
      <c r="AC70" s="239"/>
      <c r="AD70" s="238"/>
      <c r="AE70" s="212" t="str">
        <f t="shared" si="0"/>
        <v/>
      </c>
      <c r="AF70" s="213" t="str">
        <f t="shared" si="1"/>
        <v/>
      </c>
      <c r="AG70" s="224" t="str">
        <f t="shared" si="4"/>
        <v/>
      </c>
      <c r="AH70" s="225" t="str">
        <f t="shared" si="2"/>
        <v/>
      </c>
      <c r="AI70" s="850"/>
      <c r="AJ70" s="848"/>
      <c r="AK70" s="848"/>
      <c r="AL70" s="848"/>
      <c r="AM70" s="848"/>
      <c r="AN70" s="849"/>
      <c r="AY70" s="177">
        <f t="shared" si="3"/>
        <v>0</v>
      </c>
    </row>
    <row r="71" spans="2:51" ht="18" customHeight="1">
      <c r="B71" s="184"/>
      <c r="C71" s="227" t="str">
        <f>IF(D71="","",SUBTOTAL(103,$D$17:D71))</f>
        <v/>
      </c>
      <c r="D71" s="846" t="str">
        <f>IF('Input Data'!I64="","",'Input Data'!I64)</f>
        <v/>
      </c>
      <c r="E71" s="847"/>
      <c r="F71" s="236"/>
      <c r="G71" s="237"/>
      <c r="H71" s="237"/>
      <c r="I71" s="237"/>
      <c r="J71" s="238"/>
      <c r="K71" s="236"/>
      <c r="L71" s="237"/>
      <c r="M71" s="237"/>
      <c r="N71" s="237"/>
      <c r="O71" s="239"/>
      <c r="P71" s="240"/>
      <c r="Q71" s="237"/>
      <c r="R71" s="237"/>
      <c r="S71" s="237"/>
      <c r="T71" s="238"/>
      <c r="U71" s="236"/>
      <c r="V71" s="237"/>
      <c r="W71" s="237"/>
      <c r="X71" s="237"/>
      <c r="Y71" s="239"/>
      <c r="Z71" s="240"/>
      <c r="AA71" s="237"/>
      <c r="AB71" s="237"/>
      <c r="AC71" s="239"/>
      <c r="AD71" s="238"/>
      <c r="AE71" s="212" t="str">
        <f t="shared" si="0"/>
        <v/>
      </c>
      <c r="AF71" s="213" t="str">
        <f t="shared" si="1"/>
        <v/>
      </c>
      <c r="AG71" s="224" t="str">
        <f t="shared" si="4"/>
        <v/>
      </c>
      <c r="AH71" s="225" t="str">
        <f t="shared" si="2"/>
        <v/>
      </c>
      <c r="AI71" s="850"/>
      <c r="AJ71" s="848"/>
      <c r="AK71" s="848"/>
      <c r="AL71" s="848"/>
      <c r="AM71" s="848"/>
      <c r="AN71" s="849"/>
      <c r="AY71" s="177">
        <f t="shared" si="3"/>
        <v>0</v>
      </c>
    </row>
    <row r="72" spans="2:51" ht="18" customHeight="1">
      <c r="B72" s="184"/>
      <c r="C72" s="227" t="str">
        <f>IF(D72="","",SUBTOTAL(103,$D$17:D72))</f>
        <v/>
      </c>
      <c r="D72" s="846" t="str">
        <f>IF('Input Data'!I65="","",'Input Data'!I65)</f>
        <v/>
      </c>
      <c r="E72" s="847"/>
      <c r="F72" s="236"/>
      <c r="G72" s="237"/>
      <c r="H72" s="237"/>
      <c r="I72" s="237"/>
      <c r="J72" s="238"/>
      <c r="K72" s="236"/>
      <c r="L72" s="237"/>
      <c r="M72" s="237"/>
      <c r="N72" s="237"/>
      <c r="O72" s="239"/>
      <c r="P72" s="240"/>
      <c r="Q72" s="237"/>
      <c r="R72" s="237"/>
      <c r="S72" s="237"/>
      <c r="T72" s="238"/>
      <c r="U72" s="236"/>
      <c r="V72" s="237"/>
      <c r="W72" s="237"/>
      <c r="X72" s="237"/>
      <c r="Y72" s="239"/>
      <c r="Z72" s="240"/>
      <c r="AA72" s="237"/>
      <c r="AB72" s="237"/>
      <c r="AC72" s="239"/>
      <c r="AD72" s="238"/>
      <c r="AE72" s="212" t="str">
        <f t="shared" si="0"/>
        <v/>
      </c>
      <c r="AF72" s="213" t="str">
        <f t="shared" si="1"/>
        <v/>
      </c>
      <c r="AG72" s="224" t="str">
        <f t="shared" si="4"/>
        <v/>
      </c>
      <c r="AH72" s="225" t="str">
        <f t="shared" si="2"/>
        <v/>
      </c>
      <c r="AI72" s="850"/>
      <c r="AJ72" s="848"/>
      <c r="AK72" s="848"/>
      <c r="AL72" s="848"/>
      <c r="AM72" s="848"/>
      <c r="AN72" s="849"/>
      <c r="AY72" s="177">
        <f t="shared" si="3"/>
        <v>0</v>
      </c>
    </row>
    <row r="73" spans="2:51" ht="18" customHeight="1">
      <c r="B73" s="184"/>
      <c r="C73" s="227" t="str">
        <f>IF(D73="","",SUBTOTAL(103,$D$17:D73))</f>
        <v/>
      </c>
      <c r="D73" s="846" t="str">
        <f>IF('Input Data'!I66="","",'Input Data'!I66)</f>
        <v/>
      </c>
      <c r="E73" s="847"/>
      <c r="F73" s="236"/>
      <c r="G73" s="237"/>
      <c r="H73" s="237"/>
      <c r="I73" s="237"/>
      <c r="J73" s="238"/>
      <c r="K73" s="236"/>
      <c r="L73" s="237"/>
      <c r="M73" s="237"/>
      <c r="N73" s="237"/>
      <c r="O73" s="239"/>
      <c r="P73" s="240"/>
      <c r="Q73" s="237"/>
      <c r="R73" s="237"/>
      <c r="S73" s="237"/>
      <c r="T73" s="238"/>
      <c r="U73" s="236"/>
      <c r="V73" s="237"/>
      <c r="W73" s="237"/>
      <c r="X73" s="237"/>
      <c r="Y73" s="239"/>
      <c r="Z73" s="240"/>
      <c r="AA73" s="237"/>
      <c r="AB73" s="237"/>
      <c r="AC73" s="239"/>
      <c r="AD73" s="238"/>
      <c r="AE73" s="212" t="str">
        <f t="shared" si="0"/>
        <v/>
      </c>
      <c r="AF73" s="213" t="str">
        <f t="shared" si="1"/>
        <v/>
      </c>
      <c r="AG73" s="224" t="str">
        <f t="shared" si="4"/>
        <v/>
      </c>
      <c r="AH73" s="225" t="str">
        <f t="shared" si="2"/>
        <v/>
      </c>
      <c r="AI73" s="850"/>
      <c r="AJ73" s="848"/>
      <c r="AK73" s="848"/>
      <c r="AL73" s="848"/>
      <c r="AM73" s="848"/>
      <c r="AN73" s="849"/>
      <c r="AY73" s="177">
        <f t="shared" si="3"/>
        <v>0</v>
      </c>
    </row>
    <row r="74" spans="2:51" ht="18" customHeight="1">
      <c r="B74" s="184"/>
      <c r="C74" s="227" t="str">
        <f>IF(D74="","",SUBTOTAL(103,$D$17:D74))</f>
        <v/>
      </c>
      <c r="D74" s="846" t="str">
        <f>IF('Input Data'!I67="","",'Input Data'!I67)</f>
        <v/>
      </c>
      <c r="E74" s="847"/>
      <c r="F74" s="236"/>
      <c r="G74" s="237"/>
      <c r="H74" s="237"/>
      <c r="I74" s="237"/>
      <c r="J74" s="238"/>
      <c r="K74" s="236"/>
      <c r="L74" s="237"/>
      <c r="M74" s="237"/>
      <c r="N74" s="237"/>
      <c r="O74" s="239"/>
      <c r="P74" s="240"/>
      <c r="Q74" s="237"/>
      <c r="R74" s="237"/>
      <c r="S74" s="237"/>
      <c r="T74" s="238"/>
      <c r="U74" s="236"/>
      <c r="V74" s="237"/>
      <c r="W74" s="237"/>
      <c r="X74" s="237"/>
      <c r="Y74" s="239"/>
      <c r="Z74" s="240"/>
      <c r="AA74" s="237"/>
      <c r="AB74" s="237"/>
      <c r="AC74" s="239"/>
      <c r="AD74" s="238"/>
      <c r="AE74" s="212" t="str">
        <f t="shared" si="0"/>
        <v/>
      </c>
      <c r="AF74" s="213" t="str">
        <f t="shared" si="1"/>
        <v/>
      </c>
      <c r="AG74" s="224" t="str">
        <f t="shared" si="4"/>
        <v/>
      </c>
      <c r="AH74" s="225" t="str">
        <f t="shared" si="2"/>
        <v/>
      </c>
      <c r="AI74" s="850"/>
      <c r="AJ74" s="848"/>
      <c r="AK74" s="848"/>
      <c r="AL74" s="848"/>
      <c r="AM74" s="848"/>
      <c r="AN74" s="849"/>
      <c r="AY74" s="177">
        <f t="shared" si="3"/>
        <v>0</v>
      </c>
    </row>
    <row r="75" spans="2:51" ht="18" customHeight="1">
      <c r="B75" s="184"/>
      <c r="C75" s="227" t="str">
        <f>IF(D75="","",SUBTOTAL(103,$D$17:D75))</f>
        <v/>
      </c>
      <c r="D75" s="846" t="str">
        <f>IF('Input Data'!I68="","",'Input Data'!I68)</f>
        <v/>
      </c>
      <c r="E75" s="847"/>
      <c r="F75" s="236"/>
      <c r="G75" s="237"/>
      <c r="H75" s="237"/>
      <c r="I75" s="237"/>
      <c r="J75" s="238"/>
      <c r="K75" s="236"/>
      <c r="L75" s="237"/>
      <c r="M75" s="237"/>
      <c r="N75" s="237"/>
      <c r="O75" s="239"/>
      <c r="P75" s="240"/>
      <c r="Q75" s="237"/>
      <c r="R75" s="237"/>
      <c r="S75" s="237"/>
      <c r="T75" s="238"/>
      <c r="U75" s="236"/>
      <c r="V75" s="237"/>
      <c r="W75" s="237"/>
      <c r="X75" s="237"/>
      <c r="Y75" s="239"/>
      <c r="Z75" s="240"/>
      <c r="AA75" s="237"/>
      <c r="AB75" s="237"/>
      <c r="AC75" s="239"/>
      <c r="AD75" s="238"/>
      <c r="AE75" s="212" t="str">
        <f t="shared" si="0"/>
        <v/>
      </c>
      <c r="AF75" s="213" t="str">
        <f t="shared" si="1"/>
        <v/>
      </c>
      <c r="AG75" s="224" t="str">
        <f t="shared" si="4"/>
        <v/>
      </c>
      <c r="AH75" s="225" t="str">
        <f t="shared" si="2"/>
        <v/>
      </c>
      <c r="AI75" s="850"/>
      <c r="AJ75" s="848"/>
      <c r="AK75" s="848"/>
      <c r="AL75" s="848"/>
      <c r="AM75" s="848"/>
      <c r="AN75" s="849"/>
      <c r="AY75" s="177">
        <f t="shared" si="3"/>
        <v>0</v>
      </c>
    </row>
    <row r="76" spans="2:51" ht="18" customHeight="1" thickBot="1">
      <c r="C76" s="241" t="str">
        <f>IF(D76="","",SUBTOTAL(103,$D$17:D76))</f>
        <v/>
      </c>
      <c r="D76" s="823" t="str">
        <f>IF('Input Data'!I69="","",'Input Data'!I69)</f>
        <v/>
      </c>
      <c r="E76" s="824"/>
      <c r="F76" s="236"/>
      <c r="G76" s="237"/>
      <c r="H76" s="237"/>
      <c r="I76" s="237"/>
      <c r="J76" s="238"/>
      <c r="K76" s="236"/>
      <c r="L76" s="237"/>
      <c r="M76" s="237"/>
      <c r="N76" s="237"/>
      <c r="O76" s="239"/>
      <c r="P76" s="240"/>
      <c r="Q76" s="237"/>
      <c r="R76" s="237"/>
      <c r="S76" s="237"/>
      <c r="T76" s="238"/>
      <c r="U76" s="236"/>
      <c r="V76" s="237"/>
      <c r="W76" s="237"/>
      <c r="X76" s="237"/>
      <c r="Y76" s="239"/>
      <c r="Z76" s="240"/>
      <c r="AA76" s="237"/>
      <c r="AB76" s="237"/>
      <c r="AC76" s="239"/>
      <c r="AD76" s="238"/>
      <c r="AE76" s="212" t="str">
        <f t="shared" si="0"/>
        <v/>
      </c>
      <c r="AF76" s="213" t="str">
        <f t="shared" si="1"/>
        <v/>
      </c>
      <c r="AG76" s="224" t="str">
        <f t="shared" si="4"/>
        <v/>
      </c>
      <c r="AH76" s="225" t="str">
        <f t="shared" si="2"/>
        <v/>
      </c>
      <c r="AI76" s="825"/>
      <c r="AJ76" s="826"/>
      <c r="AK76" s="826"/>
      <c r="AL76" s="826"/>
      <c r="AM76" s="826"/>
      <c r="AN76" s="827"/>
      <c r="AY76" s="177">
        <f t="shared" si="3"/>
        <v>0</v>
      </c>
    </row>
    <row r="77" spans="2:51" ht="21.95" customHeight="1" thickBot="1">
      <c r="B77" s="184"/>
      <c r="C77" s="242" cm="1">
        <f t="array" aca="1" ref="C77" ca="1">SUMPRODUCT(SUBTOTAL(103,OFFSET(D17,ROW(D17:D76)-ROW(D17),0,1)),--(TRIM(D17:D76)&lt;&gt;""))</f>
        <v>50</v>
      </c>
      <c r="D77" s="856" t="s">
        <v>205</v>
      </c>
      <c r="E77" s="829"/>
      <c r="F77" s="243" t="str">
        <f>IF(F14="","",$AL$147-(COUNTIF(F17:F76,"x")*1 + COUNTIF(F17:F76,"h")*0.5))</f>
        <v/>
      </c>
      <c r="G77" s="243" t="str">
        <f t="shared" ref="G77:AD77" si="5">IF(G14="","",$AL$147-(COUNTIF(G17:G76,"x")*1 + COUNTIF(G17:G76,"h")*0.5))</f>
        <v/>
      </c>
      <c r="H77" s="243" t="str">
        <f t="shared" si="5"/>
        <v/>
      </c>
      <c r="I77" s="243">
        <f t="shared" ca="1" si="5"/>
        <v>50</v>
      </c>
      <c r="J77" s="244">
        <f t="shared" ca="1" si="5"/>
        <v>50</v>
      </c>
      <c r="K77" s="245">
        <f t="shared" ca="1" si="5"/>
        <v>50</v>
      </c>
      <c r="L77" s="243">
        <f t="shared" ca="1" si="5"/>
        <v>50</v>
      </c>
      <c r="M77" s="243">
        <f t="shared" ca="1" si="5"/>
        <v>50</v>
      </c>
      <c r="N77" s="243">
        <f ca="1">IF(N14="","",$AL$147-(COUNTIF(N17:N76,"x")*1 + COUNTIF(N17:N76,"h")*0.5))</f>
        <v>50</v>
      </c>
      <c r="O77" s="244" t="str">
        <f t="shared" si="5"/>
        <v/>
      </c>
      <c r="P77" s="245" t="str">
        <f t="shared" si="5"/>
        <v/>
      </c>
      <c r="Q77" s="243" t="str">
        <f t="shared" si="5"/>
        <v/>
      </c>
      <c r="R77" s="243" t="str">
        <f t="shared" si="5"/>
        <v/>
      </c>
      <c r="S77" s="243" t="str">
        <f t="shared" si="5"/>
        <v/>
      </c>
      <c r="T77" s="246" t="str">
        <f t="shared" si="5"/>
        <v/>
      </c>
      <c r="U77" s="247" t="str">
        <f>IF(U14="","",$AL$147-(COUNTIF(U17:U76,"x")*1 + COUNTIF(U17:U76,"h")*0.5))</f>
        <v/>
      </c>
      <c r="V77" s="243" t="str">
        <f t="shared" si="5"/>
        <v/>
      </c>
      <c r="W77" s="243" t="str">
        <f t="shared" si="5"/>
        <v/>
      </c>
      <c r="X77" s="243" t="str">
        <f t="shared" si="5"/>
        <v/>
      </c>
      <c r="Y77" s="244" t="str">
        <f t="shared" si="5"/>
        <v/>
      </c>
      <c r="Z77" s="245" t="str">
        <f t="shared" si="5"/>
        <v/>
      </c>
      <c r="AA77" s="243" t="str">
        <f t="shared" si="5"/>
        <v/>
      </c>
      <c r="AB77" s="243" t="str">
        <f t="shared" si="5"/>
        <v/>
      </c>
      <c r="AC77" s="243" t="str">
        <f t="shared" si="5"/>
        <v/>
      </c>
      <c r="AD77" s="243" t="str">
        <f t="shared" si="5"/>
        <v/>
      </c>
      <c r="AE77" s="212"/>
      <c r="AF77" s="213"/>
      <c r="AG77" s="248">
        <f>SUM(AG17:AG76)</f>
        <v>1</v>
      </c>
      <c r="AH77" s="249">
        <f>SUM(AH17:AH76)</f>
        <v>299</v>
      </c>
      <c r="AI77" s="250"/>
      <c r="AJ77" s="251"/>
      <c r="AK77" s="857"/>
      <c r="AL77" s="857"/>
      <c r="AM77" s="857"/>
      <c r="AN77" s="858"/>
      <c r="AY77" s="177">
        <v>1</v>
      </c>
    </row>
    <row r="78" spans="2:51" ht="18" customHeight="1">
      <c r="B78" s="184"/>
      <c r="C78" s="397">
        <f>IF(D78="","",SUBTOTAL(103,$D$78:D78))</f>
        <v>1</v>
      </c>
      <c r="D78" s="851" t="str">
        <f>IF('Input Data'!I71="","",'Input Data'!I71)</f>
        <v>CRUZ, MARIA SANTOS</v>
      </c>
      <c r="E78" s="852"/>
      <c r="F78" s="252"/>
      <c r="G78" s="206"/>
      <c r="H78" s="207"/>
      <c r="I78" s="207"/>
      <c r="J78" s="235"/>
      <c r="K78" s="253"/>
      <c r="L78" s="234"/>
      <c r="M78" s="234"/>
      <c r="N78" s="234"/>
      <c r="O78" s="254"/>
      <c r="P78" s="255"/>
      <c r="Q78" s="234"/>
      <c r="R78" s="234"/>
      <c r="S78" s="234"/>
      <c r="T78" s="235"/>
      <c r="U78" s="253"/>
      <c r="V78" s="234"/>
      <c r="W78" s="234"/>
      <c r="X78" s="234"/>
      <c r="Y78" s="254"/>
      <c r="Z78" s="255"/>
      <c r="AA78" s="234"/>
      <c r="AB78" s="234"/>
      <c r="AC78" s="254"/>
      <c r="AD78" s="235"/>
      <c r="AE78" s="212">
        <f>IF(D78="","",COUNTIF(F78:AD78,"x") + COUNTIF(F78:AD78,"h")*0.5)</f>
        <v>0</v>
      </c>
      <c r="AF78" s="213">
        <f>IF(OR(D78="", AI78="Transferred Out", AI78="NLS"), "", $AR$13)</f>
        <v>6</v>
      </c>
      <c r="AG78" s="256">
        <f>IF(AH78="","",AE78)</f>
        <v>0</v>
      </c>
      <c r="AH78" s="257">
        <f>IF(AF78="","",$AR$13-AE78)</f>
        <v>6</v>
      </c>
      <c r="AI78" s="853"/>
      <c r="AJ78" s="854"/>
      <c r="AK78" s="854"/>
      <c r="AL78" s="854"/>
      <c r="AM78" s="854"/>
      <c r="AN78" s="855"/>
      <c r="AY78" s="177">
        <f t="shared" ref="AY78:AY137" si="6">IF(D78="",0,1)</f>
        <v>1</v>
      </c>
    </row>
    <row r="79" spans="2:51" ht="18" customHeight="1">
      <c r="B79" s="184"/>
      <c r="C79" s="216">
        <f>IF(D79="","",SUBTOTAL(103,$D$78:D79))</f>
        <v>2</v>
      </c>
      <c r="D79" s="846" t="str">
        <f>IF('Input Data'!I72="","",'Input Data'!I72)</f>
        <v>REYES, ANGELA VILLANUEVA</v>
      </c>
      <c r="E79" s="847"/>
      <c r="F79" s="258"/>
      <c r="G79" s="259"/>
      <c r="H79" s="219"/>
      <c r="I79" s="219"/>
      <c r="J79" s="220"/>
      <c r="K79" s="221"/>
      <c r="L79" s="219"/>
      <c r="M79" s="219"/>
      <c r="N79" s="219"/>
      <c r="O79" s="222"/>
      <c r="P79" s="223"/>
      <c r="Q79" s="219"/>
      <c r="R79" s="219"/>
      <c r="S79" s="219"/>
      <c r="T79" s="220"/>
      <c r="U79" s="221"/>
      <c r="V79" s="219"/>
      <c r="W79" s="219"/>
      <c r="X79" s="219"/>
      <c r="Y79" s="222"/>
      <c r="Z79" s="223"/>
      <c r="AA79" s="219"/>
      <c r="AB79" s="219"/>
      <c r="AC79" s="222"/>
      <c r="AD79" s="220"/>
      <c r="AE79" s="212">
        <f t="shared" ref="AE79:AE137" si="7">IF(D79="","",COUNTIF(F79:AD79,"x") + COUNTIF(F79:AD79,"h")*0.5)</f>
        <v>0</v>
      </c>
      <c r="AF79" s="213">
        <f t="shared" ref="AF79:AF137" si="8">IF(OR(D79="", AI79="Transferred Out", AI79="NLS"), "", $AR$13)</f>
        <v>6</v>
      </c>
      <c r="AG79" s="256">
        <f t="shared" ref="AG79:AG137" si="9">IF(AH79="","",AE79)</f>
        <v>0</v>
      </c>
      <c r="AH79" s="257">
        <f t="shared" ref="AH79:AH137" si="10">IF(AF79="","",$AR$13-AE79)</f>
        <v>6</v>
      </c>
      <c r="AI79" s="850"/>
      <c r="AJ79" s="848"/>
      <c r="AK79" s="848"/>
      <c r="AL79" s="848"/>
      <c r="AM79" s="848"/>
      <c r="AN79" s="849"/>
      <c r="AY79" s="177">
        <f t="shared" si="6"/>
        <v>1</v>
      </c>
    </row>
    <row r="80" spans="2:51" ht="18" customHeight="1">
      <c r="B80" s="184"/>
      <c r="C80" s="216">
        <f>IF(D80="","",SUBTOTAL(103,$D$78:D80))</f>
        <v>3</v>
      </c>
      <c r="D80" s="846" t="str">
        <f>IF('Input Data'!I73="","",'Input Data'!I73)</f>
        <v>SANTOS, KRISTINE MENDOZA</v>
      </c>
      <c r="E80" s="847"/>
      <c r="F80" s="258"/>
      <c r="G80" s="259"/>
      <c r="H80" s="219"/>
      <c r="I80" s="219"/>
      <c r="J80" s="220"/>
      <c r="K80" s="221"/>
      <c r="L80" s="219"/>
      <c r="M80" s="219"/>
      <c r="N80" s="219"/>
      <c r="O80" s="222"/>
      <c r="P80" s="223"/>
      <c r="Q80" s="219"/>
      <c r="R80" s="219"/>
      <c r="S80" s="219"/>
      <c r="T80" s="220"/>
      <c r="U80" s="221"/>
      <c r="V80" s="219"/>
      <c r="W80" s="219"/>
      <c r="X80" s="219"/>
      <c r="Y80" s="222"/>
      <c r="Z80" s="223"/>
      <c r="AA80" s="219"/>
      <c r="AB80" s="219"/>
      <c r="AC80" s="222"/>
      <c r="AD80" s="220"/>
      <c r="AE80" s="212">
        <f t="shared" si="7"/>
        <v>0</v>
      </c>
      <c r="AF80" s="213">
        <f t="shared" si="8"/>
        <v>6</v>
      </c>
      <c r="AG80" s="256">
        <f t="shared" si="9"/>
        <v>0</v>
      </c>
      <c r="AH80" s="257">
        <f t="shared" si="10"/>
        <v>6</v>
      </c>
      <c r="AI80" s="850"/>
      <c r="AJ80" s="848"/>
      <c r="AK80" s="848"/>
      <c r="AL80" s="848"/>
      <c r="AM80" s="848"/>
      <c r="AN80" s="849"/>
      <c r="AY80" s="177">
        <f t="shared" si="6"/>
        <v>1</v>
      </c>
    </row>
    <row r="81" spans="2:51" ht="18" customHeight="1">
      <c r="B81" s="184"/>
      <c r="C81" s="216">
        <f>IF(D81="","",SUBTOTAL(103,$D$78:D81))</f>
        <v>4</v>
      </c>
      <c r="D81" s="846" t="str">
        <f>IF('Input Data'!I74="","",'Input Data'!I74)</f>
        <v>MENDOZA, SOPHIA LOPEZ</v>
      </c>
      <c r="E81" s="847"/>
      <c r="F81" s="258"/>
      <c r="G81" s="259"/>
      <c r="H81" s="219"/>
      <c r="I81" s="219"/>
      <c r="J81" s="220"/>
      <c r="K81" s="221"/>
      <c r="L81" s="219"/>
      <c r="M81" s="219"/>
      <c r="N81" s="219"/>
      <c r="O81" s="222"/>
      <c r="P81" s="223"/>
      <c r="Q81" s="219"/>
      <c r="R81" s="219"/>
      <c r="S81" s="219"/>
      <c r="T81" s="220"/>
      <c r="U81" s="221"/>
      <c r="V81" s="219"/>
      <c r="W81" s="219"/>
      <c r="X81" s="219"/>
      <c r="Y81" s="222"/>
      <c r="Z81" s="223"/>
      <c r="AA81" s="219"/>
      <c r="AB81" s="219"/>
      <c r="AC81" s="222"/>
      <c r="AD81" s="220"/>
      <c r="AE81" s="212">
        <f t="shared" si="7"/>
        <v>0</v>
      </c>
      <c r="AF81" s="213">
        <f t="shared" si="8"/>
        <v>6</v>
      </c>
      <c r="AG81" s="256">
        <f t="shared" si="9"/>
        <v>0</v>
      </c>
      <c r="AH81" s="257">
        <f t="shared" si="10"/>
        <v>6</v>
      </c>
      <c r="AI81" s="850"/>
      <c r="AJ81" s="848"/>
      <c r="AK81" s="848"/>
      <c r="AL81" s="848"/>
      <c r="AM81" s="848"/>
      <c r="AN81" s="849"/>
      <c r="AY81" s="177">
        <f t="shared" si="6"/>
        <v>1</v>
      </c>
    </row>
    <row r="82" spans="2:51" ht="18" customHeight="1">
      <c r="B82" s="184"/>
      <c r="C82" s="227">
        <f>IF(D82="","",SUBTOTAL(103,$D$78:D82))</f>
        <v>5</v>
      </c>
      <c r="D82" s="846" t="str">
        <f>IF('Input Data'!I75="","",'Input Data'!I75)</f>
        <v>VILLANUEVA, CAMILLE RAMOS</v>
      </c>
      <c r="E82" s="847"/>
      <c r="F82" s="258"/>
      <c r="G82" s="259"/>
      <c r="H82" s="219"/>
      <c r="I82" s="219"/>
      <c r="J82" s="220"/>
      <c r="K82" s="221"/>
      <c r="L82" s="219"/>
      <c r="M82" s="219"/>
      <c r="N82" s="219"/>
      <c r="O82" s="222"/>
      <c r="P82" s="223"/>
      <c r="Q82" s="219"/>
      <c r="R82" s="219"/>
      <c r="S82" s="219"/>
      <c r="T82" s="220"/>
      <c r="U82" s="221"/>
      <c r="V82" s="219"/>
      <c r="W82" s="219"/>
      <c r="X82" s="219"/>
      <c r="Y82" s="222"/>
      <c r="Z82" s="223"/>
      <c r="AA82" s="219"/>
      <c r="AB82" s="219"/>
      <c r="AC82" s="222"/>
      <c r="AD82" s="220"/>
      <c r="AE82" s="212">
        <f t="shared" si="7"/>
        <v>0</v>
      </c>
      <c r="AF82" s="213">
        <f t="shared" si="8"/>
        <v>6</v>
      </c>
      <c r="AG82" s="256">
        <f t="shared" si="9"/>
        <v>0</v>
      </c>
      <c r="AH82" s="257">
        <f t="shared" si="10"/>
        <v>6</v>
      </c>
      <c r="AI82" s="850"/>
      <c r="AJ82" s="848"/>
      <c r="AK82" s="848"/>
      <c r="AL82" s="848"/>
      <c r="AM82" s="848"/>
      <c r="AN82" s="849"/>
      <c r="AY82" s="177">
        <f t="shared" si="6"/>
        <v>1</v>
      </c>
    </row>
    <row r="83" spans="2:51" ht="18" customHeight="1">
      <c r="B83" s="184"/>
      <c r="C83" s="216">
        <f>IF(D83="","",SUBTOTAL(103,$D$78:D83))</f>
        <v>6</v>
      </c>
      <c r="D83" s="846" t="str">
        <f>IF('Input Data'!I76="","",'Input Data'!I76)</f>
        <v>LOPEZ, CLARISSE BAUTISTA</v>
      </c>
      <c r="E83" s="847"/>
      <c r="F83" s="258"/>
      <c r="G83" s="259"/>
      <c r="H83" s="219"/>
      <c r="I83" s="219"/>
      <c r="J83" s="220"/>
      <c r="K83" s="221"/>
      <c r="L83" s="219"/>
      <c r="M83" s="219"/>
      <c r="N83" s="219"/>
      <c r="O83" s="222"/>
      <c r="P83" s="223"/>
      <c r="Q83" s="219"/>
      <c r="R83" s="219"/>
      <c r="S83" s="219"/>
      <c r="T83" s="220"/>
      <c r="U83" s="221"/>
      <c r="V83" s="219"/>
      <c r="W83" s="219"/>
      <c r="X83" s="219"/>
      <c r="Y83" s="222"/>
      <c r="Z83" s="223"/>
      <c r="AA83" s="219"/>
      <c r="AB83" s="219"/>
      <c r="AC83" s="222"/>
      <c r="AD83" s="220"/>
      <c r="AE83" s="212">
        <f t="shared" si="7"/>
        <v>0</v>
      </c>
      <c r="AF83" s="213">
        <f t="shared" si="8"/>
        <v>6</v>
      </c>
      <c r="AG83" s="256">
        <f t="shared" si="9"/>
        <v>0</v>
      </c>
      <c r="AH83" s="257">
        <f t="shared" si="10"/>
        <v>6</v>
      </c>
      <c r="AI83" s="850"/>
      <c r="AJ83" s="848"/>
      <c r="AK83" s="848"/>
      <c r="AL83" s="848"/>
      <c r="AM83" s="848"/>
      <c r="AN83" s="849"/>
      <c r="AY83" s="177">
        <f t="shared" si="6"/>
        <v>1</v>
      </c>
    </row>
    <row r="84" spans="2:51" ht="18" customHeight="1">
      <c r="B84" s="184"/>
      <c r="C84" s="216">
        <f>IF(D84="","",SUBTOTAL(103,$D$78:D84))</f>
        <v>7</v>
      </c>
      <c r="D84" s="846" t="str">
        <f>IF('Input Data'!I77="","",'Input Data'!I77)</f>
        <v>TORRES, HANNAH GARCIA</v>
      </c>
      <c r="E84" s="847"/>
      <c r="F84" s="258"/>
      <c r="G84" s="259"/>
      <c r="H84" s="219"/>
      <c r="I84" s="219"/>
      <c r="J84" s="220"/>
      <c r="K84" s="221"/>
      <c r="L84" s="219"/>
      <c r="M84" s="219"/>
      <c r="N84" s="219"/>
      <c r="O84" s="222"/>
      <c r="P84" s="223"/>
      <c r="Q84" s="219"/>
      <c r="R84" s="219"/>
      <c r="S84" s="219"/>
      <c r="T84" s="220"/>
      <c r="U84" s="221"/>
      <c r="V84" s="219"/>
      <c r="W84" s="219"/>
      <c r="X84" s="219"/>
      <c r="Y84" s="222"/>
      <c r="Z84" s="223"/>
      <c r="AA84" s="219"/>
      <c r="AB84" s="219"/>
      <c r="AC84" s="222"/>
      <c r="AD84" s="220"/>
      <c r="AE84" s="212">
        <f t="shared" si="7"/>
        <v>0</v>
      </c>
      <c r="AF84" s="213">
        <f t="shared" si="8"/>
        <v>6</v>
      </c>
      <c r="AG84" s="256">
        <f t="shared" si="9"/>
        <v>0</v>
      </c>
      <c r="AH84" s="257">
        <f t="shared" si="10"/>
        <v>6</v>
      </c>
      <c r="AI84" s="850"/>
      <c r="AJ84" s="848"/>
      <c r="AK84" s="848"/>
      <c r="AL84" s="848"/>
      <c r="AM84" s="848"/>
      <c r="AN84" s="849"/>
      <c r="AY84" s="177">
        <f t="shared" si="6"/>
        <v>1</v>
      </c>
    </row>
    <row r="85" spans="2:51" ht="18" customHeight="1">
      <c r="B85" s="184"/>
      <c r="C85" s="216">
        <f>IF(D85="","",SUBTOTAL(103,$D$78:D85))</f>
        <v>8</v>
      </c>
      <c r="D85" s="846" t="str">
        <f>IF('Input Data'!I78="","",'Input Data'!I78)</f>
        <v>RAMOS, ALYSSA MORALES</v>
      </c>
      <c r="E85" s="847"/>
      <c r="F85" s="258"/>
      <c r="G85" s="259"/>
      <c r="H85" s="219"/>
      <c r="I85" s="219"/>
      <c r="J85" s="220"/>
      <c r="K85" s="221"/>
      <c r="L85" s="219"/>
      <c r="M85" s="219"/>
      <c r="N85" s="219"/>
      <c r="O85" s="222"/>
      <c r="P85" s="223"/>
      <c r="Q85" s="219"/>
      <c r="R85" s="219"/>
      <c r="S85" s="219"/>
      <c r="T85" s="220"/>
      <c r="U85" s="221"/>
      <c r="V85" s="219"/>
      <c r="W85" s="219"/>
      <c r="X85" s="219"/>
      <c r="Y85" s="222"/>
      <c r="Z85" s="223"/>
      <c r="AA85" s="219"/>
      <c r="AB85" s="219"/>
      <c r="AC85" s="222"/>
      <c r="AD85" s="220"/>
      <c r="AE85" s="212">
        <f t="shared" si="7"/>
        <v>0</v>
      </c>
      <c r="AF85" s="213">
        <f t="shared" si="8"/>
        <v>6</v>
      </c>
      <c r="AG85" s="256">
        <f t="shared" si="9"/>
        <v>0</v>
      </c>
      <c r="AH85" s="257">
        <f t="shared" si="10"/>
        <v>6</v>
      </c>
      <c r="AI85" s="850"/>
      <c r="AJ85" s="848"/>
      <c r="AK85" s="848"/>
      <c r="AL85" s="848"/>
      <c r="AM85" s="848"/>
      <c r="AN85" s="849"/>
      <c r="AY85" s="177">
        <f t="shared" si="6"/>
        <v>1</v>
      </c>
    </row>
    <row r="86" spans="2:51" ht="18" customHeight="1">
      <c r="B86" s="184"/>
      <c r="C86" s="227">
        <f>IF(D86="","",SUBTOTAL(103,$D$78:D86))</f>
        <v>9</v>
      </c>
      <c r="D86" s="846" t="str">
        <f>IF('Input Data'!I79="","",'Input Data'!I79)</f>
        <v>BAUTISTA, JESSICA FERNANDEZ</v>
      </c>
      <c r="E86" s="847"/>
      <c r="F86" s="258"/>
      <c r="G86" s="259"/>
      <c r="H86" s="219"/>
      <c r="I86" s="219"/>
      <c r="J86" s="220"/>
      <c r="K86" s="221"/>
      <c r="L86" s="219"/>
      <c r="M86" s="219"/>
      <c r="N86" s="219"/>
      <c r="O86" s="222"/>
      <c r="P86" s="223"/>
      <c r="Q86" s="219"/>
      <c r="R86" s="219"/>
      <c r="S86" s="219"/>
      <c r="T86" s="220"/>
      <c r="U86" s="221"/>
      <c r="V86" s="219"/>
      <c r="W86" s="219"/>
      <c r="X86" s="219"/>
      <c r="Y86" s="222"/>
      <c r="Z86" s="223"/>
      <c r="AA86" s="219"/>
      <c r="AB86" s="219"/>
      <c r="AC86" s="222"/>
      <c r="AD86" s="220"/>
      <c r="AE86" s="212">
        <f t="shared" si="7"/>
        <v>0</v>
      </c>
      <c r="AF86" s="213">
        <f t="shared" si="8"/>
        <v>6</v>
      </c>
      <c r="AG86" s="256">
        <f t="shared" si="9"/>
        <v>0</v>
      </c>
      <c r="AH86" s="257">
        <f t="shared" si="10"/>
        <v>6</v>
      </c>
      <c r="AI86" s="850"/>
      <c r="AJ86" s="848"/>
      <c r="AK86" s="848"/>
      <c r="AL86" s="848"/>
      <c r="AM86" s="848"/>
      <c r="AN86" s="849"/>
      <c r="AY86" s="177">
        <f t="shared" si="6"/>
        <v>1</v>
      </c>
    </row>
    <row r="87" spans="2:51" ht="18" customHeight="1">
      <c r="B87" s="184"/>
      <c r="C87" s="216">
        <f>IF(D87="","",SUBTOTAL(103,$D$78:D87))</f>
        <v>10</v>
      </c>
      <c r="D87" s="846" t="str">
        <f>IF('Input Data'!I80="","",'Input Data'!I80)</f>
        <v>GARCIA, TRISHA AQUINO</v>
      </c>
      <c r="E87" s="847"/>
      <c r="F87" s="258"/>
      <c r="G87" s="259"/>
      <c r="H87" s="219"/>
      <c r="I87" s="219"/>
      <c r="J87" s="220"/>
      <c r="K87" s="221"/>
      <c r="L87" s="219"/>
      <c r="M87" s="219"/>
      <c r="N87" s="219"/>
      <c r="O87" s="222"/>
      <c r="P87" s="223"/>
      <c r="Q87" s="219"/>
      <c r="R87" s="219"/>
      <c r="S87" s="219"/>
      <c r="T87" s="220"/>
      <c r="U87" s="221"/>
      <c r="V87" s="219"/>
      <c r="W87" s="219"/>
      <c r="X87" s="219"/>
      <c r="Y87" s="222"/>
      <c r="Z87" s="223"/>
      <c r="AA87" s="219"/>
      <c r="AB87" s="219"/>
      <c r="AC87" s="222"/>
      <c r="AD87" s="220"/>
      <c r="AE87" s="212">
        <f t="shared" si="7"/>
        <v>0</v>
      </c>
      <c r="AF87" s="213">
        <f t="shared" si="8"/>
        <v>6</v>
      </c>
      <c r="AG87" s="256">
        <f t="shared" si="9"/>
        <v>0</v>
      </c>
      <c r="AH87" s="257">
        <f t="shared" si="10"/>
        <v>6</v>
      </c>
      <c r="AI87" s="850"/>
      <c r="AJ87" s="848"/>
      <c r="AK87" s="848"/>
      <c r="AL87" s="848"/>
      <c r="AM87" s="848"/>
      <c r="AN87" s="849"/>
      <c r="AY87" s="177">
        <f t="shared" si="6"/>
        <v>1</v>
      </c>
    </row>
    <row r="88" spans="2:51" ht="18" customHeight="1">
      <c r="B88" s="184"/>
      <c r="C88" s="216">
        <f>IF(D88="","",SUBTOTAL(103,$D$78:D88))</f>
        <v>11</v>
      </c>
      <c r="D88" s="846" t="str">
        <f>IF('Input Data'!I81="","",'Input Data'!I81)</f>
        <v>MORALES, ERIKA SALAZAR</v>
      </c>
      <c r="E88" s="847"/>
      <c r="F88" s="258"/>
      <c r="G88" s="259"/>
      <c r="H88" s="219"/>
      <c r="I88" s="219"/>
      <c r="J88" s="220"/>
      <c r="K88" s="221"/>
      <c r="L88" s="219"/>
      <c r="M88" s="219"/>
      <c r="N88" s="219"/>
      <c r="O88" s="222"/>
      <c r="P88" s="223"/>
      <c r="Q88" s="219"/>
      <c r="R88" s="219"/>
      <c r="S88" s="219"/>
      <c r="T88" s="220"/>
      <c r="U88" s="221"/>
      <c r="V88" s="219"/>
      <c r="W88" s="219"/>
      <c r="X88" s="219"/>
      <c r="Y88" s="222"/>
      <c r="Z88" s="223"/>
      <c r="AA88" s="219"/>
      <c r="AB88" s="219"/>
      <c r="AC88" s="222"/>
      <c r="AD88" s="220"/>
      <c r="AE88" s="212">
        <f t="shared" si="7"/>
        <v>0</v>
      </c>
      <c r="AF88" s="213">
        <f t="shared" si="8"/>
        <v>6</v>
      </c>
      <c r="AG88" s="256">
        <f t="shared" si="9"/>
        <v>0</v>
      </c>
      <c r="AH88" s="257">
        <f t="shared" si="10"/>
        <v>6</v>
      </c>
      <c r="AI88" s="850"/>
      <c r="AJ88" s="848"/>
      <c r="AK88" s="848"/>
      <c r="AL88" s="848"/>
      <c r="AM88" s="848"/>
      <c r="AN88" s="849"/>
      <c r="AY88" s="177">
        <f t="shared" si="6"/>
        <v>1</v>
      </c>
    </row>
    <row r="89" spans="2:51" ht="18" customHeight="1">
      <c r="B89" s="184"/>
      <c r="C89" s="216">
        <f>IF(D89="","",SUBTOTAL(103,$D$78:D89))</f>
        <v>12</v>
      </c>
      <c r="D89" s="846" t="str">
        <f>IF('Input Data'!I82="","",'Input Data'!I82)</f>
        <v>FERNANDEZ, JASMINE GUTIERREZ</v>
      </c>
      <c r="E89" s="847"/>
      <c r="F89" s="258"/>
      <c r="G89" s="259"/>
      <c r="H89" s="219"/>
      <c r="I89" s="219"/>
      <c r="J89" s="220"/>
      <c r="K89" s="221"/>
      <c r="L89" s="219"/>
      <c r="M89" s="219"/>
      <c r="N89" s="219"/>
      <c r="O89" s="222"/>
      <c r="P89" s="223"/>
      <c r="Q89" s="219"/>
      <c r="R89" s="219"/>
      <c r="S89" s="219"/>
      <c r="T89" s="220"/>
      <c r="U89" s="221"/>
      <c r="V89" s="219"/>
      <c r="W89" s="219"/>
      <c r="X89" s="219"/>
      <c r="Y89" s="222"/>
      <c r="Z89" s="223"/>
      <c r="AA89" s="219"/>
      <c r="AB89" s="219"/>
      <c r="AC89" s="222"/>
      <c r="AD89" s="220"/>
      <c r="AE89" s="212">
        <f t="shared" si="7"/>
        <v>0</v>
      </c>
      <c r="AF89" s="213">
        <f t="shared" si="8"/>
        <v>6</v>
      </c>
      <c r="AG89" s="256">
        <f t="shared" si="9"/>
        <v>0</v>
      </c>
      <c r="AH89" s="257">
        <f t="shared" si="10"/>
        <v>6</v>
      </c>
      <c r="AI89" s="850"/>
      <c r="AJ89" s="848"/>
      <c r="AK89" s="848"/>
      <c r="AL89" s="848"/>
      <c r="AM89" s="848"/>
      <c r="AN89" s="849"/>
      <c r="AY89" s="177">
        <f t="shared" si="6"/>
        <v>1</v>
      </c>
    </row>
    <row r="90" spans="2:51" ht="18" customHeight="1">
      <c r="B90" s="184"/>
      <c r="C90" s="227">
        <f>IF(D90="","",SUBTOTAL(103,$D$78:D90))</f>
        <v>13</v>
      </c>
      <c r="D90" s="846" t="str">
        <f>IF('Input Data'!I83="","",'Input Data'!I83)</f>
        <v>AQUINO, NICOLE PONCE</v>
      </c>
      <c r="E90" s="847"/>
      <c r="F90" s="258"/>
      <c r="G90" s="259"/>
      <c r="H90" s="219"/>
      <c r="I90" s="219"/>
      <c r="J90" s="220"/>
      <c r="K90" s="221"/>
      <c r="L90" s="219"/>
      <c r="M90" s="219"/>
      <c r="N90" s="219"/>
      <c r="O90" s="222"/>
      <c r="P90" s="223"/>
      <c r="Q90" s="219"/>
      <c r="R90" s="219"/>
      <c r="S90" s="219"/>
      <c r="T90" s="220"/>
      <c r="U90" s="221"/>
      <c r="V90" s="219"/>
      <c r="W90" s="219"/>
      <c r="X90" s="219"/>
      <c r="Y90" s="222"/>
      <c r="Z90" s="223"/>
      <c r="AA90" s="219"/>
      <c r="AB90" s="219"/>
      <c r="AC90" s="222"/>
      <c r="AD90" s="220"/>
      <c r="AE90" s="212">
        <f t="shared" si="7"/>
        <v>0</v>
      </c>
      <c r="AF90" s="213">
        <f t="shared" si="8"/>
        <v>6</v>
      </c>
      <c r="AG90" s="256">
        <f t="shared" si="9"/>
        <v>0</v>
      </c>
      <c r="AH90" s="257">
        <f t="shared" si="10"/>
        <v>6</v>
      </c>
      <c r="AI90" s="850"/>
      <c r="AJ90" s="848"/>
      <c r="AK90" s="848"/>
      <c r="AL90" s="848"/>
      <c r="AM90" s="848"/>
      <c r="AN90" s="849"/>
      <c r="AY90" s="177">
        <f t="shared" si="6"/>
        <v>1</v>
      </c>
    </row>
    <row r="91" spans="2:51" ht="18" customHeight="1">
      <c r="B91" s="184"/>
      <c r="C91" s="216">
        <f>IF(D91="","",SUBTOTAL(103,$D$78:D91))</f>
        <v>14</v>
      </c>
      <c r="D91" s="846" t="str">
        <f>IF('Input Data'!I84="","",'Input Data'!I84)</f>
        <v>SALAZAR, DANICA RIVERA</v>
      </c>
      <c r="E91" s="847"/>
      <c r="F91" s="258"/>
      <c r="G91" s="259"/>
      <c r="H91" s="219"/>
      <c r="I91" s="219"/>
      <c r="J91" s="220"/>
      <c r="K91" s="221"/>
      <c r="L91" s="219"/>
      <c r="M91" s="219"/>
      <c r="N91" s="219"/>
      <c r="O91" s="222"/>
      <c r="P91" s="223"/>
      <c r="Q91" s="219"/>
      <c r="R91" s="219"/>
      <c r="S91" s="219"/>
      <c r="T91" s="220"/>
      <c r="U91" s="221"/>
      <c r="V91" s="219"/>
      <c r="W91" s="219"/>
      <c r="X91" s="219"/>
      <c r="Y91" s="222"/>
      <c r="Z91" s="223"/>
      <c r="AA91" s="219"/>
      <c r="AB91" s="219"/>
      <c r="AC91" s="222"/>
      <c r="AD91" s="220"/>
      <c r="AE91" s="212">
        <f t="shared" si="7"/>
        <v>0</v>
      </c>
      <c r="AF91" s="213">
        <f t="shared" si="8"/>
        <v>6</v>
      </c>
      <c r="AG91" s="256">
        <f t="shared" si="9"/>
        <v>0</v>
      </c>
      <c r="AH91" s="257">
        <f t="shared" si="10"/>
        <v>6</v>
      </c>
      <c r="AI91" s="850"/>
      <c r="AJ91" s="848"/>
      <c r="AK91" s="848"/>
      <c r="AL91" s="848"/>
      <c r="AM91" s="848"/>
      <c r="AN91" s="849"/>
      <c r="AY91" s="177">
        <f t="shared" si="6"/>
        <v>1</v>
      </c>
    </row>
    <row r="92" spans="2:51" ht="18" customHeight="1">
      <c r="C92" s="216">
        <f>IF(D92="","",SUBTOTAL(103,$D$78:D92))</f>
        <v>15</v>
      </c>
      <c r="D92" s="846" t="str">
        <f>IF('Input Data'!I85="","",'Input Data'!I85)</f>
        <v>GUTIERREZ, PATRICIA CRUZ</v>
      </c>
      <c r="E92" s="847"/>
      <c r="F92" s="258"/>
      <c r="G92" s="259"/>
      <c r="H92" s="219"/>
      <c r="I92" s="219"/>
      <c r="J92" s="220"/>
      <c r="K92" s="221"/>
      <c r="L92" s="219"/>
      <c r="M92" s="219"/>
      <c r="N92" s="219"/>
      <c r="O92" s="222"/>
      <c r="P92" s="223"/>
      <c r="Q92" s="219"/>
      <c r="R92" s="219"/>
      <c r="S92" s="219"/>
      <c r="T92" s="220"/>
      <c r="U92" s="221"/>
      <c r="V92" s="219"/>
      <c r="W92" s="219"/>
      <c r="X92" s="219"/>
      <c r="Y92" s="222"/>
      <c r="Z92" s="223"/>
      <c r="AA92" s="219"/>
      <c r="AB92" s="219"/>
      <c r="AC92" s="222"/>
      <c r="AD92" s="220"/>
      <c r="AE92" s="212">
        <f t="shared" si="7"/>
        <v>0</v>
      </c>
      <c r="AF92" s="213">
        <f t="shared" si="8"/>
        <v>6</v>
      </c>
      <c r="AG92" s="256">
        <f t="shared" si="9"/>
        <v>0</v>
      </c>
      <c r="AH92" s="257">
        <f t="shared" si="10"/>
        <v>6</v>
      </c>
      <c r="AI92" s="850"/>
      <c r="AJ92" s="848"/>
      <c r="AK92" s="848"/>
      <c r="AL92" s="848"/>
      <c r="AM92" s="848"/>
      <c r="AN92" s="849"/>
      <c r="AY92" s="177">
        <f t="shared" si="6"/>
        <v>1</v>
      </c>
    </row>
    <row r="93" spans="2:51" ht="18" customHeight="1">
      <c r="C93" s="216">
        <f>IF(D93="","",SUBTOTAL(103,$D$78:D93))</f>
        <v>16</v>
      </c>
      <c r="D93" s="846" t="str">
        <f>IF('Input Data'!I86="","",'Input Data'!I86)</f>
        <v>PONCE, KATRINA RAMIREZ</v>
      </c>
      <c r="E93" s="847"/>
      <c r="F93" s="258"/>
      <c r="G93" s="259"/>
      <c r="H93" s="219"/>
      <c r="I93" s="219"/>
      <c r="J93" s="220"/>
      <c r="K93" s="221"/>
      <c r="L93" s="219"/>
      <c r="M93" s="219"/>
      <c r="N93" s="219"/>
      <c r="O93" s="222"/>
      <c r="P93" s="223"/>
      <c r="Q93" s="219"/>
      <c r="R93" s="219"/>
      <c r="S93" s="219"/>
      <c r="T93" s="220"/>
      <c r="U93" s="221"/>
      <c r="V93" s="219"/>
      <c r="W93" s="219"/>
      <c r="X93" s="219"/>
      <c r="Y93" s="222"/>
      <c r="Z93" s="223"/>
      <c r="AA93" s="219"/>
      <c r="AB93" s="219"/>
      <c r="AC93" s="222"/>
      <c r="AD93" s="220"/>
      <c r="AE93" s="212">
        <f t="shared" si="7"/>
        <v>0</v>
      </c>
      <c r="AF93" s="213">
        <f t="shared" si="8"/>
        <v>6</v>
      </c>
      <c r="AG93" s="256">
        <f t="shared" si="9"/>
        <v>0</v>
      </c>
      <c r="AH93" s="257">
        <f t="shared" si="10"/>
        <v>6</v>
      </c>
      <c r="AI93" s="850"/>
      <c r="AJ93" s="848"/>
      <c r="AK93" s="848"/>
      <c r="AL93" s="848"/>
      <c r="AM93" s="848"/>
      <c r="AN93" s="849"/>
      <c r="AY93" s="177">
        <f t="shared" si="6"/>
        <v>1</v>
      </c>
    </row>
    <row r="94" spans="2:51" ht="18" customHeight="1">
      <c r="C94" s="227">
        <f>IF(D94="","",SUBTOTAL(103,$D$78:D94))</f>
        <v>17</v>
      </c>
      <c r="D94" s="846" t="str">
        <f>IF('Input Data'!I87="","",'Input Data'!I87)</f>
        <v>RIVERA, BIANCA CASTILLO</v>
      </c>
      <c r="E94" s="847"/>
      <c r="F94" s="258"/>
      <c r="G94" s="259"/>
      <c r="H94" s="219"/>
      <c r="I94" s="219"/>
      <c r="J94" s="220"/>
      <c r="K94" s="221"/>
      <c r="L94" s="219"/>
      <c r="M94" s="219"/>
      <c r="N94" s="219"/>
      <c r="O94" s="222"/>
      <c r="P94" s="223"/>
      <c r="Q94" s="219"/>
      <c r="R94" s="219"/>
      <c r="S94" s="219"/>
      <c r="T94" s="220"/>
      <c r="U94" s="221"/>
      <c r="V94" s="219"/>
      <c r="W94" s="219"/>
      <c r="X94" s="219"/>
      <c r="Y94" s="222"/>
      <c r="Z94" s="223"/>
      <c r="AA94" s="219"/>
      <c r="AB94" s="219"/>
      <c r="AC94" s="222"/>
      <c r="AD94" s="220"/>
      <c r="AE94" s="212">
        <f t="shared" si="7"/>
        <v>0</v>
      </c>
      <c r="AF94" s="213">
        <f t="shared" si="8"/>
        <v>6</v>
      </c>
      <c r="AG94" s="256">
        <f t="shared" si="9"/>
        <v>0</v>
      </c>
      <c r="AH94" s="257">
        <f t="shared" si="10"/>
        <v>6</v>
      </c>
      <c r="AI94" s="850"/>
      <c r="AJ94" s="848"/>
      <c r="AK94" s="848"/>
      <c r="AL94" s="848"/>
      <c r="AM94" s="848"/>
      <c r="AN94" s="849"/>
      <c r="AY94" s="177">
        <f t="shared" si="6"/>
        <v>1</v>
      </c>
    </row>
    <row r="95" spans="2:51" ht="18" customHeight="1">
      <c r="C95" s="216">
        <f>IF(D95="","",SUBTOTAL(103,$D$78:D95))</f>
        <v>18</v>
      </c>
      <c r="D95" s="846" t="str">
        <f>IF('Input Data'!I88="","",'Input Data'!I88)</f>
        <v>CRUZ, ANDREA HERRERA</v>
      </c>
      <c r="E95" s="847"/>
      <c r="F95" s="258"/>
      <c r="G95" s="259"/>
      <c r="H95" s="219"/>
      <c r="I95" s="219"/>
      <c r="J95" s="220"/>
      <c r="K95" s="221"/>
      <c r="L95" s="219"/>
      <c r="M95" s="219"/>
      <c r="N95" s="219"/>
      <c r="O95" s="222"/>
      <c r="P95" s="223"/>
      <c r="Q95" s="219"/>
      <c r="R95" s="219"/>
      <c r="S95" s="219"/>
      <c r="T95" s="220"/>
      <c r="U95" s="221"/>
      <c r="V95" s="219"/>
      <c r="W95" s="219"/>
      <c r="X95" s="219"/>
      <c r="Y95" s="222"/>
      <c r="Z95" s="223"/>
      <c r="AA95" s="219"/>
      <c r="AB95" s="219"/>
      <c r="AC95" s="222"/>
      <c r="AD95" s="220"/>
      <c r="AE95" s="212">
        <f t="shared" si="7"/>
        <v>0</v>
      </c>
      <c r="AF95" s="213">
        <f t="shared" si="8"/>
        <v>6</v>
      </c>
      <c r="AG95" s="256">
        <f t="shared" si="9"/>
        <v>0</v>
      </c>
      <c r="AH95" s="257">
        <f t="shared" si="10"/>
        <v>6</v>
      </c>
      <c r="AI95" s="850"/>
      <c r="AJ95" s="848"/>
      <c r="AK95" s="848"/>
      <c r="AL95" s="848"/>
      <c r="AM95" s="848"/>
      <c r="AN95" s="849"/>
      <c r="AY95" s="177">
        <f t="shared" si="6"/>
        <v>1</v>
      </c>
    </row>
    <row r="96" spans="2:51" ht="18" customHeight="1">
      <c r="C96" s="216">
        <f>IF(D96="","",SUBTOTAL(103,$D$78:D96))</f>
        <v>19</v>
      </c>
      <c r="D96" s="846" t="str">
        <f>IF('Input Data'!I89="","",'Input Data'!I89)</f>
        <v>RAMIREZ, SHAIRA NAVARRO</v>
      </c>
      <c r="E96" s="847"/>
      <c r="F96" s="258"/>
      <c r="G96" s="259"/>
      <c r="H96" s="219"/>
      <c r="I96" s="219"/>
      <c r="J96" s="220"/>
      <c r="K96" s="221"/>
      <c r="L96" s="219"/>
      <c r="M96" s="219"/>
      <c r="N96" s="219"/>
      <c r="O96" s="222"/>
      <c r="P96" s="223"/>
      <c r="Q96" s="219"/>
      <c r="R96" s="219"/>
      <c r="S96" s="219"/>
      <c r="T96" s="220"/>
      <c r="U96" s="221"/>
      <c r="V96" s="219"/>
      <c r="W96" s="219"/>
      <c r="X96" s="219"/>
      <c r="Y96" s="222"/>
      <c r="Z96" s="223"/>
      <c r="AA96" s="219"/>
      <c r="AB96" s="219"/>
      <c r="AC96" s="222"/>
      <c r="AD96" s="220"/>
      <c r="AE96" s="212">
        <f t="shared" si="7"/>
        <v>0</v>
      </c>
      <c r="AF96" s="213">
        <f t="shared" si="8"/>
        <v>6</v>
      </c>
      <c r="AG96" s="256">
        <f t="shared" si="9"/>
        <v>0</v>
      </c>
      <c r="AH96" s="257">
        <f t="shared" si="10"/>
        <v>6</v>
      </c>
      <c r="AI96" s="850"/>
      <c r="AJ96" s="848"/>
      <c r="AK96" s="848"/>
      <c r="AL96" s="848"/>
      <c r="AM96" s="848"/>
      <c r="AN96" s="849"/>
      <c r="AY96" s="177">
        <f t="shared" si="6"/>
        <v>1</v>
      </c>
    </row>
    <row r="97" spans="3:51" ht="18" customHeight="1">
      <c r="C97" s="216">
        <f>IF(D97="","",SUBTOTAL(103,$D$78:D97))</f>
        <v>20</v>
      </c>
      <c r="D97" s="846" t="str">
        <f>IF('Input Data'!I90="","",'Input Data'!I90)</f>
        <v>CASTILLO, DENISE VERGARA</v>
      </c>
      <c r="E97" s="847"/>
      <c r="F97" s="258"/>
      <c r="G97" s="259"/>
      <c r="H97" s="219"/>
      <c r="I97" s="219"/>
      <c r="J97" s="220"/>
      <c r="K97" s="221"/>
      <c r="L97" s="219"/>
      <c r="M97" s="219"/>
      <c r="N97" s="219"/>
      <c r="O97" s="222"/>
      <c r="P97" s="223"/>
      <c r="Q97" s="219"/>
      <c r="R97" s="219"/>
      <c r="S97" s="219"/>
      <c r="T97" s="220"/>
      <c r="U97" s="221"/>
      <c r="V97" s="219"/>
      <c r="W97" s="219"/>
      <c r="X97" s="219"/>
      <c r="Y97" s="222"/>
      <c r="Z97" s="223"/>
      <c r="AA97" s="219"/>
      <c r="AB97" s="219"/>
      <c r="AC97" s="222"/>
      <c r="AD97" s="220"/>
      <c r="AE97" s="212">
        <f t="shared" si="7"/>
        <v>0</v>
      </c>
      <c r="AF97" s="213">
        <f t="shared" si="8"/>
        <v>6</v>
      </c>
      <c r="AG97" s="256">
        <f t="shared" si="9"/>
        <v>0</v>
      </c>
      <c r="AH97" s="257">
        <f t="shared" si="10"/>
        <v>6</v>
      </c>
      <c r="AI97" s="850"/>
      <c r="AJ97" s="848"/>
      <c r="AK97" s="848"/>
      <c r="AL97" s="848"/>
      <c r="AM97" s="848"/>
      <c r="AN97" s="849"/>
      <c r="AY97" s="177">
        <f t="shared" si="6"/>
        <v>1</v>
      </c>
    </row>
    <row r="98" spans="3:51" ht="18" customHeight="1">
      <c r="C98" s="216">
        <f>IF(D98="","",SUBTOTAL(103,$D$78:D98))</f>
        <v>21</v>
      </c>
      <c r="D98" s="846" t="str">
        <f>IF('Input Data'!I91="","",'Input Data'!I91)</f>
        <v>HERRERA, MIKAELA DOMINGUEZ</v>
      </c>
      <c r="E98" s="847"/>
      <c r="F98" s="258"/>
      <c r="G98" s="259"/>
      <c r="H98" s="219"/>
      <c r="I98" s="219"/>
      <c r="J98" s="220"/>
      <c r="K98" s="221"/>
      <c r="L98" s="219"/>
      <c r="M98" s="219"/>
      <c r="N98" s="219"/>
      <c r="O98" s="222"/>
      <c r="P98" s="223"/>
      <c r="Q98" s="219"/>
      <c r="R98" s="219"/>
      <c r="S98" s="219"/>
      <c r="T98" s="220"/>
      <c r="U98" s="221"/>
      <c r="V98" s="219"/>
      <c r="W98" s="219"/>
      <c r="X98" s="219"/>
      <c r="Y98" s="222"/>
      <c r="Z98" s="223"/>
      <c r="AA98" s="219"/>
      <c r="AB98" s="219"/>
      <c r="AC98" s="222"/>
      <c r="AD98" s="220"/>
      <c r="AE98" s="212">
        <f t="shared" si="7"/>
        <v>0</v>
      </c>
      <c r="AF98" s="213">
        <f t="shared" si="8"/>
        <v>6</v>
      </c>
      <c r="AG98" s="256">
        <f t="shared" si="9"/>
        <v>0</v>
      </c>
      <c r="AH98" s="257">
        <f t="shared" si="10"/>
        <v>6</v>
      </c>
      <c r="AI98" s="850"/>
      <c r="AJ98" s="848"/>
      <c r="AK98" s="848"/>
      <c r="AL98" s="848"/>
      <c r="AM98" s="848"/>
      <c r="AN98" s="849"/>
    </row>
    <row r="99" spans="3:51" ht="18" customHeight="1">
      <c r="C99" s="216">
        <f>IF(D99="","",SUBTOTAL(103,$D$78:D99))</f>
        <v>22</v>
      </c>
      <c r="D99" s="846" t="str">
        <f>IF('Input Data'!I92="","",'Input Data'!I92)</f>
        <v>NAVARRO, JOANNA ESPINOZA</v>
      </c>
      <c r="E99" s="847"/>
      <c r="F99" s="258"/>
      <c r="G99" s="259"/>
      <c r="H99" s="219"/>
      <c r="I99" s="219"/>
      <c r="J99" s="220"/>
      <c r="K99" s="221"/>
      <c r="L99" s="219"/>
      <c r="M99" s="219"/>
      <c r="N99" s="219"/>
      <c r="O99" s="222"/>
      <c r="P99" s="223"/>
      <c r="Q99" s="219"/>
      <c r="R99" s="219"/>
      <c r="S99" s="219"/>
      <c r="T99" s="220"/>
      <c r="U99" s="221"/>
      <c r="V99" s="219"/>
      <c r="W99" s="219"/>
      <c r="X99" s="219"/>
      <c r="Y99" s="222"/>
      <c r="Z99" s="223"/>
      <c r="AA99" s="219"/>
      <c r="AB99" s="219"/>
      <c r="AC99" s="222"/>
      <c r="AD99" s="220"/>
      <c r="AE99" s="212">
        <f t="shared" si="7"/>
        <v>0</v>
      </c>
      <c r="AF99" s="213">
        <f t="shared" si="8"/>
        <v>6</v>
      </c>
      <c r="AG99" s="256">
        <f t="shared" si="9"/>
        <v>0</v>
      </c>
      <c r="AH99" s="257">
        <f t="shared" si="10"/>
        <v>6</v>
      </c>
      <c r="AI99" s="850"/>
      <c r="AJ99" s="848"/>
      <c r="AK99" s="848"/>
      <c r="AL99" s="848"/>
      <c r="AM99" s="848"/>
      <c r="AN99" s="849"/>
    </row>
    <row r="100" spans="3:51" ht="18" customHeight="1">
      <c r="C100" s="216">
        <f>IF(D100="","",SUBTOTAL(103,$D$78:D100))</f>
        <v>23</v>
      </c>
      <c r="D100" s="846" t="str">
        <f>IF('Input Data'!I93="","",'Input Data'!I93)</f>
        <v>VERGARA, ANGELICA DEL ROSARIO</v>
      </c>
      <c r="E100" s="847"/>
      <c r="F100" s="258"/>
      <c r="G100" s="259"/>
      <c r="H100" s="219"/>
      <c r="I100" s="219"/>
      <c r="J100" s="220"/>
      <c r="K100" s="221"/>
      <c r="L100" s="219"/>
      <c r="M100" s="219"/>
      <c r="N100" s="219"/>
      <c r="O100" s="222"/>
      <c r="P100" s="223"/>
      <c r="Q100" s="219"/>
      <c r="R100" s="219"/>
      <c r="S100" s="219"/>
      <c r="T100" s="220"/>
      <c r="U100" s="221"/>
      <c r="V100" s="219"/>
      <c r="W100" s="219"/>
      <c r="X100" s="219"/>
      <c r="Y100" s="222"/>
      <c r="Z100" s="223"/>
      <c r="AA100" s="219"/>
      <c r="AB100" s="219"/>
      <c r="AC100" s="222"/>
      <c r="AD100" s="220"/>
      <c r="AE100" s="212">
        <f t="shared" si="7"/>
        <v>0</v>
      </c>
      <c r="AF100" s="213">
        <f t="shared" si="8"/>
        <v>6</v>
      </c>
      <c r="AG100" s="256">
        <f t="shared" si="9"/>
        <v>0</v>
      </c>
      <c r="AH100" s="257">
        <f t="shared" si="10"/>
        <v>6</v>
      </c>
      <c r="AI100" s="850"/>
      <c r="AJ100" s="848"/>
      <c r="AK100" s="848"/>
      <c r="AL100" s="848"/>
      <c r="AM100" s="848"/>
      <c r="AN100" s="849"/>
    </row>
    <row r="101" spans="3:51" ht="18" customHeight="1">
      <c r="C101" s="216">
        <f>IF(D101="","",SUBTOTAL(103,$D$78:D101))</f>
        <v>24</v>
      </c>
      <c r="D101" s="846" t="str">
        <f>IF('Input Data'!I94="","",'Input Data'!I94)</f>
        <v>DOMINGUEZ, BEATRICE EVANGELISTA</v>
      </c>
      <c r="E101" s="847"/>
      <c r="F101" s="258"/>
      <c r="G101" s="259"/>
      <c r="H101" s="219"/>
      <c r="I101" s="219"/>
      <c r="J101" s="220"/>
      <c r="K101" s="221"/>
      <c r="L101" s="219"/>
      <c r="M101" s="219"/>
      <c r="N101" s="219"/>
      <c r="O101" s="222"/>
      <c r="P101" s="223"/>
      <c r="Q101" s="219"/>
      <c r="R101" s="219"/>
      <c r="S101" s="219"/>
      <c r="T101" s="220"/>
      <c r="U101" s="221"/>
      <c r="V101" s="219"/>
      <c r="W101" s="219"/>
      <c r="X101" s="219"/>
      <c r="Y101" s="222"/>
      <c r="Z101" s="223"/>
      <c r="AA101" s="219"/>
      <c r="AB101" s="219"/>
      <c r="AC101" s="222"/>
      <c r="AD101" s="220"/>
      <c r="AE101" s="212">
        <f t="shared" si="7"/>
        <v>0</v>
      </c>
      <c r="AF101" s="213">
        <f t="shared" si="8"/>
        <v>6</v>
      </c>
      <c r="AG101" s="256">
        <f t="shared" si="9"/>
        <v>0</v>
      </c>
      <c r="AH101" s="257">
        <f t="shared" si="10"/>
        <v>6</v>
      </c>
      <c r="AI101" s="850"/>
      <c r="AJ101" s="848"/>
      <c r="AK101" s="848"/>
      <c r="AL101" s="848"/>
      <c r="AM101" s="848"/>
      <c r="AN101" s="849"/>
    </row>
    <row r="102" spans="3:51" ht="18" customHeight="1">
      <c r="C102" s="216">
        <f>IF(D102="","",SUBTOTAL(103,$D$78:D102))</f>
        <v>25</v>
      </c>
      <c r="D102" s="846" t="str">
        <f>IF('Input Data'!I95="","",'Input Data'!I95)</f>
        <v>ESPINOZA, CAMILLE MERCADO</v>
      </c>
      <c r="E102" s="847"/>
      <c r="F102" s="258"/>
      <c r="G102" s="259"/>
      <c r="H102" s="219"/>
      <c r="I102" s="219"/>
      <c r="J102" s="220"/>
      <c r="K102" s="221"/>
      <c r="L102" s="219"/>
      <c r="M102" s="219"/>
      <c r="N102" s="219"/>
      <c r="O102" s="222"/>
      <c r="P102" s="223"/>
      <c r="Q102" s="219"/>
      <c r="R102" s="219"/>
      <c r="S102" s="219"/>
      <c r="T102" s="220"/>
      <c r="U102" s="221"/>
      <c r="V102" s="219"/>
      <c r="W102" s="219"/>
      <c r="X102" s="219"/>
      <c r="Y102" s="222"/>
      <c r="Z102" s="223"/>
      <c r="AA102" s="219"/>
      <c r="AB102" s="219"/>
      <c r="AC102" s="222"/>
      <c r="AD102" s="220"/>
      <c r="AE102" s="212">
        <f t="shared" si="7"/>
        <v>0</v>
      </c>
      <c r="AF102" s="213">
        <f t="shared" si="8"/>
        <v>6</v>
      </c>
      <c r="AG102" s="256">
        <f t="shared" si="9"/>
        <v>0</v>
      </c>
      <c r="AH102" s="257">
        <f t="shared" si="10"/>
        <v>6</v>
      </c>
      <c r="AI102" s="850"/>
      <c r="AJ102" s="848"/>
      <c r="AK102" s="848"/>
      <c r="AL102" s="848"/>
      <c r="AM102" s="848"/>
      <c r="AN102" s="849"/>
    </row>
    <row r="103" spans="3:51" ht="18" customHeight="1">
      <c r="C103" s="216">
        <f>IF(D103="","",SUBTOTAL(103,$D$78:D103))</f>
        <v>26</v>
      </c>
      <c r="D103" s="846" t="str">
        <f>IF('Input Data'!I96="","",'Input Data'!I96)</f>
        <v>DEL ROSARIO, LIANNE PADILLA</v>
      </c>
      <c r="E103" s="847"/>
      <c r="F103" s="258"/>
      <c r="G103" s="259"/>
      <c r="H103" s="219"/>
      <c r="I103" s="219"/>
      <c r="J103" s="220"/>
      <c r="K103" s="221"/>
      <c r="L103" s="219"/>
      <c r="M103" s="219"/>
      <c r="N103" s="219"/>
      <c r="O103" s="222"/>
      <c r="P103" s="223"/>
      <c r="Q103" s="219"/>
      <c r="R103" s="219"/>
      <c r="S103" s="219"/>
      <c r="T103" s="220"/>
      <c r="U103" s="221"/>
      <c r="V103" s="219"/>
      <c r="W103" s="219"/>
      <c r="X103" s="219"/>
      <c r="Y103" s="222"/>
      <c r="Z103" s="223"/>
      <c r="AA103" s="219"/>
      <c r="AB103" s="219"/>
      <c r="AC103" s="222"/>
      <c r="AD103" s="220"/>
      <c r="AE103" s="212">
        <f t="shared" si="7"/>
        <v>0</v>
      </c>
      <c r="AF103" s="213">
        <f t="shared" si="8"/>
        <v>6</v>
      </c>
      <c r="AG103" s="256">
        <f t="shared" si="9"/>
        <v>0</v>
      </c>
      <c r="AH103" s="257">
        <f t="shared" si="10"/>
        <v>6</v>
      </c>
      <c r="AI103" s="850"/>
      <c r="AJ103" s="848"/>
      <c r="AK103" s="848"/>
      <c r="AL103" s="848"/>
      <c r="AM103" s="848"/>
      <c r="AN103" s="849"/>
    </row>
    <row r="104" spans="3:51" ht="18" customHeight="1">
      <c r="C104" s="216">
        <f>IF(D104="","",SUBTOTAL(103,$D$78:D104))</f>
        <v>27</v>
      </c>
      <c r="D104" s="846" t="str">
        <f>IF('Input Data'!I97="","",'Input Data'!I97)</f>
        <v>EVANGELISTA, CELINE MANALO</v>
      </c>
      <c r="E104" s="847"/>
      <c r="F104" s="258"/>
      <c r="G104" s="259"/>
      <c r="H104" s="219"/>
      <c r="I104" s="219"/>
      <c r="J104" s="220"/>
      <c r="K104" s="221"/>
      <c r="L104" s="219"/>
      <c r="M104" s="219"/>
      <c r="N104" s="219"/>
      <c r="O104" s="222"/>
      <c r="P104" s="223"/>
      <c r="Q104" s="219"/>
      <c r="R104" s="219"/>
      <c r="S104" s="219"/>
      <c r="T104" s="220"/>
      <c r="U104" s="221"/>
      <c r="V104" s="219"/>
      <c r="W104" s="219"/>
      <c r="X104" s="219"/>
      <c r="Y104" s="222"/>
      <c r="Z104" s="223"/>
      <c r="AA104" s="219"/>
      <c r="AB104" s="219"/>
      <c r="AC104" s="222"/>
      <c r="AD104" s="220"/>
      <c r="AE104" s="212">
        <f t="shared" si="7"/>
        <v>0</v>
      </c>
      <c r="AF104" s="213">
        <f t="shared" si="8"/>
        <v>6</v>
      </c>
      <c r="AG104" s="256">
        <f t="shared" si="9"/>
        <v>0</v>
      </c>
      <c r="AH104" s="257">
        <f t="shared" si="10"/>
        <v>6</v>
      </c>
      <c r="AI104" s="850"/>
      <c r="AJ104" s="848"/>
      <c r="AK104" s="848"/>
      <c r="AL104" s="848"/>
      <c r="AM104" s="848"/>
      <c r="AN104" s="849"/>
    </row>
    <row r="105" spans="3:51" ht="18" customHeight="1">
      <c r="C105" s="216">
        <f>IF(D105="","",SUBTOTAL(103,$D$78:D105))</f>
        <v>28</v>
      </c>
      <c r="D105" s="846" t="str">
        <f>IF('Input Data'!I98="","",'Input Data'!I98)</f>
        <v>MERCADO, MAE SORIANO</v>
      </c>
      <c r="E105" s="847"/>
      <c r="F105" s="258"/>
      <c r="G105" s="259"/>
      <c r="H105" s="219"/>
      <c r="I105" s="219"/>
      <c r="J105" s="220"/>
      <c r="K105" s="221"/>
      <c r="L105" s="219"/>
      <c r="M105" s="219"/>
      <c r="N105" s="219"/>
      <c r="O105" s="222"/>
      <c r="P105" s="223"/>
      <c r="Q105" s="219"/>
      <c r="R105" s="219"/>
      <c r="S105" s="219"/>
      <c r="T105" s="220"/>
      <c r="U105" s="221"/>
      <c r="V105" s="219"/>
      <c r="W105" s="219"/>
      <c r="X105" s="219"/>
      <c r="Y105" s="222"/>
      <c r="Z105" s="223"/>
      <c r="AA105" s="219"/>
      <c r="AB105" s="219"/>
      <c r="AC105" s="222"/>
      <c r="AD105" s="220"/>
      <c r="AE105" s="212">
        <f t="shared" si="7"/>
        <v>0</v>
      </c>
      <c r="AF105" s="213">
        <f t="shared" si="8"/>
        <v>6</v>
      </c>
      <c r="AG105" s="256">
        <f t="shared" si="9"/>
        <v>0</v>
      </c>
      <c r="AH105" s="257">
        <f t="shared" si="10"/>
        <v>6</v>
      </c>
      <c r="AI105" s="850"/>
      <c r="AJ105" s="848"/>
      <c r="AK105" s="848"/>
      <c r="AL105" s="848"/>
      <c r="AM105" s="848"/>
      <c r="AN105" s="849"/>
    </row>
    <row r="106" spans="3:51" ht="18" customHeight="1">
      <c r="C106" s="216">
        <f>IF(D106="","",SUBTOTAL(103,$D$78:D106))</f>
        <v>29</v>
      </c>
      <c r="D106" s="846" t="str">
        <f>IF('Input Data'!I99="","",'Input Data'!I99)</f>
        <v>PADILLA, RICA VILLAREAL</v>
      </c>
      <c r="E106" s="847"/>
      <c r="F106" s="258"/>
      <c r="G106" s="259"/>
      <c r="H106" s="219"/>
      <c r="I106" s="219"/>
      <c r="J106" s="220"/>
      <c r="K106" s="221"/>
      <c r="L106" s="219"/>
      <c r="M106" s="219"/>
      <c r="N106" s="219"/>
      <c r="O106" s="222"/>
      <c r="P106" s="223"/>
      <c r="Q106" s="219"/>
      <c r="R106" s="219"/>
      <c r="S106" s="219"/>
      <c r="T106" s="220"/>
      <c r="U106" s="221"/>
      <c r="V106" s="219"/>
      <c r="W106" s="219"/>
      <c r="X106" s="219"/>
      <c r="Y106" s="222"/>
      <c r="Z106" s="223"/>
      <c r="AA106" s="219"/>
      <c r="AB106" s="219"/>
      <c r="AC106" s="222"/>
      <c r="AD106" s="220"/>
      <c r="AE106" s="212">
        <f t="shared" si="7"/>
        <v>0</v>
      </c>
      <c r="AF106" s="213">
        <f t="shared" si="8"/>
        <v>6</v>
      </c>
      <c r="AG106" s="256">
        <f t="shared" si="9"/>
        <v>0</v>
      </c>
      <c r="AH106" s="257">
        <f t="shared" si="10"/>
        <v>6</v>
      </c>
      <c r="AI106" s="850"/>
      <c r="AJ106" s="848"/>
      <c r="AK106" s="848"/>
      <c r="AL106" s="848"/>
      <c r="AM106" s="848"/>
      <c r="AN106" s="849"/>
    </row>
    <row r="107" spans="3:51" ht="18" customHeight="1">
      <c r="C107" s="216">
        <f>IF(D107="","",SUBTOTAL(103,$D$78:D107))</f>
        <v>30</v>
      </c>
      <c r="D107" s="846" t="str">
        <f>IF('Input Data'!I100="","",'Input Data'!I100)</f>
        <v>MANALO, ELAINE MARQUEZ</v>
      </c>
      <c r="E107" s="847"/>
      <c r="F107" s="258"/>
      <c r="G107" s="259"/>
      <c r="H107" s="219"/>
      <c r="I107" s="219"/>
      <c r="J107" s="220"/>
      <c r="K107" s="221"/>
      <c r="L107" s="219"/>
      <c r="M107" s="219"/>
      <c r="N107" s="219"/>
      <c r="O107" s="222"/>
      <c r="P107" s="223"/>
      <c r="Q107" s="219"/>
      <c r="R107" s="219"/>
      <c r="S107" s="219"/>
      <c r="T107" s="220"/>
      <c r="U107" s="221"/>
      <c r="V107" s="219"/>
      <c r="W107" s="219"/>
      <c r="X107" s="219"/>
      <c r="Y107" s="222"/>
      <c r="Z107" s="223"/>
      <c r="AA107" s="219"/>
      <c r="AB107" s="219"/>
      <c r="AC107" s="222"/>
      <c r="AD107" s="220"/>
      <c r="AE107" s="212">
        <f t="shared" si="7"/>
        <v>0</v>
      </c>
      <c r="AF107" s="213">
        <f t="shared" si="8"/>
        <v>6</v>
      </c>
      <c r="AG107" s="256">
        <f t="shared" si="9"/>
        <v>0</v>
      </c>
      <c r="AH107" s="257">
        <f t="shared" si="10"/>
        <v>6</v>
      </c>
      <c r="AI107" s="850"/>
      <c r="AJ107" s="848"/>
      <c r="AK107" s="848"/>
      <c r="AL107" s="848"/>
      <c r="AM107" s="848"/>
      <c r="AN107" s="849"/>
    </row>
    <row r="108" spans="3:51" ht="18" customHeight="1">
      <c r="C108" s="216">
        <f>IF(D108="","",SUBTOTAL(103,$D$78:D108))</f>
        <v>31</v>
      </c>
      <c r="D108" s="846" t="str">
        <f>IF('Input Data'!I101="","",'Input Data'!I101)</f>
        <v>SORIANO, SOFIA DIZON</v>
      </c>
      <c r="E108" s="847"/>
      <c r="F108" s="258"/>
      <c r="G108" s="259"/>
      <c r="H108" s="219"/>
      <c r="I108" s="219"/>
      <c r="J108" s="220"/>
      <c r="K108" s="221"/>
      <c r="L108" s="219"/>
      <c r="M108" s="219"/>
      <c r="N108" s="219"/>
      <c r="O108" s="222"/>
      <c r="P108" s="223"/>
      <c r="Q108" s="219"/>
      <c r="R108" s="219"/>
      <c r="S108" s="219"/>
      <c r="T108" s="220"/>
      <c r="U108" s="221"/>
      <c r="V108" s="219"/>
      <c r="W108" s="219"/>
      <c r="X108" s="219"/>
      <c r="Y108" s="222"/>
      <c r="Z108" s="223"/>
      <c r="AA108" s="219"/>
      <c r="AB108" s="219"/>
      <c r="AC108" s="222"/>
      <c r="AD108" s="220"/>
      <c r="AE108" s="212">
        <f t="shared" si="7"/>
        <v>0</v>
      </c>
      <c r="AF108" s="213">
        <f t="shared" si="8"/>
        <v>6</v>
      </c>
      <c r="AG108" s="256">
        <f t="shared" si="9"/>
        <v>0</v>
      </c>
      <c r="AH108" s="257">
        <f t="shared" si="10"/>
        <v>6</v>
      </c>
      <c r="AI108" s="850"/>
      <c r="AJ108" s="848"/>
      <c r="AK108" s="848"/>
      <c r="AL108" s="848"/>
      <c r="AM108" s="848"/>
      <c r="AN108" s="849"/>
    </row>
    <row r="109" spans="3:51" ht="18" customHeight="1">
      <c r="C109" s="216">
        <f>IF(D109="","",SUBTOTAL(103,$D$78:D109))</f>
        <v>32</v>
      </c>
      <c r="D109" s="846" t="str">
        <f>IF('Input Data'!I102="","",'Input Data'!I102)</f>
        <v>VILLAREAL, MARGAUX DE LEON</v>
      </c>
      <c r="E109" s="847"/>
      <c r="F109" s="258"/>
      <c r="G109" s="259"/>
      <c r="H109" s="219"/>
      <c r="I109" s="219"/>
      <c r="J109" s="220"/>
      <c r="K109" s="221"/>
      <c r="L109" s="219"/>
      <c r="M109" s="219"/>
      <c r="N109" s="219"/>
      <c r="O109" s="222"/>
      <c r="P109" s="223"/>
      <c r="Q109" s="219"/>
      <c r="R109" s="219"/>
      <c r="S109" s="219"/>
      <c r="T109" s="220"/>
      <c r="U109" s="221"/>
      <c r="V109" s="219"/>
      <c r="W109" s="219"/>
      <c r="X109" s="219"/>
      <c r="Y109" s="222"/>
      <c r="Z109" s="223"/>
      <c r="AA109" s="219"/>
      <c r="AB109" s="219"/>
      <c r="AC109" s="222"/>
      <c r="AD109" s="220"/>
      <c r="AE109" s="212">
        <f t="shared" si="7"/>
        <v>0</v>
      </c>
      <c r="AF109" s="213">
        <f t="shared" si="8"/>
        <v>6</v>
      </c>
      <c r="AG109" s="256">
        <f t="shared" si="9"/>
        <v>0</v>
      </c>
      <c r="AH109" s="257">
        <f t="shared" si="10"/>
        <v>6</v>
      </c>
      <c r="AI109" s="850"/>
      <c r="AJ109" s="848"/>
      <c r="AK109" s="848"/>
      <c r="AL109" s="848"/>
      <c r="AM109" s="848"/>
      <c r="AN109" s="849"/>
    </row>
    <row r="110" spans="3:51" ht="18" customHeight="1">
      <c r="C110" s="216">
        <f>IF(D110="","",SUBTOTAL(103,$D$78:D110))</f>
        <v>33</v>
      </c>
      <c r="D110" s="846" t="str">
        <f>IF('Input Data'!I103="","",'Input Data'!I103)</f>
        <v>MARQUEZ, ROXANNE FRANCISCO</v>
      </c>
      <c r="E110" s="847"/>
      <c r="F110" s="258"/>
      <c r="G110" s="259"/>
      <c r="H110" s="219"/>
      <c r="I110" s="219"/>
      <c r="J110" s="220"/>
      <c r="K110" s="221"/>
      <c r="L110" s="219"/>
      <c r="M110" s="219"/>
      <c r="N110" s="219"/>
      <c r="O110" s="222"/>
      <c r="P110" s="223"/>
      <c r="Q110" s="219"/>
      <c r="R110" s="219"/>
      <c r="S110" s="219"/>
      <c r="T110" s="220"/>
      <c r="U110" s="221"/>
      <c r="V110" s="219"/>
      <c r="W110" s="219"/>
      <c r="X110" s="219"/>
      <c r="Y110" s="222"/>
      <c r="Z110" s="223"/>
      <c r="AA110" s="219"/>
      <c r="AB110" s="219"/>
      <c r="AC110" s="222"/>
      <c r="AD110" s="220"/>
      <c r="AE110" s="212">
        <f t="shared" si="7"/>
        <v>0</v>
      </c>
      <c r="AF110" s="213">
        <f t="shared" si="8"/>
        <v>6</v>
      </c>
      <c r="AG110" s="256">
        <f t="shared" si="9"/>
        <v>0</v>
      </c>
      <c r="AH110" s="257">
        <f t="shared" si="10"/>
        <v>6</v>
      </c>
      <c r="AI110" s="850"/>
      <c r="AJ110" s="848"/>
      <c r="AK110" s="848"/>
      <c r="AL110" s="848"/>
      <c r="AM110" s="848"/>
      <c r="AN110" s="849"/>
    </row>
    <row r="111" spans="3:51" ht="18" customHeight="1">
      <c r="C111" s="216">
        <f>IF(D111="","",SUBTOTAL(103,$D$78:D111))</f>
        <v>34</v>
      </c>
      <c r="D111" s="846" t="str">
        <f>IF('Input Data'!I104="","",'Input Data'!I104)</f>
        <v>SANTIAGO, KRIZIA ORTEGA</v>
      </c>
      <c r="E111" s="847"/>
      <c r="F111" s="258"/>
      <c r="G111" s="259"/>
      <c r="H111" s="219"/>
      <c r="I111" s="219"/>
      <c r="J111" s="220"/>
      <c r="K111" s="221"/>
      <c r="L111" s="219"/>
      <c r="M111" s="219"/>
      <c r="N111" s="219"/>
      <c r="O111" s="222"/>
      <c r="P111" s="223"/>
      <c r="Q111" s="219"/>
      <c r="R111" s="219"/>
      <c r="S111" s="219"/>
      <c r="T111" s="220"/>
      <c r="U111" s="221"/>
      <c r="V111" s="219"/>
      <c r="W111" s="219"/>
      <c r="X111" s="219"/>
      <c r="Y111" s="222"/>
      <c r="Z111" s="223"/>
      <c r="AA111" s="219"/>
      <c r="AB111" s="219"/>
      <c r="AC111" s="222"/>
      <c r="AD111" s="220"/>
      <c r="AE111" s="212">
        <f t="shared" si="7"/>
        <v>0</v>
      </c>
      <c r="AF111" s="213">
        <f t="shared" si="8"/>
        <v>6</v>
      </c>
      <c r="AG111" s="256">
        <f t="shared" si="9"/>
        <v>0</v>
      </c>
      <c r="AH111" s="257">
        <f t="shared" si="10"/>
        <v>6</v>
      </c>
      <c r="AI111" s="850"/>
      <c r="AJ111" s="848"/>
      <c r="AK111" s="848"/>
      <c r="AL111" s="848"/>
      <c r="AM111" s="848"/>
      <c r="AN111" s="849"/>
    </row>
    <row r="112" spans="3:51" ht="18" customHeight="1">
      <c r="C112" s="216">
        <f>IF(D112="","",SUBTOTAL(103,$D$78:D112))</f>
        <v>35</v>
      </c>
      <c r="D112" s="846" t="str">
        <f>IF('Input Data'!I105="","",'Input Data'!I105)</f>
        <v>DE LEON, HANNAH CHAVEZ</v>
      </c>
      <c r="E112" s="847"/>
      <c r="F112" s="258"/>
      <c r="G112" s="259"/>
      <c r="H112" s="219"/>
      <c r="I112" s="219"/>
      <c r="J112" s="220"/>
      <c r="K112" s="221"/>
      <c r="L112" s="219"/>
      <c r="M112" s="219"/>
      <c r="N112" s="219"/>
      <c r="O112" s="222"/>
      <c r="P112" s="223"/>
      <c r="Q112" s="219"/>
      <c r="R112" s="219"/>
      <c r="S112" s="219"/>
      <c r="T112" s="220"/>
      <c r="U112" s="221"/>
      <c r="V112" s="219"/>
      <c r="W112" s="219"/>
      <c r="X112" s="219"/>
      <c r="Y112" s="222"/>
      <c r="Z112" s="223"/>
      <c r="AA112" s="219"/>
      <c r="AB112" s="219"/>
      <c r="AC112" s="222"/>
      <c r="AD112" s="220"/>
      <c r="AE112" s="212">
        <f t="shared" si="7"/>
        <v>0</v>
      </c>
      <c r="AF112" s="213">
        <f t="shared" si="8"/>
        <v>6</v>
      </c>
      <c r="AG112" s="256">
        <f t="shared" si="9"/>
        <v>0</v>
      </c>
      <c r="AH112" s="257">
        <f t="shared" si="10"/>
        <v>6</v>
      </c>
      <c r="AI112" s="850"/>
      <c r="AJ112" s="848"/>
      <c r="AK112" s="848"/>
      <c r="AL112" s="848"/>
      <c r="AM112" s="848"/>
      <c r="AN112" s="849"/>
    </row>
    <row r="113" spans="3:51" ht="18" customHeight="1">
      <c r="C113" s="216">
        <f>IF(D113="","",SUBTOTAL(103,$D$78:D113))</f>
        <v>36</v>
      </c>
      <c r="D113" s="846" t="str">
        <f>IF('Input Data'!I106="","",'Input Data'!I106)</f>
        <v>DIZON, SHANELLE LIM</v>
      </c>
      <c r="E113" s="847"/>
      <c r="F113" s="258"/>
      <c r="G113" s="259"/>
      <c r="H113" s="219"/>
      <c r="I113" s="219"/>
      <c r="J113" s="220"/>
      <c r="K113" s="221"/>
      <c r="L113" s="219"/>
      <c r="M113" s="219"/>
      <c r="N113" s="219"/>
      <c r="O113" s="222"/>
      <c r="P113" s="223"/>
      <c r="Q113" s="219"/>
      <c r="R113" s="219"/>
      <c r="S113" s="219"/>
      <c r="T113" s="220"/>
      <c r="U113" s="221"/>
      <c r="V113" s="219"/>
      <c r="W113" s="219"/>
      <c r="X113" s="219"/>
      <c r="Y113" s="222"/>
      <c r="Z113" s="223"/>
      <c r="AA113" s="219"/>
      <c r="AB113" s="219"/>
      <c r="AC113" s="222"/>
      <c r="AD113" s="220"/>
      <c r="AE113" s="212">
        <f t="shared" si="7"/>
        <v>0</v>
      </c>
      <c r="AF113" s="213">
        <f t="shared" si="8"/>
        <v>6</v>
      </c>
      <c r="AG113" s="256">
        <f t="shared" si="9"/>
        <v>0</v>
      </c>
      <c r="AH113" s="257">
        <f t="shared" si="10"/>
        <v>6</v>
      </c>
      <c r="AI113" s="850"/>
      <c r="AJ113" s="848"/>
      <c r="AK113" s="848"/>
      <c r="AL113" s="848"/>
      <c r="AM113" s="848"/>
      <c r="AN113" s="849"/>
    </row>
    <row r="114" spans="3:51" ht="18" customHeight="1">
      <c r="C114" s="216">
        <f>IF(D114="","",SUBTOTAL(103,$D$78:D114))</f>
        <v>37</v>
      </c>
      <c r="D114" s="846" t="str">
        <f>IF('Input Data'!I107="","",'Input Data'!I107)</f>
        <v>FRANCISCO, LORIE CHUA</v>
      </c>
      <c r="E114" s="847"/>
      <c r="F114" s="258"/>
      <c r="G114" s="259"/>
      <c r="H114" s="219"/>
      <c r="I114" s="219"/>
      <c r="J114" s="220"/>
      <c r="K114" s="221"/>
      <c r="L114" s="219"/>
      <c r="M114" s="219"/>
      <c r="N114" s="219"/>
      <c r="O114" s="222"/>
      <c r="P114" s="223"/>
      <c r="Q114" s="219"/>
      <c r="R114" s="219"/>
      <c r="S114" s="219"/>
      <c r="T114" s="220"/>
      <c r="U114" s="221"/>
      <c r="V114" s="219"/>
      <c r="W114" s="219"/>
      <c r="X114" s="219"/>
      <c r="Y114" s="222"/>
      <c r="Z114" s="223"/>
      <c r="AA114" s="219"/>
      <c r="AB114" s="219"/>
      <c r="AC114" s="222"/>
      <c r="AD114" s="220"/>
      <c r="AE114" s="212">
        <f t="shared" si="7"/>
        <v>0</v>
      </c>
      <c r="AF114" s="213">
        <f t="shared" si="8"/>
        <v>6</v>
      </c>
      <c r="AG114" s="256">
        <f t="shared" si="9"/>
        <v>0</v>
      </c>
      <c r="AH114" s="257">
        <f t="shared" si="10"/>
        <v>6</v>
      </c>
      <c r="AI114" s="850"/>
      <c r="AJ114" s="848"/>
      <c r="AK114" s="848"/>
      <c r="AL114" s="848"/>
      <c r="AM114" s="848"/>
      <c r="AN114" s="849"/>
    </row>
    <row r="115" spans="3:51" ht="18" customHeight="1">
      <c r="C115" s="216">
        <f>IF(D115="","",SUBTOTAL(103,$D$78:D115))</f>
        <v>38</v>
      </c>
      <c r="D115" s="846" t="str">
        <f>IF('Input Data'!I108="","",'Input Data'!I108)</f>
        <v>ORTEGA, JANELLE SY</v>
      </c>
      <c r="E115" s="847"/>
      <c r="F115" s="258"/>
      <c r="G115" s="259"/>
      <c r="H115" s="219"/>
      <c r="I115" s="219"/>
      <c r="J115" s="220"/>
      <c r="K115" s="221"/>
      <c r="L115" s="219"/>
      <c r="M115" s="219"/>
      <c r="N115" s="219"/>
      <c r="O115" s="222"/>
      <c r="P115" s="223"/>
      <c r="Q115" s="219"/>
      <c r="R115" s="219"/>
      <c r="S115" s="219"/>
      <c r="T115" s="220"/>
      <c r="U115" s="221"/>
      <c r="V115" s="219"/>
      <c r="W115" s="219"/>
      <c r="X115" s="219"/>
      <c r="Y115" s="222"/>
      <c r="Z115" s="223"/>
      <c r="AA115" s="219"/>
      <c r="AB115" s="219"/>
      <c r="AC115" s="222"/>
      <c r="AD115" s="220"/>
      <c r="AE115" s="212">
        <f t="shared" si="7"/>
        <v>0</v>
      </c>
      <c r="AF115" s="213">
        <f t="shared" si="8"/>
        <v>6</v>
      </c>
      <c r="AG115" s="256">
        <f t="shared" si="9"/>
        <v>0</v>
      </c>
      <c r="AH115" s="257">
        <f t="shared" si="10"/>
        <v>6</v>
      </c>
      <c r="AI115" s="850"/>
      <c r="AJ115" s="848"/>
      <c r="AK115" s="848"/>
      <c r="AL115" s="848"/>
      <c r="AM115" s="848"/>
      <c r="AN115" s="849"/>
    </row>
    <row r="116" spans="3:51" ht="18" customHeight="1">
      <c r="C116" s="216">
        <f>IF(D116="","",SUBTOTAL(103,$D$78:D116))</f>
        <v>39</v>
      </c>
      <c r="D116" s="846" t="str">
        <f>IF('Input Data'!I109="","",'Input Data'!I109)</f>
        <v>CHAVEZ, FAYE GO</v>
      </c>
      <c r="E116" s="847"/>
      <c r="F116" s="258"/>
      <c r="G116" s="259"/>
      <c r="H116" s="219"/>
      <c r="I116" s="219"/>
      <c r="J116" s="220"/>
      <c r="K116" s="221"/>
      <c r="L116" s="219"/>
      <c r="M116" s="219"/>
      <c r="N116" s="219"/>
      <c r="O116" s="222"/>
      <c r="P116" s="223"/>
      <c r="Q116" s="219"/>
      <c r="R116" s="219"/>
      <c r="S116" s="219"/>
      <c r="T116" s="220"/>
      <c r="U116" s="221"/>
      <c r="V116" s="219"/>
      <c r="W116" s="219"/>
      <c r="X116" s="219"/>
      <c r="Y116" s="222"/>
      <c r="Z116" s="223"/>
      <c r="AA116" s="219"/>
      <c r="AB116" s="219"/>
      <c r="AC116" s="222"/>
      <c r="AD116" s="220"/>
      <c r="AE116" s="212">
        <f t="shared" si="7"/>
        <v>0</v>
      </c>
      <c r="AF116" s="213">
        <f t="shared" si="8"/>
        <v>6</v>
      </c>
      <c r="AG116" s="256">
        <f t="shared" si="9"/>
        <v>0</v>
      </c>
      <c r="AH116" s="257">
        <f t="shared" si="10"/>
        <v>6</v>
      </c>
      <c r="AI116" s="850"/>
      <c r="AJ116" s="848"/>
      <c r="AK116" s="848"/>
      <c r="AL116" s="848"/>
      <c r="AM116" s="848"/>
      <c r="AN116" s="849"/>
    </row>
    <row r="117" spans="3:51" ht="18" customHeight="1">
      <c r="C117" s="216">
        <f>IF(D117="","",SUBTOTAL(103,$D$78:D117))</f>
        <v>40</v>
      </c>
      <c r="D117" s="846" t="str">
        <f>IF('Input Data'!I110="","",'Input Data'!I110)</f>
        <v>LIM, ROWENA TAN</v>
      </c>
      <c r="E117" s="847"/>
      <c r="F117" s="258"/>
      <c r="G117" s="259"/>
      <c r="H117" s="219"/>
      <c r="I117" s="219"/>
      <c r="J117" s="220"/>
      <c r="K117" s="221"/>
      <c r="L117" s="219"/>
      <c r="M117" s="219"/>
      <c r="N117" s="219"/>
      <c r="O117" s="222"/>
      <c r="P117" s="223"/>
      <c r="Q117" s="219"/>
      <c r="R117" s="219"/>
      <c r="S117" s="219"/>
      <c r="T117" s="220"/>
      <c r="U117" s="221"/>
      <c r="V117" s="219"/>
      <c r="W117" s="219"/>
      <c r="X117" s="219"/>
      <c r="Y117" s="222"/>
      <c r="Z117" s="223"/>
      <c r="AA117" s="219"/>
      <c r="AB117" s="219"/>
      <c r="AC117" s="222"/>
      <c r="AD117" s="220"/>
      <c r="AE117" s="212">
        <f t="shared" si="7"/>
        <v>0</v>
      </c>
      <c r="AF117" s="213">
        <f t="shared" si="8"/>
        <v>6</v>
      </c>
      <c r="AG117" s="256">
        <f t="shared" si="9"/>
        <v>0</v>
      </c>
      <c r="AH117" s="257">
        <f t="shared" si="10"/>
        <v>6</v>
      </c>
      <c r="AI117" s="850"/>
      <c r="AJ117" s="848"/>
      <c r="AK117" s="848"/>
      <c r="AL117" s="848"/>
      <c r="AM117" s="848"/>
      <c r="AN117" s="849"/>
    </row>
    <row r="118" spans="3:51" ht="18" customHeight="1">
      <c r="C118" s="216">
        <f>IF(D118="","",SUBTOTAL(103,$D$78:D118))</f>
        <v>41</v>
      </c>
      <c r="D118" s="846" t="str">
        <f>IF('Input Data'!I111="","",'Input Data'!I111)</f>
        <v>CHUA, KRISTA ONG</v>
      </c>
      <c r="E118" s="847"/>
      <c r="F118" s="258"/>
      <c r="G118" s="259"/>
      <c r="H118" s="219"/>
      <c r="I118" s="219"/>
      <c r="J118" s="220"/>
      <c r="K118" s="221"/>
      <c r="L118" s="219"/>
      <c r="M118" s="219"/>
      <c r="N118" s="219"/>
      <c r="O118" s="222"/>
      <c r="P118" s="223"/>
      <c r="Q118" s="219"/>
      <c r="R118" s="219"/>
      <c r="S118" s="219"/>
      <c r="T118" s="220"/>
      <c r="U118" s="221"/>
      <c r="V118" s="219"/>
      <c r="W118" s="219"/>
      <c r="X118" s="219"/>
      <c r="Y118" s="222"/>
      <c r="Z118" s="223"/>
      <c r="AA118" s="219"/>
      <c r="AB118" s="219"/>
      <c r="AC118" s="222"/>
      <c r="AD118" s="220"/>
      <c r="AE118" s="212">
        <f t="shared" si="7"/>
        <v>0</v>
      </c>
      <c r="AF118" s="213">
        <f t="shared" si="8"/>
        <v>6</v>
      </c>
      <c r="AG118" s="256">
        <f t="shared" si="9"/>
        <v>0</v>
      </c>
      <c r="AH118" s="257">
        <f t="shared" si="10"/>
        <v>6</v>
      </c>
      <c r="AI118" s="850"/>
      <c r="AJ118" s="848"/>
      <c r="AK118" s="848"/>
      <c r="AL118" s="848"/>
      <c r="AM118" s="848"/>
      <c r="AN118" s="849"/>
      <c r="AY118" s="177">
        <f t="shared" si="6"/>
        <v>1</v>
      </c>
    </row>
    <row r="119" spans="3:51" ht="18" customHeight="1">
      <c r="C119" s="216">
        <f>IF(D119="","",SUBTOTAL(103,$D$78:D119))</f>
        <v>42</v>
      </c>
      <c r="D119" s="846" t="str">
        <f>IF('Input Data'!I112="","",'Input Data'!I112)</f>
        <v>SY, MICHELLE UY</v>
      </c>
      <c r="E119" s="847"/>
      <c r="F119" s="221"/>
      <c r="G119" s="219"/>
      <c r="H119" s="219"/>
      <c r="I119" s="219"/>
      <c r="J119" s="220"/>
      <c r="K119" s="221"/>
      <c r="L119" s="219"/>
      <c r="M119" s="219"/>
      <c r="N119" s="219"/>
      <c r="O119" s="222"/>
      <c r="P119" s="223"/>
      <c r="Q119" s="219"/>
      <c r="R119" s="219"/>
      <c r="S119" s="219"/>
      <c r="T119" s="220"/>
      <c r="U119" s="221"/>
      <c r="V119" s="219"/>
      <c r="W119" s="219"/>
      <c r="X119" s="219"/>
      <c r="Y119" s="222"/>
      <c r="Z119" s="223"/>
      <c r="AA119" s="219"/>
      <c r="AB119" s="219"/>
      <c r="AC119" s="222"/>
      <c r="AD119" s="220"/>
      <c r="AE119" s="212">
        <f t="shared" si="7"/>
        <v>0</v>
      </c>
      <c r="AF119" s="213">
        <f t="shared" si="8"/>
        <v>6</v>
      </c>
      <c r="AG119" s="256">
        <f t="shared" si="9"/>
        <v>0</v>
      </c>
      <c r="AH119" s="257">
        <f t="shared" si="10"/>
        <v>6</v>
      </c>
      <c r="AI119" s="850"/>
      <c r="AJ119" s="848"/>
      <c r="AK119" s="848"/>
      <c r="AL119" s="848"/>
      <c r="AM119" s="848"/>
      <c r="AN119" s="849"/>
      <c r="AY119" s="177">
        <f t="shared" si="6"/>
        <v>1</v>
      </c>
    </row>
    <row r="120" spans="3:51" ht="18" customHeight="1">
      <c r="C120" s="216">
        <f>IF(D120="","",SUBTOTAL(103,$D$78:D120))</f>
        <v>43</v>
      </c>
      <c r="D120" s="846" t="str">
        <f>IF('Input Data'!I113="","",'Input Data'!I113)</f>
        <v>GO, CLARIBEL CO</v>
      </c>
      <c r="E120" s="847"/>
      <c r="F120" s="221"/>
      <c r="G120" s="219"/>
      <c r="H120" s="219"/>
      <c r="I120" s="219"/>
      <c r="J120" s="220"/>
      <c r="K120" s="221"/>
      <c r="L120" s="219"/>
      <c r="M120" s="219"/>
      <c r="N120" s="219"/>
      <c r="O120" s="222"/>
      <c r="P120" s="223"/>
      <c r="Q120" s="219"/>
      <c r="R120" s="219"/>
      <c r="S120" s="219"/>
      <c r="T120" s="220"/>
      <c r="U120" s="221"/>
      <c r="V120" s="219"/>
      <c r="W120" s="219"/>
      <c r="X120" s="219"/>
      <c r="Y120" s="222"/>
      <c r="Z120" s="223"/>
      <c r="AA120" s="219"/>
      <c r="AB120" s="219"/>
      <c r="AC120" s="222"/>
      <c r="AD120" s="220"/>
      <c r="AE120" s="212">
        <f t="shared" si="7"/>
        <v>0</v>
      </c>
      <c r="AF120" s="213">
        <f t="shared" si="8"/>
        <v>6</v>
      </c>
      <c r="AG120" s="256">
        <f t="shared" si="9"/>
        <v>0</v>
      </c>
      <c r="AH120" s="257">
        <f t="shared" si="10"/>
        <v>6</v>
      </c>
      <c r="AI120" s="850"/>
      <c r="AJ120" s="848"/>
      <c r="AK120" s="848"/>
      <c r="AL120" s="848"/>
      <c r="AM120" s="848"/>
      <c r="AN120" s="849"/>
      <c r="AY120" s="177">
        <f t="shared" si="6"/>
        <v>1</v>
      </c>
    </row>
    <row r="121" spans="3:51" ht="18" customHeight="1">
      <c r="C121" s="216">
        <f>IF(D121="","",SUBTOTAL(103,$D$78:D121))</f>
        <v>44</v>
      </c>
      <c r="D121" s="846" t="str">
        <f>IF('Input Data'!I114="","",'Input Data'!I114)</f>
        <v>TAN, DAISY DY</v>
      </c>
      <c r="E121" s="847"/>
      <c r="F121" s="221"/>
      <c r="G121" s="219"/>
      <c r="H121" s="219"/>
      <c r="I121" s="219"/>
      <c r="J121" s="220"/>
      <c r="K121" s="221"/>
      <c r="L121" s="219"/>
      <c r="M121" s="219"/>
      <c r="N121" s="219"/>
      <c r="O121" s="222"/>
      <c r="P121" s="223"/>
      <c r="Q121" s="219"/>
      <c r="R121" s="219"/>
      <c r="S121" s="219"/>
      <c r="T121" s="220"/>
      <c r="U121" s="221"/>
      <c r="V121" s="219"/>
      <c r="W121" s="219"/>
      <c r="X121" s="219"/>
      <c r="Y121" s="222"/>
      <c r="Z121" s="223"/>
      <c r="AA121" s="219"/>
      <c r="AB121" s="219"/>
      <c r="AC121" s="222"/>
      <c r="AD121" s="220"/>
      <c r="AE121" s="212">
        <f t="shared" si="7"/>
        <v>0</v>
      </c>
      <c r="AF121" s="213">
        <f t="shared" si="8"/>
        <v>6</v>
      </c>
      <c r="AG121" s="256">
        <f t="shared" si="9"/>
        <v>0</v>
      </c>
      <c r="AH121" s="257">
        <f t="shared" si="10"/>
        <v>6</v>
      </c>
      <c r="AI121" s="850"/>
      <c r="AJ121" s="848"/>
      <c r="AK121" s="848"/>
      <c r="AL121" s="848"/>
      <c r="AM121" s="848"/>
      <c r="AN121" s="849"/>
      <c r="AY121" s="177">
        <f t="shared" si="6"/>
        <v>1</v>
      </c>
    </row>
    <row r="122" spans="3:51" ht="18" customHeight="1">
      <c r="C122" s="216">
        <f>IF(D122="","",SUBTOTAL(103,$D$78:D122))</f>
        <v>45</v>
      </c>
      <c r="D122" s="846" t="str">
        <f>IF('Input Data'!I115="","",'Input Data'!I115)</f>
        <v>ONG, PRECIOUS TIU</v>
      </c>
      <c r="E122" s="847"/>
      <c r="F122" s="221"/>
      <c r="G122" s="219"/>
      <c r="H122" s="219"/>
      <c r="I122" s="219"/>
      <c r="J122" s="220"/>
      <c r="K122" s="221"/>
      <c r="L122" s="219"/>
      <c r="M122" s="219"/>
      <c r="N122" s="219"/>
      <c r="O122" s="222"/>
      <c r="P122" s="223"/>
      <c r="Q122" s="219"/>
      <c r="R122" s="219"/>
      <c r="S122" s="219"/>
      <c r="T122" s="220"/>
      <c r="U122" s="221"/>
      <c r="V122" s="219"/>
      <c r="W122" s="219"/>
      <c r="X122" s="219"/>
      <c r="Y122" s="222"/>
      <c r="Z122" s="223"/>
      <c r="AA122" s="219"/>
      <c r="AB122" s="219"/>
      <c r="AC122" s="222"/>
      <c r="AD122" s="220"/>
      <c r="AE122" s="212">
        <f t="shared" si="7"/>
        <v>0</v>
      </c>
      <c r="AF122" s="213">
        <f t="shared" si="8"/>
        <v>6</v>
      </c>
      <c r="AG122" s="256">
        <f t="shared" si="9"/>
        <v>0</v>
      </c>
      <c r="AH122" s="257">
        <f t="shared" si="10"/>
        <v>6</v>
      </c>
      <c r="AI122" s="850"/>
      <c r="AJ122" s="848"/>
      <c r="AK122" s="848"/>
      <c r="AL122" s="848"/>
      <c r="AM122" s="848"/>
      <c r="AN122" s="849"/>
      <c r="AY122" s="177">
        <f t="shared" si="6"/>
        <v>1</v>
      </c>
    </row>
    <row r="123" spans="3:51" ht="18" customHeight="1">
      <c r="C123" s="216">
        <f>IF(D123="","",SUBTOTAL(103,$D$78:D123))</f>
        <v>46</v>
      </c>
      <c r="D123" s="846" t="str">
        <f>IF('Input Data'!I116="","",'Input Data'!I116)</f>
        <v>UY, PHOEBE YUMUL</v>
      </c>
      <c r="E123" s="847"/>
      <c r="F123" s="221"/>
      <c r="G123" s="219"/>
      <c r="H123" s="219"/>
      <c r="I123" s="219"/>
      <c r="J123" s="220"/>
      <c r="K123" s="221"/>
      <c r="L123" s="219"/>
      <c r="M123" s="219"/>
      <c r="N123" s="219"/>
      <c r="O123" s="222"/>
      <c r="P123" s="223"/>
      <c r="Q123" s="219"/>
      <c r="R123" s="219"/>
      <c r="S123" s="219"/>
      <c r="T123" s="220"/>
      <c r="U123" s="221"/>
      <c r="V123" s="219"/>
      <c r="W123" s="219"/>
      <c r="X123" s="219"/>
      <c r="Y123" s="222"/>
      <c r="Z123" s="223"/>
      <c r="AA123" s="219"/>
      <c r="AB123" s="219"/>
      <c r="AC123" s="222"/>
      <c r="AD123" s="220"/>
      <c r="AE123" s="212">
        <f t="shared" si="7"/>
        <v>0</v>
      </c>
      <c r="AF123" s="213">
        <f t="shared" si="8"/>
        <v>6</v>
      </c>
      <c r="AG123" s="256">
        <f t="shared" si="9"/>
        <v>0</v>
      </c>
      <c r="AH123" s="257">
        <f t="shared" si="10"/>
        <v>6</v>
      </c>
      <c r="AI123" s="850"/>
      <c r="AJ123" s="848"/>
      <c r="AK123" s="848"/>
      <c r="AL123" s="848"/>
      <c r="AM123" s="848"/>
      <c r="AN123" s="849"/>
      <c r="AY123" s="177">
        <f t="shared" si="6"/>
        <v>1</v>
      </c>
    </row>
    <row r="124" spans="3:51" ht="18" customHeight="1">
      <c r="C124" s="216">
        <f>IF(D124="","",SUBTOTAL(103,$D$78:D124))</f>
        <v>47</v>
      </c>
      <c r="D124" s="846" t="str">
        <f>IF('Input Data'!I117="","",'Input Data'!I117)</f>
        <v>CO, JANINE MENDOZA</v>
      </c>
      <c r="E124" s="847"/>
      <c r="F124" s="221"/>
      <c r="G124" s="219"/>
      <c r="H124" s="219"/>
      <c r="I124" s="219"/>
      <c r="J124" s="220"/>
      <c r="K124" s="221"/>
      <c r="L124" s="219"/>
      <c r="M124" s="219"/>
      <c r="N124" s="219"/>
      <c r="O124" s="222"/>
      <c r="P124" s="223"/>
      <c r="Q124" s="219"/>
      <c r="R124" s="219"/>
      <c r="S124" s="219"/>
      <c r="T124" s="220"/>
      <c r="U124" s="221"/>
      <c r="V124" s="219"/>
      <c r="W124" s="219"/>
      <c r="X124" s="219"/>
      <c r="Y124" s="222"/>
      <c r="Z124" s="223"/>
      <c r="AA124" s="219"/>
      <c r="AB124" s="219"/>
      <c r="AC124" s="222"/>
      <c r="AD124" s="220"/>
      <c r="AE124" s="212">
        <f t="shared" si="7"/>
        <v>0</v>
      </c>
      <c r="AF124" s="213">
        <f t="shared" si="8"/>
        <v>6</v>
      </c>
      <c r="AG124" s="256">
        <f t="shared" si="9"/>
        <v>0</v>
      </c>
      <c r="AH124" s="257">
        <f t="shared" si="10"/>
        <v>6</v>
      </c>
      <c r="AI124" s="850"/>
      <c r="AJ124" s="848"/>
      <c r="AK124" s="848"/>
      <c r="AL124" s="848"/>
      <c r="AM124" s="848"/>
      <c r="AN124" s="849"/>
      <c r="AY124" s="177">
        <f t="shared" si="6"/>
        <v>1</v>
      </c>
    </row>
    <row r="125" spans="3:51" ht="18" customHeight="1">
      <c r="C125" s="216">
        <f>IF(D125="","",SUBTOTAL(103,$D$78:D125))</f>
        <v>48</v>
      </c>
      <c r="D125" s="846" t="str">
        <f>IF('Input Data'!I118="","",'Input Data'!I118)</f>
        <v>DY, MARIEL LOPEZ</v>
      </c>
      <c r="E125" s="847"/>
      <c r="F125" s="221"/>
      <c r="G125" s="219"/>
      <c r="H125" s="219"/>
      <c r="I125" s="219"/>
      <c r="J125" s="220"/>
      <c r="K125" s="221"/>
      <c r="L125" s="219"/>
      <c r="M125" s="219"/>
      <c r="N125" s="219"/>
      <c r="O125" s="222"/>
      <c r="P125" s="223"/>
      <c r="Q125" s="219"/>
      <c r="R125" s="219"/>
      <c r="S125" s="219"/>
      <c r="T125" s="220"/>
      <c r="U125" s="221"/>
      <c r="V125" s="219"/>
      <c r="W125" s="219"/>
      <c r="X125" s="219"/>
      <c r="Y125" s="222"/>
      <c r="Z125" s="223"/>
      <c r="AA125" s="219"/>
      <c r="AB125" s="219"/>
      <c r="AC125" s="222"/>
      <c r="AD125" s="220"/>
      <c r="AE125" s="212">
        <f t="shared" si="7"/>
        <v>0</v>
      </c>
      <c r="AF125" s="213">
        <f t="shared" si="8"/>
        <v>6</v>
      </c>
      <c r="AG125" s="256">
        <f t="shared" si="9"/>
        <v>0</v>
      </c>
      <c r="AH125" s="257">
        <f t="shared" si="10"/>
        <v>6</v>
      </c>
      <c r="AI125" s="850"/>
      <c r="AJ125" s="848"/>
      <c r="AK125" s="848"/>
      <c r="AL125" s="848"/>
      <c r="AM125" s="848"/>
      <c r="AN125" s="849"/>
      <c r="AY125" s="177">
        <f t="shared" si="6"/>
        <v>1</v>
      </c>
    </row>
    <row r="126" spans="3:51" ht="18" customHeight="1">
      <c r="C126" s="216">
        <f>IF(D126="","",SUBTOTAL(103,$D$78:D126))</f>
        <v>49</v>
      </c>
      <c r="D126" s="846" t="str">
        <f>IF('Input Data'!I119="","",'Input Data'!I119)</f>
        <v>TIU, SHARLENE PONCE</v>
      </c>
      <c r="E126" s="847"/>
      <c r="F126" s="221"/>
      <c r="G126" s="219"/>
      <c r="H126" s="219"/>
      <c r="I126" s="219"/>
      <c r="J126" s="220"/>
      <c r="K126" s="221"/>
      <c r="L126" s="219"/>
      <c r="M126" s="219"/>
      <c r="N126" s="219"/>
      <c r="O126" s="222"/>
      <c r="P126" s="223"/>
      <c r="Q126" s="219"/>
      <c r="R126" s="219"/>
      <c r="S126" s="219"/>
      <c r="T126" s="220"/>
      <c r="U126" s="221"/>
      <c r="V126" s="219"/>
      <c r="W126" s="219"/>
      <c r="X126" s="219"/>
      <c r="Y126" s="222"/>
      <c r="Z126" s="223"/>
      <c r="AA126" s="219"/>
      <c r="AB126" s="219"/>
      <c r="AC126" s="222"/>
      <c r="AD126" s="220"/>
      <c r="AE126" s="212">
        <f t="shared" si="7"/>
        <v>0</v>
      </c>
      <c r="AF126" s="213">
        <f t="shared" si="8"/>
        <v>6</v>
      </c>
      <c r="AG126" s="256">
        <f t="shared" si="9"/>
        <v>0</v>
      </c>
      <c r="AH126" s="257">
        <f t="shared" si="10"/>
        <v>6</v>
      </c>
      <c r="AI126" s="850"/>
      <c r="AJ126" s="848"/>
      <c r="AK126" s="848"/>
      <c r="AL126" s="848"/>
      <c r="AM126" s="848"/>
      <c r="AN126" s="849"/>
      <c r="AY126" s="177">
        <f t="shared" si="6"/>
        <v>1</v>
      </c>
    </row>
    <row r="127" spans="3:51" ht="18" customHeight="1">
      <c r="C127" s="216">
        <f>IF(D127="","",SUBTOTAL(103,$D$78:D127))</f>
        <v>50</v>
      </c>
      <c r="D127" s="846" t="str">
        <f>IF('Input Data'!I120="","",'Input Data'!I120)</f>
        <v>YUMUL, GLAIZA RIVERA</v>
      </c>
      <c r="E127" s="847"/>
      <c r="F127" s="221"/>
      <c r="G127" s="219"/>
      <c r="H127" s="219"/>
      <c r="I127" s="219"/>
      <c r="J127" s="220"/>
      <c r="K127" s="221"/>
      <c r="L127" s="219"/>
      <c r="M127" s="219"/>
      <c r="N127" s="219"/>
      <c r="O127" s="222"/>
      <c r="P127" s="223"/>
      <c r="Q127" s="219"/>
      <c r="R127" s="219"/>
      <c r="S127" s="219"/>
      <c r="T127" s="220"/>
      <c r="U127" s="221"/>
      <c r="V127" s="219"/>
      <c r="W127" s="219"/>
      <c r="X127" s="219"/>
      <c r="Y127" s="222"/>
      <c r="Z127" s="223"/>
      <c r="AA127" s="219"/>
      <c r="AB127" s="219"/>
      <c r="AC127" s="222"/>
      <c r="AD127" s="220"/>
      <c r="AE127" s="212">
        <f t="shared" si="7"/>
        <v>0</v>
      </c>
      <c r="AF127" s="213">
        <f t="shared" si="8"/>
        <v>6</v>
      </c>
      <c r="AG127" s="256">
        <f t="shared" si="9"/>
        <v>0</v>
      </c>
      <c r="AH127" s="257">
        <f t="shared" si="10"/>
        <v>6</v>
      </c>
      <c r="AI127" s="850"/>
      <c r="AJ127" s="848"/>
      <c r="AK127" s="848"/>
      <c r="AL127" s="848"/>
      <c r="AM127" s="848"/>
      <c r="AN127" s="849"/>
      <c r="AY127" s="177">
        <f t="shared" si="6"/>
        <v>1</v>
      </c>
    </row>
    <row r="128" spans="3:51" ht="18" customHeight="1">
      <c r="C128" s="216" t="str">
        <f>IF(D128="","",SUBTOTAL(103,$D$78:D128))</f>
        <v/>
      </c>
      <c r="D128" s="846" t="str">
        <f>IF('Input Data'!I121="","",'Input Data'!I121)</f>
        <v/>
      </c>
      <c r="E128" s="847"/>
      <c r="F128" s="221"/>
      <c r="G128" s="219"/>
      <c r="H128" s="219"/>
      <c r="I128" s="219"/>
      <c r="J128" s="220"/>
      <c r="K128" s="221"/>
      <c r="L128" s="219"/>
      <c r="M128" s="219"/>
      <c r="N128" s="219"/>
      <c r="O128" s="222"/>
      <c r="P128" s="223"/>
      <c r="Q128" s="219"/>
      <c r="R128" s="219"/>
      <c r="S128" s="219"/>
      <c r="T128" s="220"/>
      <c r="U128" s="221"/>
      <c r="V128" s="219"/>
      <c r="W128" s="219"/>
      <c r="X128" s="219"/>
      <c r="Y128" s="222"/>
      <c r="Z128" s="223"/>
      <c r="AA128" s="219"/>
      <c r="AB128" s="219"/>
      <c r="AC128" s="222"/>
      <c r="AD128" s="220"/>
      <c r="AE128" s="212" t="str">
        <f t="shared" si="7"/>
        <v/>
      </c>
      <c r="AF128" s="213" t="str">
        <f t="shared" si="8"/>
        <v/>
      </c>
      <c r="AG128" s="256" t="str">
        <f t="shared" si="9"/>
        <v/>
      </c>
      <c r="AH128" s="257" t="str">
        <f t="shared" si="10"/>
        <v/>
      </c>
      <c r="AI128" s="850"/>
      <c r="AJ128" s="848"/>
      <c r="AK128" s="848"/>
      <c r="AL128" s="848"/>
      <c r="AM128" s="848"/>
      <c r="AN128" s="849"/>
      <c r="AY128" s="177">
        <f t="shared" si="6"/>
        <v>0</v>
      </c>
    </row>
    <row r="129" spans="2:51" ht="18" customHeight="1">
      <c r="C129" s="216" t="str">
        <f>IF(D129="","",SUBTOTAL(103,$D$78:D129))</f>
        <v/>
      </c>
      <c r="D129" s="846" t="str">
        <f>IF('Input Data'!I122="","",'Input Data'!I122)</f>
        <v/>
      </c>
      <c r="E129" s="847"/>
      <c r="F129" s="221"/>
      <c r="G129" s="219"/>
      <c r="H129" s="219"/>
      <c r="I129" s="219"/>
      <c r="J129" s="220"/>
      <c r="K129" s="221"/>
      <c r="L129" s="219"/>
      <c r="M129" s="219"/>
      <c r="N129" s="219"/>
      <c r="O129" s="222"/>
      <c r="P129" s="223"/>
      <c r="Q129" s="219"/>
      <c r="R129" s="219"/>
      <c r="S129" s="219"/>
      <c r="T129" s="220"/>
      <c r="U129" s="221"/>
      <c r="V129" s="219"/>
      <c r="W129" s="219"/>
      <c r="X129" s="219"/>
      <c r="Y129" s="222"/>
      <c r="Z129" s="223"/>
      <c r="AA129" s="219"/>
      <c r="AB129" s="219"/>
      <c r="AC129" s="222"/>
      <c r="AD129" s="220"/>
      <c r="AE129" s="212" t="str">
        <f t="shared" si="7"/>
        <v/>
      </c>
      <c r="AF129" s="213" t="str">
        <f t="shared" si="8"/>
        <v/>
      </c>
      <c r="AG129" s="256" t="str">
        <f t="shared" si="9"/>
        <v/>
      </c>
      <c r="AH129" s="257" t="str">
        <f t="shared" si="10"/>
        <v/>
      </c>
      <c r="AI129" s="850"/>
      <c r="AJ129" s="848"/>
      <c r="AK129" s="848"/>
      <c r="AL129" s="848"/>
      <c r="AM129" s="848"/>
      <c r="AN129" s="849"/>
      <c r="AY129" s="177">
        <f t="shared" si="6"/>
        <v>0</v>
      </c>
    </row>
    <row r="130" spans="2:51" ht="18" customHeight="1">
      <c r="C130" s="216" t="str">
        <f>IF(D130="","",SUBTOTAL(103,$D$78:D130))</f>
        <v/>
      </c>
      <c r="D130" s="846" t="str">
        <f>IF('Input Data'!I123="","",'Input Data'!I123)</f>
        <v/>
      </c>
      <c r="E130" s="847"/>
      <c r="F130" s="221"/>
      <c r="G130" s="219"/>
      <c r="H130" s="219"/>
      <c r="I130" s="219"/>
      <c r="J130" s="220"/>
      <c r="K130" s="221"/>
      <c r="L130" s="219"/>
      <c r="M130" s="219"/>
      <c r="N130" s="219"/>
      <c r="O130" s="222"/>
      <c r="P130" s="223"/>
      <c r="Q130" s="219"/>
      <c r="R130" s="219"/>
      <c r="S130" s="219"/>
      <c r="T130" s="220"/>
      <c r="U130" s="221"/>
      <c r="V130" s="219"/>
      <c r="W130" s="219"/>
      <c r="X130" s="219"/>
      <c r="Y130" s="222"/>
      <c r="Z130" s="223"/>
      <c r="AA130" s="219"/>
      <c r="AB130" s="219"/>
      <c r="AC130" s="222"/>
      <c r="AD130" s="220"/>
      <c r="AE130" s="212" t="str">
        <f t="shared" si="7"/>
        <v/>
      </c>
      <c r="AF130" s="213" t="str">
        <f t="shared" si="8"/>
        <v/>
      </c>
      <c r="AG130" s="256" t="str">
        <f t="shared" si="9"/>
        <v/>
      </c>
      <c r="AH130" s="257" t="str">
        <f t="shared" si="10"/>
        <v/>
      </c>
      <c r="AI130" s="850"/>
      <c r="AJ130" s="848"/>
      <c r="AK130" s="848"/>
      <c r="AL130" s="848"/>
      <c r="AM130" s="848"/>
      <c r="AN130" s="849"/>
      <c r="AY130" s="177">
        <f t="shared" si="6"/>
        <v>0</v>
      </c>
    </row>
    <row r="131" spans="2:51" ht="18" customHeight="1">
      <c r="C131" s="216" t="str">
        <f>IF(D131="","",SUBTOTAL(103,$D$78:D131))</f>
        <v/>
      </c>
      <c r="D131" s="846" t="str">
        <f>IF('Input Data'!I124="","",'Input Data'!I124)</f>
        <v/>
      </c>
      <c r="E131" s="847"/>
      <c r="F131" s="221"/>
      <c r="G131" s="219"/>
      <c r="H131" s="219"/>
      <c r="I131" s="219"/>
      <c r="J131" s="220"/>
      <c r="K131" s="221"/>
      <c r="L131" s="219"/>
      <c r="M131" s="219"/>
      <c r="N131" s="219"/>
      <c r="O131" s="222"/>
      <c r="P131" s="223"/>
      <c r="Q131" s="219"/>
      <c r="R131" s="219"/>
      <c r="S131" s="219"/>
      <c r="T131" s="220"/>
      <c r="U131" s="221"/>
      <c r="V131" s="219"/>
      <c r="W131" s="219"/>
      <c r="X131" s="219"/>
      <c r="Y131" s="222"/>
      <c r="Z131" s="223"/>
      <c r="AA131" s="219"/>
      <c r="AB131" s="219"/>
      <c r="AC131" s="222"/>
      <c r="AD131" s="220"/>
      <c r="AE131" s="212" t="str">
        <f t="shared" si="7"/>
        <v/>
      </c>
      <c r="AF131" s="213" t="str">
        <f t="shared" si="8"/>
        <v/>
      </c>
      <c r="AG131" s="256" t="str">
        <f t="shared" si="9"/>
        <v/>
      </c>
      <c r="AH131" s="257" t="str">
        <f t="shared" si="10"/>
        <v/>
      </c>
      <c r="AI131" s="850"/>
      <c r="AJ131" s="848"/>
      <c r="AK131" s="848"/>
      <c r="AL131" s="848"/>
      <c r="AM131" s="848"/>
      <c r="AN131" s="849"/>
      <c r="AY131" s="177">
        <f t="shared" si="6"/>
        <v>0</v>
      </c>
    </row>
    <row r="132" spans="2:51" ht="18" customHeight="1">
      <c r="C132" s="216" t="str">
        <f>IF(D132="","",SUBTOTAL(103,$D$78:D132))</f>
        <v/>
      </c>
      <c r="D132" s="846" t="str">
        <f>IF('Input Data'!I125="","",'Input Data'!I125)</f>
        <v/>
      </c>
      <c r="E132" s="847"/>
      <c r="F132" s="221"/>
      <c r="G132" s="219"/>
      <c r="H132" s="219"/>
      <c r="I132" s="219"/>
      <c r="J132" s="220"/>
      <c r="K132" s="221"/>
      <c r="L132" s="219"/>
      <c r="M132" s="219"/>
      <c r="N132" s="219"/>
      <c r="O132" s="222"/>
      <c r="P132" s="223"/>
      <c r="Q132" s="219"/>
      <c r="R132" s="219"/>
      <c r="S132" s="219"/>
      <c r="T132" s="220"/>
      <c r="U132" s="221"/>
      <c r="V132" s="219"/>
      <c r="W132" s="219"/>
      <c r="X132" s="219"/>
      <c r="Y132" s="222"/>
      <c r="Z132" s="223"/>
      <c r="AA132" s="219"/>
      <c r="AB132" s="219"/>
      <c r="AC132" s="222"/>
      <c r="AD132" s="220"/>
      <c r="AE132" s="212" t="str">
        <f t="shared" si="7"/>
        <v/>
      </c>
      <c r="AF132" s="213" t="str">
        <f t="shared" si="8"/>
        <v/>
      </c>
      <c r="AG132" s="256" t="str">
        <f t="shared" si="9"/>
        <v/>
      </c>
      <c r="AH132" s="257" t="str">
        <f t="shared" si="10"/>
        <v/>
      </c>
      <c r="AI132" s="850"/>
      <c r="AJ132" s="848"/>
      <c r="AK132" s="848"/>
      <c r="AL132" s="848"/>
      <c r="AM132" s="848"/>
      <c r="AN132" s="849"/>
      <c r="AY132" s="177">
        <f t="shared" si="6"/>
        <v>0</v>
      </c>
    </row>
    <row r="133" spans="2:51" ht="18" customHeight="1">
      <c r="C133" s="216" t="str">
        <f>IF(D133="","",SUBTOTAL(103,$D$78:D133))</f>
        <v/>
      </c>
      <c r="D133" s="846" t="str">
        <f>IF('Input Data'!I126="","",'Input Data'!I126)</f>
        <v/>
      </c>
      <c r="E133" s="847"/>
      <c r="F133" s="221"/>
      <c r="G133" s="219"/>
      <c r="H133" s="219"/>
      <c r="I133" s="219"/>
      <c r="J133" s="220"/>
      <c r="K133" s="221"/>
      <c r="L133" s="219"/>
      <c r="M133" s="219"/>
      <c r="N133" s="219"/>
      <c r="O133" s="222"/>
      <c r="P133" s="223"/>
      <c r="Q133" s="219"/>
      <c r="R133" s="219"/>
      <c r="S133" s="219"/>
      <c r="T133" s="220"/>
      <c r="U133" s="221"/>
      <c r="V133" s="219"/>
      <c r="W133" s="219"/>
      <c r="X133" s="219"/>
      <c r="Y133" s="222"/>
      <c r="Z133" s="223"/>
      <c r="AA133" s="219"/>
      <c r="AB133" s="219"/>
      <c r="AC133" s="222"/>
      <c r="AD133" s="220"/>
      <c r="AE133" s="212" t="str">
        <f t="shared" si="7"/>
        <v/>
      </c>
      <c r="AF133" s="213" t="str">
        <f t="shared" si="8"/>
        <v/>
      </c>
      <c r="AG133" s="256" t="str">
        <f t="shared" si="9"/>
        <v/>
      </c>
      <c r="AH133" s="257" t="str">
        <f t="shared" si="10"/>
        <v/>
      </c>
      <c r="AI133" s="850"/>
      <c r="AJ133" s="848"/>
      <c r="AK133" s="848"/>
      <c r="AL133" s="848"/>
      <c r="AM133" s="848"/>
      <c r="AN133" s="849"/>
      <c r="AY133" s="177">
        <f t="shared" si="6"/>
        <v>0</v>
      </c>
    </row>
    <row r="134" spans="2:51" ht="18" customHeight="1">
      <c r="C134" s="216" t="str">
        <f>IF(D134="","",SUBTOTAL(103,$D$78:D134))</f>
        <v/>
      </c>
      <c r="D134" s="846" t="str">
        <f>IF('Input Data'!I127="","",'Input Data'!I127)</f>
        <v/>
      </c>
      <c r="E134" s="847"/>
      <c r="F134" s="221"/>
      <c r="G134" s="219"/>
      <c r="H134" s="219"/>
      <c r="I134" s="219"/>
      <c r="J134" s="220"/>
      <c r="K134" s="221"/>
      <c r="L134" s="219"/>
      <c r="M134" s="219"/>
      <c r="N134" s="219"/>
      <c r="O134" s="222"/>
      <c r="P134" s="223"/>
      <c r="Q134" s="219"/>
      <c r="R134" s="219"/>
      <c r="S134" s="219"/>
      <c r="T134" s="220"/>
      <c r="U134" s="221"/>
      <c r="V134" s="219"/>
      <c r="W134" s="219"/>
      <c r="X134" s="219"/>
      <c r="Y134" s="222"/>
      <c r="Z134" s="223"/>
      <c r="AA134" s="219"/>
      <c r="AB134" s="219"/>
      <c r="AC134" s="222"/>
      <c r="AD134" s="220"/>
      <c r="AE134" s="212" t="str">
        <f t="shared" si="7"/>
        <v/>
      </c>
      <c r="AF134" s="213" t="str">
        <f t="shared" si="8"/>
        <v/>
      </c>
      <c r="AG134" s="256" t="str">
        <f t="shared" si="9"/>
        <v/>
      </c>
      <c r="AH134" s="257" t="str">
        <f t="shared" si="10"/>
        <v/>
      </c>
      <c r="AI134" s="850"/>
      <c r="AJ134" s="848"/>
      <c r="AK134" s="848"/>
      <c r="AL134" s="848"/>
      <c r="AM134" s="848"/>
      <c r="AN134" s="849"/>
      <c r="AY134" s="177">
        <f t="shared" si="6"/>
        <v>0</v>
      </c>
    </row>
    <row r="135" spans="2:51" ht="18" customHeight="1">
      <c r="C135" s="216" t="str">
        <f>IF(D135="","",SUBTOTAL(103,$D$78:D135))</f>
        <v/>
      </c>
      <c r="D135" s="846" t="str">
        <f>IF('Input Data'!I128="","",'Input Data'!I128)</f>
        <v/>
      </c>
      <c r="E135" s="847"/>
      <c r="F135" s="221"/>
      <c r="G135" s="219"/>
      <c r="H135" s="219"/>
      <c r="I135" s="219"/>
      <c r="J135" s="220"/>
      <c r="K135" s="221"/>
      <c r="L135" s="219"/>
      <c r="M135" s="219"/>
      <c r="N135" s="219"/>
      <c r="O135" s="222"/>
      <c r="P135" s="223"/>
      <c r="Q135" s="219"/>
      <c r="R135" s="219"/>
      <c r="S135" s="219"/>
      <c r="T135" s="220"/>
      <c r="U135" s="221"/>
      <c r="V135" s="219"/>
      <c r="W135" s="219"/>
      <c r="X135" s="219"/>
      <c r="Y135" s="222"/>
      <c r="Z135" s="223"/>
      <c r="AA135" s="219"/>
      <c r="AB135" s="219"/>
      <c r="AC135" s="222"/>
      <c r="AD135" s="220"/>
      <c r="AE135" s="212" t="str">
        <f t="shared" si="7"/>
        <v/>
      </c>
      <c r="AF135" s="213" t="str">
        <f t="shared" si="8"/>
        <v/>
      </c>
      <c r="AG135" s="256" t="str">
        <f t="shared" si="9"/>
        <v/>
      </c>
      <c r="AH135" s="257" t="str">
        <f t="shared" si="10"/>
        <v/>
      </c>
      <c r="AI135" s="850"/>
      <c r="AJ135" s="848"/>
      <c r="AK135" s="848"/>
      <c r="AL135" s="848"/>
      <c r="AM135" s="848"/>
      <c r="AN135" s="849"/>
      <c r="AY135" s="177">
        <f t="shared" si="6"/>
        <v>0</v>
      </c>
    </row>
    <row r="136" spans="2:51" ht="18" customHeight="1">
      <c r="C136" s="216" t="str">
        <f>IF(D136="","",SUBTOTAL(103,$D$78:D136))</f>
        <v/>
      </c>
      <c r="D136" s="846" t="str">
        <f>IF('Input Data'!I129="","",'Input Data'!I129)</f>
        <v/>
      </c>
      <c r="E136" s="847"/>
      <c r="F136" s="236"/>
      <c r="G136" s="237"/>
      <c r="H136" s="237"/>
      <c r="I136" s="237"/>
      <c r="J136" s="238"/>
      <c r="K136" s="236"/>
      <c r="L136" s="237"/>
      <c r="M136" s="237"/>
      <c r="N136" s="237"/>
      <c r="O136" s="239"/>
      <c r="P136" s="240"/>
      <c r="Q136" s="237"/>
      <c r="R136" s="237"/>
      <c r="S136" s="237"/>
      <c r="T136" s="238"/>
      <c r="U136" s="236"/>
      <c r="V136" s="237"/>
      <c r="W136" s="237"/>
      <c r="X136" s="237"/>
      <c r="Y136" s="239"/>
      <c r="Z136" s="240"/>
      <c r="AA136" s="237"/>
      <c r="AB136" s="237"/>
      <c r="AC136" s="239"/>
      <c r="AD136" s="238"/>
      <c r="AE136" s="212" t="str">
        <f t="shared" si="7"/>
        <v/>
      </c>
      <c r="AF136" s="213" t="str">
        <f t="shared" si="8"/>
        <v/>
      </c>
      <c r="AG136" s="256" t="str">
        <f t="shared" si="9"/>
        <v/>
      </c>
      <c r="AH136" s="257" t="str">
        <f t="shared" si="10"/>
        <v/>
      </c>
      <c r="AI136" s="850"/>
      <c r="AJ136" s="848"/>
      <c r="AK136" s="848"/>
      <c r="AL136" s="848"/>
      <c r="AM136" s="848"/>
      <c r="AN136" s="849"/>
      <c r="AY136" s="177">
        <f t="shared" si="6"/>
        <v>0</v>
      </c>
    </row>
    <row r="137" spans="2:51" ht="18" customHeight="1" thickBot="1">
      <c r="C137" s="216" t="str">
        <f>IF(D137="","",SUBTOTAL(103,$D$78:D137))</f>
        <v/>
      </c>
      <c r="D137" s="823" t="str">
        <f>IF('Input Data'!I130="","",'Input Data'!I130)</f>
        <v/>
      </c>
      <c r="E137" s="824"/>
      <c r="F137" s="236"/>
      <c r="G137" s="237"/>
      <c r="H137" s="237"/>
      <c r="I137" s="237"/>
      <c r="J137" s="238"/>
      <c r="K137" s="236"/>
      <c r="L137" s="237"/>
      <c r="M137" s="237"/>
      <c r="N137" s="237"/>
      <c r="O137" s="239"/>
      <c r="P137" s="240"/>
      <c r="Q137" s="237"/>
      <c r="R137" s="237"/>
      <c r="S137" s="237"/>
      <c r="T137" s="238"/>
      <c r="U137" s="236"/>
      <c r="V137" s="237"/>
      <c r="W137" s="237"/>
      <c r="X137" s="237"/>
      <c r="Y137" s="239"/>
      <c r="Z137" s="240"/>
      <c r="AA137" s="237"/>
      <c r="AB137" s="237"/>
      <c r="AC137" s="239"/>
      <c r="AD137" s="238"/>
      <c r="AE137" s="212" t="str">
        <f t="shared" si="7"/>
        <v/>
      </c>
      <c r="AF137" s="213" t="str">
        <f t="shared" si="8"/>
        <v/>
      </c>
      <c r="AG137" s="260" t="str">
        <f t="shared" si="9"/>
        <v/>
      </c>
      <c r="AH137" s="257" t="str">
        <f t="shared" si="10"/>
        <v/>
      </c>
      <c r="AI137" s="825"/>
      <c r="AJ137" s="826"/>
      <c r="AK137" s="826"/>
      <c r="AL137" s="826"/>
      <c r="AM137" s="826"/>
      <c r="AN137" s="827"/>
      <c r="AY137" s="177">
        <f t="shared" si="6"/>
        <v>0</v>
      </c>
    </row>
    <row r="138" spans="2:51" ht="21.95" customHeight="1" thickBot="1">
      <c r="B138" s="184"/>
      <c r="C138" s="261" cm="1">
        <f t="array" aca="1" ref="C138" ca="1">SUMPRODUCT(SUBTOTAL(103,OFFSET(D78,ROW(D78:D137)-ROW(D78),0,1)),--(TRIM(D78:D137)&lt;&gt;""))</f>
        <v>50</v>
      </c>
      <c r="D138" s="828" t="s">
        <v>206</v>
      </c>
      <c r="E138" s="829"/>
      <c r="F138" s="243" t="str">
        <f>IF(F14="","",$AM$147-(COUNTIF(F78:F137,"x")*1 + COUNTIF(F78:F137,"h")*0.5))</f>
        <v/>
      </c>
      <c r="G138" s="243" t="str">
        <f t="shared" ref="G138:AD138" si="11">IF(G14="","",$AM$147-(COUNTIF(G78:G137,"x")*1 + COUNTIF(G78:G137,"h")*0.5))</f>
        <v/>
      </c>
      <c r="H138" s="243" t="str">
        <f>IF(H14="","",$AM$147-(COUNTIF(H78:H137,"x")*1 + COUNTIF(H78:H137,"h")*0.5))</f>
        <v/>
      </c>
      <c r="I138" s="243">
        <f t="shared" ca="1" si="11"/>
        <v>50</v>
      </c>
      <c r="J138" s="244">
        <f t="shared" ca="1" si="11"/>
        <v>50</v>
      </c>
      <c r="K138" s="245">
        <f t="shared" ca="1" si="11"/>
        <v>50</v>
      </c>
      <c r="L138" s="243">
        <f t="shared" ca="1" si="11"/>
        <v>50</v>
      </c>
      <c r="M138" s="243">
        <f t="shared" ca="1" si="11"/>
        <v>50</v>
      </c>
      <c r="N138" s="243">
        <f t="shared" ca="1" si="11"/>
        <v>50</v>
      </c>
      <c r="O138" s="246" t="str">
        <f t="shared" si="11"/>
        <v/>
      </c>
      <c r="P138" s="247" t="str">
        <f t="shared" si="11"/>
        <v/>
      </c>
      <c r="Q138" s="243" t="str">
        <f t="shared" si="11"/>
        <v/>
      </c>
      <c r="R138" s="243" t="str">
        <f t="shared" si="11"/>
        <v/>
      </c>
      <c r="S138" s="243" t="str">
        <f t="shared" si="11"/>
        <v/>
      </c>
      <c r="T138" s="244" t="str">
        <f t="shared" si="11"/>
        <v/>
      </c>
      <c r="U138" s="245" t="str">
        <f t="shared" si="11"/>
        <v/>
      </c>
      <c r="V138" s="243" t="str">
        <f t="shared" si="11"/>
        <v/>
      </c>
      <c r="W138" s="243" t="str">
        <f t="shared" si="11"/>
        <v/>
      </c>
      <c r="X138" s="243" t="str">
        <f t="shared" si="11"/>
        <v/>
      </c>
      <c r="Y138" s="246" t="str">
        <f t="shared" si="11"/>
        <v/>
      </c>
      <c r="Z138" s="247" t="str">
        <f t="shared" si="11"/>
        <v/>
      </c>
      <c r="AA138" s="243" t="str">
        <f t="shared" si="11"/>
        <v/>
      </c>
      <c r="AB138" s="243" t="str">
        <f t="shared" si="11"/>
        <v/>
      </c>
      <c r="AC138" s="243" t="str">
        <f t="shared" si="11"/>
        <v/>
      </c>
      <c r="AD138" s="243" t="str">
        <f t="shared" si="11"/>
        <v/>
      </c>
      <c r="AE138" s="262"/>
      <c r="AF138" s="262"/>
      <c r="AG138" s="248">
        <f>SUM(AG78:AG137)</f>
        <v>0</v>
      </c>
      <c r="AH138" s="249">
        <f>SUM(AH78:AH137)</f>
        <v>300</v>
      </c>
      <c r="AI138" s="830"/>
      <c r="AJ138" s="831"/>
      <c r="AK138" s="831"/>
      <c r="AL138" s="831"/>
      <c r="AM138" s="831"/>
      <c r="AN138" s="832"/>
    </row>
    <row r="139" spans="2:51" ht="21.95" customHeight="1" thickBot="1">
      <c r="B139" s="184"/>
      <c r="C139" s="261">
        <f ca="1">IF(C77="","",C77+C138)</f>
        <v>100</v>
      </c>
      <c r="D139" s="828" t="s">
        <v>207</v>
      </c>
      <c r="E139" s="829"/>
      <c r="F139" s="247" t="str">
        <f t="shared" ref="F139:AD139" si="12">IF(F14="","",F77+F138)</f>
        <v/>
      </c>
      <c r="G139" s="263" t="str">
        <f>IF(G14="","",G77+G138)</f>
        <v/>
      </c>
      <c r="H139" s="264" t="str">
        <f t="shared" si="12"/>
        <v/>
      </c>
      <c r="I139" s="264">
        <f t="shared" ca="1" si="12"/>
        <v>100</v>
      </c>
      <c r="J139" s="265">
        <f t="shared" ca="1" si="12"/>
        <v>100</v>
      </c>
      <c r="K139" s="263">
        <f t="shared" ca="1" si="12"/>
        <v>100</v>
      </c>
      <c r="L139" s="264">
        <f t="shared" ca="1" si="12"/>
        <v>100</v>
      </c>
      <c r="M139" s="264">
        <f t="shared" ca="1" si="12"/>
        <v>100</v>
      </c>
      <c r="N139" s="264">
        <f t="shared" ca="1" si="12"/>
        <v>100</v>
      </c>
      <c r="O139" s="265" t="str">
        <f t="shared" si="12"/>
        <v/>
      </c>
      <c r="P139" s="263" t="str">
        <f t="shared" si="12"/>
        <v/>
      </c>
      <c r="Q139" s="264" t="str">
        <f t="shared" si="12"/>
        <v/>
      </c>
      <c r="R139" s="264" t="str">
        <f t="shared" si="12"/>
        <v/>
      </c>
      <c r="S139" s="264" t="str">
        <f t="shared" si="12"/>
        <v/>
      </c>
      <c r="T139" s="265" t="str">
        <f t="shared" si="12"/>
        <v/>
      </c>
      <c r="U139" s="263" t="str">
        <f t="shared" si="12"/>
        <v/>
      </c>
      <c r="V139" s="264" t="str">
        <f t="shared" si="12"/>
        <v/>
      </c>
      <c r="W139" s="264" t="str">
        <f t="shared" si="12"/>
        <v/>
      </c>
      <c r="X139" s="264" t="str">
        <f t="shared" si="12"/>
        <v/>
      </c>
      <c r="Y139" s="265" t="str">
        <f t="shared" si="12"/>
        <v/>
      </c>
      <c r="Z139" s="263" t="str">
        <f t="shared" si="12"/>
        <v/>
      </c>
      <c r="AA139" s="264" t="str">
        <f t="shared" si="12"/>
        <v/>
      </c>
      <c r="AB139" s="264" t="str">
        <f t="shared" si="12"/>
        <v/>
      </c>
      <c r="AC139" s="264" t="str">
        <f t="shared" si="12"/>
        <v/>
      </c>
      <c r="AD139" s="265" t="str">
        <f t="shared" si="12"/>
        <v/>
      </c>
      <c r="AE139" s="266"/>
      <c r="AF139" s="266"/>
      <c r="AG139" s="260">
        <f>AG77+AG138</f>
        <v>1</v>
      </c>
      <c r="AH139" s="267">
        <f>AH77+AH138</f>
        <v>599</v>
      </c>
      <c r="AI139" s="833"/>
      <c r="AJ139" s="834"/>
      <c r="AK139" s="834"/>
      <c r="AL139" s="834"/>
      <c r="AM139" s="834"/>
      <c r="AN139" s="835"/>
    </row>
    <row r="140" spans="2:51" ht="6.75" customHeight="1" thickBot="1">
      <c r="C140" s="809"/>
      <c r="D140" s="809"/>
      <c r="E140" s="268"/>
      <c r="F140" s="810"/>
      <c r="G140" s="810"/>
      <c r="H140" s="810"/>
      <c r="I140" s="810"/>
      <c r="J140" s="810"/>
    </row>
    <row r="141" spans="2:51" ht="25.35" customHeight="1" thickBot="1">
      <c r="C141" s="269" t="s">
        <v>208</v>
      </c>
      <c r="D141" s="270"/>
      <c r="E141" s="270"/>
      <c r="F141" s="271"/>
      <c r="G141" s="271"/>
      <c r="H141" s="271"/>
      <c r="I141" s="271"/>
      <c r="J141" s="271"/>
      <c r="K141" s="271"/>
      <c r="L141" s="271"/>
      <c r="M141" s="271"/>
      <c r="N141" s="271"/>
      <c r="O141" s="271"/>
      <c r="P141" s="271"/>
      <c r="Q141" s="271"/>
      <c r="R141" s="272"/>
      <c r="S141" s="273" t="s">
        <v>209</v>
      </c>
      <c r="T141" s="274"/>
      <c r="U141" s="274"/>
      <c r="V141" s="274"/>
      <c r="W141" s="274"/>
      <c r="X141" s="275"/>
      <c r="Y141" s="275"/>
      <c r="Z141" s="275"/>
      <c r="AA141" s="276"/>
      <c r="AB141" s="277"/>
      <c r="AD141" s="811" t="s">
        <v>210</v>
      </c>
      <c r="AE141" s="812"/>
      <c r="AF141" s="812"/>
      <c r="AG141" s="812"/>
      <c r="AH141" s="815" t="str">
        <f>IF(Z11="","",Z11)</f>
        <v>APRIL</v>
      </c>
      <c r="AI141" s="817" t="s">
        <v>211</v>
      </c>
      <c r="AJ141" s="818"/>
      <c r="AK141" s="821">
        <f>IF(AR13="","",AR13)</f>
        <v>6</v>
      </c>
      <c r="AL141" s="836" t="s">
        <v>212</v>
      </c>
      <c r="AM141" s="836"/>
      <c r="AN141" s="837"/>
    </row>
    <row r="142" spans="2:51" ht="15" customHeight="1" thickBot="1">
      <c r="C142" s="795" t="s">
        <v>213</v>
      </c>
      <c r="D142" s="795"/>
      <c r="E142" s="795"/>
      <c r="F142" s="795"/>
      <c r="G142" s="795"/>
      <c r="H142" s="795"/>
      <c r="I142" s="795"/>
      <c r="J142" s="795"/>
      <c r="K142" s="795"/>
      <c r="L142" s="795"/>
      <c r="M142" s="795"/>
      <c r="N142" s="795"/>
      <c r="O142" s="795"/>
      <c r="P142" s="795"/>
      <c r="Q142" s="271"/>
      <c r="R142" s="272"/>
      <c r="S142" s="838" t="s">
        <v>214</v>
      </c>
      <c r="T142" s="839"/>
      <c r="U142" s="839"/>
      <c r="V142" s="839"/>
      <c r="W142" s="839"/>
      <c r="X142" s="839"/>
      <c r="Y142" s="839"/>
      <c r="Z142" s="839"/>
      <c r="AA142" s="839"/>
      <c r="AB142" s="278"/>
      <c r="AD142" s="813"/>
      <c r="AE142" s="814"/>
      <c r="AF142" s="814"/>
      <c r="AG142" s="814"/>
      <c r="AH142" s="816"/>
      <c r="AI142" s="819"/>
      <c r="AJ142" s="820"/>
      <c r="AK142" s="822"/>
      <c r="AL142" s="279" t="s">
        <v>190</v>
      </c>
      <c r="AM142" s="280" t="s">
        <v>194</v>
      </c>
      <c r="AN142" s="281" t="s">
        <v>215</v>
      </c>
    </row>
    <row r="143" spans="2:51">
      <c r="C143" s="795" t="s">
        <v>216</v>
      </c>
      <c r="D143" s="795"/>
      <c r="E143" s="795"/>
      <c r="F143" s="795"/>
      <c r="G143" s="795"/>
      <c r="H143" s="795"/>
      <c r="I143" s="795"/>
      <c r="J143" s="795"/>
      <c r="K143" s="795"/>
      <c r="L143" s="795"/>
      <c r="M143" s="795"/>
      <c r="N143" s="795"/>
      <c r="O143" s="795"/>
      <c r="P143" s="795"/>
      <c r="Q143" s="271"/>
      <c r="R143" s="272"/>
      <c r="S143" s="773"/>
      <c r="T143" s="774"/>
      <c r="U143" s="774"/>
      <c r="V143" s="774"/>
      <c r="W143" s="774"/>
      <c r="X143" s="774"/>
      <c r="Y143" s="774"/>
      <c r="Z143" s="774"/>
      <c r="AA143" s="774"/>
      <c r="AB143" s="278"/>
      <c r="AD143" s="840" t="s">
        <v>217</v>
      </c>
      <c r="AE143" s="841"/>
      <c r="AF143" s="841"/>
      <c r="AG143" s="841"/>
      <c r="AH143" s="841"/>
      <c r="AI143" s="841"/>
      <c r="AJ143" s="841"/>
      <c r="AK143" s="842"/>
      <c r="AL143" s="807">
        <f ca="1">IF('SF2'!AL143="","",'SF2'!AL143)</f>
        <v>50</v>
      </c>
      <c r="AM143" s="807">
        <f ca="1">IF('SF2'!AM143="","",'SF2'!AM143)</f>
        <v>50</v>
      </c>
      <c r="AN143" s="789">
        <f ca="1">AL143+AM143</f>
        <v>100</v>
      </c>
    </row>
    <row r="144" spans="2:51" ht="15.75" customHeight="1">
      <c r="C144" s="795" t="s">
        <v>218</v>
      </c>
      <c r="D144" s="795"/>
      <c r="E144" s="795"/>
      <c r="F144" s="795"/>
      <c r="G144" s="795"/>
      <c r="H144" s="795"/>
      <c r="I144" s="795"/>
      <c r="J144" s="795"/>
      <c r="K144" s="795"/>
      <c r="L144" s="795"/>
      <c r="M144" s="795"/>
      <c r="N144" s="795"/>
      <c r="O144" s="795"/>
      <c r="P144" s="795"/>
      <c r="Q144" s="271"/>
      <c r="R144" s="272"/>
      <c r="S144" s="773"/>
      <c r="T144" s="774"/>
      <c r="U144" s="774"/>
      <c r="V144" s="774"/>
      <c r="W144" s="774"/>
      <c r="X144" s="774"/>
      <c r="Y144" s="774"/>
      <c r="Z144" s="774"/>
      <c r="AA144" s="774"/>
      <c r="AB144" s="278"/>
      <c r="AD144" s="843"/>
      <c r="AE144" s="844"/>
      <c r="AF144" s="844"/>
      <c r="AG144" s="844"/>
      <c r="AH144" s="844"/>
      <c r="AI144" s="844"/>
      <c r="AJ144" s="844"/>
      <c r="AK144" s="845"/>
      <c r="AL144" s="769"/>
      <c r="AM144" s="769"/>
      <c r="AN144" s="771"/>
    </row>
    <row r="145" spans="3:40" ht="15.75" customHeight="1">
      <c r="C145" s="804" t="s">
        <v>219</v>
      </c>
      <c r="D145" s="808" t="s">
        <v>220</v>
      </c>
      <c r="E145" s="284"/>
      <c r="F145" s="802" t="s">
        <v>221</v>
      </c>
      <c r="G145" s="802"/>
      <c r="H145" s="802"/>
      <c r="I145" s="802"/>
      <c r="J145" s="802"/>
      <c r="K145" s="802"/>
      <c r="L145" s="802"/>
      <c r="M145" s="802"/>
      <c r="N145" s="802"/>
      <c r="O145" s="802"/>
      <c r="P145" s="794" t="s">
        <v>222</v>
      </c>
      <c r="Q145" s="794"/>
      <c r="R145" s="272"/>
      <c r="S145" s="286" t="s">
        <v>223</v>
      </c>
      <c r="X145" s="215"/>
      <c r="AA145" s="287"/>
      <c r="AB145" s="278"/>
      <c r="AD145" s="780" t="s">
        <v>224</v>
      </c>
      <c r="AE145" s="781"/>
      <c r="AF145" s="781"/>
      <c r="AG145" s="782"/>
      <c r="AH145" s="782"/>
      <c r="AI145" s="782"/>
      <c r="AJ145" s="782"/>
      <c r="AK145" s="782"/>
      <c r="AL145" s="803">
        <v>0</v>
      </c>
      <c r="AM145" s="803">
        <v>0</v>
      </c>
      <c r="AN145" s="777">
        <f>IF(AL145="","",AL145+AM145)</f>
        <v>0</v>
      </c>
    </row>
    <row r="146" spans="3:40" ht="15.75" customHeight="1">
      <c r="C146" s="804"/>
      <c r="D146" s="808"/>
      <c r="E146" s="284"/>
      <c r="F146" s="799" t="s">
        <v>225</v>
      </c>
      <c r="G146" s="799"/>
      <c r="H146" s="799"/>
      <c r="I146" s="799"/>
      <c r="J146" s="799"/>
      <c r="K146" s="799"/>
      <c r="L146" s="799"/>
      <c r="M146" s="799"/>
      <c r="N146" s="799"/>
      <c r="O146" s="799"/>
      <c r="P146" s="794"/>
      <c r="Q146" s="794"/>
      <c r="R146" s="272"/>
      <c r="S146" s="286" t="s">
        <v>226</v>
      </c>
      <c r="T146" s="215"/>
      <c r="U146" s="215"/>
      <c r="V146" s="215"/>
      <c r="W146" s="215"/>
      <c r="X146" s="215"/>
      <c r="AA146" s="287"/>
      <c r="AB146" s="278"/>
      <c r="AD146" s="780"/>
      <c r="AE146" s="781"/>
      <c r="AF146" s="781"/>
      <c r="AG146" s="782"/>
      <c r="AH146" s="782"/>
      <c r="AI146" s="782"/>
      <c r="AJ146" s="782"/>
      <c r="AK146" s="782"/>
      <c r="AL146" s="803"/>
      <c r="AM146" s="803"/>
      <c r="AN146" s="777"/>
    </row>
    <row r="147" spans="3:40" ht="18" customHeight="1">
      <c r="C147" s="804" t="s">
        <v>227</v>
      </c>
      <c r="D147" s="805" t="s">
        <v>228</v>
      </c>
      <c r="E147" s="288"/>
      <c r="F147" s="806" t="s">
        <v>229</v>
      </c>
      <c r="G147" s="806"/>
      <c r="H147" s="806"/>
      <c r="I147" s="806"/>
      <c r="J147" s="806"/>
      <c r="K147" s="806"/>
      <c r="L147" s="806"/>
      <c r="M147" s="806"/>
      <c r="N147" s="806"/>
      <c r="O147" s="806"/>
      <c r="P147" s="289"/>
      <c r="Q147" s="271"/>
      <c r="R147" s="272"/>
      <c r="S147" s="290" t="s">
        <v>230</v>
      </c>
      <c r="T147" s="215"/>
      <c r="U147" s="215"/>
      <c r="V147" s="215"/>
      <c r="W147" s="215"/>
      <c r="X147" s="215"/>
      <c r="AA147" s="287"/>
      <c r="AB147" s="278"/>
      <c r="AD147" s="780" t="s">
        <v>231</v>
      </c>
      <c r="AE147" s="781"/>
      <c r="AF147" s="781"/>
      <c r="AG147" s="782"/>
      <c r="AH147" s="782"/>
      <c r="AI147" s="782"/>
      <c r="AJ147" s="782"/>
      <c r="AK147" s="782"/>
      <c r="AL147" s="807" cm="1">
        <f t="array" aca="1" ref="AL147" ca="1">AL143+COUNTIF(AI17:AI76,"Transferred In")-SUM(COUNTIF(AI17:AI76,{"NLS","Transferred Out"}))</f>
        <v>50</v>
      </c>
      <c r="AM147" s="807" cm="1">
        <f t="array" aca="1" ref="AM147" ca="1">AM143+COUNTIF(AI78:AJ137,"Transferred In")-SUM(COUNTIF(AI78:AJ137,{"NLS","Transferred Out"}))</f>
        <v>50</v>
      </c>
      <c r="AN147" s="789">
        <f ca="1">AL147+AM147</f>
        <v>100</v>
      </c>
    </row>
    <row r="148" spans="3:40" ht="14.25" customHeight="1">
      <c r="C148" s="804"/>
      <c r="D148" s="805"/>
      <c r="E148" s="288"/>
      <c r="F148" s="799" t="s">
        <v>232</v>
      </c>
      <c r="G148" s="799"/>
      <c r="H148" s="799"/>
      <c r="I148" s="799"/>
      <c r="J148" s="799"/>
      <c r="K148" s="799"/>
      <c r="L148" s="799"/>
      <c r="M148" s="799"/>
      <c r="N148" s="799"/>
      <c r="O148" s="799"/>
      <c r="P148" s="271"/>
      <c r="Q148" s="271"/>
      <c r="R148" s="272"/>
      <c r="S148" s="290" t="s">
        <v>233</v>
      </c>
      <c r="X148" s="215"/>
      <c r="AA148" s="287"/>
      <c r="AB148" s="278"/>
      <c r="AD148" s="780"/>
      <c r="AE148" s="781"/>
      <c r="AF148" s="781"/>
      <c r="AG148" s="782"/>
      <c r="AH148" s="782"/>
      <c r="AI148" s="782"/>
      <c r="AJ148" s="782"/>
      <c r="AK148" s="782"/>
      <c r="AL148" s="769"/>
      <c r="AM148" s="769"/>
      <c r="AN148" s="771"/>
    </row>
    <row r="149" spans="3:40" ht="15.75" customHeight="1">
      <c r="C149" s="800" t="s">
        <v>234</v>
      </c>
      <c r="D149" s="801" t="s">
        <v>235</v>
      </c>
      <c r="E149" s="801"/>
      <c r="F149" s="802" t="s">
        <v>236</v>
      </c>
      <c r="G149" s="802"/>
      <c r="H149" s="802"/>
      <c r="I149" s="802"/>
      <c r="J149" s="802"/>
      <c r="K149" s="802"/>
      <c r="L149" s="802"/>
      <c r="M149" s="802"/>
      <c r="N149" s="802"/>
      <c r="O149" s="802"/>
      <c r="P149" s="794" t="s">
        <v>222</v>
      </c>
      <c r="Q149" s="794"/>
      <c r="R149" s="272"/>
      <c r="S149" s="290" t="s">
        <v>237</v>
      </c>
      <c r="AA149" s="287"/>
      <c r="AB149" s="278"/>
      <c r="AD149" s="780" t="s">
        <v>238</v>
      </c>
      <c r="AE149" s="781"/>
      <c r="AF149" s="781"/>
      <c r="AG149" s="782"/>
      <c r="AH149" s="782"/>
      <c r="AI149" s="782"/>
      <c r="AJ149" s="782"/>
      <c r="AK149" s="782"/>
      <c r="AL149" s="790" t="str">
        <f ca="1">IF(AL143=0,"",IF(MOD(AL147/AL143*100,1)=0,TEXT(AL147/AL143*100,"0"),TEXT(AL147/AL143*100,"0.00")))</f>
        <v>100</v>
      </c>
      <c r="AM149" s="790" t="str">
        <f ca="1">IF(AM143=0,"",IF(MOD(ROUND(AM147/AM143*100,2),1)=0,TEXT(ROUND(AM147/AM143*100,2),"0"),TEXT(ROUND(AM147/AM143*100,2),"0.00")))</f>
        <v>100</v>
      </c>
      <c r="AN149" s="792" t="str">
        <f ca="1">IF(AN143=0,"",IF(MOD(ROUND(AN147/AN143*100,2),1)=0,TEXT(ROUND(AN147/AN143*100,2),"0"),TEXT(ROUND(AN147/AN143*100,2),"0.00")))</f>
        <v>100</v>
      </c>
    </row>
    <row r="150" spans="3:40" ht="19.5" customHeight="1">
      <c r="C150" s="800"/>
      <c r="D150" s="801"/>
      <c r="E150" s="801"/>
      <c r="F150" s="794" t="s">
        <v>239</v>
      </c>
      <c r="G150" s="794"/>
      <c r="H150" s="794"/>
      <c r="I150" s="794"/>
      <c r="J150" s="794"/>
      <c r="K150" s="794"/>
      <c r="L150" s="794"/>
      <c r="M150" s="794"/>
      <c r="N150" s="794"/>
      <c r="O150" s="794"/>
      <c r="P150" s="794"/>
      <c r="Q150" s="794"/>
      <c r="R150" s="272"/>
      <c r="S150" s="290" t="s">
        <v>240</v>
      </c>
      <c r="AA150" s="287"/>
      <c r="AB150" s="278"/>
      <c r="AD150" s="780"/>
      <c r="AE150" s="781"/>
      <c r="AF150" s="781"/>
      <c r="AG150" s="782"/>
      <c r="AH150" s="782"/>
      <c r="AI150" s="782"/>
      <c r="AJ150" s="782"/>
      <c r="AK150" s="782"/>
      <c r="AL150" s="791"/>
      <c r="AM150" s="791"/>
      <c r="AN150" s="793"/>
    </row>
    <row r="151" spans="3:40" ht="26.25" customHeight="1">
      <c r="C151" s="795"/>
      <c r="D151" s="795"/>
      <c r="E151" s="795"/>
      <c r="F151" s="795"/>
      <c r="G151" s="795"/>
      <c r="H151" s="795"/>
      <c r="I151" s="795"/>
      <c r="J151" s="795"/>
      <c r="K151" s="795"/>
      <c r="L151" s="795"/>
      <c r="M151" s="795"/>
      <c r="N151" s="795"/>
      <c r="O151" s="285"/>
      <c r="P151" s="285"/>
      <c r="Q151" s="271"/>
      <c r="R151" s="272"/>
      <c r="S151" s="286" t="s">
        <v>241</v>
      </c>
      <c r="AA151" s="215"/>
      <c r="AB151" s="278"/>
      <c r="AD151" s="796" t="s">
        <v>242</v>
      </c>
      <c r="AE151" s="797"/>
      <c r="AF151" s="797"/>
      <c r="AG151" s="798"/>
      <c r="AH151" s="798"/>
      <c r="AI151" s="798"/>
      <c r="AJ151" s="798"/>
      <c r="AK151" s="798"/>
      <c r="AL151" s="398" t="str">
        <f>IF(AK141=0,"",IF(MOD(ROUND(AH77/AK141,2),1)=0,TEXT(ROUND(AH77/AK141,2),"0"),TEXT(ROUND(AH77/AK141,2),"0.00")))</f>
        <v>49.83</v>
      </c>
      <c r="AM151" s="398" t="str">
        <f>IF(AK141=0,"",IF(MOD(ROUND(AH138/AK141,2),1)=0,TEXT(ROUND(AH138/AK141,2),"0"),TEXT(ROUND(AH138/AK141,2),"0.00")))</f>
        <v>50</v>
      </c>
      <c r="AN151" s="399" t="str">
        <f>IF(AK141=0,"",IF(MOD(ROUND(AH139/AK141,2),1)=0,TEXT(ROUND(AH139/AK141,2),"0"),TEXT(ROUND(AH139/AK141,2),"0.00")))</f>
        <v>99.83</v>
      </c>
    </row>
    <row r="152" spans="3:40" ht="16.5" customHeight="1">
      <c r="C152" s="779" t="s">
        <v>243</v>
      </c>
      <c r="D152" s="779"/>
      <c r="E152" s="779"/>
      <c r="F152" s="779"/>
      <c r="G152" s="779"/>
      <c r="H152" s="779"/>
      <c r="I152" s="779"/>
      <c r="J152" s="779"/>
      <c r="K152" s="779"/>
      <c r="L152" s="779"/>
      <c r="M152" s="779"/>
      <c r="N152" s="779"/>
      <c r="O152" s="779"/>
      <c r="P152" s="779"/>
      <c r="Q152" s="289"/>
      <c r="R152" s="272"/>
      <c r="S152" s="290" t="s">
        <v>244</v>
      </c>
      <c r="AA152" s="287"/>
      <c r="AB152" s="278"/>
      <c r="AD152" s="780" t="s">
        <v>245</v>
      </c>
      <c r="AE152" s="781"/>
      <c r="AF152" s="781"/>
      <c r="AG152" s="782"/>
      <c r="AH152" s="782"/>
      <c r="AI152" s="782"/>
      <c r="AJ152" s="782"/>
      <c r="AK152" s="782"/>
      <c r="AL152" s="783" t="str">
        <f ca="1">IF(AL147=0,"",IF(MOD(ROUND(AL151/AL147*100,2),1)=0,TEXT(ROUND(AL151/AL147*100,2),"0"),TEXT(ROUND(AL151/AL147*100,2),"0.00")))</f>
        <v>99.66</v>
      </c>
      <c r="AM152" s="784" t="str">
        <f ca="1">IF(AM147=0,"",IF(MOD(ROUND(AM151/AM147*100,2),1)=0,TEXT(ROUND(AM151/AM147*100,2),"0"),TEXT(ROUND(AM151/AM147*100,2),"0.00")))</f>
        <v>100</v>
      </c>
      <c r="AN152" s="785" t="str">
        <f ca="1">IF(AN147=0,"",IF(MOD(ROUND(AN151/AN147*100,2),1)=0,TEXT(ROUND(AN151/AN147*100,2),"0"),TEXT(ROUND(AN151/AN147*100,2),"0.00")))</f>
        <v>99.83</v>
      </c>
    </row>
    <row r="153" spans="3:40" ht="15.75" customHeight="1">
      <c r="C153" s="779"/>
      <c r="D153" s="779"/>
      <c r="E153" s="779"/>
      <c r="F153" s="779"/>
      <c r="G153" s="779"/>
      <c r="H153" s="779"/>
      <c r="I153" s="779"/>
      <c r="J153" s="779"/>
      <c r="K153" s="779"/>
      <c r="L153" s="779"/>
      <c r="M153" s="779"/>
      <c r="N153" s="779"/>
      <c r="O153" s="779"/>
      <c r="P153" s="779"/>
      <c r="Q153" s="289"/>
      <c r="R153" s="272"/>
      <c r="S153" s="290" t="s">
        <v>246</v>
      </c>
      <c r="AA153" s="287"/>
      <c r="AB153" s="278"/>
      <c r="AD153" s="780"/>
      <c r="AE153" s="781"/>
      <c r="AF153" s="781"/>
      <c r="AG153" s="782"/>
      <c r="AH153" s="782"/>
      <c r="AI153" s="782"/>
      <c r="AJ153" s="782"/>
      <c r="AK153" s="782"/>
      <c r="AL153" s="783"/>
      <c r="AM153" s="784"/>
      <c r="AN153" s="785"/>
    </row>
    <row r="154" spans="3:40" ht="15.75" customHeight="1">
      <c r="C154" s="778" t="s">
        <v>247</v>
      </c>
      <c r="D154" s="778"/>
      <c r="E154" s="778"/>
      <c r="F154" s="778"/>
      <c r="G154" s="778"/>
      <c r="H154" s="778"/>
      <c r="I154" s="778"/>
      <c r="J154" s="778"/>
      <c r="K154" s="778"/>
      <c r="L154" s="778"/>
      <c r="M154" s="778"/>
      <c r="N154" s="778"/>
      <c r="O154" s="778"/>
      <c r="P154" s="778"/>
      <c r="Q154" s="778"/>
      <c r="R154" s="272"/>
      <c r="S154" s="290" t="s">
        <v>248</v>
      </c>
      <c r="AA154" s="287"/>
      <c r="AB154" s="278"/>
      <c r="AC154" s="292"/>
      <c r="AD154" s="780" t="s">
        <v>249</v>
      </c>
      <c r="AE154" s="781"/>
      <c r="AF154" s="781"/>
      <c r="AG154" s="782"/>
      <c r="AH154" s="782"/>
      <c r="AI154" s="782"/>
      <c r="AJ154" s="782"/>
      <c r="AK154" s="782"/>
      <c r="AL154" s="786">
        <v>0</v>
      </c>
      <c r="AM154" s="786">
        <v>0</v>
      </c>
      <c r="AN154" s="788">
        <f>IF(AL154="","",AL154+AM154)</f>
        <v>0</v>
      </c>
    </row>
    <row r="155" spans="3:40" ht="16.5" customHeight="1">
      <c r="C155" s="778"/>
      <c r="D155" s="778"/>
      <c r="E155" s="778"/>
      <c r="F155" s="778"/>
      <c r="G155" s="778"/>
      <c r="H155" s="778"/>
      <c r="I155" s="778"/>
      <c r="J155" s="778"/>
      <c r="K155" s="778"/>
      <c r="L155" s="778"/>
      <c r="M155" s="778"/>
      <c r="N155" s="778"/>
      <c r="O155" s="778"/>
      <c r="P155" s="778"/>
      <c r="Q155" s="778"/>
      <c r="R155" s="272"/>
      <c r="S155" s="290" t="s">
        <v>250</v>
      </c>
      <c r="AA155" s="215"/>
      <c r="AB155" s="278"/>
      <c r="AD155" s="780"/>
      <c r="AE155" s="781"/>
      <c r="AF155" s="781"/>
      <c r="AG155" s="782"/>
      <c r="AH155" s="782"/>
      <c r="AI155" s="782"/>
      <c r="AJ155" s="782"/>
      <c r="AK155" s="782"/>
      <c r="AL155" s="787"/>
      <c r="AM155" s="787"/>
      <c r="AN155" s="789"/>
    </row>
    <row r="156" spans="3:40" ht="14.25" customHeight="1">
      <c r="C156" s="271" t="s">
        <v>251</v>
      </c>
      <c r="D156" s="291"/>
      <c r="E156" s="291"/>
      <c r="F156" s="293"/>
      <c r="G156" s="293"/>
      <c r="H156" s="293"/>
      <c r="I156" s="293"/>
      <c r="J156" s="293"/>
      <c r="K156" s="293"/>
      <c r="L156" s="293"/>
      <c r="M156" s="293"/>
      <c r="N156" s="293"/>
      <c r="O156" s="293"/>
      <c r="P156" s="293"/>
      <c r="Q156" s="289"/>
      <c r="R156" s="272"/>
      <c r="S156" s="290" t="s">
        <v>252</v>
      </c>
      <c r="AA156" s="287"/>
      <c r="AB156" s="278"/>
      <c r="AD156" s="763" t="s">
        <v>253</v>
      </c>
      <c r="AE156" s="764"/>
      <c r="AF156" s="764"/>
      <c r="AG156" s="765"/>
      <c r="AH156" s="765"/>
      <c r="AI156" s="765"/>
      <c r="AJ156" s="765"/>
      <c r="AK156" s="765"/>
      <c r="AL156" s="776">
        <f>COUNTIF(AI17:AJ76,"NLS")</f>
        <v>0</v>
      </c>
      <c r="AM156" s="776">
        <f>COUNTIF(AI78:AJ137,"NLS")</f>
        <v>0</v>
      </c>
      <c r="AN156" s="777">
        <f>AL156+AM156</f>
        <v>0</v>
      </c>
    </row>
    <row r="157" spans="3:40" ht="15.75" customHeight="1">
      <c r="C157" s="283" t="s">
        <v>254</v>
      </c>
      <c r="D157" s="778" t="s">
        <v>255</v>
      </c>
      <c r="E157" s="778"/>
      <c r="F157" s="778"/>
      <c r="G157" s="778"/>
      <c r="H157" s="778"/>
      <c r="I157" s="778"/>
      <c r="J157" s="778"/>
      <c r="K157" s="778"/>
      <c r="L157" s="778"/>
      <c r="M157" s="778"/>
      <c r="N157" s="778"/>
      <c r="O157" s="778"/>
      <c r="P157" s="778"/>
      <c r="Q157" s="271"/>
      <c r="R157" s="272"/>
      <c r="S157" s="290" t="s">
        <v>256</v>
      </c>
      <c r="AA157" s="215"/>
      <c r="AB157" s="278"/>
      <c r="AD157" s="763"/>
      <c r="AE157" s="764"/>
      <c r="AF157" s="764"/>
      <c r="AG157" s="765"/>
      <c r="AH157" s="765"/>
      <c r="AI157" s="765"/>
      <c r="AJ157" s="765"/>
      <c r="AK157" s="765"/>
      <c r="AL157" s="776"/>
      <c r="AM157" s="776"/>
      <c r="AN157" s="777"/>
    </row>
    <row r="158" spans="3:40" ht="15.75" customHeight="1">
      <c r="E158" s="270"/>
      <c r="F158" s="270"/>
      <c r="G158" s="270"/>
      <c r="H158" s="270"/>
      <c r="I158" s="270"/>
      <c r="J158" s="294"/>
      <c r="K158" s="294"/>
      <c r="L158" s="294"/>
      <c r="M158" s="294"/>
      <c r="R158" s="272"/>
      <c r="S158" s="290" t="s">
        <v>257</v>
      </c>
      <c r="AB158" s="278"/>
      <c r="AD158" s="763" t="s">
        <v>258</v>
      </c>
      <c r="AE158" s="764"/>
      <c r="AF158" s="764"/>
      <c r="AG158" s="765"/>
      <c r="AH158" s="765"/>
      <c r="AI158" s="765"/>
      <c r="AJ158" s="765"/>
      <c r="AK158" s="765"/>
      <c r="AL158" s="769">
        <f>COUNTIF(AI17:AJ76,"Transferred Out")</f>
        <v>0</v>
      </c>
      <c r="AM158" s="769">
        <f>COUNTIF(AI78:AJ137,"Transferred Out")</f>
        <v>0</v>
      </c>
      <c r="AN158" s="771">
        <f>AL158+AM158</f>
        <v>0</v>
      </c>
    </row>
    <row r="159" spans="3:40" ht="14.25" customHeight="1">
      <c r="D159" s="270"/>
      <c r="E159" s="270"/>
      <c r="F159" s="270"/>
      <c r="G159" s="270"/>
      <c r="H159" s="270"/>
      <c r="I159" s="270"/>
      <c r="R159" s="272"/>
      <c r="S159" s="286" t="s">
        <v>259</v>
      </c>
      <c r="Y159" s="287"/>
      <c r="Z159" s="287"/>
      <c r="AA159" s="287"/>
      <c r="AB159" s="278"/>
      <c r="AD159" s="763"/>
      <c r="AE159" s="764"/>
      <c r="AF159" s="764"/>
      <c r="AG159" s="765"/>
      <c r="AH159" s="765"/>
      <c r="AI159" s="765"/>
      <c r="AJ159" s="765"/>
      <c r="AK159" s="765"/>
      <c r="AL159" s="769"/>
      <c r="AM159" s="769"/>
      <c r="AN159" s="771"/>
    </row>
    <row r="160" spans="3:40" ht="15" customHeight="1">
      <c r="D160" s="762"/>
      <c r="E160" s="762"/>
      <c r="F160" s="762"/>
      <c r="G160" s="762"/>
      <c r="H160" s="762"/>
      <c r="I160" s="762"/>
      <c r="R160" s="272"/>
      <c r="S160" s="290" t="s">
        <v>260</v>
      </c>
      <c r="AB160" s="278"/>
      <c r="AC160" s="282"/>
      <c r="AD160" s="763" t="s">
        <v>261</v>
      </c>
      <c r="AE160" s="764"/>
      <c r="AF160" s="764"/>
      <c r="AG160" s="765"/>
      <c r="AH160" s="765"/>
      <c r="AI160" s="765"/>
      <c r="AJ160" s="765"/>
      <c r="AK160" s="765"/>
      <c r="AL160" s="769">
        <f>COUNTIF(AI17:AJ76,"Transferred In")</f>
        <v>0</v>
      </c>
      <c r="AM160" s="769">
        <f>COUNTIF(AI78:AJ137,"Transferred In")</f>
        <v>0</v>
      </c>
      <c r="AN160" s="771">
        <f>AL160+AM160</f>
        <v>0</v>
      </c>
    </row>
    <row r="161" spans="3:40" ht="15.75" customHeight="1" thickBot="1">
      <c r="D161" s="762"/>
      <c r="E161" s="762"/>
      <c r="F161" s="762"/>
      <c r="G161" s="762"/>
      <c r="H161" s="762"/>
      <c r="I161" s="762"/>
      <c r="R161" s="272"/>
      <c r="S161" s="290" t="s">
        <v>262</v>
      </c>
      <c r="AB161" s="278"/>
      <c r="AD161" s="766"/>
      <c r="AE161" s="767"/>
      <c r="AF161" s="767"/>
      <c r="AG161" s="768"/>
      <c r="AH161" s="768"/>
      <c r="AI161" s="768"/>
      <c r="AJ161" s="768"/>
      <c r="AK161" s="768"/>
      <c r="AL161" s="770"/>
      <c r="AM161" s="770"/>
      <c r="AN161" s="772"/>
    </row>
    <row r="162" spans="3:40" ht="14.25" customHeight="1">
      <c r="D162" s="215"/>
      <c r="E162" s="215"/>
      <c r="R162" s="272"/>
      <c r="S162" s="290" t="s">
        <v>263</v>
      </c>
      <c r="AB162" s="278"/>
    </row>
    <row r="163" spans="3:40">
      <c r="D163" s="215"/>
      <c r="E163" s="215"/>
      <c r="F163" s="215"/>
      <c r="G163" s="215"/>
      <c r="H163" s="215"/>
      <c r="I163" s="215"/>
      <c r="R163" s="272"/>
      <c r="S163" s="286" t="s">
        <v>264</v>
      </c>
      <c r="AB163" s="278"/>
      <c r="AD163" s="295" t="s">
        <v>265</v>
      </c>
      <c r="AE163" s="295"/>
      <c r="AF163" s="295"/>
      <c r="AN163" s="296"/>
    </row>
    <row r="164" spans="3:40">
      <c r="D164" s="297"/>
      <c r="E164" s="297"/>
      <c r="F164" s="215"/>
      <c r="G164" s="215"/>
      <c r="H164" s="215"/>
      <c r="I164" s="215"/>
      <c r="R164" s="272"/>
      <c r="S164" s="290" t="s">
        <v>266</v>
      </c>
      <c r="AB164" s="278"/>
    </row>
    <row r="165" spans="3:40" ht="12" customHeight="1">
      <c r="D165" s="297"/>
      <c r="E165" s="297"/>
      <c r="R165" s="272"/>
      <c r="S165" s="773" t="s">
        <v>267</v>
      </c>
      <c r="T165" s="774"/>
      <c r="U165" s="774"/>
      <c r="V165" s="774"/>
      <c r="W165" s="774"/>
      <c r="X165" s="774"/>
      <c r="Y165" s="774"/>
      <c r="Z165" s="774"/>
      <c r="AA165" s="774"/>
      <c r="AB165" s="775"/>
    </row>
    <row r="166" spans="3:40" ht="9.6" customHeight="1">
      <c r="D166" s="297"/>
      <c r="E166" s="297"/>
      <c r="R166" s="272"/>
      <c r="S166" s="773"/>
      <c r="T166" s="774"/>
      <c r="U166" s="774"/>
      <c r="V166" s="774"/>
      <c r="W166" s="774"/>
      <c r="X166" s="774"/>
      <c r="Y166" s="774"/>
      <c r="Z166" s="774"/>
      <c r="AA166" s="774"/>
      <c r="AB166" s="775"/>
      <c r="AD166" s="898" t="str">
        <f>IF('SF2'!AD166="","",'SF2'!AD166)</f>
        <v>NAME</v>
      </c>
      <c r="AE166" s="898"/>
      <c r="AF166" s="898"/>
      <c r="AG166" s="898"/>
      <c r="AH166" s="898"/>
      <c r="AI166" s="898"/>
      <c r="AJ166" s="898"/>
      <c r="AK166" s="898"/>
      <c r="AL166" s="898"/>
      <c r="AM166" s="898"/>
      <c r="AN166" s="898"/>
    </row>
    <row r="167" spans="3:40" ht="17.25" thickBot="1">
      <c r="D167" s="297"/>
      <c r="E167" s="297"/>
      <c r="S167" s="290" t="s">
        <v>268</v>
      </c>
      <c r="AB167" s="184"/>
      <c r="AD167" s="898"/>
      <c r="AE167" s="898"/>
      <c r="AF167" s="898"/>
      <c r="AG167" s="898"/>
      <c r="AH167" s="898"/>
      <c r="AI167" s="898"/>
      <c r="AJ167" s="898"/>
      <c r="AK167" s="898"/>
      <c r="AL167" s="898"/>
      <c r="AM167" s="898"/>
      <c r="AN167" s="898"/>
    </row>
    <row r="168" spans="3:40" ht="14.25" customHeight="1">
      <c r="D168" s="215"/>
      <c r="E168" s="215"/>
      <c r="S168" s="286" t="s">
        <v>269</v>
      </c>
      <c r="AB168" s="184"/>
      <c r="AD168" s="756" t="s">
        <v>270</v>
      </c>
      <c r="AE168" s="756"/>
      <c r="AF168" s="756"/>
      <c r="AG168" s="756"/>
      <c r="AH168" s="756"/>
      <c r="AI168" s="756"/>
      <c r="AJ168" s="756"/>
      <c r="AK168" s="756"/>
      <c r="AL168" s="756"/>
      <c r="AM168" s="756"/>
      <c r="AN168" s="756"/>
    </row>
    <row r="169" spans="3:40" ht="21.6" customHeight="1">
      <c r="C169" s="757"/>
      <c r="D169" s="757"/>
      <c r="E169" s="297"/>
      <c r="S169" s="290" t="s">
        <v>271</v>
      </c>
      <c r="AB169" s="184"/>
      <c r="AD169" s="758" t="s">
        <v>272</v>
      </c>
      <c r="AE169" s="758"/>
      <c r="AF169" s="758"/>
      <c r="AG169" s="758"/>
    </row>
    <row r="170" spans="3:40" ht="14.25" customHeight="1" thickBot="1">
      <c r="C170" s="757"/>
      <c r="D170" s="757"/>
      <c r="E170" s="297"/>
      <c r="S170" s="298" t="s">
        <v>273</v>
      </c>
      <c r="T170" s="183"/>
      <c r="U170" s="183"/>
      <c r="V170" s="183"/>
      <c r="W170" s="183"/>
      <c r="X170" s="183"/>
      <c r="Y170" s="183"/>
      <c r="Z170" s="183"/>
      <c r="AA170" s="183"/>
      <c r="AB170" s="299"/>
    </row>
    <row r="172" spans="3:40" ht="6.6" customHeight="1"/>
    <row r="173" spans="3:40" ht="19.899999999999999" customHeight="1" thickBot="1">
      <c r="S173" s="899" t="str">
        <f>IF('SF2'!S173="","",'SF2'!S173)</f>
        <v>NAME</v>
      </c>
      <c r="T173" s="899"/>
      <c r="U173" s="899"/>
      <c r="V173" s="899"/>
      <c r="W173" s="899"/>
      <c r="X173" s="899"/>
      <c r="Y173" s="899"/>
      <c r="Z173" s="899"/>
      <c r="AA173" s="899"/>
      <c r="AB173" s="899"/>
      <c r="AC173" s="300"/>
      <c r="AD173" s="898" t="str">
        <f>IF('SF2'!AD173="","",'SF2'!AD173)</f>
        <v>NAME</v>
      </c>
      <c r="AE173" s="898"/>
      <c r="AF173" s="898"/>
      <c r="AG173" s="898"/>
      <c r="AH173" s="898"/>
      <c r="AI173" s="898"/>
      <c r="AJ173" s="898"/>
      <c r="AK173" s="898"/>
      <c r="AL173" s="898"/>
      <c r="AM173" s="898"/>
      <c r="AN173" s="898"/>
    </row>
    <row r="174" spans="3:40" ht="15.6" customHeight="1">
      <c r="S174" s="761" t="s">
        <v>274</v>
      </c>
      <c r="T174" s="761"/>
      <c r="U174" s="761"/>
      <c r="V174" s="761"/>
      <c r="W174" s="761"/>
      <c r="X174" s="761"/>
      <c r="Y174" s="761"/>
      <c r="Z174" s="761"/>
      <c r="AA174" s="761"/>
      <c r="AB174" s="761"/>
      <c r="AC174" s="301"/>
      <c r="AD174" s="756" t="s">
        <v>275</v>
      </c>
      <c r="AE174" s="756"/>
      <c r="AF174" s="756"/>
      <c r="AG174" s="756"/>
      <c r="AH174" s="756"/>
      <c r="AI174" s="756"/>
      <c r="AJ174" s="756"/>
      <c r="AK174" s="756"/>
      <c r="AL174" s="756"/>
      <c r="AM174" s="756"/>
      <c r="AN174" s="756"/>
    </row>
  </sheetData>
  <sheetProtection algorithmName="SHA-512" hashValue="9HrEcoX+OV7UrwRdTL7KFSPeLcfl4Qr7OYQiE6/j/euHNfdRtq3R5RVyRAMqm58Cs+7RTr/pqb14a1hCUrkrRw==" saltValue="TgOBxgv3v1IllaTD8Ufk1w==" spinCount="100000" sheet="1" objects="1" scenarios="1"/>
  <autoFilter ref="AY15:AY137" xr:uid="{02BF5AF2-870C-4757-A3F8-BB1C6D48AC4F}"/>
  <mergeCells count="463">
    <mergeCell ref="S174:AB174"/>
    <mergeCell ref="AD174:AN174"/>
    <mergeCell ref="S165:AB166"/>
    <mergeCell ref="AD166:AN167"/>
    <mergeCell ref="AD168:AN168"/>
    <mergeCell ref="C169:D170"/>
    <mergeCell ref="AD169:AG169"/>
    <mergeCell ref="S173:AB173"/>
    <mergeCell ref="AD173:AN173"/>
    <mergeCell ref="AD158:AK159"/>
    <mergeCell ref="AL158:AL159"/>
    <mergeCell ref="AM158:AM159"/>
    <mergeCell ref="AN158:AN159"/>
    <mergeCell ref="D160:I161"/>
    <mergeCell ref="AD160:AK161"/>
    <mergeCell ref="AL160:AL161"/>
    <mergeCell ref="AM160:AM161"/>
    <mergeCell ref="AN160:AN161"/>
    <mergeCell ref="C154:Q155"/>
    <mergeCell ref="AD154:AK155"/>
    <mergeCell ref="AL154:AL155"/>
    <mergeCell ref="AM154:AM155"/>
    <mergeCell ref="AN154:AN155"/>
    <mergeCell ref="AD156:AK157"/>
    <mergeCell ref="AL156:AL157"/>
    <mergeCell ref="AM156:AM157"/>
    <mergeCell ref="AN156:AN157"/>
    <mergeCell ref="D157:P157"/>
    <mergeCell ref="C151:N151"/>
    <mergeCell ref="AD151:AK151"/>
    <mergeCell ref="C152:P153"/>
    <mergeCell ref="AD152:AK153"/>
    <mergeCell ref="AL152:AL153"/>
    <mergeCell ref="AM152:AM153"/>
    <mergeCell ref="AN152:AN153"/>
    <mergeCell ref="C149:C150"/>
    <mergeCell ref="D149:E150"/>
    <mergeCell ref="F149:O149"/>
    <mergeCell ref="P149:Q150"/>
    <mergeCell ref="AD149:AK150"/>
    <mergeCell ref="AL149:AL150"/>
    <mergeCell ref="C147:C148"/>
    <mergeCell ref="D147:D148"/>
    <mergeCell ref="F147:O147"/>
    <mergeCell ref="AD147:AK148"/>
    <mergeCell ref="AL147:AL148"/>
    <mergeCell ref="AM147:AM148"/>
    <mergeCell ref="AN147:AN148"/>
    <mergeCell ref="F148:O148"/>
    <mergeCell ref="AM149:AM150"/>
    <mergeCell ref="AN149:AN150"/>
    <mergeCell ref="F150:O150"/>
    <mergeCell ref="C145:C146"/>
    <mergeCell ref="D145:D146"/>
    <mergeCell ref="F145:O145"/>
    <mergeCell ref="P145:Q146"/>
    <mergeCell ref="AD145:AK146"/>
    <mergeCell ref="AL145:AL146"/>
    <mergeCell ref="AM145:AM146"/>
    <mergeCell ref="AN145:AN146"/>
    <mergeCell ref="F146:O146"/>
    <mergeCell ref="AD141:AG142"/>
    <mergeCell ref="AH141:AH142"/>
    <mergeCell ref="AI141:AJ142"/>
    <mergeCell ref="AK141:AK142"/>
    <mergeCell ref="AL141:AN141"/>
    <mergeCell ref="C142:P142"/>
    <mergeCell ref="S142:AA144"/>
    <mergeCell ref="C143:P143"/>
    <mergeCell ref="AD143:AK144"/>
    <mergeCell ref="AL143:AL144"/>
    <mergeCell ref="AM143:AM144"/>
    <mergeCell ref="AN143:AN144"/>
    <mergeCell ref="C144:P144"/>
    <mergeCell ref="D138:E138"/>
    <mergeCell ref="AI138:AN138"/>
    <mergeCell ref="D139:E139"/>
    <mergeCell ref="AI139:AN139"/>
    <mergeCell ref="C140:D140"/>
    <mergeCell ref="F140:J140"/>
    <mergeCell ref="D136:E136"/>
    <mergeCell ref="AI136:AJ136"/>
    <mergeCell ref="AK136:AN136"/>
    <mergeCell ref="D137:E137"/>
    <mergeCell ref="AI137:AJ137"/>
    <mergeCell ref="AK137:AN137"/>
    <mergeCell ref="D134:E134"/>
    <mergeCell ref="AI134:AJ134"/>
    <mergeCell ref="AK134:AN134"/>
    <mergeCell ref="D135:E135"/>
    <mergeCell ref="AI135:AJ135"/>
    <mergeCell ref="AK135:AN135"/>
    <mergeCell ref="D132:E132"/>
    <mergeCell ref="AI132:AJ132"/>
    <mergeCell ref="AK132:AN132"/>
    <mergeCell ref="D133:E133"/>
    <mergeCell ref="AI133:AJ133"/>
    <mergeCell ref="AK133:AN133"/>
    <mergeCell ref="D130:E130"/>
    <mergeCell ref="AI130:AJ130"/>
    <mergeCell ref="AK130:AN130"/>
    <mergeCell ref="D131:E131"/>
    <mergeCell ref="AI131:AJ131"/>
    <mergeCell ref="AK131:AN131"/>
    <mergeCell ref="D128:E128"/>
    <mergeCell ref="AI128:AJ128"/>
    <mergeCell ref="AK128:AN128"/>
    <mergeCell ref="D129:E129"/>
    <mergeCell ref="AI129:AJ129"/>
    <mergeCell ref="AK129:AN129"/>
    <mergeCell ref="D126:E126"/>
    <mergeCell ref="AI126:AJ126"/>
    <mergeCell ref="AK126:AN126"/>
    <mergeCell ref="D127:E127"/>
    <mergeCell ref="AI127:AJ127"/>
    <mergeCell ref="AK127:AN127"/>
    <mergeCell ref="D124:E124"/>
    <mergeCell ref="AI124:AJ124"/>
    <mergeCell ref="AK124:AN124"/>
    <mergeCell ref="D125:E125"/>
    <mergeCell ref="AI125:AJ125"/>
    <mergeCell ref="AK125:AN125"/>
    <mergeCell ref="D122:E122"/>
    <mergeCell ref="AI122:AJ122"/>
    <mergeCell ref="AK122:AN122"/>
    <mergeCell ref="D123:E123"/>
    <mergeCell ref="AI123:AJ123"/>
    <mergeCell ref="AK123:AN123"/>
    <mergeCell ref="D120:E120"/>
    <mergeCell ref="AI120:AJ120"/>
    <mergeCell ref="AK120:AN120"/>
    <mergeCell ref="D121:E121"/>
    <mergeCell ref="AI121:AJ121"/>
    <mergeCell ref="AK121:AN121"/>
    <mergeCell ref="D118:E118"/>
    <mergeCell ref="AI118:AJ118"/>
    <mergeCell ref="AK118:AN118"/>
    <mergeCell ref="D119:E119"/>
    <mergeCell ref="AI119:AJ119"/>
    <mergeCell ref="AK119:AN119"/>
    <mergeCell ref="D116:E116"/>
    <mergeCell ref="AI116:AJ116"/>
    <mergeCell ref="AK116:AN116"/>
    <mergeCell ref="D117:E117"/>
    <mergeCell ref="AI117:AJ117"/>
    <mergeCell ref="AK117:AN117"/>
    <mergeCell ref="D114:E114"/>
    <mergeCell ref="AI114:AJ114"/>
    <mergeCell ref="AK114:AN114"/>
    <mergeCell ref="D115:E115"/>
    <mergeCell ref="AI115:AJ115"/>
    <mergeCell ref="AK115:AN115"/>
    <mergeCell ref="D112:E112"/>
    <mergeCell ref="AI112:AJ112"/>
    <mergeCell ref="AK112:AN112"/>
    <mergeCell ref="D113:E113"/>
    <mergeCell ref="AI113:AJ113"/>
    <mergeCell ref="AK113:AN113"/>
    <mergeCell ref="D110:E110"/>
    <mergeCell ref="AI110:AJ110"/>
    <mergeCell ref="AK110:AN110"/>
    <mergeCell ref="D111:E111"/>
    <mergeCell ref="AI111:AJ111"/>
    <mergeCell ref="AK111:AN111"/>
    <mergeCell ref="D108:E108"/>
    <mergeCell ref="AI108:AJ108"/>
    <mergeCell ref="AK108:AN108"/>
    <mergeCell ref="D109:E109"/>
    <mergeCell ref="AI109:AJ109"/>
    <mergeCell ref="AK109:AN109"/>
    <mergeCell ref="D106:E106"/>
    <mergeCell ref="AI106:AJ106"/>
    <mergeCell ref="AK106:AN106"/>
    <mergeCell ref="D107:E107"/>
    <mergeCell ref="AI107:AJ107"/>
    <mergeCell ref="AK107:AN107"/>
    <mergeCell ref="D104:E104"/>
    <mergeCell ref="AI104:AJ104"/>
    <mergeCell ref="AK104:AN104"/>
    <mergeCell ref="D105:E105"/>
    <mergeCell ref="AI105:AJ105"/>
    <mergeCell ref="AK105:AN105"/>
    <mergeCell ref="D102:E102"/>
    <mergeCell ref="AI102:AJ102"/>
    <mergeCell ref="AK102:AN102"/>
    <mergeCell ref="D103:E103"/>
    <mergeCell ref="AI103:AJ103"/>
    <mergeCell ref="AK103:AN103"/>
    <mergeCell ref="D100:E100"/>
    <mergeCell ref="AI100:AJ100"/>
    <mergeCell ref="AK100:AN100"/>
    <mergeCell ref="D101:E101"/>
    <mergeCell ref="AI101:AJ101"/>
    <mergeCell ref="AK101:AN101"/>
    <mergeCell ref="D98:E98"/>
    <mergeCell ref="AI98:AJ98"/>
    <mergeCell ref="AK98:AN98"/>
    <mergeCell ref="D99:E99"/>
    <mergeCell ref="AI99:AJ99"/>
    <mergeCell ref="AK99:AN99"/>
    <mergeCell ref="D96:E96"/>
    <mergeCell ref="AI96:AJ96"/>
    <mergeCell ref="AK96:AN96"/>
    <mergeCell ref="D97:E97"/>
    <mergeCell ref="AI97:AJ97"/>
    <mergeCell ref="AK97:AN97"/>
    <mergeCell ref="D94:E94"/>
    <mergeCell ref="AI94:AJ94"/>
    <mergeCell ref="AK94:AN94"/>
    <mergeCell ref="D95:E95"/>
    <mergeCell ref="AI95:AJ95"/>
    <mergeCell ref="AK95:AN95"/>
    <mergeCell ref="D92:E92"/>
    <mergeCell ref="AI92:AJ92"/>
    <mergeCell ref="AK92:AN92"/>
    <mergeCell ref="D93:E93"/>
    <mergeCell ref="AI93:AJ93"/>
    <mergeCell ref="AK93:AN93"/>
    <mergeCell ref="D90:E90"/>
    <mergeCell ref="AI90:AJ90"/>
    <mergeCell ref="AK90:AN90"/>
    <mergeCell ref="D91:E91"/>
    <mergeCell ref="AI91:AJ91"/>
    <mergeCell ref="AK91:AN91"/>
    <mergeCell ref="D88:E88"/>
    <mergeCell ref="AI88:AJ88"/>
    <mergeCell ref="AK88:AN88"/>
    <mergeCell ref="D89:E89"/>
    <mergeCell ref="AI89:AJ89"/>
    <mergeCell ref="AK89:AN89"/>
    <mergeCell ref="D86:E86"/>
    <mergeCell ref="AI86:AJ86"/>
    <mergeCell ref="AK86:AN86"/>
    <mergeCell ref="D87:E87"/>
    <mergeCell ref="AI87:AJ87"/>
    <mergeCell ref="AK87:AN87"/>
    <mergeCell ref="D84:E84"/>
    <mergeCell ref="AI84:AJ84"/>
    <mergeCell ref="AK84:AN84"/>
    <mergeCell ref="D85:E85"/>
    <mergeCell ref="AI85:AJ85"/>
    <mergeCell ref="AK85:AN85"/>
    <mergeCell ref="D82:E82"/>
    <mergeCell ref="AI82:AJ82"/>
    <mergeCell ref="AK82:AN82"/>
    <mergeCell ref="D83:E83"/>
    <mergeCell ref="AI83:AJ83"/>
    <mergeCell ref="AK83:AN83"/>
    <mergeCell ref="D80:E80"/>
    <mergeCell ref="AI80:AJ80"/>
    <mergeCell ref="AK80:AN80"/>
    <mergeCell ref="D81:E81"/>
    <mergeCell ref="AI81:AJ81"/>
    <mergeCell ref="AK81:AN81"/>
    <mergeCell ref="D77:E77"/>
    <mergeCell ref="AK77:AN77"/>
    <mergeCell ref="D78:E78"/>
    <mergeCell ref="AI78:AJ78"/>
    <mergeCell ref="AK78:AN78"/>
    <mergeCell ref="D79:E79"/>
    <mergeCell ref="AI79:AJ79"/>
    <mergeCell ref="AK79:AN79"/>
    <mergeCell ref="D75:E75"/>
    <mergeCell ref="AI75:AJ75"/>
    <mergeCell ref="AK75:AN75"/>
    <mergeCell ref="D76:E76"/>
    <mergeCell ref="AI76:AJ76"/>
    <mergeCell ref="AK76:AN76"/>
    <mergeCell ref="D73:E73"/>
    <mergeCell ref="AI73:AJ73"/>
    <mergeCell ref="AK73:AN73"/>
    <mergeCell ref="D74:E74"/>
    <mergeCell ref="AI74:AJ74"/>
    <mergeCell ref="AK74:AN74"/>
    <mergeCell ref="D71:E71"/>
    <mergeCell ref="AI71:AJ71"/>
    <mergeCell ref="AK71:AN71"/>
    <mergeCell ref="D72:E72"/>
    <mergeCell ref="AI72:AJ72"/>
    <mergeCell ref="AK72:AN72"/>
    <mergeCell ref="D69:E69"/>
    <mergeCell ref="AI69:AJ69"/>
    <mergeCell ref="AK69:AN69"/>
    <mergeCell ref="D70:E70"/>
    <mergeCell ref="AI70:AJ70"/>
    <mergeCell ref="AK70:AN70"/>
    <mergeCell ref="D67:E67"/>
    <mergeCell ref="AI67:AJ67"/>
    <mergeCell ref="AK67:AN67"/>
    <mergeCell ref="D68:E68"/>
    <mergeCell ref="AI68:AJ68"/>
    <mergeCell ref="AK68:AN68"/>
    <mergeCell ref="D65:E65"/>
    <mergeCell ref="AI65:AJ65"/>
    <mergeCell ref="AK65:AN65"/>
    <mergeCell ref="D66:E66"/>
    <mergeCell ref="AI66:AJ66"/>
    <mergeCell ref="AK66:AN66"/>
    <mergeCell ref="D63:E63"/>
    <mergeCell ref="AI63:AJ63"/>
    <mergeCell ref="AK63:AN63"/>
    <mergeCell ref="D64:E64"/>
    <mergeCell ref="AI64:AJ64"/>
    <mergeCell ref="AK64:AN64"/>
    <mergeCell ref="D61:E61"/>
    <mergeCell ref="AI61:AJ61"/>
    <mergeCell ref="AK61:AN61"/>
    <mergeCell ref="D62:E62"/>
    <mergeCell ref="AI62:AJ62"/>
    <mergeCell ref="AK62:AN62"/>
    <mergeCell ref="D59:E59"/>
    <mergeCell ref="AI59:AJ59"/>
    <mergeCell ref="AK59:AN59"/>
    <mergeCell ref="D60:E60"/>
    <mergeCell ref="AI60:AJ60"/>
    <mergeCell ref="AK60:AN60"/>
    <mergeCell ref="D57:E57"/>
    <mergeCell ref="AI57:AJ57"/>
    <mergeCell ref="AK57:AN57"/>
    <mergeCell ref="D58:E58"/>
    <mergeCell ref="AI58:AJ58"/>
    <mergeCell ref="AK58:AN58"/>
    <mergeCell ref="D55:E55"/>
    <mergeCell ref="AI55:AJ55"/>
    <mergeCell ref="AK55:AN55"/>
    <mergeCell ref="D56:E56"/>
    <mergeCell ref="AI56:AJ56"/>
    <mergeCell ref="AK56:AN56"/>
    <mergeCell ref="D53:E53"/>
    <mergeCell ref="AI53:AJ53"/>
    <mergeCell ref="AK53:AN53"/>
    <mergeCell ref="D54:E54"/>
    <mergeCell ref="AI54:AJ54"/>
    <mergeCell ref="AK54:AN54"/>
    <mergeCell ref="D51:E51"/>
    <mergeCell ref="AI51:AJ51"/>
    <mergeCell ref="AK51:AN51"/>
    <mergeCell ref="D52:E52"/>
    <mergeCell ref="AI52:AJ52"/>
    <mergeCell ref="AK52:AN52"/>
    <mergeCell ref="D49:E49"/>
    <mergeCell ref="AI49:AJ49"/>
    <mergeCell ref="AK49:AN49"/>
    <mergeCell ref="D50:E50"/>
    <mergeCell ref="AI50:AJ50"/>
    <mergeCell ref="AK50:AN50"/>
    <mergeCell ref="D47:E47"/>
    <mergeCell ref="AI47:AJ47"/>
    <mergeCell ref="AK47:AN47"/>
    <mergeCell ref="D48:E48"/>
    <mergeCell ref="AI48:AJ48"/>
    <mergeCell ref="AK48:AN48"/>
    <mergeCell ref="D45:E45"/>
    <mergeCell ref="AI45:AJ45"/>
    <mergeCell ref="AK45:AN45"/>
    <mergeCell ref="D46:E46"/>
    <mergeCell ref="AI46:AJ46"/>
    <mergeCell ref="AK46:AN46"/>
    <mergeCell ref="D43:E43"/>
    <mergeCell ref="AI43:AJ43"/>
    <mergeCell ref="AK43:AN43"/>
    <mergeCell ref="D44:E44"/>
    <mergeCell ref="AI44:AJ44"/>
    <mergeCell ref="AK44:AN44"/>
    <mergeCell ref="D41:E41"/>
    <mergeCell ref="AI41:AJ41"/>
    <mergeCell ref="AK41:AN41"/>
    <mergeCell ref="D42:E42"/>
    <mergeCell ref="AI42:AJ42"/>
    <mergeCell ref="AK42:AN42"/>
    <mergeCell ref="D39:E39"/>
    <mergeCell ref="AI39:AJ39"/>
    <mergeCell ref="AK39:AN39"/>
    <mergeCell ref="D40:E40"/>
    <mergeCell ref="AI40:AJ40"/>
    <mergeCell ref="AK40:AN40"/>
    <mergeCell ref="D37:E37"/>
    <mergeCell ref="AI37:AJ37"/>
    <mergeCell ref="AK37:AN37"/>
    <mergeCell ref="D38:E38"/>
    <mergeCell ref="AI38:AJ38"/>
    <mergeCell ref="AK38:AN38"/>
    <mergeCell ref="D35:E35"/>
    <mergeCell ref="AI35:AJ35"/>
    <mergeCell ref="AK35:AN35"/>
    <mergeCell ref="D36:E36"/>
    <mergeCell ref="AI36:AJ36"/>
    <mergeCell ref="AK36:AN36"/>
    <mergeCell ref="D33:E33"/>
    <mergeCell ref="AI33:AJ33"/>
    <mergeCell ref="AK33:AN33"/>
    <mergeCell ref="D34:E34"/>
    <mergeCell ref="AI34:AJ34"/>
    <mergeCell ref="AK34:AN34"/>
    <mergeCell ref="D31:E31"/>
    <mergeCell ref="AI31:AJ31"/>
    <mergeCell ref="AK31:AN31"/>
    <mergeCell ref="D32:E32"/>
    <mergeCell ref="AI32:AJ32"/>
    <mergeCell ref="AK32:AN32"/>
    <mergeCell ref="D29:E29"/>
    <mergeCell ref="AI29:AJ29"/>
    <mergeCell ref="AK29:AN29"/>
    <mergeCell ref="D30:E30"/>
    <mergeCell ref="AI30:AJ30"/>
    <mergeCell ref="AK30:AN30"/>
    <mergeCell ref="D27:E27"/>
    <mergeCell ref="AI27:AJ27"/>
    <mergeCell ref="AK27:AN27"/>
    <mergeCell ref="D28:E28"/>
    <mergeCell ref="AI28:AJ28"/>
    <mergeCell ref="AK28:AN28"/>
    <mergeCell ref="D25:E25"/>
    <mergeCell ref="AI25:AJ25"/>
    <mergeCell ref="AK25:AN25"/>
    <mergeCell ref="D26:E26"/>
    <mergeCell ref="AI26:AJ26"/>
    <mergeCell ref="AK26:AN26"/>
    <mergeCell ref="D23:E23"/>
    <mergeCell ref="AI23:AJ23"/>
    <mergeCell ref="AK23:AN23"/>
    <mergeCell ref="D24:E24"/>
    <mergeCell ref="AI24:AJ24"/>
    <mergeCell ref="AK24:AN24"/>
    <mergeCell ref="D21:E21"/>
    <mergeCell ref="AI21:AJ21"/>
    <mergeCell ref="AK21:AN21"/>
    <mergeCell ref="AG15:AG16"/>
    <mergeCell ref="AH15:AH16"/>
    <mergeCell ref="D22:E22"/>
    <mergeCell ref="AI22:AJ22"/>
    <mergeCell ref="AK22:AN22"/>
    <mergeCell ref="D19:E19"/>
    <mergeCell ref="AI19:AJ19"/>
    <mergeCell ref="AK19:AN19"/>
    <mergeCell ref="D20:E20"/>
    <mergeCell ref="AI20:AJ20"/>
    <mergeCell ref="AK20:AN20"/>
    <mergeCell ref="D17:E17"/>
    <mergeCell ref="AI17:AJ17"/>
    <mergeCell ref="AK17:AN17"/>
    <mergeCell ref="D18:E18"/>
    <mergeCell ref="AI18:AJ18"/>
    <mergeCell ref="AK18:AN18"/>
    <mergeCell ref="C13:E16"/>
    <mergeCell ref="F13:AD13"/>
    <mergeCell ref="AG13:AH14"/>
    <mergeCell ref="AI13:AN16"/>
    <mergeCell ref="C7:AN7"/>
    <mergeCell ref="C8:AN8"/>
    <mergeCell ref="E11:G11"/>
    <mergeCell ref="I11:L11"/>
    <mergeCell ref="M11:Q11"/>
    <mergeCell ref="R11:Y11"/>
    <mergeCell ref="Z11:AD11"/>
    <mergeCell ref="AP13:AQ14"/>
    <mergeCell ref="AR13:AR14"/>
    <mergeCell ref="AP11:AU11"/>
    <mergeCell ref="E12:Q12"/>
    <mergeCell ref="R12:Y12"/>
    <mergeCell ref="Z12:AD12"/>
    <mergeCell ref="AG12:AH12"/>
    <mergeCell ref="AI12:AN12"/>
  </mergeCells>
  <dataValidations count="2">
    <dataValidation type="list" allowBlank="1" showInputMessage="1" showErrorMessage="1" sqref="AJ78 AI18:AI76 AI78:AI137 AJ18" xr:uid="{77F48AB5-4669-4578-B8CD-1FDACD336326}">
      <formula1>"NLS, Transferred In, Transferred Out"</formula1>
    </dataValidation>
    <dataValidation type="list" allowBlank="1" showInputMessage="1" showErrorMessage="1" sqref="AI17:AJ17" xr:uid="{1E6EAAB8-5B70-4E47-A97C-97073DACA3C8}">
      <formula1>"NLS,Transferred In, Transferred Out"</formula1>
    </dataValidation>
  </dataValidations>
  <printOptions horizontalCentered="1"/>
  <pageMargins left="0.15748031496062992" right="0.15748031496062992" top="0.19685039370078741" bottom="0.19685039370078741" header="0.15748031496062992" footer="0.15748031496062992"/>
  <pageSetup paperSize="14" scale="69" fitToHeight="0" orientation="landscape" r:id="rId1"/>
  <rowBreaks count="1" manualBreakCount="1">
    <brk id="87" min="2" max="39"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4974F-1532-40F6-8433-DEECF25A06AD}">
  <sheetPr codeName="Sheet34"/>
  <dimension ref="A1:AD1066"/>
  <sheetViews>
    <sheetView zoomScale="70" zoomScaleNormal="70" workbookViewId="0">
      <pane xSplit="1" ySplit="8" topLeftCell="B9" activePane="bottomRight" state="frozen"/>
      <selection activeCell="H16" sqref="H16"/>
      <selection pane="topRight" activeCell="H16" sqref="H16"/>
      <selection pane="bottomLeft" activeCell="H16" sqref="H16"/>
      <selection pane="bottomRight"/>
    </sheetView>
  </sheetViews>
  <sheetFormatPr defaultColWidth="12.42578125" defaultRowHeight="15" customHeight="1"/>
  <cols>
    <col min="1" max="1" width="20.5703125" style="544" customWidth="1"/>
    <col min="2" max="2" width="1.140625" style="303" customWidth="1"/>
    <col min="3" max="3" width="3.42578125" style="303" customWidth="1"/>
    <col min="4" max="4" width="50.5703125" style="303" customWidth="1"/>
    <col min="5" max="26" width="11.42578125" style="303" customWidth="1"/>
    <col min="27" max="28" width="11.5703125" style="303" customWidth="1"/>
    <col min="29" max="29" width="12.42578125" style="303"/>
    <col min="30" max="30" width="7.5703125" style="303" hidden="1" customWidth="1"/>
    <col min="31" max="16384" width="12.42578125" style="303"/>
  </cols>
  <sheetData>
    <row r="1" spans="1:30" s="302" customFormat="1" ht="3" customHeight="1">
      <c r="A1" s="544"/>
    </row>
    <row r="2" spans="1:30" s="544" customFormat="1" ht="13.9" customHeight="1"/>
    <row r="3" spans="1:30" s="544" customFormat="1" ht="13.9" customHeight="1"/>
    <row r="4" spans="1:30" s="544" customFormat="1" ht="13.9" customHeight="1"/>
    <row r="5" spans="1:30" s="544" customFormat="1" ht="13.9" customHeight="1"/>
    <row r="6" spans="1:30" ht="3" customHeight="1"/>
    <row r="7" spans="1:30" ht="12.6" customHeight="1" thickBot="1"/>
    <row r="8" spans="1:30" s="304" customFormat="1" ht="20.100000000000001" customHeight="1">
      <c r="A8" s="545"/>
      <c r="C8" s="305"/>
      <c r="D8" s="306" t="s">
        <v>276</v>
      </c>
      <c r="E8" s="902" t="str">
        <f>IF('SF2'!Z11="","",'SF2'!Z11)</f>
        <v>JUNE</v>
      </c>
      <c r="F8" s="903"/>
      <c r="G8" s="907" t="str">
        <f>IF('SF2 (2)'!Z11="","",'SF2 (2)'!Z11)</f>
        <v>JULY</v>
      </c>
      <c r="H8" s="903"/>
      <c r="I8" s="907" t="str">
        <f>IF('SF2 (3)'!Z11="","",'SF2 (3)'!Z11)</f>
        <v>AUGUST</v>
      </c>
      <c r="J8" s="903"/>
      <c r="K8" s="907" t="str">
        <f>IF('SF2 (4)'!Z11="","",'SF2 (4)'!Z11)</f>
        <v>SEPTEMBER</v>
      </c>
      <c r="L8" s="903"/>
      <c r="M8" s="907" t="str">
        <f>IF('SF2 (5)'!Z11="","",'SF2 (5)'!Z11)</f>
        <v>OCTOBER</v>
      </c>
      <c r="N8" s="903"/>
      <c r="O8" s="907" t="str">
        <f>IF('SF2 (6)'!Z11="","",'SF2 (6)'!Z11)</f>
        <v>NOVEMBER</v>
      </c>
      <c r="P8" s="903"/>
      <c r="Q8" s="907" t="str">
        <f>IF('SF2 (7)'!Z11="","",'SF2 (7)'!Z11)</f>
        <v>DECEMBER</v>
      </c>
      <c r="R8" s="903"/>
      <c r="S8" s="907" t="str">
        <f>IF('SF2 (8)'!Z11="","",'SF2 (8)'!Z11)</f>
        <v>JANUARY</v>
      </c>
      <c r="T8" s="903"/>
      <c r="U8" s="907" t="str">
        <f>IF('SF2 (9)'!Z11="","",'SF2 (9)'!Z11)</f>
        <v>FEBRUARY</v>
      </c>
      <c r="V8" s="903"/>
      <c r="W8" s="907" t="str">
        <f>IF('SF2 (10)'!Z11="","",'SF2 (10)'!Z11)</f>
        <v>MARCH</v>
      </c>
      <c r="X8" s="903"/>
      <c r="Y8" s="907" t="str">
        <f>IF('SF2 (11)'!Z11="","",'SF2 (11)'!Z11)</f>
        <v>APRIL</v>
      </c>
      <c r="Z8" s="903"/>
      <c r="AA8" s="904" t="s">
        <v>215</v>
      </c>
      <c r="AB8" s="903"/>
    </row>
    <row r="9" spans="1:30" s="304" customFormat="1" ht="20.100000000000001" customHeight="1">
      <c r="A9" s="545"/>
      <c r="C9" s="307"/>
      <c r="D9" s="308" t="s">
        <v>277</v>
      </c>
      <c r="E9" s="905">
        <f>IF('SF2'!AR13="","",'SF2'!AR13)</f>
        <v>16</v>
      </c>
      <c r="F9" s="901"/>
      <c r="G9" s="906">
        <f>IF('SF2 (2)'!AR13="","",'SF2 (2)'!AR13)</f>
        <v>23</v>
      </c>
      <c r="H9" s="901"/>
      <c r="I9" s="906">
        <f>IF('SF2 (3)'!AR13="","",'SF2 (3)'!AR13)</f>
        <v>19</v>
      </c>
      <c r="J9" s="901"/>
      <c r="K9" s="906">
        <f>IF('SF2 (4)'!AR13="","",'SF2 (4)'!AR13)</f>
        <v>22</v>
      </c>
      <c r="L9" s="901"/>
      <c r="M9" s="906">
        <f>IF('SF2 (5)'!AR13="","",'SF2 (5)'!AR13)</f>
        <v>22</v>
      </c>
      <c r="N9" s="901"/>
      <c r="O9" s="906">
        <f>IF('SF2 (6)'!AR13="","",'SF2 (6)'!AR13)</f>
        <v>19</v>
      </c>
      <c r="P9" s="901"/>
      <c r="Q9" s="906">
        <f>IF('SF2 (7)'!AR13="","",'SF2 (7)'!AR13)</f>
        <v>13</v>
      </c>
      <c r="R9" s="901"/>
      <c r="S9" s="906">
        <f>IF('SF2 (8)'!AR13="","",'SF2 (8)'!AR13)</f>
        <v>20</v>
      </c>
      <c r="T9" s="901"/>
      <c r="U9" s="906">
        <f>IF('SF2 (9)'!AR13="","",'SF2 (9)'!AR13)</f>
        <v>20</v>
      </c>
      <c r="V9" s="901"/>
      <c r="W9" s="906">
        <f>IF('SF2 (10)'!AR13="","",'SF2 (10)'!AR13)</f>
        <v>21</v>
      </c>
      <c r="X9" s="901"/>
      <c r="Y9" s="906">
        <f>IF('SF2 (11)'!AR13="","",'SF2 (11)'!AR13)</f>
        <v>6</v>
      </c>
      <c r="Z9" s="901"/>
      <c r="AA9" s="900">
        <f>IF(E9="","",SUM(E9:Z9))</f>
        <v>201</v>
      </c>
      <c r="AB9" s="901"/>
    </row>
    <row r="10" spans="1:30" s="304" customFormat="1" ht="20.100000000000001" customHeight="1">
      <c r="A10" s="545"/>
      <c r="C10" s="309"/>
      <c r="D10" s="310" t="s">
        <v>9</v>
      </c>
      <c r="E10" s="402" t="s">
        <v>196</v>
      </c>
      <c r="F10" s="311" t="s">
        <v>195</v>
      </c>
      <c r="G10" s="403" t="s">
        <v>196</v>
      </c>
      <c r="H10" s="311" t="s">
        <v>195</v>
      </c>
      <c r="I10" s="403" t="s">
        <v>196</v>
      </c>
      <c r="J10" s="311" t="s">
        <v>195</v>
      </c>
      <c r="K10" s="403" t="s">
        <v>196</v>
      </c>
      <c r="L10" s="311" t="s">
        <v>195</v>
      </c>
      <c r="M10" s="403" t="s">
        <v>196</v>
      </c>
      <c r="N10" s="311" t="s">
        <v>195</v>
      </c>
      <c r="O10" s="403" t="s">
        <v>196</v>
      </c>
      <c r="P10" s="311" t="s">
        <v>195</v>
      </c>
      <c r="Q10" s="403" t="s">
        <v>196</v>
      </c>
      <c r="R10" s="311" t="s">
        <v>195</v>
      </c>
      <c r="S10" s="403" t="s">
        <v>196</v>
      </c>
      <c r="T10" s="311" t="s">
        <v>195</v>
      </c>
      <c r="U10" s="403" t="s">
        <v>196</v>
      </c>
      <c r="V10" s="311" t="s">
        <v>195</v>
      </c>
      <c r="W10" s="403" t="s">
        <v>196</v>
      </c>
      <c r="X10" s="311" t="s">
        <v>195</v>
      </c>
      <c r="Y10" s="403" t="s">
        <v>196</v>
      </c>
      <c r="Z10" s="311" t="s">
        <v>195</v>
      </c>
      <c r="AA10" s="404" t="s">
        <v>196</v>
      </c>
      <c r="AB10" s="312" t="s">
        <v>195</v>
      </c>
    </row>
    <row r="11" spans="1:30" ht="18" customHeight="1">
      <c r="C11" s="324">
        <v>1</v>
      </c>
      <c r="D11" s="313" t="str">
        <f>IF('SF2'!D17="","",'SF2'!D17)</f>
        <v>DELA CRUZ, JUAN SANTOS</v>
      </c>
      <c r="E11" s="314">
        <f>IF('SF2'!AH17="","",'SF2'!AH17)</f>
        <v>15</v>
      </c>
      <c r="F11" s="315">
        <f>IF('SF2'!AG17="","",'SF2'!AG17)</f>
        <v>1</v>
      </c>
      <c r="G11" s="316">
        <f>IF('SF2 (2)'!AH17="","",'SF2 (2)'!AH17)</f>
        <v>22</v>
      </c>
      <c r="H11" s="315">
        <f>IF('SF2 (2)'!AG17="","",'SF2 (2)'!AG17)</f>
        <v>1</v>
      </c>
      <c r="I11" s="316">
        <f>IF('SF2 (3)'!AH17="","",'SF2 (3)'!AH17)</f>
        <v>18</v>
      </c>
      <c r="J11" s="315">
        <f>IF('SF2 (3)'!AG17="","",'SF2 (3)'!AG17)</f>
        <v>1</v>
      </c>
      <c r="K11" s="316">
        <f>IF('SF2 (4)'!AH17="","",'SF2 (4)'!AH17)</f>
        <v>21</v>
      </c>
      <c r="L11" s="315">
        <f>IF('SF2 (4)'!AG17="","",'SF2 (4)'!AG17)</f>
        <v>1</v>
      </c>
      <c r="M11" s="316">
        <f>IF('SF2 (5)'!AH17="","",'SF2 (5)'!AH17)</f>
        <v>21</v>
      </c>
      <c r="N11" s="315">
        <f>IF('SF2 (5)'!AG17="","",'SF2 (5)'!AG17)</f>
        <v>1</v>
      </c>
      <c r="O11" s="316">
        <f>IF('SF2 (6)'!AH17="","",'SF2 (6)'!AH17)</f>
        <v>18</v>
      </c>
      <c r="P11" s="315">
        <f>IF('SF2 (6)'!AG17="","",'SF2 (6)'!AG17)</f>
        <v>1</v>
      </c>
      <c r="Q11" s="316">
        <f>IF('SF2 (7)'!AH17="","",'SF2 (7)'!AH17)</f>
        <v>12</v>
      </c>
      <c r="R11" s="315">
        <f>IF('SF2 (7)'!AG17="","",'SF2 (7)'!AG17)</f>
        <v>1</v>
      </c>
      <c r="S11" s="316">
        <f>IF('SF2 (8)'!AH17="","",'SF2 (8)'!AH17)</f>
        <v>19</v>
      </c>
      <c r="T11" s="315">
        <f>IF('SF2 (8)'!AG17="","",'SF2 (8)'!AG17)</f>
        <v>1</v>
      </c>
      <c r="U11" s="316">
        <f>IF('SF2 (9)'!AH17="","",'SF2 (9)'!AH17)</f>
        <v>19</v>
      </c>
      <c r="V11" s="315">
        <f>IF('SF2 (9)'!AG17="","",'SF2 (9)'!AG17)</f>
        <v>1</v>
      </c>
      <c r="W11" s="316">
        <f>IF('SF2 (10)'!AH17="","",'SF2 (10)'!AH17)</f>
        <v>20</v>
      </c>
      <c r="X11" s="315">
        <f>IF('SF2 (10)'!AG17="","",'SF2 (10)'!AG17)</f>
        <v>1</v>
      </c>
      <c r="Y11" s="316">
        <f>IF('SF2 (11)'!AH17="","",'SF2 (11)'!AH17)</f>
        <v>5</v>
      </c>
      <c r="Z11" s="315">
        <f>IF('SF2 (11)'!AG17="","",'SF2 (11)'!AG17)</f>
        <v>1</v>
      </c>
      <c r="AA11" s="405">
        <f>IF(E11="","",SUM(E11,G11,I11,K11,M11,O11,Q11,S11,U11,W11,Y11))</f>
        <v>190</v>
      </c>
      <c r="AB11" s="317">
        <f>IF(F11="","",SUM(F11,H11,J11,L11,N11,P11,R11,T11,V11,X11,Z11))</f>
        <v>11</v>
      </c>
      <c r="AD11" s="303">
        <f t="shared" ref="AD11:AD30" si="0">IF(D11="",0,1)</f>
        <v>1</v>
      </c>
    </row>
    <row r="12" spans="1:30" ht="18" customHeight="1">
      <c r="C12" s="324">
        <v>2</v>
      </c>
      <c r="D12" s="313" t="str">
        <f>IF('SF2'!D18="","",'SF2'!D18)</f>
        <v>REYES, MARK VILLANUEVA</v>
      </c>
      <c r="E12" s="314">
        <f>IF('SF2'!AH18="","",'SF2'!AH18)</f>
        <v>15</v>
      </c>
      <c r="F12" s="315">
        <f>IF('SF2'!AG18="","",'SF2'!AG18)</f>
        <v>1</v>
      </c>
      <c r="G12" s="316">
        <f>IF('SF2 (2)'!AH18="","",'SF2 (2)'!AH18)</f>
        <v>23</v>
      </c>
      <c r="H12" s="315">
        <f>IF('SF2 (2)'!AG18="","",'SF2 (2)'!AG18)</f>
        <v>0</v>
      </c>
      <c r="I12" s="316">
        <f>IF('SF2 (3)'!AH18="","",'SF2 (3)'!AH18)</f>
        <v>19</v>
      </c>
      <c r="J12" s="315">
        <f>IF('SF2 (3)'!AG18="","",'SF2 (3)'!AG18)</f>
        <v>0</v>
      </c>
      <c r="K12" s="316">
        <f>IF('SF2 (4)'!AH18="","",'SF2 (4)'!AH18)</f>
        <v>22</v>
      </c>
      <c r="L12" s="315">
        <f>IF('SF2 (4)'!AG18="","",'SF2 (4)'!AG18)</f>
        <v>0</v>
      </c>
      <c r="M12" s="316">
        <f>IF('SF2 (5)'!AH18="","",'SF2 (5)'!AH18)</f>
        <v>22</v>
      </c>
      <c r="N12" s="315">
        <f>IF('SF2 (5)'!AG18="","",'SF2 (5)'!AG18)</f>
        <v>0</v>
      </c>
      <c r="O12" s="316">
        <f>IF('SF2 (6)'!AH18="","",'SF2 (6)'!AH18)</f>
        <v>19</v>
      </c>
      <c r="P12" s="315">
        <f>IF('SF2 (6)'!AG18="","",'SF2 (6)'!AG18)</f>
        <v>0</v>
      </c>
      <c r="Q12" s="316">
        <f>IF('SF2 (7)'!AH18="","",'SF2 (7)'!AH18)</f>
        <v>13</v>
      </c>
      <c r="R12" s="315">
        <f>IF('SF2 (7)'!AG18="","",'SF2 (7)'!AG18)</f>
        <v>0</v>
      </c>
      <c r="S12" s="316">
        <f>IF('SF2 (8)'!AH18="","",'SF2 (8)'!AH18)</f>
        <v>20</v>
      </c>
      <c r="T12" s="315">
        <f>IF('SF2 (8)'!AG18="","",'SF2 (8)'!AG18)</f>
        <v>0</v>
      </c>
      <c r="U12" s="316">
        <f>IF('SF2 (9)'!AH18="","",'SF2 (9)'!AH18)</f>
        <v>20</v>
      </c>
      <c r="V12" s="315">
        <f>IF('SF2 (9)'!AG18="","",'SF2 (9)'!AG18)</f>
        <v>0</v>
      </c>
      <c r="W12" s="316">
        <f>IF('SF2 (10)'!AH18="","",'SF2 (10)'!AH18)</f>
        <v>21</v>
      </c>
      <c r="X12" s="315">
        <f>IF('SF2 (10)'!AG18="","",'SF2 (10)'!AG18)</f>
        <v>0</v>
      </c>
      <c r="Y12" s="316">
        <f>IF('SF2 (11)'!AH18="","",'SF2 (11)'!AH18)</f>
        <v>6</v>
      </c>
      <c r="Z12" s="315">
        <f>IF('SF2 (11)'!AG18="","",'SF2 (11)'!AG18)</f>
        <v>0</v>
      </c>
      <c r="AA12" s="405">
        <f t="shared" ref="AA12:AA70" si="1">IF(E12="","",SUM(E12,G12,I12,K12,M12,O12,Q12,S12,U12,W12,Y12))</f>
        <v>200</v>
      </c>
      <c r="AB12" s="317">
        <f t="shared" ref="AB12:AB70" si="2">IF(F12="","",SUM(F12,H12,J12,L12,N12,P12,R12,T12,V12,X12,Z12))</f>
        <v>1</v>
      </c>
      <c r="AD12" s="303">
        <f t="shared" si="0"/>
        <v>1</v>
      </c>
    </row>
    <row r="13" spans="1:30" ht="18" customHeight="1">
      <c r="C13" s="324">
        <v>3</v>
      </c>
      <c r="D13" s="313" t="str">
        <f>IF('SF2'!D19="","",'SF2'!D19)</f>
        <v>SANTOS, CARLO MENDOZA</v>
      </c>
      <c r="E13" s="314">
        <f>IF('SF2'!AH19="","",'SF2'!AH19)</f>
        <v>16</v>
      </c>
      <c r="F13" s="315">
        <f>IF('SF2'!AG19="","",'SF2'!AG19)</f>
        <v>0</v>
      </c>
      <c r="G13" s="316">
        <f>IF('SF2 (2)'!AH19="","",'SF2 (2)'!AH19)</f>
        <v>23</v>
      </c>
      <c r="H13" s="315">
        <f>IF('SF2 (2)'!AG19="","",'SF2 (2)'!AG19)</f>
        <v>0</v>
      </c>
      <c r="I13" s="316">
        <f>IF('SF2 (3)'!AH19="","",'SF2 (3)'!AH19)</f>
        <v>19</v>
      </c>
      <c r="J13" s="315">
        <f>IF('SF2 (3)'!AG19="","",'SF2 (3)'!AG19)</f>
        <v>0</v>
      </c>
      <c r="K13" s="316">
        <f>IF('SF2 (4)'!AH19="","",'SF2 (4)'!AH19)</f>
        <v>22</v>
      </c>
      <c r="L13" s="315">
        <f>IF('SF2 (4)'!AG19="","",'SF2 (4)'!AG19)</f>
        <v>0</v>
      </c>
      <c r="M13" s="316">
        <f>IF('SF2 (5)'!AH19="","",'SF2 (5)'!AH19)</f>
        <v>22</v>
      </c>
      <c r="N13" s="315">
        <f>IF('SF2 (5)'!AG19="","",'SF2 (5)'!AG19)</f>
        <v>0</v>
      </c>
      <c r="O13" s="316">
        <f>IF('SF2 (6)'!AH19="","",'SF2 (6)'!AH19)</f>
        <v>19</v>
      </c>
      <c r="P13" s="315">
        <f>IF('SF2 (6)'!AG19="","",'SF2 (6)'!AG19)</f>
        <v>0</v>
      </c>
      <c r="Q13" s="316">
        <f>IF('SF2 (7)'!AH19="","",'SF2 (7)'!AH19)</f>
        <v>13</v>
      </c>
      <c r="R13" s="315">
        <f>IF('SF2 (7)'!AG19="","",'SF2 (7)'!AG19)</f>
        <v>0</v>
      </c>
      <c r="S13" s="316">
        <f>IF('SF2 (8)'!AH19="","",'SF2 (8)'!AH19)</f>
        <v>20</v>
      </c>
      <c r="T13" s="315">
        <f>IF('SF2 (8)'!AG19="","",'SF2 (8)'!AG19)</f>
        <v>0</v>
      </c>
      <c r="U13" s="316">
        <f>IF('SF2 (9)'!AH19="","",'SF2 (9)'!AH19)</f>
        <v>20</v>
      </c>
      <c r="V13" s="315">
        <f>IF('SF2 (9)'!AG19="","",'SF2 (9)'!AG19)</f>
        <v>0</v>
      </c>
      <c r="W13" s="316">
        <f>IF('SF2 (10)'!AH19="","",'SF2 (10)'!AH19)</f>
        <v>21</v>
      </c>
      <c r="X13" s="315">
        <f>IF('SF2 (10)'!AG19="","",'SF2 (10)'!AG19)</f>
        <v>0</v>
      </c>
      <c r="Y13" s="316">
        <f>IF('SF2 (11)'!AH19="","",'SF2 (11)'!AH19)</f>
        <v>6</v>
      </c>
      <c r="Z13" s="315">
        <f>IF('SF2 (11)'!AG19="","",'SF2 (11)'!AG19)</f>
        <v>0</v>
      </c>
      <c r="AA13" s="405">
        <f t="shared" si="1"/>
        <v>201</v>
      </c>
      <c r="AB13" s="317">
        <f t="shared" si="2"/>
        <v>0</v>
      </c>
      <c r="AD13" s="303">
        <f t="shared" si="0"/>
        <v>1</v>
      </c>
    </row>
    <row r="14" spans="1:30" ht="18" customHeight="1">
      <c r="C14" s="324">
        <v>4</v>
      </c>
      <c r="D14" s="313" t="str">
        <f>IF('SF2'!D20="","",'SF2'!D20)</f>
        <v>MENDOZA, GABRIEL LOPEZ</v>
      </c>
      <c r="E14" s="314">
        <f>IF('SF2'!AH20="","",'SF2'!AH20)</f>
        <v>16</v>
      </c>
      <c r="F14" s="315">
        <f>IF('SF2'!AG20="","",'SF2'!AG20)</f>
        <v>0</v>
      </c>
      <c r="G14" s="316">
        <f>IF('SF2 (2)'!AH20="","",'SF2 (2)'!AH20)</f>
        <v>23</v>
      </c>
      <c r="H14" s="315">
        <f>IF('SF2 (2)'!AG20="","",'SF2 (2)'!AG20)</f>
        <v>0</v>
      </c>
      <c r="I14" s="316">
        <f>IF('SF2 (3)'!AH20="","",'SF2 (3)'!AH20)</f>
        <v>19</v>
      </c>
      <c r="J14" s="315">
        <f>IF('SF2 (3)'!AG20="","",'SF2 (3)'!AG20)</f>
        <v>0</v>
      </c>
      <c r="K14" s="316">
        <f>IF('SF2 (4)'!AH20="","",'SF2 (4)'!AH20)</f>
        <v>22</v>
      </c>
      <c r="L14" s="315">
        <f>IF('SF2 (4)'!AG20="","",'SF2 (4)'!AG20)</f>
        <v>0</v>
      </c>
      <c r="M14" s="316">
        <f>IF('SF2 (5)'!AH20="","",'SF2 (5)'!AH20)</f>
        <v>22</v>
      </c>
      <c r="N14" s="315">
        <f>IF('SF2 (5)'!AG20="","",'SF2 (5)'!AG20)</f>
        <v>0</v>
      </c>
      <c r="O14" s="316">
        <f>IF('SF2 (6)'!AH20="","",'SF2 (6)'!AH20)</f>
        <v>19</v>
      </c>
      <c r="P14" s="315">
        <f>IF('SF2 (6)'!AG20="","",'SF2 (6)'!AG20)</f>
        <v>0</v>
      </c>
      <c r="Q14" s="316">
        <f>IF('SF2 (7)'!AH20="","",'SF2 (7)'!AH20)</f>
        <v>13</v>
      </c>
      <c r="R14" s="315">
        <f>IF('SF2 (7)'!AG20="","",'SF2 (7)'!AG20)</f>
        <v>0</v>
      </c>
      <c r="S14" s="316">
        <f>IF('SF2 (8)'!AH20="","",'SF2 (8)'!AH20)</f>
        <v>20</v>
      </c>
      <c r="T14" s="315">
        <f>IF('SF2 (8)'!AG20="","",'SF2 (8)'!AG20)</f>
        <v>0</v>
      </c>
      <c r="U14" s="316">
        <f>IF('SF2 (9)'!AH20="","",'SF2 (9)'!AH20)</f>
        <v>20</v>
      </c>
      <c r="V14" s="315">
        <f>IF('SF2 (9)'!AG20="","",'SF2 (9)'!AG20)</f>
        <v>0</v>
      </c>
      <c r="W14" s="316">
        <f>IF('SF2 (10)'!AH20="","",'SF2 (10)'!AH20)</f>
        <v>21</v>
      </c>
      <c r="X14" s="315">
        <f>IF('SF2 (10)'!AG20="","",'SF2 (10)'!AG20)</f>
        <v>0</v>
      </c>
      <c r="Y14" s="316">
        <f>IF('SF2 (11)'!AH20="","",'SF2 (11)'!AH20)</f>
        <v>6</v>
      </c>
      <c r="Z14" s="315">
        <f>IF('SF2 (11)'!AG20="","",'SF2 (11)'!AG20)</f>
        <v>0</v>
      </c>
      <c r="AA14" s="405">
        <f t="shared" si="1"/>
        <v>201</v>
      </c>
      <c r="AB14" s="317">
        <f t="shared" si="2"/>
        <v>0</v>
      </c>
      <c r="AD14" s="303">
        <f t="shared" si="0"/>
        <v>1</v>
      </c>
    </row>
    <row r="15" spans="1:30" ht="18" customHeight="1">
      <c r="C15" s="324">
        <v>5</v>
      </c>
      <c r="D15" s="313" t="str">
        <f>IF('SF2'!D21="","",'SF2'!D21)</f>
        <v>VILLANUEVA, ADRIAN TORRES</v>
      </c>
      <c r="E15" s="314">
        <f>IF('SF2'!AH21="","",'SF2'!AH21)</f>
        <v>16</v>
      </c>
      <c r="F15" s="315">
        <f>IF('SF2'!AG21="","",'SF2'!AG21)</f>
        <v>0</v>
      </c>
      <c r="G15" s="316">
        <f>IF('SF2 (2)'!AH21="","",'SF2 (2)'!AH21)</f>
        <v>23</v>
      </c>
      <c r="H15" s="315">
        <f>IF('SF2 (2)'!AG21="","",'SF2 (2)'!AG21)</f>
        <v>0</v>
      </c>
      <c r="I15" s="316">
        <f>IF('SF2 (3)'!AH21="","",'SF2 (3)'!AH21)</f>
        <v>19</v>
      </c>
      <c r="J15" s="315">
        <f>IF('SF2 (3)'!AG21="","",'SF2 (3)'!AG21)</f>
        <v>0</v>
      </c>
      <c r="K15" s="316">
        <f>IF('SF2 (4)'!AH21="","",'SF2 (4)'!AH21)</f>
        <v>22</v>
      </c>
      <c r="L15" s="315">
        <f>IF('SF2 (4)'!AG21="","",'SF2 (4)'!AG21)</f>
        <v>0</v>
      </c>
      <c r="M15" s="316">
        <f>IF('SF2 (5)'!AH21="","",'SF2 (5)'!AH21)</f>
        <v>22</v>
      </c>
      <c r="N15" s="315">
        <f>IF('SF2 (5)'!AG21="","",'SF2 (5)'!AG21)</f>
        <v>0</v>
      </c>
      <c r="O15" s="316">
        <f>IF('SF2 (6)'!AH21="","",'SF2 (6)'!AH21)</f>
        <v>19</v>
      </c>
      <c r="P15" s="315">
        <f>IF('SF2 (6)'!AG21="","",'SF2 (6)'!AG21)</f>
        <v>0</v>
      </c>
      <c r="Q15" s="316">
        <f>IF('SF2 (7)'!AH21="","",'SF2 (7)'!AH21)</f>
        <v>13</v>
      </c>
      <c r="R15" s="315">
        <f>IF('SF2 (7)'!AG21="","",'SF2 (7)'!AG21)</f>
        <v>0</v>
      </c>
      <c r="S15" s="316">
        <f>IF('SF2 (8)'!AH21="","",'SF2 (8)'!AH21)</f>
        <v>20</v>
      </c>
      <c r="T15" s="315">
        <f>IF('SF2 (8)'!AG21="","",'SF2 (8)'!AG21)</f>
        <v>0</v>
      </c>
      <c r="U15" s="316">
        <f>IF('SF2 (9)'!AH21="","",'SF2 (9)'!AH21)</f>
        <v>20</v>
      </c>
      <c r="V15" s="315">
        <f>IF('SF2 (9)'!AG21="","",'SF2 (9)'!AG21)</f>
        <v>0</v>
      </c>
      <c r="W15" s="316">
        <f>IF('SF2 (10)'!AH21="","",'SF2 (10)'!AH21)</f>
        <v>21</v>
      </c>
      <c r="X15" s="315">
        <f>IF('SF2 (10)'!AG21="","",'SF2 (10)'!AG21)</f>
        <v>0</v>
      </c>
      <c r="Y15" s="316">
        <f>IF('SF2 (11)'!AH21="","",'SF2 (11)'!AH21)</f>
        <v>6</v>
      </c>
      <c r="Z15" s="315">
        <f>IF('SF2 (11)'!AG21="","",'SF2 (11)'!AG21)</f>
        <v>0</v>
      </c>
      <c r="AA15" s="405">
        <f t="shared" si="1"/>
        <v>201</v>
      </c>
      <c r="AB15" s="317">
        <f t="shared" si="2"/>
        <v>0</v>
      </c>
      <c r="AD15" s="303">
        <f t="shared" si="0"/>
        <v>1</v>
      </c>
    </row>
    <row r="16" spans="1:30" ht="18" customHeight="1">
      <c r="C16" s="324">
        <v>6</v>
      </c>
      <c r="D16" s="313" t="str">
        <f>IF('SF2'!D22="","",'SF2'!D22)</f>
        <v>LOPEZ, JOSHUA RAMOS</v>
      </c>
      <c r="E16" s="314">
        <f>IF('SF2'!AH22="","",'SF2'!AH22)</f>
        <v>16</v>
      </c>
      <c r="F16" s="315">
        <f>IF('SF2'!AG22="","",'SF2'!AG22)</f>
        <v>0</v>
      </c>
      <c r="G16" s="316">
        <f>IF('SF2 (2)'!AH22="","",'SF2 (2)'!AH22)</f>
        <v>23</v>
      </c>
      <c r="H16" s="315">
        <f>IF('SF2 (2)'!AG22="","",'SF2 (2)'!AG22)</f>
        <v>0</v>
      </c>
      <c r="I16" s="316">
        <f>IF('SF2 (3)'!AH22="","",'SF2 (3)'!AH22)</f>
        <v>19</v>
      </c>
      <c r="J16" s="315">
        <f>IF('SF2 (3)'!AG22="","",'SF2 (3)'!AG22)</f>
        <v>0</v>
      </c>
      <c r="K16" s="316">
        <f>IF('SF2 (4)'!AH22="","",'SF2 (4)'!AH22)</f>
        <v>22</v>
      </c>
      <c r="L16" s="315">
        <f>IF('SF2 (4)'!AG22="","",'SF2 (4)'!AG22)</f>
        <v>0</v>
      </c>
      <c r="M16" s="316">
        <f>IF('SF2 (5)'!AH22="","",'SF2 (5)'!AH22)</f>
        <v>22</v>
      </c>
      <c r="N16" s="315">
        <f>IF('SF2 (5)'!AG22="","",'SF2 (5)'!AG22)</f>
        <v>0</v>
      </c>
      <c r="O16" s="316">
        <f>IF('SF2 (6)'!AH22="","",'SF2 (6)'!AH22)</f>
        <v>19</v>
      </c>
      <c r="P16" s="315">
        <f>IF('SF2 (6)'!AG22="","",'SF2 (6)'!AG22)</f>
        <v>0</v>
      </c>
      <c r="Q16" s="316">
        <f>IF('SF2 (7)'!AH22="","",'SF2 (7)'!AH22)</f>
        <v>13</v>
      </c>
      <c r="R16" s="315">
        <f>IF('SF2 (7)'!AG22="","",'SF2 (7)'!AG22)</f>
        <v>0</v>
      </c>
      <c r="S16" s="316">
        <f>IF('SF2 (8)'!AH22="","",'SF2 (8)'!AH22)</f>
        <v>20</v>
      </c>
      <c r="T16" s="315">
        <f>IF('SF2 (8)'!AG22="","",'SF2 (8)'!AG22)</f>
        <v>0</v>
      </c>
      <c r="U16" s="316">
        <f>IF('SF2 (9)'!AH22="","",'SF2 (9)'!AH22)</f>
        <v>20</v>
      </c>
      <c r="V16" s="315">
        <f>IF('SF2 (9)'!AG22="","",'SF2 (9)'!AG22)</f>
        <v>0</v>
      </c>
      <c r="W16" s="316">
        <f>IF('SF2 (10)'!AH22="","",'SF2 (10)'!AH22)</f>
        <v>21</v>
      </c>
      <c r="X16" s="315">
        <f>IF('SF2 (10)'!AG22="","",'SF2 (10)'!AG22)</f>
        <v>0</v>
      </c>
      <c r="Y16" s="316">
        <f>IF('SF2 (11)'!AH22="","",'SF2 (11)'!AH22)</f>
        <v>6</v>
      </c>
      <c r="Z16" s="315">
        <f>IF('SF2 (11)'!AG22="","",'SF2 (11)'!AG22)</f>
        <v>0</v>
      </c>
      <c r="AA16" s="405">
        <f t="shared" si="1"/>
        <v>201</v>
      </c>
      <c r="AB16" s="317">
        <f t="shared" si="2"/>
        <v>0</v>
      </c>
      <c r="AD16" s="303">
        <f t="shared" si="0"/>
        <v>1</v>
      </c>
    </row>
    <row r="17" spans="3:30" ht="18" customHeight="1">
      <c r="C17" s="324">
        <v>7</v>
      </c>
      <c r="D17" s="313" t="str">
        <f>IF('SF2'!D23="","",'SF2'!D23)</f>
        <v>TORRES, DANIEL BAUTISTA</v>
      </c>
      <c r="E17" s="314">
        <f>IF('SF2'!AH23="","",'SF2'!AH23)</f>
        <v>16</v>
      </c>
      <c r="F17" s="315">
        <f>IF('SF2'!AG23="","",'SF2'!AG23)</f>
        <v>0</v>
      </c>
      <c r="G17" s="316">
        <f>IF('SF2 (2)'!AH23="","",'SF2 (2)'!AH23)</f>
        <v>23</v>
      </c>
      <c r="H17" s="315">
        <f>IF('SF2 (2)'!AG23="","",'SF2 (2)'!AG23)</f>
        <v>0</v>
      </c>
      <c r="I17" s="316">
        <f>IF('SF2 (3)'!AH23="","",'SF2 (3)'!AH23)</f>
        <v>19</v>
      </c>
      <c r="J17" s="315">
        <f>IF('SF2 (3)'!AG23="","",'SF2 (3)'!AG23)</f>
        <v>0</v>
      </c>
      <c r="K17" s="316">
        <f>IF('SF2 (4)'!AH23="","",'SF2 (4)'!AH23)</f>
        <v>22</v>
      </c>
      <c r="L17" s="315">
        <f>IF('SF2 (4)'!AG23="","",'SF2 (4)'!AG23)</f>
        <v>0</v>
      </c>
      <c r="M17" s="316">
        <f>IF('SF2 (5)'!AH23="","",'SF2 (5)'!AH23)</f>
        <v>22</v>
      </c>
      <c r="N17" s="315">
        <f>IF('SF2 (5)'!AG23="","",'SF2 (5)'!AG23)</f>
        <v>0</v>
      </c>
      <c r="O17" s="316">
        <f>IF('SF2 (6)'!AH23="","",'SF2 (6)'!AH23)</f>
        <v>19</v>
      </c>
      <c r="P17" s="315">
        <f>IF('SF2 (6)'!AG23="","",'SF2 (6)'!AG23)</f>
        <v>0</v>
      </c>
      <c r="Q17" s="316">
        <f>IF('SF2 (7)'!AH23="","",'SF2 (7)'!AH23)</f>
        <v>13</v>
      </c>
      <c r="R17" s="315">
        <f>IF('SF2 (7)'!AG23="","",'SF2 (7)'!AG23)</f>
        <v>0</v>
      </c>
      <c r="S17" s="316">
        <f>IF('SF2 (8)'!AH23="","",'SF2 (8)'!AH23)</f>
        <v>20</v>
      </c>
      <c r="T17" s="315">
        <f>IF('SF2 (8)'!AG23="","",'SF2 (8)'!AG23)</f>
        <v>0</v>
      </c>
      <c r="U17" s="316">
        <f>IF('SF2 (9)'!AH23="","",'SF2 (9)'!AH23)</f>
        <v>20</v>
      </c>
      <c r="V17" s="315">
        <f>IF('SF2 (9)'!AG23="","",'SF2 (9)'!AG23)</f>
        <v>0</v>
      </c>
      <c r="W17" s="316">
        <f>IF('SF2 (10)'!AH23="","",'SF2 (10)'!AH23)</f>
        <v>21</v>
      </c>
      <c r="X17" s="315">
        <f>IF('SF2 (10)'!AG23="","",'SF2 (10)'!AG23)</f>
        <v>0</v>
      </c>
      <c r="Y17" s="316">
        <f>IF('SF2 (11)'!AH23="","",'SF2 (11)'!AH23)</f>
        <v>6</v>
      </c>
      <c r="Z17" s="315">
        <f>IF('SF2 (11)'!AG23="","",'SF2 (11)'!AG23)</f>
        <v>0</v>
      </c>
      <c r="AA17" s="405">
        <f t="shared" si="1"/>
        <v>201</v>
      </c>
      <c r="AB17" s="317">
        <f t="shared" si="2"/>
        <v>0</v>
      </c>
      <c r="AD17" s="303">
        <f t="shared" si="0"/>
        <v>1</v>
      </c>
    </row>
    <row r="18" spans="3:30" ht="18" customHeight="1">
      <c r="C18" s="324">
        <v>8</v>
      </c>
      <c r="D18" s="313" t="str">
        <f>IF('SF2'!D24="","",'SF2'!D24)</f>
        <v>RAMOS, CHRISTIAN GARCIA</v>
      </c>
      <c r="E18" s="314">
        <f>IF('SF2'!AH24="","",'SF2'!AH24)</f>
        <v>16</v>
      </c>
      <c r="F18" s="315">
        <f>IF('SF2'!AG24="","",'SF2'!AG24)</f>
        <v>0</v>
      </c>
      <c r="G18" s="316">
        <f>IF('SF2 (2)'!AH24="","",'SF2 (2)'!AH24)</f>
        <v>23</v>
      </c>
      <c r="H18" s="315">
        <f>IF('SF2 (2)'!AG24="","",'SF2 (2)'!AG24)</f>
        <v>0</v>
      </c>
      <c r="I18" s="316">
        <f>IF('SF2 (3)'!AH24="","",'SF2 (3)'!AH24)</f>
        <v>19</v>
      </c>
      <c r="J18" s="315">
        <f>IF('SF2 (3)'!AG24="","",'SF2 (3)'!AG24)</f>
        <v>0</v>
      </c>
      <c r="K18" s="316">
        <f>IF('SF2 (4)'!AH24="","",'SF2 (4)'!AH24)</f>
        <v>22</v>
      </c>
      <c r="L18" s="315">
        <f>IF('SF2 (4)'!AG24="","",'SF2 (4)'!AG24)</f>
        <v>0</v>
      </c>
      <c r="M18" s="316">
        <f>IF('SF2 (5)'!AH24="","",'SF2 (5)'!AH24)</f>
        <v>22</v>
      </c>
      <c r="N18" s="315">
        <f>IF('SF2 (5)'!AG24="","",'SF2 (5)'!AG24)</f>
        <v>0</v>
      </c>
      <c r="O18" s="316">
        <f>IF('SF2 (6)'!AH24="","",'SF2 (6)'!AH24)</f>
        <v>19</v>
      </c>
      <c r="P18" s="315">
        <f>IF('SF2 (6)'!AG24="","",'SF2 (6)'!AG24)</f>
        <v>0</v>
      </c>
      <c r="Q18" s="316">
        <f>IF('SF2 (7)'!AH24="","",'SF2 (7)'!AH24)</f>
        <v>13</v>
      </c>
      <c r="R18" s="315">
        <f>IF('SF2 (7)'!AG24="","",'SF2 (7)'!AG24)</f>
        <v>0</v>
      </c>
      <c r="S18" s="316">
        <f>IF('SF2 (8)'!AH24="","",'SF2 (8)'!AH24)</f>
        <v>20</v>
      </c>
      <c r="T18" s="315">
        <f>IF('SF2 (8)'!AG24="","",'SF2 (8)'!AG24)</f>
        <v>0</v>
      </c>
      <c r="U18" s="316">
        <f>IF('SF2 (9)'!AH24="","",'SF2 (9)'!AH24)</f>
        <v>20</v>
      </c>
      <c r="V18" s="315">
        <f>IF('SF2 (9)'!AG24="","",'SF2 (9)'!AG24)</f>
        <v>0</v>
      </c>
      <c r="W18" s="316">
        <f>IF('SF2 (10)'!AH24="","",'SF2 (10)'!AH24)</f>
        <v>21</v>
      </c>
      <c r="X18" s="315">
        <f>IF('SF2 (10)'!AG24="","",'SF2 (10)'!AG24)</f>
        <v>0</v>
      </c>
      <c r="Y18" s="316">
        <f>IF('SF2 (11)'!AH24="","",'SF2 (11)'!AH24)</f>
        <v>6</v>
      </c>
      <c r="Z18" s="315">
        <f>IF('SF2 (11)'!AG24="","",'SF2 (11)'!AG24)</f>
        <v>0</v>
      </c>
      <c r="AA18" s="405">
        <f t="shared" si="1"/>
        <v>201</v>
      </c>
      <c r="AB18" s="317">
        <f t="shared" si="2"/>
        <v>0</v>
      </c>
      <c r="AD18" s="303">
        <f t="shared" si="0"/>
        <v>1</v>
      </c>
    </row>
    <row r="19" spans="3:30" ht="18" customHeight="1">
      <c r="C19" s="324">
        <v>9</v>
      </c>
      <c r="D19" s="313" t="str">
        <f>IF('SF2'!D25="","",'SF2'!D25)</f>
        <v>BAUTISTA, KEVIN MORALES</v>
      </c>
      <c r="E19" s="314">
        <f>IF('SF2'!AH25="","",'SF2'!AH25)</f>
        <v>16</v>
      </c>
      <c r="F19" s="315">
        <f>IF('SF2'!AG25="","",'SF2'!AG25)</f>
        <v>0</v>
      </c>
      <c r="G19" s="316" t="str">
        <f>IF('SF2 (2)'!AH25="","",'SF2 (2)'!AH25)</f>
        <v/>
      </c>
      <c r="H19" s="315" t="str">
        <f>IF('SF2 (2)'!AG25="","",'SF2 (2)'!AG25)</f>
        <v/>
      </c>
      <c r="I19" s="316">
        <f>IF('SF2 (3)'!AH25="","",'SF2 (3)'!AH25)</f>
        <v>19</v>
      </c>
      <c r="J19" s="315">
        <f>IF('SF2 (3)'!AG25="","",'SF2 (3)'!AG25)</f>
        <v>0</v>
      </c>
      <c r="K19" s="316">
        <f>IF('SF2 (4)'!AH25="","",'SF2 (4)'!AH25)</f>
        <v>22</v>
      </c>
      <c r="L19" s="315">
        <f>IF('SF2 (4)'!AG25="","",'SF2 (4)'!AG25)</f>
        <v>0</v>
      </c>
      <c r="M19" s="316">
        <f>IF('SF2 (5)'!AH25="","",'SF2 (5)'!AH25)</f>
        <v>22</v>
      </c>
      <c r="N19" s="315">
        <f>IF('SF2 (5)'!AG25="","",'SF2 (5)'!AG25)</f>
        <v>0</v>
      </c>
      <c r="O19" s="316">
        <f>IF('SF2 (6)'!AH25="","",'SF2 (6)'!AH25)</f>
        <v>19</v>
      </c>
      <c r="P19" s="315">
        <f>IF('SF2 (6)'!AG25="","",'SF2 (6)'!AG25)</f>
        <v>0</v>
      </c>
      <c r="Q19" s="316">
        <f>IF('SF2 (7)'!AH25="","",'SF2 (7)'!AH25)</f>
        <v>13</v>
      </c>
      <c r="R19" s="315">
        <f>IF('SF2 (7)'!AG25="","",'SF2 (7)'!AG25)</f>
        <v>0</v>
      </c>
      <c r="S19" s="316">
        <f>IF('SF2 (8)'!AH25="","",'SF2 (8)'!AH25)</f>
        <v>20</v>
      </c>
      <c r="T19" s="315">
        <f>IF('SF2 (8)'!AG25="","",'SF2 (8)'!AG25)</f>
        <v>0</v>
      </c>
      <c r="U19" s="316">
        <f>IF('SF2 (9)'!AH25="","",'SF2 (9)'!AH25)</f>
        <v>20</v>
      </c>
      <c r="V19" s="315">
        <f>IF('SF2 (9)'!AG25="","",'SF2 (9)'!AG25)</f>
        <v>0</v>
      </c>
      <c r="W19" s="316">
        <f>IF('SF2 (10)'!AH25="","",'SF2 (10)'!AH25)</f>
        <v>21</v>
      </c>
      <c r="X19" s="315">
        <f>IF('SF2 (10)'!AG25="","",'SF2 (10)'!AG25)</f>
        <v>0</v>
      </c>
      <c r="Y19" s="316">
        <f>IF('SF2 (11)'!AH25="","",'SF2 (11)'!AH25)</f>
        <v>6</v>
      </c>
      <c r="Z19" s="315">
        <f>IF('SF2 (11)'!AG25="","",'SF2 (11)'!AG25)</f>
        <v>0</v>
      </c>
      <c r="AA19" s="405">
        <f t="shared" si="1"/>
        <v>178</v>
      </c>
      <c r="AB19" s="317">
        <f t="shared" si="2"/>
        <v>0</v>
      </c>
      <c r="AD19" s="303">
        <f t="shared" si="0"/>
        <v>1</v>
      </c>
    </row>
    <row r="20" spans="3:30" ht="18" customHeight="1">
      <c r="C20" s="324">
        <v>10</v>
      </c>
      <c r="D20" s="313" t="str">
        <f>IF('SF2'!D26="","",'SF2'!D26)</f>
        <v>GARCIA, PAOLO FERNANDEZ</v>
      </c>
      <c r="E20" s="314">
        <f>IF('SF2'!AH26="","",'SF2'!AH26)</f>
        <v>16</v>
      </c>
      <c r="F20" s="315">
        <f>IF('SF2'!AG26="","",'SF2'!AG26)</f>
        <v>0</v>
      </c>
      <c r="G20" s="316">
        <f>IF('SF2 (2)'!AH26="","",'SF2 (2)'!AH26)</f>
        <v>23</v>
      </c>
      <c r="H20" s="315">
        <f>IF('SF2 (2)'!AG26="","",'SF2 (2)'!AG26)</f>
        <v>0</v>
      </c>
      <c r="I20" s="316">
        <f>IF('SF2 (3)'!AH26="","",'SF2 (3)'!AH26)</f>
        <v>19</v>
      </c>
      <c r="J20" s="315">
        <f>IF('SF2 (3)'!AG26="","",'SF2 (3)'!AG26)</f>
        <v>0</v>
      </c>
      <c r="K20" s="316">
        <f>IF('SF2 (4)'!AH26="","",'SF2 (4)'!AH26)</f>
        <v>22</v>
      </c>
      <c r="L20" s="315">
        <f>IF('SF2 (4)'!AG26="","",'SF2 (4)'!AG26)</f>
        <v>0</v>
      </c>
      <c r="M20" s="316">
        <f>IF('SF2 (5)'!AH26="","",'SF2 (5)'!AH26)</f>
        <v>22</v>
      </c>
      <c r="N20" s="315">
        <f>IF('SF2 (5)'!AG26="","",'SF2 (5)'!AG26)</f>
        <v>0</v>
      </c>
      <c r="O20" s="316">
        <f>IF('SF2 (6)'!AH26="","",'SF2 (6)'!AH26)</f>
        <v>19</v>
      </c>
      <c r="P20" s="315">
        <f>IF('SF2 (6)'!AG26="","",'SF2 (6)'!AG26)</f>
        <v>0</v>
      </c>
      <c r="Q20" s="316">
        <f>IF('SF2 (7)'!AH26="","",'SF2 (7)'!AH26)</f>
        <v>13</v>
      </c>
      <c r="R20" s="315">
        <f>IF('SF2 (7)'!AG26="","",'SF2 (7)'!AG26)</f>
        <v>0</v>
      </c>
      <c r="S20" s="316">
        <f>IF('SF2 (8)'!AH26="","",'SF2 (8)'!AH26)</f>
        <v>20</v>
      </c>
      <c r="T20" s="315">
        <f>IF('SF2 (8)'!AG26="","",'SF2 (8)'!AG26)</f>
        <v>0</v>
      </c>
      <c r="U20" s="316">
        <f>IF('SF2 (9)'!AH26="","",'SF2 (9)'!AH26)</f>
        <v>20</v>
      </c>
      <c r="V20" s="315">
        <f>IF('SF2 (9)'!AG26="","",'SF2 (9)'!AG26)</f>
        <v>0</v>
      </c>
      <c r="W20" s="316">
        <f>IF('SF2 (10)'!AH26="","",'SF2 (10)'!AH26)</f>
        <v>21</v>
      </c>
      <c r="X20" s="315">
        <f>IF('SF2 (10)'!AG26="","",'SF2 (10)'!AG26)</f>
        <v>0</v>
      </c>
      <c r="Y20" s="316">
        <f>IF('SF2 (11)'!AH26="","",'SF2 (11)'!AH26)</f>
        <v>6</v>
      </c>
      <c r="Z20" s="315">
        <f>IF('SF2 (11)'!AG26="","",'SF2 (11)'!AG26)</f>
        <v>0</v>
      </c>
      <c r="AA20" s="405">
        <f t="shared" si="1"/>
        <v>201</v>
      </c>
      <c r="AB20" s="317">
        <f t="shared" si="2"/>
        <v>0</v>
      </c>
      <c r="AD20" s="303">
        <f t="shared" si="0"/>
        <v>1</v>
      </c>
    </row>
    <row r="21" spans="3:30" ht="18" customHeight="1">
      <c r="C21" s="324">
        <v>11</v>
      </c>
      <c r="D21" s="313" t="str">
        <f>IF('SF2'!D27="","",'SF2'!D27)</f>
        <v>MORALES, ANGELO AQUINO</v>
      </c>
      <c r="E21" s="314">
        <f>IF('SF2'!AH27="","",'SF2'!AH27)</f>
        <v>16</v>
      </c>
      <c r="F21" s="315">
        <f>IF('SF2'!AG27="","",'SF2'!AG27)</f>
        <v>0</v>
      </c>
      <c r="G21" s="316">
        <f>IF('SF2 (2)'!AH27="","",'SF2 (2)'!AH27)</f>
        <v>23</v>
      </c>
      <c r="H21" s="315">
        <f>IF('SF2 (2)'!AG27="","",'SF2 (2)'!AG27)</f>
        <v>0</v>
      </c>
      <c r="I21" s="316">
        <f>IF('SF2 (3)'!AH27="","",'SF2 (3)'!AH27)</f>
        <v>19</v>
      </c>
      <c r="J21" s="315">
        <f>IF('SF2 (3)'!AG27="","",'SF2 (3)'!AG27)</f>
        <v>0</v>
      </c>
      <c r="K21" s="316">
        <f>IF('SF2 (4)'!AH27="","",'SF2 (4)'!AH27)</f>
        <v>22</v>
      </c>
      <c r="L21" s="315">
        <f>IF('SF2 (4)'!AG27="","",'SF2 (4)'!AG27)</f>
        <v>0</v>
      </c>
      <c r="M21" s="316">
        <f>IF('SF2 (5)'!AH27="","",'SF2 (5)'!AH27)</f>
        <v>22</v>
      </c>
      <c r="N21" s="315">
        <f>IF('SF2 (5)'!AG27="","",'SF2 (5)'!AG27)</f>
        <v>0</v>
      </c>
      <c r="O21" s="316">
        <f>IF('SF2 (6)'!AH27="","",'SF2 (6)'!AH27)</f>
        <v>19</v>
      </c>
      <c r="P21" s="315">
        <f>IF('SF2 (6)'!AG27="","",'SF2 (6)'!AG27)</f>
        <v>0</v>
      </c>
      <c r="Q21" s="316">
        <f>IF('SF2 (7)'!AH27="","",'SF2 (7)'!AH27)</f>
        <v>13</v>
      </c>
      <c r="R21" s="315">
        <f>IF('SF2 (7)'!AG27="","",'SF2 (7)'!AG27)</f>
        <v>0</v>
      </c>
      <c r="S21" s="316">
        <f>IF('SF2 (8)'!AH27="","",'SF2 (8)'!AH27)</f>
        <v>20</v>
      </c>
      <c r="T21" s="315">
        <f>IF('SF2 (8)'!AG27="","",'SF2 (8)'!AG27)</f>
        <v>0</v>
      </c>
      <c r="U21" s="316">
        <f>IF('SF2 (9)'!AH27="","",'SF2 (9)'!AH27)</f>
        <v>20</v>
      </c>
      <c r="V21" s="315">
        <f>IF('SF2 (9)'!AG27="","",'SF2 (9)'!AG27)</f>
        <v>0</v>
      </c>
      <c r="W21" s="316">
        <f>IF('SF2 (10)'!AH27="","",'SF2 (10)'!AH27)</f>
        <v>21</v>
      </c>
      <c r="X21" s="315">
        <f>IF('SF2 (10)'!AG27="","",'SF2 (10)'!AG27)</f>
        <v>0</v>
      </c>
      <c r="Y21" s="316">
        <f>IF('SF2 (11)'!AH27="","",'SF2 (11)'!AH27)</f>
        <v>6</v>
      </c>
      <c r="Z21" s="315">
        <f>IF('SF2 (11)'!AG27="","",'SF2 (11)'!AG27)</f>
        <v>0</v>
      </c>
      <c r="AA21" s="405">
        <f t="shared" si="1"/>
        <v>201</v>
      </c>
      <c r="AB21" s="317">
        <f t="shared" si="2"/>
        <v>0</v>
      </c>
      <c r="AD21" s="303">
        <f t="shared" si="0"/>
        <v>1</v>
      </c>
    </row>
    <row r="22" spans="3:30" ht="18" customHeight="1">
      <c r="C22" s="324">
        <v>12</v>
      </c>
      <c r="D22" s="313" t="str">
        <f>IF('SF2'!D28="","",'SF2'!D28)</f>
        <v>FERNANDEZ, NATHANIEL SALAZAR</v>
      </c>
      <c r="E22" s="314">
        <f>IF('SF2'!AH28="","",'SF2'!AH28)</f>
        <v>16</v>
      </c>
      <c r="F22" s="315">
        <f>IF('SF2'!AG28="","",'SF2'!AG28)</f>
        <v>0</v>
      </c>
      <c r="G22" s="316">
        <f>IF('SF2 (2)'!AH28="","",'SF2 (2)'!AH28)</f>
        <v>23</v>
      </c>
      <c r="H22" s="315">
        <f>IF('SF2 (2)'!AG28="","",'SF2 (2)'!AG28)</f>
        <v>0</v>
      </c>
      <c r="I22" s="316">
        <f>IF('SF2 (3)'!AH28="","",'SF2 (3)'!AH28)</f>
        <v>19</v>
      </c>
      <c r="J22" s="315">
        <f>IF('SF2 (3)'!AG28="","",'SF2 (3)'!AG28)</f>
        <v>0</v>
      </c>
      <c r="K22" s="316">
        <f>IF('SF2 (4)'!AH28="","",'SF2 (4)'!AH28)</f>
        <v>22</v>
      </c>
      <c r="L22" s="315">
        <f>IF('SF2 (4)'!AG28="","",'SF2 (4)'!AG28)</f>
        <v>0</v>
      </c>
      <c r="M22" s="316">
        <f>IF('SF2 (5)'!AH28="","",'SF2 (5)'!AH28)</f>
        <v>22</v>
      </c>
      <c r="N22" s="315">
        <f>IF('SF2 (5)'!AG28="","",'SF2 (5)'!AG28)</f>
        <v>0</v>
      </c>
      <c r="O22" s="316">
        <f>IF('SF2 (6)'!AH28="","",'SF2 (6)'!AH28)</f>
        <v>19</v>
      </c>
      <c r="P22" s="315">
        <f>IF('SF2 (6)'!AG28="","",'SF2 (6)'!AG28)</f>
        <v>0</v>
      </c>
      <c r="Q22" s="316">
        <f>IF('SF2 (7)'!AH28="","",'SF2 (7)'!AH28)</f>
        <v>13</v>
      </c>
      <c r="R22" s="315">
        <f>IF('SF2 (7)'!AG28="","",'SF2 (7)'!AG28)</f>
        <v>0</v>
      </c>
      <c r="S22" s="316">
        <f>IF('SF2 (8)'!AH28="","",'SF2 (8)'!AH28)</f>
        <v>20</v>
      </c>
      <c r="T22" s="315">
        <f>IF('SF2 (8)'!AG28="","",'SF2 (8)'!AG28)</f>
        <v>0</v>
      </c>
      <c r="U22" s="316">
        <f>IF('SF2 (9)'!AH28="","",'SF2 (9)'!AH28)</f>
        <v>20</v>
      </c>
      <c r="V22" s="315">
        <f>IF('SF2 (9)'!AG28="","",'SF2 (9)'!AG28)</f>
        <v>0</v>
      </c>
      <c r="W22" s="316">
        <f>IF('SF2 (10)'!AH28="","",'SF2 (10)'!AH28)</f>
        <v>21</v>
      </c>
      <c r="X22" s="315">
        <f>IF('SF2 (10)'!AG28="","",'SF2 (10)'!AG28)</f>
        <v>0</v>
      </c>
      <c r="Y22" s="316">
        <f>IF('SF2 (11)'!AH28="","",'SF2 (11)'!AH28)</f>
        <v>6</v>
      </c>
      <c r="Z22" s="315">
        <f>IF('SF2 (11)'!AG28="","",'SF2 (11)'!AG28)</f>
        <v>0</v>
      </c>
      <c r="AA22" s="405">
        <f t="shared" si="1"/>
        <v>201</v>
      </c>
      <c r="AB22" s="317">
        <f t="shared" si="2"/>
        <v>0</v>
      </c>
      <c r="AD22" s="303">
        <f t="shared" si="0"/>
        <v>1</v>
      </c>
    </row>
    <row r="23" spans="3:30" ht="18" customHeight="1">
      <c r="C23" s="324">
        <v>13</v>
      </c>
      <c r="D23" s="313" t="str">
        <f>IF('SF2'!D29="","",'SF2'!D29)</f>
        <v>AQUINO, FRANCIS GUTIERREZ</v>
      </c>
      <c r="E23" s="314">
        <f>IF('SF2'!AH29="","",'SF2'!AH29)</f>
        <v>16</v>
      </c>
      <c r="F23" s="315">
        <f>IF('SF2'!AG29="","",'SF2'!AG29)</f>
        <v>0</v>
      </c>
      <c r="G23" s="316">
        <f>IF('SF2 (2)'!AH29="","",'SF2 (2)'!AH29)</f>
        <v>23</v>
      </c>
      <c r="H23" s="315">
        <f>IF('SF2 (2)'!AG29="","",'SF2 (2)'!AG29)</f>
        <v>0</v>
      </c>
      <c r="I23" s="316">
        <f>IF('SF2 (3)'!AH29="","",'SF2 (3)'!AH29)</f>
        <v>19</v>
      </c>
      <c r="J23" s="315">
        <f>IF('SF2 (3)'!AG29="","",'SF2 (3)'!AG29)</f>
        <v>0</v>
      </c>
      <c r="K23" s="316">
        <f>IF('SF2 (4)'!AH29="","",'SF2 (4)'!AH29)</f>
        <v>22</v>
      </c>
      <c r="L23" s="315">
        <f>IF('SF2 (4)'!AG29="","",'SF2 (4)'!AG29)</f>
        <v>0</v>
      </c>
      <c r="M23" s="316">
        <f>IF('SF2 (5)'!AH29="","",'SF2 (5)'!AH29)</f>
        <v>22</v>
      </c>
      <c r="N23" s="315">
        <f>IF('SF2 (5)'!AG29="","",'SF2 (5)'!AG29)</f>
        <v>0</v>
      </c>
      <c r="O23" s="316">
        <f>IF('SF2 (6)'!AH29="","",'SF2 (6)'!AH29)</f>
        <v>19</v>
      </c>
      <c r="P23" s="315">
        <f>IF('SF2 (6)'!AG29="","",'SF2 (6)'!AG29)</f>
        <v>0</v>
      </c>
      <c r="Q23" s="316">
        <f>IF('SF2 (7)'!AH29="","",'SF2 (7)'!AH29)</f>
        <v>13</v>
      </c>
      <c r="R23" s="315">
        <f>IF('SF2 (7)'!AG29="","",'SF2 (7)'!AG29)</f>
        <v>0</v>
      </c>
      <c r="S23" s="316">
        <f>IF('SF2 (8)'!AH29="","",'SF2 (8)'!AH29)</f>
        <v>20</v>
      </c>
      <c r="T23" s="315">
        <f>IF('SF2 (8)'!AG29="","",'SF2 (8)'!AG29)</f>
        <v>0</v>
      </c>
      <c r="U23" s="316">
        <f>IF('SF2 (9)'!AH29="","",'SF2 (9)'!AH29)</f>
        <v>20</v>
      </c>
      <c r="V23" s="315">
        <f>IF('SF2 (9)'!AG29="","",'SF2 (9)'!AG29)</f>
        <v>0</v>
      </c>
      <c r="W23" s="316">
        <f>IF('SF2 (10)'!AH29="","",'SF2 (10)'!AH29)</f>
        <v>21</v>
      </c>
      <c r="X23" s="315">
        <f>IF('SF2 (10)'!AG29="","",'SF2 (10)'!AG29)</f>
        <v>0</v>
      </c>
      <c r="Y23" s="316">
        <f>IF('SF2 (11)'!AH29="","",'SF2 (11)'!AH29)</f>
        <v>6</v>
      </c>
      <c r="Z23" s="315">
        <f>IF('SF2 (11)'!AG29="","",'SF2 (11)'!AG29)</f>
        <v>0</v>
      </c>
      <c r="AA23" s="405">
        <f t="shared" si="1"/>
        <v>201</v>
      </c>
      <c r="AB23" s="317">
        <f t="shared" si="2"/>
        <v>0</v>
      </c>
      <c r="AD23" s="303">
        <f t="shared" si="0"/>
        <v>1</v>
      </c>
    </row>
    <row r="24" spans="3:30" ht="18" customHeight="1">
      <c r="C24" s="324">
        <v>14</v>
      </c>
      <c r="D24" s="313" t="str">
        <f>IF('SF2'!D30="","",'SF2'!D30)</f>
        <v>SALAZAR, DOMINIC PONCE</v>
      </c>
      <c r="E24" s="314">
        <f>IF('SF2'!AH30="","",'SF2'!AH30)</f>
        <v>16</v>
      </c>
      <c r="F24" s="315">
        <f>IF('SF2'!AG30="","",'SF2'!AG30)</f>
        <v>0</v>
      </c>
      <c r="G24" s="316">
        <f>IF('SF2 (2)'!AH30="","",'SF2 (2)'!AH30)</f>
        <v>23</v>
      </c>
      <c r="H24" s="315">
        <f>IF('SF2 (2)'!AG30="","",'SF2 (2)'!AG30)</f>
        <v>0</v>
      </c>
      <c r="I24" s="316">
        <f>IF('SF2 (3)'!AH30="","",'SF2 (3)'!AH30)</f>
        <v>19</v>
      </c>
      <c r="J24" s="315">
        <f>IF('SF2 (3)'!AG30="","",'SF2 (3)'!AG30)</f>
        <v>0</v>
      </c>
      <c r="K24" s="316">
        <f>IF('SF2 (4)'!AH30="","",'SF2 (4)'!AH30)</f>
        <v>22</v>
      </c>
      <c r="L24" s="315">
        <f>IF('SF2 (4)'!AG30="","",'SF2 (4)'!AG30)</f>
        <v>0</v>
      </c>
      <c r="M24" s="316">
        <f>IF('SF2 (5)'!AH30="","",'SF2 (5)'!AH30)</f>
        <v>22</v>
      </c>
      <c r="N24" s="315">
        <f>IF('SF2 (5)'!AG30="","",'SF2 (5)'!AG30)</f>
        <v>0</v>
      </c>
      <c r="O24" s="316">
        <f>IF('SF2 (6)'!AH30="","",'SF2 (6)'!AH30)</f>
        <v>19</v>
      </c>
      <c r="P24" s="315">
        <f>IF('SF2 (6)'!AG30="","",'SF2 (6)'!AG30)</f>
        <v>0</v>
      </c>
      <c r="Q24" s="316">
        <f>IF('SF2 (7)'!AH30="","",'SF2 (7)'!AH30)</f>
        <v>13</v>
      </c>
      <c r="R24" s="315">
        <f>IF('SF2 (7)'!AG30="","",'SF2 (7)'!AG30)</f>
        <v>0</v>
      </c>
      <c r="S24" s="316">
        <f>IF('SF2 (8)'!AH30="","",'SF2 (8)'!AH30)</f>
        <v>20</v>
      </c>
      <c r="T24" s="315">
        <f>IF('SF2 (8)'!AG30="","",'SF2 (8)'!AG30)</f>
        <v>0</v>
      </c>
      <c r="U24" s="316">
        <f>IF('SF2 (9)'!AH30="","",'SF2 (9)'!AH30)</f>
        <v>20</v>
      </c>
      <c r="V24" s="315">
        <f>IF('SF2 (9)'!AG30="","",'SF2 (9)'!AG30)</f>
        <v>0</v>
      </c>
      <c r="W24" s="316">
        <f>IF('SF2 (10)'!AH30="","",'SF2 (10)'!AH30)</f>
        <v>21</v>
      </c>
      <c r="X24" s="315">
        <f>IF('SF2 (10)'!AG30="","",'SF2 (10)'!AG30)</f>
        <v>0</v>
      </c>
      <c r="Y24" s="316">
        <f>IF('SF2 (11)'!AH30="","",'SF2 (11)'!AH30)</f>
        <v>6</v>
      </c>
      <c r="Z24" s="315">
        <f>IF('SF2 (11)'!AG30="","",'SF2 (11)'!AG30)</f>
        <v>0</v>
      </c>
      <c r="AA24" s="405">
        <f t="shared" si="1"/>
        <v>201</v>
      </c>
      <c r="AB24" s="317">
        <f t="shared" si="2"/>
        <v>0</v>
      </c>
      <c r="AD24" s="303">
        <f t="shared" si="0"/>
        <v>1</v>
      </c>
    </row>
    <row r="25" spans="3:30" ht="18" customHeight="1">
      <c r="C25" s="324">
        <v>15</v>
      </c>
      <c r="D25" s="313" t="str">
        <f>IF('SF2'!D31="","",'SF2'!D31)</f>
        <v>GUTIERREZ, EMMANUEL RIVERA</v>
      </c>
      <c r="E25" s="314">
        <f>IF('SF2'!AH31="","",'SF2'!AH31)</f>
        <v>16</v>
      </c>
      <c r="F25" s="315">
        <f>IF('SF2'!AG31="","",'SF2'!AG31)</f>
        <v>0</v>
      </c>
      <c r="G25" s="316">
        <f>IF('SF2 (2)'!AH31="","",'SF2 (2)'!AH31)</f>
        <v>23</v>
      </c>
      <c r="H25" s="315">
        <f>IF('SF2 (2)'!AG31="","",'SF2 (2)'!AG31)</f>
        <v>0</v>
      </c>
      <c r="I25" s="316">
        <f>IF('SF2 (3)'!AH31="","",'SF2 (3)'!AH31)</f>
        <v>19</v>
      </c>
      <c r="J25" s="315">
        <f>IF('SF2 (3)'!AG31="","",'SF2 (3)'!AG31)</f>
        <v>0</v>
      </c>
      <c r="K25" s="316">
        <f>IF('SF2 (4)'!AH31="","",'SF2 (4)'!AH31)</f>
        <v>22</v>
      </c>
      <c r="L25" s="315">
        <f>IF('SF2 (4)'!AG31="","",'SF2 (4)'!AG31)</f>
        <v>0</v>
      </c>
      <c r="M25" s="316">
        <f>IF('SF2 (5)'!AH31="","",'SF2 (5)'!AH31)</f>
        <v>22</v>
      </c>
      <c r="N25" s="315">
        <f>IF('SF2 (5)'!AG31="","",'SF2 (5)'!AG31)</f>
        <v>0</v>
      </c>
      <c r="O25" s="316">
        <f>IF('SF2 (6)'!AH31="","",'SF2 (6)'!AH31)</f>
        <v>19</v>
      </c>
      <c r="P25" s="315">
        <f>IF('SF2 (6)'!AG31="","",'SF2 (6)'!AG31)</f>
        <v>0</v>
      </c>
      <c r="Q25" s="316">
        <f>IF('SF2 (7)'!AH31="","",'SF2 (7)'!AH31)</f>
        <v>13</v>
      </c>
      <c r="R25" s="315">
        <f>IF('SF2 (7)'!AG31="","",'SF2 (7)'!AG31)</f>
        <v>0</v>
      </c>
      <c r="S25" s="316">
        <f>IF('SF2 (8)'!AH31="","",'SF2 (8)'!AH31)</f>
        <v>20</v>
      </c>
      <c r="T25" s="315">
        <f>IF('SF2 (8)'!AG31="","",'SF2 (8)'!AG31)</f>
        <v>0</v>
      </c>
      <c r="U25" s="316">
        <f>IF('SF2 (9)'!AH31="","",'SF2 (9)'!AH31)</f>
        <v>20</v>
      </c>
      <c r="V25" s="315">
        <f>IF('SF2 (9)'!AG31="","",'SF2 (9)'!AG31)</f>
        <v>0</v>
      </c>
      <c r="W25" s="316">
        <f>IF('SF2 (10)'!AH31="","",'SF2 (10)'!AH31)</f>
        <v>21</v>
      </c>
      <c r="X25" s="315">
        <f>IF('SF2 (10)'!AG31="","",'SF2 (10)'!AG31)</f>
        <v>0</v>
      </c>
      <c r="Y25" s="316">
        <f>IF('SF2 (11)'!AH31="","",'SF2 (11)'!AH31)</f>
        <v>6</v>
      </c>
      <c r="Z25" s="315">
        <f>IF('SF2 (11)'!AG31="","",'SF2 (11)'!AG31)</f>
        <v>0</v>
      </c>
      <c r="AA25" s="405">
        <f t="shared" si="1"/>
        <v>201</v>
      </c>
      <c r="AB25" s="317">
        <f t="shared" si="2"/>
        <v>0</v>
      </c>
      <c r="AD25" s="303">
        <f t="shared" si="0"/>
        <v>1</v>
      </c>
    </row>
    <row r="26" spans="3:30" ht="18" customHeight="1">
      <c r="C26" s="324">
        <v>16</v>
      </c>
      <c r="D26" s="313" t="str">
        <f>IF('SF2'!D32="","",'SF2'!D32)</f>
        <v>PONCE, PATRICK CRUZ</v>
      </c>
      <c r="E26" s="314" t="str">
        <f>IF('SF2'!AH32="","",'SF2'!AH32)</f>
        <v/>
      </c>
      <c r="F26" s="315" t="str">
        <f>IF('SF2'!AG32="","",'SF2'!AG32)</f>
        <v/>
      </c>
      <c r="G26" s="316">
        <f>IF('SF2 (2)'!AH32="","",'SF2 (2)'!AH32)</f>
        <v>23</v>
      </c>
      <c r="H26" s="315">
        <f>IF('SF2 (2)'!AG32="","",'SF2 (2)'!AG32)</f>
        <v>0</v>
      </c>
      <c r="I26" s="316">
        <f>IF('SF2 (3)'!AH32="","",'SF2 (3)'!AH32)</f>
        <v>19</v>
      </c>
      <c r="J26" s="315">
        <f>IF('SF2 (3)'!AG32="","",'SF2 (3)'!AG32)</f>
        <v>0</v>
      </c>
      <c r="K26" s="316">
        <f>IF('SF2 (4)'!AH32="","",'SF2 (4)'!AH32)</f>
        <v>22</v>
      </c>
      <c r="L26" s="315">
        <f>IF('SF2 (4)'!AG32="","",'SF2 (4)'!AG32)</f>
        <v>0</v>
      </c>
      <c r="M26" s="316">
        <f>IF('SF2 (5)'!AH32="","",'SF2 (5)'!AH32)</f>
        <v>22</v>
      </c>
      <c r="N26" s="315">
        <f>IF('SF2 (5)'!AG32="","",'SF2 (5)'!AG32)</f>
        <v>0</v>
      </c>
      <c r="O26" s="316">
        <f>IF('SF2 (6)'!AH32="","",'SF2 (6)'!AH32)</f>
        <v>19</v>
      </c>
      <c r="P26" s="315">
        <f>IF('SF2 (6)'!AG32="","",'SF2 (6)'!AG32)</f>
        <v>0</v>
      </c>
      <c r="Q26" s="316">
        <f>IF('SF2 (7)'!AH32="","",'SF2 (7)'!AH32)</f>
        <v>13</v>
      </c>
      <c r="R26" s="315">
        <f>IF('SF2 (7)'!AG32="","",'SF2 (7)'!AG32)</f>
        <v>0</v>
      </c>
      <c r="S26" s="316">
        <f>IF('SF2 (8)'!AH32="","",'SF2 (8)'!AH32)</f>
        <v>20</v>
      </c>
      <c r="T26" s="315">
        <f>IF('SF2 (8)'!AG32="","",'SF2 (8)'!AG32)</f>
        <v>0</v>
      </c>
      <c r="U26" s="316">
        <f>IF('SF2 (9)'!AH32="","",'SF2 (9)'!AH32)</f>
        <v>20</v>
      </c>
      <c r="V26" s="315">
        <f>IF('SF2 (9)'!AG32="","",'SF2 (9)'!AG32)</f>
        <v>0</v>
      </c>
      <c r="W26" s="316">
        <f>IF('SF2 (10)'!AH32="","",'SF2 (10)'!AH32)</f>
        <v>21</v>
      </c>
      <c r="X26" s="315">
        <f>IF('SF2 (10)'!AG32="","",'SF2 (10)'!AG32)</f>
        <v>0</v>
      </c>
      <c r="Y26" s="316">
        <f>IF('SF2 (11)'!AH32="","",'SF2 (11)'!AH32)</f>
        <v>6</v>
      </c>
      <c r="Z26" s="315">
        <f>IF('SF2 (11)'!AG32="","",'SF2 (11)'!AG32)</f>
        <v>0</v>
      </c>
      <c r="AA26" s="405" t="str">
        <f t="shared" si="1"/>
        <v/>
      </c>
      <c r="AB26" s="317" t="str">
        <f t="shared" si="2"/>
        <v/>
      </c>
      <c r="AD26" s="303">
        <f t="shared" si="0"/>
        <v>1</v>
      </c>
    </row>
    <row r="27" spans="3:30" ht="18" customHeight="1">
      <c r="C27" s="324">
        <v>17</v>
      </c>
      <c r="D27" s="313" t="str">
        <f>IF('SF2'!D33="","",'SF2'!D33)</f>
        <v>RIVERA, JOSEPH RAMIREZ</v>
      </c>
      <c r="E27" s="314">
        <f>IF('SF2'!AH33="","",'SF2'!AH33)</f>
        <v>16</v>
      </c>
      <c r="F27" s="315">
        <f>IF('SF2'!AG33="","",'SF2'!AG33)</f>
        <v>0</v>
      </c>
      <c r="G27" s="316">
        <f>IF('SF2 (2)'!AH33="","",'SF2 (2)'!AH33)</f>
        <v>23</v>
      </c>
      <c r="H27" s="315">
        <f>IF('SF2 (2)'!AG33="","",'SF2 (2)'!AG33)</f>
        <v>0</v>
      </c>
      <c r="I27" s="316">
        <f>IF('SF2 (3)'!AH33="","",'SF2 (3)'!AH33)</f>
        <v>19</v>
      </c>
      <c r="J27" s="315">
        <f>IF('SF2 (3)'!AG33="","",'SF2 (3)'!AG33)</f>
        <v>0</v>
      </c>
      <c r="K27" s="316">
        <f>IF('SF2 (4)'!AH33="","",'SF2 (4)'!AH33)</f>
        <v>22</v>
      </c>
      <c r="L27" s="315">
        <f>IF('SF2 (4)'!AG33="","",'SF2 (4)'!AG33)</f>
        <v>0</v>
      </c>
      <c r="M27" s="316">
        <f>IF('SF2 (5)'!AH33="","",'SF2 (5)'!AH33)</f>
        <v>22</v>
      </c>
      <c r="N27" s="315">
        <f>IF('SF2 (5)'!AG33="","",'SF2 (5)'!AG33)</f>
        <v>0</v>
      </c>
      <c r="O27" s="316">
        <f>IF('SF2 (6)'!AH33="","",'SF2 (6)'!AH33)</f>
        <v>19</v>
      </c>
      <c r="P27" s="315">
        <f>IF('SF2 (6)'!AG33="","",'SF2 (6)'!AG33)</f>
        <v>0</v>
      </c>
      <c r="Q27" s="316">
        <f>IF('SF2 (7)'!AH33="","",'SF2 (7)'!AH33)</f>
        <v>13</v>
      </c>
      <c r="R27" s="315">
        <f>IF('SF2 (7)'!AG33="","",'SF2 (7)'!AG33)</f>
        <v>0</v>
      </c>
      <c r="S27" s="316">
        <f>IF('SF2 (8)'!AH33="","",'SF2 (8)'!AH33)</f>
        <v>20</v>
      </c>
      <c r="T27" s="315">
        <f>IF('SF2 (8)'!AG33="","",'SF2 (8)'!AG33)</f>
        <v>0</v>
      </c>
      <c r="U27" s="316">
        <f>IF('SF2 (9)'!AH33="","",'SF2 (9)'!AH33)</f>
        <v>20</v>
      </c>
      <c r="V27" s="315">
        <f>IF('SF2 (9)'!AG33="","",'SF2 (9)'!AG33)</f>
        <v>0</v>
      </c>
      <c r="W27" s="316">
        <f>IF('SF2 (10)'!AH33="","",'SF2 (10)'!AH33)</f>
        <v>21</v>
      </c>
      <c r="X27" s="315">
        <f>IF('SF2 (10)'!AG33="","",'SF2 (10)'!AG33)</f>
        <v>0</v>
      </c>
      <c r="Y27" s="316">
        <f>IF('SF2 (11)'!AH33="","",'SF2 (11)'!AH33)</f>
        <v>6</v>
      </c>
      <c r="Z27" s="315">
        <f>IF('SF2 (11)'!AG33="","",'SF2 (11)'!AG33)</f>
        <v>0</v>
      </c>
      <c r="AA27" s="405">
        <f t="shared" si="1"/>
        <v>201</v>
      </c>
      <c r="AB27" s="317">
        <f t="shared" si="2"/>
        <v>0</v>
      </c>
      <c r="AD27" s="303">
        <f t="shared" si="0"/>
        <v>1</v>
      </c>
    </row>
    <row r="28" spans="3:30" ht="18" customHeight="1">
      <c r="C28" s="324">
        <v>18</v>
      </c>
      <c r="D28" s="313" t="str">
        <f>IF('SF2'!D34="","",'SF2'!D34)</f>
        <v>CRUZ, BRYAN CASTILLO</v>
      </c>
      <c r="E28" s="314">
        <f>IF('SF2'!AH34="","",'SF2'!AH34)</f>
        <v>16</v>
      </c>
      <c r="F28" s="315">
        <f>IF('SF2'!AG34="","",'SF2'!AG34)</f>
        <v>0</v>
      </c>
      <c r="G28" s="316">
        <f>IF('SF2 (2)'!AH34="","",'SF2 (2)'!AH34)</f>
        <v>23</v>
      </c>
      <c r="H28" s="315">
        <f>IF('SF2 (2)'!AG34="","",'SF2 (2)'!AG34)</f>
        <v>0</v>
      </c>
      <c r="I28" s="316">
        <f>IF('SF2 (3)'!AH34="","",'SF2 (3)'!AH34)</f>
        <v>19</v>
      </c>
      <c r="J28" s="315">
        <f>IF('SF2 (3)'!AG34="","",'SF2 (3)'!AG34)</f>
        <v>0</v>
      </c>
      <c r="K28" s="316">
        <f>IF('SF2 (4)'!AH34="","",'SF2 (4)'!AH34)</f>
        <v>22</v>
      </c>
      <c r="L28" s="315">
        <f>IF('SF2 (4)'!AG34="","",'SF2 (4)'!AG34)</f>
        <v>0</v>
      </c>
      <c r="M28" s="316">
        <f>IF('SF2 (5)'!AH34="","",'SF2 (5)'!AH34)</f>
        <v>22</v>
      </c>
      <c r="N28" s="315">
        <f>IF('SF2 (5)'!AG34="","",'SF2 (5)'!AG34)</f>
        <v>0</v>
      </c>
      <c r="O28" s="316">
        <f>IF('SF2 (6)'!AH34="","",'SF2 (6)'!AH34)</f>
        <v>19</v>
      </c>
      <c r="P28" s="315">
        <f>IF('SF2 (6)'!AG34="","",'SF2 (6)'!AG34)</f>
        <v>0</v>
      </c>
      <c r="Q28" s="316">
        <f>IF('SF2 (7)'!AH34="","",'SF2 (7)'!AH34)</f>
        <v>13</v>
      </c>
      <c r="R28" s="315">
        <f>IF('SF2 (7)'!AG34="","",'SF2 (7)'!AG34)</f>
        <v>0</v>
      </c>
      <c r="S28" s="316">
        <f>IF('SF2 (8)'!AH34="","",'SF2 (8)'!AH34)</f>
        <v>20</v>
      </c>
      <c r="T28" s="315">
        <f>IF('SF2 (8)'!AG34="","",'SF2 (8)'!AG34)</f>
        <v>0</v>
      </c>
      <c r="U28" s="316">
        <f>IF('SF2 (9)'!AH34="","",'SF2 (9)'!AH34)</f>
        <v>20</v>
      </c>
      <c r="V28" s="315">
        <f>IF('SF2 (9)'!AG34="","",'SF2 (9)'!AG34)</f>
        <v>0</v>
      </c>
      <c r="W28" s="316">
        <f>IF('SF2 (10)'!AH34="","",'SF2 (10)'!AH34)</f>
        <v>21</v>
      </c>
      <c r="X28" s="315">
        <f>IF('SF2 (10)'!AG34="","",'SF2 (10)'!AG34)</f>
        <v>0</v>
      </c>
      <c r="Y28" s="316">
        <f>IF('SF2 (11)'!AH34="","",'SF2 (11)'!AH34)</f>
        <v>6</v>
      </c>
      <c r="Z28" s="315">
        <f>IF('SF2 (11)'!AG34="","",'SF2 (11)'!AG34)</f>
        <v>0</v>
      </c>
      <c r="AA28" s="405">
        <f t="shared" si="1"/>
        <v>201</v>
      </c>
      <c r="AB28" s="317">
        <f t="shared" si="2"/>
        <v>0</v>
      </c>
      <c r="AD28" s="303">
        <f t="shared" si="0"/>
        <v>1</v>
      </c>
    </row>
    <row r="29" spans="3:30" ht="18" customHeight="1">
      <c r="C29" s="324">
        <v>19</v>
      </c>
      <c r="D29" s="313" t="str">
        <f>IF('SF2'!D35="","",'SF2'!D35)</f>
        <v>RAMIREZ, VINCENT HERRERA</v>
      </c>
      <c r="E29" s="314" t="str">
        <f>IF('SF2'!AH35="","",'SF2'!AH35)</f>
        <v/>
      </c>
      <c r="F29" s="315" t="str">
        <f>IF('SF2'!AG35="","",'SF2'!AG35)</f>
        <v/>
      </c>
      <c r="G29" s="316">
        <f>IF('SF2 (2)'!AH35="","",'SF2 (2)'!AH35)</f>
        <v>23</v>
      </c>
      <c r="H29" s="315">
        <f>IF('SF2 (2)'!AG35="","",'SF2 (2)'!AG35)</f>
        <v>0</v>
      </c>
      <c r="I29" s="316">
        <f>IF('SF2 (3)'!AH35="","",'SF2 (3)'!AH35)</f>
        <v>19</v>
      </c>
      <c r="J29" s="315">
        <f>IF('SF2 (3)'!AG35="","",'SF2 (3)'!AG35)</f>
        <v>0</v>
      </c>
      <c r="K29" s="316">
        <f>IF('SF2 (4)'!AH35="","",'SF2 (4)'!AH35)</f>
        <v>22</v>
      </c>
      <c r="L29" s="315">
        <f>IF('SF2 (4)'!AG35="","",'SF2 (4)'!AG35)</f>
        <v>0</v>
      </c>
      <c r="M29" s="316">
        <f>IF('SF2 (5)'!AH35="","",'SF2 (5)'!AH35)</f>
        <v>22</v>
      </c>
      <c r="N29" s="315">
        <f>IF('SF2 (5)'!AG35="","",'SF2 (5)'!AG35)</f>
        <v>0</v>
      </c>
      <c r="O29" s="316">
        <f>IF('SF2 (6)'!AH35="","",'SF2 (6)'!AH35)</f>
        <v>19</v>
      </c>
      <c r="P29" s="315">
        <f>IF('SF2 (6)'!AG35="","",'SF2 (6)'!AG35)</f>
        <v>0</v>
      </c>
      <c r="Q29" s="316">
        <f>IF('SF2 (7)'!AH35="","",'SF2 (7)'!AH35)</f>
        <v>13</v>
      </c>
      <c r="R29" s="315">
        <f>IF('SF2 (7)'!AG35="","",'SF2 (7)'!AG35)</f>
        <v>0</v>
      </c>
      <c r="S29" s="316">
        <f>IF('SF2 (8)'!AH35="","",'SF2 (8)'!AH35)</f>
        <v>20</v>
      </c>
      <c r="T29" s="315">
        <f>IF('SF2 (8)'!AG35="","",'SF2 (8)'!AG35)</f>
        <v>0</v>
      </c>
      <c r="U29" s="316">
        <f>IF('SF2 (9)'!AH35="","",'SF2 (9)'!AH35)</f>
        <v>20</v>
      </c>
      <c r="V29" s="315">
        <f>IF('SF2 (9)'!AG35="","",'SF2 (9)'!AG35)</f>
        <v>0</v>
      </c>
      <c r="W29" s="316">
        <f>IF('SF2 (10)'!AH35="","",'SF2 (10)'!AH35)</f>
        <v>21</v>
      </c>
      <c r="X29" s="315">
        <f>IF('SF2 (10)'!AG35="","",'SF2 (10)'!AG35)</f>
        <v>0</v>
      </c>
      <c r="Y29" s="316">
        <f>IF('SF2 (11)'!AH35="","",'SF2 (11)'!AH35)</f>
        <v>6</v>
      </c>
      <c r="Z29" s="315">
        <f>IF('SF2 (11)'!AG35="","",'SF2 (11)'!AG35)</f>
        <v>0</v>
      </c>
      <c r="AA29" s="405" t="str">
        <f t="shared" si="1"/>
        <v/>
      </c>
      <c r="AB29" s="317" t="str">
        <f t="shared" si="2"/>
        <v/>
      </c>
      <c r="AD29" s="303">
        <f t="shared" si="0"/>
        <v>1</v>
      </c>
    </row>
    <row r="30" spans="3:30" ht="18" customHeight="1">
      <c r="C30" s="324">
        <v>20</v>
      </c>
      <c r="D30" s="313" t="str">
        <f>IF('SF2'!D36="","",'SF2'!D36)</f>
        <v>CASTILLO, JUSTIN NAVARRO</v>
      </c>
      <c r="E30" s="314">
        <f>IF('SF2'!AH36="","",'SF2'!AH36)</f>
        <v>16</v>
      </c>
      <c r="F30" s="315">
        <f>IF('SF2'!AG36="","",'SF2'!AG36)</f>
        <v>0</v>
      </c>
      <c r="G30" s="316">
        <f>IF('SF2 (2)'!AH36="","",'SF2 (2)'!AH36)</f>
        <v>23</v>
      </c>
      <c r="H30" s="315">
        <f>IF('SF2 (2)'!AG36="","",'SF2 (2)'!AG36)</f>
        <v>0</v>
      </c>
      <c r="I30" s="316">
        <f>IF('SF2 (3)'!AH36="","",'SF2 (3)'!AH36)</f>
        <v>19</v>
      </c>
      <c r="J30" s="315">
        <f>IF('SF2 (3)'!AG36="","",'SF2 (3)'!AG36)</f>
        <v>0</v>
      </c>
      <c r="K30" s="316">
        <f>IF('SF2 (4)'!AH36="","",'SF2 (4)'!AH36)</f>
        <v>22</v>
      </c>
      <c r="L30" s="315">
        <f>IF('SF2 (4)'!AG36="","",'SF2 (4)'!AG36)</f>
        <v>0</v>
      </c>
      <c r="M30" s="316">
        <f>IF('SF2 (5)'!AH36="","",'SF2 (5)'!AH36)</f>
        <v>22</v>
      </c>
      <c r="N30" s="315">
        <f>IF('SF2 (5)'!AG36="","",'SF2 (5)'!AG36)</f>
        <v>0</v>
      </c>
      <c r="O30" s="316">
        <f>IF('SF2 (6)'!AH36="","",'SF2 (6)'!AH36)</f>
        <v>19</v>
      </c>
      <c r="P30" s="315">
        <f>IF('SF2 (6)'!AG36="","",'SF2 (6)'!AG36)</f>
        <v>0</v>
      </c>
      <c r="Q30" s="316">
        <f>IF('SF2 (7)'!AH36="","",'SF2 (7)'!AH36)</f>
        <v>13</v>
      </c>
      <c r="R30" s="315">
        <f>IF('SF2 (7)'!AG36="","",'SF2 (7)'!AG36)</f>
        <v>0</v>
      </c>
      <c r="S30" s="316">
        <f>IF('SF2 (8)'!AH36="","",'SF2 (8)'!AH36)</f>
        <v>20</v>
      </c>
      <c r="T30" s="315">
        <f>IF('SF2 (8)'!AG36="","",'SF2 (8)'!AG36)</f>
        <v>0</v>
      </c>
      <c r="U30" s="316">
        <f>IF('SF2 (9)'!AH36="","",'SF2 (9)'!AH36)</f>
        <v>20</v>
      </c>
      <c r="V30" s="315">
        <f>IF('SF2 (9)'!AG36="","",'SF2 (9)'!AG36)</f>
        <v>0</v>
      </c>
      <c r="W30" s="316">
        <f>IF('SF2 (10)'!AH36="","",'SF2 (10)'!AH36)</f>
        <v>21</v>
      </c>
      <c r="X30" s="315">
        <f>IF('SF2 (10)'!AG36="","",'SF2 (10)'!AG36)</f>
        <v>0</v>
      </c>
      <c r="Y30" s="316">
        <f>IF('SF2 (11)'!AH36="","",'SF2 (11)'!AH36)</f>
        <v>6</v>
      </c>
      <c r="Z30" s="315">
        <f>IF('SF2 (11)'!AG36="","",'SF2 (11)'!AG36)</f>
        <v>0</v>
      </c>
      <c r="AA30" s="405">
        <f t="shared" si="1"/>
        <v>201</v>
      </c>
      <c r="AB30" s="317">
        <f t="shared" si="2"/>
        <v>0</v>
      </c>
      <c r="AD30" s="303">
        <f t="shared" si="0"/>
        <v>1</v>
      </c>
    </row>
    <row r="31" spans="3:30" ht="18" customHeight="1">
      <c r="C31" s="324">
        <v>21</v>
      </c>
      <c r="D31" s="313" t="str">
        <f>IF('SF2'!D37="","",'SF2'!D37)</f>
        <v>HERRERA, ADRIANNE VERGARA</v>
      </c>
      <c r="E31" s="314">
        <f>IF('SF2'!AH37="","",'SF2'!AH37)</f>
        <v>16</v>
      </c>
      <c r="F31" s="315">
        <f>IF('SF2'!AG37="","",'SF2'!AG37)</f>
        <v>0</v>
      </c>
      <c r="G31" s="316">
        <f>IF('SF2 (2)'!AH37="","",'SF2 (2)'!AH37)</f>
        <v>23</v>
      </c>
      <c r="H31" s="315">
        <f>IF('SF2 (2)'!AG37="","",'SF2 (2)'!AG37)</f>
        <v>0</v>
      </c>
      <c r="I31" s="316">
        <f>IF('SF2 (3)'!AH37="","",'SF2 (3)'!AH37)</f>
        <v>19</v>
      </c>
      <c r="J31" s="315">
        <f>IF('SF2 (3)'!AG37="","",'SF2 (3)'!AG37)</f>
        <v>0</v>
      </c>
      <c r="K31" s="316">
        <f>IF('SF2 (4)'!AH37="","",'SF2 (4)'!AH37)</f>
        <v>22</v>
      </c>
      <c r="L31" s="315">
        <f>IF('SF2 (4)'!AG37="","",'SF2 (4)'!AG37)</f>
        <v>0</v>
      </c>
      <c r="M31" s="316">
        <f>IF('SF2 (5)'!AH37="","",'SF2 (5)'!AH37)</f>
        <v>22</v>
      </c>
      <c r="N31" s="315">
        <f>IF('SF2 (5)'!AG37="","",'SF2 (5)'!AG37)</f>
        <v>0</v>
      </c>
      <c r="O31" s="316">
        <f>IF('SF2 (6)'!AH37="","",'SF2 (6)'!AH37)</f>
        <v>19</v>
      </c>
      <c r="P31" s="315">
        <f>IF('SF2 (6)'!AG37="","",'SF2 (6)'!AG37)</f>
        <v>0</v>
      </c>
      <c r="Q31" s="316">
        <f>IF('SF2 (7)'!AH37="","",'SF2 (7)'!AH37)</f>
        <v>13</v>
      </c>
      <c r="R31" s="315">
        <f>IF('SF2 (7)'!AG37="","",'SF2 (7)'!AG37)</f>
        <v>0</v>
      </c>
      <c r="S31" s="316">
        <f>IF('SF2 (8)'!AH37="","",'SF2 (8)'!AH37)</f>
        <v>20</v>
      </c>
      <c r="T31" s="315">
        <f>IF('SF2 (8)'!AG37="","",'SF2 (8)'!AG37)</f>
        <v>0</v>
      </c>
      <c r="U31" s="316">
        <f>IF('SF2 (9)'!AH37="","",'SF2 (9)'!AH37)</f>
        <v>20</v>
      </c>
      <c r="V31" s="315">
        <f>IF('SF2 (9)'!AG37="","",'SF2 (9)'!AG37)</f>
        <v>0</v>
      </c>
      <c r="W31" s="316">
        <f>IF('SF2 (10)'!AH37="","",'SF2 (10)'!AH37)</f>
        <v>21</v>
      </c>
      <c r="X31" s="315">
        <f>IF('SF2 (10)'!AG37="","",'SF2 (10)'!AG37)</f>
        <v>0</v>
      </c>
      <c r="Y31" s="316">
        <f>IF('SF2 (11)'!AH37="","",'SF2 (11)'!AH37)</f>
        <v>6</v>
      </c>
      <c r="Z31" s="315">
        <f>IF('SF2 (11)'!AG37="","",'SF2 (11)'!AG37)</f>
        <v>0</v>
      </c>
      <c r="AA31" s="405">
        <f t="shared" si="1"/>
        <v>201</v>
      </c>
      <c r="AB31" s="317">
        <f t="shared" si="2"/>
        <v>0</v>
      </c>
    </row>
    <row r="32" spans="3:30" ht="18" customHeight="1">
      <c r="C32" s="324">
        <v>22</v>
      </c>
      <c r="D32" s="313" t="str">
        <f>IF('SF2'!D38="","",'SF2'!D38)</f>
        <v>NAVARRO, LAWRENCE TORRES</v>
      </c>
      <c r="E32" s="314">
        <f>IF('SF2'!AH38="","",'SF2'!AH38)</f>
        <v>16</v>
      </c>
      <c r="F32" s="315">
        <f>IF('SF2'!AG38="","",'SF2'!AG38)</f>
        <v>0</v>
      </c>
      <c r="G32" s="316">
        <f>IF('SF2 (2)'!AH38="","",'SF2 (2)'!AH38)</f>
        <v>23</v>
      </c>
      <c r="H32" s="315">
        <f>IF('SF2 (2)'!AG38="","",'SF2 (2)'!AG38)</f>
        <v>0</v>
      </c>
      <c r="I32" s="316">
        <f>IF('SF2 (3)'!AH38="","",'SF2 (3)'!AH38)</f>
        <v>19</v>
      </c>
      <c r="J32" s="315">
        <f>IF('SF2 (3)'!AG38="","",'SF2 (3)'!AG38)</f>
        <v>0</v>
      </c>
      <c r="K32" s="316">
        <f>IF('SF2 (4)'!AH38="","",'SF2 (4)'!AH38)</f>
        <v>22</v>
      </c>
      <c r="L32" s="315">
        <f>IF('SF2 (4)'!AG38="","",'SF2 (4)'!AG38)</f>
        <v>0</v>
      </c>
      <c r="M32" s="316">
        <f>IF('SF2 (5)'!AH38="","",'SF2 (5)'!AH38)</f>
        <v>22</v>
      </c>
      <c r="N32" s="315">
        <f>IF('SF2 (5)'!AG38="","",'SF2 (5)'!AG38)</f>
        <v>0</v>
      </c>
      <c r="O32" s="316">
        <f>IF('SF2 (6)'!AH38="","",'SF2 (6)'!AH38)</f>
        <v>19</v>
      </c>
      <c r="P32" s="315">
        <f>IF('SF2 (6)'!AG38="","",'SF2 (6)'!AG38)</f>
        <v>0</v>
      </c>
      <c r="Q32" s="316">
        <f>IF('SF2 (7)'!AH38="","",'SF2 (7)'!AH38)</f>
        <v>13</v>
      </c>
      <c r="R32" s="315">
        <f>IF('SF2 (7)'!AG38="","",'SF2 (7)'!AG38)</f>
        <v>0</v>
      </c>
      <c r="S32" s="316">
        <f>IF('SF2 (8)'!AH38="","",'SF2 (8)'!AH38)</f>
        <v>20</v>
      </c>
      <c r="T32" s="315">
        <f>IF('SF2 (8)'!AG38="","",'SF2 (8)'!AG38)</f>
        <v>0</v>
      </c>
      <c r="U32" s="316">
        <f>IF('SF2 (9)'!AH38="","",'SF2 (9)'!AH38)</f>
        <v>20</v>
      </c>
      <c r="V32" s="315">
        <f>IF('SF2 (9)'!AG38="","",'SF2 (9)'!AG38)</f>
        <v>0</v>
      </c>
      <c r="W32" s="316">
        <f>IF('SF2 (10)'!AH38="","",'SF2 (10)'!AH38)</f>
        <v>21</v>
      </c>
      <c r="X32" s="315">
        <f>IF('SF2 (10)'!AG38="","",'SF2 (10)'!AG38)</f>
        <v>0</v>
      </c>
      <c r="Y32" s="316">
        <f>IF('SF2 (11)'!AH38="","",'SF2 (11)'!AH38)</f>
        <v>6</v>
      </c>
      <c r="Z32" s="315">
        <f>IF('SF2 (11)'!AG38="","",'SF2 (11)'!AG38)</f>
        <v>0</v>
      </c>
      <c r="AA32" s="405">
        <f t="shared" si="1"/>
        <v>201</v>
      </c>
      <c r="AB32" s="317">
        <f t="shared" si="2"/>
        <v>0</v>
      </c>
    </row>
    <row r="33" spans="3:28" ht="18" customHeight="1">
      <c r="C33" s="324">
        <v>23</v>
      </c>
      <c r="D33" s="313" t="str">
        <f>IF('SF2'!D39="","",'SF2'!D39)</f>
        <v>VERGARA, MIGUEL DOMINGUEZ</v>
      </c>
      <c r="E33" s="314">
        <f>IF('SF2'!AH39="","",'SF2'!AH39)</f>
        <v>16</v>
      </c>
      <c r="F33" s="315">
        <f>IF('SF2'!AG39="","",'SF2'!AG39)</f>
        <v>0</v>
      </c>
      <c r="G33" s="316">
        <f>IF('SF2 (2)'!AH39="","",'SF2 (2)'!AH39)</f>
        <v>23</v>
      </c>
      <c r="H33" s="315">
        <f>IF('SF2 (2)'!AG39="","",'SF2 (2)'!AG39)</f>
        <v>0</v>
      </c>
      <c r="I33" s="316">
        <f>IF('SF2 (3)'!AH39="","",'SF2 (3)'!AH39)</f>
        <v>19</v>
      </c>
      <c r="J33" s="315">
        <f>IF('SF2 (3)'!AG39="","",'SF2 (3)'!AG39)</f>
        <v>0</v>
      </c>
      <c r="K33" s="316">
        <f>IF('SF2 (4)'!AH39="","",'SF2 (4)'!AH39)</f>
        <v>22</v>
      </c>
      <c r="L33" s="315">
        <f>IF('SF2 (4)'!AG39="","",'SF2 (4)'!AG39)</f>
        <v>0</v>
      </c>
      <c r="M33" s="316">
        <f>IF('SF2 (5)'!AH39="","",'SF2 (5)'!AH39)</f>
        <v>22</v>
      </c>
      <c r="N33" s="315">
        <f>IF('SF2 (5)'!AG39="","",'SF2 (5)'!AG39)</f>
        <v>0</v>
      </c>
      <c r="O33" s="316">
        <f>IF('SF2 (6)'!AH39="","",'SF2 (6)'!AH39)</f>
        <v>19</v>
      </c>
      <c r="P33" s="315">
        <f>IF('SF2 (6)'!AG39="","",'SF2 (6)'!AG39)</f>
        <v>0</v>
      </c>
      <c r="Q33" s="316">
        <f>IF('SF2 (7)'!AH39="","",'SF2 (7)'!AH39)</f>
        <v>13</v>
      </c>
      <c r="R33" s="315">
        <f>IF('SF2 (7)'!AG39="","",'SF2 (7)'!AG39)</f>
        <v>0</v>
      </c>
      <c r="S33" s="316">
        <f>IF('SF2 (8)'!AH39="","",'SF2 (8)'!AH39)</f>
        <v>20</v>
      </c>
      <c r="T33" s="315">
        <f>IF('SF2 (8)'!AG39="","",'SF2 (8)'!AG39)</f>
        <v>0</v>
      </c>
      <c r="U33" s="316">
        <f>IF('SF2 (9)'!AH39="","",'SF2 (9)'!AH39)</f>
        <v>20</v>
      </c>
      <c r="V33" s="315">
        <f>IF('SF2 (9)'!AG39="","",'SF2 (9)'!AG39)</f>
        <v>0</v>
      </c>
      <c r="W33" s="316">
        <f>IF('SF2 (10)'!AH39="","",'SF2 (10)'!AH39)</f>
        <v>21</v>
      </c>
      <c r="X33" s="315">
        <f>IF('SF2 (10)'!AG39="","",'SF2 (10)'!AG39)</f>
        <v>0</v>
      </c>
      <c r="Y33" s="316">
        <f>IF('SF2 (11)'!AH39="","",'SF2 (11)'!AH39)</f>
        <v>6</v>
      </c>
      <c r="Z33" s="315">
        <f>IF('SF2 (11)'!AG39="","",'SF2 (11)'!AG39)</f>
        <v>0</v>
      </c>
      <c r="AA33" s="405">
        <f t="shared" si="1"/>
        <v>201</v>
      </c>
      <c r="AB33" s="317">
        <f t="shared" si="2"/>
        <v>0</v>
      </c>
    </row>
    <row r="34" spans="3:28" ht="18" customHeight="1">
      <c r="C34" s="324">
        <v>24</v>
      </c>
      <c r="D34" s="313" t="str">
        <f>IF('SF2'!D40="","",'SF2'!D40)</f>
        <v>DOMINGUEZ, ANTHONY ESPINOZA</v>
      </c>
      <c r="E34" s="314">
        <f>IF('SF2'!AH40="","",'SF2'!AH40)</f>
        <v>16</v>
      </c>
      <c r="F34" s="315">
        <f>IF('SF2'!AG40="","",'SF2'!AG40)</f>
        <v>0</v>
      </c>
      <c r="G34" s="316">
        <f>IF('SF2 (2)'!AH40="","",'SF2 (2)'!AH40)</f>
        <v>23</v>
      </c>
      <c r="H34" s="315">
        <f>IF('SF2 (2)'!AG40="","",'SF2 (2)'!AG40)</f>
        <v>0</v>
      </c>
      <c r="I34" s="316">
        <f>IF('SF2 (3)'!AH40="","",'SF2 (3)'!AH40)</f>
        <v>19</v>
      </c>
      <c r="J34" s="315">
        <f>IF('SF2 (3)'!AG40="","",'SF2 (3)'!AG40)</f>
        <v>0</v>
      </c>
      <c r="K34" s="316">
        <f>IF('SF2 (4)'!AH40="","",'SF2 (4)'!AH40)</f>
        <v>22</v>
      </c>
      <c r="L34" s="315">
        <f>IF('SF2 (4)'!AG40="","",'SF2 (4)'!AG40)</f>
        <v>0</v>
      </c>
      <c r="M34" s="316">
        <f>IF('SF2 (5)'!AH40="","",'SF2 (5)'!AH40)</f>
        <v>22</v>
      </c>
      <c r="N34" s="315">
        <f>IF('SF2 (5)'!AG40="","",'SF2 (5)'!AG40)</f>
        <v>0</v>
      </c>
      <c r="O34" s="316">
        <f>IF('SF2 (6)'!AH40="","",'SF2 (6)'!AH40)</f>
        <v>19</v>
      </c>
      <c r="P34" s="315">
        <f>IF('SF2 (6)'!AG40="","",'SF2 (6)'!AG40)</f>
        <v>0</v>
      </c>
      <c r="Q34" s="316">
        <f>IF('SF2 (7)'!AH40="","",'SF2 (7)'!AH40)</f>
        <v>13</v>
      </c>
      <c r="R34" s="315">
        <f>IF('SF2 (7)'!AG40="","",'SF2 (7)'!AG40)</f>
        <v>0</v>
      </c>
      <c r="S34" s="316">
        <f>IF('SF2 (8)'!AH40="","",'SF2 (8)'!AH40)</f>
        <v>20</v>
      </c>
      <c r="T34" s="315">
        <f>IF('SF2 (8)'!AG40="","",'SF2 (8)'!AG40)</f>
        <v>0</v>
      </c>
      <c r="U34" s="316">
        <f>IF('SF2 (9)'!AH40="","",'SF2 (9)'!AH40)</f>
        <v>20</v>
      </c>
      <c r="V34" s="315">
        <f>IF('SF2 (9)'!AG40="","",'SF2 (9)'!AG40)</f>
        <v>0</v>
      </c>
      <c r="W34" s="316">
        <f>IF('SF2 (10)'!AH40="","",'SF2 (10)'!AH40)</f>
        <v>21</v>
      </c>
      <c r="X34" s="315">
        <f>IF('SF2 (10)'!AG40="","",'SF2 (10)'!AG40)</f>
        <v>0</v>
      </c>
      <c r="Y34" s="316">
        <f>IF('SF2 (11)'!AH40="","",'SF2 (11)'!AH40)</f>
        <v>6</v>
      </c>
      <c r="Z34" s="315">
        <f>IF('SF2 (11)'!AG40="","",'SF2 (11)'!AG40)</f>
        <v>0</v>
      </c>
      <c r="AA34" s="405">
        <f t="shared" si="1"/>
        <v>201</v>
      </c>
      <c r="AB34" s="317">
        <f t="shared" si="2"/>
        <v>0</v>
      </c>
    </row>
    <row r="35" spans="3:28" ht="18" customHeight="1">
      <c r="C35" s="324">
        <v>25</v>
      </c>
      <c r="D35" s="313" t="str">
        <f>IF('SF2'!D41="","",'SF2'!D41)</f>
        <v>ESPINOZA, ALVIN DEL ROSARIO</v>
      </c>
      <c r="E35" s="314">
        <f>IF('SF2'!AH41="","",'SF2'!AH41)</f>
        <v>16</v>
      </c>
      <c r="F35" s="315">
        <f>IF('SF2'!AG41="","",'SF2'!AG41)</f>
        <v>0</v>
      </c>
      <c r="G35" s="316">
        <f>IF('SF2 (2)'!AH41="","",'SF2 (2)'!AH41)</f>
        <v>23</v>
      </c>
      <c r="H35" s="315">
        <f>IF('SF2 (2)'!AG41="","",'SF2 (2)'!AG41)</f>
        <v>0</v>
      </c>
      <c r="I35" s="316">
        <f>IF('SF2 (3)'!AH41="","",'SF2 (3)'!AH41)</f>
        <v>19</v>
      </c>
      <c r="J35" s="315">
        <f>IF('SF2 (3)'!AG41="","",'SF2 (3)'!AG41)</f>
        <v>0</v>
      </c>
      <c r="K35" s="316">
        <f>IF('SF2 (4)'!AH41="","",'SF2 (4)'!AH41)</f>
        <v>22</v>
      </c>
      <c r="L35" s="315">
        <f>IF('SF2 (4)'!AG41="","",'SF2 (4)'!AG41)</f>
        <v>0</v>
      </c>
      <c r="M35" s="316">
        <f>IF('SF2 (5)'!AH41="","",'SF2 (5)'!AH41)</f>
        <v>22</v>
      </c>
      <c r="N35" s="315">
        <f>IF('SF2 (5)'!AG41="","",'SF2 (5)'!AG41)</f>
        <v>0</v>
      </c>
      <c r="O35" s="316">
        <f>IF('SF2 (6)'!AH41="","",'SF2 (6)'!AH41)</f>
        <v>19</v>
      </c>
      <c r="P35" s="315">
        <f>IF('SF2 (6)'!AG41="","",'SF2 (6)'!AG41)</f>
        <v>0</v>
      </c>
      <c r="Q35" s="316">
        <f>IF('SF2 (7)'!AH41="","",'SF2 (7)'!AH41)</f>
        <v>13</v>
      </c>
      <c r="R35" s="315">
        <f>IF('SF2 (7)'!AG41="","",'SF2 (7)'!AG41)</f>
        <v>0</v>
      </c>
      <c r="S35" s="316">
        <f>IF('SF2 (8)'!AH41="","",'SF2 (8)'!AH41)</f>
        <v>20</v>
      </c>
      <c r="T35" s="315">
        <f>IF('SF2 (8)'!AG41="","",'SF2 (8)'!AG41)</f>
        <v>0</v>
      </c>
      <c r="U35" s="316">
        <f>IF('SF2 (9)'!AH41="","",'SF2 (9)'!AH41)</f>
        <v>20</v>
      </c>
      <c r="V35" s="315">
        <f>IF('SF2 (9)'!AG41="","",'SF2 (9)'!AG41)</f>
        <v>0</v>
      </c>
      <c r="W35" s="316">
        <f>IF('SF2 (10)'!AH41="","",'SF2 (10)'!AH41)</f>
        <v>21</v>
      </c>
      <c r="X35" s="315">
        <f>IF('SF2 (10)'!AG41="","",'SF2 (10)'!AG41)</f>
        <v>0</v>
      </c>
      <c r="Y35" s="316">
        <f>IF('SF2 (11)'!AH41="","",'SF2 (11)'!AH41)</f>
        <v>6</v>
      </c>
      <c r="Z35" s="315">
        <f>IF('SF2 (11)'!AG41="","",'SF2 (11)'!AG41)</f>
        <v>0</v>
      </c>
      <c r="AA35" s="405">
        <f t="shared" si="1"/>
        <v>201</v>
      </c>
      <c r="AB35" s="317">
        <f t="shared" si="2"/>
        <v>0</v>
      </c>
    </row>
    <row r="36" spans="3:28" ht="18" customHeight="1">
      <c r="C36" s="324">
        <v>26</v>
      </c>
      <c r="D36" s="313" t="str">
        <f>IF('SF2'!D42="","",'SF2'!D42)</f>
        <v>DEL ROSARIO, OLIVER EVANGELISTA</v>
      </c>
      <c r="E36" s="314">
        <f>IF('SF2'!AH42="","",'SF2'!AH42)</f>
        <v>16</v>
      </c>
      <c r="F36" s="315">
        <f>IF('SF2'!AG42="","",'SF2'!AG42)</f>
        <v>0</v>
      </c>
      <c r="G36" s="316">
        <f>IF('SF2 (2)'!AH42="","",'SF2 (2)'!AH42)</f>
        <v>23</v>
      </c>
      <c r="H36" s="315">
        <f>IF('SF2 (2)'!AG42="","",'SF2 (2)'!AG42)</f>
        <v>0</v>
      </c>
      <c r="I36" s="316">
        <f>IF('SF2 (3)'!AH42="","",'SF2 (3)'!AH42)</f>
        <v>19</v>
      </c>
      <c r="J36" s="315">
        <f>IF('SF2 (3)'!AG42="","",'SF2 (3)'!AG42)</f>
        <v>0</v>
      </c>
      <c r="K36" s="316">
        <f>IF('SF2 (4)'!AH42="","",'SF2 (4)'!AH42)</f>
        <v>22</v>
      </c>
      <c r="L36" s="315">
        <f>IF('SF2 (4)'!AG42="","",'SF2 (4)'!AG42)</f>
        <v>0</v>
      </c>
      <c r="M36" s="316">
        <f>IF('SF2 (5)'!AH42="","",'SF2 (5)'!AH42)</f>
        <v>22</v>
      </c>
      <c r="N36" s="315">
        <f>IF('SF2 (5)'!AG42="","",'SF2 (5)'!AG42)</f>
        <v>0</v>
      </c>
      <c r="O36" s="316">
        <f>IF('SF2 (6)'!AH42="","",'SF2 (6)'!AH42)</f>
        <v>19</v>
      </c>
      <c r="P36" s="315">
        <f>IF('SF2 (6)'!AG42="","",'SF2 (6)'!AG42)</f>
        <v>0</v>
      </c>
      <c r="Q36" s="316">
        <f>IF('SF2 (7)'!AH42="","",'SF2 (7)'!AH42)</f>
        <v>13</v>
      </c>
      <c r="R36" s="315">
        <f>IF('SF2 (7)'!AG42="","",'SF2 (7)'!AG42)</f>
        <v>0</v>
      </c>
      <c r="S36" s="316">
        <f>IF('SF2 (8)'!AH42="","",'SF2 (8)'!AH42)</f>
        <v>20</v>
      </c>
      <c r="T36" s="315">
        <f>IF('SF2 (8)'!AG42="","",'SF2 (8)'!AG42)</f>
        <v>0</v>
      </c>
      <c r="U36" s="316">
        <f>IF('SF2 (9)'!AH42="","",'SF2 (9)'!AH42)</f>
        <v>20</v>
      </c>
      <c r="V36" s="315">
        <f>IF('SF2 (9)'!AG42="","",'SF2 (9)'!AG42)</f>
        <v>0</v>
      </c>
      <c r="W36" s="316">
        <f>IF('SF2 (10)'!AH42="","",'SF2 (10)'!AH42)</f>
        <v>21</v>
      </c>
      <c r="X36" s="315">
        <f>IF('SF2 (10)'!AG42="","",'SF2 (10)'!AG42)</f>
        <v>0</v>
      </c>
      <c r="Y36" s="316">
        <f>IF('SF2 (11)'!AH42="","",'SF2 (11)'!AH42)</f>
        <v>6</v>
      </c>
      <c r="Z36" s="315">
        <f>IF('SF2 (11)'!AG42="","",'SF2 (11)'!AG42)</f>
        <v>0</v>
      </c>
      <c r="AA36" s="405">
        <f t="shared" si="1"/>
        <v>201</v>
      </c>
      <c r="AB36" s="317">
        <f t="shared" si="2"/>
        <v>0</v>
      </c>
    </row>
    <row r="37" spans="3:28" ht="18" customHeight="1">
      <c r="C37" s="324">
        <v>27</v>
      </c>
      <c r="D37" s="313" t="str">
        <f>IF('SF2'!D43="","",'SF2'!D43)</f>
        <v>EVANGELISTA, NOEL MERCADO</v>
      </c>
      <c r="E37" s="314">
        <f>IF('SF2'!AH43="","",'SF2'!AH43)</f>
        <v>16</v>
      </c>
      <c r="F37" s="315">
        <f>IF('SF2'!AG43="","",'SF2'!AG43)</f>
        <v>0</v>
      </c>
      <c r="G37" s="316">
        <f>IF('SF2 (2)'!AH43="","",'SF2 (2)'!AH43)</f>
        <v>23</v>
      </c>
      <c r="H37" s="315">
        <f>IF('SF2 (2)'!AG43="","",'SF2 (2)'!AG43)</f>
        <v>0</v>
      </c>
      <c r="I37" s="316">
        <f>IF('SF2 (3)'!AH43="","",'SF2 (3)'!AH43)</f>
        <v>19</v>
      </c>
      <c r="J37" s="315">
        <f>IF('SF2 (3)'!AG43="","",'SF2 (3)'!AG43)</f>
        <v>0</v>
      </c>
      <c r="K37" s="316">
        <f>IF('SF2 (4)'!AH43="","",'SF2 (4)'!AH43)</f>
        <v>22</v>
      </c>
      <c r="L37" s="315">
        <f>IF('SF2 (4)'!AG43="","",'SF2 (4)'!AG43)</f>
        <v>0</v>
      </c>
      <c r="M37" s="316">
        <f>IF('SF2 (5)'!AH43="","",'SF2 (5)'!AH43)</f>
        <v>22</v>
      </c>
      <c r="N37" s="315">
        <f>IF('SF2 (5)'!AG43="","",'SF2 (5)'!AG43)</f>
        <v>0</v>
      </c>
      <c r="O37" s="316">
        <f>IF('SF2 (6)'!AH43="","",'SF2 (6)'!AH43)</f>
        <v>19</v>
      </c>
      <c r="P37" s="315">
        <f>IF('SF2 (6)'!AG43="","",'SF2 (6)'!AG43)</f>
        <v>0</v>
      </c>
      <c r="Q37" s="316">
        <f>IF('SF2 (7)'!AH43="","",'SF2 (7)'!AH43)</f>
        <v>13</v>
      </c>
      <c r="R37" s="315">
        <f>IF('SF2 (7)'!AG43="","",'SF2 (7)'!AG43)</f>
        <v>0</v>
      </c>
      <c r="S37" s="316">
        <f>IF('SF2 (8)'!AH43="","",'SF2 (8)'!AH43)</f>
        <v>20</v>
      </c>
      <c r="T37" s="315">
        <f>IF('SF2 (8)'!AG43="","",'SF2 (8)'!AG43)</f>
        <v>0</v>
      </c>
      <c r="U37" s="316">
        <f>IF('SF2 (9)'!AH43="","",'SF2 (9)'!AH43)</f>
        <v>20</v>
      </c>
      <c r="V37" s="315">
        <f>IF('SF2 (9)'!AG43="","",'SF2 (9)'!AG43)</f>
        <v>0</v>
      </c>
      <c r="W37" s="316">
        <f>IF('SF2 (10)'!AH43="","",'SF2 (10)'!AH43)</f>
        <v>21</v>
      </c>
      <c r="X37" s="315">
        <f>IF('SF2 (10)'!AG43="","",'SF2 (10)'!AG43)</f>
        <v>0</v>
      </c>
      <c r="Y37" s="316">
        <f>IF('SF2 (11)'!AH43="","",'SF2 (11)'!AH43)</f>
        <v>6</v>
      </c>
      <c r="Z37" s="315">
        <f>IF('SF2 (11)'!AG43="","",'SF2 (11)'!AG43)</f>
        <v>0</v>
      </c>
      <c r="AA37" s="405">
        <f t="shared" si="1"/>
        <v>201</v>
      </c>
      <c r="AB37" s="317">
        <f t="shared" si="2"/>
        <v>0</v>
      </c>
    </row>
    <row r="38" spans="3:28" ht="18" customHeight="1">
      <c r="C38" s="324">
        <v>28</v>
      </c>
      <c r="D38" s="313" t="str">
        <f>IF('SF2'!D44="","",'SF2'!D44)</f>
        <v>MERCADO, CEDRIC PADILLA</v>
      </c>
      <c r="E38" s="314">
        <f>IF('SF2'!AH44="","",'SF2'!AH44)</f>
        <v>16</v>
      </c>
      <c r="F38" s="315">
        <f>IF('SF2'!AG44="","",'SF2'!AG44)</f>
        <v>0</v>
      </c>
      <c r="G38" s="316">
        <f>IF('SF2 (2)'!AH44="","",'SF2 (2)'!AH44)</f>
        <v>23</v>
      </c>
      <c r="H38" s="315">
        <f>IF('SF2 (2)'!AG44="","",'SF2 (2)'!AG44)</f>
        <v>0</v>
      </c>
      <c r="I38" s="316">
        <f>IF('SF2 (3)'!AH44="","",'SF2 (3)'!AH44)</f>
        <v>19</v>
      </c>
      <c r="J38" s="315">
        <f>IF('SF2 (3)'!AG44="","",'SF2 (3)'!AG44)</f>
        <v>0</v>
      </c>
      <c r="K38" s="316">
        <f>IF('SF2 (4)'!AH44="","",'SF2 (4)'!AH44)</f>
        <v>22</v>
      </c>
      <c r="L38" s="315">
        <f>IF('SF2 (4)'!AG44="","",'SF2 (4)'!AG44)</f>
        <v>0</v>
      </c>
      <c r="M38" s="316">
        <f>IF('SF2 (5)'!AH44="","",'SF2 (5)'!AH44)</f>
        <v>22</v>
      </c>
      <c r="N38" s="315">
        <f>IF('SF2 (5)'!AG44="","",'SF2 (5)'!AG44)</f>
        <v>0</v>
      </c>
      <c r="O38" s="316">
        <f>IF('SF2 (6)'!AH44="","",'SF2 (6)'!AH44)</f>
        <v>19</v>
      </c>
      <c r="P38" s="315">
        <f>IF('SF2 (6)'!AG44="","",'SF2 (6)'!AG44)</f>
        <v>0</v>
      </c>
      <c r="Q38" s="316">
        <f>IF('SF2 (7)'!AH44="","",'SF2 (7)'!AH44)</f>
        <v>13</v>
      </c>
      <c r="R38" s="315">
        <f>IF('SF2 (7)'!AG44="","",'SF2 (7)'!AG44)</f>
        <v>0</v>
      </c>
      <c r="S38" s="316">
        <f>IF('SF2 (8)'!AH44="","",'SF2 (8)'!AH44)</f>
        <v>20</v>
      </c>
      <c r="T38" s="315">
        <f>IF('SF2 (8)'!AG44="","",'SF2 (8)'!AG44)</f>
        <v>0</v>
      </c>
      <c r="U38" s="316">
        <f>IF('SF2 (9)'!AH44="","",'SF2 (9)'!AH44)</f>
        <v>20</v>
      </c>
      <c r="V38" s="315">
        <f>IF('SF2 (9)'!AG44="","",'SF2 (9)'!AG44)</f>
        <v>0</v>
      </c>
      <c r="W38" s="316">
        <f>IF('SF2 (10)'!AH44="","",'SF2 (10)'!AH44)</f>
        <v>21</v>
      </c>
      <c r="X38" s="315">
        <f>IF('SF2 (10)'!AG44="","",'SF2 (10)'!AG44)</f>
        <v>0</v>
      </c>
      <c r="Y38" s="316">
        <f>IF('SF2 (11)'!AH44="","",'SF2 (11)'!AH44)</f>
        <v>6</v>
      </c>
      <c r="Z38" s="315">
        <f>IF('SF2 (11)'!AG44="","",'SF2 (11)'!AG44)</f>
        <v>0</v>
      </c>
      <c r="AA38" s="405">
        <f t="shared" si="1"/>
        <v>201</v>
      </c>
      <c r="AB38" s="317">
        <f t="shared" si="2"/>
        <v>0</v>
      </c>
    </row>
    <row r="39" spans="3:28" ht="18" customHeight="1">
      <c r="C39" s="324">
        <v>29</v>
      </c>
      <c r="D39" s="313" t="str">
        <f>IF('SF2'!D45="","",'SF2'!D45)</f>
        <v>PADILLA, ANDRE MANALO</v>
      </c>
      <c r="E39" s="314">
        <f>IF('SF2'!AH45="","",'SF2'!AH45)</f>
        <v>16</v>
      </c>
      <c r="F39" s="315">
        <f>IF('SF2'!AG45="","",'SF2'!AG45)</f>
        <v>0</v>
      </c>
      <c r="G39" s="316">
        <f>IF('SF2 (2)'!AH45="","",'SF2 (2)'!AH45)</f>
        <v>23</v>
      </c>
      <c r="H39" s="315">
        <f>IF('SF2 (2)'!AG45="","",'SF2 (2)'!AG45)</f>
        <v>0</v>
      </c>
      <c r="I39" s="316">
        <f>IF('SF2 (3)'!AH45="","",'SF2 (3)'!AH45)</f>
        <v>19</v>
      </c>
      <c r="J39" s="315">
        <f>IF('SF2 (3)'!AG45="","",'SF2 (3)'!AG45)</f>
        <v>0</v>
      </c>
      <c r="K39" s="316">
        <f>IF('SF2 (4)'!AH45="","",'SF2 (4)'!AH45)</f>
        <v>22</v>
      </c>
      <c r="L39" s="315">
        <f>IF('SF2 (4)'!AG45="","",'SF2 (4)'!AG45)</f>
        <v>0</v>
      </c>
      <c r="M39" s="316">
        <f>IF('SF2 (5)'!AH45="","",'SF2 (5)'!AH45)</f>
        <v>22</v>
      </c>
      <c r="N39" s="315">
        <f>IF('SF2 (5)'!AG45="","",'SF2 (5)'!AG45)</f>
        <v>0</v>
      </c>
      <c r="O39" s="316">
        <f>IF('SF2 (6)'!AH45="","",'SF2 (6)'!AH45)</f>
        <v>19</v>
      </c>
      <c r="P39" s="315">
        <f>IF('SF2 (6)'!AG45="","",'SF2 (6)'!AG45)</f>
        <v>0</v>
      </c>
      <c r="Q39" s="316">
        <f>IF('SF2 (7)'!AH45="","",'SF2 (7)'!AH45)</f>
        <v>13</v>
      </c>
      <c r="R39" s="315">
        <f>IF('SF2 (7)'!AG45="","",'SF2 (7)'!AG45)</f>
        <v>0</v>
      </c>
      <c r="S39" s="316">
        <f>IF('SF2 (8)'!AH45="","",'SF2 (8)'!AH45)</f>
        <v>20</v>
      </c>
      <c r="T39" s="315">
        <f>IF('SF2 (8)'!AG45="","",'SF2 (8)'!AG45)</f>
        <v>0</v>
      </c>
      <c r="U39" s="316">
        <f>IF('SF2 (9)'!AH45="","",'SF2 (9)'!AH45)</f>
        <v>20</v>
      </c>
      <c r="V39" s="315">
        <f>IF('SF2 (9)'!AG45="","",'SF2 (9)'!AG45)</f>
        <v>0</v>
      </c>
      <c r="W39" s="316">
        <f>IF('SF2 (10)'!AH45="","",'SF2 (10)'!AH45)</f>
        <v>21</v>
      </c>
      <c r="X39" s="315">
        <f>IF('SF2 (10)'!AG45="","",'SF2 (10)'!AG45)</f>
        <v>0</v>
      </c>
      <c r="Y39" s="316">
        <f>IF('SF2 (11)'!AH45="","",'SF2 (11)'!AH45)</f>
        <v>6</v>
      </c>
      <c r="Z39" s="315">
        <f>IF('SF2 (11)'!AG45="","",'SF2 (11)'!AG45)</f>
        <v>0</v>
      </c>
      <c r="AA39" s="405">
        <f t="shared" si="1"/>
        <v>201</v>
      </c>
      <c r="AB39" s="317">
        <f t="shared" si="2"/>
        <v>0</v>
      </c>
    </row>
    <row r="40" spans="3:28" ht="18" customHeight="1">
      <c r="C40" s="324">
        <v>30</v>
      </c>
      <c r="D40" s="313" t="str">
        <f>IF('SF2'!D46="","",'SF2'!D46)</f>
        <v>MANALO, TRISTAN SORIANO</v>
      </c>
      <c r="E40" s="314">
        <f>IF('SF2'!AH46="","",'SF2'!AH46)</f>
        <v>16</v>
      </c>
      <c r="F40" s="315">
        <f>IF('SF2'!AG46="","",'SF2'!AG46)</f>
        <v>0</v>
      </c>
      <c r="G40" s="316">
        <f>IF('SF2 (2)'!AH46="","",'SF2 (2)'!AH46)</f>
        <v>23</v>
      </c>
      <c r="H40" s="315">
        <f>IF('SF2 (2)'!AG46="","",'SF2 (2)'!AG46)</f>
        <v>0</v>
      </c>
      <c r="I40" s="316">
        <f>IF('SF2 (3)'!AH46="","",'SF2 (3)'!AH46)</f>
        <v>19</v>
      </c>
      <c r="J40" s="315">
        <f>IF('SF2 (3)'!AG46="","",'SF2 (3)'!AG46)</f>
        <v>0</v>
      </c>
      <c r="K40" s="316">
        <f>IF('SF2 (4)'!AH46="","",'SF2 (4)'!AH46)</f>
        <v>22</v>
      </c>
      <c r="L40" s="315">
        <f>IF('SF2 (4)'!AG46="","",'SF2 (4)'!AG46)</f>
        <v>0</v>
      </c>
      <c r="M40" s="316">
        <f>IF('SF2 (5)'!AH46="","",'SF2 (5)'!AH46)</f>
        <v>22</v>
      </c>
      <c r="N40" s="315">
        <f>IF('SF2 (5)'!AG46="","",'SF2 (5)'!AG46)</f>
        <v>0</v>
      </c>
      <c r="O40" s="316">
        <f>IF('SF2 (6)'!AH46="","",'SF2 (6)'!AH46)</f>
        <v>19</v>
      </c>
      <c r="P40" s="315">
        <f>IF('SF2 (6)'!AG46="","",'SF2 (6)'!AG46)</f>
        <v>0</v>
      </c>
      <c r="Q40" s="316">
        <f>IF('SF2 (7)'!AH46="","",'SF2 (7)'!AH46)</f>
        <v>13</v>
      </c>
      <c r="R40" s="315">
        <f>IF('SF2 (7)'!AG46="","",'SF2 (7)'!AG46)</f>
        <v>0</v>
      </c>
      <c r="S40" s="316">
        <f>IF('SF2 (8)'!AH46="","",'SF2 (8)'!AH46)</f>
        <v>20</v>
      </c>
      <c r="T40" s="315">
        <f>IF('SF2 (8)'!AG46="","",'SF2 (8)'!AG46)</f>
        <v>0</v>
      </c>
      <c r="U40" s="316">
        <f>IF('SF2 (9)'!AH46="","",'SF2 (9)'!AH46)</f>
        <v>20</v>
      </c>
      <c r="V40" s="315">
        <f>IF('SF2 (9)'!AG46="","",'SF2 (9)'!AG46)</f>
        <v>0</v>
      </c>
      <c r="W40" s="316">
        <f>IF('SF2 (10)'!AH46="","",'SF2 (10)'!AH46)</f>
        <v>21</v>
      </c>
      <c r="X40" s="315">
        <f>IF('SF2 (10)'!AG46="","",'SF2 (10)'!AG46)</f>
        <v>0</v>
      </c>
      <c r="Y40" s="316">
        <f>IF('SF2 (11)'!AH46="","",'SF2 (11)'!AH46)</f>
        <v>6</v>
      </c>
      <c r="Z40" s="315">
        <f>IF('SF2 (11)'!AG46="","",'SF2 (11)'!AG46)</f>
        <v>0</v>
      </c>
      <c r="AA40" s="405">
        <f t="shared" si="1"/>
        <v>201</v>
      </c>
      <c r="AB40" s="317">
        <f t="shared" si="2"/>
        <v>0</v>
      </c>
    </row>
    <row r="41" spans="3:28" ht="18" customHeight="1">
      <c r="C41" s="324">
        <v>31</v>
      </c>
      <c r="D41" s="313" t="str">
        <f>IF('SF2'!D47="","",'SF2'!D47)</f>
        <v>SORIANO, KYLE VILLAREAL</v>
      </c>
      <c r="E41" s="314">
        <f>IF('SF2'!AH47="","",'SF2'!AH47)</f>
        <v>16</v>
      </c>
      <c r="F41" s="315">
        <f>IF('SF2'!AG47="","",'SF2'!AG47)</f>
        <v>0</v>
      </c>
      <c r="G41" s="316">
        <f>IF('SF2 (2)'!AH47="","",'SF2 (2)'!AH47)</f>
        <v>23</v>
      </c>
      <c r="H41" s="315">
        <f>IF('SF2 (2)'!AG47="","",'SF2 (2)'!AG47)</f>
        <v>0</v>
      </c>
      <c r="I41" s="316">
        <f>IF('SF2 (3)'!AH47="","",'SF2 (3)'!AH47)</f>
        <v>19</v>
      </c>
      <c r="J41" s="315">
        <f>IF('SF2 (3)'!AG47="","",'SF2 (3)'!AG47)</f>
        <v>0</v>
      </c>
      <c r="K41" s="316">
        <f>IF('SF2 (4)'!AH47="","",'SF2 (4)'!AH47)</f>
        <v>22</v>
      </c>
      <c r="L41" s="315">
        <f>IF('SF2 (4)'!AG47="","",'SF2 (4)'!AG47)</f>
        <v>0</v>
      </c>
      <c r="M41" s="316">
        <f>IF('SF2 (5)'!AH47="","",'SF2 (5)'!AH47)</f>
        <v>22</v>
      </c>
      <c r="N41" s="315">
        <f>IF('SF2 (5)'!AG47="","",'SF2 (5)'!AG47)</f>
        <v>0</v>
      </c>
      <c r="O41" s="316">
        <f>IF('SF2 (6)'!AH47="","",'SF2 (6)'!AH47)</f>
        <v>19</v>
      </c>
      <c r="P41" s="315">
        <f>IF('SF2 (6)'!AG47="","",'SF2 (6)'!AG47)</f>
        <v>0</v>
      </c>
      <c r="Q41" s="316">
        <f>IF('SF2 (7)'!AH47="","",'SF2 (7)'!AH47)</f>
        <v>13</v>
      </c>
      <c r="R41" s="315">
        <f>IF('SF2 (7)'!AG47="","",'SF2 (7)'!AG47)</f>
        <v>0</v>
      </c>
      <c r="S41" s="316">
        <f>IF('SF2 (8)'!AH47="","",'SF2 (8)'!AH47)</f>
        <v>20</v>
      </c>
      <c r="T41" s="315">
        <f>IF('SF2 (8)'!AG47="","",'SF2 (8)'!AG47)</f>
        <v>0</v>
      </c>
      <c r="U41" s="316">
        <f>IF('SF2 (9)'!AH47="","",'SF2 (9)'!AH47)</f>
        <v>20</v>
      </c>
      <c r="V41" s="315">
        <f>IF('SF2 (9)'!AG47="","",'SF2 (9)'!AG47)</f>
        <v>0</v>
      </c>
      <c r="W41" s="316">
        <f>IF('SF2 (10)'!AH47="","",'SF2 (10)'!AH47)</f>
        <v>21</v>
      </c>
      <c r="X41" s="315">
        <f>IF('SF2 (10)'!AG47="","",'SF2 (10)'!AG47)</f>
        <v>0</v>
      </c>
      <c r="Y41" s="316">
        <f>IF('SF2 (11)'!AH47="","",'SF2 (11)'!AH47)</f>
        <v>6</v>
      </c>
      <c r="Z41" s="315">
        <f>IF('SF2 (11)'!AG47="","",'SF2 (11)'!AG47)</f>
        <v>0</v>
      </c>
      <c r="AA41" s="405">
        <f t="shared" si="1"/>
        <v>201</v>
      </c>
      <c r="AB41" s="317">
        <f t="shared" si="2"/>
        <v>0</v>
      </c>
    </row>
    <row r="42" spans="3:28" ht="18" customHeight="1">
      <c r="C42" s="324">
        <v>32</v>
      </c>
      <c r="D42" s="313" t="str">
        <f>IF('SF2'!D48="","",'SF2'!D48)</f>
        <v>VILLAREAL, JONATHAN MARQUEZ</v>
      </c>
      <c r="E42" s="314">
        <f>IF('SF2'!AH48="","",'SF2'!AH48)</f>
        <v>16</v>
      </c>
      <c r="F42" s="315">
        <f>IF('SF2'!AG48="","",'SF2'!AG48)</f>
        <v>0</v>
      </c>
      <c r="G42" s="316">
        <f>IF('SF2 (2)'!AH48="","",'SF2 (2)'!AH48)</f>
        <v>23</v>
      </c>
      <c r="H42" s="315">
        <f>IF('SF2 (2)'!AG48="","",'SF2 (2)'!AG48)</f>
        <v>0</v>
      </c>
      <c r="I42" s="316">
        <f>IF('SF2 (3)'!AH48="","",'SF2 (3)'!AH48)</f>
        <v>19</v>
      </c>
      <c r="J42" s="315">
        <f>IF('SF2 (3)'!AG48="","",'SF2 (3)'!AG48)</f>
        <v>0</v>
      </c>
      <c r="K42" s="316">
        <f>IF('SF2 (4)'!AH48="","",'SF2 (4)'!AH48)</f>
        <v>22</v>
      </c>
      <c r="L42" s="315">
        <f>IF('SF2 (4)'!AG48="","",'SF2 (4)'!AG48)</f>
        <v>0</v>
      </c>
      <c r="M42" s="316">
        <f>IF('SF2 (5)'!AH48="","",'SF2 (5)'!AH48)</f>
        <v>22</v>
      </c>
      <c r="N42" s="315">
        <f>IF('SF2 (5)'!AG48="","",'SF2 (5)'!AG48)</f>
        <v>0</v>
      </c>
      <c r="O42" s="316">
        <f>IF('SF2 (6)'!AH48="","",'SF2 (6)'!AH48)</f>
        <v>19</v>
      </c>
      <c r="P42" s="315">
        <f>IF('SF2 (6)'!AG48="","",'SF2 (6)'!AG48)</f>
        <v>0</v>
      </c>
      <c r="Q42" s="316">
        <f>IF('SF2 (7)'!AH48="","",'SF2 (7)'!AH48)</f>
        <v>13</v>
      </c>
      <c r="R42" s="315">
        <f>IF('SF2 (7)'!AG48="","",'SF2 (7)'!AG48)</f>
        <v>0</v>
      </c>
      <c r="S42" s="316">
        <f>IF('SF2 (8)'!AH48="","",'SF2 (8)'!AH48)</f>
        <v>20</v>
      </c>
      <c r="T42" s="315">
        <f>IF('SF2 (8)'!AG48="","",'SF2 (8)'!AG48)</f>
        <v>0</v>
      </c>
      <c r="U42" s="316">
        <f>IF('SF2 (9)'!AH48="","",'SF2 (9)'!AH48)</f>
        <v>20</v>
      </c>
      <c r="V42" s="315">
        <f>IF('SF2 (9)'!AG48="","",'SF2 (9)'!AG48)</f>
        <v>0</v>
      </c>
      <c r="W42" s="316">
        <f>IF('SF2 (10)'!AH48="","",'SF2 (10)'!AH48)</f>
        <v>21</v>
      </c>
      <c r="X42" s="315">
        <f>IF('SF2 (10)'!AG48="","",'SF2 (10)'!AG48)</f>
        <v>0</v>
      </c>
      <c r="Y42" s="316">
        <f>IF('SF2 (11)'!AH48="","",'SF2 (11)'!AH48)</f>
        <v>6</v>
      </c>
      <c r="Z42" s="315">
        <f>IF('SF2 (11)'!AG48="","",'SF2 (11)'!AG48)</f>
        <v>0</v>
      </c>
      <c r="AA42" s="405">
        <f t="shared" si="1"/>
        <v>201</v>
      </c>
      <c r="AB42" s="317">
        <f t="shared" si="2"/>
        <v>0</v>
      </c>
    </row>
    <row r="43" spans="3:28" ht="18" customHeight="1">
      <c r="C43" s="324">
        <v>33</v>
      </c>
      <c r="D43" s="313" t="str">
        <f>IF('SF2'!D49="","",'SF2'!D49)</f>
        <v>MARQUEZ, RICHARD EVANGELISTA</v>
      </c>
      <c r="E43" s="314">
        <f>IF('SF2'!AH49="","",'SF2'!AH49)</f>
        <v>16</v>
      </c>
      <c r="F43" s="315">
        <f>IF('SF2'!AG49="","",'SF2'!AG49)</f>
        <v>0</v>
      </c>
      <c r="G43" s="316">
        <f>IF('SF2 (2)'!AH49="","",'SF2 (2)'!AH49)</f>
        <v>23</v>
      </c>
      <c r="H43" s="315">
        <f>IF('SF2 (2)'!AG49="","",'SF2 (2)'!AG49)</f>
        <v>0</v>
      </c>
      <c r="I43" s="316">
        <f>IF('SF2 (3)'!AH49="","",'SF2 (3)'!AH49)</f>
        <v>19</v>
      </c>
      <c r="J43" s="315">
        <f>IF('SF2 (3)'!AG49="","",'SF2 (3)'!AG49)</f>
        <v>0</v>
      </c>
      <c r="K43" s="316">
        <f>IF('SF2 (4)'!AH49="","",'SF2 (4)'!AH49)</f>
        <v>22</v>
      </c>
      <c r="L43" s="315">
        <f>IF('SF2 (4)'!AG49="","",'SF2 (4)'!AG49)</f>
        <v>0</v>
      </c>
      <c r="M43" s="316">
        <f>IF('SF2 (5)'!AH49="","",'SF2 (5)'!AH49)</f>
        <v>22</v>
      </c>
      <c r="N43" s="315">
        <f>IF('SF2 (5)'!AG49="","",'SF2 (5)'!AG49)</f>
        <v>0</v>
      </c>
      <c r="O43" s="316">
        <f>IF('SF2 (6)'!AH49="","",'SF2 (6)'!AH49)</f>
        <v>19</v>
      </c>
      <c r="P43" s="315">
        <f>IF('SF2 (6)'!AG49="","",'SF2 (6)'!AG49)</f>
        <v>0</v>
      </c>
      <c r="Q43" s="316">
        <f>IF('SF2 (7)'!AH49="","",'SF2 (7)'!AH49)</f>
        <v>13</v>
      </c>
      <c r="R43" s="315">
        <f>IF('SF2 (7)'!AG49="","",'SF2 (7)'!AG49)</f>
        <v>0</v>
      </c>
      <c r="S43" s="316">
        <f>IF('SF2 (8)'!AH49="","",'SF2 (8)'!AH49)</f>
        <v>20</v>
      </c>
      <c r="T43" s="315">
        <f>IF('SF2 (8)'!AG49="","",'SF2 (8)'!AG49)</f>
        <v>0</v>
      </c>
      <c r="U43" s="316">
        <f>IF('SF2 (9)'!AH49="","",'SF2 (9)'!AH49)</f>
        <v>20</v>
      </c>
      <c r="V43" s="315">
        <f>IF('SF2 (9)'!AG49="","",'SF2 (9)'!AG49)</f>
        <v>0</v>
      </c>
      <c r="W43" s="316">
        <f>IF('SF2 (10)'!AH49="","",'SF2 (10)'!AH49)</f>
        <v>21</v>
      </c>
      <c r="X43" s="315">
        <f>IF('SF2 (10)'!AG49="","",'SF2 (10)'!AG49)</f>
        <v>0</v>
      </c>
      <c r="Y43" s="316">
        <f>IF('SF2 (11)'!AH49="","",'SF2 (11)'!AH49)</f>
        <v>6</v>
      </c>
      <c r="Z43" s="315">
        <f>IF('SF2 (11)'!AG49="","",'SF2 (11)'!AG49)</f>
        <v>0</v>
      </c>
      <c r="AA43" s="405">
        <f t="shared" si="1"/>
        <v>201</v>
      </c>
      <c r="AB43" s="317">
        <f t="shared" si="2"/>
        <v>0</v>
      </c>
    </row>
    <row r="44" spans="3:28" ht="18" customHeight="1">
      <c r="C44" s="324">
        <v>34</v>
      </c>
      <c r="D44" s="313" t="str">
        <f>IF('SF2'!D50="","",'SF2'!D50)</f>
        <v>SANTIAGO, BRYAN DIZON</v>
      </c>
      <c r="E44" s="314">
        <f>IF('SF2'!AH50="","",'SF2'!AH50)</f>
        <v>16</v>
      </c>
      <c r="F44" s="315">
        <f>IF('SF2'!AG50="","",'SF2'!AG50)</f>
        <v>0</v>
      </c>
      <c r="G44" s="316">
        <f>IF('SF2 (2)'!AH50="","",'SF2 (2)'!AH50)</f>
        <v>23</v>
      </c>
      <c r="H44" s="315">
        <f>IF('SF2 (2)'!AG50="","",'SF2 (2)'!AG50)</f>
        <v>0</v>
      </c>
      <c r="I44" s="316">
        <f>IF('SF2 (3)'!AH50="","",'SF2 (3)'!AH50)</f>
        <v>19</v>
      </c>
      <c r="J44" s="315">
        <f>IF('SF2 (3)'!AG50="","",'SF2 (3)'!AG50)</f>
        <v>0</v>
      </c>
      <c r="K44" s="316">
        <f>IF('SF2 (4)'!AH50="","",'SF2 (4)'!AH50)</f>
        <v>22</v>
      </c>
      <c r="L44" s="315">
        <f>IF('SF2 (4)'!AG50="","",'SF2 (4)'!AG50)</f>
        <v>0</v>
      </c>
      <c r="M44" s="316">
        <f>IF('SF2 (5)'!AH50="","",'SF2 (5)'!AH50)</f>
        <v>22</v>
      </c>
      <c r="N44" s="315">
        <f>IF('SF2 (5)'!AG50="","",'SF2 (5)'!AG50)</f>
        <v>0</v>
      </c>
      <c r="O44" s="316">
        <f>IF('SF2 (6)'!AH50="","",'SF2 (6)'!AH50)</f>
        <v>19</v>
      </c>
      <c r="P44" s="315">
        <f>IF('SF2 (6)'!AG50="","",'SF2 (6)'!AG50)</f>
        <v>0</v>
      </c>
      <c r="Q44" s="316">
        <f>IF('SF2 (7)'!AH50="","",'SF2 (7)'!AH50)</f>
        <v>13</v>
      </c>
      <c r="R44" s="315">
        <f>IF('SF2 (7)'!AG50="","",'SF2 (7)'!AG50)</f>
        <v>0</v>
      </c>
      <c r="S44" s="316">
        <f>IF('SF2 (8)'!AH50="","",'SF2 (8)'!AH50)</f>
        <v>20</v>
      </c>
      <c r="T44" s="315">
        <f>IF('SF2 (8)'!AG50="","",'SF2 (8)'!AG50)</f>
        <v>0</v>
      </c>
      <c r="U44" s="316">
        <f>IF('SF2 (9)'!AH50="","",'SF2 (9)'!AH50)</f>
        <v>20</v>
      </c>
      <c r="V44" s="315">
        <f>IF('SF2 (9)'!AG50="","",'SF2 (9)'!AG50)</f>
        <v>0</v>
      </c>
      <c r="W44" s="316">
        <f>IF('SF2 (10)'!AH50="","",'SF2 (10)'!AH50)</f>
        <v>21</v>
      </c>
      <c r="X44" s="315">
        <f>IF('SF2 (10)'!AG50="","",'SF2 (10)'!AG50)</f>
        <v>0</v>
      </c>
      <c r="Y44" s="316">
        <f>IF('SF2 (11)'!AH50="","",'SF2 (11)'!AH50)</f>
        <v>6</v>
      </c>
      <c r="Z44" s="315">
        <f>IF('SF2 (11)'!AG50="","",'SF2 (11)'!AG50)</f>
        <v>0</v>
      </c>
      <c r="AA44" s="405">
        <f t="shared" si="1"/>
        <v>201</v>
      </c>
      <c r="AB44" s="317">
        <f t="shared" si="2"/>
        <v>0</v>
      </c>
    </row>
    <row r="45" spans="3:28" ht="18" customHeight="1">
      <c r="C45" s="324">
        <v>35</v>
      </c>
      <c r="D45" s="313" t="str">
        <f>IF('SF2'!D51="","",'SF2'!D51)</f>
        <v>DE LEON, CARLO BAUTISTA</v>
      </c>
      <c r="E45" s="314">
        <f>IF('SF2'!AH51="","",'SF2'!AH51)</f>
        <v>16</v>
      </c>
      <c r="F45" s="315">
        <f>IF('SF2'!AG51="","",'SF2'!AG51)</f>
        <v>0</v>
      </c>
      <c r="G45" s="316">
        <f>IF('SF2 (2)'!AH51="","",'SF2 (2)'!AH51)</f>
        <v>23</v>
      </c>
      <c r="H45" s="315">
        <f>IF('SF2 (2)'!AG51="","",'SF2 (2)'!AG51)</f>
        <v>0</v>
      </c>
      <c r="I45" s="316">
        <f>IF('SF2 (3)'!AH51="","",'SF2 (3)'!AH51)</f>
        <v>19</v>
      </c>
      <c r="J45" s="315">
        <f>IF('SF2 (3)'!AG51="","",'SF2 (3)'!AG51)</f>
        <v>0</v>
      </c>
      <c r="K45" s="316">
        <f>IF('SF2 (4)'!AH51="","",'SF2 (4)'!AH51)</f>
        <v>22</v>
      </c>
      <c r="L45" s="315">
        <f>IF('SF2 (4)'!AG51="","",'SF2 (4)'!AG51)</f>
        <v>0</v>
      </c>
      <c r="M45" s="316">
        <f>IF('SF2 (5)'!AH51="","",'SF2 (5)'!AH51)</f>
        <v>22</v>
      </c>
      <c r="N45" s="315">
        <f>IF('SF2 (5)'!AG51="","",'SF2 (5)'!AG51)</f>
        <v>0</v>
      </c>
      <c r="O45" s="316">
        <f>IF('SF2 (6)'!AH51="","",'SF2 (6)'!AH51)</f>
        <v>19</v>
      </c>
      <c r="P45" s="315">
        <f>IF('SF2 (6)'!AG51="","",'SF2 (6)'!AG51)</f>
        <v>0</v>
      </c>
      <c r="Q45" s="316">
        <f>IF('SF2 (7)'!AH51="","",'SF2 (7)'!AH51)</f>
        <v>13</v>
      </c>
      <c r="R45" s="315">
        <f>IF('SF2 (7)'!AG51="","",'SF2 (7)'!AG51)</f>
        <v>0</v>
      </c>
      <c r="S45" s="316">
        <f>IF('SF2 (8)'!AH51="","",'SF2 (8)'!AH51)</f>
        <v>20</v>
      </c>
      <c r="T45" s="315">
        <f>IF('SF2 (8)'!AG51="","",'SF2 (8)'!AG51)</f>
        <v>0</v>
      </c>
      <c r="U45" s="316">
        <f>IF('SF2 (9)'!AH51="","",'SF2 (9)'!AH51)</f>
        <v>20</v>
      </c>
      <c r="V45" s="315">
        <f>IF('SF2 (9)'!AG51="","",'SF2 (9)'!AG51)</f>
        <v>0</v>
      </c>
      <c r="W45" s="316">
        <f>IF('SF2 (10)'!AH51="","",'SF2 (10)'!AH51)</f>
        <v>21</v>
      </c>
      <c r="X45" s="315">
        <f>IF('SF2 (10)'!AG51="","",'SF2 (10)'!AG51)</f>
        <v>0</v>
      </c>
      <c r="Y45" s="316">
        <f>IF('SF2 (11)'!AH51="","",'SF2 (11)'!AH51)</f>
        <v>6</v>
      </c>
      <c r="Z45" s="315">
        <f>IF('SF2 (11)'!AG51="","",'SF2 (11)'!AG51)</f>
        <v>0</v>
      </c>
      <c r="AA45" s="405">
        <f t="shared" si="1"/>
        <v>201</v>
      </c>
      <c r="AB45" s="317">
        <f t="shared" si="2"/>
        <v>0</v>
      </c>
    </row>
    <row r="46" spans="3:28" ht="18" customHeight="1">
      <c r="C46" s="324">
        <v>36</v>
      </c>
      <c r="D46" s="313" t="str">
        <f>IF('SF2'!D52="","",'SF2'!D52)</f>
        <v>DIZON, MARK CRUZ</v>
      </c>
      <c r="E46" s="314">
        <f>IF('SF2'!AH52="","",'SF2'!AH52)</f>
        <v>16</v>
      </c>
      <c r="F46" s="315">
        <f>IF('SF2'!AG52="","",'SF2'!AG52)</f>
        <v>0</v>
      </c>
      <c r="G46" s="316">
        <f>IF('SF2 (2)'!AH52="","",'SF2 (2)'!AH52)</f>
        <v>23</v>
      </c>
      <c r="H46" s="315">
        <f>IF('SF2 (2)'!AG52="","",'SF2 (2)'!AG52)</f>
        <v>0</v>
      </c>
      <c r="I46" s="316">
        <f>IF('SF2 (3)'!AH52="","",'SF2 (3)'!AH52)</f>
        <v>19</v>
      </c>
      <c r="J46" s="315">
        <f>IF('SF2 (3)'!AG52="","",'SF2 (3)'!AG52)</f>
        <v>0</v>
      </c>
      <c r="K46" s="316">
        <f>IF('SF2 (4)'!AH52="","",'SF2 (4)'!AH52)</f>
        <v>22</v>
      </c>
      <c r="L46" s="315">
        <f>IF('SF2 (4)'!AG52="","",'SF2 (4)'!AG52)</f>
        <v>0</v>
      </c>
      <c r="M46" s="316">
        <f>IF('SF2 (5)'!AH52="","",'SF2 (5)'!AH52)</f>
        <v>22</v>
      </c>
      <c r="N46" s="315">
        <f>IF('SF2 (5)'!AG52="","",'SF2 (5)'!AG52)</f>
        <v>0</v>
      </c>
      <c r="O46" s="316">
        <f>IF('SF2 (6)'!AH52="","",'SF2 (6)'!AH52)</f>
        <v>19</v>
      </c>
      <c r="P46" s="315">
        <f>IF('SF2 (6)'!AG52="","",'SF2 (6)'!AG52)</f>
        <v>0</v>
      </c>
      <c r="Q46" s="316">
        <f>IF('SF2 (7)'!AH52="","",'SF2 (7)'!AH52)</f>
        <v>13</v>
      </c>
      <c r="R46" s="315">
        <f>IF('SF2 (7)'!AG52="","",'SF2 (7)'!AG52)</f>
        <v>0</v>
      </c>
      <c r="S46" s="316">
        <f>IF('SF2 (8)'!AH52="","",'SF2 (8)'!AH52)</f>
        <v>20</v>
      </c>
      <c r="T46" s="315">
        <f>IF('SF2 (8)'!AG52="","",'SF2 (8)'!AG52)</f>
        <v>0</v>
      </c>
      <c r="U46" s="316">
        <f>IF('SF2 (9)'!AH52="","",'SF2 (9)'!AH52)</f>
        <v>20</v>
      </c>
      <c r="V46" s="315">
        <f>IF('SF2 (9)'!AG52="","",'SF2 (9)'!AG52)</f>
        <v>0</v>
      </c>
      <c r="W46" s="316">
        <f>IF('SF2 (10)'!AH52="","",'SF2 (10)'!AH52)</f>
        <v>21</v>
      </c>
      <c r="X46" s="315">
        <f>IF('SF2 (10)'!AG52="","",'SF2 (10)'!AG52)</f>
        <v>0</v>
      </c>
      <c r="Y46" s="316">
        <f>IF('SF2 (11)'!AH52="","",'SF2 (11)'!AH52)</f>
        <v>6</v>
      </c>
      <c r="Z46" s="315">
        <f>IF('SF2 (11)'!AG52="","",'SF2 (11)'!AG52)</f>
        <v>0</v>
      </c>
      <c r="AA46" s="405">
        <f t="shared" si="1"/>
        <v>201</v>
      </c>
      <c r="AB46" s="317">
        <f t="shared" si="2"/>
        <v>0</v>
      </c>
    </row>
    <row r="47" spans="3:28" ht="18" customHeight="1">
      <c r="C47" s="324">
        <v>37</v>
      </c>
      <c r="D47" s="313" t="str">
        <f>IF('SF2'!D53="","",'SF2'!D53)</f>
        <v>FRANCISCO, ADRIAN MORALES</v>
      </c>
      <c r="E47" s="314">
        <f>IF('SF2'!AH53="","",'SF2'!AH53)</f>
        <v>16</v>
      </c>
      <c r="F47" s="315">
        <f>IF('SF2'!AG53="","",'SF2'!AG53)</f>
        <v>0</v>
      </c>
      <c r="G47" s="316">
        <f>IF('SF2 (2)'!AH53="","",'SF2 (2)'!AH53)</f>
        <v>23</v>
      </c>
      <c r="H47" s="315">
        <f>IF('SF2 (2)'!AG53="","",'SF2 (2)'!AG53)</f>
        <v>0</v>
      </c>
      <c r="I47" s="316">
        <f>IF('SF2 (3)'!AH53="","",'SF2 (3)'!AH53)</f>
        <v>19</v>
      </c>
      <c r="J47" s="315">
        <f>IF('SF2 (3)'!AG53="","",'SF2 (3)'!AG53)</f>
        <v>0</v>
      </c>
      <c r="K47" s="316">
        <f>IF('SF2 (4)'!AH53="","",'SF2 (4)'!AH53)</f>
        <v>22</v>
      </c>
      <c r="L47" s="315">
        <f>IF('SF2 (4)'!AG53="","",'SF2 (4)'!AG53)</f>
        <v>0</v>
      </c>
      <c r="M47" s="316">
        <f>IF('SF2 (5)'!AH53="","",'SF2 (5)'!AH53)</f>
        <v>22</v>
      </c>
      <c r="N47" s="315">
        <f>IF('SF2 (5)'!AG53="","",'SF2 (5)'!AG53)</f>
        <v>0</v>
      </c>
      <c r="O47" s="316">
        <f>IF('SF2 (6)'!AH53="","",'SF2 (6)'!AH53)</f>
        <v>19</v>
      </c>
      <c r="P47" s="315">
        <f>IF('SF2 (6)'!AG53="","",'SF2 (6)'!AG53)</f>
        <v>0</v>
      </c>
      <c r="Q47" s="316">
        <f>IF('SF2 (7)'!AH53="","",'SF2 (7)'!AH53)</f>
        <v>13</v>
      </c>
      <c r="R47" s="315">
        <f>IF('SF2 (7)'!AG53="","",'SF2 (7)'!AG53)</f>
        <v>0</v>
      </c>
      <c r="S47" s="316">
        <f>IF('SF2 (8)'!AH53="","",'SF2 (8)'!AH53)</f>
        <v>20</v>
      </c>
      <c r="T47" s="315">
        <f>IF('SF2 (8)'!AG53="","",'SF2 (8)'!AG53)</f>
        <v>0</v>
      </c>
      <c r="U47" s="316">
        <f>IF('SF2 (9)'!AH53="","",'SF2 (9)'!AH53)</f>
        <v>20</v>
      </c>
      <c r="V47" s="315">
        <f>IF('SF2 (9)'!AG53="","",'SF2 (9)'!AG53)</f>
        <v>0</v>
      </c>
      <c r="W47" s="316">
        <f>IF('SF2 (10)'!AH53="","",'SF2 (10)'!AH53)</f>
        <v>21</v>
      </c>
      <c r="X47" s="315">
        <f>IF('SF2 (10)'!AG53="","",'SF2 (10)'!AG53)</f>
        <v>0</v>
      </c>
      <c r="Y47" s="316">
        <f>IF('SF2 (11)'!AH53="","",'SF2 (11)'!AH53)</f>
        <v>6</v>
      </c>
      <c r="Z47" s="315">
        <f>IF('SF2 (11)'!AG53="","",'SF2 (11)'!AG53)</f>
        <v>0</v>
      </c>
      <c r="AA47" s="405">
        <f t="shared" si="1"/>
        <v>201</v>
      </c>
      <c r="AB47" s="317">
        <f t="shared" si="2"/>
        <v>0</v>
      </c>
    </row>
    <row r="48" spans="3:28" ht="18" customHeight="1">
      <c r="C48" s="324">
        <v>38</v>
      </c>
      <c r="D48" s="313" t="str">
        <f>IF('SF2'!D54="","",'SF2'!D54)</f>
        <v>ORTEGA, GABRIEL SANTOS</v>
      </c>
      <c r="E48" s="314">
        <f>IF('SF2'!AH54="","",'SF2'!AH54)</f>
        <v>16</v>
      </c>
      <c r="F48" s="315">
        <f>IF('SF2'!AG54="","",'SF2'!AG54)</f>
        <v>0</v>
      </c>
      <c r="G48" s="316">
        <f>IF('SF2 (2)'!AH54="","",'SF2 (2)'!AH54)</f>
        <v>23</v>
      </c>
      <c r="H48" s="315">
        <f>IF('SF2 (2)'!AG54="","",'SF2 (2)'!AG54)</f>
        <v>0</v>
      </c>
      <c r="I48" s="316">
        <f>IF('SF2 (3)'!AH54="","",'SF2 (3)'!AH54)</f>
        <v>19</v>
      </c>
      <c r="J48" s="315">
        <f>IF('SF2 (3)'!AG54="","",'SF2 (3)'!AG54)</f>
        <v>0</v>
      </c>
      <c r="K48" s="316">
        <f>IF('SF2 (4)'!AH54="","",'SF2 (4)'!AH54)</f>
        <v>22</v>
      </c>
      <c r="L48" s="315">
        <f>IF('SF2 (4)'!AG54="","",'SF2 (4)'!AG54)</f>
        <v>0</v>
      </c>
      <c r="M48" s="316">
        <f>IF('SF2 (5)'!AH54="","",'SF2 (5)'!AH54)</f>
        <v>22</v>
      </c>
      <c r="N48" s="315">
        <f>IF('SF2 (5)'!AG54="","",'SF2 (5)'!AG54)</f>
        <v>0</v>
      </c>
      <c r="O48" s="316">
        <f>IF('SF2 (6)'!AH54="","",'SF2 (6)'!AH54)</f>
        <v>19</v>
      </c>
      <c r="P48" s="315">
        <f>IF('SF2 (6)'!AG54="","",'SF2 (6)'!AG54)</f>
        <v>0</v>
      </c>
      <c r="Q48" s="316">
        <f>IF('SF2 (7)'!AH54="","",'SF2 (7)'!AH54)</f>
        <v>13</v>
      </c>
      <c r="R48" s="315">
        <f>IF('SF2 (7)'!AG54="","",'SF2 (7)'!AG54)</f>
        <v>0</v>
      </c>
      <c r="S48" s="316">
        <f>IF('SF2 (8)'!AH54="","",'SF2 (8)'!AH54)</f>
        <v>20</v>
      </c>
      <c r="T48" s="315">
        <f>IF('SF2 (8)'!AG54="","",'SF2 (8)'!AG54)</f>
        <v>0</v>
      </c>
      <c r="U48" s="316">
        <f>IF('SF2 (9)'!AH54="","",'SF2 (9)'!AH54)</f>
        <v>20</v>
      </c>
      <c r="V48" s="315">
        <f>IF('SF2 (9)'!AG54="","",'SF2 (9)'!AG54)</f>
        <v>0</v>
      </c>
      <c r="W48" s="316">
        <f>IF('SF2 (10)'!AH54="","",'SF2 (10)'!AH54)</f>
        <v>21</v>
      </c>
      <c r="X48" s="315">
        <f>IF('SF2 (10)'!AG54="","",'SF2 (10)'!AG54)</f>
        <v>0</v>
      </c>
      <c r="Y48" s="316">
        <f>IF('SF2 (11)'!AH54="","",'SF2 (11)'!AH54)</f>
        <v>6</v>
      </c>
      <c r="Z48" s="315">
        <f>IF('SF2 (11)'!AG54="","",'SF2 (11)'!AG54)</f>
        <v>0</v>
      </c>
      <c r="AA48" s="405">
        <f t="shared" si="1"/>
        <v>201</v>
      </c>
      <c r="AB48" s="317">
        <f t="shared" si="2"/>
        <v>0</v>
      </c>
    </row>
    <row r="49" spans="3:30" ht="18" customHeight="1">
      <c r="C49" s="324">
        <v>39</v>
      </c>
      <c r="D49" s="313" t="str">
        <f>IF('SF2'!D55="","",'SF2'!D55)</f>
        <v>CHAVEZ, NATHAN VILLANUEVA</v>
      </c>
      <c r="E49" s="314">
        <f>IF('SF2'!AH55="","",'SF2'!AH55)</f>
        <v>16</v>
      </c>
      <c r="F49" s="315">
        <f>IF('SF2'!AG55="","",'SF2'!AG55)</f>
        <v>0</v>
      </c>
      <c r="G49" s="316">
        <f>IF('SF2 (2)'!AH55="","",'SF2 (2)'!AH55)</f>
        <v>23</v>
      </c>
      <c r="H49" s="315">
        <f>IF('SF2 (2)'!AG55="","",'SF2 (2)'!AG55)</f>
        <v>0</v>
      </c>
      <c r="I49" s="316">
        <f>IF('SF2 (3)'!AH55="","",'SF2 (3)'!AH55)</f>
        <v>19</v>
      </c>
      <c r="J49" s="315">
        <f>IF('SF2 (3)'!AG55="","",'SF2 (3)'!AG55)</f>
        <v>0</v>
      </c>
      <c r="K49" s="316">
        <f>IF('SF2 (4)'!AH55="","",'SF2 (4)'!AH55)</f>
        <v>22</v>
      </c>
      <c r="L49" s="315">
        <f>IF('SF2 (4)'!AG55="","",'SF2 (4)'!AG55)</f>
        <v>0</v>
      </c>
      <c r="M49" s="316">
        <f>IF('SF2 (5)'!AH55="","",'SF2 (5)'!AH55)</f>
        <v>22</v>
      </c>
      <c r="N49" s="315">
        <f>IF('SF2 (5)'!AG55="","",'SF2 (5)'!AG55)</f>
        <v>0</v>
      </c>
      <c r="O49" s="316">
        <f>IF('SF2 (6)'!AH55="","",'SF2 (6)'!AH55)</f>
        <v>19</v>
      </c>
      <c r="P49" s="315">
        <f>IF('SF2 (6)'!AG55="","",'SF2 (6)'!AG55)</f>
        <v>0</v>
      </c>
      <c r="Q49" s="316">
        <f>IF('SF2 (7)'!AH55="","",'SF2 (7)'!AH55)</f>
        <v>13</v>
      </c>
      <c r="R49" s="315">
        <f>IF('SF2 (7)'!AG55="","",'SF2 (7)'!AG55)</f>
        <v>0</v>
      </c>
      <c r="S49" s="316">
        <f>IF('SF2 (8)'!AH55="","",'SF2 (8)'!AH55)</f>
        <v>20</v>
      </c>
      <c r="T49" s="315">
        <f>IF('SF2 (8)'!AG55="","",'SF2 (8)'!AG55)</f>
        <v>0</v>
      </c>
      <c r="U49" s="316">
        <f>IF('SF2 (9)'!AH55="","",'SF2 (9)'!AH55)</f>
        <v>20</v>
      </c>
      <c r="V49" s="315">
        <f>IF('SF2 (9)'!AG55="","",'SF2 (9)'!AG55)</f>
        <v>0</v>
      </c>
      <c r="W49" s="316">
        <f>IF('SF2 (10)'!AH55="","",'SF2 (10)'!AH55)</f>
        <v>21</v>
      </c>
      <c r="X49" s="315">
        <f>IF('SF2 (10)'!AG55="","",'SF2 (10)'!AG55)</f>
        <v>0</v>
      </c>
      <c r="Y49" s="316">
        <f>IF('SF2 (11)'!AH55="","",'SF2 (11)'!AH55)</f>
        <v>6</v>
      </c>
      <c r="Z49" s="315">
        <f>IF('SF2 (11)'!AG55="","",'SF2 (11)'!AG55)</f>
        <v>0</v>
      </c>
      <c r="AA49" s="405">
        <f t="shared" si="1"/>
        <v>201</v>
      </c>
      <c r="AB49" s="317">
        <f t="shared" si="2"/>
        <v>0</v>
      </c>
    </row>
    <row r="50" spans="3:30" ht="18" customHeight="1">
      <c r="C50" s="324">
        <v>40</v>
      </c>
      <c r="D50" s="313" t="str">
        <f>IF('SF2'!D56="","",'SF2'!D56)</f>
        <v>LIM, CHRISTIAN RAMOS</v>
      </c>
      <c r="E50" s="314">
        <f>IF('SF2'!AH56="","",'SF2'!AH56)</f>
        <v>16</v>
      </c>
      <c r="F50" s="315">
        <f>IF('SF2'!AG56="","",'SF2'!AG56)</f>
        <v>0</v>
      </c>
      <c r="G50" s="316">
        <f>IF('SF2 (2)'!AH56="","",'SF2 (2)'!AH56)</f>
        <v>23</v>
      </c>
      <c r="H50" s="315">
        <f>IF('SF2 (2)'!AG56="","",'SF2 (2)'!AG56)</f>
        <v>0</v>
      </c>
      <c r="I50" s="316">
        <f>IF('SF2 (3)'!AH56="","",'SF2 (3)'!AH56)</f>
        <v>19</v>
      </c>
      <c r="J50" s="315">
        <f>IF('SF2 (3)'!AG56="","",'SF2 (3)'!AG56)</f>
        <v>0</v>
      </c>
      <c r="K50" s="316">
        <f>IF('SF2 (4)'!AH56="","",'SF2 (4)'!AH56)</f>
        <v>22</v>
      </c>
      <c r="L50" s="315">
        <f>IF('SF2 (4)'!AG56="","",'SF2 (4)'!AG56)</f>
        <v>0</v>
      </c>
      <c r="M50" s="316">
        <f>IF('SF2 (5)'!AH56="","",'SF2 (5)'!AH56)</f>
        <v>22</v>
      </c>
      <c r="N50" s="315">
        <f>IF('SF2 (5)'!AG56="","",'SF2 (5)'!AG56)</f>
        <v>0</v>
      </c>
      <c r="O50" s="316">
        <f>IF('SF2 (6)'!AH56="","",'SF2 (6)'!AH56)</f>
        <v>19</v>
      </c>
      <c r="P50" s="315">
        <f>IF('SF2 (6)'!AG56="","",'SF2 (6)'!AG56)</f>
        <v>0</v>
      </c>
      <c r="Q50" s="316">
        <f>IF('SF2 (7)'!AH56="","",'SF2 (7)'!AH56)</f>
        <v>13</v>
      </c>
      <c r="R50" s="315">
        <f>IF('SF2 (7)'!AG56="","",'SF2 (7)'!AG56)</f>
        <v>0</v>
      </c>
      <c r="S50" s="316">
        <f>IF('SF2 (8)'!AH56="","",'SF2 (8)'!AH56)</f>
        <v>20</v>
      </c>
      <c r="T50" s="315">
        <f>IF('SF2 (8)'!AG56="","",'SF2 (8)'!AG56)</f>
        <v>0</v>
      </c>
      <c r="U50" s="316">
        <f>IF('SF2 (9)'!AH56="","",'SF2 (9)'!AH56)</f>
        <v>20</v>
      </c>
      <c r="V50" s="315">
        <f>IF('SF2 (9)'!AG56="","",'SF2 (9)'!AG56)</f>
        <v>0</v>
      </c>
      <c r="W50" s="316">
        <f>IF('SF2 (10)'!AH56="","",'SF2 (10)'!AH56)</f>
        <v>21</v>
      </c>
      <c r="X50" s="315">
        <f>IF('SF2 (10)'!AG56="","",'SF2 (10)'!AG56)</f>
        <v>0</v>
      </c>
      <c r="Y50" s="316">
        <f>IF('SF2 (11)'!AH56="","",'SF2 (11)'!AH56)</f>
        <v>6</v>
      </c>
      <c r="Z50" s="315">
        <f>IF('SF2 (11)'!AG56="","",'SF2 (11)'!AG56)</f>
        <v>0</v>
      </c>
      <c r="AA50" s="405">
        <f t="shared" si="1"/>
        <v>201</v>
      </c>
      <c r="AB50" s="317">
        <f t="shared" si="2"/>
        <v>0</v>
      </c>
    </row>
    <row r="51" spans="3:30" ht="18" customHeight="1">
      <c r="C51" s="324">
        <v>41</v>
      </c>
      <c r="D51" s="313" t="str">
        <f>IF('SF2'!D57="","",'SF2'!D57)</f>
        <v>CHUA, PAOLO FERNANDEZ</v>
      </c>
      <c r="E51" s="314">
        <f>IF('SF2'!AH57="","",'SF2'!AH57)</f>
        <v>16</v>
      </c>
      <c r="F51" s="315">
        <f>IF('SF2'!AG57="","",'SF2'!AG57)</f>
        <v>0</v>
      </c>
      <c r="G51" s="316">
        <f>IF('SF2 (2)'!AH57="","",'SF2 (2)'!AH57)</f>
        <v>23</v>
      </c>
      <c r="H51" s="315">
        <f>IF('SF2 (2)'!AG57="","",'SF2 (2)'!AG57)</f>
        <v>0</v>
      </c>
      <c r="I51" s="316">
        <f>IF('SF2 (3)'!AH57="","",'SF2 (3)'!AH57)</f>
        <v>19</v>
      </c>
      <c r="J51" s="315">
        <f>IF('SF2 (3)'!AG57="","",'SF2 (3)'!AG57)</f>
        <v>0</v>
      </c>
      <c r="K51" s="316">
        <f>IF('SF2 (4)'!AH57="","",'SF2 (4)'!AH57)</f>
        <v>22</v>
      </c>
      <c r="L51" s="315">
        <f>IF('SF2 (4)'!AG57="","",'SF2 (4)'!AG57)</f>
        <v>0</v>
      </c>
      <c r="M51" s="316">
        <f>IF('SF2 (5)'!AH57="","",'SF2 (5)'!AH57)</f>
        <v>22</v>
      </c>
      <c r="N51" s="315">
        <f>IF('SF2 (5)'!AG57="","",'SF2 (5)'!AG57)</f>
        <v>0</v>
      </c>
      <c r="O51" s="316">
        <f>IF('SF2 (6)'!AH57="","",'SF2 (6)'!AH57)</f>
        <v>19</v>
      </c>
      <c r="P51" s="315">
        <f>IF('SF2 (6)'!AG57="","",'SF2 (6)'!AG57)</f>
        <v>0</v>
      </c>
      <c r="Q51" s="316">
        <f>IF('SF2 (7)'!AH57="","",'SF2 (7)'!AH57)</f>
        <v>13</v>
      </c>
      <c r="R51" s="315">
        <f>IF('SF2 (7)'!AG57="","",'SF2 (7)'!AG57)</f>
        <v>0</v>
      </c>
      <c r="S51" s="316">
        <f>IF('SF2 (8)'!AH57="","",'SF2 (8)'!AH57)</f>
        <v>20</v>
      </c>
      <c r="T51" s="315">
        <f>IF('SF2 (8)'!AG57="","",'SF2 (8)'!AG57)</f>
        <v>0</v>
      </c>
      <c r="U51" s="316">
        <f>IF('SF2 (9)'!AH57="","",'SF2 (9)'!AH57)</f>
        <v>20</v>
      </c>
      <c r="V51" s="315">
        <f>IF('SF2 (9)'!AG57="","",'SF2 (9)'!AG57)</f>
        <v>0</v>
      </c>
      <c r="W51" s="316">
        <f>IF('SF2 (10)'!AH57="","",'SF2 (10)'!AH57)</f>
        <v>21</v>
      </c>
      <c r="X51" s="315">
        <f>IF('SF2 (10)'!AG57="","",'SF2 (10)'!AG57)</f>
        <v>0</v>
      </c>
      <c r="Y51" s="316">
        <f>IF('SF2 (11)'!AH57="","",'SF2 (11)'!AH57)</f>
        <v>6</v>
      </c>
      <c r="Z51" s="315">
        <f>IF('SF2 (11)'!AG57="","",'SF2 (11)'!AG57)</f>
        <v>0</v>
      </c>
      <c r="AA51" s="405">
        <f t="shared" si="1"/>
        <v>201</v>
      </c>
      <c r="AB51" s="317">
        <f t="shared" si="2"/>
        <v>0</v>
      </c>
      <c r="AD51" s="303">
        <f t="shared" ref="AD51:AD70" si="3">IF(D51="",0,1)</f>
        <v>1</v>
      </c>
    </row>
    <row r="52" spans="3:30" ht="18" customHeight="1">
      <c r="C52" s="324">
        <v>42</v>
      </c>
      <c r="D52" s="313" t="str">
        <f>IF('SF2'!D58="","",'SF2'!D58)</f>
        <v>SY, ANGELO GUTIERREZ</v>
      </c>
      <c r="E52" s="314">
        <f>IF('SF2'!AH58="","",'SF2'!AH58)</f>
        <v>16</v>
      </c>
      <c r="F52" s="315">
        <f>IF('SF2'!AG58="","",'SF2'!AG58)</f>
        <v>0</v>
      </c>
      <c r="G52" s="316">
        <f>IF('SF2 (2)'!AH58="","",'SF2 (2)'!AH58)</f>
        <v>23</v>
      </c>
      <c r="H52" s="315">
        <f>IF('SF2 (2)'!AG58="","",'SF2 (2)'!AG58)</f>
        <v>0</v>
      </c>
      <c r="I52" s="316">
        <f>IF('SF2 (3)'!AH58="","",'SF2 (3)'!AH58)</f>
        <v>19</v>
      </c>
      <c r="J52" s="315">
        <f>IF('SF2 (3)'!AG58="","",'SF2 (3)'!AG58)</f>
        <v>0</v>
      </c>
      <c r="K52" s="316">
        <f>IF('SF2 (4)'!AH58="","",'SF2 (4)'!AH58)</f>
        <v>22</v>
      </c>
      <c r="L52" s="315">
        <f>IF('SF2 (4)'!AG58="","",'SF2 (4)'!AG58)</f>
        <v>0</v>
      </c>
      <c r="M52" s="316">
        <f>IF('SF2 (5)'!AH58="","",'SF2 (5)'!AH58)</f>
        <v>22</v>
      </c>
      <c r="N52" s="315">
        <f>IF('SF2 (5)'!AG58="","",'SF2 (5)'!AG58)</f>
        <v>0</v>
      </c>
      <c r="O52" s="316">
        <f>IF('SF2 (6)'!AH58="","",'SF2 (6)'!AH58)</f>
        <v>19</v>
      </c>
      <c r="P52" s="315">
        <f>IF('SF2 (6)'!AG58="","",'SF2 (6)'!AG58)</f>
        <v>0</v>
      </c>
      <c r="Q52" s="316">
        <f>IF('SF2 (7)'!AH58="","",'SF2 (7)'!AH58)</f>
        <v>13</v>
      </c>
      <c r="R52" s="315">
        <f>IF('SF2 (7)'!AG58="","",'SF2 (7)'!AG58)</f>
        <v>0</v>
      </c>
      <c r="S52" s="316">
        <f>IF('SF2 (8)'!AH58="","",'SF2 (8)'!AH58)</f>
        <v>20</v>
      </c>
      <c r="T52" s="315">
        <f>IF('SF2 (8)'!AG58="","",'SF2 (8)'!AG58)</f>
        <v>0</v>
      </c>
      <c r="U52" s="316">
        <f>IF('SF2 (9)'!AH58="","",'SF2 (9)'!AH58)</f>
        <v>20</v>
      </c>
      <c r="V52" s="315">
        <f>IF('SF2 (9)'!AG58="","",'SF2 (9)'!AG58)</f>
        <v>0</v>
      </c>
      <c r="W52" s="316">
        <f>IF('SF2 (10)'!AH58="","",'SF2 (10)'!AH58)</f>
        <v>21</v>
      </c>
      <c r="X52" s="315">
        <f>IF('SF2 (10)'!AG58="","",'SF2 (10)'!AG58)</f>
        <v>0</v>
      </c>
      <c r="Y52" s="316">
        <f>IF('SF2 (11)'!AH58="","",'SF2 (11)'!AH58)</f>
        <v>6</v>
      </c>
      <c r="Z52" s="315">
        <f>IF('SF2 (11)'!AG58="","",'SF2 (11)'!AG58)</f>
        <v>0</v>
      </c>
      <c r="AA52" s="405">
        <f t="shared" si="1"/>
        <v>201</v>
      </c>
      <c r="AB52" s="317">
        <f t="shared" si="2"/>
        <v>0</v>
      </c>
      <c r="AD52" s="303">
        <f t="shared" si="3"/>
        <v>1</v>
      </c>
    </row>
    <row r="53" spans="3:30" ht="18" customHeight="1">
      <c r="C53" s="324">
        <v>43</v>
      </c>
      <c r="D53" s="313" t="str">
        <f>IF('SF2'!D59="","",'SF2'!D59)</f>
        <v>GO, DOMINIC NAVARRO</v>
      </c>
      <c r="E53" s="314">
        <f>IF('SF2'!AH59="","",'SF2'!AH59)</f>
        <v>16</v>
      </c>
      <c r="F53" s="315">
        <f>IF('SF2'!AG59="","",'SF2'!AG59)</f>
        <v>0</v>
      </c>
      <c r="G53" s="316">
        <f>IF('SF2 (2)'!AH59="","",'SF2 (2)'!AH59)</f>
        <v>23</v>
      </c>
      <c r="H53" s="315">
        <f>IF('SF2 (2)'!AG59="","",'SF2 (2)'!AG59)</f>
        <v>0</v>
      </c>
      <c r="I53" s="316">
        <f>IF('SF2 (3)'!AH59="","",'SF2 (3)'!AH59)</f>
        <v>19</v>
      </c>
      <c r="J53" s="315">
        <f>IF('SF2 (3)'!AG59="","",'SF2 (3)'!AG59)</f>
        <v>0</v>
      </c>
      <c r="K53" s="316">
        <f>IF('SF2 (4)'!AH59="","",'SF2 (4)'!AH59)</f>
        <v>22</v>
      </c>
      <c r="L53" s="315">
        <f>IF('SF2 (4)'!AG59="","",'SF2 (4)'!AG59)</f>
        <v>0</v>
      </c>
      <c r="M53" s="316">
        <f>IF('SF2 (5)'!AH59="","",'SF2 (5)'!AH59)</f>
        <v>22</v>
      </c>
      <c r="N53" s="315">
        <f>IF('SF2 (5)'!AG59="","",'SF2 (5)'!AG59)</f>
        <v>0</v>
      </c>
      <c r="O53" s="316">
        <f>IF('SF2 (6)'!AH59="","",'SF2 (6)'!AH59)</f>
        <v>19</v>
      </c>
      <c r="P53" s="315">
        <f>IF('SF2 (6)'!AG59="","",'SF2 (6)'!AG59)</f>
        <v>0</v>
      </c>
      <c r="Q53" s="316">
        <f>IF('SF2 (7)'!AH59="","",'SF2 (7)'!AH59)</f>
        <v>13</v>
      </c>
      <c r="R53" s="315">
        <f>IF('SF2 (7)'!AG59="","",'SF2 (7)'!AG59)</f>
        <v>0</v>
      </c>
      <c r="S53" s="316">
        <f>IF('SF2 (8)'!AH59="","",'SF2 (8)'!AH59)</f>
        <v>20</v>
      </c>
      <c r="T53" s="315">
        <f>IF('SF2 (8)'!AG59="","",'SF2 (8)'!AG59)</f>
        <v>0</v>
      </c>
      <c r="U53" s="316">
        <f>IF('SF2 (9)'!AH59="","",'SF2 (9)'!AH59)</f>
        <v>20</v>
      </c>
      <c r="V53" s="315">
        <f>IF('SF2 (9)'!AG59="","",'SF2 (9)'!AG59)</f>
        <v>0</v>
      </c>
      <c r="W53" s="316">
        <f>IF('SF2 (10)'!AH59="","",'SF2 (10)'!AH59)</f>
        <v>21</v>
      </c>
      <c r="X53" s="315">
        <f>IF('SF2 (10)'!AG59="","",'SF2 (10)'!AG59)</f>
        <v>0</v>
      </c>
      <c r="Y53" s="316">
        <f>IF('SF2 (11)'!AH59="","",'SF2 (11)'!AH59)</f>
        <v>6</v>
      </c>
      <c r="Z53" s="315">
        <f>IF('SF2 (11)'!AG59="","",'SF2 (11)'!AG59)</f>
        <v>0</v>
      </c>
      <c r="AA53" s="405">
        <f t="shared" si="1"/>
        <v>201</v>
      </c>
      <c r="AB53" s="317">
        <f t="shared" si="2"/>
        <v>0</v>
      </c>
      <c r="AD53" s="303">
        <f t="shared" si="3"/>
        <v>1</v>
      </c>
    </row>
    <row r="54" spans="3:30" ht="18" customHeight="1">
      <c r="C54" s="324">
        <v>44</v>
      </c>
      <c r="D54" s="313" t="str">
        <f>IF('SF2'!D60="","",'SF2'!D60)</f>
        <v>TAN, EMMANUEL CASTILLO</v>
      </c>
      <c r="E54" s="314">
        <f>IF('SF2'!AH60="","",'SF2'!AH60)</f>
        <v>16</v>
      </c>
      <c r="F54" s="315">
        <f>IF('SF2'!AG60="","",'SF2'!AG60)</f>
        <v>0</v>
      </c>
      <c r="G54" s="316">
        <f>IF('SF2 (2)'!AH60="","",'SF2 (2)'!AH60)</f>
        <v>23</v>
      </c>
      <c r="H54" s="315">
        <f>IF('SF2 (2)'!AG60="","",'SF2 (2)'!AG60)</f>
        <v>0</v>
      </c>
      <c r="I54" s="316">
        <f>IF('SF2 (3)'!AH60="","",'SF2 (3)'!AH60)</f>
        <v>19</v>
      </c>
      <c r="J54" s="315">
        <f>IF('SF2 (3)'!AG60="","",'SF2 (3)'!AG60)</f>
        <v>0</v>
      </c>
      <c r="K54" s="316">
        <f>IF('SF2 (4)'!AH60="","",'SF2 (4)'!AH60)</f>
        <v>22</v>
      </c>
      <c r="L54" s="315">
        <f>IF('SF2 (4)'!AG60="","",'SF2 (4)'!AG60)</f>
        <v>0</v>
      </c>
      <c r="M54" s="316">
        <f>IF('SF2 (5)'!AH60="","",'SF2 (5)'!AH60)</f>
        <v>22</v>
      </c>
      <c r="N54" s="315">
        <f>IF('SF2 (5)'!AG60="","",'SF2 (5)'!AG60)</f>
        <v>0</v>
      </c>
      <c r="O54" s="316">
        <f>IF('SF2 (6)'!AH60="","",'SF2 (6)'!AH60)</f>
        <v>19</v>
      </c>
      <c r="P54" s="315">
        <f>IF('SF2 (6)'!AG60="","",'SF2 (6)'!AG60)</f>
        <v>0</v>
      </c>
      <c r="Q54" s="316">
        <f>IF('SF2 (7)'!AH60="","",'SF2 (7)'!AH60)</f>
        <v>13</v>
      </c>
      <c r="R54" s="315">
        <f>IF('SF2 (7)'!AG60="","",'SF2 (7)'!AG60)</f>
        <v>0</v>
      </c>
      <c r="S54" s="316">
        <f>IF('SF2 (8)'!AH60="","",'SF2 (8)'!AH60)</f>
        <v>20</v>
      </c>
      <c r="T54" s="315">
        <f>IF('SF2 (8)'!AG60="","",'SF2 (8)'!AG60)</f>
        <v>0</v>
      </c>
      <c r="U54" s="316">
        <f>IF('SF2 (9)'!AH60="","",'SF2 (9)'!AH60)</f>
        <v>20</v>
      </c>
      <c r="V54" s="315">
        <f>IF('SF2 (9)'!AG60="","",'SF2 (9)'!AG60)</f>
        <v>0</v>
      </c>
      <c r="W54" s="316">
        <f>IF('SF2 (10)'!AH60="","",'SF2 (10)'!AH60)</f>
        <v>21</v>
      </c>
      <c r="X54" s="315">
        <f>IF('SF2 (10)'!AG60="","",'SF2 (10)'!AG60)</f>
        <v>0</v>
      </c>
      <c r="Y54" s="316">
        <f>IF('SF2 (11)'!AH60="","",'SF2 (11)'!AH60)</f>
        <v>6</v>
      </c>
      <c r="Z54" s="315">
        <f>IF('SF2 (11)'!AG60="","",'SF2 (11)'!AG60)</f>
        <v>0</v>
      </c>
      <c r="AA54" s="405">
        <f t="shared" si="1"/>
        <v>201</v>
      </c>
      <c r="AB54" s="317">
        <f t="shared" si="2"/>
        <v>0</v>
      </c>
      <c r="AD54" s="303">
        <f t="shared" si="3"/>
        <v>1</v>
      </c>
    </row>
    <row r="55" spans="3:30" ht="18" customHeight="1">
      <c r="C55" s="324">
        <v>45</v>
      </c>
      <c r="D55" s="313" t="str">
        <f>IF('SF2'!D61="","",'SF2'!D61)</f>
        <v>ONG, PATRICK HERRERA</v>
      </c>
      <c r="E55" s="314">
        <f>IF('SF2'!AH61="","",'SF2'!AH61)</f>
        <v>16</v>
      </c>
      <c r="F55" s="315">
        <f>IF('SF2'!AG61="","",'SF2'!AG61)</f>
        <v>0</v>
      </c>
      <c r="G55" s="316">
        <f>IF('SF2 (2)'!AH61="","",'SF2 (2)'!AH61)</f>
        <v>23</v>
      </c>
      <c r="H55" s="315">
        <f>IF('SF2 (2)'!AG61="","",'SF2 (2)'!AG61)</f>
        <v>0</v>
      </c>
      <c r="I55" s="316">
        <f>IF('SF2 (3)'!AH61="","",'SF2 (3)'!AH61)</f>
        <v>19</v>
      </c>
      <c r="J55" s="315">
        <f>IF('SF2 (3)'!AG61="","",'SF2 (3)'!AG61)</f>
        <v>0</v>
      </c>
      <c r="K55" s="316">
        <f>IF('SF2 (4)'!AH61="","",'SF2 (4)'!AH61)</f>
        <v>22</v>
      </c>
      <c r="L55" s="315">
        <f>IF('SF2 (4)'!AG61="","",'SF2 (4)'!AG61)</f>
        <v>0</v>
      </c>
      <c r="M55" s="316">
        <f>IF('SF2 (5)'!AH61="","",'SF2 (5)'!AH61)</f>
        <v>22</v>
      </c>
      <c r="N55" s="315">
        <f>IF('SF2 (5)'!AG61="","",'SF2 (5)'!AG61)</f>
        <v>0</v>
      </c>
      <c r="O55" s="316">
        <f>IF('SF2 (6)'!AH61="","",'SF2 (6)'!AH61)</f>
        <v>19</v>
      </c>
      <c r="P55" s="315">
        <f>IF('SF2 (6)'!AG61="","",'SF2 (6)'!AG61)</f>
        <v>0</v>
      </c>
      <c r="Q55" s="316">
        <f>IF('SF2 (7)'!AH61="","",'SF2 (7)'!AH61)</f>
        <v>13</v>
      </c>
      <c r="R55" s="315">
        <f>IF('SF2 (7)'!AG61="","",'SF2 (7)'!AG61)</f>
        <v>0</v>
      </c>
      <c r="S55" s="316">
        <f>IF('SF2 (8)'!AH61="","",'SF2 (8)'!AH61)</f>
        <v>20</v>
      </c>
      <c r="T55" s="315">
        <f>IF('SF2 (8)'!AG61="","",'SF2 (8)'!AG61)</f>
        <v>0</v>
      </c>
      <c r="U55" s="316">
        <f>IF('SF2 (9)'!AH61="","",'SF2 (9)'!AH61)</f>
        <v>20</v>
      </c>
      <c r="V55" s="315">
        <f>IF('SF2 (9)'!AG61="","",'SF2 (9)'!AG61)</f>
        <v>0</v>
      </c>
      <c r="W55" s="316">
        <f>IF('SF2 (10)'!AH61="","",'SF2 (10)'!AH61)</f>
        <v>21</v>
      </c>
      <c r="X55" s="315">
        <f>IF('SF2 (10)'!AG61="","",'SF2 (10)'!AG61)</f>
        <v>0</v>
      </c>
      <c r="Y55" s="316">
        <f>IF('SF2 (11)'!AH61="","",'SF2 (11)'!AH61)</f>
        <v>6</v>
      </c>
      <c r="Z55" s="315">
        <f>IF('SF2 (11)'!AG61="","",'SF2 (11)'!AG61)</f>
        <v>0</v>
      </c>
      <c r="AA55" s="405">
        <f t="shared" si="1"/>
        <v>201</v>
      </c>
      <c r="AB55" s="317">
        <f t="shared" si="2"/>
        <v>0</v>
      </c>
      <c r="AD55" s="303">
        <f t="shared" si="3"/>
        <v>1</v>
      </c>
    </row>
    <row r="56" spans="3:30" ht="18" customHeight="1">
      <c r="C56" s="324">
        <v>46</v>
      </c>
      <c r="D56" s="313" t="str">
        <f>IF('SF2'!D62="","",'SF2'!D62)</f>
        <v>UY, JOSEPH SALAZAR</v>
      </c>
      <c r="E56" s="314">
        <f>IF('SF2'!AH62="","",'SF2'!AH62)</f>
        <v>16</v>
      </c>
      <c r="F56" s="315">
        <f>IF('SF2'!AG62="","",'SF2'!AG62)</f>
        <v>0</v>
      </c>
      <c r="G56" s="316">
        <f>IF('SF2 (2)'!AH62="","",'SF2 (2)'!AH62)</f>
        <v>23</v>
      </c>
      <c r="H56" s="315">
        <f>IF('SF2 (2)'!AG62="","",'SF2 (2)'!AG62)</f>
        <v>0</v>
      </c>
      <c r="I56" s="316">
        <f>IF('SF2 (3)'!AH62="","",'SF2 (3)'!AH62)</f>
        <v>19</v>
      </c>
      <c r="J56" s="315">
        <f>IF('SF2 (3)'!AG62="","",'SF2 (3)'!AG62)</f>
        <v>0</v>
      </c>
      <c r="K56" s="316">
        <f>IF('SF2 (4)'!AH62="","",'SF2 (4)'!AH62)</f>
        <v>22</v>
      </c>
      <c r="L56" s="315">
        <f>IF('SF2 (4)'!AG62="","",'SF2 (4)'!AG62)</f>
        <v>0</v>
      </c>
      <c r="M56" s="316">
        <f>IF('SF2 (5)'!AH62="","",'SF2 (5)'!AH62)</f>
        <v>22</v>
      </c>
      <c r="N56" s="315">
        <f>IF('SF2 (5)'!AG62="","",'SF2 (5)'!AG62)</f>
        <v>0</v>
      </c>
      <c r="O56" s="316">
        <f>IF('SF2 (6)'!AH62="","",'SF2 (6)'!AH62)</f>
        <v>19</v>
      </c>
      <c r="P56" s="315">
        <f>IF('SF2 (6)'!AG62="","",'SF2 (6)'!AG62)</f>
        <v>0</v>
      </c>
      <c r="Q56" s="316">
        <f>IF('SF2 (7)'!AH62="","",'SF2 (7)'!AH62)</f>
        <v>13</v>
      </c>
      <c r="R56" s="315">
        <f>IF('SF2 (7)'!AG62="","",'SF2 (7)'!AG62)</f>
        <v>0</v>
      </c>
      <c r="S56" s="316">
        <f>IF('SF2 (8)'!AH62="","",'SF2 (8)'!AH62)</f>
        <v>20</v>
      </c>
      <c r="T56" s="315">
        <f>IF('SF2 (8)'!AG62="","",'SF2 (8)'!AG62)</f>
        <v>0</v>
      </c>
      <c r="U56" s="316">
        <f>IF('SF2 (9)'!AH62="","",'SF2 (9)'!AH62)</f>
        <v>20</v>
      </c>
      <c r="V56" s="315">
        <f>IF('SF2 (9)'!AG62="","",'SF2 (9)'!AG62)</f>
        <v>0</v>
      </c>
      <c r="W56" s="316">
        <f>IF('SF2 (10)'!AH62="","",'SF2 (10)'!AH62)</f>
        <v>21</v>
      </c>
      <c r="X56" s="315">
        <f>IF('SF2 (10)'!AG62="","",'SF2 (10)'!AG62)</f>
        <v>0</v>
      </c>
      <c r="Y56" s="316">
        <f>IF('SF2 (11)'!AH62="","",'SF2 (11)'!AH62)</f>
        <v>6</v>
      </c>
      <c r="Z56" s="315">
        <f>IF('SF2 (11)'!AG62="","",'SF2 (11)'!AG62)</f>
        <v>0</v>
      </c>
      <c r="AA56" s="405">
        <f t="shared" si="1"/>
        <v>201</v>
      </c>
      <c r="AB56" s="317">
        <f t="shared" si="2"/>
        <v>0</v>
      </c>
      <c r="AD56" s="303">
        <f t="shared" si="3"/>
        <v>1</v>
      </c>
    </row>
    <row r="57" spans="3:30" ht="18" customHeight="1">
      <c r="C57" s="324">
        <v>47</v>
      </c>
      <c r="D57" s="313" t="str">
        <f>IF('SF2'!D63="","",'SF2'!D63)</f>
        <v>CO, LAWRENCE RIVERA</v>
      </c>
      <c r="E57" s="314">
        <f>IF('SF2'!AH63="","",'SF2'!AH63)</f>
        <v>16</v>
      </c>
      <c r="F57" s="315">
        <f>IF('SF2'!AG63="","",'SF2'!AG63)</f>
        <v>0</v>
      </c>
      <c r="G57" s="316">
        <f>IF('SF2 (2)'!AH63="","",'SF2 (2)'!AH63)</f>
        <v>23</v>
      </c>
      <c r="H57" s="315">
        <f>IF('SF2 (2)'!AG63="","",'SF2 (2)'!AG63)</f>
        <v>0</v>
      </c>
      <c r="I57" s="316">
        <f>IF('SF2 (3)'!AH63="","",'SF2 (3)'!AH63)</f>
        <v>19</v>
      </c>
      <c r="J57" s="315">
        <f>IF('SF2 (3)'!AG63="","",'SF2 (3)'!AG63)</f>
        <v>0</v>
      </c>
      <c r="K57" s="316">
        <f>IF('SF2 (4)'!AH63="","",'SF2 (4)'!AH63)</f>
        <v>22</v>
      </c>
      <c r="L57" s="315">
        <f>IF('SF2 (4)'!AG63="","",'SF2 (4)'!AG63)</f>
        <v>0</v>
      </c>
      <c r="M57" s="316">
        <f>IF('SF2 (5)'!AH63="","",'SF2 (5)'!AH63)</f>
        <v>22</v>
      </c>
      <c r="N57" s="315">
        <f>IF('SF2 (5)'!AG63="","",'SF2 (5)'!AG63)</f>
        <v>0</v>
      </c>
      <c r="O57" s="316">
        <f>IF('SF2 (6)'!AH63="","",'SF2 (6)'!AH63)</f>
        <v>19</v>
      </c>
      <c r="P57" s="315">
        <f>IF('SF2 (6)'!AG63="","",'SF2 (6)'!AG63)</f>
        <v>0</v>
      </c>
      <c r="Q57" s="316">
        <f>IF('SF2 (7)'!AH63="","",'SF2 (7)'!AH63)</f>
        <v>13</v>
      </c>
      <c r="R57" s="315">
        <f>IF('SF2 (7)'!AG63="","",'SF2 (7)'!AG63)</f>
        <v>0</v>
      </c>
      <c r="S57" s="316">
        <f>IF('SF2 (8)'!AH63="","",'SF2 (8)'!AH63)</f>
        <v>20</v>
      </c>
      <c r="T57" s="315">
        <f>IF('SF2 (8)'!AG63="","",'SF2 (8)'!AG63)</f>
        <v>0</v>
      </c>
      <c r="U57" s="316">
        <f>IF('SF2 (9)'!AH63="","",'SF2 (9)'!AH63)</f>
        <v>20</v>
      </c>
      <c r="V57" s="315">
        <f>IF('SF2 (9)'!AG63="","",'SF2 (9)'!AG63)</f>
        <v>0</v>
      </c>
      <c r="W57" s="316">
        <f>IF('SF2 (10)'!AH63="","",'SF2 (10)'!AH63)</f>
        <v>21</v>
      </c>
      <c r="X57" s="315">
        <f>IF('SF2 (10)'!AG63="","",'SF2 (10)'!AG63)</f>
        <v>0</v>
      </c>
      <c r="Y57" s="316">
        <f>IF('SF2 (11)'!AH63="","",'SF2 (11)'!AH63)</f>
        <v>6</v>
      </c>
      <c r="Z57" s="315">
        <f>IF('SF2 (11)'!AG63="","",'SF2 (11)'!AG63)</f>
        <v>0</v>
      </c>
      <c r="AA57" s="405">
        <f t="shared" si="1"/>
        <v>201</v>
      </c>
      <c r="AB57" s="317">
        <f t="shared" si="2"/>
        <v>0</v>
      </c>
      <c r="AD57" s="303">
        <f t="shared" si="3"/>
        <v>1</v>
      </c>
    </row>
    <row r="58" spans="3:30" ht="18" customHeight="1">
      <c r="C58" s="324">
        <v>48</v>
      </c>
      <c r="D58" s="313" t="str">
        <f>IF('SF2'!D64="","",'SF2'!D64)</f>
        <v>DY, VINCENT MENDOZA</v>
      </c>
      <c r="E58" s="314">
        <f>IF('SF2'!AH64="","",'SF2'!AH64)</f>
        <v>16</v>
      </c>
      <c r="F58" s="315">
        <f>IF('SF2'!AG64="","",'SF2'!AG64)</f>
        <v>0</v>
      </c>
      <c r="G58" s="316">
        <f>IF('SF2 (2)'!AH64="","",'SF2 (2)'!AH64)</f>
        <v>23</v>
      </c>
      <c r="H58" s="315">
        <f>IF('SF2 (2)'!AG64="","",'SF2 (2)'!AG64)</f>
        <v>0</v>
      </c>
      <c r="I58" s="316">
        <f>IF('SF2 (3)'!AH64="","",'SF2 (3)'!AH64)</f>
        <v>19</v>
      </c>
      <c r="J58" s="315">
        <f>IF('SF2 (3)'!AG64="","",'SF2 (3)'!AG64)</f>
        <v>0</v>
      </c>
      <c r="K58" s="316">
        <f>IF('SF2 (4)'!AH64="","",'SF2 (4)'!AH64)</f>
        <v>22</v>
      </c>
      <c r="L58" s="315">
        <f>IF('SF2 (4)'!AG64="","",'SF2 (4)'!AG64)</f>
        <v>0</v>
      </c>
      <c r="M58" s="316">
        <f>IF('SF2 (5)'!AH64="","",'SF2 (5)'!AH64)</f>
        <v>22</v>
      </c>
      <c r="N58" s="315">
        <f>IF('SF2 (5)'!AG64="","",'SF2 (5)'!AG64)</f>
        <v>0</v>
      </c>
      <c r="O58" s="316">
        <f>IF('SF2 (6)'!AH64="","",'SF2 (6)'!AH64)</f>
        <v>19</v>
      </c>
      <c r="P58" s="315">
        <f>IF('SF2 (6)'!AG64="","",'SF2 (6)'!AG64)</f>
        <v>0</v>
      </c>
      <c r="Q58" s="316">
        <f>IF('SF2 (7)'!AH64="","",'SF2 (7)'!AH64)</f>
        <v>13</v>
      </c>
      <c r="R58" s="315">
        <f>IF('SF2 (7)'!AG64="","",'SF2 (7)'!AG64)</f>
        <v>0</v>
      </c>
      <c r="S58" s="316">
        <f>IF('SF2 (8)'!AH64="","",'SF2 (8)'!AH64)</f>
        <v>20</v>
      </c>
      <c r="T58" s="315">
        <f>IF('SF2 (8)'!AG64="","",'SF2 (8)'!AG64)</f>
        <v>0</v>
      </c>
      <c r="U58" s="316">
        <f>IF('SF2 (9)'!AH64="","",'SF2 (9)'!AH64)</f>
        <v>20</v>
      </c>
      <c r="V58" s="315">
        <f>IF('SF2 (9)'!AG64="","",'SF2 (9)'!AG64)</f>
        <v>0</v>
      </c>
      <c r="W58" s="316">
        <f>IF('SF2 (10)'!AH64="","",'SF2 (10)'!AH64)</f>
        <v>21</v>
      </c>
      <c r="X58" s="315">
        <f>IF('SF2 (10)'!AG64="","",'SF2 (10)'!AG64)</f>
        <v>0</v>
      </c>
      <c r="Y58" s="316">
        <f>IF('SF2 (11)'!AH64="","",'SF2 (11)'!AH64)</f>
        <v>6</v>
      </c>
      <c r="Z58" s="315">
        <f>IF('SF2 (11)'!AG64="","",'SF2 (11)'!AG64)</f>
        <v>0</v>
      </c>
      <c r="AA58" s="405">
        <f t="shared" si="1"/>
        <v>201</v>
      </c>
      <c r="AB58" s="317">
        <f t="shared" si="2"/>
        <v>0</v>
      </c>
      <c r="AD58" s="303">
        <f t="shared" si="3"/>
        <v>1</v>
      </c>
    </row>
    <row r="59" spans="3:30" ht="18" customHeight="1">
      <c r="C59" s="324">
        <v>49</v>
      </c>
      <c r="D59" s="313" t="str">
        <f>IF('SF2'!D65="","",'SF2'!D65)</f>
        <v>TIU, JUSTIN LOPEZ</v>
      </c>
      <c r="E59" s="314">
        <f>IF('SF2'!AH65="","",'SF2'!AH65)</f>
        <v>16</v>
      </c>
      <c r="F59" s="315">
        <f>IF('SF2'!AG65="","",'SF2'!AG65)</f>
        <v>0</v>
      </c>
      <c r="G59" s="316">
        <f>IF('SF2 (2)'!AH65="","",'SF2 (2)'!AH65)</f>
        <v>23</v>
      </c>
      <c r="H59" s="315">
        <f>IF('SF2 (2)'!AG65="","",'SF2 (2)'!AG65)</f>
        <v>0</v>
      </c>
      <c r="I59" s="316">
        <f>IF('SF2 (3)'!AH65="","",'SF2 (3)'!AH65)</f>
        <v>19</v>
      </c>
      <c r="J59" s="315">
        <f>IF('SF2 (3)'!AG65="","",'SF2 (3)'!AG65)</f>
        <v>0</v>
      </c>
      <c r="K59" s="316">
        <f>IF('SF2 (4)'!AH65="","",'SF2 (4)'!AH65)</f>
        <v>22</v>
      </c>
      <c r="L59" s="315">
        <f>IF('SF2 (4)'!AG65="","",'SF2 (4)'!AG65)</f>
        <v>0</v>
      </c>
      <c r="M59" s="316">
        <f>IF('SF2 (5)'!AH65="","",'SF2 (5)'!AH65)</f>
        <v>22</v>
      </c>
      <c r="N59" s="315">
        <f>IF('SF2 (5)'!AG65="","",'SF2 (5)'!AG65)</f>
        <v>0</v>
      </c>
      <c r="O59" s="316">
        <f>IF('SF2 (6)'!AH65="","",'SF2 (6)'!AH65)</f>
        <v>19</v>
      </c>
      <c r="P59" s="315">
        <f>IF('SF2 (6)'!AG65="","",'SF2 (6)'!AG65)</f>
        <v>0</v>
      </c>
      <c r="Q59" s="316">
        <f>IF('SF2 (7)'!AH65="","",'SF2 (7)'!AH65)</f>
        <v>13</v>
      </c>
      <c r="R59" s="315">
        <f>IF('SF2 (7)'!AG65="","",'SF2 (7)'!AG65)</f>
        <v>0</v>
      </c>
      <c r="S59" s="316">
        <f>IF('SF2 (8)'!AH65="","",'SF2 (8)'!AH65)</f>
        <v>20</v>
      </c>
      <c r="T59" s="315">
        <f>IF('SF2 (8)'!AG65="","",'SF2 (8)'!AG65)</f>
        <v>0</v>
      </c>
      <c r="U59" s="316">
        <f>IF('SF2 (9)'!AH65="","",'SF2 (9)'!AH65)</f>
        <v>20</v>
      </c>
      <c r="V59" s="315">
        <f>IF('SF2 (9)'!AG65="","",'SF2 (9)'!AG65)</f>
        <v>0</v>
      </c>
      <c r="W59" s="316">
        <f>IF('SF2 (10)'!AH65="","",'SF2 (10)'!AH65)</f>
        <v>21</v>
      </c>
      <c r="X59" s="315">
        <f>IF('SF2 (10)'!AG65="","",'SF2 (10)'!AG65)</f>
        <v>0</v>
      </c>
      <c r="Y59" s="316">
        <f>IF('SF2 (11)'!AH65="","",'SF2 (11)'!AH65)</f>
        <v>6</v>
      </c>
      <c r="Z59" s="315">
        <f>IF('SF2 (11)'!AG65="","",'SF2 (11)'!AG65)</f>
        <v>0</v>
      </c>
      <c r="AA59" s="405">
        <f t="shared" si="1"/>
        <v>201</v>
      </c>
      <c r="AB59" s="317">
        <f t="shared" si="2"/>
        <v>0</v>
      </c>
      <c r="AD59" s="303">
        <f t="shared" si="3"/>
        <v>1</v>
      </c>
    </row>
    <row r="60" spans="3:30" ht="18" customHeight="1">
      <c r="C60" s="324">
        <v>50</v>
      </c>
      <c r="D60" s="313" t="str">
        <f>IF('SF2'!D66="","",'SF2'!D66)</f>
        <v>YUMUL, FRANCIS PONCE</v>
      </c>
      <c r="E60" s="314">
        <f>IF('SF2'!AH66="","",'SF2'!AH66)</f>
        <v>16</v>
      </c>
      <c r="F60" s="315">
        <f>IF('SF2'!AG66="","",'SF2'!AG66)</f>
        <v>0</v>
      </c>
      <c r="G60" s="316">
        <f>IF('SF2 (2)'!AH66="","",'SF2 (2)'!AH66)</f>
        <v>23</v>
      </c>
      <c r="H60" s="315">
        <f>IF('SF2 (2)'!AG66="","",'SF2 (2)'!AG66)</f>
        <v>0</v>
      </c>
      <c r="I60" s="316">
        <f>IF('SF2 (3)'!AH66="","",'SF2 (3)'!AH66)</f>
        <v>19</v>
      </c>
      <c r="J60" s="315">
        <f>IF('SF2 (3)'!AG66="","",'SF2 (3)'!AG66)</f>
        <v>0</v>
      </c>
      <c r="K60" s="316">
        <f>IF('SF2 (4)'!AH66="","",'SF2 (4)'!AH66)</f>
        <v>22</v>
      </c>
      <c r="L60" s="315">
        <f>IF('SF2 (4)'!AG66="","",'SF2 (4)'!AG66)</f>
        <v>0</v>
      </c>
      <c r="M60" s="316">
        <f>IF('SF2 (5)'!AH66="","",'SF2 (5)'!AH66)</f>
        <v>22</v>
      </c>
      <c r="N60" s="315">
        <f>IF('SF2 (5)'!AG66="","",'SF2 (5)'!AG66)</f>
        <v>0</v>
      </c>
      <c r="O60" s="316">
        <f>IF('SF2 (6)'!AH66="","",'SF2 (6)'!AH66)</f>
        <v>19</v>
      </c>
      <c r="P60" s="315">
        <f>IF('SF2 (6)'!AG66="","",'SF2 (6)'!AG66)</f>
        <v>0</v>
      </c>
      <c r="Q60" s="316">
        <f>IF('SF2 (7)'!AH66="","",'SF2 (7)'!AH66)</f>
        <v>13</v>
      </c>
      <c r="R60" s="315">
        <f>IF('SF2 (7)'!AG66="","",'SF2 (7)'!AG66)</f>
        <v>0</v>
      </c>
      <c r="S60" s="316">
        <f>IF('SF2 (8)'!AH66="","",'SF2 (8)'!AH66)</f>
        <v>20</v>
      </c>
      <c r="T60" s="315">
        <f>IF('SF2 (8)'!AG66="","",'SF2 (8)'!AG66)</f>
        <v>0</v>
      </c>
      <c r="U60" s="316">
        <f>IF('SF2 (9)'!AH66="","",'SF2 (9)'!AH66)</f>
        <v>20</v>
      </c>
      <c r="V60" s="315">
        <f>IF('SF2 (9)'!AG66="","",'SF2 (9)'!AG66)</f>
        <v>0</v>
      </c>
      <c r="W60" s="316">
        <f>IF('SF2 (10)'!AH66="","",'SF2 (10)'!AH66)</f>
        <v>21</v>
      </c>
      <c r="X60" s="315">
        <f>IF('SF2 (10)'!AG66="","",'SF2 (10)'!AG66)</f>
        <v>0</v>
      </c>
      <c r="Y60" s="316">
        <f>IF('SF2 (11)'!AH66="","",'SF2 (11)'!AH66)</f>
        <v>6</v>
      </c>
      <c r="Z60" s="315">
        <f>IF('SF2 (11)'!AG66="","",'SF2 (11)'!AG66)</f>
        <v>0</v>
      </c>
      <c r="AA60" s="405">
        <f t="shared" si="1"/>
        <v>201</v>
      </c>
      <c r="AB60" s="317">
        <f t="shared" si="2"/>
        <v>0</v>
      </c>
      <c r="AD60" s="303">
        <f t="shared" si="3"/>
        <v>1</v>
      </c>
    </row>
    <row r="61" spans="3:30" ht="18" customHeight="1">
      <c r="C61" s="324">
        <v>51</v>
      </c>
      <c r="D61" s="313" t="str">
        <f>IF('SF2'!D67="","",'SF2'!D67)</f>
        <v/>
      </c>
      <c r="E61" s="314" t="str">
        <f>IF('SF2'!AH67="","",'SF2'!AH67)</f>
        <v/>
      </c>
      <c r="F61" s="315" t="str">
        <f>IF('SF2'!AG67="","",'SF2'!AG67)</f>
        <v/>
      </c>
      <c r="G61" s="316" t="str">
        <f>IF('SF2 (2)'!AH67="","",'SF2 (2)'!AH67)</f>
        <v/>
      </c>
      <c r="H61" s="315" t="str">
        <f>IF('SF2 (2)'!AG67="","",'SF2 (2)'!AG67)</f>
        <v/>
      </c>
      <c r="I61" s="316" t="str">
        <f>IF('SF2 (3)'!AH67="","",'SF2 (3)'!AH67)</f>
        <v/>
      </c>
      <c r="J61" s="315" t="str">
        <f>IF('SF2 (3)'!AG67="","",'SF2 (3)'!AG67)</f>
        <v/>
      </c>
      <c r="K61" s="316" t="str">
        <f>IF('SF2 (4)'!AH67="","",'SF2 (4)'!AH67)</f>
        <v/>
      </c>
      <c r="L61" s="315" t="str">
        <f>IF('SF2 (4)'!AG67="","",'SF2 (4)'!AG67)</f>
        <v/>
      </c>
      <c r="M61" s="316" t="str">
        <f>IF('SF2 (5)'!AH67="","",'SF2 (5)'!AH67)</f>
        <v/>
      </c>
      <c r="N61" s="315" t="str">
        <f>IF('SF2 (5)'!AG67="","",'SF2 (5)'!AG67)</f>
        <v/>
      </c>
      <c r="O61" s="316" t="str">
        <f>IF('SF2 (6)'!AH67="","",'SF2 (6)'!AH67)</f>
        <v/>
      </c>
      <c r="P61" s="315" t="str">
        <f>IF('SF2 (6)'!AG67="","",'SF2 (6)'!AG67)</f>
        <v/>
      </c>
      <c r="Q61" s="316" t="str">
        <f>IF('SF2 (7)'!AH67="","",'SF2 (7)'!AH67)</f>
        <v/>
      </c>
      <c r="R61" s="315" t="str">
        <f>IF('SF2 (7)'!AG67="","",'SF2 (7)'!AG67)</f>
        <v/>
      </c>
      <c r="S61" s="316" t="str">
        <f>IF('SF2 (8)'!AH67="","",'SF2 (8)'!AH67)</f>
        <v/>
      </c>
      <c r="T61" s="315" t="str">
        <f>IF('SF2 (8)'!AG67="","",'SF2 (8)'!AG67)</f>
        <v/>
      </c>
      <c r="U61" s="316" t="str">
        <f>IF('SF2 (9)'!AH67="","",'SF2 (9)'!AH67)</f>
        <v/>
      </c>
      <c r="V61" s="315" t="str">
        <f>IF('SF2 (9)'!AG67="","",'SF2 (9)'!AG67)</f>
        <v/>
      </c>
      <c r="W61" s="316" t="str">
        <f>IF('SF2 (10)'!AH67="","",'SF2 (10)'!AH67)</f>
        <v/>
      </c>
      <c r="X61" s="315" t="str">
        <f>IF('SF2 (10)'!AG67="","",'SF2 (10)'!AG67)</f>
        <v/>
      </c>
      <c r="Y61" s="316" t="str">
        <f>IF('SF2 (11)'!AH67="","",'SF2 (11)'!AH67)</f>
        <v/>
      </c>
      <c r="Z61" s="315" t="str">
        <f>IF('SF2 (11)'!AG67="","",'SF2 (11)'!AG67)</f>
        <v/>
      </c>
      <c r="AA61" s="405" t="str">
        <f t="shared" si="1"/>
        <v/>
      </c>
      <c r="AB61" s="317" t="str">
        <f t="shared" si="2"/>
        <v/>
      </c>
      <c r="AD61" s="303">
        <f t="shared" si="3"/>
        <v>0</v>
      </c>
    </row>
    <row r="62" spans="3:30" ht="18" customHeight="1">
      <c r="C62" s="324">
        <v>52</v>
      </c>
      <c r="D62" s="313" t="str">
        <f>IF('SF2'!D68="","",'SF2'!D68)</f>
        <v/>
      </c>
      <c r="E62" s="314" t="str">
        <f>IF('SF2'!AH68="","",'SF2'!AH68)</f>
        <v/>
      </c>
      <c r="F62" s="315" t="str">
        <f>IF('SF2'!AG68="","",'SF2'!AG68)</f>
        <v/>
      </c>
      <c r="G62" s="316" t="str">
        <f>IF('SF2 (2)'!AH68="","",'SF2 (2)'!AH68)</f>
        <v/>
      </c>
      <c r="H62" s="315" t="str">
        <f>IF('SF2 (2)'!AG68="","",'SF2 (2)'!AG68)</f>
        <v/>
      </c>
      <c r="I62" s="316" t="str">
        <f>IF('SF2 (3)'!AH68="","",'SF2 (3)'!AH68)</f>
        <v/>
      </c>
      <c r="J62" s="315" t="str">
        <f>IF('SF2 (3)'!AG68="","",'SF2 (3)'!AG68)</f>
        <v/>
      </c>
      <c r="K62" s="316" t="str">
        <f>IF('SF2 (4)'!AH68="","",'SF2 (4)'!AH68)</f>
        <v/>
      </c>
      <c r="L62" s="315" t="str">
        <f>IF('SF2 (4)'!AG68="","",'SF2 (4)'!AG68)</f>
        <v/>
      </c>
      <c r="M62" s="316" t="str">
        <f>IF('SF2 (5)'!AH68="","",'SF2 (5)'!AH68)</f>
        <v/>
      </c>
      <c r="N62" s="315" t="str">
        <f>IF('SF2 (5)'!AG68="","",'SF2 (5)'!AG68)</f>
        <v/>
      </c>
      <c r="O62" s="316" t="str">
        <f>IF('SF2 (6)'!AH68="","",'SF2 (6)'!AH68)</f>
        <v/>
      </c>
      <c r="P62" s="315" t="str">
        <f>IF('SF2 (6)'!AG68="","",'SF2 (6)'!AG68)</f>
        <v/>
      </c>
      <c r="Q62" s="316" t="str">
        <f>IF('SF2 (7)'!AH68="","",'SF2 (7)'!AH68)</f>
        <v/>
      </c>
      <c r="R62" s="315" t="str">
        <f>IF('SF2 (7)'!AG68="","",'SF2 (7)'!AG68)</f>
        <v/>
      </c>
      <c r="S62" s="316" t="str">
        <f>IF('SF2 (8)'!AH68="","",'SF2 (8)'!AH68)</f>
        <v/>
      </c>
      <c r="T62" s="315" t="str">
        <f>IF('SF2 (8)'!AG68="","",'SF2 (8)'!AG68)</f>
        <v/>
      </c>
      <c r="U62" s="316" t="str">
        <f>IF('SF2 (9)'!AH68="","",'SF2 (9)'!AH68)</f>
        <v/>
      </c>
      <c r="V62" s="315" t="str">
        <f>IF('SF2 (9)'!AG68="","",'SF2 (9)'!AG68)</f>
        <v/>
      </c>
      <c r="W62" s="316" t="str">
        <f>IF('SF2 (10)'!AH68="","",'SF2 (10)'!AH68)</f>
        <v/>
      </c>
      <c r="X62" s="315" t="str">
        <f>IF('SF2 (10)'!AG68="","",'SF2 (10)'!AG68)</f>
        <v/>
      </c>
      <c r="Y62" s="316" t="str">
        <f>IF('SF2 (11)'!AH68="","",'SF2 (11)'!AH68)</f>
        <v/>
      </c>
      <c r="Z62" s="315" t="str">
        <f>IF('SF2 (11)'!AG68="","",'SF2 (11)'!AG68)</f>
        <v/>
      </c>
      <c r="AA62" s="405" t="str">
        <f t="shared" si="1"/>
        <v/>
      </c>
      <c r="AB62" s="317" t="str">
        <f t="shared" si="2"/>
        <v/>
      </c>
      <c r="AD62" s="303">
        <f t="shared" si="3"/>
        <v>0</v>
      </c>
    </row>
    <row r="63" spans="3:30" ht="18" customHeight="1">
      <c r="C63" s="324">
        <v>53</v>
      </c>
      <c r="D63" s="313" t="str">
        <f>IF('SF2'!D69="","",'SF2'!D69)</f>
        <v/>
      </c>
      <c r="E63" s="314" t="str">
        <f>IF('SF2'!AH69="","",'SF2'!AH69)</f>
        <v/>
      </c>
      <c r="F63" s="315" t="str">
        <f>IF('SF2'!AG69="","",'SF2'!AG69)</f>
        <v/>
      </c>
      <c r="G63" s="316" t="str">
        <f>IF('SF2 (2)'!AH69="","",'SF2 (2)'!AH69)</f>
        <v/>
      </c>
      <c r="H63" s="315" t="str">
        <f>IF('SF2 (2)'!AG69="","",'SF2 (2)'!AG69)</f>
        <v/>
      </c>
      <c r="I63" s="316" t="str">
        <f>IF('SF2 (3)'!AH69="","",'SF2 (3)'!AH69)</f>
        <v/>
      </c>
      <c r="J63" s="315" t="str">
        <f>IF('SF2 (3)'!AG69="","",'SF2 (3)'!AG69)</f>
        <v/>
      </c>
      <c r="K63" s="316" t="str">
        <f>IF('SF2 (4)'!AH69="","",'SF2 (4)'!AH69)</f>
        <v/>
      </c>
      <c r="L63" s="315" t="str">
        <f>IF('SF2 (4)'!AG69="","",'SF2 (4)'!AG69)</f>
        <v/>
      </c>
      <c r="M63" s="316" t="str">
        <f>IF('SF2 (5)'!AH69="","",'SF2 (5)'!AH69)</f>
        <v/>
      </c>
      <c r="N63" s="315" t="str">
        <f>IF('SF2 (5)'!AG69="","",'SF2 (5)'!AG69)</f>
        <v/>
      </c>
      <c r="O63" s="316" t="str">
        <f>IF('SF2 (6)'!AH69="","",'SF2 (6)'!AH69)</f>
        <v/>
      </c>
      <c r="P63" s="315" t="str">
        <f>IF('SF2 (6)'!AG69="","",'SF2 (6)'!AG69)</f>
        <v/>
      </c>
      <c r="Q63" s="316" t="str">
        <f>IF('SF2 (7)'!AH69="","",'SF2 (7)'!AH69)</f>
        <v/>
      </c>
      <c r="R63" s="315" t="str">
        <f>IF('SF2 (7)'!AG69="","",'SF2 (7)'!AG69)</f>
        <v/>
      </c>
      <c r="S63" s="316" t="str">
        <f>IF('SF2 (8)'!AH69="","",'SF2 (8)'!AH69)</f>
        <v/>
      </c>
      <c r="T63" s="315" t="str">
        <f>IF('SF2 (8)'!AG69="","",'SF2 (8)'!AG69)</f>
        <v/>
      </c>
      <c r="U63" s="316" t="str">
        <f>IF('SF2 (9)'!AH69="","",'SF2 (9)'!AH69)</f>
        <v/>
      </c>
      <c r="V63" s="315" t="str">
        <f>IF('SF2 (9)'!AG69="","",'SF2 (9)'!AG69)</f>
        <v/>
      </c>
      <c r="W63" s="316" t="str">
        <f>IF('SF2 (10)'!AH69="","",'SF2 (10)'!AH69)</f>
        <v/>
      </c>
      <c r="X63" s="315" t="str">
        <f>IF('SF2 (10)'!AG69="","",'SF2 (10)'!AG69)</f>
        <v/>
      </c>
      <c r="Y63" s="316" t="str">
        <f>IF('SF2 (11)'!AH69="","",'SF2 (11)'!AH69)</f>
        <v/>
      </c>
      <c r="Z63" s="315" t="str">
        <f>IF('SF2 (11)'!AG69="","",'SF2 (11)'!AG69)</f>
        <v/>
      </c>
      <c r="AA63" s="405" t="str">
        <f t="shared" si="1"/>
        <v/>
      </c>
      <c r="AB63" s="317" t="str">
        <f t="shared" si="2"/>
        <v/>
      </c>
      <c r="AD63" s="303">
        <f t="shared" si="3"/>
        <v>0</v>
      </c>
    </row>
    <row r="64" spans="3:30" ht="18" customHeight="1">
      <c r="C64" s="324">
        <v>54</v>
      </c>
      <c r="D64" s="313" t="str">
        <f>IF('SF2'!D70="","",'SF2'!D70)</f>
        <v/>
      </c>
      <c r="E64" s="314" t="str">
        <f>IF('SF2'!AH70="","",'SF2'!AH70)</f>
        <v/>
      </c>
      <c r="F64" s="315" t="str">
        <f>IF('SF2'!AG70="","",'SF2'!AG70)</f>
        <v/>
      </c>
      <c r="G64" s="316" t="str">
        <f>IF('SF2 (2)'!AH70="","",'SF2 (2)'!AH70)</f>
        <v/>
      </c>
      <c r="H64" s="315" t="str">
        <f>IF('SF2 (2)'!AG70="","",'SF2 (2)'!AG70)</f>
        <v/>
      </c>
      <c r="I64" s="316" t="str">
        <f>IF('SF2 (3)'!AH70="","",'SF2 (3)'!AH70)</f>
        <v/>
      </c>
      <c r="J64" s="315" t="str">
        <f>IF('SF2 (3)'!AG70="","",'SF2 (3)'!AG70)</f>
        <v/>
      </c>
      <c r="K64" s="316" t="str">
        <f>IF('SF2 (4)'!AH70="","",'SF2 (4)'!AH70)</f>
        <v/>
      </c>
      <c r="L64" s="315" t="str">
        <f>IF('SF2 (4)'!AG70="","",'SF2 (4)'!AG70)</f>
        <v/>
      </c>
      <c r="M64" s="316" t="str">
        <f>IF('SF2 (5)'!AH70="","",'SF2 (5)'!AH70)</f>
        <v/>
      </c>
      <c r="N64" s="315" t="str">
        <f>IF('SF2 (5)'!AG70="","",'SF2 (5)'!AG70)</f>
        <v/>
      </c>
      <c r="O64" s="316" t="str">
        <f>IF('SF2 (6)'!AH70="","",'SF2 (6)'!AH70)</f>
        <v/>
      </c>
      <c r="P64" s="315" t="str">
        <f>IF('SF2 (6)'!AG70="","",'SF2 (6)'!AG70)</f>
        <v/>
      </c>
      <c r="Q64" s="316" t="str">
        <f>IF('SF2 (7)'!AH70="","",'SF2 (7)'!AH70)</f>
        <v/>
      </c>
      <c r="R64" s="315" t="str">
        <f>IF('SF2 (7)'!AG70="","",'SF2 (7)'!AG70)</f>
        <v/>
      </c>
      <c r="S64" s="316" t="str">
        <f>IF('SF2 (8)'!AH70="","",'SF2 (8)'!AH70)</f>
        <v/>
      </c>
      <c r="T64" s="315" t="str">
        <f>IF('SF2 (8)'!AG70="","",'SF2 (8)'!AG70)</f>
        <v/>
      </c>
      <c r="U64" s="316" t="str">
        <f>IF('SF2 (9)'!AH70="","",'SF2 (9)'!AH70)</f>
        <v/>
      </c>
      <c r="V64" s="315" t="str">
        <f>IF('SF2 (9)'!AG70="","",'SF2 (9)'!AG70)</f>
        <v/>
      </c>
      <c r="W64" s="316" t="str">
        <f>IF('SF2 (10)'!AH70="","",'SF2 (10)'!AH70)</f>
        <v/>
      </c>
      <c r="X64" s="315" t="str">
        <f>IF('SF2 (10)'!AG70="","",'SF2 (10)'!AG70)</f>
        <v/>
      </c>
      <c r="Y64" s="316" t="str">
        <f>IF('SF2 (11)'!AH70="","",'SF2 (11)'!AH70)</f>
        <v/>
      </c>
      <c r="Z64" s="315" t="str">
        <f>IF('SF2 (11)'!AG70="","",'SF2 (11)'!AG70)</f>
        <v/>
      </c>
      <c r="AA64" s="405" t="str">
        <f t="shared" si="1"/>
        <v/>
      </c>
      <c r="AB64" s="317" t="str">
        <f t="shared" si="2"/>
        <v/>
      </c>
      <c r="AD64" s="303">
        <f t="shared" si="3"/>
        <v>0</v>
      </c>
    </row>
    <row r="65" spans="1:30" ht="18" customHeight="1">
      <c r="C65" s="324">
        <v>55</v>
      </c>
      <c r="D65" s="313" t="str">
        <f>IF('SF2'!D71="","",'SF2'!D71)</f>
        <v/>
      </c>
      <c r="E65" s="314" t="str">
        <f>IF('SF2'!AH71="","",'SF2'!AH71)</f>
        <v/>
      </c>
      <c r="F65" s="315" t="str">
        <f>IF('SF2'!AG71="","",'SF2'!AG71)</f>
        <v/>
      </c>
      <c r="G65" s="316" t="str">
        <f>IF('SF2 (2)'!AH71="","",'SF2 (2)'!AH71)</f>
        <v/>
      </c>
      <c r="H65" s="315" t="str">
        <f>IF('SF2 (2)'!AG71="","",'SF2 (2)'!AG71)</f>
        <v/>
      </c>
      <c r="I65" s="316" t="str">
        <f>IF('SF2 (3)'!AH71="","",'SF2 (3)'!AH71)</f>
        <v/>
      </c>
      <c r="J65" s="315" t="str">
        <f>IF('SF2 (3)'!AG71="","",'SF2 (3)'!AG71)</f>
        <v/>
      </c>
      <c r="K65" s="316" t="str">
        <f>IF('SF2 (4)'!AH71="","",'SF2 (4)'!AH71)</f>
        <v/>
      </c>
      <c r="L65" s="315" t="str">
        <f>IF('SF2 (4)'!AG71="","",'SF2 (4)'!AG71)</f>
        <v/>
      </c>
      <c r="M65" s="316" t="str">
        <f>IF('SF2 (5)'!AH71="","",'SF2 (5)'!AH71)</f>
        <v/>
      </c>
      <c r="N65" s="315" t="str">
        <f>IF('SF2 (5)'!AG71="","",'SF2 (5)'!AG71)</f>
        <v/>
      </c>
      <c r="O65" s="316" t="str">
        <f>IF('SF2 (6)'!AH71="","",'SF2 (6)'!AH71)</f>
        <v/>
      </c>
      <c r="P65" s="315" t="str">
        <f>IF('SF2 (6)'!AG71="","",'SF2 (6)'!AG71)</f>
        <v/>
      </c>
      <c r="Q65" s="316" t="str">
        <f>IF('SF2 (7)'!AH71="","",'SF2 (7)'!AH71)</f>
        <v/>
      </c>
      <c r="R65" s="315" t="str">
        <f>IF('SF2 (7)'!AG71="","",'SF2 (7)'!AG71)</f>
        <v/>
      </c>
      <c r="S65" s="316" t="str">
        <f>IF('SF2 (8)'!AH71="","",'SF2 (8)'!AH71)</f>
        <v/>
      </c>
      <c r="T65" s="315" t="str">
        <f>IF('SF2 (8)'!AG71="","",'SF2 (8)'!AG71)</f>
        <v/>
      </c>
      <c r="U65" s="316" t="str">
        <f>IF('SF2 (9)'!AH71="","",'SF2 (9)'!AH71)</f>
        <v/>
      </c>
      <c r="V65" s="315" t="str">
        <f>IF('SF2 (9)'!AG71="","",'SF2 (9)'!AG71)</f>
        <v/>
      </c>
      <c r="W65" s="316" t="str">
        <f>IF('SF2 (10)'!AH71="","",'SF2 (10)'!AH71)</f>
        <v/>
      </c>
      <c r="X65" s="315" t="str">
        <f>IF('SF2 (10)'!AG71="","",'SF2 (10)'!AG71)</f>
        <v/>
      </c>
      <c r="Y65" s="316" t="str">
        <f>IF('SF2 (11)'!AH71="","",'SF2 (11)'!AH71)</f>
        <v/>
      </c>
      <c r="Z65" s="315" t="str">
        <f>IF('SF2 (11)'!AG71="","",'SF2 (11)'!AG71)</f>
        <v/>
      </c>
      <c r="AA65" s="405" t="str">
        <f t="shared" si="1"/>
        <v/>
      </c>
      <c r="AB65" s="317" t="str">
        <f t="shared" si="2"/>
        <v/>
      </c>
      <c r="AD65" s="303">
        <f t="shared" si="3"/>
        <v>0</v>
      </c>
    </row>
    <row r="66" spans="1:30" ht="18" customHeight="1">
      <c r="C66" s="324">
        <v>56</v>
      </c>
      <c r="D66" s="313" t="str">
        <f>IF('SF2'!D72="","",'SF2'!D72)</f>
        <v/>
      </c>
      <c r="E66" s="314" t="str">
        <f>IF('SF2'!AH72="","",'SF2'!AH72)</f>
        <v/>
      </c>
      <c r="F66" s="315" t="str">
        <f>IF('SF2'!AG72="","",'SF2'!AG72)</f>
        <v/>
      </c>
      <c r="G66" s="316" t="str">
        <f>IF('SF2 (2)'!AH72="","",'SF2 (2)'!AH72)</f>
        <v/>
      </c>
      <c r="H66" s="315" t="str">
        <f>IF('SF2 (2)'!AG72="","",'SF2 (2)'!AG72)</f>
        <v/>
      </c>
      <c r="I66" s="316" t="str">
        <f>IF('SF2 (3)'!AH72="","",'SF2 (3)'!AH72)</f>
        <v/>
      </c>
      <c r="J66" s="315" t="str">
        <f>IF('SF2 (3)'!AG72="","",'SF2 (3)'!AG72)</f>
        <v/>
      </c>
      <c r="K66" s="316" t="str">
        <f>IF('SF2 (4)'!AH72="","",'SF2 (4)'!AH72)</f>
        <v/>
      </c>
      <c r="L66" s="315" t="str">
        <f>IF('SF2 (4)'!AG72="","",'SF2 (4)'!AG72)</f>
        <v/>
      </c>
      <c r="M66" s="316" t="str">
        <f>IF('SF2 (5)'!AH72="","",'SF2 (5)'!AH72)</f>
        <v/>
      </c>
      <c r="N66" s="315" t="str">
        <f>IF('SF2 (5)'!AG72="","",'SF2 (5)'!AG72)</f>
        <v/>
      </c>
      <c r="O66" s="316" t="str">
        <f>IF('SF2 (6)'!AH72="","",'SF2 (6)'!AH72)</f>
        <v/>
      </c>
      <c r="P66" s="315" t="str">
        <f>IF('SF2 (6)'!AG72="","",'SF2 (6)'!AG72)</f>
        <v/>
      </c>
      <c r="Q66" s="316" t="str">
        <f>IF('SF2 (7)'!AH72="","",'SF2 (7)'!AH72)</f>
        <v/>
      </c>
      <c r="R66" s="315" t="str">
        <f>IF('SF2 (7)'!AG72="","",'SF2 (7)'!AG72)</f>
        <v/>
      </c>
      <c r="S66" s="316" t="str">
        <f>IF('SF2 (8)'!AH72="","",'SF2 (8)'!AH72)</f>
        <v/>
      </c>
      <c r="T66" s="315" t="str">
        <f>IF('SF2 (8)'!AG72="","",'SF2 (8)'!AG72)</f>
        <v/>
      </c>
      <c r="U66" s="316" t="str">
        <f>IF('SF2 (9)'!AH72="","",'SF2 (9)'!AH72)</f>
        <v/>
      </c>
      <c r="V66" s="315" t="str">
        <f>IF('SF2 (9)'!AG72="","",'SF2 (9)'!AG72)</f>
        <v/>
      </c>
      <c r="W66" s="316" t="str">
        <f>IF('SF2 (10)'!AH72="","",'SF2 (10)'!AH72)</f>
        <v/>
      </c>
      <c r="X66" s="315" t="str">
        <f>IF('SF2 (10)'!AG72="","",'SF2 (10)'!AG72)</f>
        <v/>
      </c>
      <c r="Y66" s="316" t="str">
        <f>IF('SF2 (11)'!AH72="","",'SF2 (11)'!AH72)</f>
        <v/>
      </c>
      <c r="Z66" s="315" t="str">
        <f>IF('SF2 (11)'!AG72="","",'SF2 (11)'!AG72)</f>
        <v/>
      </c>
      <c r="AA66" s="405" t="str">
        <f t="shared" si="1"/>
        <v/>
      </c>
      <c r="AB66" s="317" t="str">
        <f t="shared" si="2"/>
        <v/>
      </c>
      <c r="AD66" s="303">
        <f t="shared" si="3"/>
        <v>0</v>
      </c>
    </row>
    <row r="67" spans="1:30" ht="18" customHeight="1">
      <c r="C67" s="324">
        <v>57</v>
      </c>
      <c r="D67" s="313" t="str">
        <f>IF('SF2'!D73="","",'SF2'!D73)</f>
        <v/>
      </c>
      <c r="E67" s="314" t="str">
        <f>IF('SF2'!AH73="","",'SF2'!AH73)</f>
        <v/>
      </c>
      <c r="F67" s="315" t="str">
        <f>IF('SF2'!AG73="","",'SF2'!AG73)</f>
        <v/>
      </c>
      <c r="G67" s="316" t="str">
        <f>IF('SF2 (2)'!AH73="","",'SF2 (2)'!AH73)</f>
        <v/>
      </c>
      <c r="H67" s="315" t="str">
        <f>IF('SF2 (2)'!AG73="","",'SF2 (2)'!AG73)</f>
        <v/>
      </c>
      <c r="I67" s="316" t="str">
        <f>IF('SF2 (3)'!AH73="","",'SF2 (3)'!AH73)</f>
        <v/>
      </c>
      <c r="J67" s="315" t="str">
        <f>IF('SF2 (3)'!AG73="","",'SF2 (3)'!AG73)</f>
        <v/>
      </c>
      <c r="K67" s="316" t="str">
        <f>IF('SF2 (4)'!AH73="","",'SF2 (4)'!AH73)</f>
        <v/>
      </c>
      <c r="L67" s="315" t="str">
        <f>IF('SF2 (4)'!AG73="","",'SF2 (4)'!AG73)</f>
        <v/>
      </c>
      <c r="M67" s="316" t="str">
        <f>IF('SF2 (5)'!AH73="","",'SF2 (5)'!AH73)</f>
        <v/>
      </c>
      <c r="N67" s="315" t="str">
        <f>IF('SF2 (5)'!AG73="","",'SF2 (5)'!AG73)</f>
        <v/>
      </c>
      <c r="O67" s="316" t="str">
        <f>IF('SF2 (6)'!AH73="","",'SF2 (6)'!AH73)</f>
        <v/>
      </c>
      <c r="P67" s="315" t="str">
        <f>IF('SF2 (6)'!AG73="","",'SF2 (6)'!AG73)</f>
        <v/>
      </c>
      <c r="Q67" s="316" t="str">
        <f>IF('SF2 (7)'!AH73="","",'SF2 (7)'!AH73)</f>
        <v/>
      </c>
      <c r="R67" s="315" t="str">
        <f>IF('SF2 (7)'!AG73="","",'SF2 (7)'!AG73)</f>
        <v/>
      </c>
      <c r="S67" s="316" t="str">
        <f>IF('SF2 (8)'!AH73="","",'SF2 (8)'!AH73)</f>
        <v/>
      </c>
      <c r="T67" s="315" t="str">
        <f>IF('SF2 (8)'!AG73="","",'SF2 (8)'!AG73)</f>
        <v/>
      </c>
      <c r="U67" s="316" t="str">
        <f>IF('SF2 (9)'!AH73="","",'SF2 (9)'!AH73)</f>
        <v/>
      </c>
      <c r="V67" s="315" t="str">
        <f>IF('SF2 (9)'!AG73="","",'SF2 (9)'!AG73)</f>
        <v/>
      </c>
      <c r="W67" s="316" t="str">
        <f>IF('SF2 (10)'!AH73="","",'SF2 (10)'!AH73)</f>
        <v/>
      </c>
      <c r="X67" s="315" t="str">
        <f>IF('SF2 (10)'!AG73="","",'SF2 (10)'!AG73)</f>
        <v/>
      </c>
      <c r="Y67" s="316" t="str">
        <f>IF('SF2 (11)'!AH73="","",'SF2 (11)'!AH73)</f>
        <v/>
      </c>
      <c r="Z67" s="315" t="str">
        <f>IF('SF2 (11)'!AG73="","",'SF2 (11)'!AG73)</f>
        <v/>
      </c>
      <c r="AA67" s="405" t="str">
        <f t="shared" si="1"/>
        <v/>
      </c>
      <c r="AB67" s="317" t="str">
        <f t="shared" si="2"/>
        <v/>
      </c>
      <c r="AD67" s="303">
        <f t="shared" si="3"/>
        <v>0</v>
      </c>
    </row>
    <row r="68" spans="1:30" ht="18" customHeight="1">
      <c r="C68" s="324">
        <v>58</v>
      </c>
      <c r="D68" s="313" t="str">
        <f>IF('SF2'!D74="","",'SF2'!D74)</f>
        <v/>
      </c>
      <c r="E68" s="314" t="str">
        <f>IF('SF2'!AH74="","",'SF2'!AH74)</f>
        <v/>
      </c>
      <c r="F68" s="315" t="str">
        <f>IF('SF2'!AG74="","",'SF2'!AG74)</f>
        <v/>
      </c>
      <c r="G68" s="316" t="str">
        <f>IF('SF2 (2)'!AH74="","",'SF2 (2)'!AH74)</f>
        <v/>
      </c>
      <c r="H68" s="315" t="str">
        <f>IF('SF2 (2)'!AG74="","",'SF2 (2)'!AG74)</f>
        <v/>
      </c>
      <c r="I68" s="316" t="str">
        <f>IF('SF2 (3)'!AH74="","",'SF2 (3)'!AH74)</f>
        <v/>
      </c>
      <c r="J68" s="315" t="str">
        <f>IF('SF2 (3)'!AG74="","",'SF2 (3)'!AG74)</f>
        <v/>
      </c>
      <c r="K68" s="316" t="str">
        <f>IF('SF2 (4)'!AH74="","",'SF2 (4)'!AH74)</f>
        <v/>
      </c>
      <c r="L68" s="315" t="str">
        <f>IF('SF2 (4)'!AG74="","",'SF2 (4)'!AG74)</f>
        <v/>
      </c>
      <c r="M68" s="316" t="str">
        <f>IF('SF2 (5)'!AH74="","",'SF2 (5)'!AH74)</f>
        <v/>
      </c>
      <c r="N68" s="315" t="str">
        <f>IF('SF2 (5)'!AG74="","",'SF2 (5)'!AG74)</f>
        <v/>
      </c>
      <c r="O68" s="316" t="str">
        <f>IF('SF2 (6)'!AH74="","",'SF2 (6)'!AH74)</f>
        <v/>
      </c>
      <c r="P68" s="315" t="str">
        <f>IF('SF2 (6)'!AG74="","",'SF2 (6)'!AG74)</f>
        <v/>
      </c>
      <c r="Q68" s="316" t="str">
        <f>IF('SF2 (7)'!AH74="","",'SF2 (7)'!AH74)</f>
        <v/>
      </c>
      <c r="R68" s="315" t="str">
        <f>IF('SF2 (7)'!AG74="","",'SF2 (7)'!AG74)</f>
        <v/>
      </c>
      <c r="S68" s="316" t="str">
        <f>IF('SF2 (8)'!AH74="","",'SF2 (8)'!AH74)</f>
        <v/>
      </c>
      <c r="T68" s="315" t="str">
        <f>IF('SF2 (8)'!AG74="","",'SF2 (8)'!AG74)</f>
        <v/>
      </c>
      <c r="U68" s="316" t="str">
        <f>IF('SF2 (9)'!AH74="","",'SF2 (9)'!AH74)</f>
        <v/>
      </c>
      <c r="V68" s="315" t="str">
        <f>IF('SF2 (9)'!AG74="","",'SF2 (9)'!AG74)</f>
        <v/>
      </c>
      <c r="W68" s="316" t="str">
        <f>IF('SF2 (10)'!AH74="","",'SF2 (10)'!AH74)</f>
        <v/>
      </c>
      <c r="X68" s="315" t="str">
        <f>IF('SF2 (10)'!AG74="","",'SF2 (10)'!AG74)</f>
        <v/>
      </c>
      <c r="Y68" s="316" t="str">
        <f>IF('SF2 (11)'!AH74="","",'SF2 (11)'!AH74)</f>
        <v/>
      </c>
      <c r="Z68" s="315" t="str">
        <f>IF('SF2 (11)'!AG74="","",'SF2 (11)'!AG74)</f>
        <v/>
      </c>
      <c r="AA68" s="405" t="str">
        <f t="shared" si="1"/>
        <v/>
      </c>
      <c r="AB68" s="317" t="str">
        <f t="shared" si="2"/>
        <v/>
      </c>
      <c r="AD68" s="303">
        <f t="shared" si="3"/>
        <v>0</v>
      </c>
    </row>
    <row r="69" spans="1:30" ht="18" customHeight="1">
      <c r="C69" s="324">
        <v>59</v>
      </c>
      <c r="D69" s="313" t="str">
        <f>IF('SF2'!D75="","",'SF2'!D75)</f>
        <v/>
      </c>
      <c r="E69" s="314" t="str">
        <f>IF('SF2'!AH75="","",'SF2'!AH75)</f>
        <v/>
      </c>
      <c r="F69" s="315" t="str">
        <f>IF('SF2'!AG75="","",'SF2'!AG75)</f>
        <v/>
      </c>
      <c r="G69" s="316" t="str">
        <f>IF('SF2 (2)'!AH75="","",'SF2 (2)'!AH75)</f>
        <v/>
      </c>
      <c r="H69" s="315" t="str">
        <f>IF('SF2 (2)'!AG75="","",'SF2 (2)'!AG75)</f>
        <v/>
      </c>
      <c r="I69" s="316" t="str">
        <f>IF('SF2 (3)'!AH75="","",'SF2 (3)'!AH75)</f>
        <v/>
      </c>
      <c r="J69" s="315" t="str">
        <f>IF('SF2 (3)'!AG75="","",'SF2 (3)'!AG75)</f>
        <v/>
      </c>
      <c r="K69" s="316" t="str">
        <f>IF('SF2 (4)'!AH75="","",'SF2 (4)'!AH75)</f>
        <v/>
      </c>
      <c r="L69" s="315" t="str">
        <f>IF('SF2 (4)'!AG75="","",'SF2 (4)'!AG75)</f>
        <v/>
      </c>
      <c r="M69" s="316" t="str">
        <f>IF('SF2 (5)'!AH75="","",'SF2 (5)'!AH75)</f>
        <v/>
      </c>
      <c r="N69" s="315" t="str">
        <f>IF('SF2 (5)'!AG75="","",'SF2 (5)'!AG75)</f>
        <v/>
      </c>
      <c r="O69" s="316" t="str">
        <f>IF('SF2 (6)'!AH75="","",'SF2 (6)'!AH75)</f>
        <v/>
      </c>
      <c r="P69" s="315" t="str">
        <f>IF('SF2 (6)'!AG75="","",'SF2 (6)'!AG75)</f>
        <v/>
      </c>
      <c r="Q69" s="316" t="str">
        <f>IF('SF2 (7)'!AH75="","",'SF2 (7)'!AH75)</f>
        <v/>
      </c>
      <c r="R69" s="315" t="str">
        <f>IF('SF2 (7)'!AG75="","",'SF2 (7)'!AG75)</f>
        <v/>
      </c>
      <c r="S69" s="316" t="str">
        <f>IF('SF2 (8)'!AH75="","",'SF2 (8)'!AH75)</f>
        <v/>
      </c>
      <c r="T69" s="315" t="str">
        <f>IF('SF2 (8)'!AG75="","",'SF2 (8)'!AG75)</f>
        <v/>
      </c>
      <c r="U69" s="316" t="str">
        <f>IF('SF2 (9)'!AH75="","",'SF2 (9)'!AH75)</f>
        <v/>
      </c>
      <c r="V69" s="315" t="str">
        <f>IF('SF2 (9)'!AG75="","",'SF2 (9)'!AG75)</f>
        <v/>
      </c>
      <c r="W69" s="316" t="str">
        <f>IF('SF2 (10)'!AH75="","",'SF2 (10)'!AH75)</f>
        <v/>
      </c>
      <c r="X69" s="315" t="str">
        <f>IF('SF2 (10)'!AG75="","",'SF2 (10)'!AG75)</f>
        <v/>
      </c>
      <c r="Y69" s="316" t="str">
        <f>IF('SF2 (11)'!AH75="","",'SF2 (11)'!AH75)</f>
        <v/>
      </c>
      <c r="Z69" s="315" t="str">
        <f>IF('SF2 (11)'!AG75="","",'SF2 (11)'!AG75)</f>
        <v/>
      </c>
      <c r="AA69" s="405" t="str">
        <f t="shared" si="1"/>
        <v/>
      </c>
      <c r="AB69" s="317" t="str">
        <f t="shared" si="2"/>
        <v/>
      </c>
      <c r="AD69" s="303">
        <f t="shared" si="3"/>
        <v>0</v>
      </c>
    </row>
    <row r="70" spans="1:30" ht="18" customHeight="1" thickBot="1">
      <c r="C70" s="324">
        <v>60</v>
      </c>
      <c r="D70" s="313" t="str">
        <f>IF('SF2'!D76="","",'SF2'!D76)</f>
        <v/>
      </c>
      <c r="E70" s="318" t="str">
        <f>IF('SF2'!AH76="","",'SF2'!AH76)</f>
        <v/>
      </c>
      <c r="F70" s="319" t="str">
        <f>IF('SF2'!AG76="","",'SF2'!AG76)</f>
        <v/>
      </c>
      <c r="G70" s="320" t="str">
        <f>IF('SF2 (2)'!AH76="","",'SF2 (2)'!AH76)</f>
        <v/>
      </c>
      <c r="H70" s="319" t="str">
        <f>IF('SF2 (2)'!AG76="","",'SF2 (2)'!AG76)</f>
        <v/>
      </c>
      <c r="I70" s="320" t="str">
        <f>IF('SF2 (3)'!AH76="","",'SF2 (3)'!AH76)</f>
        <v/>
      </c>
      <c r="J70" s="319" t="str">
        <f>IF('SF2 (3)'!AG76="","",'SF2 (3)'!AG76)</f>
        <v/>
      </c>
      <c r="K70" s="320" t="str">
        <f>IF('SF2 (4)'!AH76="","",'SF2 (4)'!AH76)</f>
        <v/>
      </c>
      <c r="L70" s="319" t="str">
        <f>IF('SF2 (4)'!AG76="","",'SF2 (4)'!AG76)</f>
        <v/>
      </c>
      <c r="M70" s="320" t="str">
        <f>IF('SF2 (5)'!AH76="","",'SF2 (5)'!AH76)</f>
        <v/>
      </c>
      <c r="N70" s="319" t="str">
        <f>IF('SF2 (5)'!AG76="","",'SF2 (5)'!AG76)</f>
        <v/>
      </c>
      <c r="O70" s="320" t="str">
        <f>IF('SF2 (6)'!AH76="","",'SF2 (6)'!AH76)</f>
        <v/>
      </c>
      <c r="P70" s="319" t="str">
        <f>IF('SF2 (6)'!AG76="","",'SF2 (6)'!AG76)</f>
        <v/>
      </c>
      <c r="Q70" s="320" t="str">
        <f>IF('SF2 (7)'!AH76="","",'SF2 (7)'!AH76)</f>
        <v/>
      </c>
      <c r="R70" s="319" t="str">
        <f>IF('SF2 (7)'!AG76="","",'SF2 (7)'!AG76)</f>
        <v/>
      </c>
      <c r="S70" s="320" t="str">
        <f>IF('SF2 (8)'!AH76="","",'SF2 (8)'!AH76)</f>
        <v/>
      </c>
      <c r="T70" s="319" t="str">
        <f>IF('SF2 (8)'!AG76="","",'SF2 (8)'!AG76)</f>
        <v/>
      </c>
      <c r="U70" s="320" t="str">
        <f>IF('SF2 (9)'!AH76="","",'SF2 (9)'!AH76)</f>
        <v/>
      </c>
      <c r="V70" s="319" t="str">
        <f>IF('SF2 (9)'!AG76="","",'SF2 (9)'!AG76)</f>
        <v/>
      </c>
      <c r="W70" s="320" t="str">
        <f>IF('SF2 (10)'!AH76="","",'SF2 (10)'!AH76)</f>
        <v/>
      </c>
      <c r="X70" s="319" t="str">
        <f>IF('SF2 (10)'!AG76="","",'SF2 (10)'!AG76)</f>
        <v/>
      </c>
      <c r="Y70" s="320" t="str">
        <f>IF('SF2 (11)'!AH76="","",'SF2 (11)'!AH76)</f>
        <v/>
      </c>
      <c r="Z70" s="319" t="str">
        <f>IF('SF2 (11)'!AG76="","",'SF2 (11)'!AG76)</f>
        <v/>
      </c>
      <c r="AA70" s="406" t="str">
        <f t="shared" si="1"/>
        <v/>
      </c>
      <c r="AB70" s="317" t="str">
        <f t="shared" si="2"/>
        <v/>
      </c>
      <c r="AD70" s="303">
        <f t="shared" si="3"/>
        <v>0</v>
      </c>
    </row>
    <row r="71" spans="1:30" ht="12.75" customHeight="1" thickBot="1">
      <c r="C71" s="400"/>
      <c r="D71" s="321" t="s">
        <v>278</v>
      </c>
      <c r="E71" s="322"/>
      <c r="AD71" s="303">
        <v>1</v>
      </c>
    </row>
    <row r="72" spans="1:30" s="304" customFormat="1" ht="20.100000000000001" customHeight="1">
      <c r="A72" s="545"/>
      <c r="C72" s="305"/>
      <c r="D72" s="306" t="s">
        <v>276</v>
      </c>
      <c r="E72" s="902" t="str">
        <f>IF(E8="","",E8)</f>
        <v>JUNE</v>
      </c>
      <c r="F72" s="903"/>
      <c r="G72" s="902" t="str">
        <f t="shared" ref="G72" si="4">IF(G8="","",G8)</f>
        <v>JULY</v>
      </c>
      <c r="H72" s="903"/>
      <c r="I72" s="902" t="str">
        <f t="shared" ref="I72" si="5">IF(I8="","",I8)</f>
        <v>AUGUST</v>
      </c>
      <c r="J72" s="903"/>
      <c r="K72" s="902" t="str">
        <f t="shared" ref="K72" si="6">IF(K8="","",K8)</f>
        <v>SEPTEMBER</v>
      </c>
      <c r="L72" s="903"/>
      <c r="M72" s="902" t="str">
        <f t="shared" ref="M72" si="7">IF(M8="","",M8)</f>
        <v>OCTOBER</v>
      </c>
      <c r="N72" s="903"/>
      <c r="O72" s="902" t="str">
        <f t="shared" ref="O72" si="8">IF(O8="","",O8)</f>
        <v>NOVEMBER</v>
      </c>
      <c r="P72" s="903"/>
      <c r="Q72" s="902" t="str">
        <f t="shared" ref="Q72" si="9">IF(Q8="","",Q8)</f>
        <v>DECEMBER</v>
      </c>
      <c r="R72" s="903"/>
      <c r="S72" s="902" t="str">
        <f t="shared" ref="S72" si="10">IF(S8="","",S8)</f>
        <v>JANUARY</v>
      </c>
      <c r="T72" s="903"/>
      <c r="U72" s="902" t="str">
        <f t="shared" ref="U72" si="11">IF(U8="","",U8)</f>
        <v>FEBRUARY</v>
      </c>
      <c r="V72" s="903"/>
      <c r="W72" s="902" t="str">
        <f t="shared" ref="W72" si="12">IF(W8="","",W8)</f>
        <v>MARCH</v>
      </c>
      <c r="X72" s="903"/>
      <c r="Y72" s="902" t="str">
        <f t="shared" ref="Y72" si="13">IF(Y8="","",Y8)</f>
        <v>APRIL</v>
      </c>
      <c r="Z72" s="903"/>
      <c r="AA72" s="904" t="s">
        <v>215</v>
      </c>
      <c r="AB72" s="903"/>
      <c r="AD72" s="303">
        <v>1</v>
      </c>
    </row>
    <row r="73" spans="1:30" s="304" customFormat="1" ht="20.100000000000001" customHeight="1">
      <c r="A73" s="545"/>
      <c r="C73" s="307"/>
      <c r="D73" s="308" t="s">
        <v>277</v>
      </c>
      <c r="E73" s="905">
        <f>IF(E9="","",E9)</f>
        <v>16</v>
      </c>
      <c r="F73" s="901"/>
      <c r="G73" s="905">
        <f t="shared" ref="G73" si="14">IF(G9="","",G9)</f>
        <v>23</v>
      </c>
      <c r="H73" s="901"/>
      <c r="I73" s="905">
        <f t="shared" ref="I73" si="15">IF(I9="","",I9)</f>
        <v>19</v>
      </c>
      <c r="J73" s="901"/>
      <c r="K73" s="905">
        <f t="shared" ref="K73" si="16">IF(K9="","",K9)</f>
        <v>22</v>
      </c>
      <c r="L73" s="901"/>
      <c r="M73" s="905">
        <f t="shared" ref="M73" si="17">IF(M9="","",M9)</f>
        <v>22</v>
      </c>
      <c r="N73" s="901"/>
      <c r="O73" s="905">
        <f t="shared" ref="O73" si="18">IF(O9="","",O9)</f>
        <v>19</v>
      </c>
      <c r="P73" s="901"/>
      <c r="Q73" s="905">
        <f t="shared" ref="Q73" si="19">IF(Q9="","",Q9)</f>
        <v>13</v>
      </c>
      <c r="R73" s="901"/>
      <c r="S73" s="905">
        <f t="shared" ref="S73" si="20">IF(S9="","",S9)</f>
        <v>20</v>
      </c>
      <c r="T73" s="901"/>
      <c r="U73" s="905">
        <f t="shared" ref="U73" si="21">IF(U9="","",U9)</f>
        <v>20</v>
      </c>
      <c r="V73" s="901"/>
      <c r="W73" s="905">
        <f t="shared" ref="W73" si="22">IF(W9="","",W9)</f>
        <v>21</v>
      </c>
      <c r="X73" s="901"/>
      <c r="Y73" s="905">
        <f t="shared" ref="Y73" si="23">IF(Y9="","",Y9)</f>
        <v>6</v>
      </c>
      <c r="Z73" s="901"/>
      <c r="AA73" s="900">
        <f>IF(E73="","",SUM(E73:Z73))</f>
        <v>201</v>
      </c>
      <c r="AB73" s="901"/>
      <c r="AD73" s="303">
        <v>1</v>
      </c>
    </row>
    <row r="74" spans="1:30" s="304" customFormat="1" ht="20.100000000000001" customHeight="1">
      <c r="A74" s="545"/>
      <c r="C74" s="401"/>
      <c r="D74" s="323" t="s">
        <v>79</v>
      </c>
      <c r="E74" s="402" t="s">
        <v>196</v>
      </c>
      <c r="F74" s="311" t="s">
        <v>195</v>
      </c>
      <c r="G74" s="403" t="s">
        <v>196</v>
      </c>
      <c r="H74" s="311" t="s">
        <v>195</v>
      </c>
      <c r="I74" s="403" t="s">
        <v>196</v>
      </c>
      <c r="J74" s="311" t="s">
        <v>195</v>
      </c>
      <c r="K74" s="403" t="s">
        <v>196</v>
      </c>
      <c r="L74" s="311" t="s">
        <v>195</v>
      </c>
      <c r="M74" s="403" t="s">
        <v>196</v>
      </c>
      <c r="N74" s="311" t="s">
        <v>195</v>
      </c>
      <c r="O74" s="403" t="s">
        <v>196</v>
      </c>
      <c r="P74" s="311" t="s">
        <v>195</v>
      </c>
      <c r="Q74" s="403" t="s">
        <v>196</v>
      </c>
      <c r="R74" s="311" t="s">
        <v>195</v>
      </c>
      <c r="S74" s="403" t="s">
        <v>196</v>
      </c>
      <c r="T74" s="311" t="s">
        <v>195</v>
      </c>
      <c r="U74" s="403" t="s">
        <v>196</v>
      </c>
      <c r="V74" s="311" t="s">
        <v>195</v>
      </c>
      <c r="W74" s="403" t="s">
        <v>196</v>
      </c>
      <c r="X74" s="311" t="s">
        <v>195</v>
      </c>
      <c r="Y74" s="403" t="s">
        <v>196</v>
      </c>
      <c r="Z74" s="311" t="s">
        <v>195</v>
      </c>
      <c r="AA74" s="407" t="s">
        <v>196</v>
      </c>
      <c r="AB74" s="312" t="s">
        <v>195</v>
      </c>
      <c r="AD74" s="303">
        <v>1</v>
      </c>
    </row>
    <row r="75" spans="1:30" ht="18" customHeight="1">
      <c r="C75" s="324">
        <v>1</v>
      </c>
      <c r="D75" s="313" t="str">
        <f>IF('SF2'!D78="","",'SF2'!D78)</f>
        <v>CRUZ, MARIA SANTOS</v>
      </c>
      <c r="E75" s="325">
        <f>IF('SF2'!AH78="","",'SF2'!AH78)</f>
        <v>16</v>
      </c>
      <c r="F75" s="315">
        <f>IF('SF2'!AG78="","",'SF2'!AG78)</f>
        <v>0</v>
      </c>
      <c r="G75" s="316">
        <f>IF('SF2 (2)'!AH78="","",'SF2 (2)'!AH78)</f>
        <v>23</v>
      </c>
      <c r="H75" s="315">
        <f>IF('SF2 (2)'!AG78="","",'SF2 (2)'!AG78)</f>
        <v>0</v>
      </c>
      <c r="I75" s="316">
        <f>IF('SF2 (3)'!AH78="","",'SF2 (3)'!AH78)</f>
        <v>19</v>
      </c>
      <c r="J75" s="315">
        <f>IF('SF2 (3)'!AG78="","",'SF2 (3)'!AG78)</f>
        <v>0</v>
      </c>
      <c r="K75" s="316">
        <f>IF('SF2 (4)'!AH78="","",'SF2 (4)'!AH78)</f>
        <v>22</v>
      </c>
      <c r="L75" s="315">
        <f>IF('SF2 (4)'!AG78="","",'SF2 (4)'!AG78)</f>
        <v>0</v>
      </c>
      <c r="M75" s="316">
        <f>IF('SF2 (5)'!AH78="","",'SF2 (5)'!AH78)</f>
        <v>22</v>
      </c>
      <c r="N75" s="315">
        <f>IF('SF2 (5)'!AG78="","",'SF2 (5)'!AG78)</f>
        <v>0</v>
      </c>
      <c r="O75" s="316">
        <f>IF('SF2 (6)'!AH78="","",'SF2 (6)'!AH78)</f>
        <v>19</v>
      </c>
      <c r="P75" s="315">
        <f>IF('SF2 (6)'!AG78="","",'SF2 (6)'!AG78)</f>
        <v>0</v>
      </c>
      <c r="Q75" s="316">
        <f>IF('SF2 (7)'!AH78="","",'SF2 (7)'!AH78)</f>
        <v>13</v>
      </c>
      <c r="R75" s="315">
        <f>IF('SF2 (7)'!AG78="","",'SF2 (7)'!AG78)</f>
        <v>0</v>
      </c>
      <c r="S75" s="316">
        <f>IF('SF2 (8)'!AH78="","",'SF2 (8)'!AH78)</f>
        <v>20</v>
      </c>
      <c r="T75" s="315">
        <f>IF('SF2 (8)'!AG78="","",'SF2 (8)'!AG78)</f>
        <v>0</v>
      </c>
      <c r="U75" s="316">
        <f>IF('SF2 (9)'!AH78="","",'SF2 (9)'!AH78)</f>
        <v>20</v>
      </c>
      <c r="V75" s="315">
        <f>IF('SF2 (9)'!AG78="","",'SF2 (9)'!AG78)</f>
        <v>0</v>
      </c>
      <c r="W75" s="316">
        <f>IF('SF2 (10)'!AH78="","",'SF2 (10)'!AH78)</f>
        <v>21</v>
      </c>
      <c r="X75" s="315">
        <f>IF('SF2 (10)'!AG78="","",'SF2 (10)'!AG78)</f>
        <v>0</v>
      </c>
      <c r="Y75" s="316">
        <f>IF('SF2 (11)'!AH78="","",'SF2 (11)'!AH78)</f>
        <v>6</v>
      </c>
      <c r="Z75" s="315">
        <f>IF('SF2 (11)'!AG78="","",'SF2 (11)'!AG78)</f>
        <v>0</v>
      </c>
      <c r="AA75" s="408">
        <f>IF(E75="","",SUM(E75,G75,I75,K75,M75,O75,Q75,S75,U75,W75,Y75))</f>
        <v>201</v>
      </c>
      <c r="AB75" s="317">
        <f>IF(F75="","",SUM(F75,H75,J75,L75,N75,P75,R75,T75,V75,X75,Z75))</f>
        <v>0</v>
      </c>
      <c r="AD75" s="303">
        <f t="shared" ref="AD75:AD94" si="24">IF(D75="",0,1)</f>
        <v>1</v>
      </c>
    </row>
    <row r="76" spans="1:30" ht="18" customHeight="1">
      <c r="C76" s="324">
        <v>2</v>
      </c>
      <c r="D76" s="313" t="str">
        <f>IF('SF2'!D79="","",'SF2'!D79)</f>
        <v>REYES, ANGELA VILLANUEVA</v>
      </c>
      <c r="E76" s="325">
        <f>IF('SF2'!AH79="","",'SF2'!AH79)</f>
        <v>16</v>
      </c>
      <c r="F76" s="315">
        <f>IF('SF2'!AG79="","",'SF2'!AG79)</f>
        <v>0</v>
      </c>
      <c r="G76" s="316">
        <f>IF('SF2 (2)'!AH79="","",'SF2 (2)'!AH79)</f>
        <v>23</v>
      </c>
      <c r="H76" s="315">
        <f>IF('SF2 (2)'!AG79="","",'SF2 (2)'!AG79)</f>
        <v>0</v>
      </c>
      <c r="I76" s="316">
        <f>IF('SF2 (3)'!AH79="","",'SF2 (3)'!AH79)</f>
        <v>19</v>
      </c>
      <c r="J76" s="315">
        <f>IF('SF2 (3)'!AG79="","",'SF2 (3)'!AG79)</f>
        <v>0</v>
      </c>
      <c r="K76" s="316">
        <f>IF('SF2 (4)'!AH79="","",'SF2 (4)'!AH79)</f>
        <v>22</v>
      </c>
      <c r="L76" s="315">
        <f>IF('SF2 (4)'!AG79="","",'SF2 (4)'!AG79)</f>
        <v>0</v>
      </c>
      <c r="M76" s="316">
        <f>IF('SF2 (5)'!AH79="","",'SF2 (5)'!AH79)</f>
        <v>22</v>
      </c>
      <c r="N76" s="315">
        <f>IF('SF2 (5)'!AG79="","",'SF2 (5)'!AG79)</f>
        <v>0</v>
      </c>
      <c r="O76" s="316">
        <f>IF('SF2 (6)'!AH79="","",'SF2 (6)'!AH79)</f>
        <v>19</v>
      </c>
      <c r="P76" s="315">
        <f>IF('SF2 (6)'!AG79="","",'SF2 (6)'!AG79)</f>
        <v>0</v>
      </c>
      <c r="Q76" s="316">
        <f>IF('SF2 (7)'!AH79="","",'SF2 (7)'!AH79)</f>
        <v>13</v>
      </c>
      <c r="R76" s="315">
        <f>IF('SF2 (7)'!AG79="","",'SF2 (7)'!AG79)</f>
        <v>0</v>
      </c>
      <c r="S76" s="316">
        <f>IF('SF2 (8)'!AH79="","",'SF2 (8)'!AH79)</f>
        <v>20</v>
      </c>
      <c r="T76" s="315">
        <f>IF('SF2 (8)'!AG79="","",'SF2 (8)'!AG79)</f>
        <v>0</v>
      </c>
      <c r="U76" s="316">
        <f>IF('SF2 (9)'!AH79="","",'SF2 (9)'!AH79)</f>
        <v>20</v>
      </c>
      <c r="V76" s="315">
        <f>IF('SF2 (9)'!AG79="","",'SF2 (9)'!AG79)</f>
        <v>0</v>
      </c>
      <c r="W76" s="316">
        <f>IF('SF2 (10)'!AH79="","",'SF2 (10)'!AH79)</f>
        <v>21</v>
      </c>
      <c r="X76" s="315">
        <f>IF('SF2 (10)'!AG79="","",'SF2 (10)'!AG79)</f>
        <v>0</v>
      </c>
      <c r="Y76" s="316">
        <f>IF('SF2 (11)'!AH79="","",'SF2 (11)'!AH79)</f>
        <v>6</v>
      </c>
      <c r="Z76" s="315">
        <f>IF('SF2 (11)'!AG79="","",'SF2 (11)'!AG79)</f>
        <v>0</v>
      </c>
      <c r="AA76" s="408">
        <f t="shared" ref="AA76:AA134" si="25">IF(E76="","",SUM(E76,G76,I76,K76,M76,O76,Q76,S76,U76,W76,Y76))</f>
        <v>201</v>
      </c>
      <c r="AB76" s="317">
        <f>IF(F76="","",SUM(F76,H76,J76,L76,N76,P76,R76,T76,V76,X76,Z76))</f>
        <v>0</v>
      </c>
      <c r="AD76" s="303">
        <f t="shared" si="24"/>
        <v>1</v>
      </c>
    </row>
    <row r="77" spans="1:30" ht="18" customHeight="1">
      <c r="C77" s="324">
        <v>3</v>
      </c>
      <c r="D77" s="313" t="str">
        <f>IF('SF2'!D80="","",'SF2'!D80)</f>
        <v>SANTOS, KRISTINE MENDOZA</v>
      </c>
      <c r="E77" s="325">
        <f>IF('SF2'!AH80="","",'SF2'!AH80)</f>
        <v>16</v>
      </c>
      <c r="F77" s="315">
        <f>IF('SF2'!AG80="","",'SF2'!AG80)</f>
        <v>0</v>
      </c>
      <c r="G77" s="316">
        <f>IF('SF2 (2)'!AH80="","",'SF2 (2)'!AH80)</f>
        <v>23</v>
      </c>
      <c r="H77" s="315">
        <f>IF('SF2 (2)'!AG80="","",'SF2 (2)'!AG80)</f>
        <v>0</v>
      </c>
      <c r="I77" s="316">
        <f>IF('SF2 (3)'!AH80="","",'SF2 (3)'!AH80)</f>
        <v>19</v>
      </c>
      <c r="J77" s="315">
        <f>IF('SF2 (3)'!AG80="","",'SF2 (3)'!AG80)</f>
        <v>0</v>
      </c>
      <c r="K77" s="316">
        <f>IF('SF2 (4)'!AH80="","",'SF2 (4)'!AH80)</f>
        <v>22</v>
      </c>
      <c r="L77" s="315">
        <f>IF('SF2 (4)'!AG80="","",'SF2 (4)'!AG80)</f>
        <v>0</v>
      </c>
      <c r="M77" s="316">
        <f>IF('SF2 (5)'!AH80="","",'SF2 (5)'!AH80)</f>
        <v>22</v>
      </c>
      <c r="N77" s="315">
        <f>IF('SF2 (5)'!AG80="","",'SF2 (5)'!AG80)</f>
        <v>0</v>
      </c>
      <c r="O77" s="316">
        <f>IF('SF2 (6)'!AH80="","",'SF2 (6)'!AH80)</f>
        <v>19</v>
      </c>
      <c r="P77" s="315">
        <f>IF('SF2 (6)'!AG80="","",'SF2 (6)'!AG80)</f>
        <v>0</v>
      </c>
      <c r="Q77" s="316">
        <f>IF('SF2 (7)'!AH80="","",'SF2 (7)'!AH80)</f>
        <v>13</v>
      </c>
      <c r="R77" s="315">
        <f>IF('SF2 (7)'!AG80="","",'SF2 (7)'!AG80)</f>
        <v>0</v>
      </c>
      <c r="S77" s="316">
        <f>IF('SF2 (8)'!AH80="","",'SF2 (8)'!AH80)</f>
        <v>20</v>
      </c>
      <c r="T77" s="315">
        <f>IF('SF2 (8)'!AG80="","",'SF2 (8)'!AG80)</f>
        <v>0</v>
      </c>
      <c r="U77" s="316">
        <f>IF('SF2 (9)'!AH80="","",'SF2 (9)'!AH80)</f>
        <v>20</v>
      </c>
      <c r="V77" s="315">
        <f>IF('SF2 (9)'!AG80="","",'SF2 (9)'!AG80)</f>
        <v>0</v>
      </c>
      <c r="W77" s="316">
        <f>IF('SF2 (10)'!AH80="","",'SF2 (10)'!AH80)</f>
        <v>21</v>
      </c>
      <c r="X77" s="315">
        <f>IF('SF2 (10)'!AG80="","",'SF2 (10)'!AG80)</f>
        <v>0</v>
      </c>
      <c r="Y77" s="316">
        <f>IF('SF2 (11)'!AH80="","",'SF2 (11)'!AH80)</f>
        <v>6</v>
      </c>
      <c r="Z77" s="315">
        <f>IF('SF2 (11)'!AG80="","",'SF2 (11)'!AG80)</f>
        <v>0</v>
      </c>
      <c r="AA77" s="408">
        <f t="shared" si="25"/>
        <v>201</v>
      </c>
      <c r="AB77" s="317">
        <f t="shared" ref="AB77:AB134" si="26">IF(F77="","",SUM(F77,H77,J77,L77,N77,P77,R77,T77,V77,X77,Z77))</f>
        <v>0</v>
      </c>
      <c r="AD77" s="303">
        <f t="shared" si="24"/>
        <v>1</v>
      </c>
    </row>
    <row r="78" spans="1:30" ht="18" customHeight="1">
      <c r="C78" s="324">
        <v>4</v>
      </c>
      <c r="D78" s="313" t="str">
        <f>IF('SF2'!D81="","",'SF2'!D81)</f>
        <v>MENDOZA, SOPHIA LOPEZ</v>
      </c>
      <c r="E78" s="325">
        <f>IF('SF2'!AH81="","",'SF2'!AH81)</f>
        <v>16</v>
      </c>
      <c r="F78" s="315">
        <f>IF('SF2'!AG81="","",'SF2'!AG81)</f>
        <v>0</v>
      </c>
      <c r="G78" s="316">
        <f>IF('SF2 (2)'!AH81="","",'SF2 (2)'!AH81)</f>
        <v>23</v>
      </c>
      <c r="H78" s="315">
        <f>IF('SF2 (2)'!AG81="","",'SF2 (2)'!AG81)</f>
        <v>0</v>
      </c>
      <c r="I78" s="316">
        <f>IF('SF2 (3)'!AH81="","",'SF2 (3)'!AH81)</f>
        <v>19</v>
      </c>
      <c r="J78" s="315">
        <f>IF('SF2 (3)'!AG81="","",'SF2 (3)'!AG81)</f>
        <v>0</v>
      </c>
      <c r="K78" s="316">
        <f>IF('SF2 (4)'!AH81="","",'SF2 (4)'!AH81)</f>
        <v>22</v>
      </c>
      <c r="L78" s="315">
        <f>IF('SF2 (4)'!AG81="","",'SF2 (4)'!AG81)</f>
        <v>0</v>
      </c>
      <c r="M78" s="316">
        <f>IF('SF2 (5)'!AH81="","",'SF2 (5)'!AH81)</f>
        <v>22</v>
      </c>
      <c r="N78" s="315">
        <f>IF('SF2 (5)'!AG81="","",'SF2 (5)'!AG81)</f>
        <v>0</v>
      </c>
      <c r="O78" s="316">
        <f>IF('SF2 (6)'!AH81="","",'SF2 (6)'!AH81)</f>
        <v>19</v>
      </c>
      <c r="P78" s="315">
        <f>IF('SF2 (6)'!AG81="","",'SF2 (6)'!AG81)</f>
        <v>0</v>
      </c>
      <c r="Q78" s="316">
        <f>IF('SF2 (7)'!AH81="","",'SF2 (7)'!AH81)</f>
        <v>13</v>
      </c>
      <c r="R78" s="315">
        <f>IF('SF2 (7)'!AG81="","",'SF2 (7)'!AG81)</f>
        <v>0</v>
      </c>
      <c r="S78" s="316">
        <f>IF('SF2 (8)'!AH81="","",'SF2 (8)'!AH81)</f>
        <v>20</v>
      </c>
      <c r="T78" s="315">
        <f>IF('SF2 (8)'!AG81="","",'SF2 (8)'!AG81)</f>
        <v>0</v>
      </c>
      <c r="U78" s="316">
        <f>IF('SF2 (9)'!AH81="","",'SF2 (9)'!AH81)</f>
        <v>20</v>
      </c>
      <c r="V78" s="315">
        <f>IF('SF2 (9)'!AG81="","",'SF2 (9)'!AG81)</f>
        <v>0</v>
      </c>
      <c r="W78" s="316">
        <f>IF('SF2 (10)'!AH81="","",'SF2 (10)'!AH81)</f>
        <v>21</v>
      </c>
      <c r="X78" s="315">
        <f>IF('SF2 (10)'!AG81="","",'SF2 (10)'!AG81)</f>
        <v>0</v>
      </c>
      <c r="Y78" s="316">
        <f>IF('SF2 (11)'!AH81="","",'SF2 (11)'!AH81)</f>
        <v>6</v>
      </c>
      <c r="Z78" s="315">
        <f>IF('SF2 (11)'!AG81="","",'SF2 (11)'!AG81)</f>
        <v>0</v>
      </c>
      <c r="AA78" s="408">
        <f t="shared" si="25"/>
        <v>201</v>
      </c>
      <c r="AB78" s="317">
        <f t="shared" si="26"/>
        <v>0</v>
      </c>
      <c r="AD78" s="303">
        <f t="shared" si="24"/>
        <v>1</v>
      </c>
    </row>
    <row r="79" spans="1:30" ht="18" customHeight="1">
      <c r="C79" s="324">
        <v>5</v>
      </c>
      <c r="D79" s="313" t="str">
        <f>IF('SF2'!D82="","",'SF2'!D82)</f>
        <v>VILLANUEVA, CAMILLE RAMOS</v>
      </c>
      <c r="E79" s="325">
        <f>IF('SF2'!AH82="","",'SF2'!AH82)</f>
        <v>16</v>
      </c>
      <c r="F79" s="315">
        <f>IF('SF2'!AG82="","",'SF2'!AG82)</f>
        <v>0</v>
      </c>
      <c r="G79" s="316">
        <f>IF('SF2 (2)'!AH82="","",'SF2 (2)'!AH82)</f>
        <v>23</v>
      </c>
      <c r="H79" s="315">
        <f>IF('SF2 (2)'!AG82="","",'SF2 (2)'!AG82)</f>
        <v>0</v>
      </c>
      <c r="I79" s="316">
        <f>IF('SF2 (3)'!AH82="","",'SF2 (3)'!AH82)</f>
        <v>19</v>
      </c>
      <c r="J79" s="315">
        <f>IF('SF2 (3)'!AG82="","",'SF2 (3)'!AG82)</f>
        <v>0</v>
      </c>
      <c r="K79" s="316">
        <f>IF('SF2 (4)'!AH82="","",'SF2 (4)'!AH82)</f>
        <v>22</v>
      </c>
      <c r="L79" s="315">
        <f>IF('SF2 (4)'!AG82="","",'SF2 (4)'!AG82)</f>
        <v>0</v>
      </c>
      <c r="M79" s="316">
        <f>IF('SF2 (5)'!AH82="","",'SF2 (5)'!AH82)</f>
        <v>22</v>
      </c>
      <c r="N79" s="315">
        <f>IF('SF2 (5)'!AG82="","",'SF2 (5)'!AG82)</f>
        <v>0</v>
      </c>
      <c r="O79" s="316">
        <f>IF('SF2 (6)'!AH82="","",'SF2 (6)'!AH82)</f>
        <v>19</v>
      </c>
      <c r="P79" s="315">
        <f>IF('SF2 (6)'!AG82="","",'SF2 (6)'!AG82)</f>
        <v>0</v>
      </c>
      <c r="Q79" s="316">
        <f>IF('SF2 (7)'!AH82="","",'SF2 (7)'!AH82)</f>
        <v>13</v>
      </c>
      <c r="R79" s="315">
        <f>IF('SF2 (7)'!AG82="","",'SF2 (7)'!AG82)</f>
        <v>0</v>
      </c>
      <c r="S79" s="316">
        <f>IF('SF2 (8)'!AH82="","",'SF2 (8)'!AH82)</f>
        <v>20</v>
      </c>
      <c r="T79" s="315">
        <f>IF('SF2 (8)'!AG82="","",'SF2 (8)'!AG82)</f>
        <v>0</v>
      </c>
      <c r="U79" s="316">
        <f>IF('SF2 (9)'!AH82="","",'SF2 (9)'!AH82)</f>
        <v>20</v>
      </c>
      <c r="V79" s="315">
        <f>IF('SF2 (9)'!AG82="","",'SF2 (9)'!AG82)</f>
        <v>0</v>
      </c>
      <c r="W79" s="316">
        <f>IF('SF2 (10)'!AH82="","",'SF2 (10)'!AH82)</f>
        <v>21</v>
      </c>
      <c r="X79" s="315">
        <f>IF('SF2 (10)'!AG82="","",'SF2 (10)'!AG82)</f>
        <v>0</v>
      </c>
      <c r="Y79" s="316">
        <f>IF('SF2 (11)'!AH82="","",'SF2 (11)'!AH82)</f>
        <v>6</v>
      </c>
      <c r="Z79" s="315">
        <f>IF('SF2 (11)'!AG82="","",'SF2 (11)'!AG82)</f>
        <v>0</v>
      </c>
      <c r="AA79" s="408">
        <f t="shared" si="25"/>
        <v>201</v>
      </c>
      <c r="AB79" s="317">
        <f t="shared" si="26"/>
        <v>0</v>
      </c>
      <c r="AD79" s="303">
        <f t="shared" si="24"/>
        <v>1</v>
      </c>
    </row>
    <row r="80" spans="1:30" ht="18" customHeight="1">
      <c r="C80" s="324">
        <v>6</v>
      </c>
      <c r="D80" s="313" t="str">
        <f>IF('SF2'!D83="","",'SF2'!D83)</f>
        <v>LOPEZ, CLARISSE BAUTISTA</v>
      </c>
      <c r="E80" s="325">
        <f>IF('SF2'!AH83="","",'SF2'!AH83)</f>
        <v>16</v>
      </c>
      <c r="F80" s="315">
        <f>IF('SF2'!AG83="","",'SF2'!AG83)</f>
        <v>0</v>
      </c>
      <c r="G80" s="316">
        <f>IF('SF2 (2)'!AH83="","",'SF2 (2)'!AH83)</f>
        <v>23</v>
      </c>
      <c r="H80" s="315">
        <f>IF('SF2 (2)'!AG83="","",'SF2 (2)'!AG83)</f>
        <v>0</v>
      </c>
      <c r="I80" s="316">
        <f>IF('SF2 (3)'!AH83="","",'SF2 (3)'!AH83)</f>
        <v>19</v>
      </c>
      <c r="J80" s="315">
        <f>IF('SF2 (3)'!AG83="","",'SF2 (3)'!AG83)</f>
        <v>0</v>
      </c>
      <c r="K80" s="316">
        <f>IF('SF2 (4)'!AH83="","",'SF2 (4)'!AH83)</f>
        <v>22</v>
      </c>
      <c r="L80" s="315">
        <f>IF('SF2 (4)'!AG83="","",'SF2 (4)'!AG83)</f>
        <v>0</v>
      </c>
      <c r="M80" s="316">
        <f>IF('SF2 (5)'!AH83="","",'SF2 (5)'!AH83)</f>
        <v>22</v>
      </c>
      <c r="N80" s="315">
        <f>IF('SF2 (5)'!AG83="","",'SF2 (5)'!AG83)</f>
        <v>0</v>
      </c>
      <c r="O80" s="316">
        <f>IF('SF2 (6)'!AH83="","",'SF2 (6)'!AH83)</f>
        <v>19</v>
      </c>
      <c r="P80" s="315">
        <f>IF('SF2 (6)'!AG83="","",'SF2 (6)'!AG83)</f>
        <v>0</v>
      </c>
      <c r="Q80" s="316">
        <f>IF('SF2 (7)'!AH83="","",'SF2 (7)'!AH83)</f>
        <v>13</v>
      </c>
      <c r="R80" s="315">
        <f>IF('SF2 (7)'!AG83="","",'SF2 (7)'!AG83)</f>
        <v>0</v>
      </c>
      <c r="S80" s="316">
        <f>IF('SF2 (8)'!AH83="","",'SF2 (8)'!AH83)</f>
        <v>20</v>
      </c>
      <c r="T80" s="315">
        <f>IF('SF2 (8)'!AG83="","",'SF2 (8)'!AG83)</f>
        <v>0</v>
      </c>
      <c r="U80" s="316">
        <f>IF('SF2 (9)'!AH83="","",'SF2 (9)'!AH83)</f>
        <v>20</v>
      </c>
      <c r="V80" s="315">
        <f>IF('SF2 (9)'!AG83="","",'SF2 (9)'!AG83)</f>
        <v>0</v>
      </c>
      <c r="W80" s="316">
        <f>IF('SF2 (10)'!AH83="","",'SF2 (10)'!AH83)</f>
        <v>21</v>
      </c>
      <c r="X80" s="315">
        <f>IF('SF2 (10)'!AG83="","",'SF2 (10)'!AG83)</f>
        <v>0</v>
      </c>
      <c r="Y80" s="316">
        <f>IF('SF2 (11)'!AH83="","",'SF2 (11)'!AH83)</f>
        <v>6</v>
      </c>
      <c r="Z80" s="315">
        <f>IF('SF2 (11)'!AG83="","",'SF2 (11)'!AG83)</f>
        <v>0</v>
      </c>
      <c r="AA80" s="408">
        <f t="shared" si="25"/>
        <v>201</v>
      </c>
      <c r="AB80" s="317">
        <f t="shared" si="26"/>
        <v>0</v>
      </c>
      <c r="AD80" s="303">
        <f t="shared" si="24"/>
        <v>1</v>
      </c>
    </row>
    <row r="81" spans="3:30" ht="18" customHeight="1">
      <c r="C81" s="324">
        <v>7</v>
      </c>
      <c r="D81" s="313" t="str">
        <f>IF('SF2'!D84="","",'SF2'!D84)</f>
        <v>TORRES, HANNAH GARCIA</v>
      </c>
      <c r="E81" s="325">
        <f>IF('SF2'!AH84="","",'SF2'!AH84)</f>
        <v>16</v>
      </c>
      <c r="F81" s="315">
        <f>IF('SF2'!AG84="","",'SF2'!AG84)</f>
        <v>0</v>
      </c>
      <c r="G81" s="316">
        <f>IF('SF2 (2)'!AH84="","",'SF2 (2)'!AH84)</f>
        <v>23</v>
      </c>
      <c r="H81" s="315">
        <f>IF('SF2 (2)'!AG84="","",'SF2 (2)'!AG84)</f>
        <v>0</v>
      </c>
      <c r="I81" s="316">
        <f>IF('SF2 (3)'!AH84="","",'SF2 (3)'!AH84)</f>
        <v>19</v>
      </c>
      <c r="J81" s="315">
        <f>IF('SF2 (3)'!AG84="","",'SF2 (3)'!AG84)</f>
        <v>0</v>
      </c>
      <c r="K81" s="316">
        <f>IF('SF2 (4)'!AH84="","",'SF2 (4)'!AH84)</f>
        <v>22</v>
      </c>
      <c r="L81" s="315">
        <f>IF('SF2 (4)'!AG84="","",'SF2 (4)'!AG84)</f>
        <v>0</v>
      </c>
      <c r="M81" s="316">
        <f>IF('SF2 (5)'!AH84="","",'SF2 (5)'!AH84)</f>
        <v>22</v>
      </c>
      <c r="N81" s="315">
        <f>IF('SF2 (5)'!AG84="","",'SF2 (5)'!AG84)</f>
        <v>0</v>
      </c>
      <c r="O81" s="316">
        <f>IF('SF2 (6)'!AH84="","",'SF2 (6)'!AH84)</f>
        <v>19</v>
      </c>
      <c r="P81" s="315">
        <f>IF('SF2 (6)'!AG84="","",'SF2 (6)'!AG84)</f>
        <v>0</v>
      </c>
      <c r="Q81" s="316">
        <f>IF('SF2 (7)'!AH84="","",'SF2 (7)'!AH84)</f>
        <v>13</v>
      </c>
      <c r="R81" s="315">
        <f>IF('SF2 (7)'!AG84="","",'SF2 (7)'!AG84)</f>
        <v>0</v>
      </c>
      <c r="S81" s="316">
        <f>IF('SF2 (8)'!AH84="","",'SF2 (8)'!AH84)</f>
        <v>20</v>
      </c>
      <c r="T81" s="315">
        <f>IF('SF2 (8)'!AG84="","",'SF2 (8)'!AG84)</f>
        <v>0</v>
      </c>
      <c r="U81" s="316">
        <f>IF('SF2 (9)'!AH84="","",'SF2 (9)'!AH84)</f>
        <v>20</v>
      </c>
      <c r="V81" s="315">
        <f>IF('SF2 (9)'!AG84="","",'SF2 (9)'!AG84)</f>
        <v>0</v>
      </c>
      <c r="W81" s="316">
        <f>IF('SF2 (10)'!AH84="","",'SF2 (10)'!AH84)</f>
        <v>21</v>
      </c>
      <c r="X81" s="315">
        <f>IF('SF2 (10)'!AG84="","",'SF2 (10)'!AG84)</f>
        <v>0</v>
      </c>
      <c r="Y81" s="316">
        <f>IF('SF2 (11)'!AH84="","",'SF2 (11)'!AH84)</f>
        <v>6</v>
      </c>
      <c r="Z81" s="315">
        <f>IF('SF2 (11)'!AG84="","",'SF2 (11)'!AG84)</f>
        <v>0</v>
      </c>
      <c r="AA81" s="408">
        <f t="shared" si="25"/>
        <v>201</v>
      </c>
      <c r="AB81" s="317">
        <f t="shared" si="26"/>
        <v>0</v>
      </c>
      <c r="AD81" s="303">
        <f t="shared" si="24"/>
        <v>1</v>
      </c>
    </row>
    <row r="82" spans="3:30" ht="18" customHeight="1">
      <c r="C82" s="324">
        <v>8</v>
      </c>
      <c r="D82" s="313" t="str">
        <f>IF('SF2'!D85="","",'SF2'!D85)</f>
        <v>RAMOS, ALYSSA MORALES</v>
      </c>
      <c r="E82" s="325">
        <f>IF('SF2'!AH85="","",'SF2'!AH85)</f>
        <v>16</v>
      </c>
      <c r="F82" s="315">
        <f>IF('SF2'!AG85="","",'SF2'!AG85)</f>
        <v>0</v>
      </c>
      <c r="G82" s="316">
        <f>IF('SF2 (2)'!AH85="","",'SF2 (2)'!AH85)</f>
        <v>23</v>
      </c>
      <c r="H82" s="315">
        <f>IF('SF2 (2)'!AG85="","",'SF2 (2)'!AG85)</f>
        <v>0</v>
      </c>
      <c r="I82" s="316">
        <f>IF('SF2 (3)'!AH85="","",'SF2 (3)'!AH85)</f>
        <v>19</v>
      </c>
      <c r="J82" s="315">
        <f>IF('SF2 (3)'!AG85="","",'SF2 (3)'!AG85)</f>
        <v>0</v>
      </c>
      <c r="K82" s="316">
        <f>IF('SF2 (4)'!AH85="","",'SF2 (4)'!AH85)</f>
        <v>22</v>
      </c>
      <c r="L82" s="315">
        <f>IF('SF2 (4)'!AG85="","",'SF2 (4)'!AG85)</f>
        <v>0</v>
      </c>
      <c r="M82" s="316">
        <f>IF('SF2 (5)'!AH85="","",'SF2 (5)'!AH85)</f>
        <v>22</v>
      </c>
      <c r="N82" s="315">
        <f>IF('SF2 (5)'!AG85="","",'SF2 (5)'!AG85)</f>
        <v>0</v>
      </c>
      <c r="O82" s="316">
        <f>IF('SF2 (6)'!AH85="","",'SF2 (6)'!AH85)</f>
        <v>19</v>
      </c>
      <c r="P82" s="315">
        <f>IF('SF2 (6)'!AG85="","",'SF2 (6)'!AG85)</f>
        <v>0</v>
      </c>
      <c r="Q82" s="316">
        <f>IF('SF2 (7)'!AH85="","",'SF2 (7)'!AH85)</f>
        <v>13</v>
      </c>
      <c r="R82" s="315">
        <f>IF('SF2 (7)'!AG85="","",'SF2 (7)'!AG85)</f>
        <v>0</v>
      </c>
      <c r="S82" s="316">
        <f>IF('SF2 (8)'!AH85="","",'SF2 (8)'!AH85)</f>
        <v>20</v>
      </c>
      <c r="T82" s="315">
        <f>IF('SF2 (8)'!AG85="","",'SF2 (8)'!AG85)</f>
        <v>0</v>
      </c>
      <c r="U82" s="316">
        <f>IF('SF2 (9)'!AH85="","",'SF2 (9)'!AH85)</f>
        <v>20</v>
      </c>
      <c r="V82" s="315">
        <f>IF('SF2 (9)'!AG85="","",'SF2 (9)'!AG85)</f>
        <v>0</v>
      </c>
      <c r="W82" s="316">
        <f>IF('SF2 (10)'!AH85="","",'SF2 (10)'!AH85)</f>
        <v>21</v>
      </c>
      <c r="X82" s="315">
        <f>IF('SF2 (10)'!AG85="","",'SF2 (10)'!AG85)</f>
        <v>0</v>
      </c>
      <c r="Y82" s="316">
        <f>IF('SF2 (11)'!AH85="","",'SF2 (11)'!AH85)</f>
        <v>6</v>
      </c>
      <c r="Z82" s="315">
        <f>IF('SF2 (11)'!AG85="","",'SF2 (11)'!AG85)</f>
        <v>0</v>
      </c>
      <c r="AA82" s="408">
        <f t="shared" si="25"/>
        <v>201</v>
      </c>
      <c r="AB82" s="317">
        <f t="shared" si="26"/>
        <v>0</v>
      </c>
      <c r="AD82" s="303">
        <f t="shared" si="24"/>
        <v>1</v>
      </c>
    </row>
    <row r="83" spans="3:30" ht="18" customHeight="1">
      <c r="C83" s="324">
        <v>9</v>
      </c>
      <c r="D83" s="313" t="str">
        <f>IF('SF2'!D86="","",'SF2'!D86)</f>
        <v>BAUTISTA, JESSICA FERNANDEZ</v>
      </c>
      <c r="E83" s="325">
        <f>IF('SF2'!AH86="","",'SF2'!AH86)</f>
        <v>16</v>
      </c>
      <c r="F83" s="315">
        <f>IF('SF2'!AG86="","",'SF2'!AG86)</f>
        <v>0</v>
      </c>
      <c r="G83" s="316">
        <f>IF('SF2 (2)'!AH86="","",'SF2 (2)'!AH86)</f>
        <v>23</v>
      </c>
      <c r="H83" s="315">
        <f>IF('SF2 (2)'!AG86="","",'SF2 (2)'!AG86)</f>
        <v>0</v>
      </c>
      <c r="I83" s="316">
        <f>IF('SF2 (3)'!AH86="","",'SF2 (3)'!AH86)</f>
        <v>19</v>
      </c>
      <c r="J83" s="315">
        <f>IF('SF2 (3)'!AG86="","",'SF2 (3)'!AG86)</f>
        <v>0</v>
      </c>
      <c r="K83" s="316">
        <f>IF('SF2 (4)'!AH86="","",'SF2 (4)'!AH86)</f>
        <v>22</v>
      </c>
      <c r="L83" s="315">
        <f>IF('SF2 (4)'!AG86="","",'SF2 (4)'!AG86)</f>
        <v>0</v>
      </c>
      <c r="M83" s="316">
        <f>IF('SF2 (5)'!AH86="","",'SF2 (5)'!AH86)</f>
        <v>22</v>
      </c>
      <c r="N83" s="315">
        <f>IF('SF2 (5)'!AG86="","",'SF2 (5)'!AG86)</f>
        <v>0</v>
      </c>
      <c r="O83" s="316">
        <f>IF('SF2 (6)'!AH86="","",'SF2 (6)'!AH86)</f>
        <v>19</v>
      </c>
      <c r="P83" s="315">
        <f>IF('SF2 (6)'!AG86="","",'SF2 (6)'!AG86)</f>
        <v>0</v>
      </c>
      <c r="Q83" s="316">
        <f>IF('SF2 (7)'!AH86="","",'SF2 (7)'!AH86)</f>
        <v>13</v>
      </c>
      <c r="R83" s="315">
        <f>IF('SF2 (7)'!AG86="","",'SF2 (7)'!AG86)</f>
        <v>0</v>
      </c>
      <c r="S83" s="316">
        <f>IF('SF2 (8)'!AH86="","",'SF2 (8)'!AH86)</f>
        <v>20</v>
      </c>
      <c r="T83" s="315">
        <f>IF('SF2 (8)'!AG86="","",'SF2 (8)'!AG86)</f>
        <v>0</v>
      </c>
      <c r="U83" s="316">
        <f>IF('SF2 (9)'!AH86="","",'SF2 (9)'!AH86)</f>
        <v>20</v>
      </c>
      <c r="V83" s="315">
        <f>IF('SF2 (9)'!AG86="","",'SF2 (9)'!AG86)</f>
        <v>0</v>
      </c>
      <c r="W83" s="316">
        <f>IF('SF2 (10)'!AH86="","",'SF2 (10)'!AH86)</f>
        <v>21</v>
      </c>
      <c r="X83" s="315">
        <f>IF('SF2 (10)'!AG86="","",'SF2 (10)'!AG86)</f>
        <v>0</v>
      </c>
      <c r="Y83" s="316">
        <f>IF('SF2 (11)'!AH86="","",'SF2 (11)'!AH86)</f>
        <v>6</v>
      </c>
      <c r="Z83" s="315">
        <f>IF('SF2 (11)'!AG86="","",'SF2 (11)'!AG86)</f>
        <v>0</v>
      </c>
      <c r="AA83" s="408">
        <f t="shared" si="25"/>
        <v>201</v>
      </c>
      <c r="AB83" s="317">
        <f t="shared" si="26"/>
        <v>0</v>
      </c>
      <c r="AD83" s="303">
        <f t="shared" si="24"/>
        <v>1</v>
      </c>
    </row>
    <row r="84" spans="3:30" ht="18" customHeight="1">
      <c r="C84" s="324">
        <v>10</v>
      </c>
      <c r="D84" s="313" t="str">
        <f>IF('SF2'!D87="","",'SF2'!D87)</f>
        <v>GARCIA, TRISHA AQUINO</v>
      </c>
      <c r="E84" s="325">
        <f>IF('SF2'!AH87="","",'SF2'!AH87)</f>
        <v>16</v>
      </c>
      <c r="F84" s="315">
        <f>IF('SF2'!AG87="","",'SF2'!AG87)</f>
        <v>0</v>
      </c>
      <c r="G84" s="316">
        <f>IF('SF2 (2)'!AH87="","",'SF2 (2)'!AH87)</f>
        <v>23</v>
      </c>
      <c r="H84" s="315">
        <f>IF('SF2 (2)'!AG87="","",'SF2 (2)'!AG87)</f>
        <v>0</v>
      </c>
      <c r="I84" s="316">
        <f>IF('SF2 (3)'!AH87="","",'SF2 (3)'!AH87)</f>
        <v>19</v>
      </c>
      <c r="J84" s="315">
        <f>IF('SF2 (3)'!AG87="","",'SF2 (3)'!AG87)</f>
        <v>0</v>
      </c>
      <c r="K84" s="316">
        <f>IF('SF2 (4)'!AH87="","",'SF2 (4)'!AH87)</f>
        <v>22</v>
      </c>
      <c r="L84" s="315">
        <f>IF('SF2 (4)'!AG87="","",'SF2 (4)'!AG87)</f>
        <v>0</v>
      </c>
      <c r="M84" s="316">
        <f>IF('SF2 (5)'!AH87="","",'SF2 (5)'!AH87)</f>
        <v>22</v>
      </c>
      <c r="N84" s="315">
        <f>IF('SF2 (5)'!AG87="","",'SF2 (5)'!AG87)</f>
        <v>0</v>
      </c>
      <c r="O84" s="316">
        <f>IF('SF2 (6)'!AH87="","",'SF2 (6)'!AH87)</f>
        <v>19</v>
      </c>
      <c r="P84" s="315">
        <f>IF('SF2 (6)'!AG87="","",'SF2 (6)'!AG87)</f>
        <v>0</v>
      </c>
      <c r="Q84" s="316">
        <f>IF('SF2 (7)'!AH87="","",'SF2 (7)'!AH87)</f>
        <v>13</v>
      </c>
      <c r="R84" s="315">
        <f>IF('SF2 (7)'!AG87="","",'SF2 (7)'!AG87)</f>
        <v>0</v>
      </c>
      <c r="S84" s="316">
        <f>IF('SF2 (8)'!AH87="","",'SF2 (8)'!AH87)</f>
        <v>20</v>
      </c>
      <c r="T84" s="315">
        <f>IF('SF2 (8)'!AG87="","",'SF2 (8)'!AG87)</f>
        <v>0</v>
      </c>
      <c r="U84" s="316">
        <f>IF('SF2 (9)'!AH87="","",'SF2 (9)'!AH87)</f>
        <v>20</v>
      </c>
      <c r="V84" s="315">
        <f>IF('SF2 (9)'!AG87="","",'SF2 (9)'!AG87)</f>
        <v>0</v>
      </c>
      <c r="W84" s="316">
        <f>IF('SF2 (10)'!AH87="","",'SF2 (10)'!AH87)</f>
        <v>21</v>
      </c>
      <c r="X84" s="315">
        <f>IF('SF2 (10)'!AG87="","",'SF2 (10)'!AG87)</f>
        <v>0</v>
      </c>
      <c r="Y84" s="316">
        <f>IF('SF2 (11)'!AH87="","",'SF2 (11)'!AH87)</f>
        <v>6</v>
      </c>
      <c r="Z84" s="315">
        <f>IF('SF2 (11)'!AG87="","",'SF2 (11)'!AG87)</f>
        <v>0</v>
      </c>
      <c r="AA84" s="408">
        <f t="shared" si="25"/>
        <v>201</v>
      </c>
      <c r="AB84" s="317">
        <f t="shared" si="26"/>
        <v>0</v>
      </c>
      <c r="AD84" s="303">
        <f t="shared" si="24"/>
        <v>1</v>
      </c>
    </row>
    <row r="85" spans="3:30" ht="18" customHeight="1">
      <c r="C85" s="324">
        <v>11</v>
      </c>
      <c r="D85" s="313" t="str">
        <f>IF('SF2'!D88="","",'SF2'!D88)</f>
        <v>MORALES, ERIKA SALAZAR</v>
      </c>
      <c r="E85" s="325">
        <f>IF('SF2'!AH88="","",'SF2'!AH88)</f>
        <v>16</v>
      </c>
      <c r="F85" s="315">
        <f>IF('SF2'!AG88="","",'SF2'!AG88)</f>
        <v>0</v>
      </c>
      <c r="G85" s="316">
        <f>IF('SF2 (2)'!AH88="","",'SF2 (2)'!AH88)</f>
        <v>23</v>
      </c>
      <c r="H85" s="315">
        <f>IF('SF2 (2)'!AG88="","",'SF2 (2)'!AG88)</f>
        <v>0</v>
      </c>
      <c r="I85" s="316">
        <f>IF('SF2 (3)'!AH88="","",'SF2 (3)'!AH88)</f>
        <v>19</v>
      </c>
      <c r="J85" s="315">
        <f>IF('SF2 (3)'!AG88="","",'SF2 (3)'!AG88)</f>
        <v>0</v>
      </c>
      <c r="K85" s="316">
        <f>IF('SF2 (4)'!AH88="","",'SF2 (4)'!AH88)</f>
        <v>22</v>
      </c>
      <c r="L85" s="315">
        <f>IF('SF2 (4)'!AG88="","",'SF2 (4)'!AG88)</f>
        <v>0</v>
      </c>
      <c r="M85" s="316">
        <f>IF('SF2 (5)'!AH88="","",'SF2 (5)'!AH88)</f>
        <v>22</v>
      </c>
      <c r="N85" s="315">
        <f>IF('SF2 (5)'!AG88="","",'SF2 (5)'!AG88)</f>
        <v>0</v>
      </c>
      <c r="O85" s="316">
        <f>IF('SF2 (6)'!AH88="","",'SF2 (6)'!AH88)</f>
        <v>19</v>
      </c>
      <c r="P85" s="315">
        <f>IF('SF2 (6)'!AG88="","",'SF2 (6)'!AG88)</f>
        <v>0</v>
      </c>
      <c r="Q85" s="316">
        <f>IF('SF2 (7)'!AH88="","",'SF2 (7)'!AH88)</f>
        <v>13</v>
      </c>
      <c r="R85" s="315">
        <f>IF('SF2 (7)'!AG88="","",'SF2 (7)'!AG88)</f>
        <v>0</v>
      </c>
      <c r="S85" s="316">
        <f>IF('SF2 (8)'!AH88="","",'SF2 (8)'!AH88)</f>
        <v>20</v>
      </c>
      <c r="T85" s="315">
        <f>IF('SF2 (8)'!AG88="","",'SF2 (8)'!AG88)</f>
        <v>0</v>
      </c>
      <c r="U85" s="316">
        <f>IF('SF2 (9)'!AH88="","",'SF2 (9)'!AH88)</f>
        <v>20</v>
      </c>
      <c r="V85" s="315">
        <f>IF('SF2 (9)'!AG88="","",'SF2 (9)'!AG88)</f>
        <v>0</v>
      </c>
      <c r="W85" s="316">
        <f>IF('SF2 (10)'!AH88="","",'SF2 (10)'!AH88)</f>
        <v>21</v>
      </c>
      <c r="X85" s="315">
        <f>IF('SF2 (10)'!AG88="","",'SF2 (10)'!AG88)</f>
        <v>0</v>
      </c>
      <c r="Y85" s="316">
        <f>IF('SF2 (11)'!AH88="","",'SF2 (11)'!AH88)</f>
        <v>6</v>
      </c>
      <c r="Z85" s="315">
        <f>IF('SF2 (11)'!AG88="","",'SF2 (11)'!AG88)</f>
        <v>0</v>
      </c>
      <c r="AA85" s="408">
        <f t="shared" si="25"/>
        <v>201</v>
      </c>
      <c r="AB85" s="317">
        <f t="shared" si="26"/>
        <v>0</v>
      </c>
      <c r="AD85" s="303">
        <f t="shared" si="24"/>
        <v>1</v>
      </c>
    </row>
    <row r="86" spans="3:30" ht="18" customHeight="1">
      <c r="C86" s="324">
        <v>12</v>
      </c>
      <c r="D86" s="313" t="str">
        <f>IF('SF2'!D89="","",'SF2'!D89)</f>
        <v>FERNANDEZ, JASMINE GUTIERREZ</v>
      </c>
      <c r="E86" s="325">
        <f>IF('SF2'!AH89="","",'SF2'!AH89)</f>
        <v>16</v>
      </c>
      <c r="F86" s="315">
        <f>IF('SF2'!AG89="","",'SF2'!AG89)</f>
        <v>0</v>
      </c>
      <c r="G86" s="316">
        <f>IF('SF2 (2)'!AH89="","",'SF2 (2)'!AH89)</f>
        <v>23</v>
      </c>
      <c r="H86" s="315">
        <f>IF('SF2 (2)'!AG89="","",'SF2 (2)'!AG89)</f>
        <v>0</v>
      </c>
      <c r="I86" s="316">
        <f>IF('SF2 (3)'!AH89="","",'SF2 (3)'!AH89)</f>
        <v>19</v>
      </c>
      <c r="J86" s="315">
        <f>IF('SF2 (3)'!AG89="","",'SF2 (3)'!AG89)</f>
        <v>0</v>
      </c>
      <c r="K86" s="316">
        <f>IF('SF2 (4)'!AH89="","",'SF2 (4)'!AH89)</f>
        <v>22</v>
      </c>
      <c r="L86" s="315">
        <f>IF('SF2 (4)'!AG89="","",'SF2 (4)'!AG89)</f>
        <v>0</v>
      </c>
      <c r="M86" s="316">
        <f>IF('SF2 (5)'!AH89="","",'SF2 (5)'!AH89)</f>
        <v>22</v>
      </c>
      <c r="N86" s="315">
        <f>IF('SF2 (5)'!AG89="","",'SF2 (5)'!AG89)</f>
        <v>0</v>
      </c>
      <c r="O86" s="316">
        <f>IF('SF2 (6)'!AH89="","",'SF2 (6)'!AH89)</f>
        <v>19</v>
      </c>
      <c r="P86" s="315">
        <f>IF('SF2 (6)'!AG89="","",'SF2 (6)'!AG89)</f>
        <v>0</v>
      </c>
      <c r="Q86" s="316">
        <f>IF('SF2 (7)'!AH89="","",'SF2 (7)'!AH89)</f>
        <v>13</v>
      </c>
      <c r="R86" s="315">
        <f>IF('SF2 (7)'!AG89="","",'SF2 (7)'!AG89)</f>
        <v>0</v>
      </c>
      <c r="S86" s="316">
        <f>IF('SF2 (8)'!AH89="","",'SF2 (8)'!AH89)</f>
        <v>20</v>
      </c>
      <c r="T86" s="315">
        <f>IF('SF2 (8)'!AG89="","",'SF2 (8)'!AG89)</f>
        <v>0</v>
      </c>
      <c r="U86" s="316">
        <f>IF('SF2 (9)'!AH89="","",'SF2 (9)'!AH89)</f>
        <v>20</v>
      </c>
      <c r="V86" s="315">
        <f>IF('SF2 (9)'!AG89="","",'SF2 (9)'!AG89)</f>
        <v>0</v>
      </c>
      <c r="W86" s="316">
        <f>IF('SF2 (10)'!AH89="","",'SF2 (10)'!AH89)</f>
        <v>21</v>
      </c>
      <c r="X86" s="315">
        <f>IF('SF2 (10)'!AG89="","",'SF2 (10)'!AG89)</f>
        <v>0</v>
      </c>
      <c r="Y86" s="316">
        <f>IF('SF2 (11)'!AH89="","",'SF2 (11)'!AH89)</f>
        <v>6</v>
      </c>
      <c r="Z86" s="315">
        <f>IF('SF2 (11)'!AG89="","",'SF2 (11)'!AG89)</f>
        <v>0</v>
      </c>
      <c r="AA86" s="408">
        <f t="shared" si="25"/>
        <v>201</v>
      </c>
      <c r="AB86" s="317">
        <f t="shared" si="26"/>
        <v>0</v>
      </c>
      <c r="AD86" s="303">
        <f t="shared" si="24"/>
        <v>1</v>
      </c>
    </row>
    <row r="87" spans="3:30" ht="18" customHeight="1">
      <c r="C87" s="324">
        <v>13</v>
      </c>
      <c r="D87" s="313" t="str">
        <f>IF('SF2'!D90="","",'SF2'!D90)</f>
        <v>AQUINO, NICOLE PONCE</v>
      </c>
      <c r="E87" s="325">
        <f>IF('SF2'!AH90="","",'SF2'!AH90)</f>
        <v>16</v>
      </c>
      <c r="F87" s="315">
        <f>IF('SF2'!AG90="","",'SF2'!AG90)</f>
        <v>0</v>
      </c>
      <c r="G87" s="316">
        <f>IF('SF2 (2)'!AH90="","",'SF2 (2)'!AH90)</f>
        <v>23</v>
      </c>
      <c r="H87" s="315">
        <f>IF('SF2 (2)'!AG90="","",'SF2 (2)'!AG90)</f>
        <v>0</v>
      </c>
      <c r="I87" s="316">
        <f>IF('SF2 (3)'!AH90="","",'SF2 (3)'!AH90)</f>
        <v>19</v>
      </c>
      <c r="J87" s="315">
        <f>IF('SF2 (3)'!AG90="","",'SF2 (3)'!AG90)</f>
        <v>0</v>
      </c>
      <c r="K87" s="316">
        <f>IF('SF2 (4)'!AH90="","",'SF2 (4)'!AH90)</f>
        <v>22</v>
      </c>
      <c r="L87" s="315">
        <f>IF('SF2 (4)'!AG90="","",'SF2 (4)'!AG90)</f>
        <v>0</v>
      </c>
      <c r="M87" s="316">
        <f>IF('SF2 (5)'!AH90="","",'SF2 (5)'!AH90)</f>
        <v>22</v>
      </c>
      <c r="N87" s="315">
        <f>IF('SF2 (5)'!AG90="","",'SF2 (5)'!AG90)</f>
        <v>0</v>
      </c>
      <c r="O87" s="316">
        <f>IF('SF2 (6)'!AH90="","",'SF2 (6)'!AH90)</f>
        <v>19</v>
      </c>
      <c r="P87" s="315">
        <f>IF('SF2 (6)'!AG90="","",'SF2 (6)'!AG90)</f>
        <v>0</v>
      </c>
      <c r="Q87" s="316">
        <f>IF('SF2 (7)'!AH90="","",'SF2 (7)'!AH90)</f>
        <v>13</v>
      </c>
      <c r="R87" s="315">
        <f>IF('SF2 (7)'!AG90="","",'SF2 (7)'!AG90)</f>
        <v>0</v>
      </c>
      <c r="S87" s="316">
        <f>IF('SF2 (8)'!AH90="","",'SF2 (8)'!AH90)</f>
        <v>20</v>
      </c>
      <c r="T87" s="315">
        <f>IF('SF2 (8)'!AG90="","",'SF2 (8)'!AG90)</f>
        <v>0</v>
      </c>
      <c r="U87" s="316">
        <f>IF('SF2 (9)'!AH90="","",'SF2 (9)'!AH90)</f>
        <v>20</v>
      </c>
      <c r="V87" s="315">
        <f>IF('SF2 (9)'!AG90="","",'SF2 (9)'!AG90)</f>
        <v>0</v>
      </c>
      <c r="W87" s="316">
        <f>IF('SF2 (10)'!AH90="","",'SF2 (10)'!AH90)</f>
        <v>21</v>
      </c>
      <c r="X87" s="315">
        <f>IF('SF2 (10)'!AG90="","",'SF2 (10)'!AG90)</f>
        <v>0</v>
      </c>
      <c r="Y87" s="316">
        <f>IF('SF2 (11)'!AH90="","",'SF2 (11)'!AH90)</f>
        <v>6</v>
      </c>
      <c r="Z87" s="315">
        <f>IF('SF2 (11)'!AG90="","",'SF2 (11)'!AG90)</f>
        <v>0</v>
      </c>
      <c r="AA87" s="408">
        <f t="shared" si="25"/>
        <v>201</v>
      </c>
      <c r="AB87" s="317">
        <f t="shared" si="26"/>
        <v>0</v>
      </c>
      <c r="AD87" s="303">
        <f t="shared" si="24"/>
        <v>1</v>
      </c>
    </row>
    <row r="88" spans="3:30" ht="18" customHeight="1">
      <c r="C88" s="324">
        <v>14</v>
      </c>
      <c r="D88" s="313" t="str">
        <f>IF('SF2'!D91="","",'SF2'!D91)</f>
        <v>SALAZAR, DANICA RIVERA</v>
      </c>
      <c r="E88" s="325">
        <f>IF('SF2'!AH91="","",'SF2'!AH91)</f>
        <v>16</v>
      </c>
      <c r="F88" s="315">
        <f>IF('SF2'!AG91="","",'SF2'!AG91)</f>
        <v>0</v>
      </c>
      <c r="G88" s="316">
        <f>IF('SF2 (2)'!AH91="","",'SF2 (2)'!AH91)</f>
        <v>23</v>
      </c>
      <c r="H88" s="315">
        <f>IF('SF2 (2)'!AG91="","",'SF2 (2)'!AG91)</f>
        <v>0</v>
      </c>
      <c r="I88" s="316">
        <f>IF('SF2 (3)'!AH91="","",'SF2 (3)'!AH91)</f>
        <v>19</v>
      </c>
      <c r="J88" s="315">
        <f>IF('SF2 (3)'!AG91="","",'SF2 (3)'!AG91)</f>
        <v>0</v>
      </c>
      <c r="K88" s="316">
        <f>IF('SF2 (4)'!AH91="","",'SF2 (4)'!AH91)</f>
        <v>22</v>
      </c>
      <c r="L88" s="315">
        <f>IF('SF2 (4)'!AG91="","",'SF2 (4)'!AG91)</f>
        <v>0</v>
      </c>
      <c r="M88" s="316">
        <f>IF('SF2 (5)'!AH91="","",'SF2 (5)'!AH91)</f>
        <v>22</v>
      </c>
      <c r="N88" s="315">
        <f>IF('SF2 (5)'!AG91="","",'SF2 (5)'!AG91)</f>
        <v>0</v>
      </c>
      <c r="O88" s="316">
        <f>IF('SF2 (6)'!AH91="","",'SF2 (6)'!AH91)</f>
        <v>19</v>
      </c>
      <c r="P88" s="315">
        <f>IF('SF2 (6)'!AG91="","",'SF2 (6)'!AG91)</f>
        <v>0</v>
      </c>
      <c r="Q88" s="316">
        <f>IF('SF2 (7)'!AH91="","",'SF2 (7)'!AH91)</f>
        <v>13</v>
      </c>
      <c r="R88" s="315">
        <f>IF('SF2 (7)'!AG91="","",'SF2 (7)'!AG91)</f>
        <v>0</v>
      </c>
      <c r="S88" s="316">
        <f>IF('SF2 (8)'!AH91="","",'SF2 (8)'!AH91)</f>
        <v>20</v>
      </c>
      <c r="T88" s="315">
        <f>IF('SF2 (8)'!AG91="","",'SF2 (8)'!AG91)</f>
        <v>0</v>
      </c>
      <c r="U88" s="316">
        <f>IF('SF2 (9)'!AH91="","",'SF2 (9)'!AH91)</f>
        <v>20</v>
      </c>
      <c r="V88" s="315">
        <f>IF('SF2 (9)'!AG91="","",'SF2 (9)'!AG91)</f>
        <v>0</v>
      </c>
      <c r="W88" s="316">
        <f>IF('SF2 (10)'!AH91="","",'SF2 (10)'!AH91)</f>
        <v>21</v>
      </c>
      <c r="X88" s="315">
        <f>IF('SF2 (10)'!AG91="","",'SF2 (10)'!AG91)</f>
        <v>0</v>
      </c>
      <c r="Y88" s="316">
        <f>IF('SF2 (11)'!AH91="","",'SF2 (11)'!AH91)</f>
        <v>6</v>
      </c>
      <c r="Z88" s="315">
        <f>IF('SF2 (11)'!AG91="","",'SF2 (11)'!AG91)</f>
        <v>0</v>
      </c>
      <c r="AA88" s="408">
        <f t="shared" si="25"/>
        <v>201</v>
      </c>
      <c r="AB88" s="317">
        <f t="shared" si="26"/>
        <v>0</v>
      </c>
      <c r="AD88" s="303">
        <f t="shared" si="24"/>
        <v>1</v>
      </c>
    </row>
    <row r="89" spans="3:30" ht="18" customHeight="1">
      <c r="C89" s="324">
        <v>15</v>
      </c>
      <c r="D89" s="313" t="str">
        <f>IF('SF2'!D92="","",'SF2'!D92)</f>
        <v>GUTIERREZ, PATRICIA CRUZ</v>
      </c>
      <c r="E89" s="325">
        <f>IF('SF2'!AH92="","",'SF2'!AH92)</f>
        <v>16</v>
      </c>
      <c r="F89" s="315">
        <f>IF('SF2'!AG92="","",'SF2'!AG92)</f>
        <v>0</v>
      </c>
      <c r="G89" s="316">
        <f>IF('SF2 (2)'!AH92="","",'SF2 (2)'!AH92)</f>
        <v>23</v>
      </c>
      <c r="H89" s="315">
        <f>IF('SF2 (2)'!AG92="","",'SF2 (2)'!AG92)</f>
        <v>0</v>
      </c>
      <c r="I89" s="316">
        <f>IF('SF2 (3)'!AH92="","",'SF2 (3)'!AH92)</f>
        <v>19</v>
      </c>
      <c r="J89" s="315">
        <f>IF('SF2 (3)'!AG92="","",'SF2 (3)'!AG92)</f>
        <v>0</v>
      </c>
      <c r="K89" s="316">
        <f>IF('SF2 (4)'!AH92="","",'SF2 (4)'!AH92)</f>
        <v>22</v>
      </c>
      <c r="L89" s="315">
        <f>IF('SF2 (4)'!AG92="","",'SF2 (4)'!AG92)</f>
        <v>0</v>
      </c>
      <c r="M89" s="316">
        <f>IF('SF2 (5)'!AH92="","",'SF2 (5)'!AH92)</f>
        <v>22</v>
      </c>
      <c r="N89" s="315">
        <f>IF('SF2 (5)'!AG92="","",'SF2 (5)'!AG92)</f>
        <v>0</v>
      </c>
      <c r="O89" s="316">
        <f>IF('SF2 (6)'!AH92="","",'SF2 (6)'!AH92)</f>
        <v>19</v>
      </c>
      <c r="P89" s="315">
        <f>IF('SF2 (6)'!AG92="","",'SF2 (6)'!AG92)</f>
        <v>0</v>
      </c>
      <c r="Q89" s="316">
        <f>IF('SF2 (7)'!AH92="","",'SF2 (7)'!AH92)</f>
        <v>13</v>
      </c>
      <c r="R89" s="315">
        <f>IF('SF2 (7)'!AG92="","",'SF2 (7)'!AG92)</f>
        <v>0</v>
      </c>
      <c r="S89" s="316">
        <f>IF('SF2 (8)'!AH92="","",'SF2 (8)'!AH92)</f>
        <v>20</v>
      </c>
      <c r="T89" s="315">
        <f>IF('SF2 (8)'!AG92="","",'SF2 (8)'!AG92)</f>
        <v>0</v>
      </c>
      <c r="U89" s="316">
        <f>IF('SF2 (9)'!AH92="","",'SF2 (9)'!AH92)</f>
        <v>20</v>
      </c>
      <c r="V89" s="315">
        <f>IF('SF2 (9)'!AG92="","",'SF2 (9)'!AG92)</f>
        <v>0</v>
      </c>
      <c r="W89" s="316">
        <f>IF('SF2 (10)'!AH92="","",'SF2 (10)'!AH92)</f>
        <v>21</v>
      </c>
      <c r="X89" s="315">
        <f>IF('SF2 (10)'!AG92="","",'SF2 (10)'!AG92)</f>
        <v>0</v>
      </c>
      <c r="Y89" s="316">
        <f>IF('SF2 (11)'!AH92="","",'SF2 (11)'!AH92)</f>
        <v>6</v>
      </c>
      <c r="Z89" s="315">
        <f>IF('SF2 (11)'!AG92="","",'SF2 (11)'!AG92)</f>
        <v>0</v>
      </c>
      <c r="AA89" s="408">
        <f t="shared" si="25"/>
        <v>201</v>
      </c>
      <c r="AB89" s="317">
        <f t="shared" si="26"/>
        <v>0</v>
      </c>
      <c r="AD89" s="303">
        <f t="shared" si="24"/>
        <v>1</v>
      </c>
    </row>
    <row r="90" spans="3:30" ht="18" customHeight="1">
      <c r="C90" s="324">
        <v>16</v>
      </c>
      <c r="D90" s="313" t="str">
        <f>IF('SF2'!D93="","",'SF2'!D93)</f>
        <v>PONCE, KATRINA RAMIREZ</v>
      </c>
      <c r="E90" s="325">
        <f>IF('SF2'!AH93="","",'SF2'!AH93)</f>
        <v>16</v>
      </c>
      <c r="F90" s="315">
        <f>IF('SF2'!AG93="","",'SF2'!AG93)</f>
        <v>0</v>
      </c>
      <c r="G90" s="316">
        <f>IF('SF2 (2)'!AH93="","",'SF2 (2)'!AH93)</f>
        <v>23</v>
      </c>
      <c r="H90" s="315">
        <f>IF('SF2 (2)'!AG93="","",'SF2 (2)'!AG93)</f>
        <v>0</v>
      </c>
      <c r="I90" s="316">
        <f>IF('SF2 (3)'!AH93="","",'SF2 (3)'!AH93)</f>
        <v>19</v>
      </c>
      <c r="J90" s="315">
        <f>IF('SF2 (3)'!AG93="","",'SF2 (3)'!AG93)</f>
        <v>0</v>
      </c>
      <c r="K90" s="316">
        <f>IF('SF2 (4)'!AH93="","",'SF2 (4)'!AH93)</f>
        <v>22</v>
      </c>
      <c r="L90" s="315">
        <f>IF('SF2 (4)'!AG93="","",'SF2 (4)'!AG93)</f>
        <v>0</v>
      </c>
      <c r="M90" s="316">
        <f>IF('SF2 (5)'!AH93="","",'SF2 (5)'!AH93)</f>
        <v>22</v>
      </c>
      <c r="N90" s="315">
        <f>IF('SF2 (5)'!AG93="","",'SF2 (5)'!AG93)</f>
        <v>0</v>
      </c>
      <c r="O90" s="316">
        <f>IF('SF2 (6)'!AH93="","",'SF2 (6)'!AH93)</f>
        <v>19</v>
      </c>
      <c r="P90" s="315">
        <f>IF('SF2 (6)'!AG93="","",'SF2 (6)'!AG93)</f>
        <v>0</v>
      </c>
      <c r="Q90" s="316">
        <f>IF('SF2 (7)'!AH93="","",'SF2 (7)'!AH93)</f>
        <v>13</v>
      </c>
      <c r="R90" s="315">
        <f>IF('SF2 (7)'!AG93="","",'SF2 (7)'!AG93)</f>
        <v>0</v>
      </c>
      <c r="S90" s="316">
        <f>IF('SF2 (8)'!AH93="","",'SF2 (8)'!AH93)</f>
        <v>20</v>
      </c>
      <c r="T90" s="315">
        <f>IF('SF2 (8)'!AG93="","",'SF2 (8)'!AG93)</f>
        <v>0</v>
      </c>
      <c r="U90" s="316">
        <f>IF('SF2 (9)'!AH93="","",'SF2 (9)'!AH93)</f>
        <v>20</v>
      </c>
      <c r="V90" s="315">
        <f>IF('SF2 (9)'!AG93="","",'SF2 (9)'!AG93)</f>
        <v>0</v>
      </c>
      <c r="W90" s="316">
        <f>IF('SF2 (10)'!AH93="","",'SF2 (10)'!AH93)</f>
        <v>21</v>
      </c>
      <c r="X90" s="315">
        <f>IF('SF2 (10)'!AG93="","",'SF2 (10)'!AG93)</f>
        <v>0</v>
      </c>
      <c r="Y90" s="316">
        <f>IF('SF2 (11)'!AH93="","",'SF2 (11)'!AH93)</f>
        <v>6</v>
      </c>
      <c r="Z90" s="315">
        <f>IF('SF2 (11)'!AG93="","",'SF2 (11)'!AG93)</f>
        <v>0</v>
      </c>
      <c r="AA90" s="408">
        <f t="shared" si="25"/>
        <v>201</v>
      </c>
      <c r="AB90" s="317">
        <f t="shared" si="26"/>
        <v>0</v>
      </c>
      <c r="AD90" s="303">
        <f t="shared" si="24"/>
        <v>1</v>
      </c>
    </row>
    <row r="91" spans="3:30" ht="18" customHeight="1">
      <c r="C91" s="324">
        <v>17</v>
      </c>
      <c r="D91" s="313" t="str">
        <f>IF('SF2'!D94="","",'SF2'!D94)</f>
        <v>RIVERA, BIANCA CASTILLO</v>
      </c>
      <c r="E91" s="325">
        <f>IF('SF2'!AH94="","",'SF2'!AH94)</f>
        <v>16</v>
      </c>
      <c r="F91" s="315">
        <f>IF('SF2'!AG94="","",'SF2'!AG94)</f>
        <v>0</v>
      </c>
      <c r="G91" s="316">
        <f>IF('SF2 (2)'!AH94="","",'SF2 (2)'!AH94)</f>
        <v>23</v>
      </c>
      <c r="H91" s="315">
        <f>IF('SF2 (2)'!AG94="","",'SF2 (2)'!AG94)</f>
        <v>0</v>
      </c>
      <c r="I91" s="316">
        <f>IF('SF2 (3)'!AH94="","",'SF2 (3)'!AH94)</f>
        <v>19</v>
      </c>
      <c r="J91" s="315">
        <f>IF('SF2 (3)'!AG94="","",'SF2 (3)'!AG94)</f>
        <v>0</v>
      </c>
      <c r="K91" s="316">
        <f>IF('SF2 (4)'!AH94="","",'SF2 (4)'!AH94)</f>
        <v>22</v>
      </c>
      <c r="L91" s="315">
        <f>IF('SF2 (4)'!AG94="","",'SF2 (4)'!AG94)</f>
        <v>0</v>
      </c>
      <c r="M91" s="316">
        <f>IF('SF2 (5)'!AH94="","",'SF2 (5)'!AH94)</f>
        <v>22</v>
      </c>
      <c r="N91" s="315">
        <f>IF('SF2 (5)'!AG94="","",'SF2 (5)'!AG94)</f>
        <v>0</v>
      </c>
      <c r="O91" s="316">
        <f>IF('SF2 (6)'!AH94="","",'SF2 (6)'!AH94)</f>
        <v>19</v>
      </c>
      <c r="P91" s="315">
        <f>IF('SF2 (6)'!AG94="","",'SF2 (6)'!AG94)</f>
        <v>0</v>
      </c>
      <c r="Q91" s="316">
        <f>IF('SF2 (7)'!AH94="","",'SF2 (7)'!AH94)</f>
        <v>13</v>
      </c>
      <c r="R91" s="315">
        <f>IF('SF2 (7)'!AG94="","",'SF2 (7)'!AG94)</f>
        <v>0</v>
      </c>
      <c r="S91" s="316">
        <f>IF('SF2 (8)'!AH94="","",'SF2 (8)'!AH94)</f>
        <v>20</v>
      </c>
      <c r="T91" s="315">
        <f>IF('SF2 (8)'!AG94="","",'SF2 (8)'!AG94)</f>
        <v>0</v>
      </c>
      <c r="U91" s="316">
        <f>IF('SF2 (9)'!AH94="","",'SF2 (9)'!AH94)</f>
        <v>20</v>
      </c>
      <c r="V91" s="315">
        <f>IF('SF2 (9)'!AG94="","",'SF2 (9)'!AG94)</f>
        <v>0</v>
      </c>
      <c r="W91" s="316">
        <f>IF('SF2 (10)'!AH94="","",'SF2 (10)'!AH94)</f>
        <v>21</v>
      </c>
      <c r="X91" s="315">
        <f>IF('SF2 (10)'!AG94="","",'SF2 (10)'!AG94)</f>
        <v>0</v>
      </c>
      <c r="Y91" s="316">
        <f>IF('SF2 (11)'!AH94="","",'SF2 (11)'!AH94)</f>
        <v>6</v>
      </c>
      <c r="Z91" s="315">
        <f>IF('SF2 (11)'!AG94="","",'SF2 (11)'!AG94)</f>
        <v>0</v>
      </c>
      <c r="AA91" s="408">
        <f t="shared" si="25"/>
        <v>201</v>
      </c>
      <c r="AB91" s="317">
        <f t="shared" si="26"/>
        <v>0</v>
      </c>
      <c r="AD91" s="303">
        <f t="shared" si="24"/>
        <v>1</v>
      </c>
    </row>
    <row r="92" spans="3:30" ht="18" customHeight="1">
      <c r="C92" s="324">
        <v>18</v>
      </c>
      <c r="D92" s="313" t="str">
        <f>IF('SF2'!D95="","",'SF2'!D95)</f>
        <v>CRUZ, ANDREA HERRERA</v>
      </c>
      <c r="E92" s="325">
        <f>IF('SF2'!AH95="","",'SF2'!AH95)</f>
        <v>16</v>
      </c>
      <c r="F92" s="315">
        <f>IF('SF2'!AG95="","",'SF2'!AG95)</f>
        <v>0</v>
      </c>
      <c r="G92" s="316">
        <f>IF('SF2 (2)'!AH95="","",'SF2 (2)'!AH95)</f>
        <v>23</v>
      </c>
      <c r="H92" s="315">
        <f>IF('SF2 (2)'!AG95="","",'SF2 (2)'!AG95)</f>
        <v>0</v>
      </c>
      <c r="I92" s="316">
        <f>IF('SF2 (3)'!AH95="","",'SF2 (3)'!AH95)</f>
        <v>19</v>
      </c>
      <c r="J92" s="315">
        <f>IF('SF2 (3)'!AG95="","",'SF2 (3)'!AG95)</f>
        <v>0</v>
      </c>
      <c r="K92" s="316">
        <f>IF('SF2 (4)'!AH95="","",'SF2 (4)'!AH95)</f>
        <v>22</v>
      </c>
      <c r="L92" s="315">
        <f>IF('SF2 (4)'!AG95="","",'SF2 (4)'!AG95)</f>
        <v>0</v>
      </c>
      <c r="M92" s="316">
        <f>IF('SF2 (5)'!AH95="","",'SF2 (5)'!AH95)</f>
        <v>22</v>
      </c>
      <c r="N92" s="315">
        <f>IF('SF2 (5)'!AG95="","",'SF2 (5)'!AG95)</f>
        <v>0</v>
      </c>
      <c r="O92" s="316">
        <f>IF('SF2 (6)'!AH95="","",'SF2 (6)'!AH95)</f>
        <v>19</v>
      </c>
      <c r="P92" s="315">
        <f>IF('SF2 (6)'!AG95="","",'SF2 (6)'!AG95)</f>
        <v>0</v>
      </c>
      <c r="Q92" s="316">
        <f>IF('SF2 (7)'!AH95="","",'SF2 (7)'!AH95)</f>
        <v>13</v>
      </c>
      <c r="R92" s="315">
        <f>IF('SF2 (7)'!AG95="","",'SF2 (7)'!AG95)</f>
        <v>0</v>
      </c>
      <c r="S92" s="316">
        <f>IF('SF2 (8)'!AH95="","",'SF2 (8)'!AH95)</f>
        <v>20</v>
      </c>
      <c r="T92" s="315">
        <f>IF('SF2 (8)'!AG95="","",'SF2 (8)'!AG95)</f>
        <v>0</v>
      </c>
      <c r="U92" s="316">
        <f>IF('SF2 (9)'!AH95="","",'SF2 (9)'!AH95)</f>
        <v>20</v>
      </c>
      <c r="V92" s="315">
        <f>IF('SF2 (9)'!AG95="","",'SF2 (9)'!AG95)</f>
        <v>0</v>
      </c>
      <c r="W92" s="316">
        <f>IF('SF2 (10)'!AH95="","",'SF2 (10)'!AH95)</f>
        <v>21</v>
      </c>
      <c r="X92" s="315">
        <f>IF('SF2 (10)'!AG95="","",'SF2 (10)'!AG95)</f>
        <v>0</v>
      </c>
      <c r="Y92" s="316">
        <f>IF('SF2 (11)'!AH95="","",'SF2 (11)'!AH95)</f>
        <v>6</v>
      </c>
      <c r="Z92" s="315">
        <f>IF('SF2 (11)'!AG95="","",'SF2 (11)'!AG95)</f>
        <v>0</v>
      </c>
      <c r="AA92" s="408">
        <f t="shared" si="25"/>
        <v>201</v>
      </c>
      <c r="AB92" s="317">
        <f t="shared" si="26"/>
        <v>0</v>
      </c>
      <c r="AD92" s="303">
        <f t="shared" si="24"/>
        <v>1</v>
      </c>
    </row>
    <row r="93" spans="3:30" ht="18" customHeight="1">
      <c r="C93" s="324">
        <v>19</v>
      </c>
      <c r="D93" s="313" t="str">
        <f>IF('SF2'!D96="","",'SF2'!D96)</f>
        <v>RAMIREZ, SHAIRA NAVARRO</v>
      </c>
      <c r="E93" s="325">
        <f>IF('SF2'!AH96="","",'SF2'!AH96)</f>
        <v>16</v>
      </c>
      <c r="F93" s="315">
        <f>IF('SF2'!AG96="","",'SF2'!AG96)</f>
        <v>0</v>
      </c>
      <c r="G93" s="316">
        <f>IF('SF2 (2)'!AH96="","",'SF2 (2)'!AH96)</f>
        <v>23</v>
      </c>
      <c r="H93" s="315">
        <f>IF('SF2 (2)'!AG96="","",'SF2 (2)'!AG96)</f>
        <v>0</v>
      </c>
      <c r="I93" s="316">
        <f>IF('SF2 (3)'!AH96="","",'SF2 (3)'!AH96)</f>
        <v>19</v>
      </c>
      <c r="J93" s="315">
        <f>IF('SF2 (3)'!AG96="","",'SF2 (3)'!AG96)</f>
        <v>0</v>
      </c>
      <c r="K93" s="316">
        <f>IF('SF2 (4)'!AH96="","",'SF2 (4)'!AH96)</f>
        <v>22</v>
      </c>
      <c r="L93" s="315">
        <f>IF('SF2 (4)'!AG96="","",'SF2 (4)'!AG96)</f>
        <v>0</v>
      </c>
      <c r="M93" s="316">
        <f>IF('SF2 (5)'!AH96="","",'SF2 (5)'!AH96)</f>
        <v>22</v>
      </c>
      <c r="N93" s="315">
        <f>IF('SF2 (5)'!AG96="","",'SF2 (5)'!AG96)</f>
        <v>0</v>
      </c>
      <c r="O93" s="316">
        <f>IF('SF2 (6)'!AH96="","",'SF2 (6)'!AH96)</f>
        <v>19</v>
      </c>
      <c r="P93" s="315">
        <f>IF('SF2 (6)'!AG96="","",'SF2 (6)'!AG96)</f>
        <v>0</v>
      </c>
      <c r="Q93" s="316">
        <f>IF('SF2 (7)'!AH96="","",'SF2 (7)'!AH96)</f>
        <v>13</v>
      </c>
      <c r="R93" s="315">
        <f>IF('SF2 (7)'!AG96="","",'SF2 (7)'!AG96)</f>
        <v>0</v>
      </c>
      <c r="S93" s="316">
        <f>IF('SF2 (8)'!AH96="","",'SF2 (8)'!AH96)</f>
        <v>20</v>
      </c>
      <c r="T93" s="315">
        <f>IF('SF2 (8)'!AG96="","",'SF2 (8)'!AG96)</f>
        <v>0</v>
      </c>
      <c r="U93" s="316">
        <f>IF('SF2 (9)'!AH96="","",'SF2 (9)'!AH96)</f>
        <v>20</v>
      </c>
      <c r="V93" s="315">
        <f>IF('SF2 (9)'!AG96="","",'SF2 (9)'!AG96)</f>
        <v>0</v>
      </c>
      <c r="W93" s="316">
        <f>IF('SF2 (10)'!AH96="","",'SF2 (10)'!AH96)</f>
        <v>21</v>
      </c>
      <c r="X93" s="315">
        <f>IF('SF2 (10)'!AG96="","",'SF2 (10)'!AG96)</f>
        <v>0</v>
      </c>
      <c r="Y93" s="316">
        <f>IF('SF2 (11)'!AH96="","",'SF2 (11)'!AH96)</f>
        <v>6</v>
      </c>
      <c r="Z93" s="315">
        <f>IF('SF2 (11)'!AG96="","",'SF2 (11)'!AG96)</f>
        <v>0</v>
      </c>
      <c r="AA93" s="408">
        <f t="shared" si="25"/>
        <v>201</v>
      </c>
      <c r="AB93" s="317">
        <f t="shared" si="26"/>
        <v>0</v>
      </c>
      <c r="AD93" s="303">
        <f t="shared" si="24"/>
        <v>1</v>
      </c>
    </row>
    <row r="94" spans="3:30" ht="18" customHeight="1">
      <c r="C94" s="324">
        <v>20</v>
      </c>
      <c r="D94" s="313" t="str">
        <f>IF('SF2'!D97="","",'SF2'!D97)</f>
        <v>CASTILLO, DENISE VERGARA</v>
      </c>
      <c r="E94" s="325">
        <f>IF('SF2'!AH97="","",'SF2'!AH97)</f>
        <v>16</v>
      </c>
      <c r="F94" s="315">
        <f>IF('SF2'!AG97="","",'SF2'!AG97)</f>
        <v>0</v>
      </c>
      <c r="G94" s="316">
        <f>IF('SF2 (2)'!AH97="","",'SF2 (2)'!AH97)</f>
        <v>23</v>
      </c>
      <c r="H94" s="315">
        <f>IF('SF2 (2)'!AG97="","",'SF2 (2)'!AG97)</f>
        <v>0</v>
      </c>
      <c r="I94" s="316">
        <f>IF('SF2 (3)'!AH97="","",'SF2 (3)'!AH97)</f>
        <v>19</v>
      </c>
      <c r="J94" s="315">
        <f>IF('SF2 (3)'!AG97="","",'SF2 (3)'!AG97)</f>
        <v>0</v>
      </c>
      <c r="K94" s="316">
        <f>IF('SF2 (4)'!AH97="","",'SF2 (4)'!AH97)</f>
        <v>22</v>
      </c>
      <c r="L94" s="315">
        <f>IF('SF2 (4)'!AG97="","",'SF2 (4)'!AG97)</f>
        <v>0</v>
      </c>
      <c r="M94" s="316">
        <f>IF('SF2 (5)'!AH97="","",'SF2 (5)'!AH97)</f>
        <v>22</v>
      </c>
      <c r="N94" s="315">
        <f>IF('SF2 (5)'!AG97="","",'SF2 (5)'!AG97)</f>
        <v>0</v>
      </c>
      <c r="O94" s="316">
        <f>IF('SF2 (6)'!AH97="","",'SF2 (6)'!AH97)</f>
        <v>19</v>
      </c>
      <c r="P94" s="315">
        <f>IF('SF2 (6)'!AG97="","",'SF2 (6)'!AG97)</f>
        <v>0</v>
      </c>
      <c r="Q94" s="316">
        <f>IF('SF2 (7)'!AH97="","",'SF2 (7)'!AH97)</f>
        <v>13</v>
      </c>
      <c r="R94" s="315">
        <f>IF('SF2 (7)'!AG97="","",'SF2 (7)'!AG97)</f>
        <v>0</v>
      </c>
      <c r="S94" s="316">
        <f>IF('SF2 (8)'!AH97="","",'SF2 (8)'!AH97)</f>
        <v>20</v>
      </c>
      <c r="T94" s="315">
        <f>IF('SF2 (8)'!AG97="","",'SF2 (8)'!AG97)</f>
        <v>0</v>
      </c>
      <c r="U94" s="316">
        <f>IF('SF2 (9)'!AH97="","",'SF2 (9)'!AH97)</f>
        <v>20</v>
      </c>
      <c r="V94" s="315">
        <f>IF('SF2 (9)'!AG97="","",'SF2 (9)'!AG97)</f>
        <v>0</v>
      </c>
      <c r="W94" s="316">
        <f>IF('SF2 (10)'!AH97="","",'SF2 (10)'!AH97)</f>
        <v>21</v>
      </c>
      <c r="X94" s="315">
        <f>IF('SF2 (10)'!AG97="","",'SF2 (10)'!AG97)</f>
        <v>0</v>
      </c>
      <c r="Y94" s="316">
        <f>IF('SF2 (11)'!AH97="","",'SF2 (11)'!AH97)</f>
        <v>6</v>
      </c>
      <c r="Z94" s="315">
        <f>IF('SF2 (11)'!AG97="","",'SF2 (11)'!AG97)</f>
        <v>0</v>
      </c>
      <c r="AA94" s="408">
        <f t="shared" si="25"/>
        <v>201</v>
      </c>
      <c r="AB94" s="317">
        <f t="shared" si="26"/>
        <v>0</v>
      </c>
      <c r="AD94" s="303">
        <f t="shared" si="24"/>
        <v>1</v>
      </c>
    </row>
    <row r="95" spans="3:30" ht="18" customHeight="1">
      <c r="C95" s="324">
        <v>21</v>
      </c>
      <c r="D95" s="313" t="str">
        <f>IF('SF2'!D98="","",'SF2'!D98)</f>
        <v>HERRERA, MIKAELA DOMINGUEZ</v>
      </c>
      <c r="E95" s="325">
        <f>IF('SF2'!AH98="","",'SF2'!AH98)</f>
        <v>16</v>
      </c>
      <c r="F95" s="315">
        <f>IF('SF2'!AG98="","",'SF2'!AG98)</f>
        <v>0</v>
      </c>
      <c r="G95" s="316">
        <f>IF('SF2 (2)'!AH98="","",'SF2 (2)'!AH98)</f>
        <v>23</v>
      </c>
      <c r="H95" s="315">
        <f>IF('SF2 (2)'!AG98="","",'SF2 (2)'!AG98)</f>
        <v>0</v>
      </c>
      <c r="I95" s="316">
        <f>IF('SF2 (3)'!AH98="","",'SF2 (3)'!AH98)</f>
        <v>19</v>
      </c>
      <c r="J95" s="315">
        <f>IF('SF2 (3)'!AG98="","",'SF2 (3)'!AG98)</f>
        <v>0</v>
      </c>
      <c r="K95" s="316">
        <f>IF('SF2 (4)'!AH98="","",'SF2 (4)'!AH98)</f>
        <v>22</v>
      </c>
      <c r="L95" s="315">
        <f>IF('SF2 (4)'!AG98="","",'SF2 (4)'!AG98)</f>
        <v>0</v>
      </c>
      <c r="M95" s="316">
        <f>IF('SF2 (5)'!AH98="","",'SF2 (5)'!AH98)</f>
        <v>22</v>
      </c>
      <c r="N95" s="315">
        <f>IF('SF2 (5)'!AG98="","",'SF2 (5)'!AG98)</f>
        <v>0</v>
      </c>
      <c r="O95" s="316">
        <f>IF('SF2 (6)'!AH98="","",'SF2 (6)'!AH98)</f>
        <v>19</v>
      </c>
      <c r="P95" s="315">
        <f>IF('SF2 (6)'!AG98="","",'SF2 (6)'!AG98)</f>
        <v>0</v>
      </c>
      <c r="Q95" s="316">
        <f>IF('SF2 (7)'!AH98="","",'SF2 (7)'!AH98)</f>
        <v>13</v>
      </c>
      <c r="R95" s="315">
        <f>IF('SF2 (7)'!AG98="","",'SF2 (7)'!AG98)</f>
        <v>0</v>
      </c>
      <c r="S95" s="316">
        <f>IF('SF2 (8)'!AH98="","",'SF2 (8)'!AH98)</f>
        <v>20</v>
      </c>
      <c r="T95" s="315">
        <f>IF('SF2 (8)'!AG98="","",'SF2 (8)'!AG98)</f>
        <v>0</v>
      </c>
      <c r="U95" s="316">
        <f>IF('SF2 (9)'!AH98="","",'SF2 (9)'!AH98)</f>
        <v>20</v>
      </c>
      <c r="V95" s="315">
        <f>IF('SF2 (9)'!AG98="","",'SF2 (9)'!AG98)</f>
        <v>0</v>
      </c>
      <c r="W95" s="316">
        <f>IF('SF2 (10)'!AH98="","",'SF2 (10)'!AH98)</f>
        <v>21</v>
      </c>
      <c r="X95" s="315">
        <f>IF('SF2 (10)'!AG98="","",'SF2 (10)'!AG98)</f>
        <v>0</v>
      </c>
      <c r="Y95" s="316">
        <f>IF('SF2 (11)'!AH98="","",'SF2 (11)'!AH98)</f>
        <v>6</v>
      </c>
      <c r="Z95" s="315">
        <f>IF('SF2 (11)'!AG98="","",'SF2 (11)'!AG98)</f>
        <v>0</v>
      </c>
      <c r="AA95" s="408">
        <f t="shared" si="25"/>
        <v>201</v>
      </c>
      <c r="AB95" s="317">
        <f t="shared" si="26"/>
        <v>0</v>
      </c>
    </row>
    <row r="96" spans="3:30" ht="18" customHeight="1">
      <c r="C96" s="324">
        <v>22</v>
      </c>
      <c r="D96" s="313" t="str">
        <f>IF('SF2'!D99="","",'SF2'!D99)</f>
        <v>NAVARRO, JOANNA ESPINOZA</v>
      </c>
      <c r="E96" s="325">
        <f>IF('SF2'!AH99="","",'SF2'!AH99)</f>
        <v>16</v>
      </c>
      <c r="F96" s="315">
        <f>IF('SF2'!AG99="","",'SF2'!AG99)</f>
        <v>0</v>
      </c>
      <c r="G96" s="316">
        <f>IF('SF2 (2)'!AH99="","",'SF2 (2)'!AH99)</f>
        <v>23</v>
      </c>
      <c r="H96" s="315">
        <f>IF('SF2 (2)'!AG99="","",'SF2 (2)'!AG99)</f>
        <v>0</v>
      </c>
      <c r="I96" s="316">
        <f>IF('SF2 (3)'!AH99="","",'SF2 (3)'!AH99)</f>
        <v>19</v>
      </c>
      <c r="J96" s="315">
        <f>IF('SF2 (3)'!AG99="","",'SF2 (3)'!AG99)</f>
        <v>0</v>
      </c>
      <c r="K96" s="316">
        <f>IF('SF2 (4)'!AH99="","",'SF2 (4)'!AH99)</f>
        <v>22</v>
      </c>
      <c r="L96" s="315">
        <f>IF('SF2 (4)'!AG99="","",'SF2 (4)'!AG99)</f>
        <v>0</v>
      </c>
      <c r="M96" s="316">
        <f>IF('SF2 (5)'!AH99="","",'SF2 (5)'!AH99)</f>
        <v>22</v>
      </c>
      <c r="N96" s="315">
        <f>IF('SF2 (5)'!AG99="","",'SF2 (5)'!AG99)</f>
        <v>0</v>
      </c>
      <c r="O96" s="316">
        <f>IF('SF2 (6)'!AH99="","",'SF2 (6)'!AH99)</f>
        <v>19</v>
      </c>
      <c r="P96" s="315">
        <f>IF('SF2 (6)'!AG99="","",'SF2 (6)'!AG99)</f>
        <v>0</v>
      </c>
      <c r="Q96" s="316">
        <f>IF('SF2 (7)'!AH99="","",'SF2 (7)'!AH99)</f>
        <v>13</v>
      </c>
      <c r="R96" s="315">
        <f>IF('SF2 (7)'!AG99="","",'SF2 (7)'!AG99)</f>
        <v>0</v>
      </c>
      <c r="S96" s="316">
        <f>IF('SF2 (8)'!AH99="","",'SF2 (8)'!AH99)</f>
        <v>20</v>
      </c>
      <c r="T96" s="315">
        <f>IF('SF2 (8)'!AG99="","",'SF2 (8)'!AG99)</f>
        <v>0</v>
      </c>
      <c r="U96" s="316">
        <f>IF('SF2 (9)'!AH99="","",'SF2 (9)'!AH99)</f>
        <v>20</v>
      </c>
      <c r="V96" s="315">
        <f>IF('SF2 (9)'!AG99="","",'SF2 (9)'!AG99)</f>
        <v>0</v>
      </c>
      <c r="W96" s="316">
        <f>IF('SF2 (10)'!AH99="","",'SF2 (10)'!AH99)</f>
        <v>21</v>
      </c>
      <c r="X96" s="315">
        <f>IF('SF2 (10)'!AG99="","",'SF2 (10)'!AG99)</f>
        <v>0</v>
      </c>
      <c r="Y96" s="316">
        <f>IF('SF2 (11)'!AH99="","",'SF2 (11)'!AH99)</f>
        <v>6</v>
      </c>
      <c r="Z96" s="315">
        <f>IF('SF2 (11)'!AG99="","",'SF2 (11)'!AG99)</f>
        <v>0</v>
      </c>
      <c r="AA96" s="408">
        <f t="shared" si="25"/>
        <v>201</v>
      </c>
      <c r="AB96" s="317">
        <f t="shared" si="26"/>
        <v>0</v>
      </c>
    </row>
    <row r="97" spans="3:28" ht="18" customHeight="1">
      <c r="C97" s="324">
        <v>23</v>
      </c>
      <c r="D97" s="313" t="str">
        <f>IF('SF2'!D100="","",'SF2'!D100)</f>
        <v>VERGARA, ANGELICA DEL ROSARIO</v>
      </c>
      <c r="E97" s="325">
        <f>IF('SF2'!AH100="","",'SF2'!AH100)</f>
        <v>16</v>
      </c>
      <c r="F97" s="315">
        <f>IF('SF2'!AG100="","",'SF2'!AG100)</f>
        <v>0</v>
      </c>
      <c r="G97" s="316">
        <f>IF('SF2 (2)'!AH100="","",'SF2 (2)'!AH100)</f>
        <v>23</v>
      </c>
      <c r="H97" s="315">
        <f>IF('SF2 (2)'!AG100="","",'SF2 (2)'!AG100)</f>
        <v>0</v>
      </c>
      <c r="I97" s="316">
        <f>IF('SF2 (3)'!AH100="","",'SF2 (3)'!AH100)</f>
        <v>19</v>
      </c>
      <c r="J97" s="315">
        <f>IF('SF2 (3)'!AG100="","",'SF2 (3)'!AG100)</f>
        <v>0</v>
      </c>
      <c r="K97" s="316">
        <f>IF('SF2 (4)'!AH100="","",'SF2 (4)'!AH100)</f>
        <v>22</v>
      </c>
      <c r="L97" s="315">
        <f>IF('SF2 (4)'!AG100="","",'SF2 (4)'!AG100)</f>
        <v>0</v>
      </c>
      <c r="M97" s="316">
        <f>IF('SF2 (5)'!AH100="","",'SF2 (5)'!AH100)</f>
        <v>22</v>
      </c>
      <c r="N97" s="315">
        <f>IF('SF2 (5)'!AG100="","",'SF2 (5)'!AG100)</f>
        <v>0</v>
      </c>
      <c r="O97" s="316">
        <f>IF('SF2 (6)'!AH100="","",'SF2 (6)'!AH100)</f>
        <v>19</v>
      </c>
      <c r="P97" s="315">
        <f>IF('SF2 (6)'!AG100="","",'SF2 (6)'!AG100)</f>
        <v>0</v>
      </c>
      <c r="Q97" s="316">
        <f>IF('SF2 (7)'!AH100="","",'SF2 (7)'!AH100)</f>
        <v>13</v>
      </c>
      <c r="R97" s="315">
        <f>IF('SF2 (7)'!AG100="","",'SF2 (7)'!AG100)</f>
        <v>0</v>
      </c>
      <c r="S97" s="316">
        <f>IF('SF2 (8)'!AH100="","",'SF2 (8)'!AH100)</f>
        <v>20</v>
      </c>
      <c r="T97" s="315">
        <f>IF('SF2 (8)'!AG100="","",'SF2 (8)'!AG100)</f>
        <v>0</v>
      </c>
      <c r="U97" s="316">
        <f>IF('SF2 (9)'!AH100="","",'SF2 (9)'!AH100)</f>
        <v>20</v>
      </c>
      <c r="V97" s="315">
        <f>IF('SF2 (9)'!AG100="","",'SF2 (9)'!AG100)</f>
        <v>0</v>
      </c>
      <c r="W97" s="316">
        <f>IF('SF2 (10)'!AH100="","",'SF2 (10)'!AH100)</f>
        <v>21</v>
      </c>
      <c r="X97" s="315">
        <f>IF('SF2 (10)'!AG100="","",'SF2 (10)'!AG100)</f>
        <v>0</v>
      </c>
      <c r="Y97" s="316">
        <f>IF('SF2 (11)'!AH100="","",'SF2 (11)'!AH100)</f>
        <v>6</v>
      </c>
      <c r="Z97" s="315">
        <f>IF('SF2 (11)'!AG100="","",'SF2 (11)'!AG100)</f>
        <v>0</v>
      </c>
      <c r="AA97" s="408">
        <f t="shared" si="25"/>
        <v>201</v>
      </c>
      <c r="AB97" s="317">
        <f t="shared" si="26"/>
        <v>0</v>
      </c>
    </row>
    <row r="98" spans="3:28" ht="18" customHeight="1">
      <c r="C98" s="324">
        <v>24</v>
      </c>
      <c r="D98" s="313" t="str">
        <f>IF('SF2'!D101="","",'SF2'!D101)</f>
        <v>DOMINGUEZ, BEATRICE EVANGELISTA</v>
      </c>
      <c r="E98" s="325">
        <f>IF('SF2'!AH101="","",'SF2'!AH101)</f>
        <v>16</v>
      </c>
      <c r="F98" s="315">
        <f>IF('SF2'!AG101="","",'SF2'!AG101)</f>
        <v>0</v>
      </c>
      <c r="G98" s="316">
        <f>IF('SF2 (2)'!AH101="","",'SF2 (2)'!AH101)</f>
        <v>23</v>
      </c>
      <c r="H98" s="315">
        <f>IF('SF2 (2)'!AG101="","",'SF2 (2)'!AG101)</f>
        <v>0</v>
      </c>
      <c r="I98" s="316">
        <f>IF('SF2 (3)'!AH101="","",'SF2 (3)'!AH101)</f>
        <v>19</v>
      </c>
      <c r="J98" s="315">
        <f>IF('SF2 (3)'!AG101="","",'SF2 (3)'!AG101)</f>
        <v>0</v>
      </c>
      <c r="K98" s="316">
        <f>IF('SF2 (4)'!AH101="","",'SF2 (4)'!AH101)</f>
        <v>22</v>
      </c>
      <c r="L98" s="315">
        <f>IF('SF2 (4)'!AG101="","",'SF2 (4)'!AG101)</f>
        <v>0</v>
      </c>
      <c r="M98" s="316">
        <f>IF('SF2 (5)'!AH101="","",'SF2 (5)'!AH101)</f>
        <v>22</v>
      </c>
      <c r="N98" s="315">
        <f>IF('SF2 (5)'!AG101="","",'SF2 (5)'!AG101)</f>
        <v>0</v>
      </c>
      <c r="O98" s="316">
        <f>IF('SF2 (6)'!AH101="","",'SF2 (6)'!AH101)</f>
        <v>19</v>
      </c>
      <c r="P98" s="315">
        <f>IF('SF2 (6)'!AG101="","",'SF2 (6)'!AG101)</f>
        <v>0</v>
      </c>
      <c r="Q98" s="316">
        <f>IF('SF2 (7)'!AH101="","",'SF2 (7)'!AH101)</f>
        <v>13</v>
      </c>
      <c r="R98" s="315">
        <f>IF('SF2 (7)'!AG101="","",'SF2 (7)'!AG101)</f>
        <v>0</v>
      </c>
      <c r="S98" s="316">
        <f>IF('SF2 (8)'!AH101="","",'SF2 (8)'!AH101)</f>
        <v>20</v>
      </c>
      <c r="T98" s="315">
        <f>IF('SF2 (8)'!AG101="","",'SF2 (8)'!AG101)</f>
        <v>0</v>
      </c>
      <c r="U98" s="316">
        <f>IF('SF2 (9)'!AH101="","",'SF2 (9)'!AH101)</f>
        <v>20</v>
      </c>
      <c r="V98" s="315">
        <f>IF('SF2 (9)'!AG101="","",'SF2 (9)'!AG101)</f>
        <v>0</v>
      </c>
      <c r="W98" s="316">
        <f>IF('SF2 (10)'!AH101="","",'SF2 (10)'!AH101)</f>
        <v>21</v>
      </c>
      <c r="X98" s="315">
        <f>IF('SF2 (10)'!AG101="","",'SF2 (10)'!AG101)</f>
        <v>0</v>
      </c>
      <c r="Y98" s="316">
        <f>IF('SF2 (11)'!AH101="","",'SF2 (11)'!AH101)</f>
        <v>6</v>
      </c>
      <c r="Z98" s="315">
        <f>IF('SF2 (11)'!AG101="","",'SF2 (11)'!AG101)</f>
        <v>0</v>
      </c>
      <c r="AA98" s="408">
        <f t="shared" si="25"/>
        <v>201</v>
      </c>
      <c r="AB98" s="317">
        <f t="shared" si="26"/>
        <v>0</v>
      </c>
    </row>
    <row r="99" spans="3:28" ht="18" customHeight="1">
      <c r="C99" s="324">
        <v>25</v>
      </c>
      <c r="D99" s="313" t="str">
        <f>IF('SF2'!D102="","",'SF2'!D102)</f>
        <v>ESPINOZA, CAMILLE MERCADO</v>
      </c>
      <c r="E99" s="325">
        <f>IF('SF2'!AH102="","",'SF2'!AH102)</f>
        <v>16</v>
      </c>
      <c r="F99" s="315">
        <f>IF('SF2'!AG102="","",'SF2'!AG102)</f>
        <v>0</v>
      </c>
      <c r="G99" s="316">
        <f>IF('SF2 (2)'!AH102="","",'SF2 (2)'!AH102)</f>
        <v>23</v>
      </c>
      <c r="H99" s="315">
        <f>IF('SF2 (2)'!AG102="","",'SF2 (2)'!AG102)</f>
        <v>0</v>
      </c>
      <c r="I99" s="316">
        <f>IF('SF2 (3)'!AH102="","",'SF2 (3)'!AH102)</f>
        <v>19</v>
      </c>
      <c r="J99" s="315">
        <f>IF('SF2 (3)'!AG102="","",'SF2 (3)'!AG102)</f>
        <v>0</v>
      </c>
      <c r="K99" s="316">
        <f>IF('SF2 (4)'!AH102="","",'SF2 (4)'!AH102)</f>
        <v>22</v>
      </c>
      <c r="L99" s="315">
        <f>IF('SF2 (4)'!AG102="","",'SF2 (4)'!AG102)</f>
        <v>0</v>
      </c>
      <c r="M99" s="316">
        <f>IF('SF2 (5)'!AH102="","",'SF2 (5)'!AH102)</f>
        <v>22</v>
      </c>
      <c r="N99" s="315">
        <f>IF('SF2 (5)'!AG102="","",'SF2 (5)'!AG102)</f>
        <v>0</v>
      </c>
      <c r="O99" s="316">
        <f>IF('SF2 (6)'!AH102="","",'SF2 (6)'!AH102)</f>
        <v>19</v>
      </c>
      <c r="P99" s="315">
        <f>IF('SF2 (6)'!AG102="","",'SF2 (6)'!AG102)</f>
        <v>0</v>
      </c>
      <c r="Q99" s="316">
        <f>IF('SF2 (7)'!AH102="","",'SF2 (7)'!AH102)</f>
        <v>13</v>
      </c>
      <c r="R99" s="315">
        <f>IF('SF2 (7)'!AG102="","",'SF2 (7)'!AG102)</f>
        <v>0</v>
      </c>
      <c r="S99" s="316">
        <f>IF('SF2 (8)'!AH102="","",'SF2 (8)'!AH102)</f>
        <v>20</v>
      </c>
      <c r="T99" s="315">
        <f>IF('SF2 (8)'!AG102="","",'SF2 (8)'!AG102)</f>
        <v>0</v>
      </c>
      <c r="U99" s="316">
        <f>IF('SF2 (9)'!AH102="","",'SF2 (9)'!AH102)</f>
        <v>20</v>
      </c>
      <c r="V99" s="315">
        <f>IF('SF2 (9)'!AG102="","",'SF2 (9)'!AG102)</f>
        <v>0</v>
      </c>
      <c r="W99" s="316">
        <f>IF('SF2 (10)'!AH102="","",'SF2 (10)'!AH102)</f>
        <v>21</v>
      </c>
      <c r="X99" s="315">
        <f>IF('SF2 (10)'!AG102="","",'SF2 (10)'!AG102)</f>
        <v>0</v>
      </c>
      <c r="Y99" s="316">
        <f>IF('SF2 (11)'!AH102="","",'SF2 (11)'!AH102)</f>
        <v>6</v>
      </c>
      <c r="Z99" s="315">
        <f>IF('SF2 (11)'!AG102="","",'SF2 (11)'!AG102)</f>
        <v>0</v>
      </c>
      <c r="AA99" s="408">
        <f t="shared" si="25"/>
        <v>201</v>
      </c>
      <c r="AB99" s="317">
        <f t="shared" si="26"/>
        <v>0</v>
      </c>
    </row>
    <row r="100" spans="3:28" ht="18" customHeight="1">
      <c r="C100" s="324">
        <v>26</v>
      </c>
      <c r="D100" s="313" t="str">
        <f>IF('SF2'!D103="","",'SF2'!D103)</f>
        <v>DEL ROSARIO, LIANNE PADILLA</v>
      </c>
      <c r="E100" s="325">
        <f>IF('SF2'!AH103="","",'SF2'!AH103)</f>
        <v>16</v>
      </c>
      <c r="F100" s="315">
        <f>IF('SF2'!AG103="","",'SF2'!AG103)</f>
        <v>0</v>
      </c>
      <c r="G100" s="316">
        <f>IF('SF2 (2)'!AH103="","",'SF2 (2)'!AH103)</f>
        <v>23</v>
      </c>
      <c r="H100" s="315">
        <f>IF('SF2 (2)'!AG103="","",'SF2 (2)'!AG103)</f>
        <v>0</v>
      </c>
      <c r="I100" s="316">
        <f>IF('SF2 (3)'!AH103="","",'SF2 (3)'!AH103)</f>
        <v>19</v>
      </c>
      <c r="J100" s="315">
        <f>IF('SF2 (3)'!AG103="","",'SF2 (3)'!AG103)</f>
        <v>0</v>
      </c>
      <c r="K100" s="316">
        <f>IF('SF2 (4)'!AH103="","",'SF2 (4)'!AH103)</f>
        <v>22</v>
      </c>
      <c r="L100" s="315">
        <f>IF('SF2 (4)'!AG103="","",'SF2 (4)'!AG103)</f>
        <v>0</v>
      </c>
      <c r="M100" s="316">
        <f>IF('SF2 (5)'!AH103="","",'SF2 (5)'!AH103)</f>
        <v>22</v>
      </c>
      <c r="N100" s="315">
        <f>IF('SF2 (5)'!AG103="","",'SF2 (5)'!AG103)</f>
        <v>0</v>
      </c>
      <c r="O100" s="316">
        <f>IF('SF2 (6)'!AH103="","",'SF2 (6)'!AH103)</f>
        <v>19</v>
      </c>
      <c r="P100" s="315">
        <f>IF('SF2 (6)'!AG103="","",'SF2 (6)'!AG103)</f>
        <v>0</v>
      </c>
      <c r="Q100" s="316">
        <f>IF('SF2 (7)'!AH103="","",'SF2 (7)'!AH103)</f>
        <v>13</v>
      </c>
      <c r="R100" s="315">
        <f>IF('SF2 (7)'!AG103="","",'SF2 (7)'!AG103)</f>
        <v>0</v>
      </c>
      <c r="S100" s="316">
        <f>IF('SF2 (8)'!AH103="","",'SF2 (8)'!AH103)</f>
        <v>20</v>
      </c>
      <c r="T100" s="315">
        <f>IF('SF2 (8)'!AG103="","",'SF2 (8)'!AG103)</f>
        <v>0</v>
      </c>
      <c r="U100" s="316">
        <f>IF('SF2 (9)'!AH103="","",'SF2 (9)'!AH103)</f>
        <v>20</v>
      </c>
      <c r="V100" s="315">
        <f>IF('SF2 (9)'!AG103="","",'SF2 (9)'!AG103)</f>
        <v>0</v>
      </c>
      <c r="W100" s="316">
        <f>IF('SF2 (10)'!AH103="","",'SF2 (10)'!AH103)</f>
        <v>21</v>
      </c>
      <c r="X100" s="315">
        <f>IF('SF2 (10)'!AG103="","",'SF2 (10)'!AG103)</f>
        <v>0</v>
      </c>
      <c r="Y100" s="316">
        <f>IF('SF2 (11)'!AH103="","",'SF2 (11)'!AH103)</f>
        <v>6</v>
      </c>
      <c r="Z100" s="315">
        <f>IF('SF2 (11)'!AG103="","",'SF2 (11)'!AG103)</f>
        <v>0</v>
      </c>
      <c r="AA100" s="408">
        <f t="shared" si="25"/>
        <v>201</v>
      </c>
      <c r="AB100" s="317">
        <f t="shared" si="26"/>
        <v>0</v>
      </c>
    </row>
    <row r="101" spans="3:28" ht="18" customHeight="1">
      <c r="C101" s="324">
        <v>27</v>
      </c>
      <c r="D101" s="313" t="str">
        <f>IF('SF2'!D104="","",'SF2'!D104)</f>
        <v>EVANGELISTA, CELINE MANALO</v>
      </c>
      <c r="E101" s="325">
        <f>IF('SF2'!AH104="","",'SF2'!AH104)</f>
        <v>16</v>
      </c>
      <c r="F101" s="315">
        <f>IF('SF2'!AG104="","",'SF2'!AG104)</f>
        <v>0</v>
      </c>
      <c r="G101" s="316">
        <f>IF('SF2 (2)'!AH104="","",'SF2 (2)'!AH104)</f>
        <v>23</v>
      </c>
      <c r="H101" s="315">
        <f>IF('SF2 (2)'!AG104="","",'SF2 (2)'!AG104)</f>
        <v>0</v>
      </c>
      <c r="I101" s="316">
        <f>IF('SF2 (3)'!AH104="","",'SF2 (3)'!AH104)</f>
        <v>19</v>
      </c>
      <c r="J101" s="315">
        <f>IF('SF2 (3)'!AG104="","",'SF2 (3)'!AG104)</f>
        <v>0</v>
      </c>
      <c r="K101" s="316">
        <f>IF('SF2 (4)'!AH104="","",'SF2 (4)'!AH104)</f>
        <v>22</v>
      </c>
      <c r="L101" s="315">
        <f>IF('SF2 (4)'!AG104="","",'SF2 (4)'!AG104)</f>
        <v>0</v>
      </c>
      <c r="M101" s="316">
        <f>IF('SF2 (5)'!AH104="","",'SF2 (5)'!AH104)</f>
        <v>22</v>
      </c>
      <c r="N101" s="315">
        <f>IF('SF2 (5)'!AG104="","",'SF2 (5)'!AG104)</f>
        <v>0</v>
      </c>
      <c r="O101" s="316">
        <f>IF('SF2 (6)'!AH104="","",'SF2 (6)'!AH104)</f>
        <v>19</v>
      </c>
      <c r="P101" s="315">
        <f>IF('SF2 (6)'!AG104="","",'SF2 (6)'!AG104)</f>
        <v>0</v>
      </c>
      <c r="Q101" s="316">
        <f>IF('SF2 (7)'!AH104="","",'SF2 (7)'!AH104)</f>
        <v>13</v>
      </c>
      <c r="R101" s="315">
        <f>IF('SF2 (7)'!AG104="","",'SF2 (7)'!AG104)</f>
        <v>0</v>
      </c>
      <c r="S101" s="316">
        <f>IF('SF2 (8)'!AH104="","",'SF2 (8)'!AH104)</f>
        <v>20</v>
      </c>
      <c r="T101" s="315">
        <f>IF('SF2 (8)'!AG104="","",'SF2 (8)'!AG104)</f>
        <v>0</v>
      </c>
      <c r="U101" s="316">
        <f>IF('SF2 (9)'!AH104="","",'SF2 (9)'!AH104)</f>
        <v>20</v>
      </c>
      <c r="V101" s="315">
        <f>IF('SF2 (9)'!AG104="","",'SF2 (9)'!AG104)</f>
        <v>0</v>
      </c>
      <c r="W101" s="316">
        <f>IF('SF2 (10)'!AH104="","",'SF2 (10)'!AH104)</f>
        <v>21</v>
      </c>
      <c r="X101" s="315">
        <f>IF('SF2 (10)'!AG104="","",'SF2 (10)'!AG104)</f>
        <v>0</v>
      </c>
      <c r="Y101" s="316">
        <f>IF('SF2 (11)'!AH104="","",'SF2 (11)'!AH104)</f>
        <v>6</v>
      </c>
      <c r="Z101" s="315">
        <f>IF('SF2 (11)'!AG104="","",'SF2 (11)'!AG104)</f>
        <v>0</v>
      </c>
      <c r="AA101" s="408">
        <f t="shared" si="25"/>
        <v>201</v>
      </c>
      <c r="AB101" s="317">
        <f t="shared" si="26"/>
        <v>0</v>
      </c>
    </row>
    <row r="102" spans="3:28" ht="18" customHeight="1">
      <c r="C102" s="324">
        <v>28</v>
      </c>
      <c r="D102" s="313" t="str">
        <f>IF('SF2'!D105="","",'SF2'!D105)</f>
        <v>MERCADO, MAE SORIANO</v>
      </c>
      <c r="E102" s="325">
        <f>IF('SF2'!AH105="","",'SF2'!AH105)</f>
        <v>16</v>
      </c>
      <c r="F102" s="315">
        <f>IF('SF2'!AG105="","",'SF2'!AG105)</f>
        <v>0</v>
      </c>
      <c r="G102" s="316">
        <f>IF('SF2 (2)'!AH105="","",'SF2 (2)'!AH105)</f>
        <v>23</v>
      </c>
      <c r="H102" s="315">
        <f>IF('SF2 (2)'!AG105="","",'SF2 (2)'!AG105)</f>
        <v>0</v>
      </c>
      <c r="I102" s="316">
        <f>IF('SF2 (3)'!AH105="","",'SF2 (3)'!AH105)</f>
        <v>19</v>
      </c>
      <c r="J102" s="315">
        <f>IF('SF2 (3)'!AG105="","",'SF2 (3)'!AG105)</f>
        <v>0</v>
      </c>
      <c r="K102" s="316">
        <f>IF('SF2 (4)'!AH105="","",'SF2 (4)'!AH105)</f>
        <v>22</v>
      </c>
      <c r="L102" s="315">
        <f>IF('SF2 (4)'!AG105="","",'SF2 (4)'!AG105)</f>
        <v>0</v>
      </c>
      <c r="M102" s="316">
        <f>IF('SF2 (5)'!AH105="","",'SF2 (5)'!AH105)</f>
        <v>22</v>
      </c>
      <c r="N102" s="315">
        <f>IF('SF2 (5)'!AG105="","",'SF2 (5)'!AG105)</f>
        <v>0</v>
      </c>
      <c r="O102" s="316">
        <f>IF('SF2 (6)'!AH105="","",'SF2 (6)'!AH105)</f>
        <v>19</v>
      </c>
      <c r="P102" s="315">
        <f>IF('SF2 (6)'!AG105="","",'SF2 (6)'!AG105)</f>
        <v>0</v>
      </c>
      <c r="Q102" s="316">
        <f>IF('SF2 (7)'!AH105="","",'SF2 (7)'!AH105)</f>
        <v>13</v>
      </c>
      <c r="R102" s="315">
        <f>IF('SF2 (7)'!AG105="","",'SF2 (7)'!AG105)</f>
        <v>0</v>
      </c>
      <c r="S102" s="316">
        <f>IF('SF2 (8)'!AH105="","",'SF2 (8)'!AH105)</f>
        <v>20</v>
      </c>
      <c r="T102" s="315">
        <f>IF('SF2 (8)'!AG105="","",'SF2 (8)'!AG105)</f>
        <v>0</v>
      </c>
      <c r="U102" s="316">
        <f>IF('SF2 (9)'!AH105="","",'SF2 (9)'!AH105)</f>
        <v>20</v>
      </c>
      <c r="V102" s="315">
        <f>IF('SF2 (9)'!AG105="","",'SF2 (9)'!AG105)</f>
        <v>0</v>
      </c>
      <c r="W102" s="316">
        <f>IF('SF2 (10)'!AH105="","",'SF2 (10)'!AH105)</f>
        <v>21</v>
      </c>
      <c r="X102" s="315">
        <f>IF('SF2 (10)'!AG105="","",'SF2 (10)'!AG105)</f>
        <v>0</v>
      </c>
      <c r="Y102" s="316">
        <f>IF('SF2 (11)'!AH105="","",'SF2 (11)'!AH105)</f>
        <v>6</v>
      </c>
      <c r="Z102" s="315">
        <f>IF('SF2 (11)'!AG105="","",'SF2 (11)'!AG105)</f>
        <v>0</v>
      </c>
      <c r="AA102" s="408">
        <f t="shared" si="25"/>
        <v>201</v>
      </c>
      <c r="AB102" s="317">
        <f t="shared" si="26"/>
        <v>0</v>
      </c>
    </row>
    <row r="103" spans="3:28" ht="18" customHeight="1">
      <c r="C103" s="324">
        <v>29</v>
      </c>
      <c r="D103" s="313" t="str">
        <f>IF('SF2'!D106="","",'SF2'!D106)</f>
        <v>PADILLA, RICA VILLAREAL</v>
      </c>
      <c r="E103" s="325">
        <f>IF('SF2'!AH106="","",'SF2'!AH106)</f>
        <v>16</v>
      </c>
      <c r="F103" s="315">
        <f>IF('SF2'!AG106="","",'SF2'!AG106)</f>
        <v>0</v>
      </c>
      <c r="G103" s="316">
        <f>IF('SF2 (2)'!AH106="","",'SF2 (2)'!AH106)</f>
        <v>23</v>
      </c>
      <c r="H103" s="315">
        <f>IF('SF2 (2)'!AG106="","",'SF2 (2)'!AG106)</f>
        <v>0</v>
      </c>
      <c r="I103" s="316">
        <f>IF('SF2 (3)'!AH106="","",'SF2 (3)'!AH106)</f>
        <v>19</v>
      </c>
      <c r="J103" s="315">
        <f>IF('SF2 (3)'!AG106="","",'SF2 (3)'!AG106)</f>
        <v>0</v>
      </c>
      <c r="K103" s="316">
        <f>IF('SF2 (4)'!AH106="","",'SF2 (4)'!AH106)</f>
        <v>22</v>
      </c>
      <c r="L103" s="315">
        <f>IF('SF2 (4)'!AG106="","",'SF2 (4)'!AG106)</f>
        <v>0</v>
      </c>
      <c r="M103" s="316">
        <f>IF('SF2 (5)'!AH106="","",'SF2 (5)'!AH106)</f>
        <v>22</v>
      </c>
      <c r="N103" s="315">
        <f>IF('SF2 (5)'!AG106="","",'SF2 (5)'!AG106)</f>
        <v>0</v>
      </c>
      <c r="O103" s="316">
        <f>IF('SF2 (6)'!AH106="","",'SF2 (6)'!AH106)</f>
        <v>19</v>
      </c>
      <c r="P103" s="315">
        <f>IF('SF2 (6)'!AG106="","",'SF2 (6)'!AG106)</f>
        <v>0</v>
      </c>
      <c r="Q103" s="316">
        <f>IF('SF2 (7)'!AH106="","",'SF2 (7)'!AH106)</f>
        <v>13</v>
      </c>
      <c r="R103" s="315">
        <f>IF('SF2 (7)'!AG106="","",'SF2 (7)'!AG106)</f>
        <v>0</v>
      </c>
      <c r="S103" s="316">
        <f>IF('SF2 (8)'!AH106="","",'SF2 (8)'!AH106)</f>
        <v>20</v>
      </c>
      <c r="T103" s="315">
        <f>IF('SF2 (8)'!AG106="","",'SF2 (8)'!AG106)</f>
        <v>0</v>
      </c>
      <c r="U103" s="316">
        <f>IF('SF2 (9)'!AH106="","",'SF2 (9)'!AH106)</f>
        <v>20</v>
      </c>
      <c r="V103" s="315">
        <f>IF('SF2 (9)'!AG106="","",'SF2 (9)'!AG106)</f>
        <v>0</v>
      </c>
      <c r="W103" s="316">
        <f>IF('SF2 (10)'!AH106="","",'SF2 (10)'!AH106)</f>
        <v>21</v>
      </c>
      <c r="X103" s="315">
        <f>IF('SF2 (10)'!AG106="","",'SF2 (10)'!AG106)</f>
        <v>0</v>
      </c>
      <c r="Y103" s="316">
        <f>IF('SF2 (11)'!AH106="","",'SF2 (11)'!AH106)</f>
        <v>6</v>
      </c>
      <c r="Z103" s="315">
        <f>IF('SF2 (11)'!AG106="","",'SF2 (11)'!AG106)</f>
        <v>0</v>
      </c>
      <c r="AA103" s="408">
        <f t="shared" si="25"/>
        <v>201</v>
      </c>
      <c r="AB103" s="317">
        <f t="shared" si="26"/>
        <v>0</v>
      </c>
    </row>
    <row r="104" spans="3:28" ht="18" customHeight="1">
      <c r="C104" s="324">
        <v>30</v>
      </c>
      <c r="D104" s="313" t="str">
        <f>IF('SF2'!D107="","",'SF2'!D107)</f>
        <v>MANALO, ELAINE MARQUEZ</v>
      </c>
      <c r="E104" s="325">
        <f>IF('SF2'!AH107="","",'SF2'!AH107)</f>
        <v>16</v>
      </c>
      <c r="F104" s="315">
        <f>IF('SF2'!AG107="","",'SF2'!AG107)</f>
        <v>0</v>
      </c>
      <c r="G104" s="316">
        <f>IF('SF2 (2)'!AH107="","",'SF2 (2)'!AH107)</f>
        <v>23</v>
      </c>
      <c r="H104" s="315">
        <f>IF('SF2 (2)'!AG107="","",'SF2 (2)'!AG107)</f>
        <v>0</v>
      </c>
      <c r="I104" s="316">
        <f>IF('SF2 (3)'!AH107="","",'SF2 (3)'!AH107)</f>
        <v>19</v>
      </c>
      <c r="J104" s="315">
        <f>IF('SF2 (3)'!AG107="","",'SF2 (3)'!AG107)</f>
        <v>0</v>
      </c>
      <c r="K104" s="316">
        <f>IF('SF2 (4)'!AH107="","",'SF2 (4)'!AH107)</f>
        <v>22</v>
      </c>
      <c r="L104" s="315">
        <f>IF('SF2 (4)'!AG107="","",'SF2 (4)'!AG107)</f>
        <v>0</v>
      </c>
      <c r="M104" s="316">
        <f>IF('SF2 (5)'!AH107="","",'SF2 (5)'!AH107)</f>
        <v>22</v>
      </c>
      <c r="N104" s="315">
        <f>IF('SF2 (5)'!AG107="","",'SF2 (5)'!AG107)</f>
        <v>0</v>
      </c>
      <c r="O104" s="316">
        <f>IF('SF2 (6)'!AH107="","",'SF2 (6)'!AH107)</f>
        <v>19</v>
      </c>
      <c r="P104" s="315">
        <f>IF('SF2 (6)'!AG107="","",'SF2 (6)'!AG107)</f>
        <v>0</v>
      </c>
      <c r="Q104" s="316">
        <f>IF('SF2 (7)'!AH107="","",'SF2 (7)'!AH107)</f>
        <v>13</v>
      </c>
      <c r="R104" s="315">
        <f>IF('SF2 (7)'!AG107="","",'SF2 (7)'!AG107)</f>
        <v>0</v>
      </c>
      <c r="S104" s="316">
        <f>IF('SF2 (8)'!AH107="","",'SF2 (8)'!AH107)</f>
        <v>20</v>
      </c>
      <c r="T104" s="315">
        <f>IF('SF2 (8)'!AG107="","",'SF2 (8)'!AG107)</f>
        <v>0</v>
      </c>
      <c r="U104" s="316">
        <f>IF('SF2 (9)'!AH107="","",'SF2 (9)'!AH107)</f>
        <v>20</v>
      </c>
      <c r="V104" s="315">
        <f>IF('SF2 (9)'!AG107="","",'SF2 (9)'!AG107)</f>
        <v>0</v>
      </c>
      <c r="W104" s="316">
        <f>IF('SF2 (10)'!AH107="","",'SF2 (10)'!AH107)</f>
        <v>21</v>
      </c>
      <c r="X104" s="315">
        <f>IF('SF2 (10)'!AG107="","",'SF2 (10)'!AG107)</f>
        <v>0</v>
      </c>
      <c r="Y104" s="316">
        <f>IF('SF2 (11)'!AH107="","",'SF2 (11)'!AH107)</f>
        <v>6</v>
      </c>
      <c r="Z104" s="315">
        <f>IF('SF2 (11)'!AG107="","",'SF2 (11)'!AG107)</f>
        <v>0</v>
      </c>
      <c r="AA104" s="408">
        <f t="shared" si="25"/>
        <v>201</v>
      </c>
      <c r="AB104" s="317">
        <f t="shared" si="26"/>
        <v>0</v>
      </c>
    </row>
    <row r="105" spans="3:28" ht="18" customHeight="1">
      <c r="C105" s="324">
        <v>31</v>
      </c>
      <c r="D105" s="313" t="str">
        <f>IF('SF2'!D108="","",'SF2'!D108)</f>
        <v>SORIANO, SOFIA DIZON</v>
      </c>
      <c r="E105" s="325">
        <f>IF('SF2'!AH108="","",'SF2'!AH108)</f>
        <v>16</v>
      </c>
      <c r="F105" s="315">
        <f>IF('SF2'!AG108="","",'SF2'!AG108)</f>
        <v>0</v>
      </c>
      <c r="G105" s="316">
        <f>IF('SF2 (2)'!AH108="","",'SF2 (2)'!AH108)</f>
        <v>23</v>
      </c>
      <c r="H105" s="315">
        <f>IF('SF2 (2)'!AG108="","",'SF2 (2)'!AG108)</f>
        <v>0</v>
      </c>
      <c r="I105" s="316">
        <f>IF('SF2 (3)'!AH108="","",'SF2 (3)'!AH108)</f>
        <v>19</v>
      </c>
      <c r="J105" s="315">
        <f>IF('SF2 (3)'!AG108="","",'SF2 (3)'!AG108)</f>
        <v>0</v>
      </c>
      <c r="K105" s="316">
        <f>IF('SF2 (4)'!AH108="","",'SF2 (4)'!AH108)</f>
        <v>22</v>
      </c>
      <c r="L105" s="315">
        <f>IF('SF2 (4)'!AG108="","",'SF2 (4)'!AG108)</f>
        <v>0</v>
      </c>
      <c r="M105" s="316">
        <f>IF('SF2 (5)'!AH108="","",'SF2 (5)'!AH108)</f>
        <v>22</v>
      </c>
      <c r="N105" s="315">
        <f>IF('SF2 (5)'!AG108="","",'SF2 (5)'!AG108)</f>
        <v>0</v>
      </c>
      <c r="O105" s="316">
        <f>IF('SF2 (6)'!AH108="","",'SF2 (6)'!AH108)</f>
        <v>19</v>
      </c>
      <c r="P105" s="315">
        <f>IF('SF2 (6)'!AG108="","",'SF2 (6)'!AG108)</f>
        <v>0</v>
      </c>
      <c r="Q105" s="316">
        <f>IF('SF2 (7)'!AH108="","",'SF2 (7)'!AH108)</f>
        <v>13</v>
      </c>
      <c r="R105" s="315">
        <f>IF('SF2 (7)'!AG108="","",'SF2 (7)'!AG108)</f>
        <v>0</v>
      </c>
      <c r="S105" s="316">
        <f>IF('SF2 (8)'!AH108="","",'SF2 (8)'!AH108)</f>
        <v>20</v>
      </c>
      <c r="T105" s="315">
        <f>IF('SF2 (8)'!AG108="","",'SF2 (8)'!AG108)</f>
        <v>0</v>
      </c>
      <c r="U105" s="316">
        <f>IF('SF2 (9)'!AH108="","",'SF2 (9)'!AH108)</f>
        <v>20</v>
      </c>
      <c r="V105" s="315">
        <f>IF('SF2 (9)'!AG108="","",'SF2 (9)'!AG108)</f>
        <v>0</v>
      </c>
      <c r="W105" s="316">
        <f>IF('SF2 (10)'!AH108="","",'SF2 (10)'!AH108)</f>
        <v>21</v>
      </c>
      <c r="X105" s="315">
        <f>IF('SF2 (10)'!AG108="","",'SF2 (10)'!AG108)</f>
        <v>0</v>
      </c>
      <c r="Y105" s="316">
        <f>IF('SF2 (11)'!AH108="","",'SF2 (11)'!AH108)</f>
        <v>6</v>
      </c>
      <c r="Z105" s="315">
        <f>IF('SF2 (11)'!AG108="","",'SF2 (11)'!AG108)</f>
        <v>0</v>
      </c>
      <c r="AA105" s="408">
        <f t="shared" si="25"/>
        <v>201</v>
      </c>
      <c r="AB105" s="317">
        <f t="shared" si="26"/>
        <v>0</v>
      </c>
    </row>
    <row r="106" spans="3:28" ht="18" customHeight="1">
      <c r="C106" s="324">
        <v>32</v>
      </c>
      <c r="D106" s="313" t="str">
        <f>IF('SF2'!D109="","",'SF2'!D109)</f>
        <v>VILLAREAL, MARGAUX DE LEON</v>
      </c>
      <c r="E106" s="325">
        <f>IF('SF2'!AH109="","",'SF2'!AH109)</f>
        <v>16</v>
      </c>
      <c r="F106" s="315">
        <f>IF('SF2'!AG109="","",'SF2'!AG109)</f>
        <v>0</v>
      </c>
      <c r="G106" s="316">
        <f>IF('SF2 (2)'!AH109="","",'SF2 (2)'!AH109)</f>
        <v>23</v>
      </c>
      <c r="H106" s="315">
        <f>IF('SF2 (2)'!AG109="","",'SF2 (2)'!AG109)</f>
        <v>0</v>
      </c>
      <c r="I106" s="316">
        <f>IF('SF2 (3)'!AH109="","",'SF2 (3)'!AH109)</f>
        <v>19</v>
      </c>
      <c r="J106" s="315">
        <f>IF('SF2 (3)'!AG109="","",'SF2 (3)'!AG109)</f>
        <v>0</v>
      </c>
      <c r="K106" s="316">
        <f>IF('SF2 (4)'!AH109="","",'SF2 (4)'!AH109)</f>
        <v>22</v>
      </c>
      <c r="L106" s="315">
        <f>IF('SF2 (4)'!AG109="","",'SF2 (4)'!AG109)</f>
        <v>0</v>
      </c>
      <c r="M106" s="316">
        <f>IF('SF2 (5)'!AH109="","",'SF2 (5)'!AH109)</f>
        <v>22</v>
      </c>
      <c r="N106" s="315">
        <f>IF('SF2 (5)'!AG109="","",'SF2 (5)'!AG109)</f>
        <v>0</v>
      </c>
      <c r="O106" s="316">
        <f>IF('SF2 (6)'!AH109="","",'SF2 (6)'!AH109)</f>
        <v>19</v>
      </c>
      <c r="P106" s="315">
        <f>IF('SF2 (6)'!AG109="","",'SF2 (6)'!AG109)</f>
        <v>0</v>
      </c>
      <c r="Q106" s="316">
        <f>IF('SF2 (7)'!AH109="","",'SF2 (7)'!AH109)</f>
        <v>13</v>
      </c>
      <c r="R106" s="315">
        <f>IF('SF2 (7)'!AG109="","",'SF2 (7)'!AG109)</f>
        <v>0</v>
      </c>
      <c r="S106" s="316">
        <f>IF('SF2 (8)'!AH109="","",'SF2 (8)'!AH109)</f>
        <v>20</v>
      </c>
      <c r="T106" s="315">
        <f>IF('SF2 (8)'!AG109="","",'SF2 (8)'!AG109)</f>
        <v>0</v>
      </c>
      <c r="U106" s="316">
        <f>IF('SF2 (9)'!AH109="","",'SF2 (9)'!AH109)</f>
        <v>20</v>
      </c>
      <c r="V106" s="315">
        <f>IF('SF2 (9)'!AG109="","",'SF2 (9)'!AG109)</f>
        <v>0</v>
      </c>
      <c r="W106" s="316">
        <f>IF('SF2 (10)'!AH109="","",'SF2 (10)'!AH109)</f>
        <v>21</v>
      </c>
      <c r="X106" s="315">
        <f>IF('SF2 (10)'!AG109="","",'SF2 (10)'!AG109)</f>
        <v>0</v>
      </c>
      <c r="Y106" s="316">
        <f>IF('SF2 (11)'!AH109="","",'SF2 (11)'!AH109)</f>
        <v>6</v>
      </c>
      <c r="Z106" s="315">
        <f>IF('SF2 (11)'!AG109="","",'SF2 (11)'!AG109)</f>
        <v>0</v>
      </c>
      <c r="AA106" s="408">
        <f t="shared" si="25"/>
        <v>201</v>
      </c>
      <c r="AB106" s="317">
        <f t="shared" si="26"/>
        <v>0</v>
      </c>
    </row>
    <row r="107" spans="3:28" ht="18" customHeight="1">
      <c r="C107" s="324">
        <v>33</v>
      </c>
      <c r="D107" s="313" t="str">
        <f>IF('SF2'!D110="","",'SF2'!D110)</f>
        <v>MARQUEZ, ROXANNE FRANCISCO</v>
      </c>
      <c r="E107" s="325">
        <f>IF('SF2'!AH110="","",'SF2'!AH110)</f>
        <v>16</v>
      </c>
      <c r="F107" s="315">
        <f>IF('SF2'!AG110="","",'SF2'!AG110)</f>
        <v>0</v>
      </c>
      <c r="G107" s="316">
        <f>IF('SF2 (2)'!AH110="","",'SF2 (2)'!AH110)</f>
        <v>23</v>
      </c>
      <c r="H107" s="315">
        <f>IF('SF2 (2)'!AG110="","",'SF2 (2)'!AG110)</f>
        <v>0</v>
      </c>
      <c r="I107" s="316">
        <f>IF('SF2 (3)'!AH110="","",'SF2 (3)'!AH110)</f>
        <v>19</v>
      </c>
      <c r="J107" s="315">
        <f>IF('SF2 (3)'!AG110="","",'SF2 (3)'!AG110)</f>
        <v>0</v>
      </c>
      <c r="K107" s="316">
        <f>IF('SF2 (4)'!AH110="","",'SF2 (4)'!AH110)</f>
        <v>22</v>
      </c>
      <c r="L107" s="315">
        <f>IF('SF2 (4)'!AG110="","",'SF2 (4)'!AG110)</f>
        <v>0</v>
      </c>
      <c r="M107" s="316">
        <f>IF('SF2 (5)'!AH110="","",'SF2 (5)'!AH110)</f>
        <v>22</v>
      </c>
      <c r="N107" s="315">
        <f>IF('SF2 (5)'!AG110="","",'SF2 (5)'!AG110)</f>
        <v>0</v>
      </c>
      <c r="O107" s="316">
        <f>IF('SF2 (6)'!AH110="","",'SF2 (6)'!AH110)</f>
        <v>19</v>
      </c>
      <c r="P107" s="315">
        <f>IF('SF2 (6)'!AG110="","",'SF2 (6)'!AG110)</f>
        <v>0</v>
      </c>
      <c r="Q107" s="316">
        <f>IF('SF2 (7)'!AH110="","",'SF2 (7)'!AH110)</f>
        <v>13</v>
      </c>
      <c r="R107" s="315">
        <f>IF('SF2 (7)'!AG110="","",'SF2 (7)'!AG110)</f>
        <v>0</v>
      </c>
      <c r="S107" s="316">
        <f>IF('SF2 (8)'!AH110="","",'SF2 (8)'!AH110)</f>
        <v>20</v>
      </c>
      <c r="T107" s="315">
        <f>IF('SF2 (8)'!AG110="","",'SF2 (8)'!AG110)</f>
        <v>0</v>
      </c>
      <c r="U107" s="316">
        <f>IF('SF2 (9)'!AH110="","",'SF2 (9)'!AH110)</f>
        <v>20</v>
      </c>
      <c r="V107" s="315">
        <f>IF('SF2 (9)'!AG110="","",'SF2 (9)'!AG110)</f>
        <v>0</v>
      </c>
      <c r="W107" s="316">
        <f>IF('SF2 (10)'!AH110="","",'SF2 (10)'!AH110)</f>
        <v>21</v>
      </c>
      <c r="X107" s="315">
        <f>IF('SF2 (10)'!AG110="","",'SF2 (10)'!AG110)</f>
        <v>0</v>
      </c>
      <c r="Y107" s="316">
        <f>IF('SF2 (11)'!AH110="","",'SF2 (11)'!AH110)</f>
        <v>6</v>
      </c>
      <c r="Z107" s="315">
        <f>IF('SF2 (11)'!AG110="","",'SF2 (11)'!AG110)</f>
        <v>0</v>
      </c>
      <c r="AA107" s="408">
        <f t="shared" si="25"/>
        <v>201</v>
      </c>
      <c r="AB107" s="317">
        <f t="shared" si="26"/>
        <v>0</v>
      </c>
    </row>
    <row r="108" spans="3:28" ht="18" customHeight="1">
      <c r="C108" s="324">
        <v>34</v>
      </c>
      <c r="D108" s="313" t="str">
        <f>IF('SF2'!D111="","",'SF2'!D111)</f>
        <v>SANTIAGO, KRIZIA ORTEGA</v>
      </c>
      <c r="E108" s="325">
        <f>IF('SF2'!AH111="","",'SF2'!AH111)</f>
        <v>16</v>
      </c>
      <c r="F108" s="315">
        <f>IF('SF2'!AG111="","",'SF2'!AG111)</f>
        <v>0</v>
      </c>
      <c r="G108" s="316">
        <f>IF('SF2 (2)'!AH111="","",'SF2 (2)'!AH111)</f>
        <v>23</v>
      </c>
      <c r="H108" s="315">
        <f>IF('SF2 (2)'!AG111="","",'SF2 (2)'!AG111)</f>
        <v>0</v>
      </c>
      <c r="I108" s="316">
        <f>IF('SF2 (3)'!AH111="","",'SF2 (3)'!AH111)</f>
        <v>19</v>
      </c>
      <c r="J108" s="315">
        <f>IF('SF2 (3)'!AG111="","",'SF2 (3)'!AG111)</f>
        <v>0</v>
      </c>
      <c r="K108" s="316">
        <f>IF('SF2 (4)'!AH111="","",'SF2 (4)'!AH111)</f>
        <v>22</v>
      </c>
      <c r="L108" s="315">
        <f>IF('SF2 (4)'!AG111="","",'SF2 (4)'!AG111)</f>
        <v>0</v>
      </c>
      <c r="M108" s="316">
        <f>IF('SF2 (5)'!AH111="","",'SF2 (5)'!AH111)</f>
        <v>22</v>
      </c>
      <c r="N108" s="315">
        <f>IF('SF2 (5)'!AG111="","",'SF2 (5)'!AG111)</f>
        <v>0</v>
      </c>
      <c r="O108" s="316">
        <f>IF('SF2 (6)'!AH111="","",'SF2 (6)'!AH111)</f>
        <v>19</v>
      </c>
      <c r="P108" s="315">
        <f>IF('SF2 (6)'!AG111="","",'SF2 (6)'!AG111)</f>
        <v>0</v>
      </c>
      <c r="Q108" s="316">
        <f>IF('SF2 (7)'!AH111="","",'SF2 (7)'!AH111)</f>
        <v>13</v>
      </c>
      <c r="R108" s="315">
        <f>IF('SF2 (7)'!AG111="","",'SF2 (7)'!AG111)</f>
        <v>0</v>
      </c>
      <c r="S108" s="316">
        <f>IF('SF2 (8)'!AH111="","",'SF2 (8)'!AH111)</f>
        <v>20</v>
      </c>
      <c r="T108" s="315">
        <f>IF('SF2 (8)'!AG111="","",'SF2 (8)'!AG111)</f>
        <v>0</v>
      </c>
      <c r="U108" s="316">
        <f>IF('SF2 (9)'!AH111="","",'SF2 (9)'!AH111)</f>
        <v>20</v>
      </c>
      <c r="V108" s="315">
        <f>IF('SF2 (9)'!AG111="","",'SF2 (9)'!AG111)</f>
        <v>0</v>
      </c>
      <c r="W108" s="316">
        <f>IF('SF2 (10)'!AH111="","",'SF2 (10)'!AH111)</f>
        <v>21</v>
      </c>
      <c r="X108" s="315">
        <f>IF('SF2 (10)'!AG111="","",'SF2 (10)'!AG111)</f>
        <v>0</v>
      </c>
      <c r="Y108" s="316">
        <f>IF('SF2 (11)'!AH111="","",'SF2 (11)'!AH111)</f>
        <v>6</v>
      </c>
      <c r="Z108" s="315">
        <f>IF('SF2 (11)'!AG111="","",'SF2 (11)'!AG111)</f>
        <v>0</v>
      </c>
      <c r="AA108" s="408">
        <f t="shared" si="25"/>
        <v>201</v>
      </c>
      <c r="AB108" s="317">
        <f t="shared" si="26"/>
        <v>0</v>
      </c>
    </row>
    <row r="109" spans="3:28" ht="18" customHeight="1">
      <c r="C109" s="324">
        <v>35</v>
      </c>
      <c r="D109" s="313" t="str">
        <f>IF('SF2'!D112="","",'SF2'!D112)</f>
        <v>DE LEON, HANNAH CHAVEZ</v>
      </c>
      <c r="E109" s="325">
        <f>IF('SF2'!AH112="","",'SF2'!AH112)</f>
        <v>16</v>
      </c>
      <c r="F109" s="315">
        <f>IF('SF2'!AG112="","",'SF2'!AG112)</f>
        <v>0</v>
      </c>
      <c r="G109" s="316">
        <f>IF('SF2 (2)'!AH112="","",'SF2 (2)'!AH112)</f>
        <v>23</v>
      </c>
      <c r="H109" s="315">
        <f>IF('SF2 (2)'!AG112="","",'SF2 (2)'!AG112)</f>
        <v>0</v>
      </c>
      <c r="I109" s="316">
        <f>IF('SF2 (3)'!AH112="","",'SF2 (3)'!AH112)</f>
        <v>19</v>
      </c>
      <c r="J109" s="315">
        <f>IF('SF2 (3)'!AG112="","",'SF2 (3)'!AG112)</f>
        <v>0</v>
      </c>
      <c r="K109" s="316">
        <f>IF('SF2 (4)'!AH112="","",'SF2 (4)'!AH112)</f>
        <v>22</v>
      </c>
      <c r="L109" s="315">
        <f>IF('SF2 (4)'!AG112="","",'SF2 (4)'!AG112)</f>
        <v>0</v>
      </c>
      <c r="M109" s="316">
        <f>IF('SF2 (5)'!AH112="","",'SF2 (5)'!AH112)</f>
        <v>22</v>
      </c>
      <c r="N109" s="315">
        <f>IF('SF2 (5)'!AG112="","",'SF2 (5)'!AG112)</f>
        <v>0</v>
      </c>
      <c r="O109" s="316">
        <f>IF('SF2 (6)'!AH112="","",'SF2 (6)'!AH112)</f>
        <v>19</v>
      </c>
      <c r="P109" s="315">
        <f>IF('SF2 (6)'!AG112="","",'SF2 (6)'!AG112)</f>
        <v>0</v>
      </c>
      <c r="Q109" s="316">
        <f>IF('SF2 (7)'!AH112="","",'SF2 (7)'!AH112)</f>
        <v>13</v>
      </c>
      <c r="R109" s="315">
        <f>IF('SF2 (7)'!AG112="","",'SF2 (7)'!AG112)</f>
        <v>0</v>
      </c>
      <c r="S109" s="316">
        <f>IF('SF2 (8)'!AH112="","",'SF2 (8)'!AH112)</f>
        <v>20</v>
      </c>
      <c r="T109" s="315">
        <f>IF('SF2 (8)'!AG112="","",'SF2 (8)'!AG112)</f>
        <v>0</v>
      </c>
      <c r="U109" s="316">
        <f>IF('SF2 (9)'!AH112="","",'SF2 (9)'!AH112)</f>
        <v>20</v>
      </c>
      <c r="V109" s="315">
        <f>IF('SF2 (9)'!AG112="","",'SF2 (9)'!AG112)</f>
        <v>0</v>
      </c>
      <c r="W109" s="316">
        <f>IF('SF2 (10)'!AH112="","",'SF2 (10)'!AH112)</f>
        <v>21</v>
      </c>
      <c r="X109" s="315">
        <f>IF('SF2 (10)'!AG112="","",'SF2 (10)'!AG112)</f>
        <v>0</v>
      </c>
      <c r="Y109" s="316">
        <f>IF('SF2 (11)'!AH112="","",'SF2 (11)'!AH112)</f>
        <v>6</v>
      </c>
      <c r="Z109" s="315">
        <f>IF('SF2 (11)'!AG112="","",'SF2 (11)'!AG112)</f>
        <v>0</v>
      </c>
      <c r="AA109" s="408">
        <f t="shared" si="25"/>
        <v>201</v>
      </c>
      <c r="AB109" s="317">
        <f t="shared" si="26"/>
        <v>0</v>
      </c>
    </row>
    <row r="110" spans="3:28" ht="18" customHeight="1">
      <c r="C110" s="324">
        <v>36</v>
      </c>
      <c r="D110" s="313" t="str">
        <f>IF('SF2'!D113="","",'SF2'!D113)</f>
        <v>DIZON, SHANELLE LIM</v>
      </c>
      <c r="E110" s="325">
        <f>IF('SF2'!AH113="","",'SF2'!AH113)</f>
        <v>16</v>
      </c>
      <c r="F110" s="315">
        <f>IF('SF2'!AG113="","",'SF2'!AG113)</f>
        <v>0</v>
      </c>
      <c r="G110" s="316">
        <f>IF('SF2 (2)'!AH113="","",'SF2 (2)'!AH113)</f>
        <v>23</v>
      </c>
      <c r="H110" s="315">
        <f>IF('SF2 (2)'!AG113="","",'SF2 (2)'!AG113)</f>
        <v>0</v>
      </c>
      <c r="I110" s="316">
        <f>IF('SF2 (3)'!AH113="","",'SF2 (3)'!AH113)</f>
        <v>19</v>
      </c>
      <c r="J110" s="315">
        <f>IF('SF2 (3)'!AG113="","",'SF2 (3)'!AG113)</f>
        <v>0</v>
      </c>
      <c r="K110" s="316">
        <f>IF('SF2 (4)'!AH113="","",'SF2 (4)'!AH113)</f>
        <v>22</v>
      </c>
      <c r="L110" s="315">
        <f>IF('SF2 (4)'!AG113="","",'SF2 (4)'!AG113)</f>
        <v>0</v>
      </c>
      <c r="M110" s="316">
        <f>IF('SF2 (5)'!AH113="","",'SF2 (5)'!AH113)</f>
        <v>22</v>
      </c>
      <c r="N110" s="315">
        <f>IF('SF2 (5)'!AG113="","",'SF2 (5)'!AG113)</f>
        <v>0</v>
      </c>
      <c r="O110" s="316">
        <f>IF('SF2 (6)'!AH113="","",'SF2 (6)'!AH113)</f>
        <v>19</v>
      </c>
      <c r="P110" s="315">
        <f>IF('SF2 (6)'!AG113="","",'SF2 (6)'!AG113)</f>
        <v>0</v>
      </c>
      <c r="Q110" s="316">
        <f>IF('SF2 (7)'!AH113="","",'SF2 (7)'!AH113)</f>
        <v>13</v>
      </c>
      <c r="R110" s="315">
        <f>IF('SF2 (7)'!AG113="","",'SF2 (7)'!AG113)</f>
        <v>0</v>
      </c>
      <c r="S110" s="316">
        <f>IF('SF2 (8)'!AH113="","",'SF2 (8)'!AH113)</f>
        <v>20</v>
      </c>
      <c r="T110" s="315">
        <f>IF('SF2 (8)'!AG113="","",'SF2 (8)'!AG113)</f>
        <v>0</v>
      </c>
      <c r="U110" s="316">
        <f>IF('SF2 (9)'!AH113="","",'SF2 (9)'!AH113)</f>
        <v>20</v>
      </c>
      <c r="V110" s="315">
        <f>IF('SF2 (9)'!AG113="","",'SF2 (9)'!AG113)</f>
        <v>0</v>
      </c>
      <c r="W110" s="316">
        <f>IF('SF2 (10)'!AH113="","",'SF2 (10)'!AH113)</f>
        <v>21</v>
      </c>
      <c r="X110" s="315">
        <f>IF('SF2 (10)'!AG113="","",'SF2 (10)'!AG113)</f>
        <v>0</v>
      </c>
      <c r="Y110" s="316">
        <f>IF('SF2 (11)'!AH113="","",'SF2 (11)'!AH113)</f>
        <v>6</v>
      </c>
      <c r="Z110" s="315">
        <f>IF('SF2 (11)'!AG113="","",'SF2 (11)'!AG113)</f>
        <v>0</v>
      </c>
      <c r="AA110" s="408">
        <f t="shared" si="25"/>
        <v>201</v>
      </c>
      <c r="AB110" s="317">
        <f t="shared" si="26"/>
        <v>0</v>
      </c>
    </row>
    <row r="111" spans="3:28" ht="18" customHeight="1">
      <c r="C111" s="324">
        <v>37</v>
      </c>
      <c r="D111" s="313" t="str">
        <f>IF('SF2'!D114="","",'SF2'!D114)</f>
        <v>FRANCISCO, LORIE CHUA</v>
      </c>
      <c r="E111" s="325">
        <f>IF('SF2'!AH114="","",'SF2'!AH114)</f>
        <v>16</v>
      </c>
      <c r="F111" s="315">
        <f>IF('SF2'!AG114="","",'SF2'!AG114)</f>
        <v>0</v>
      </c>
      <c r="G111" s="316">
        <f>IF('SF2 (2)'!AH114="","",'SF2 (2)'!AH114)</f>
        <v>23</v>
      </c>
      <c r="H111" s="315">
        <f>IF('SF2 (2)'!AG114="","",'SF2 (2)'!AG114)</f>
        <v>0</v>
      </c>
      <c r="I111" s="316">
        <f>IF('SF2 (3)'!AH114="","",'SF2 (3)'!AH114)</f>
        <v>19</v>
      </c>
      <c r="J111" s="315">
        <f>IF('SF2 (3)'!AG114="","",'SF2 (3)'!AG114)</f>
        <v>0</v>
      </c>
      <c r="K111" s="316">
        <f>IF('SF2 (4)'!AH114="","",'SF2 (4)'!AH114)</f>
        <v>22</v>
      </c>
      <c r="L111" s="315">
        <f>IF('SF2 (4)'!AG114="","",'SF2 (4)'!AG114)</f>
        <v>0</v>
      </c>
      <c r="M111" s="316">
        <f>IF('SF2 (5)'!AH114="","",'SF2 (5)'!AH114)</f>
        <v>22</v>
      </c>
      <c r="N111" s="315">
        <f>IF('SF2 (5)'!AG114="","",'SF2 (5)'!AG114)</f>
        <v>0</v>
      </c>
      <c r="O111" s="316">
        <f>IF('SF2 (6)'!AH114="","",'SF2 (6)'!AH114)</f>
        <v>19</v>
      </c>
      <c r="P111" s="315">
        <f>IF('SF2 (6)'!AG114="","",'SF2 (6)'!AG114)</f>
        <v>0</v>
      </c>
      <c r="Q111" s="316">
        <f>IF('SF2 (7)'!AH114="","",'SF2 (7)'!AH114)</f>
        <v>13</v>
      </c>
      <c r="R111" s="315">
        <f>IF('SF2 (7)'!AG114="","",'SF2 (7)'!AG114)</f>
        <v>0</v>
      </c>
      <c r="S111" s="316">
        <f>IF('SF2 (8)'!AH114="","",'SF2 (8)'!AH114)</f>
        <v>20</v>
      </c>
      <c r="T111" s="315">
        <f>IF('SF2 (8)'!AG114="","",'SF2 (8)'!AG114)</f>
        <v>0</v>
      </c>
      <c r="U111" s="316">
        <f>IF('SF2 (9)'!AH114="","",'SF2 (9)'!AH114)</f>
        <v>20</v>
      </c>
      <c r="V111" s="315">
        <f>IF('SF2 (9)'!AG114="","",'SF2 (9)'!AG114)</f>
        <v>0</v>
      </c>
      <c r="W111" s="316">
        <f>IF('SF2 (10)'!AH114="","",'SF2 (10)'!AH114)</f>
        <v>21</v>
      </c>
      <c r="X111" s="315">
        <f>IF('SF2 (10)'!AG114="","",'SF2 (10)'!AG114)</f>
        <v>0</v>
      </c>
      <c r="Y111" s="316">
        <f>IF('SF2 (11)'!AH114="","",'SF2 (11)'!AH114)</f>
        <v>6</v>
      </c>
      <c r="Z111" s="315">
        <f>IF('SF2 (11)'!AG114="","",'SF2 (11)'!AG114)</f>
        <v>0</v>
      </c>
      <c r="AA111" s="408">
        <f t="shared" si="25"/>
        <v>201</v>
      </c>
      <c r="AB111" s="317">
        <f t="shared" si="26"/>
        <v>0</v>
      </c>
    </row>
    <row r="112" spans="3:28" ht="18" customHeight="1">
      <c r="C112" s="324">
        <v>38</v>
      </c>
      <c r="D112" s="313" t="str">
        <f>IF('SF2'!D115="","",'SF2'!D115)</f>
        <v>ORTEGA, JANELLE SY</v>
      </c>
      <c r="E112" s="325">
        <f>IF('SF2'!AH115="","",'SF2'!AH115)</f>
        <v>16</v>
      </c>
      <c r="F112" s="315">
        <f>IF('SF2'!AG115="","",'SF2'!AG115)</f>
        <v>0</v>
      </c>
      <c r="G112" s="316">
        <f>IF('SF2 (2)'!AH115="","",'SF2 (2)'!AH115)</f>
        <v>23</v>
      </c>
      <c r="H112" s="315">
        <f>IF('SF2 (2)'!AG115="","",'SF2 (2)'!AG115)</f>
        <v>0</v>
      </c>
      <c r="I112" s="316">
        <f>IF('SF2 (3)'!AH115="","",'SF2 (3)'!AH115)</f>
        <v>19</v>
      </c>
      <c r="J112" s="315">
        <f>IF('SF2 (3)'!AG115="","",'SF2 (3)'!AG115)</f>
        <v>0</v>
      </c>
      <c r="K112" s="316">
        <f>IF('SF2 (4)'!AH115="","",'SF2 (4)'!AH115)</f>
        <v>22</v>
      </c>
      <c r="L112" s="315">
        <f>IF('SF2 (4)'!AG115="","",'SF2 (4)'!AG115)</f>
        <v>0</v>
      </c>
      <c r="M112" s="316">
        <f>IF('SF2 (5)'!AH115="","",'SF2 (5)'!AH115)</f>
        <v>22</v>
      </c>
      <c r="N112" s="315">
        <f>IF('SF2 (5)'!AG115="","",'SF2 (5)'!AG115)</f>
        <v>0</v>
      </c>
      <c r="O112" s="316">
        <f>IF('SF2 (6)'!AH115="","",'SF2 (6)'!AH115)</f>
        <v>19</v>
      </c>
      <c r="P112" s="315">
        <f>IF('SF2 (6)'!AG115="","",'SF2 (6)'!AG115)</f>
        <v>0</v>
      </c>
      <c r="Q112" s="316">
        <f>IF('SF2 (7)'!AH115="","",'SF2 (7)'!AH115)</f>
        <v>13</v>
      </c>
      <c r="R112" s="315">
        <f>IF('SF2 (7)'!AG115="","",'SF2 (7)'!AG115)</f>
        <v>0</v>
      </c>
      <c r="S112" s="316">
        <f>IF('SF2 (8)'!AH115="","",'SF2 (8)'!AH115)</f>
        <v>20</v>
      </c>
      <c r="T112" s="315">
        <f>IF('SF2 (8)'!AG115="","",'SF2 (8)'!AG115)</f>
        <v>0</v>
      </c>
      <c r="U112" s="316">
        <f>IF('SF2 (9)'!AH115="","",'SF2 (9)'!AH115)</f>
        <v>20</v>
      </c>
      <c r="V112" s="315">
        <f>IF('SF2 (9)'!AG115="","",'SF2 (9)'!AG115)</f>
        <v>0</v>
      </c>
      <c r="W112" s="316">
        <f>IF('SF2 (10)'!AH115="","",'SF2 (10)'!AH115)</f>
        <v>21</v>
      </c>
      <c r="X112" s="315">
        <f>IF('SF2 (10)'!AG115="","",'SF2 (10)'!AG115)</f>
        <v>0</v>
      </c>
      <c r="Y112" s="316">
        <f>IF('SF2 (11)'!AH115="","",'SF2 (11)'!AH115)</f>
        <v>6</v>
      </c>
      <c r="Z112" s="315">
        <f>IF('SF2 (11)'!AG115="","",'SF2 (11)'!AG115)</f>
        <v>0</v>
      </c>
      <c r="AA112" s="408">
        <f t="shared" si="25"/>
        <v>201</v>
      </c>
      <c r="AB112" s="317">
        <f t="shared" si="26"/>
        <v>0</v>
      </c>
    </row>
    <row r="113" spans="3:30" ht="18" customHeight="1">
      <c r="C113" s="324">
        <v>39</v>
      </c>
      <c r="D113" s="313" t="str">
        <f>IF('SF2'!D116="","",'SF2'!D116)</f>
        <v>CHAVEZ, FAYE GO</v>
      </c>
      <c r="E113" s="325">
        <f>IF('SF2'!AH116="","",'SF2'!AH116)</f>
        <v>16</v>
      </c>
      <c r="F113" s="315">
        <f>IF('SF2'!AG116="","",'SF2'!AG116)</f>
        <v>0</v>
      </c>
      <c r="G113" s="316">
        <f>IF('SF2 (2)'!AH116="","",'SF2 (2)'!AH116)</f>
        <v>23</v>
      </c>
      <c r="H113" s="315">
        <f>IF('SF2 (2)'!AG116="","",'SF2 (2)'!AG116)</f>
        <v>0</v>
      </c>
      <c r="I113" s="316">
        <f>IF('SF2 (3)'!AH116="","",'SF2 (3)'!AH116)</f>
        <v>19</v>
      </c>
      <c r="J113" s="315">
        <f>IF('SF2 (3)'!AG116="","",'SF2 (3)'!AG116)</f>
        <v>0</v>
      </c>
      <c r="K113" s="316">
        <f>IF('SF2 (4)'!AH116="","",'SF2 (4)'!AH116)</f>
        <v>22</v>
      </c>
      <c r="L113" s="315">
        <f>IF('SF2 (4)'!AG116="","",'SF2 (4)'!AG116)</f>
        <v>0</v>
      </c>
      <c r="M113" s="316">
        <f>IF('SF2 (5)'!AH116="","",'SF2 (5)'!AH116)</f>
        <v>22</v>
      </c>
      <c r="N113" s="315">
        <f>IF('SF2 (5)'!AG116="","",'SF2 (5)'!AG116)</f>
        <v>0</v>
      </c>
      <c r="O113" s="316">
        <f>IF('SF2 (6)'!AH116="","",'SF2 (6)'!AH116)</f>
        <v>19</v>
      </c>
      <c r="P113" s="315">
        <f>IF('SF2 (6)'!AG116="","",'SF2 (6)'!AG116)</f>
        <v>0</v>
      </c>
      <c r="Q113" s="316">
        <f>IF('SF2 (7)'!AH116="","",'SF2 (7)'!AH116)</f>
        <v>13</v>
      </c>
      <c r="R113" s="315">
        <f>IF('SF2 (7)'!AG116="","",'SF2 (7)'!AG116)</f>
        <v>0</v>
      </c>
      <c r="S113" s="316">
        <f>IF('SF2 (8)'!AH116="","",'SF2 (8)'!AH116)</f>
        <v>20</v>
      </c>
      <c r="T113" s="315">
        <f>IF('SF2 (8)'!AG116="","",'SF2 (8)'!AG116)</f>
        <v>0</v>
      </c>
      <c r="U113" s="316">
        <f>IF('SF2 (9)'!AH116="","",'SF2 (9)'!AH116)</f>
        <v>20</v>
      </c>
      <c r="V113" s="315">
        <f>IF('SF2 (9)'!AG116="","",'SF2 (9)'!AG116)</f>
        <v>0</v>
      </c>
      <c r="W113" s="316">
        <f>IF('SF2 (10)'!AH116="","",'SF2 (10)'!AH116)</f>
        <v>21</v>
      </c>
      <c r="X113" s="315">
        <f>IF('SF2 (10)'!AG116="","",'SF2 (10)'!AG116)</f>
        <v>0</v>
      </c>
      <c r="Y113" s="316">
        <f>IF('SF2 (11)'!AH116="","",'SF2 (11)'!AH116)</f>
        <v>6</v>
      </c>
      <c r="Z113" s="315">
        <f>IF('SF2 (11)'!AG116="","",'SF2 (11)'!AG116)</f>
        <v>0</v>
      </c>
      <c r="AA113" s="408">
        <f t="shared" si="25"/>
        <v>201</v>
      </c>
      <c r="AB113" s="317">
        <f t="shared" si="26"/>
        <v>0</v>
      </c>
    </row>
    <row r="114" spans="3:30" ht="18" customHeight="1">
      <c r="C114" s="324">
        <v>40</v>
      </c>
      <c r="D114" s="313" t="str">
        <f>IF('SF2'!D117="","",'SF2'!D117)</f>
        <v>LIM, ROWENA TAN</v>
      </c>
      <c r="E114" s="325">
        <f>IF('SF2'!AH117="","",'SF2'!AH117)</f>
        <v>16</v>
      </c>
      <c r="F114" s="315">
        <f>IF('SF2'!AG117="","",'SF2'!AG117)</f>
        <v>0</v>
      </c>
      <c r="G114" s="316">
        <f>IF('SF2 (2)'!AH117="","",'SF2 (2)'!AH117)</f>
        <v>23</v>
      </c>
      <c r="H114" s="315">
        <f>IF('SF2 (2)'!AG117="","",'SF2 (2)'!AG117)</f>
        <v>0</v>
      </c>
      <c r="I114" s="316">
        <f>IF('SF2 (3)'!AH117="","",'SF2 (3)'!AH117)</f>
        <v>19</v>
      </c>
      <c r="J114" s="315">
        <f>IF('SF2 (3)'!AG117="","",'SF2 (3)'!AG117)</f>
        <v>0</v>
      </c>
      <c r="K114" s="316">
        <f>IF('SF2 (4)'!AH117="","",'SF2 (4)'!AH117)</f>
        <v>22</v>
      </c>
      <c r="L114" s="315">
        <f>IF('SF2 (4)'!AG117="","",'SF2 (4)'!AG117)</f>
        <v>0</v>
      </c>
      <c r="M114" s="316">
        <f>IF('SF2 (5)'!AH117="","",'SF2 (5)'!AH117)</f>
        <v>22</v>
      </c>
      <c r="N114" s="315">
        <f>IF('SF2 (5)'!AG117="","",'SF2 (5)'!AG117)</f>
        <v>0</v>
      </c>
      <c r="O114" s="316">
        <f>IF('SF2 (6)'!AH117="","",'SF2 (6)'!AH117)</f>
        <v>19</v>
      </c>
      <c r="P114" s="315">
        <f>IF('SF2 (6)'!AG117="","",'SF2 (6)'!AG117)</f>
        <v>0</v>
      </c>
      <c r="Q114" s="316">
        <f>IF('SF2 (7)'!AH117="","",'SF2 (7)'!AH117)</f>
        <v>13</v>
      </c>
      <c r="R114" s="315">
        <f>IF('SF2 (7)'!AG117="","",'SF2 (7)'!AG117)</f>
        <v>0</v>
      </c>
      <c r="S114" s="316">
        <f>IF('SF2 (8)'!AH117="","",'SF2 (8)'!AH117)</f>
        <v>20</v>
      </c>
      <c r="T114" s="315">
        <f>IF('SF2 (8)'!AG117="","",'SF2 (8)'!AG117)</f>
        <v>0</v>
      </c>
      <c r="U114" s="316">
        <f>IF('SF2 (9)'!AH117="","",'SF2 (9)'!AH117)</f>
        <v>20</v>
      </c>
      <c r="V114" s="315">
        <f>IF('SF2 (9)'!AG117="","",'SF2 (9)'!AG117)</f>
        <v>0</v>
      </c>
      <c r="W114" s="316">
        <f>IF('SF2 (10)'!AH117="","",'SF2 (10)'!AH117)</f>
        <v>21</v>
      </c>
      <c r="X114" s="315">
        <f>IF('SF2 (10)'!AG117="","",'SF2 (10)'!AG117)</f>
        <v>0</v>
      </c>
      <c r="Y114" s="316">
        <f>IF('SF2 (11)'!AH117="","",'SF2 (11)'!AH117)</f>
        <v>6</v>
      </c>
      <c r="Z114" s="315">
        <f>IF('SF2 (11)'!AG117="","",'SF2 (11)'!AG117)</f>
        <v>0</v>
      </c>
      <c r="AA114" s="408">
        <f t="shared" si="25"/>
        <v>201</v>
      </c>
      <c r="AB114" s="317">
        <f t="shared" si="26"/>
        <v>0</v>
      </c>
    </row>
    <row r="115" spans="3:30" ht="18" customHeight="1">
      <c r="C115" s="324">
        <v>41</v>
      </c>
      <c r="D115" s="313" t="str">
        <f>IF('SF2'!D118="","",'SF2'!D118)</f>
        <v>CHUA, KRISTA ONG</v>
      </c>
      <c r="E115" s="325">
        <f>IF('SF2'!AH118="","",'SF2'!AH118)</f>
        <v>16</v>
      </c>
      <c r="F115" s="315">
        <f>IF('SF2'!AG118="","",'SF2'!AG118)</f>
        <v>0</v>
      </c>
      <c r="G115" s="316">
        <f>IF('SF2 (2)'!AH118="","",'SF2 (2)'!AH118)</f>
        <v>23</v>
      </c>
      <c r="H115" s="315">
        <f>IF('SF2 (2)'!AG118="","",'SF2 (2)'!AG118)</f>
        <v>0</v>
      </c>
      <c r="I115" s="316">
        <f>IF('SF2 (3)'!AH118="","",'SF2 (3)'!AH118)</f>
        <v>19</v>
      </c>
      <c r="J115" s="315">
        <f>IF('SF2 (3)'!AG118="","",'SF2 (3)'!AG118)</f>
        <v>0</v>
      </c>
      <c r="K115" s="316">
        <f>IF('SF2 (4)'!AH118="","",'SF2 (4)'!AH118)</f>
        <v>22</v>
      </c>
      <c r="L115" s="315">
        <f>IF('SF2 (4)'!AG118="","",'SF2 (4)'!AG118)</f>
        <v>0</v>
      </c>
      <c r="M115" s="316">
        <f>IF('SF2 (5)'!AH118="","",'SF2 (5)'!AH118)</f>
        <v>22</v>
      </c>
      <c r="N115" s="315">
        <f>IF('SF2 (5)'!AG118="","",'SF2 (5)'!AG118)</f>
        <v>0</v>
      </c>
      <c r="O115" s="316">
        <f>IF('SF2 (6)'!AH118="","",'SF2 (6)'!AH118)</f>
        <v>19</v>
      </c>
      <c r="P115" s="315">
        <f>IF('SF2 (6)'!AG118="","",'SF2 (6)'!AG118)</f>
        <v>0</v>
      </c>
      <c r="Q115" s="316">
        <f>IF('SF2 (7)'!AH118="","",'SF2 (7)'!AH118)</f>
        <v>13</v>
      </c>
      <c r="R115" s="315">
        <f>IF('SF2 (7)'!AG118="","",'SF2 (7)'!AG118)</f>
        <v>0</v>
      </c>
      <c r="S115" s="316">
        <f>IF('SF2 (8)'!AH118="","",'SF2 (8)'!AH118)</f>
        <v>20</v>
      </c>
      <c r="T115" s="315">
        <f>IF('SF2 (8)'!AG118="","",'SF2 (8)'!AG118)</f>
        <v>0</v>
      </c>
      <c r="U115" s="316">
        <f>IF('SF2 (9)'!AH118="","",'SF2 (9)'!AH118)</f>
        <v>20</v>
      </c>
      <c r="V115" s="315">
        <f>IF('SF2 (9)'!AG118="","",'SF2 (9)'!AG118)</f>
        <v>0</v>
      </c>
      <c r="W115" s="316">
        <f>IF('SF2 (10)'!AH118="","",'SF2 (10)'!AH118)</f>
        <v>21</v>
      </c>
      <c r="X115" s="315">
        <f>IF('SF2 (10)'!AG118="","",'SF2 (10)'!AG118)</f>
        <v>0</v>
      </c>
      <c r="Y115" s="316">
        <f>IF('SF2 (11)'!AH118="","",'SF2 (11)'!AH118)</f>
        <v>6</v>
      </c>
      <c r="Z115" s="315">
        <f>IF('SF2 (11)'!AG118="","",'SF2 (11)'!AG118)</f>
        <v>0</v>
      </c>
      <c r="AA115" s="408">
        <f t="shared" si="25"/>
        <v>201</v>
      </c>
      <c r="AB115" s="317">
        <f t="shared" si="26"/>
        <v>0</v>
      </c>
      <c r="AD115" s="303">
        <f>IF(D115="",0,1)</f>
        <v>1</v>
      </c>
    </row>
    <row r="116" spans="3:30" ht="18" customHeight="1">
      <c r="C116" s="324">
        <v>42</v>
      </c>
      <c r="D116" s="313" t="str">
        <f>IF('SF2'!D119="","",'SF2'!D119)</f>
        <v>SY, MICHELLE UY</v>
      </c>
      <c r="E116" s="325">
        <f>IF('SF2'!AH119="","",'SF2'!AH119)</f>
        <v>16</v>
      </c>
      <c r="F116" s="315">
        <f>IF('SF2'!AG119="","",'SF2'!AG119)</f>
        <v>0</v>
      </c>
      <c r="G116" s="316">
        <f>IF('SF2 (2)'!AH119="","",'SF2 (2)'!AH119)</f>
        <v>23</v>
      </c>
      <c r="H116" s="315">
        <f>IF('SF2 (2)'!AG119="","",'SF2 (2)'!AG119)</f>
        <v>0</v>
      </c>
      <c r="I116" s="316">
        <f>IF('SF2 (3)'!AH119="","",'SF2 (3)'!AH119)</f>
        <v>19</v>
      </c>
      <c r="J116" s="315">
        <f>IF('SF2 (3)'!AG119="","",'SF2 (3)'!AG119)</f>
        <v>0</v>
      </c>
      <c r="K116" s="316">
        <f>IF('SF2 (4)'!AH119="","",'SF2 (4)'!AH119)</f>
        <v>22</v>
      </c>
      <c r="L116" s="315">
        <f>IF('SF2 (4)'!AG119="","",'SF2 (4)'!AG119)</f>
        <v>0</v>
      </c>
      <c r="M116" s="316">
        <f>IF('SF2 (5)'!AH119="","",'SF2 (5)'!AH119)</f>
        <v>22</v>
      </c>
      <c r="N116" s="315">
        <f>IF('SF2 (5)'!AG119="","",'SF2 (5)'!AG119)</f>
        <v>0</v>
      </c>
      <c r="O116" s="316">
        <f>IF('SF2 (6)'!AH119="","",'SF2 (6)'!AH119)</f>
        <v>19</v>
      </c>
      <c r="P116" s="315">
        <f>IF('SF2 (6)'!AG119="","",'SF2 (6)'!AG119)</f>
        <v>0</v>
      </c>
      <c r="Q116" s="316">
        <f>IF('SF2 (7)'!AH119="","",'SF2 (7)'!AH119)</f>
        <v>13</v>
      </c>
      <c r="R116" s="315">
        <f>IF('SF2 (7)'!AG119="","",'SF2 (7)'!AG119)</f>
        <v>0</v>
      </c>
      <c r="S116" s="316">
        <f>IF('SF2 (8)'!AH119="","",'SF2 (8)'!AH119)</f>
        <v>20</v>
      </c>
      <c r="T116" s="315">
        <f>IF('SF2 (8)'!AG119="","",'SF2 (8)'!AG119)</f>
        <v>0</v>
      </c>
      <c r="U116" s="316">
        <f>IF('SF2 (9)'!AH119="","",'SF2 (9)'!AH119)</f>
        <v>20</v>
      </c>
      <c r="V116" s="315">
        <f>IF('SF2 (9)'!AG119="","",'SF2 (9)'!AG119)</f>
        <v>0</v>
      </c>
      <c r="W116" s="316">
        <f>IF('SF2 (10)'!AH119="","",'SF2 (10)'!AH119)</f>
        <v>21</v>
      </c>
      <c r="X116" s="315">
        <f>IF('SF2 (10)'!AG119="","",'SF2 (10)'!AG119)</f>
        <v>0</v>
      </c>
      <c r="Y116" s="316">
        <f>IF('SF2 (11)'!AH119="","",'SF2 (11)'!AH119)</f>
        <v>6</v>
      </c>
      <c r="Z116" s="315">
        <f>IF('SF2 (11)'!AG119="","",'SF2 (11)'!AG119)</f>
        <v>0</v>
      </c>
      <c r="AA116" s="408">
        <f t="shared" si="25"/>
        <v>201</v>
      </c>
      <c r="AB116" s="317">
        <f t="shared" si="26"/>
        <v>0</v>
      </c>
      <c r="AD116" s="303">
        <f t="shared" ref="AD116:AD134" si="27">IF(D116="",0,1)</f>
        <v>1</v>
      </c>
    </row>
    <row r="117" spans="3:30" ht="18" customHeight="1">
      <c r="C117" s="324">
        <v>43</v>
      </c>
      <c r="D117" s="313" t="str">
        <f>IF('SF2'!D120="","",'SF2'!D120)</f>
        <v>GO, CLARIBEL CO</v>
      </c>
      <c r="E117" s="325">
        <f>IF('SF2'!AH120="","",'SF2'!AH120)</f>
        <v>16</v>
      </c>
      <c r="F117" s="315">
        <f>IF('SF2'!AG120="","",'SF2'!AG120)</f>
        <v>0</v>
      </c>
      <c r="G117" s="316">
        <f>IF('SF2 (2)'!AH120="","",'SF2 (2)'!AH120)</f>
        <v>23</v>
      </c>
      <c r="H117" s="315">
        <f>IF('SF2 (2)'!AG120="","",'SF2 (2)'!AG120)</f>
        <v>0</v>
      </c>
      <c r="I117" s="316">
        <f>IF('SF2 (3)'!AH120="","",'SF2 (3)'!AH120)</f>
        <v>19</v>
      </c>
      <c r="J117" s="315">
        <f>IF('SF2 (3)'!AG120="","",'SF2 (3)'!AG120)</f>
        <v>0</v>
      </c>
      <c r="K117" s="316">
        <f>IF('SF2 (4)'!AH120="","",'SF2 (4)'!AH120)</f>
        <v>22</v>
      </c>
      <c r="L117" s="315">
        <f>IF('SF2 (4)'!AG120="","",'SF2 (4)'!AG120)</f>
        <v>0</v>
      </c>
      <c r="M117" s="316">
        <f>IF('SF2 (5)'!AH120="","",'SF2 (5)'!AH120)</f>
        <v>22</v>
      </c>
      <c r="N117" s="315">
        <f>IF('SF2 (5)'!AG120="","",'SF2 (5)'!AG120)</f>
        <v>0</v>
      </c>
      <c r="O117" s="316">
        <f>IF('SF2 (6)'!AH120="","",'SF2 (6)'!AH120)</f>
        <v>19</v>
      </c>
      <c r="P117" s="315">
        <f>IF('SF2 (6)'!AG120="","",'SF2 (6)'!AG120)</f>
        <v>0</v>
      </c>
      <c r="Q117" s="316">
        <f>IF('SF2 (7)'!AH120="","",'SF2 (7)'!AH120)</f>
        <v>13</v>
      </c>
      <c r="R117" s="315">
        <f>IF('SF2 (7)'!AG120="","",'SF2 (7)'!AG120)</f>
        <v>0</v>
      </c>
      <c r="S117" s="316">
        <f>IF('SF2 (8)'!AH120="","",'SF2 (8)'!AH120)</f>
        <v>20</v>
      </c>
      <c r="T117" s="315">
        <f>IF('SF2 (8)'!AG120="","",'SF2 (8)'!AG120)</f>
        <v>0</v>
      </c>
      <c r="U117" s="316">
        <f>IF('SF2 (9)'!AH120="","",'SF2 (9)'!AH120)</f>
        <v>20</v>
      </c>
      <c r="V117" s="315">
        <f>IF('SF2 (9)'!AG120="","",'SF2 (9)'!AG120)</f>
        <v>0</v>
      </c>
      <c r="W117" s="316">
        <f>IF('SF2 (10)'!AH120="","",'SF2 (10)'!AH120)</f>
        <v>21</v>
      </c>
      <c r="X117" s="315">
        <f>IF('SF2 (10)'!AG120="","",'SF2 (10)'!AG120)</f>
        <v>0</v>
      </c>
      <c r="Y117" s="316">
        <f>IF('SF2 (11)'!AH120="","",'SF2 (11)'!AH120)</f>
        <v>6</v>
      </c>
      <c r="Z117" s="315">
        <f>IF('SF2 (11)'!AG120="","",'SF2 (11)'!AG120)</f>
        <v>0</v>
      </c>
      <c r="AA117" s="408">
        <f t="shared" si="25"/>
        <v>201</v>
      </c>
      <c r="AB117" s="317">
        <f t="shared" si="26"/>
        <v>0</v>
      </c>
      <c r="AD117" s="303">
        <f t="shared" si="27"/>
        <v>1</v>
      </c>
    </row>
    <row r="118" spans="3:30" ht="18" customHeight="1">
      <c r="C118" s="324">
        <v>44</v>
      </c>
      <c r="D118" s="313" t="str">
        <f>IF('SF2'!D121="","",'SF2'!D121)</f>
        <v>TAN, DAISY DY</v>
      </c>
      <c r="E118" s="325">
        <f>IF('SF2'!AH121="","",'SF2'!AH121)</f>
        <v>16</v>
      </c>
      <c r="F118" s="315">
        <f>IF('SF2'!AG121="","",'SF2'!AG121)</f>
        <v>0</v>
      </c>
      <c r="G118" s="316">
        <f>IF('SF2 (2)'!AH121="","",'SF2 (2)'!AH121)</f>
        <v>23</v>
      </c>
      <c r="H118" s="315">
        <f>IF('SF2 (2)'!AG121="","",'SF2 (2)'!AG121)</f>
        <v>0</v>
      </c>
      <c r="I118" s="316">
        <f>IF('SF2 (3)'!AH121="","",'SF2 (3)'!AH121)</f>
        <v>19</v>
      </c>
      <c r="J118" s="315">
        <f>IF('SF2 (3)'!AG121="","",'SF2 (3)'!AG121)</f>
        <v>0</v>
      </c>
      <c r="K118" s="316">
        <f>IF('SF2 (4)'!AH121="","",'SF2 (4)'!AH121)</f>
        <v>22</v>
      </c>
      <c r="L118" s="315">
        <f>IF('SF2 (4)'!AG121="","",'SF2 (4)'!AG121)</f>
        <v>0</v>
      </c>
      <c r="M118" s="316">
        <f>IF('SF2 (5)'!AH121="","",'SF2 (5)'!AH121)</f>
        <v>22</v>
      </c>
      <c r="N118" s="315">
        <f>IF('SF2 (5)'!AG121="","",'SF2 (5)'!AG121)</f>
        <v>0</v>
      </c>
      <c r="O118" s="316">
        <f>IF('SF2 (6)'!AH121="","",'SF2 (6)'!AH121)</f>
        <v>19</v>
      </c>
      <c r="P118" s="315">
        <f>IF('SF2 (6)'!AG121="","",'SF2 (6)'!AG121)</f>
        <v>0</v>
      </c>
      <c r="Q118" s="316">
        <f>IF('SF2 (7)'!AH121="","",'SF2 (7)'!AH121)</f>
        <v>13</v>
      </c>
      <c r="R118" s="315">
        <f>IF('SF2 (7)'!AG121="","",'SF2 (7)'!AG121)</f>
        <v>0</v>
      </c>
      <c r="S118" s="316">
        <f>IF('SF2 (8)'!AH121="","",'SF2 (8)'!AH121)</f>
        <v>20</v>
      </c>
      <c r="T118" s="315">
        <f>IF('SF2 (8)'!AG121="","",'SF2 (8)'!AG121)</f>
        <v>0</v>
      </c>
      <c r="U118" s="316">
        <f>IF('SF2 (9)'!AH121="","",'SF2 (9)'!AH121)</f>
        <v>20</v>
      </c>
      <c r="V118" s="315">
        <f>IF('SF2 (9)'!AG121="","",'SF2 (9)'!AG121)</f>
        <v>0</v>
      </c>
      <c r="W118" s="316">
        <f>IF('SF2 (10)'!AH121="","",'SF2 (10)'!AH121)</f>
        <v>21</v>
      </c>
      <c r="X118" s="315">
        <f>IF('SF2 (10)'!AG121="","",'SF2 (10)'!AG121)</f>
        <v>0</v>
      </c>
      <c r="Y118" s="316">
        <f>IF('SF2 (11)'!AH121="","",'SF2 (11)'!AH121)</f>
        <v>6</v>
      </c>
      <c r="Z118" s="315">
        <f>IF('SF2 (11)'!AG121="","",'SF2 (11)'!AG121)</f>
        <v>0</v>
      </c>
      <c r="AA118" s="408">
        <f t="shared" si="25"/>
        <v>201</v>
      </c>
      <c r="AB118" s="317">
        <f t="shared" si="26"/>
        <v>0</v>
      </c>
      <c r="AD118" s="303">
        <f t="shared" si="27"/>
        <v>1</v>
      </c>
    </row>
    <row r="119" spans="3:30" ht="18" customHeight="1">
      <c r="C119" s="324">
        <v>45</v>
      </c>
      <c r="D119" s="313" t="str">
        <f>IF('SF2'!D122="","",'SF2'!D122)</f>
        <v>ONG, PRECIOUS TIU</v>
      </c>
      <c r="E119" s="325">
        <f>IF('SF2'!AH122="","",'SF2'!AH122)</f>
        <v>16</v>
      </c>
      <c r="F119" s="315">
        <f>IF('SF2'!AG122="","",'SF2'!AG122)</f>
        <v>0</v>
      </c>
      <c r="G119" s="316">
        <f>IF('SF2 (2)'!AH122="","",'SF2 (2)'!AH122)</f>
        <v>23</v>
      </c>
      <c r="H119" s="315">
        <f>IF('SF2 (2)'!AG122="","",'SF2 (2)'!AG122)</f>
        <v>0</v>
      </c>
      <c r="I119" s="316">
        <f>IF('SF2 (3)'!AH122="","",'SF2 (3)'!AH122)</f>
        <v>19</v>
      </c>
      <c r="J119" s="315">
        <f>IF('SF2 (3)'!AG122="","",'SF2 (3)'!AG122)</f>
        <v>0</v>
      </c>
      <c r="K119" s="316">
        <f>IF('SF2 (4)'!AH122="","",'SF2 (4)'!AH122)</f>
        <v>22</v>
      </c>
      <c r="L119" s="315">
        <f>IF('SF2 (4)'!AG122="","",'SF2 (4)'!AG122)</f>
        <v>0</v>
      </c>
      <c r="M119" s="316">
        <f>IF('SF2 (5)'!AH122="","",'SF2 (5)'!AH122)</f>
        <v>22</v>
      </c>
      <c r="N119" s="315">
        <f>IF('SF2 (5)'!AG122="","",'SF2 (5)'!AG122)</f>
        <v>0</v>
      </c>
      <c r="O119" s="316">
        <f>IF('SF2 (6)'!AH122="","",'SF2 (6)'!AH122)</f>
        <v>19</v>
      </c>
      <c r="P119" s="315">
        <f>IF('SF2 (6)'!AG122="","",'SF2 (6)'!AG122)</f>
        <v>0</v>
      </c>
      <c r="Q119" s="316">
        <f>IF('SF2 (7)'!AH122="","",'SF2 (7)'!AH122)</f>
        <v>13</v>
      </c>
      <c r="R119" s="315">
        <f>IF('SF2 (7)'!AG122="","",'SF2 (7)'!AG122)</f>
        <v>0</v>
      </c>
      <c r="S119" s="316">
        <f>IF('SF2 (8)'!AH122="","",'SF2 (8)'!AH122)</f>
        <v>20</v>
      </c>
      <c r="T119" s="315">
        <f>IF('SF2 (8)'!AG122="","",'SF2 (8)'!AG122)</f>
        <v>0</v>
      </c>
      <c r="U119" s="316">
        <f>IF('SF2 (9)'!AH122="","",'SF2 (9)'!AH122)</f>
        <v>20</v>
      </c>
      <c r="V119" s="315">
        <f>IF('SF2 (9)'!AG122="","",'SF2 (9)'!AG122)</f>
        <v>0</v>
      </c>
      <c r="W119" s="316">
        <f>IF('SF2 (10)'!AH122="","",'SF2 (10)'!AH122)</f>
        <v>21</v>
      </c>
      <c r="X119" s="315">
        <f>IF('SF2 (10)'!AG122="","",'SF2 (10)'!AG122)</f>
        <v>0</v>
      </c>
      <c r="Y119" s="316">
        <f>IF('SF2 (11)'!AH122="","",'SF2 (11)'!AH122)</f>
        <v>6</v>
      </c>
      <c r="Z119" s="315">
        <f>IF('SF2 (11)'!AG122="","",'SF2 (11)'!AG122)</f>
        <v>0</v>
      </c>
      <c r="AA119" s="408">
        <f t="shared" si="25"/>
        <v>201</v>
      </c>
      <c r="AB119" s="317">
        <f t="shared" si="26"/>
        <v>0</v>
      </c>
      <c r="AD119" s="303">
        <f t="shared" si="27"/>
        <v>1</v>
      </c>
    </row>
    <row r="120" spans="3:30" ht="18" customHeight="1">
      <c r="C120" s="324">
        <v>46</v>
      </c>
      <c r="D120" s="313" t="str">
        <f>IF('SF2'!D123="","",'SF2'!D123)</f>
        <v>UY, PHOEBE YUMUL</v>
      </c>
      <c r="E120" s="325">
        <f>IF('SF2'!AH123="","",'SF2'!AH123)</f>
        <v>16</v>
      </c>
      <c r="F120" s="315">
        <f>IF('SF2'!AG123="","",'SF2'!AG123)</f>
        <v>0</v>
      </c>
      <c r="G120" s="316">
        <f>IF('SF2 (2)'!AH123="","",'SF2 (2)'!AH123)</f>
        <v>23</v>
      </c>
      <c r="H120" s="315">
        <f>IF('SF2 (2)'!AG123="","",'SF2 (2)'!AG123)</f>
        <v>0</v>
      </c>
      <c r="I120" s="316">
        <f>IF('SF2 (3)'!AH123="","",'SF2 (3)'!AH123)</f>
        <v>19</v>
      </c>
      <c r="J120" s="315">
        <f>IF('SF2 (3)'!AG123="","",'SF2 (3)'!AG123)</f>
        <v>0</v>
      </c>
      <c r="K120" s="316">
        <f>IF('SF2 (4)'!AH123="","",'SF2 (4)'!AH123)</f>
        <v>22</v>
      </c>
      <c r="L120" s="315">
        <f>IF('SF2 (4)'!AG123="","",'SF2 (4)'!AG123)</f>
        <v>0</v>
      </c>
      <c r="M120" s="316">
        <f>IF('SF2 (5)'!AH123="","",'SF2 (5)'!AH123)</f>
        <v>22</v>
      </c>
      <c r="N120" s="315">
        <f>IF('SF2 (5)'!AG123="","",'SF2 (5)'!AG123)</f>
        <v>0</v>
      </c>
      <c r="O120" s="316">
        <f>IF('SF2 (6)'!AH123="","",'SF2 (6)'!AH123)</f>
        <v>19</v>
      </c>
      <c r="P120" s="315">
        <f>IF('SF2 (6)'!AG123="","",'SF2 (6)'!AG123)</f>
        <v>0</v>
      </c>
      <c r="Q120" s="316">
        <f>IF('SF2 (7)'!AH123="","",'SF2 (7)'!AH123)</f>
        <v>13</v>
      </c>
      <c r="R120" s="315">
        <f>IF('SF2 (7)'!AG123="","",'SF2 (7)'!AG123)</f>
        <v>0</v>
      </c>
      <c r="S120" s="316">
        <f>IF('SF2 (8)'!AH123="","",'SF2 (8)'!AH123)</f>
        <v>20</v>
      </c>
      <c r="T120" s="315">
        <f>IF('SF2 (8)'!AG123="","",'SF2 (8)'!AG123)</f>
        <v>0</v>
      </c>
      <c r="U120" s="316">
        <f>IF('SF2 (9)'!AH123="","",'SF2 (9)'!AH123)</f>
        <v>20</v>
      </c>
      <c r="V120" s="315">
        <f>IF('SF2 (9)'!AG123="","",'SF2 (9)'!AG123)</f>
        <v>0</v>
      </c>
      <c r="W120" s="316">
        <f>IF('SF2 (10)'!AH123="","",'SF2 (10)'!AH123)</f>
        <v>21</v>
      </c>
      <c r="X120" s="315">
        <f>IF('SF2 (10)'!AG123="","",'SF2 (10)'!AG123)</f>
        <v>0</v>
      </c>
      <c r="Y120" s="316">
        <f>IF('SF2 (11)'!AH123="","",'SF2 (11)'!AH123)</f>
        <v>6</v>
      </c>
      <c r="Z120" s="315">
        <f>IF('SF2 (11)'!AG123="","",'SF2 (11)'!AG123)</f>
        <v>0</v>
      </c>
      <c r="AA120" s="408">
        <f t="shared" si="25"/>
        <v>201</v>
      </c>
      <c r="AB120" s="317">
        <f t="shared" si="26"/>
        <v>0</v>
      </c>
      <c r="AD120" s="303">
        <f t="shared" si="27"/>
        <v>1</v>
      </c>
    </row>
    <row r="121" spans="3:30" ht="18" customHeight="1">
      <c r="C121" s="324">
        <v>47</v>
      </c>
      <c r="D121" s="313" t="str">
        <f>IF('SF2'!D124="","",'SF2'!D124)</f>
        <v>CO, JANINE MENDOZA</v>
      </c>
      <c r="E121" s="325">
        <f>IF('SF2'!AH124="","",'SF2'!AH124)</f>
        <v>16</v>
      </c>
      <c r="F121" s="315">
        <f>IF('SF2'!AG124="","",'SF2'!AG124)</f>
        <v>0</v>
      </c>
      <c r="G121" s="316">
        <f>IF('SF2 (2)'!AH124="","",'SF2 (2)'!AH124)</f>
        <v>23</v>
      </c>
      <c r="H121" s="315">
        <f>IF('SF2 (2)'!AG124="","",'SF2 (2)'!AG124)</f>
        <v>0</v>
      </c>
      <c r="I121" s="316">
        <f>IF('SF2 (3)'!AH124="","",'SF2 (3)'!AH124)</f>
        <v>19</v>
      </c>
      <c r="J121" s="315">
        <f>IF('SF2 (3)'!AG124="","",'SF2 (3)'!AG124)</f>
        <v>0</v>
      </c>
      <c r="K121" s="316">
        <f>IF('SF2 (4)'!AH124="","",'SF2 (4)'!AH124)</f>
        <v>22</v>
      </c>
      <c r="L121" s="315">
        <f>IF('SF2 (4)'!AG124="","",'SF2 (4)'!AG124)</f>
        <v>0</v>
      </c>
      <c r="M121" s="316">
        <f>IF('SF2 (5)'!AH124="","",'SF2 (5)'!AH124)</f>
        <v>22</v>
      </c>
      <c r="N121" s="315">
        <f>IF('SF2 (5)'!AG124="","",'SF2 (5)'!AG124)</f>
        <v>0</v>
      </c>
      <c r="O121" s="316">
        <f>IF('SF2 (6)'!AH124="","",'SF2 (6)'!AH124)</f>
        <v>19</v>
      </c>
      <c r="P121" s="315">
        <f>IF('SF2 (6)'!AG124="","",'SF2 (6)'!AG124)</f>
        <v>0</v>
      </c>
      <c r="Q121" s="316">
        <f>IF('SF2 (7)'!AH124="","",'SF2 (7)'!AH124)</f>
        <v>13</v>
      </c>
      <c r="R121" s="315">
        <f>IF('SF2 (7)'!AG124="","",'SF2 (7)'!AG124)</f>
        <v>0</v>
      </c>
      <c r="S121" s="316">
        <f>IF('SF2 (8)'!AH124="","",'SF2 (8)'!AH124)</f>
        <v>20</v>
      </c>
      <c r="T121" s="315">
        <f>IF('SF2 (8)'!AG124="","",'SF2 (8)'!AG124)</f>
        <v>0</v>
      </c>
      <c r="U121" s="316">
        <f>IF('SF2 (9)'!AH124="","",'SF2 (9)'!AH124)</f>
        <v>20</v>
      </c>
      <c r="V121" s="315">
        <f>IF('SF2 (9)'!AG124="","",'SF2 (9)'!AG124)</f>
        <v>0</v>
      </c>
      <c r="W121" s="316">
        <f>IF('SF2 (10)'!AH124="","",'SF2 (10)'!AH124)</f>
        <v>21</v>
      </c>
      <c r="X121" s="315">
        <f>IF('SF2 (10)'!AG124="","",'SF2 (10)'!AG124)</f>
        <v>0</v>
      </c>
      <c r="Y121" s="316">
        <f>IF('SF2 (11)'!AH124="","",'SF2 (11)'!AH124)</f>
        <v>6</v>
      </c>
      <c r="Z121" s="315">
        <f>IF('SF2 (11)'!AG124="","",'SF2 (11)'!AG124)</f>
        <v>0</v>
      </c>
      <c r="AA121" s="408">
        <f t="shared" si="25"/>
        <v>201</v>
      </c>
      <c r="AB121" s="317">
        <f t="shared" si="26"/>
        <v>0</v>
      </c>
      <c r="AD121" s="303">
        <f t="shared" si="27"/>
        <v>1</v>
      </c>
    </row>
    <row r="122" spans="3:30" ht="18" customHeight="1">
      <c r="C122" s="324">
        <v>48</v>
      </c>
      <c r="D122" s="313" t="str">
        <f>IF('SF2'!D125="","",'SF2'!D125)</f>
        <v>DY, MARIEL LOPEZ</v>
      </c>
      <c r="E122" s="325">
        <f>IF('SF2'!AH125="","",'SF2'!AH125)</f>
        <v>16</v>
      </c>
      <c r="F122" s="315">
        <f>IF('SF2'!AG125="","",'SF2'!AG125)</f>
        <v>0</v>
      </c>
      <c r="G122" s="316">
        <f>IF('SF2 (2)'!AH125="","",'SF2 (2)'!AH125)</f>
        <v>23</v>
      </c>
      <c r="H122" s="315">
        <f>IF('SF2 (2)'!AG125="","",'SF2 (2)'!AG125)</f>
        <v>0</v>
      </c>
      <c r="I122" s="316">
        <f>IF('SF2 (3)'!AH125="","",'SF2 (3)'!AH125)</f>
        <v>19</v>
      </c>
      <c r="J122" s="315">
        <f>IF('SF2 (3)'!AG125="","",'SF2 (3)'!AG125)</f>
        <v>0</v>
      </c>
      <c r="K122" s="316">
        <f>IF('SF2 (4)'!AH125="","",'SF2 (4)'!AH125)</f>
        <v>22</v>
      </c>
      <c r="L122" s="315">
        <f>IF('SF2 (4)'!AG125="","",'SF2 (4)'!AG125)</f>
        <v>0</v>
      </c>
      <c r="M122" s="316">
        <f>IF('SF2 (5)'!AH125="","",'SF2 (5)'!AH125)</f>
        <v>22</v>
      </c>
      <c r="N122" s="315">
        <f>IF('SF2 (5)'!AG125="","",'SF2 (5)'!AG125)</f>
        <v>0</v>
      </c>
      <c r="O122" s="316">
        <f>IF('SF2 (6)'!AH125="","",'SF2 (6)'!AH125)</f>
        <v>19</v>
      </c>
      <c r="P122" s="315">
        <f>IF('SF2 (6)'!AG125="","",'SF2 (6)'!AG125)</f>
        <v>0</v>
      </c>
      <c r="Q122" s="316">
        <f>IF('SF2 (7)'!AH125="","",'SF2 (7)'!AH125)</f>
        <v>13</v>
      </c>
      <c r="R122" s="315">
        <f>IF('SF2 (7)'!AG125="","",'SF2 (7)'!AG125)</f>
        <v>0</v>
      </c>
      <c r="S122" s="316">
        <f>IF('SF2 (8)'!AH125="","",'SF2 (8)'!AH125)</f>
        <v>20</v>
      </c>
      <c r="T122" s="315">
        <f>IF('SF2 (8)'!AG125="","",'SF2 (8)'!AG125)</f>
        <v>0</v>
      </c>
      <c r="U122" s="316">
        <f>IF('SF2 (9)'!AH125="","",'SF2 (9)'!AH125)</f>
        <v>20</v>
      </c>
      <c r="V122" s="315">
        <f>IF('SF2 (9)'!AG125="","",'SF2 (9)'!AG125)</f>
        <v>0</v>
      </c>
      <c r="W122" s="316">
        <f>IF('SF2 (10)'!AH125="","",'SF2 (10)'!AH125)</f>
        <v>21</v>
      </c>
      <c r="X122" s="315">
        <f>IF('SF2 (10)'!AG125="","",'SF2 (10)'!AG125)</f>
        <v>0</v>
      </c>
      <c r="Y122" s="316">
        <f>IF('SF2 (11)'!AH125="","",'SF2 (11)'!AH125)</f>
        <v>6</v>
      </c>
      <c r="Z122" s="315">
        <f>IF('SF2 (11)'!AG125="","",'SF2 (11)'!AG125)</f>
        <v>0</v>
      </c>
      <c r="AA122" s="408">
        <f t="shared" si="25"/>
        <v>201</v>
      </c>
      <c r="AB122" s="317">
        <f t="shared" si="26"/>
        <v>0</v>
      </c>
      <c r="AD122" s="303">
        <f t="shared" si="27"/>
        <v>1</v>
      </c>
    </row>
    <row r="123" spans="3:30" ht="18" customHeight="1">
      <c r="C123" s="324">
        <v>49</v>
      </c>
      <c r="D123" s="313" t="str">
        <f>IF('SF2'!D126="","",'SF2'!D126)</f>
        <v>TIU, SHARLENE PONCE</v>
      </c>
      <c r="E123" s="325">
        <f>IF('SF2'!AH126="","",'SF2'!AH126)</f>
        <v>16</v>
      </c>
      <c r="F123" s="315">
        <f>IF('SF2'!AG126="","",'SF2'!AG126)</f>
        <v>0</v>
      </c>
      <c r="G123" s="316">
        <f>IF('SF2 (2)'!AH126="","",'SF2 (2)'!AH126)</f>
        <v>23</v>
      </c>
      <c r="H123" s="315">
        <f>IF('SF2 (2)'!AG126="","",'SF2 (2)'!AG126)</f>
        <v>0</v>
      </c>
      <c r="I123" s="316">
        <f>IF('SF2 (3)'!AH126="","",'SF2 (3)'!AH126)</f>
        <v>19</v>
      </c>
      <c r="J123" s="315">
        <f>IF('SF2 (3)'!AG126="","",'SF2 (3)'!AG126)</f>
        <v>0</v>
      </c>
      <c r="K123" s="316">
        <f>IF('SF2 (4)'!AH126="","",'SF2 (4)'!AH126)</f>
        <v>22</v>
      </c>
      <c r="L123" s="315">
        <f>IF('SF2 (4)'!AG126="","",'SF2 (4)'!AG126)</f>
        <v>0</v>
      </c>
      <c r="M123" s="316">
        <f>IF('SF2 (5)'!AH126="","",'SF2 (5)'!AH126)</f>
        <v>22</v>
      </c>
      <c r="N123" s="315">
        <f>IF('SF2 (5)'!AG126="","",'SF2 (5)'!AG126)</f>
        <v>0</v>
      </c>
      <c r="O123" s="316">
        <f>IF('SF2 (6)'!AH126="","",'SF2 (6)'!AH126)</f>
        <v>19</v>
      </c>
      <c r="P123" s="315">
        <f>IF('SF2 (6)'!AG126="","",'SF2 (6)'!AG126)</f>
        <v>0</v>
      </c>
      <c r="Q123" s="316">
        <f>IF('SF2 (7)'!AH126="","",'SF2 (7)'!AH126)</f>
        <v>13</v>
      </c>
      <c r="R123" s="315">
        <f>IF('SF2 (7)'!AG126="","",'SF2 (7)'!AG126)</f>
        <v>0</v>
      </c>
      <c r="S123" s="316">
        <f>IF('SF2 (8)'!AH126="","",'SF2 (8)'!AH126)</f>
        <v>20</v>
      </c>
      <c r="T123" s="315">
        <f>IF('SF2 (8)'!AG126="","",'SF2 (8)'!AG126)</f>
        <v>0</v>
      </c>
      <c r="U123" s="316">
        <f>IF('SF2 (9)'!AH126="","",'SF2 (9)'!AH126)</f>
        <v>20</v>
      </c>
      <c r="V123" s="315">
        <f>IF('SF2 (9)'!AG126="","",'SF2 (9)'!AG126)</f>
        <v>0</v>
      </c>
      <c r="W123" s="316">
        <f>IF('SF2 (10)'!AH126="","",'SF2 (10)'!AH126)</f>
        <v>21</v>
      </c>
      <c r="X123" s="315">
        <f>IF('SF2 (10)'!AG126="","",'SF2 (10)'!AG126)</f>
        <v>0</v>
      </c>
      <c r="Y123" s="316">
        <f>IF('SF2 (11)'!AH126="","",'SF2 (11)'!AH126)</f>
        <v>6</v>
      </c>
      <c r="Z123" s="315">
        <f>IF('SF2 (11)'!AG126="","",'SF2 (11)'!AG126)</f>
        <v>0</v>
      </c>
      <c r="AA123" s="408">
        <f t="shared" si="25"/>
        <v>201</v>
      </c>
      <c r="AB123" s="317">
        <f t="shared" si="26"/>
        <v>0</v>
      </c>
      <c r="AD123" s="303">
        <f t="shared" si="27"/>
        <v>1</v>
      </c>
    </row>
    <row r="124" spans="3:30" ht="18" customHeight="1">
      <c r="C124" s="324">
        <v>50</v>
      </c>
      <c r="D124" s="313" t="str">
        <f>IF('SF2'!D127="","",'SF2'!D127)</f>
        <v>YUMUL, GLAIZA RIVERA</v>
      </c>
      <c r="E124" s="325">
        <f>IF('SF2'!AH127="","",'SF2'!AH127)</f>
        <v>16</v>
      </c>
      <c r="F124" s="315">
        <f>IF('SF2'!AG127="","",'SF2'!AG127)</f>
        <v>0</v>
      </c>
      <c r="G124" s="316">
        <f>IF('SF2 (2)'!AH127="","",'SF2 (2)'!AH127)</f>
        <v>23</v>
      </c>
      <c r="H124" s="315">
        <f>IF('SF2 (2)'!AG127="","",'SF2 (2)'!AG127)</f>
        <v>0</v>
      </c>
      <c r="I124" s="316">
        <f>IF('SF2 (3)'!AH127="","",'SF2 (3)'!AH127)</f>
        <v>19</v>
      </c>
      <c r="J124" s="315">
        <f>IF('SF2 (3)'!AG127="","",'SF2 (3)'!AG127)</f>
        <v>0</v>
      </c>
      <c r="K124" s="316">
        <f>IF('SF2 (4)'!AH127="","",'SF2 (4)'!AH127)</f>
        <v>22</v>
      </c>
      <c r="L124" s="315">
        <f>IF('SF2 (4)'!AG127="","",'SF2 (4)'!AG127)</f>
        <v>0</v>
      </c>
      <c r="M124" s="316">
        <f>IF('SF2 (5)'!AH127="","",'SF2 (5)'!AH127)</f>
        <v>22</v>
      </c>
      <c r="N124" s="315">
        <f>IF('SF2 (5)'!AG127="","",'SF2 (5)'!AG127)</f>
        <v>0</v>
      </c>
      <c r="O124" s="316">
        <f>IF('SF2 (6)'!AH127="","",'SF2 (6)'!AH127)</f>
        <v>19</v>
      </c>
      <c r="P124" s="315">
        <f>IF('SF2 (6)'!AG127="","",'SF2 (6)'!AG127)</f>
        <v>0</v>
      </c>
      <c r="Q124" s="316">
        <f>IF('SF2 (7)'!AH127="","",'SF2 (7)'!AH127)</f>
        <v>13</v>
      </c>
      <c r="R124" s="315">
        <f>IF('SF2 (7)'!AG127="","",'SF2 (7)'!AG127)</f>
        <v>0</v>
      </c>
      <c r="S124" s="316">
        <f>IF('SF2 (8)'!AH127="","",'SF2 (8)'!AH127)</f>
        <v>20</v>
      </c>
      <c r="T124" s="315">
        <f>IF('SF2 (8)'!AG127="","",'SF2 (8)'!AG127)</f>
        <v>0</v>
      </c>
      <c r="U124" s="316">
        <f>IF('SF2 (9)'!AH127="","",'SF2 (9)'!AH127)</f>
        <v>20</v>
      </c>
      <c r="V124" s="315">
        <f>IF('SF2 (9)'!AG127="","",'SF2 (9)'!AG127)</f>
        <v>0</v>
      </c>
      <c r="W124" s="316">
        <f>IF('SF2 (10)'!AH127="","",'SF2 (10)'!AH127)</f>
        <v>21</v>
      </c>
      <c r="X124" s="315">
        <f>IF('SF2 (10)'!AG127="","",'SF2 (10)'!AG127)</f>
        <v>0</v>
      </c>
      <c r="Y124" s="316">
        <f>IF('SF2 (11)'!AH127="","",'SF2 (11)'!AH127)</f>
        <v>6</v>
      </c>
      <c r="Z124" s="315">
        <f>IF('SF2 (11)'!AG127="","",'SF2 (11)'!AG127)</f>
        <v>0</v>
      </c>
      <c r="AA124" s="408">
        <f t="shared" si="25"/>
        <v>201</v>
      </c>
      <c r="AB124" s="317">
        <f t="shared" si="26"/>
        <v>0</v>
      </c>
      <c r="AD124" s="303">
        <f t="shared" si="27"/>
        <v>1</v>
      </c>
    </row>
    <row r="125" spans="3:30" ht="18" customHeight="1">
      <c r="C125" s="324">
        <v>51</v>
      </c>
      <c r="D125" s="313" t="str">
        <f>IF('SF2'!D128="","",'SF2'!D128)</f>
        <v/>
      </c>
      <c r="E125" s="325" t="str">
        <f>IF('SF2'!AH128="","",'SF2'!AH128)</f>
        <v/>
      </c>
      <c r="F125" s="315" t="str">
        <f>IF('SF2'!AG128="","",'SF2'!AG128)</f>
        <v/>
      </c>
      <c r="G125" s="316" t="str">
        <f>IF('SF2 (2)'!AH128="","",'SF2 (2)'!AH128)</f>
        <v/>
      </c>
      <c r="H125" s="315" t="str">
        <f>IF('SF2 (2)'!AG128="","",'SF2 (2)'!AG128)</f>
        <v/>
      </c>
      <c r="I125" s="316" t="str">
        <f>IF('SF2 (3)'!AH128="","",'SF2 (3)'!AH128)</f>
        <v/>
      </c>
      <c r="J125" s="315" t="str">
        <f>IF('SF2 (3)'!AG128="","",'SF2 (3)'!AG128)</f>
        <v/>
      </c>
      <c r="K125" s="316" t="str">
        <f>IF('SF2 (4)'!AH128="","",'SF2 (4)'!AH128)</f>
        <v/>
      </c>
      <c r="L125" s="315" t="str">
        <f>IF('SF2 (4)'!AG128="","",'SF2 (4)'!AG128)</f>
        <v/>
      </c>
      <c r="M125" s="316" t="str">
        <f>IF('SF2 (5)'!AH128="","",'SF2 (5)'!AH128)</f>
        <v/>
      </c>
      <c r="N125" s="315" t="str">
        <f>IF('SF2 (5)'!AG128="","",'SF2 (5)'!AG128)</f>
        <v/>
      </c>
      <c r="O125" s="316" t="str">
        <f>IF('SF2 (6)'!AH128="","",'SF2 (6)'!AH128)</f>
        <v/>
      </c>
      <c r="P125" s="315" t="str">
        <f>IF('SF2 (6)'!AG128="","",'SF2 (6)'!AG128)</f>
        <v/>
      </c>
      <c r="Q125" s="316" t="str">
        <f>IF('SF2 (7)'!AH128="","",'SF2 (7)'!AH128)</f>
        <v/>
      </c>
      <c r="R125" s="315" t="str">
        <f>IF('SF2 (7)'!AG128="","",'SF2 (7)'!AG128)</f>
        <v/>
      </c>
      <c r="S125" s="316" t="str">
        <f>IF('SF2 (8)'!AH128="","",'SF2 (8)'!AH128)</f>
        <v/>
      </c>
      <c r="T125" s="315" t="str">
        <f>IF('SF2 (8)'!AG128="","",'SF2 (8)'!AG128)</f>
        <v/>
      </c>
      <c r="U125" s="316" t="str">
        <f>IF('SF2 (9)'!AH128="","",'SF2 (9)'!AH128)</f>
        <v/>
      </c>
      <c r="V125" s="315" t="str">
        <f>IF('SF2 (9)'!AG128="","",'SF2 (9)'!AG128)</f>
        <v/>
      </c>
      <c r="W125" s="316" t="str">
        <f>IF('SF2 (10)'!AH128="","",'SF2 (10)'!AH128)</f>
        <v/>
      </c>
      <c r="X125" s="315" t="str">
        <f>IF('SF2 (10)'!AG128="","",'SF2 (10)'!AG128)</f>
        <v/>
      </c>
      <c r="Y125" s="316" t="str">
        <f>IF('SF2 (11)'!AH128="","",'SF2 (11)'!AH128)</f>
        <v/>
      </c>
      <c r="Z125" s="315" t="str">
        <f>IF('SF2 (11)'!AG128="","",'SF2 (11)'!AG128)</f>
        <v/>
      </c>
      <c r="AA125" s="408" t="str">
        <f t="shared" si="25"/>
        <v/>
      </c>
      <c r="AB125" s="317" t="str">
        <f t="shared" si="26"/>
        <v/>
      </c>
      <c r="AD125" s="303">
        <f t="shared" si="27"/>
        <v>0</v>
      </c>
    </row>
    <row r="126" spans="3:30" ht="18" customHeight="1">
      <c r="C126" s="324">
        <v>52</v>
      </c>
      <c r="D126" s="313" t="str">
        <f>IF('SF2'!D129="","",'SF2'!D129)</f>
        <v/>
      </c>
      <c r="E126" s="325" t="str">
        <f>IF('SF2'!AH129="","",'SF2'!AH129)</f>
        <v/>
      </c>
      <c r="F126" s="315" t="str">
        <f>IF('SF2'!AG129="","",'SF2'!AG129)</f>
        <v/>
      </c>
      <c r="G126" s="316" t="str">
        <f>IF('SF2 (2)'!AH129="","",'SF2 (2)'!AH129)</f>
        <v/>
      </c>
      <c r="H126" s="315" t="str">
        <f>IF('SF2 (2)'!AG129="","",'SF2 (2)'!AG129)</f>
        <v/>
      </c>
      <c r="I126" s="316" t="str">
        <f>IF('SF2 (3)'!AH129="","",'SF2 (3)'!AH129)</f>
        <v/>
      </c>
      <c r="J126" s="315" t="str">
        <f>IF('SF2 (3)'!AG129="","",'SF2 (3)'!AG129)</f>
        <v/>
      </c>
      <c r="K126" s="316" t="str">
        <f>IF('SF2 (4)'!AH129="","",'SF2 (4)'!AH129)</f>
        <v/>
      </c>
      <c r="L126" s="315" t="str">
        <f>IF('SF2 (4)'!AG129="","",'SF2 (4)'!AG129)</f>
        <v/>
      </c>
      <c r="M126" s="316" t="str">
        <f>IF('SF2 (5)'!AH129="","",'SF2 (5)'!AH129)</f>
        <v/>
      </c>
      <c r="N126" s="315" t="str">
        <f>IF('SF2 (5)'!AG129="","",'SF2 (5)'!AG129)</f>
        <v/>
      </c>
      <c r="O126" s="316" t="str">
        <f>IF('SF2 (6)'!AH129="","",'SF2 (6)'!AH129)</f>
        <v/>
      </c>
      <c r="P126" s="315" t="str">
        <f>IF('SF2 (6)'!AG129="","",'SF2 (6)'!AG129)</f>
        <v/>
      </c>
      <c r="Q126" s="316" t="str">
        <f>IF('SF2 (7)'!AH129="","",'SF2 (7)'!AH129)</f>
        <v/>
      </c>
      <c r="R126" s="315" t="str">
        <f>IF('SF2 (7)'!AG129="","",'SF2 (7)'!AG129)</f>
        <v/>
      </c>
      <c r="S126" s="316" t="str">
        <f>IF('SF2 (8)'!AH129="","",'SF2 (8)'!AH129)</f>
        <v/>
      </c>
      <c r="T126" s="315" t="str">
        <f>IF('SF2 (8)'!AG129="","",'SF2 (8)'!AG129)</f>
        <v/>
      </c>
      <c r="U126" s="316" t="str">
        <f>IF('SF2 (9)'!AH129="","",'SF2 (9)'!AH129)</f>
        <v/>
      </c>
      <c r="V126" s="315" t="str">
        <f>IF('SF2 (9)'!AG129="","",'SF2 (9)'!AG129)</f>
        <v/>
      </c>
      <c r="W126" s="316" t="str">
        <f>IF('SF2 (10)'!AH129="","",'SF2 (10)'!AH129)</f>
        <v/>
      </c>
      <c r="X126" s="315" t="str">
        <f>IF('SF2 (10)'!AG129="","",'SF2 (10)'!AG129)</f>
        <v/>
      </c>
      <c r="Y126" s="316" t="str">
        <f>IF('SF2 (11)'!AH129="","",'SF2 (11)'!AH129)</f>
        <v/>
      </c>
      <c r="Z126" s="315" t="str">
        <f>IF('SF2 (11)'!AG129="","",'SF2 (11)'!AG129)</f>
        <v/>
      </c>
      <c r="AA126" s="408" t="str">
        <f t="shared" si="25"/>
        <v/>
      </c>
      <c r="AB126" s="317" t="str">
        <f t="shared" si="26"/>
        <v/>
      </c>
      <c r="AD126" s="303">
        <f t="shared" si="27"/>
        <v>0</v>
      </c>
    </row>
    <row r="127" spans="3:30" ht="18" customHeight="1">
      <c r="C127" s="324">
        <v>53</v>
      </c>
      <c r="D127" s="313" t="str">
        <f>IF('SF2'!D130="","",'SF2'!D130)</f>
        <v/>
      </c>
      <c r="E127" s="325" t="str">
        <f>IF('SF2'!AH130="","",'SF2'!AH130)</f>
        <v/>
      </c>
      <c r="F127" s="315" t="str">
        <f>IF('SF2'!AG130="","",'SF2'!AG130)</f>
        <v/>
      </c>
      <c r="G127" s="316" t="str">
        <f>IF('SF2 (2)'!AH130="","",'SF2 (2)'!AH130)</f>
        <v/>
      </c>
      <c r="H127" s="315" t="str">
        <f>IF('SF2 (2)'!AG130="","",'SF2 (2)'!AG130)</f>
        <v/>
      </c>
      <c r="I127" s="316" t="str">
        <f>IF('SF2 (3)'!AH130="","",'SF2 (3)'!AH130)</f>
        <v/>
      </c>
      <c r="J127" s="315" t="str">
        <f>IF('SF2 (3)'!AG130="","",'SF2 (3)'!AG130)</f>
        <v/>
      </c>
      <c r="K127" s="316" t="str">
        <f>IF('SF2 (4)'!AH130="","",'SF2 (4)'!AH130)</f>
        <v/>
      </c>
      <c r="L127" s="315" t="str">
        <f>IF('SF2 (4)'!AG130="","",'SF2 (4)'!AG130)</f>
        <v/>
      </c>
      <c r="M127" s="316" t="str">
        <f>IF('SF2 (5)'!AH130="","",'SF2 (5)'!AH130)</f>
        <v/>
      </c>
      <c r="N127" s="315" t="str">
        <f>IF('SF2 (5)'!AG130="","",'SF2 (5)'!AG130)</f>
        <v/>
      </c>
      <c r="O127" s="316" t="str">
        <f>IF('SF2 (6)'!AH130="","",'SF2 (6)'!AH130)</f>
        <v/>
      </c>
      <c r="P127" s="315" t="str">
        <f>IF('SF2 (6)'!AG130="","",'SF2 (6)'!AG130)</f>
        <v/>
      </c>
      <c r="Q127" s="316" t="str">
        <f>IF('SF2 (7)'!AH130="","",'SF2 (7)'!AH130)</f>
        <v/>
      </c>
      <c r="R127" s="315" t="str">
        <f>IF('SF2 (7)'!AG130="","",'SF2 (7)'!AG130)</f>
        <v/>
      </c>
      <c r="S127" s="316" t="str">
        <f>IF('SF2 (8)'!AH130="","",'SF2 (8)'!AH130)</f>
        <v/>
      </c>
      <c r="T127" s="315" t="str">
        <f>IF('SF2 (8)'!AG130="","",'SF2 (8)'!AG130)</f>
        <v/>
      </c>
      <c r="U127" s="316" t="str">
        <f>IF('SF2 (9)'!AH130="","",'SF2 (9)'!AH130)</f>
        <v/>
      </c>
      <c r="V127" s="315" t="str">
        <f>IF('SF2 (9)'!AG130="","",'SF2 (9)'!AG130)</f>
        <v/>
      </c>
      <c r="W127" s="316" t="str">
        <f>IF('SF2 (10)'!AH130="","",'SF2 (10)'!AH130)</f>
        <v/>
      </c>
      <c r="X127" s="315" t="str">
        <f>IF('SF2 (10)'!AG130="","",'SF2 (10)'!AG130)</f>
        <v/>
      </c>
      <c r="Y127" s="316" t="str">
        <f>IF('SF2 (11)'!AH130="","",'SF2 (11)'!AH130)</f>
        <v/>
      </c>
      <c r="Z127" s="315" t="str">
        <f>IF('SF2 (11)'!AG130="","",'SF2 (11)'!AG130)</f>
        <v/>
      </c>
      <c r="AA127" s="408" t="str">
        <f t="shared" si="25"/>
        <v/>
      </c>
      <c r="AB127" s="317" t="str">
        <f t="shared" si="26"/>
        <v/>
      </c>
      <c r="AD127" s="303">
        <f t="shared" si="27"/>
        <v>0</v>
      </c>
    </row>
    <row r="128" spans="3:30" ht="18" customHeight="1">
      <c r="C128" s="324">
        <v>54</v>
      </c>
      <c r="D128" s="313" t="str">
        <f>IF('SF2'!D131="","",'SF2'!D131)</f>
        <v/>
      </c>
      <c r="E128" s="325" t="str">
        <f>IF('SF2'!AH131="","",'SF2'!AH131)</f>
        <v/>
      </c>
      <c r="F128" s="315" t="str">
        <f>IF('SF2'!AG131="","",'SF2'!AG131)</f>
        <v/>
      </c>
      <c r="G128" s="316" t="str">
        <f>IF('SF2 (2)'!AH131="","",'SF2 (2)'!AH131)</f>
        <v/>
      </c>
      <c r="H128" s="315" t="str">
        <f>IF('SF2 (2)'!AG131="","",'SF2 (2)'!AG131)</f>
        <v/>
      </c>
      <c r="I128" s="316" t="str">
        <f>IF('SF2 (3)'!AH131="","",'SF2 (3)'!AH131)</f>
        <v/>
      </c>
      <c r="J128" s="315" t="str">
        <f>IF('SF2 (3)'!AG131="","",'SF2 (3)'!AG131)</f>
        <v/>
      </c>
      <c r="K128" s="316" t="str">
        <f>IF('SF2 (4)'!AH131="","",'SF2 (4)'!AH131)</f>
        <v/>
      </c>
      <c r="L128" s="315" t="str">
        <f>IF('SF2 (4)'!AG131="","",'SF2 (4)'!AG131)</f>
        <v/>
      </c>
      <c r="M128" s="316" t="str">
        <f>IF('SF2 (5)'!AH131="","",'SF2 (5)'!AH131)</f>
        <v/>
      </c>
      <c r="N128" s="315" t="str">
        <f>IF('SF2 (5)'!AG131="","",'SF2 (5)'!AG131)</f>
        <v/>
      </c>
      <c r="O128" s="316" t="str">
        <f>IF('SF2 (6)'!AH131="","",'SF2 (6)'!AH131)</f>
        <v/>
      </c>
      <c r="P128" s="315" t="str">
        <f>IF('SF2 (6)'!AG131="","",'SF2 (6)'!AG131)</f>
        <v/>
      </c>
      <c r="Q128" s="316" t="str">
        <f>IF('SF2 (7)'!AH131="","",'SF2 (7)'!AH131)</f>
        <v/>
      </c>
      <c r="R128" s="315" t="str">
        <f>IF('SF2 (7)'!AG131="","",'SF2 (7)'!AG131)</f>
        <v/>
      </c>
      <c r="S128" s="316" t="str">
        <f>IF('SF2 (8)'!AH131="","",'SF2 (8)'!AH131)</f>
        <v/>
      </c>
      <c r="T128" s="315" t="str">
        <f>IF('SF2 (8)'!AG131="","",'SF2 (8)'!AG131)</f>
        <v/>
      </c>
      <c r="U128" s="316" t="str">
        <f>IF('SF2 (9)'!AH131="","",'SF2 (9)'!AH131)</f>
        <v/>
      </c>
      <c r="V128" s="315" t="str">
        <f>IF('SF2 (9)'!AG131="","",'SF2 (9)'!AG131)</f>
        <v/>
      </c>
      <c r="W128" s="316" t="str">
        <f>IF('SF2 (10)'!AH131="","",'SF2 (10)'!AH131)</f>
        <v/>
      </c>
      <c r="X128" s="315" t="str">
        <f>IF('SF2 (10)'!AG131="","",'SF2 (10)'!AG131)</f>
        <v/>
      </c>
      <c r="Y128" s="316" t="str">
        <f>IF('SF2 (11)'!AH131="","",'SF2 (11)'!AH131)</f>
        <v/>
      </c>
      <c r="Z128" s="315" t="str">
        <f>IF('SF2 (11)'!AG131="","",'SF2 (11)'!AG131)</f>
        <v/>
      </c>
      <c r="AA128" s="408" t="str">
        <f t="shared" si="25"/>
        <v/>
      </c>
      <c r="AB128" s="317" t="str">
        <f t="shared" si="26"/>
        <v/>
      </c>
      <c r="AD128" s="303">
        <f t="shared" si="27"/>
        <v>0</v>
      </c>
    </row>
    <row r="129" spans="3:30" ht="18" customHeight="1">
      <c r="C129" s="324">
        <v>55</v>
      </c>
      <c r="D129" s="313" t="str">
        <f>IF('SF2'!D132="","",'SF2'!D132)</f>
        <v/>
      </c>
      <c r="E129" s="325" t="str">
        <f>IF('SF2'!AH132="","",'SF2'!AH132)</f>
        <v/>
      </c>
      <c r="F129" s="315" t="str">
        <f>IF('SF2'!AG132="","",'SF2'!AG132)</f>
        <v/>
      </c>
      <c r="G129" s="316" t="str">
        <f>IF('SF2 (2)'!AH132="","",'SF2 (2)'!AH132)</f>
        <v/>
      </c>
      <c r="H129" s="315" t="str">
        <f>IF('SF2 (2)'!AG132="","",'SF2 (2)'!AG132)</f>
        <v/>
      </c>
      <c r="I129" s="316" t="str">
        <f>IF('SF2 (3)'!AH132="","",'SF2 (3)'!AH132)</f>
        <v/>
      </c>
      <c r="J129" s="315" t="str">
        <f>IF('SF2 (3)'!AG132="","",'SF2 (3)'!AG132)</f>
        <v/>
      </c>
      <c r="K129" s="316" t="str">
        <f>IF('SF2 (4)'!AH132="","",'SF2 (4)'!AH132)</f>
        <v/>
      </c>
      <c r="L129" s="315" t="str">
        <f>IF('SF2 (4)'!AG132="","",'SF2 (4)'!AG132)</f>
        <v/>
      </c>
      <c r="M129" s="316" t="str">
        <f>IF('SF2 (5)'!AH132="","",'SF2 (5)'!AH132)</f>
        <v/>
      </c>
      <c r="N129" s="315" t="str">
        <f>IF('SF2 (5)'!AG132="","",'SF2 (5)'!AG132)</f>
        <v/>
      </c>
      <c r="O129" s="316" t="str">
        <f>IF('SF2 (6)'!AH132="","",'SF2 (6)'!AH132)</f>
        <v/>
      </c>
      <c r="P129" s="315" t="str">
        <f>IF('SF2 (6)'!AG132="","",'SF2 (6)'!AG132)</f>
        <v/>
      </c>
      <c r="Q129" s="316" t="str">
        <f>IF('SF2 (7)'!AH132="","",'SF2 (7)'!AH132)</f>
        <v/>
      </c>
      <c r="R129" s="315" t="str">
        <f>IF('SF2 (7)'!AG132="","",'SF2 (7)'!AG132)</f>
        <v/>
      </c>
      <c r="S129" s="316" t="str">
        <f>IF('SF2 (8)'!AH132="","",'SF2 (8)'!AH132)</f>
        <v/>
      </c>
      <c r="T129" s="315" t="str">
        <f>IF('SF2 (8)'!AG132="","",'SF2 (8)'!AG132)</f>
        <v/>
      </c>
      <c r="U129" s="316" t="str">
        <f>IF('SF2 (9)'!AH132="","",'SF2 (9)'!AH132)</f>
        <v/>
      </c>
      <c r="V129" s="315" t="str">
        <f>IF('SF2 (9)'!AG132="","",'SF2 (9)'!AG132)</f>
        <v/>
      </c>
      <c r="W129" s="316" t="str">
        <f>IF('SF2 (10)'!AH132="","",'SF2 (10)'!AH132)</f>
        <v/>
      </c>
      <c r="X129" s="315" t="str">
        <f>IF('SF2 (10)'!AG132="","",'SF2 (10)'!AG132)</f>
        <v/>
      </c>
      <c r="Y129" s="316" t="str">
        <f>IF('SF2 (11)'!AH132="","",'SF2 (11)'!AH132)</f>
        <v/>
      </c>
      <c r="Z129" s="315" t="str">
        <f>IF('SF2 (11)'!AG132="","",'SF2 (11)'!AG132)</f>
        <v/>
      </c>
      <c r="AA129" s="408" t="str">
        <f t="shared" si="25"/>
        <v/>
      </c>
      <c r="AB129" s="317" t="str">
        <f t="shared" si="26"/>
        <v/>
      </c>
      <c r="AD129" s="303">
        <f t="shared" si="27"/>
        <v>0</v>
      </c>
    </row>
    <row r="130" spans="3:30" ht="18" customHeight="1">
      <c r="C130" s="324">
        <v>56</v>
      </c>
      <c r="D130" s="313" t="str">
        <f>IF('SF2'!D133="","",'SF2'!D133)</f>
        <v/>
      </c>
      <c r="E130" s="325" t="str">
        <f>IF('SF2'!AH133="","",'SF2'!AH133)</f>
        <v/>
      </c>
      <c r="F130" s="315" t="str">
        <f>IF('SF2'!AG133="","",'SF2'!AG133)</f>
        <v/>
      </c>
      <c r="G130" s="316" t="str">
        <f>IF('SF2 (2)'!AH133="","",'SF2 (2)'!AH133)</f>
        <v/>
      </c>
      <c r="H130" s="315" t="str">
        <f>IF('SF2 (2)'!AG133="","",'SF2 (2)'!AG133)</f>
        <v/>
      </c>
      <c r="I130" s="316" t="str">
        <f>IF('SF2 (3)'!AH133="","",'SF2 (3)'!AH133)</f>
        <v/>
      </c>
      <c r="J130" s="315" t="str">
        <f>IF('SF2 (3)'!AG133="","",'SF2 (3)'!AG133)</f>
        <v/>
      </c>
      <c r="K130" s="316" t="str">
        <f>IF('SF2 (4)'!AH133="","",'SF2 (4)'!AH133)</f>
        <v/>
      </c>
      <c r="L130" s="315" t="str">
        <f>IF('SF2 (4)'!AG133="","",'SF2 (4)'!AG133)</f>
        <v/>
      </c>
      <c r="M130" s="316" t="str">
        <f>IF('SF2 (5)'!AH133="","",'SF2 (5)'!AH133)</f>
        <v/>
      </c>
      <c r="N130" s="315" t="str">
        <f>IF('SF2 (5)'!AG133="","",'SF2 (5)'!AG133)</f>
        <v/>
      </c>
      <c r="O130" s="316" t="str">
        <f>IF('SF2 (6)'!AH133="","",'SF2 (6)'!AH133)</f>
        <v/>
      </c>
      <c r="P130" s="315" t="str">
        <f>IF('SF2 (6)'!AG133="","",'SF2 (6)'!AG133)</f>
        <v/>
      </c>
      <c r="Q130" s="316" t="str">
        <f>IF('SF2 (7)'!AH133="","",'SF2 (7)'!AH133)</f>
        <v/>
      </c>
      <c r="R130" s="315" t="str">
        <f>IF('SF2 (7)'!AG133="","",'SF2 (7)'!AG133)</f>
        <v/>
      </c>
      <c r="S130" s="316" t="str">
        <f>IF('SF2 (8)'!AH133="","",'SF2 (8)'!AH133)</f>
        <v/>
      </c>
      <c r="T130" s="315" t="str">
        <f>IF('SF2 (8)'!AG133="","",'SF2 (8)'!AG133)</f>
        <v/>
      </c>
      <c r="U130" s="316" t="str">
        <f>IF('SF2 (9)'!AH133="","",'SF2 (9)'!AH133)</f>
        <v/>
      </c>
      <c r="V130" s="315" t="str">
        <f>IF('SF2 (9)'!AG133="","",'SF2 (9)'!AG133)</f>
        <v/>
      </c>
      <c r="W130" s="316" t="str">
        <f>IF('SF2 (10)'!AH133="","",'SF2 (10)'!AH133)</f>
        <v/>
      </c>
      <c r="X130" s="315" t="str">
        <f>IF('SF2 (10)'!AG133="","",'SF2 (10)'!AG133)</f>
        <v/>
      </c>
      <c r="Y130" s="316" t="str">
        <f>IF('SF2 (11)'!AH133="","",'SF2 (11)'!AH133)</f>
        <v/>
      </c>
      <c r="Z130" s="315" t="str">
        <f>IF('SF2 (11)'!AG133="","",'SF2 (11)'!AG133)</f>
        <v/>
      </c>
      <c r="AA130" s="408" t="str">
        <f t="shared" si="25"/>
        <v/>
      </c>
      <c r="AB130" s="317" t="str">
        <f t="shared" si="26"/>
        <v/>
      </c>
      <c r="AD130" s="303">
        <f t="shared" si="27"/>
        <v>0</v>
      </c>
    </row>
    <row r="131" spans="3:30" ht="18" customHeight="1">
      <c r="C131" s="324">
        <v>57</v>
      </c>
      <c r="D131" s="313" t="str">
        <f>IF('SF2'!D134="","",'SF2'!D134)</f>
        <v/>
      </c>
      <c r="E131" s="325" t="str">
        <f>IF('SF2'!AH134="","",'SF2'!AH134)</f>
        <v/>
      </c>
      <c r="F131" s="315" t="str">
        <f>IF('SF2'!AG134="","",'SF2'!AG134)</f>
        <v/>
      </c>
      <c r="G131" s="316" t="str">
        <f>IF('SF2 (2)'!AH134="","",'SF2 (2)'!AH134)</f>
        <v/>
      </c>
      <c r="H131" s="315" t="str">
        <f>IF('SF2 (2)'!AG134="","",'SF2 (2)'!AG134)</f>
        <v/>
      </c>
      <c r="I131" s="316" t="str">
        <f>IF('SF2 (3)'!AH134="","",'SF2 (3)'!AH134)</f>
        <v/>
      </c>
      <c r="J131" s="315" t="str">
        <f>IF('SF2 (3)'!AG134="","",'SF2 (3)'!AG134)</f>
        <v/>
      </c>
      <c r="K131" s="316" t="str">
        <f>IF('SF2 (4)'!AH134="","",'SF2 (4)'!AH134)</f>
        <v/>
      </c>
      <c r="L131" s="315" t="str">
        <f>IF('SF2 (4)'!AG134="","",'SF2 (4)'!AG134)</f>
        <v/>
      </c>
      <c r="M131" s="316" t="str">
        <f>IF('SF2 (5)'!AH134="","",'SF2 (5)'!AH134)</f>
        <v/>
      </c>
      <c r="N131" s="315" t="str">
        <f>IF('SF2 (5)'!AG134="","",'SF2 (5)'!AG134)</f>
        <v/>
      </c>
      <c r="O131" s="316" t="str">
        <f>IF('SF2 (6)'!AH134="","",'SF2 (6)'!AH134)</f>
        <v/>
      </c>
      <c r="P131" s="315" t="str">
        <f>IF('SF2 (6)'!AG134="","",'SF2 (6)'!AG134)</f>
        <v/>
      </c>
      <c r="Q131" s="316" t="str">
        <f>IF('SF2 (7)'!AH134="","",'SF2 (7)'!AH134)</f>
        <v/>
      </c>
      <c r="R131" s="315" t="str">
        <f>IF('SF2 (7)'!AG134="","",'SF2 (7)'!AG134)</f>
        <v/>
      </c>
      <c r="S131" s="316" t="str">
        <f>IF('SF2 (8)'!AH134="","",'SF2 (8)'!AH134)</f>
        <v/>
      </c>
      <c r="T131" s="315" t="str">
        <f>IF('SF2 (8)'!AG134="","",'SF2 (8)'!AG134)</f>
        <v/>
      </c>
      <c r="U131" s="316" t="str">
        <f>IF('SF2 (9)'!AH134="","",'SF2 (9)'!AH134)</f>
        <v/>
      </c>
      <c r="V131" s="315" t="str">
        <f>IF('SF2 (9)'!AG134="","",'SF2 (9)'!AG134)</f>
        <v/>
      </c>
      <c r="W131" s="316" t="str">
        <f>IF('SF2 (10)'!AH134="","",'SF2 (10)'!AH134)</f>
        <v/>
      </c>
      <c r="X131" s="315" t="str">
        <f>IF('SF2 (10)'!AG134="","",'SF2 (10)'!AG134)</f>
        <v/>
      </c>
      <c r="Y131" s="316" t="str">
        <f>IF('SF2 (11)'!AH134="","",'SF2 (11)'!AH134)</f>
        <v/>
      </c>
      <c r="Z131" s="315" t="str">
        <f>IF('SF2 (11)'!AG134="","",'SF2 (11)'!AG134)</f>
        <v/>
      </c>
      <c r="AA131" s="408" t="str">
        <f t="shared" si="25"/>
        <v/>
      </c>
      <c r="AB131" s="317" t="str">
        <f t="shared" si="26"/>
        <v/>
      </c>
      <c r="AD131" s="303">
        <f t="shared" si="27"/>
        <v>0</v>
      </c>
    </row>
    <row r="132" spans="3:30" ht="18" customHeight="1">
      <c r="C132" s="324">
        <v>58</v>
      </c>
      <c r="D132" s="313" t="str">
        <f>IF('SF2'!D135="","",'SF2'!D135)</f>
        <v/>
      </c>
      <c r="E132" s="325" t="str">
        <f>IF('SF2'!AH135="","",'SF2'!AH135)</f>
        <v/>
      </c>
      <c r="F132" s="315" t="str">
        <f>IF('SF2'!AG135="","",'SF2'!AG135)</f>
        <v/>
      </c>
      <c r="G132" s="316" t="str">
        <f>IF('SF2 (2)'!AH135="","",'SF2 (2)'!AH135)</f>
        <v/>
      </c>
      <c r="H132" s="315" t="str">
        <f>IF('SF2 (2)'!AG135="","",'SF2 (2)'!AG135)</f>
        <v/>
      </c>
      <c r="I132" s="316" t="str">
        <f>IF('SF2 (3)'!AH135="","",'SF2 (3)'!AH135)</f>
        <v/>
      </c>
      <c r="J132" s="315" t="str">
        <f>IF('SF2 (3)'!AG135="","",'SF2 (3)'!AG135)</f>
        <v/>
      </c>
      <c r="K132" s="316" t="str">
        <f>IF('SF2 (4)'!AH135="","",'SF2 (4)'!AH135)</f>
        <v/>
      </c>
      <c r="L132" s="315" t="str">
        <f>IF('SF2 (4)'!AG135="","",'SF2 (4)'!AG135)</f>
        <v/>
      </c>
      <c r="M132" s="316" t="str">
        <f>IF('SF2 (5)'!AH135="","",'SF2 (5)'!AH135)</f>
        <v/>
      </c>
      <c r="N132" s="315" t="str">
        <f>IF('SF2 (5)'!AG135="","",'SF2 (5)'!AG135)</f>
        <v/>
      </c>
      <c r="O132" s="316" t="str">
        <f>IF('SF2 (6)'!AH135="","",'SF2 (6)'!AH135)</f>
        <v/>
      </c>
      <c r="P132" s="315" t="str">
        <f>IF('SF2 (6)'!AG135="","",'SF2 (6)'!AG135)</f>
        <v/>
      </c>
      <c r="Q132" s="316" t="str">
        <f>IF('SF2 (7)'!AH135="","",'SF2 (7)'!AH135)</f>
        <v/>
      </c>
      <c r="R132" s="315" t="str">
        <f>IF('SF2 (7)'!AG135="","",'SF2 (7)'!AG135)</f>
        <v/>
      </c>
      <c r="S132" s="316" t="str">
        <f>IF('SF2 (8)'!AH135="","",'SF2 (8)'!AH135)</f>
        <v/>
      </c>
      <c r="T132" s="315" t="str">
        <f>IF('SF2 (8)'!AG135="","",'SF2 (8)'!AG135)</f>
        <v/>
      </c>
      <c r="U132" s="316" t="str">
        <f>IF('SF2 (9)'!AH135="","",'SF2 (9)'!AH135)</f>
        <v/>
      </c>
      <c r="V132" s="315" t="str">
        <f>IF('SF2 (9)'!AG135="","",'SF2 (9)'!AG135)</f>
        <v/>
      </c>
      <c r="W132" s="316" t="str">
        <f>IF('SF2 (10)'!AH135="","",'SF2 (10)'!AH135)</f>
        <v/>
      </c>
      <c r="X132" s="315" t="str">
        <f>IF('SF2 (10)'!AG135="","",'SF2 (10)'!AG135)</f>
        <v/>
      </c>
      <c r="Y132" s="316" t="str">
        <f>IF('SF2 (11)'!AH135="","",'SF2 (11)'!AH135)</f>
        <v/>
      </c>
      <c r="Z132" s="315" t="str">
        <f>IF('SF2 (11)'!AG135="","",'SF2 (11)'!AG135)</f>
        <v/>
      </c>
      <c r="AA132" s="408" t="str">
        <f t="shared" si="25"/>
        <v/>
      </c>
      <c r="AB132" s="317" t="str">
        <f t="shared" si="26"/>
        <v/>
      </c>
      <c r="AD132" s="303">
        <f t="shared" si="27"/>
        <v>0</v>
      </c>
    </row>
    <row r="133" spans="3:30" ht="18" customHeight="1">
      <c r="C133" s="324">
        <v>59</v>
      </c>
      <c r="D133" s="313" t="str">
        <f>IF('SF2'!D136="","",'SF2'!D136)</f>
        <v/>
      </c>
      <c r="E133" s="325" t="str">
        <f>IF('SF2'!AH136="","",'SF2'!AH136)</f>
        <v/>
      </c>
      <c r="F133" s="315" t="str">
        <f>IF('SF2'!AG136="","",'SF2'!AG136)</f>
        <v/>
      </c>
      <c r="G133" s="316" t="str">
        <f>IF('SF2 (2)'!AH136="","",'SF2 (2)'!AH136)</f>
        <v/>
      </c>
      <c r="H133" s="315" t="str">
        <f>IF('SF2 (2)'!AG136="","",'SF2 (2)'!AG136)</f>
        <v/>
      </c>
      <c r="I133" s="316" t="str">
        <f>IF('SF2 (3)'!AH136="","",'SF2 (3)'!AH136)</f>
        <v/>
      </c>
      <c r="J133" s="315" t="str">
        <f>IF('SF2 (3)'!AG136="","",'SF2 (3)'!AG136)</f>
        <v/>
      </c>
      <c r="K133" s="316" t="str">
        <f>IF('SF2 (4)'!AH136="","",'SF2 (4)'!AH136)</f>
        <v/>
      </c>
      <c r="L133" s="315" t="str">
        <f>IF('SF2 (4)'!AG136="","",'SF2 (4)'!AG136)</f>
        <v/>
      </c>
      <c r="M133" s="316" t="str">
        <f>IF('SF2 (5)'!AH136="","",'SF2 (5)'!AH136)</f>
        <v/>
      </c>
      <c r="N133" s="315" t="str">
        <f>IF('SF2 (5)'!AG136="","",'SF2 (5)'!AG136)</f>
        <v/>
      </c>
      <c r="O133" s="316" t="str">
        <f>IF('SF2 (6)'!AH136="","",'SF2 (6)'!AH136)</f>
        <v/>
      </c>
      <c r="P133" s="315" t="str">
        <f>IF('SF2 (6)'!AG136="","",'SF2 (6)'!AG136)</f>
        <v/>
      </c>
      <c r="Q133" s="316" t="str">
        <f>IF('SF2 (7)'!AH136="","",'SF2 (7)'!AH136)</f>
        <v/>
      </c>
      <c r="R133" s="315" t="str">
        <f>IF('SF2 (7)'!AG136="","",'SF2 (7)'!AG136)</f>
        <v/>
      </c>
      <c r="S133" s="316" t="str">
        <f>IF('SF2 (8)'!AH136="","",'SF2 (8)'!AH136)</f>
        <v/>
      </c>
      <c r="T133" s="315" t="str">
        <f>IF('SF2 (8)'!AG136="","",'SF2 (8)'!AG136)</f>
        <v/>
      </c>
      <c r="U133" s="316" t="str">
        <f>IF('SF2 (9)'!AH136="","",'SF2 (9)'!AH136)</f>
        <v/>
      </c>
      <c r="V133" s="315" t="str">
        <f>IF('SF2 (9)'!AG136="","",'SF2 (9)'!AG136)</f>
        <v/>
      </c>
      <c r="W133" s="316" t="str">
        <f>IF('SF2 (10)'!AH136="","",'SF2 (10)'!AH136)</f>
        <v/>
      </c>
      <c r="X133" s="315" t="str">
        <f>IF('SF2 (10)'!AG136="","",'SF2 (10)'!AG136)</f>
        <v/>
      </c>
      <c r="Y133" s="316" t="str">
        <f>IF('SF2 (11)'!AH136="","",'SF2 (11)'!AH136)</f>
        <v/>
      </c>
      <c r="Z133" s="315" t="str">
        <f>IF('SF2 (11)'!AG136="","",'SF2 (11)'!AG136)</f>
        <v/>
      </c>
      <c r="AA133" s="408" t="str">
        <f t="shared" si="25"/>
        <v/>
      </c>
      <c r="AB133" s="317" t="str">
        <f t="shared" si="26"/>
        <v/>
      </c>
      <c r="AD133" s="303">
        <f t="shared" si="27"/>
        <v>0</v>
      </c>
    </row>
    <row r="134" spans="3:30" ht="18" customHeight="1" thickBot="1">
      <c r="C134" s="326">
        <v>60</v>
      </c>
      <c r="D134" s="327" t="str">
        <f>IF('SF2'!D137="","",'SF2'!D137)</f>
        <v/>
      </c>
      <c r="E134" s="318" t="str">
        <f>IF('SF2'!AH137="","",'SF2'!AH137)</f>
        <v/>
      </c>
      <c r="F134" s="319" t="str">
        <f>IF('SF2'!AG137="","",'SF2'!AG137)</f>
        <v/>
      </c>
      <c r="G134" s="320" t="str">
        <f>IF('SF2 (2)'!AH137="","",'SF2 (2)'!AH137)</f>
        <v/>
      </c>
      <c r="H134" s="319" t="str">
        <f>IF('SF2 (2)'!AG137="","",'SF2 (2)'!AG137)</f>
        <v/>
      </c>
      <c r="I134" s="320" t="str">
        <f>IF('SF2 (3)'!AH137="","",'SF2 (3)'!AH137)</f>
        <v/>
      </c>
      <c r="J134" s="319" t="str">
        <f>IF('SF2 (3)'!AG137="","",'SF2 (3)'!AG137)</f>
        <v/>
      </c>
      <c r="K134" s="320" t="str">
        <f>IF('SF2 (4)'!AH137="","",'SF2 (4)'!AH137)</f>
        <v/>
      </c>
      <c r="L134" s="319" t="str">
        <f>IF('SF2 (4)'!AG137="","",'SF2 (4)'!AG137)</f>
        <v/>
      </c>
      <c r="M134" s="320" t="str">
        <f>IF('SF2 (5)'!AH137="","",'SF2 (5)'!AH137)</f>
        <v/>
      </c>
      <c r="N134" s="319" t="str">
        <f>IF('SF2 (5)'!AG137="","",'SF2 (5)'!AG137)</f>
        <v/>
      </c>
      <c r="O134" s="320" t="str">
        <f>IF('SF2 (6)'!AH137="","",'SF2 (6)'!AH137)</f>
        <v/>
      </c>
      <c r="P134" s="319" t="str">
        <f>IF('SF2 (6)'!AG137="","",'SF2 (6)'!AG137)</f>
        <v/>
      </c>
      <c r="Q134" s="320" t="str">
        <f>IF('SF2 (7)'!AH137="","",'SF2 (7)'!AH137)</f>
        <v/>
      </c>
      <c r="R134" s="319" t="str">
        <f>IF('SF2 (7)'!AG137="","",'SF2 (7)'!AG137)</f>
        <v/>
      </c>
      <c r="S134" s="320" t="str">
        <f>IF('SF2 (8)'!AH137="","",'SF2 (8)'!AH137)</f>
        <v/>
      </c>
      <c r="T134" s="319" t="str">
        <f>IF('SF2 (8)'!AG137="","",'SF2 (8)'!AG137)</f>
        <v/>
      </c>
      <c r="U134" s="320" t="str">
        <f>IF('SF2 (9)'!AH137="","",'SF2 (9)'!AH137)</f>
        <v/>
      </c>
      <c r="V134" s="319" t="str">
        <f>IF('SF2 (9)'!AG137="","",'SF2 (9)'!AG137)</f>
        <v/>
      </c>
      <c r="W134" s="320" t="str">
        <f>IF('SF2 (10)'!AH137="","",'SF2 (10)'!AH137)</f>
        <v/>
      </c>
      <c r="X134" s="319" t="str">
        <f>IF('SF2 (10)'!AG137="","",'SF2 (10)'!AG137)</f>
        <v/>
      </c>
      <c r="Y134" s="320" t="str">
        <f>IF('SF2 (11)'!AH137="","",'SF2 (11)'!AH137)</f>
        <v/>
      </c>
      <c r="Z134" s="319" t="str">
        <f>IF('SF2 (11)'!AG137="","",'SF2 (11)'!AG137)</f>
        <v/>
      </c>
      <c r="AA134" s="409" t="str">
        <f t="shared" si="25"/>
        <v/>
      </c>
      <c r="AB134" s="328" t="str">
        <f t="shared" si="26"/>
        <v/>
      </c>
      <c r="AD134" s="303">
        <f t="shared" si="27"/>
        <v>0</v>
      </c>
    </row>
    <row r="135" spans="3:30" ht="12.75" customHeight="1"/>
    <row r="136" spans="3:30" ht="12.75" customHeight="1"/>
    <row r="137" spans="3:30" ht="12.75" customHeight="1"/>
    <row r="138" spans="3:30" ht="12.75" customHeight="1"/>
    <row r="139" spans="3:30" ht="12.75" customHeight="1"/>
    <row r="140" spans="3:30" ht="12.75" customHeight="1"/>
    <row r="141" spans="3:30" ht="12.75" customHeight="1"/>
    <row r="142" spans="3:30" ht="12.75" customHeight="1"/>
    <row r="143" spans="3:30" ht="12.75" customHeight="1"/>
    <row r="144" spans="3:30" ht="12.75" customHeight="1"/>
    <row r="145" spans="1:30" ht="12.75" customHeight="1"/>
    <row r="146" spans="1:30" ht="12.75" customHeight="1"/>
    <row r="147" spans="1:30" ht="12.75" customHeight="1"/>
    <row r="148" spans="1:30" ht="12.75" customHeight="1"/>
    <row r="149" spans="1:30" ht="12.75" customHeight="1"/>
    <row r="150" spans="1:30" s="329" customFormat="1" ht="12.75" customHeight="1">
      <c r="A150" s="544"/>
      <c r="B150" s="303"/>
      <c r="C150" s="303"/>
      <c r="D150" s="303"/>
      <c r="E150" s="303"/>
      <c r="F150" s="303"/>
      <c r="G150" s="303"/>
      <c r="H150" s="303"/>
      <c r="I150" s="303"/>
      <c r="J150" s="303"/>
      <c r="K150" s="303"/>
      <c r="L150" s="303"/>
      <c r="M150" s="303"/>
      <c r="N150" s="303"/>
      <c r="O150" s="303"/>
      <c r="P150" s="303"/>
      <c r="Q150" s="303"/>
      <c r="R150" s="303"/>
      <c r="S150" s="303"/>
      <c r="T150" s="303"/>
      <c r="U150" s="303"/>
      <c r="V150" s="303"/>
      <c r="W150" s="303"/>
      <c r="X150" s="303"/>
      <c r="Y150" s="303"/>
      <c r="Z150" s="303"/>
      <c r="AA150" s="303"/>
      <c r="AB150" s="303"/>
      <c r="AC150" s="303"/>
      <c r="AD150" s="303"/>
    </row>
    <row r="151" spans="1:30" s="329" customFormat="1" ht="12.75" customHeight="1">
      <c r="A151" s="544"/>
      <c r="B151" s="303"/>
      <c r="C151" s="303"/>
      <c r="D151" s="303"/>
      <c r="E151" s="303"/>
      <c r="F151" s="303"/>
      <c r="G151" s="303"/>
      <c r="H151" s="303"/>
      <c r="I151" s="303"/>
      <c r="J151" s="303"/>
      <c r="K151" s="303"/>
      <c r="L151" s="303"/>
      <c r="M151" s="303"/>
      <c r="N151" s="303"/>
      <c r="O151" s="303"/>
      <c r="P151" s="303"/>
      <c r="Q151" s="303"/>
      <c r="R151" s="303"/>
      <c r="S151" s="303"/>
      <c r="T151" s="303"/>
      <c r="U151" s="303"/>
      <c r="V151" s="303"/>
      <c r="W151" s="303"/>
      <c r="X151" s="303"/>
      <c r="Y151" s="303"/>
      <c r="Z151" s="303"/>
      <c r="AA151" s="303"/>
      <c r="AB151" s="303"/>
      <c r="AC151" s="303"/>
      <c r="AD151" s="303"/>
    </row>
    <row r="152" spans="1:30" s="329" customFormat="1" ht="12.75" customHeight="1">
      <c r="A152" s="544"/>
      <c r="B152" s="303"/>
      <c r="C152" s="303"/>
      <c r="D152" s="303"/>
      <c r="E152" s="303"/>
      <c r="F152" s="303"/>
      <c r="G152" s="303"/>
      <c r="H152" s="303"/>
      <c r="I152" s="303"/>
      <c r="J152" s="303"/>
      <c r="K152" s="303"/>
      <c r="L152" s="303"/>
      <c r="M152" s="303"/>
      <c r="N152" s="303"/>
      <c r="O152" s="303"/>
      <c r="P152" s="303"/>
      <c r="Q152" s="303"/>
      <c r="R152" s="303"/>
      <c r="S152" s="303"/>
      <c r="T152" s="303"/>
      <c r="U152" s="303"/>
      <c r="V152" s="303"/>
      <c r="W152" s="303"/>
      <c r="X152" s="303"/>
      <c r="Y152" s="303"/>
      <c r="Z152" s="303"/>
      <c r="AA152" s="303"/>
      <c r="AB152" s="303"/>
      <c r="AC152" s="303"/>
      <c r="AD152" s="303"/>
    </row>
    <row r="153" spans="1:30" s="329" customFormat="1" ht="12.75" customHeight="1">
      <c r="A153" s="544"/>
      <c r="B153" s="303"/>
      <c r="C153" s="303"/>
      <c r="D153" s="303"/>
      <c r="E153" s="303"/>
      <c r="F153" s="303"/>
      <c r="G153" s="303"/>
      <c r="H153" s="303"/>
      <c r="I153" s="303"/>
      <c r="J153" s="303"/>
      <c r="K153" s="303"/>
      <c r="L153" s="303"/>
      <c r="M153" s="303"/>
      <c r="N153" s="303"/>
      <c r="O153" s="303"/>
      <c r="P153" s="303"/>
      <c r="Q153" s="303"/>
      <c r="R153" s="303"/>
      <c r="S153" s="303"/>
      <c r="T153" s="303"/>
      <c r="U153" s="303"/>
      <c r="V153" s="303"/>
      <c r="W153" s="303"/>
      <c r="X153" s="303"/>
      <c r="Y153" s="303"/>
      <c r="Z153" s="303"/>
      <c r="AA153" s="303"/>
      <c r="AB153" s="303"/>
      <c r="AC153" s="303"/>
      <c r="AD153" s="303"/>
    </row>
    <row r="154" spans="1:30" s="329" customFormat="1" ht="12.75" customHeight="1">
      <c r="A154" s="544"/>
      <c r="B154" s="303"/>
      <c r="C154" s="303"/>
      <c r="D154" s="303"/>
      <c r="E154" s="303"/>
      <c r="F154" s="303"/>
      <c r="G154" s="303"/>
      <c r="H154" s="303"/>
      <c r="I154" s="303"/>
      <c r="J154" s="303"/>
      <c r="K154" s="303"/>
      <c r="L154" s="303"/>
      <c r="M154" s="303"/>
      <c r="N154" s="303"/>
      <c r="O154" s="303"/>
      <c r="P154" s="303"/>
      <c r="Q154" s="303"/>
      <c r="R154" s="303"/>
      <c r="S154" s="303"/>
      <c r="T154" s="303"/>
      <c r="U154" s="303"/>
      <c r="V154" s="303"/>
      <c r="W154" s="303"/>
      <c r="X154" s="303"/>
      <c r="Y154" s="303"/>
      <c r="Z154" s="303"/>
      <c r="AA154" s="303"/>
      <c r="AB154" s="303"/>
      <c r="AC154" s="303"/>
      <c r="AD154" s="303"/>
    </row>
    <row r="155" spans="1:30" s="329" customFormat="1" ht="12.75" customHeight="1">
      <c r="A155" s="544"/>
      <c r="B155" s="303"/>
      <c r="C155" s="303"/>
      <c r="D155" s="303"/>
      <c r="E155" s="303"/>
      <c r="F155" s="303"/>
      <c r="G155" s="303"/>
      <c r="H155" s="303"/>
      <c r="I155" s="303"/>
      <c r="J155" s="303"/>
      <c r="K155" s="303"/>
      <c r="L155" s="303"/>
      <c r="M155" s="303"/>
      <c r="N155" s="303"/>
      <c r="O155" s="303"/>
      <c r="P155" s="303"/>
      <c r="Q155" s="303"/>
      <c r="R155" s="303"/>
      <c r="S155" s="303"/>
      <c r="T155" s="303"/>
      <c r="U155" s="303"/>
      <c r="V155" s="303"/>
      <c r="W155" s="303"/>
      <c r="X155" s="303"/>
      <c r="Y155" s="303"/>
      <c r="Z155" s="303"/>
      <c r="AA155" s="303"/>
      <c r="AB155" s="303"/>
      <c r="AC155" s="303"/>
      <c r="AD155" s="303"/>
    </row>
    <row r="156" spans="1:30" s="329" customFormat="1" ht="12.75" customHeight="1">
      <c r="A156" s="544"/>
      <c r="B156" s="303"/>
      <c r="C156" s="303"/>
      <c r="D156" s="303"/>
      <c r="E156" s="303"/>
      <c r="F156" s="303"/>
      <c r="G156" s="303"/>
      <c r="H156" s="303"/>
      <c r="I156" s="303"/>
      <c r="J156" s="303"/>
      <c r="K156" s="303"/>
      <c r="L156" s="303"/>
      <c r="M156" s="303"/>
      <c r="N156" s="303"/>
      <c r="O156" s="303"/>
      <c r="P156" s="303"/>
      <c r="Q156" s="303"/>
      <c r="R156" s="303"/>
      <c r="S156" s="303"/>
      <c r="T156" s="303"/>
      <c r="U156" s="303"/>
      <c r="V156" s="303"/>
      <c r="W156" s="303"/>
      <c r="X156" s="303"/>
      <c r="Y156" s="303"/>
      <c r="Z156" s="303"/>
      <c r="AA156" s="303"/>
      <c r="AB156" s="303"/>
      <c r="AC156" s="303"/>
      <c r="AD156" s="303"/>
    </row>
    <row r="157" spans="1:30" s="329" customFormat="1" ht="12.75" customHeight="1">
      <c r="A157" s="544"/>
      <c r="B157" s="303"/>
      <c r="C157" s="303"/>
      <c r="D157" s="303"/>
      <c r="E157" s="303"/>
      <c r="F157" s="303"/>
      <c r="G157" s="303"/>
      <c r="H157" s="303"/>
      <c r="I157" s="303"/>
      <c r="J157" s="303"/>
      <c r="K157" s="303"/>
      <c r="L157" s="303"/>
      <c r="M157" s="303"/>
      <c r="N157" s="303"/>
      <c r="O157" s="303"/>
      <c r="P157" s="303"/>
      <c r="Q157" s="303"/>
      <c r="R157" s="303"/>
      <c r="S157" s="303"/>
      <c r="T157" s="303"/>
      <c r="U157" s="303"/>
      <c r="V157" s="303"/>
      <c r="W157" s="303"/>
      <c r="X157" s="303"/>
      <c r="Y157" s="303"/>
      <c r="Z157" s="303"/>
      <c r="AA157" s="303"/>
      <c r="AB157" s="303"/>
      <c r="AC157" s="303"/>
      <c r="AD157" s="303"/>
    </row>
    <row r="158" spans="1:30" s="329" customFormat="1" ht="12.75" customHeight="1">
      <c r="A158" s="544"/>
      <c r="B158" s="303"/>
      <c r="C158" s="303"/>
      <c r="D158" s="303"/>
      <c r="E158" s="303"/>
      <c r="F158" s="303"/>
      <c r="G158" s="303"/>
      <c r="H158" s="303"/>
      <c r="I158" s="303"/>
      <c r="J158" s="303"/>
      <c r="K158" s="303"/>
      <c r="L158" s="303"/>
      <c r="M158" s="303"/>
      <c r="N158" s="303"/>
      <c r="O158" s="303"/>
      <c r="P158" s="303"/>
      <c r="Q158" s="303"/>
      <c r="R158" s="303"/>
      <c r="S158" s="303"/>
      <c r="T158" s="303"/>
      <c r="U158" s="303"/>
      <c r="V158" s="303"/>
      <c r="W158" s="303"/>
      <c r="X158" s="303"/>
      <c r="Y158" s="303"/>
      <c r="Z158" s="303"/>
      <c r="AA158" s="303"/>
      <c r="AB158" s="303"/>
      <c r="AC158" s="303"/>
      <c r="AD158" s="303"/>
    </row>
    <row r="159" spans="1:30" s="329" customFormat="1" ht="12.75" customHeight="1">
      <c r="A159" s="544"/>
      <c r="B159" s="303"/>
      <c r="C159" s="303"/>
      <c r="D159" s="303"/>
      <c r="E159" s="303"/>
      <c r="F159" s="303"/>
      <c r="G159" s="303"/>
      <c r="H159" s="303"/>
      <c r="I159" s="303"/>
      <c r="J159" s="303"/>
      <c r="K159" s="303"/>
      <c r="L159" s="303"/>
      <c r="M159" s="303"/>
      <c r="N159" s="303"/>
      <c r="O159" s="303"/>
      <c r="P159" s="303"/>
      <c r="Q159" s="303"/>
      <c r="R159" s="303"/>
      <c r="S159" s="303"/>
      <c r="T159" s="303"/>
      <c r="U159" s="303"/>
      <c r="V159" s="303"/>
      <c r="W159" s="303"/>
      <c r="X159" s="303"/>
      <c r="Y159" s="303"/>
      <c r="Z159" s="303"/>
      <c r="AA159" s="303"/>
      <c r="AB159" s="303"/>
      <c r="AC159" s="303"/>
      <c r="AD159" s="303"/>
    </row>
    <row r="160" spans="1:30" s="329" customFormat="1" ht="12.75" customHeight="1">
      <c r="A160" s="544"/>
      <c r="B160" s="303"/>
      <c r="C160" s="303"/>
      <c r="D160" s="303"/>
      <c r="E160" s="303"/>
      <c r="F160" s="303"/>
      <c r="G160" s="303"/>
      <c r="H160" s="303"/>
      <c r="I160" s="303"/>
      <c r="J160" s="303"/>
      <c r="K160" s="303"/>
      <c r="L160" s="303"/>
      <c r="M160" s="303"/>
      <c r="N160" s="303"/>
      <c r="O160" s="303"/>
      <c r="P160" s="303"/>
      <c r="Q160" s="303"/>
      <c r="R160" s="303"/>
      <c r="S160" s="303"/>
      <c r="T160" s="303"/>
      <c r="U160" s="303"/>
      <c r="V160" s="303"/>
      <c r="W160" s="303"/>
      <c r="X160" s="303"/>
      <c r="Y160" s="303"/>
      <c r="Z160" s="303"/>
      <c r="AA160" s="303"/>
      <c r="AB160" s="303"/>
      <c r="AC160" s="303"/>
      <c r="AD160" s="303"/>
    </row>
    <row r="161" spans="1:30" s="329" customFormat="1" ht="12.75" customHeight="1">
      <c r="A161" s="544"/>
      <c r="B161" s="303"/>
      <c r="C161" s="303"/>
      <c r="D161" s="303"/>
      <c r="E161" s="303"/>
      <c r="F161" s="303"/>
      <c r="G161" s="303"/>
      <c r="H161" s="303"/>
      <c r="I161" s="303"/>
      <c r="J161" s="303"/>
      <c r="K161" s="303"/>
      <c r="L161" s="303"/>
      <c r="M161" s="303"/>
      <c r="N161" s="303"/>
      <c r="O161" s="303"/>
      <c r="P161" s="303"/>
      <c r="Q161" s="303"/>
      <c r="R161" s="303"/>
      <c r="S161" s="303"/>
      <c r="T161" s="303"/>
      <c r="U161" s="303"/>
      <c r="V161" s="303"/>
      <c r="W161" s="303"/>
      <c r="X161" s="303"/>
      <c r="Y161" s="303"/>
      <c r="Z161" s="303"/>
      <c r="AA161" s="303"/>
      <c r="AB161" s="303"/>
      <c r="AC161" s="303"/>
      <c r="AD161" s="303"/>
    </row>
    <row r="162" spans="1:30" s="329" customFormat="1" ht="12.75" customHeight="1">
      <c r="A162" s="544"/>
      <c r="B162" s="303"/>
      <c r="C162" s="303"/>
      <c r="D162" s="303"/>
      <c r="E162" s="303"/>
      <c r="F162" s="303"/>
      <c r="G162" s="303"/>
      <c r="H162" s="303"/>
      <c r="I162" s="303"/>
      <c r="J162" s="303"/>
      <c r="K162" s="303"/>
      <c r="L162" s="303"/>
      <c r="M162" s="303"/>
      <c r="N162" s="303"/>
      <c r="O162" s="303"/>
      <c r="P162" s="303"/>
      <c r="Q162" s="303"/>
      <c r="R162" s="303"/>
      <c r="S162" s="303"/>
      <c r="T162" s="303"/>
      <c r="U162" s="303"/>
      <c r="V162" s="303"/>
      <c r="W162" s="303"/>
      <c r="X162" s="303"/>
      <c r="Y162" s="303"/>
      <c r="Z162" s="303"/>
      <c r="AA162" s="303"/>
      <c r="AB162" s="303"/>
      <c r="AC162" s="303"/>
      <c r="AD162" s="303"/>
    </row>
    <row r="163" spans="1:30" s="329" customFormat="1" ht="12.75" customHeight="1">
      <c r="A163" s="544"/>
      <c r="B163" s="303"/>
      <c r="C163" s="303"/>
      <c r="D163" s="303"/>
      <c r="E163" s="303"/>
      <c r="F163" s="303"/>
      <c r="G163" s="303"/>
      <c r="H163" s="303"/>
      <c r="I163" s="303"/>
      <c r="J163" s="303"/>
      <c r="K163" s="303"/>
      <c r="L163" s="303"/>
      <c r="M163" s="303"/>
      <c r="N163" s="303"/>
      <c r="O163" s="303"/>
      <c r="P163" s="303"/>
      <c r="Q163" s="303"/>
      <c r="R163" s="303"/>
      <c r="S163" s="303"/>
      <c r="T163" s="303"/>
      <c r="U163" s="303"/>
      <c r="V163" s="303"/>
      <c r="W163" s="303"/>
      <c r="X163" s="303"/>
      <c r="Y163" s="303"/>
      <c r="Z163" s="303"/>
      <c r="AA163" s="303"/>
      <c r="AB163" s="303"/>
      <c r="AC163" s="303"/>
      <c r="AD163" s="303"/>
    </row>
    <row r="164" spans="1:30" s="329" customFormat="1" ht="12.75" customHeight="1">
      <c r="A164" s="544"/>
      <c r="B164" s="303"/>
      <c r="C164" s="303"/>
      <c r="D164" s="303"/>
      <c r="E164" s="303"/>
      <c r="F164" s="303"/>
      <c r="G164" s="303"/>
      <c r="H164" s="303"/>
      <c r="I164" s="303"/>
      <c r="J164" s="303"/>
      <c r="K164" s="303"/>
      <c r="L164" s="303"/>
      <c r="M164" s="303"/>
      <c r="N164" s="303"/>
      <c r="O164" s="303"/>
      <c r="P164" s="303"/>
      <c r="Q164" s="303"/>
      <c r="R164" s="303"/>
      <c r="S164" s="303"/>
      <c r="T164" s="303"/>
      <c r="U164" s="303"/>
      <c r="V164" s="303"/>
      <c r="W164" s="303"/>
      <c r="X164" s="303"/>
      <c r="Y164" s="303"/>
      <c r="Z164" s="303"/>
      <c r="AA164" s="303"/>
      <c r="AB164" s="303"/>
      <c r="AC164" s="303"/>
      <c r="AD164" s="303"/>
    </row>
    <row r="165" spans="1:30" s="329" customFormat="1" ht="12.75" customHeight="1">
      <c r="A165" s="544"/>
      <c r="B165" s="303"/>
      <c r="C165" s="303"/>
      <c r="D165" s="303"/>
      <c r="E165" s="303"/>
      <c r="F165" s="303"/>
      <c r="G165" s="303"/>
      <c r="H165" s="303"/>
      <c r="I165" s="303"/>
      <c r="J165" s="303"/>
      <c r="K165" s="303"/>
      <c r="L165" s="303"/>
      <c r="M165" s="303"/>
      <c r="N165" s="303"/>
      <c r="O165" s="303"/>
      <c r="P165" s="303"/>
      <c r="Q165" s="303"/>
      <c r="R165" s="303"/>
      <c r="S165" s="303"/>
      <c r="T165" s="303"/>
      <c r="U165" s="303"/>
      <c r="V165" s="303"/>
      <c r="W165" s="303"/>
      <c r="X165" s="303"/>
      <c r="Y165" s="303"/>
      <c r="Z165" s="303"/>
      <c r="AA165" s="303"/>
      <c r="AB165" s="303"/>
      <c r="AC165" s="303"/>
      <c r="AD165" s="303"/>
    </row>
    <row r="166" spans="1:30" ht="12.75" customHeight="1"/>
    <row r="167" spans="1:30" ht="12.75" customHeight="1"/>
    <row r="168" spans="1:30" ht="12.75" customHeight="1"/>
    <row r="169" spans="1:30" ht="12.75" customHeight="1">
      <c r="K169" s="330"/>
    </row>
    <row r="170" spans="1:30" ht="12.75" customHeight="1"/>
    <row r="171" spans="1:30" ht="12.75" customHeight="1"/>
    <row r="172" spans="1:30" ht="12.75" customHeight="1"/>
    <row r="173" spans="1:30" ht="12.75" customHeight="1"/>
    <row r="174" spans="1:30" ht="12.75" customHeight="1"/>
    <row r="175" spans="1:30" ht="12.75" customHeight="1"/>
    <row r="176" spans="1:30" ht="12.75" customHeight="1"/>
    <row r="177" spans="1:30" ht="12.75" customHeight="1"/>
    <row r="178" spans="1:30" ht="12.75" customHeight="1"/>
    <row r="179" spans="1:30" ht="12.75" customHeight="1"/>
    <row r="180" spans="1:30" ht="12.75" customHeight="1"/>
    <row r="181" spans="1:30" ht="12.75" customHeight="1"/>
    <row r="182" spans="1:30" s="329" customFormat="1" ht="12.75" customHeight="1">
      <c r="A182" s="544"/>
      <c r="B182" s="303"/>
      <c r="C182" s="303"/>
      <c r="D182" s="303"/>
      <c r="E182" s="303"/>
      <c r="F182" s="303"/>
      <c r="G182" s="303"/>
      <c r="H182" s="303"/>
      <c r="I182" s="303"/>
      <c r="J182" s="303"/>
      <c r="K182" s="303"/>
      <c r="L182" s="303"/>
      <c r="M182" s="303"/>
      <c r="N182" s="303"/>
      <c r="O182" s="303"/>
      <c r="P182" s="303"/>
      <c r="Q182" s="303"/>
      <c r="R182" s="303"/>
      <c r="S182" s="303"/>
      <c r="T182" s="303"/>
      <c r="U182" s="303"/>
      <c r="V182" s="303"/>
      <c r="W182" s="303"/>
      <c r="X182" s="303"/>
      <c r="Y182" s="303"/>
      <c r="Z182" s="303"/>
      <c r="AA182" s="303"/>
      <c r="AB182" s="303"/>
      <c r="AC182" s="303"/>
      <c r="AD182" s="303"/>
    </row>
    <row r="183" spans="1:30" s="329" customFormat="1" ht="12.75" customHeight="1">
      <c r="A183" s="544"/>
      <c r="B183" s="303"/>
      <c r="C183" s="303"/>
      <c r="D183" s="303"/>
      <c r="E183" s="303"/>
      <c r="F183" s="303"/>
      <c r="G183" s="303"/>
      <c r="H183" s="303"/>
      <c r="I183" s="303"/>
      <c r="J183" s="303"/>
      <c r="K183" s="303"/>
      <c r="L183" s="303"/>
      <c r="M183" s="303"/>
      <c r="N183" s="303"/>
      <c r="O183" s="303"/>
      <c r="P183" s="303"/>
      <c r="Q183" s="303"/>
      <c r="R183" s="303"/>
      <c r="S183" s="303"/>
      <c r="T183" s="303"/>
      <c r="U183" s="303"/>
      <c r="V183" s="303"/>
      <c r="W183" s="303"/>
      <c r="X183" s="303"/>
      <c r="Y183" s="303"/>
      <c r="Z183" s="303"/>
      <c r="AA183" s="303"/>
      <c r="AB183" s="303"/>
      <c r="AC183" s="303"/>
      <c r="AD183" s="303"/>
    </row>
    <row r="184" spans="1:30" s="329" customFormat="1" ht="12.75" customHeight="1">
      <c r="A184" s="544"/>
      <c r="B184" s="303"/>
      <c r="C184" s="303"/>
      <c r="D184" s="303"/>
      <c r="E184" s="303"/>
      <c r="F184" s="303"/>
      <c r="G184" s="303"/>
      <c r="H184" s="303"/>
      <c r="I184" s="303"/>
      <c r="J184" s="303"/>
      <c r="K184" s="303"/>
      <c r="L184" s="303"/>
      <c r="M184" s="303"/>
      <c r="N184" s="303"/>
      <c r="O184" s="303"/>
      <c r="P184" s="303"/>
      <c r="Q184" s="303"/>
      <c r="R184" s="303"/>
      <c r="S184" s="303"/>
      <c r="T184" s="303"/>
      <c r="U184" s="303"/>
      <c r="V184" s="303"/>
      <c r="W184" s="303"/>
      <c r="X184" s="303"/>
      <c r="Y184" s="303"/>
      <c r="Z184" s="303"/>
      <c r="AA184" s="303"/>
      <c r="AB184" s="303"/>
      <c r="AC184" s="303"/>
      <c r="AD184" s="303"/>
    </row>
    <row r="185" spans="1:30" s="329" customFormat="1" ht="12.75" customHeight="1">
      <c r="A185" s="544"/>
      <c r="B185" s="303"/>
      <c r="C185" s="303"/>
      <c r="D185" s="303"/>
      <c r="E185" s="303"/>
      <c r="F185" s="303"/>
      <c r="G185" s="303"/>
      <c r="H185" s="303"/>
      <c r="I185" s="303"/>
      <c r="J185" s="303"/>
      <c r="K185" s="303"/>
      <c r="L185" s="303"/>
      <c r="M185" s="303"/>
      <c r="N185" s="303"/>
      <c r="O185" s="303"/>
      <c r="P185" s="303"/>
      <c r="Q185" s="303"/>
      <c r="R185" s="303"/>
      <c r="S185" s="303"/>
      <c r="T185" s="303"/>
      <c r="U185" s="303"/>
      <c r="V185" s="303"/>
      <c r="W185" s="303"/>
      <c r="X185" s="303"/>
      <c r="Y185" s="303"/>
      <c r="Z185" s="303"/>
      <c r="AA185" s="303"/>
      <c r="AB185" s="303"/>
      <c r="AC185" s="303"/>
      <c r="AD185" s="303"/>
    </row>
    <row r="186" spans="1:30" s="329" customFormat="1" ht="12.75" customHeight="1">
      <c r="A186" s="544"/>
      <c r="B186" s="303"/>
      <c r="C186" s="303"/>
      <c r="D186" s="303"/>
      <c r="E186" s="303"/>
      <c r="F186" s="303"/>
      <c r="G186" s="303"/>
      <c r="H186" s="303"/>
      <c r="I186" s="303"/>
      <c r="J186" s="303"/>
      <c r="K186" s="303"/>
      <c r="L186" s="303"/>
      <c r="M186" s="303"/>
      <c r="N186" s="303"/>
      <c r="O186" s="303"/>
      <c r="P186" s="303"/>
      <c r="Q186" s="303"/>
      <c r="R186" s="303"/>
      <c r="S186" s="303"/>
      <c r="T186" s="303"/>
      <c r="U186" s="303"/>
      <c r="V186" s="303"/>
      <c r="W186" s="303"/>
      <c r="X186" s="303"/>
      <c r="Y186" s="303"/>
      <c r="Z186" s="303"/>
      <c r="AA186" s="303"/>
      <c r="AB186" s="303"/>
      <c r="AC186" s="303"/>
      <c r="AD186" s="303"/>
    </row>
    <row r="187" spans="1:30" s="329" customFormat="1" ht="12.75" customHeight="1">
      <c r="A187" s="544"/>
      <c r="B187" s="303"/>
      <c r="C187" s="303"/>
      <c r="D187" s="303"/>
      <c r="E187" s="303"/>
      <c r="F187" s="303"/>
      <c r="G187" s="303"/>
      <c r="H187" s="303"/>
      <c r="I187" s="303"/>
      <c r="J187" s="303"/>
      <c r="K187" s="303"/>
      <c r="L187" s="303"/>
      <c r="M187" s="303"/>
      <c r="N187" s="303"/>
      <c r="O187" s="303"/>
      <c r="P187" s="303"/>
      <c r="Q187" s="303"/>
      <c r="R187" s="303"/>
      <c r="S187" s="303"/>
      <c r="T187" s="303"/>
      <c r="U187" s="303"/>
      <c r="V187" s="303"/>
      <c r="W187" s="303"/>
      <c r="X187" s="303"/>
      <c r="Y187" s="303"/>
      <c r="Z187" s="303"/>
      <c r="AA187" s="303"/>
      <c r="AB187" s="303"/>
      <c r="AC187" s="303"/>
      <c r="AD187" s="303"/>
    </row>
    <row r="188" spans="1:30" s="329" customFormat="1" ht="12.75" customHeight="1">
      <c r="A188" s="544"/>
      <c r="B188" s="303"/>
      <c r="C188" s="303"/>
      <c r="D188" s="303"/>
      <c r="E188" s="303"/>
      <c r="F188" s="303"/>
      <c r="G188" s="303"/>
      <c r="H188" s="303"/>
      <c r="I188" s="303"/>
      <c r="J188" s="303"/>
      <c r="K188" s="303"/>
      <c r="L188" s="303"/>
      <c r="M188" s="303"/>
      <c r="N188" s="303"/>
      <c r="O188" s="303"/>
      <c r="P188" s="303"/>
      <c r="Q188" s="303"/>
      <c r="R188" s="303"/>
      <c r="S188" s="303"/>
      <c r="T188" s="303"/>
      <c r="U188" s="303"/>
      <c r="V188" s="303"/>
      <c r="W188" s="303"/>
      <c r="X188" s="303"/>
      <c r="Y188" s="303"/>
      <c r="Z188" s="303"/>
      <c r="AA188" s="303"/>
      <c r="AB188" s="303"/>
      <c r="AC188" s="303"/>
      <c r="AD188" s="303"/>
    </row>
    <row r="189" spans="1:30" s="329" customFormat="1" ht="12.75" customHeight="1">
      <c r="A189" s="544"/>
      <c r="B189" s="303"/>
      <c r="C189" s="303"/>
      <c r="D189" s="303"/>
      <c r="E189" s="303"/>
      <c r="F189" s="303"/>
      <c r="G189" s="303"/>
      <c r="H189" s="303"/>
      <c r="I189" s="303"/>
      <c r="J189" s="303"/>
      <c r="K189" s="303"/>
      <c r="L189" s="303"/>
      <c r="M189" s="303"/>
      <c r="N189" s="303"/>
      <c r="O189" s="303"/>
      <c r="P189" s="303"/>
      <c r="Q189" s="303"/>
      <c r="R189" s="303"/>
      <c r="S189" s="303"/>
      <c r="T189" s="303"/>
      <c r="U189" s="303"/>
      <c r="V189" s="303"/>
      <c r="W189" s="303"/>
      <c r="X189" s="303"/>
      <c r="Y189" s="303"/>
      <c r="Z189" s="303"/>
      <c r="AA189" s="303"/>
      <c r="AB189" s="303"/>
      <c r="AC189" s="303"/>
      <c r="AD189" s="303"/>
    </row>
    <row r="190" spans="1:30" s="329" customFormat="1" ht="12.75" customHeight="1">
      <c r="A190" s="544"/>
      <c r="B190" s="303"/>
      <c r="C190" s="303"/>
      <c r="D190" s="303"/>
      <c r="E190" s="303"/>
      <c r="F190" s="303"/>
      <c r="G190" s="303"/>
      <c r="H190" s="303"/>
      <c r="I190" s="303"/>
      <c r="J190" s="303"/>
      <c r="K190" s="303"/>
      <c r="L190" s="303"/>
      <c r="M190" s="303"/>
      <c r="N190" s="303"/>
      <c r="O190" s="303"/>
      <c r="P190" s="303"/>
      <c r="Q190" s="303"/>
      <c r="R190" s="303"/>
      <c r="S190" s="303"/>
      <c r="T190" s="303"/>
      <c r="U190" s="303"/>
      <c r="V190" s="303"/>
      <c r="W190" s="303"/>
      <c r="X190" s="303"/>
      <c r="Y190" s="303"/>
      <c r="Z190" s="303"/>
      <c r="AA190" s="303"/>
      <c r="AB190" s="303"/>
      <c r="AC190" s="303"/>
      <c r="AD190" s="303"/>
    </row>
    <row r="191" spans="1:30" s="329" customFormat="1" ht="12.75" customHeight="1">
      <c r="A191" s="544"/>
      <c r="B191" s="303"/>
      <c r="C191" s="303"/>
      <c r="D191" s="303"/>
      <c r="E191" s="303"/>
      <c r="F191" s="303"/>
      <c r="G191" s="303"/>
      <c r="H191" s="303"/>
      <c r="I191" s="303"/>
      <c r="J191" s="303"/>
      <c r="K191" s="303"/>
      <c r="L191" s="303"/>
      <c r="M191" s="303"/>
      <c r="N191" s="303"/>
      <c r="O191" s="303"/>
      <c r="P191" s="303"/>
      <c r="Q191" s="303"/>
      <c r="R191" s="303"/>
      <c r="S191" s="303"/>
      <c r="T191" s="303"/>
      <c r="U191" s="303"/>
      <c r="V191" s="303"/>
      <c r="W191" s="303"/>
      <c r="X191" s="303"/>
      <c r="Y191" s="303"/>
      <c r="Z191" s="303"/>
      <c r="AA191" s="303"/>
      <c r="AB191" s="303"/>
      <c r="AC191" s="303"/>
      <c r="AD191" s="303"/>
    </row>
    <row r="192" spans="1:30" s="329" customFormat="1" ht="12.75" customHeight="1">
      <c r="A192" s="544"/>
      <c r="B192" s="303"/>
      <c r="C192" s="303"/>
      <c r="D192" s="303"/>
      <c r="E192" s="303"/>
      <c r="F192" s="303"/>
      <c r="G192" s="303"/>
      <c r="H192" s="303"/>
      <c r="I192" s="303"/>
      <c r="J192" s="303"/>
      <c r="K192" s="303"/>
      <c r="L192" s="303"/>
      <c r="M192" s="303"/>
      <c r="N192" s="303"/>
      <c r="O192" s="303"/>
      <c r="P192" s="303"/>
      <c r="Q192" s="303"/>
      <c r="R192" s="303"/>
      <c r="S192" s="303"/>
      <c r="T192" s="303"/>
      <c r="U192" s="303"/>
      <c r="V192" s="303"/>
      <c r="W192" s="303"/>
      <c r="X192" s="303"/>
      <c r="Y192" s="303"/>
      <c r="Z192" s="303"/>
      <c r="AA192" s="303"/>
      <c r="AB192" s="303"/>
      <c r="AC192" s="303"/>
      <c r="AD192" s="303"/>
    </row>
    <row r="193" spans="1:30" s="329" customFormat="1" ht="12.75" customHeight="1">
      <c r="A193" s="544"/>
      <c r="B193" s="303"/>
      <c r="C193" s="303"/>
      <c r="D193" s="303"/>
      <c r="E193" s="303"/>
      <c r="F193" s="303"/>
      <c r="G193" s="303"/>
      <c r="H193" s="303"/>
      <c r="I193" s="303"/>
      <c r="J193" s="303"/>
      <c r="K193" s="303"/>
      <c r="L193" s="303"/>
      <c r="M193" s="303"/>
      <c r="N193" s="303"/>
      <c r="O193" s="303"/>
      <c r="P193" s="303"/>
      <c r="Q193" s="303"/>
      <c r="R193" s="303"/>
      <c r="S193" s="303"/>
      <c r="T193" s="303"/>
      <c r="U193" s="303"/>
      <c r="V193" s="303"/>
      <c r="W193" s="303"/>
      <c r="X193" s="303"/>
      <c r="Y193" s="303"/>
      <c r="Z193" s="303"/>
      <c r="AA193" s="303"/>
      <c r="AB193" s="303"/>
      <c r="AC193" s="303"/>
      <c r="AD193" s="303"/>
    </row>
    <row r="194" spans="1:30" s="329" customFormat="1" ht="12.75" customHeight="1">
      <c r="A194" s="544"/>
      <c r="B194" s="303"/>
      <c r="C194" s="303"/>
      <c r="D194" s="303"/>
      <c r="E194" s="303"/>
      <c r="F194" s="303"/>
      <c r="G194" s="303"/>
      <c r="H194" s="303"/>
      <c r="I194" s="303"/>
      <c r="J194" s="303"/>
      <c r="K194" s="303"/>
      <c r="L194" s="303"/>
      <c r="M194" s="303"/>
      <c r="N194" s="303"/>
      <c r="O194" s="303"/>
      <c r="P194" s="303"/>
      <c r="Q194" s="303"/>
      <c r="R194" s="303"/>
      <c r="S194" s="303"/>
      <c r="T194" s="303"/>
      <c r="U194" s="303"/>
      <c r="V194" s="303"/>
      <c r="W194" s="303"/>
      <c r="X194" s="303"/>
      <c r="Y194" s="303"/>
      <c r="Z194" s="303"/>
      <c r="AA194" s="303"/>
      <c r="AB194" s="303"/>
      <c r="AC194" s="303"/>
      <c r="AD194" s="303"/>
    </row>
    <row r="195" spans="1:30" s="329" customFormat="1" ht="12.75" customHeight="1">
      <c r="A195" s="544"/>
      <c r="B195" s="303"/>
      <c r="C195" s="303"/>
      <c r="D195" s="303"/>
      <c r="E195" s="303"/>
      <c r="F195" s="303"/>
      <c r="G195" s="303"/>
      <c r="H195" s="303"/>
      <c r="I195" s="303"/>
      <c r="J195" s="303"/>
      <c r="K195" s="303"/>
      <c r="L195" s="303"/>
      <c r="M195" s="303"/>
      <c r="N195" s="303"/>
      <c r="O195" s="303"/>
      <c r="P195" s="303"/>
      <c r="Q195" s="303"/>
      <c r="R195" s="303"/>
      <c r="S195" s="303"/>
      <c r="T195" s="303"/>
      <c r="U195" s="303"/>
      <c r="V195" s="303"/>
      <c r="W195" s="303"/>
      <c r="X195" s="303"/>
      <c r="Y195" s="303"/>
      <c r="Z195" s="303"/>
      <c r="AA195" s="303"/>
      <c r="AB195" s="303"/>
      <c r="AC195" s="303"/>
      <c r="AD195" s="303"/>
    </row>
    <row r="196" spans="1:30" s="329" customFormat="1" ht="12.75" customHeight="1">
      <c r="A196" s="544"/>
      <c r="B196" s="303"/>
      <c r="C196" s="303"/>
      <c r="D196" s="303"/>
      <c r="E196" s="303"/>
      <c r="F196" s="303"/>
      <c r="G196" s="303"/>
      <c r="H196" s="303"/>
      <c r="I196" s="303"/>
      <c r="J196" s="303"/>
      <c r="K196" s="303"/>
      <c r="L196" s="303"/>
      <c r="M196" s="303"/>
      <c r="N196" s="303"/>
      <c r="O196" s="303"/>
      <c r="P196" s="303"/>
      <c r="Q196" s="303"/>
      <c r="R196" s="303"/>
      <c r="S196" s="303"/>
      <c r="T196" s="303"/>
      <c r="U196" s="303"/>
      <c r="V196" s="303"/>
      <c r="W196" s="303"/>
      <c r="X196" s="303"/>
      <c r="Y196" s="303"/>
      <c r="Z196" s="303"/>
      <c r="AA196" s="303"/>
      <c r="AB196" s="303"/>
      <c r="AC196" s="303"/>
      <c r="AD196" s="303"/>
    </row>
    <row r="197" spans="1:30" s="329" customFormat="1" ht="12.75" customHeight="1">
      <c r="A197" s="544"/>
      <c r="B197" s="303"/>
      <c r="C197" s="303"/>
      <c r="D197" s="303"/>
      <c r="E197" s="303"/>
      <c r="F197" s="303"/>
      <c r="G197" s="303"/>
      <c r="H197" s="303"/>
      <c r="I197" s="303"/>
      <c r="J197" s="303"/>
      <c r="K197" s="303"/>
      <c r="L197" s="303"/>
      <c r="M197" s="303"/>
      <c r="N197" s="303"/>
      <c r="O197" s="303"/>
      <c r="P197" s="303"/>
      <c r="Q197" s="303"/>
      <c r="R197" s="303"/>
      <c r="S197" s="303"/>
      <c r="T197" s="303"/>
      <c r="U197" s="303"/>
      <c r="V197" s="303"/>
      <c r="W197" s="303"/>
      <c r="X197" s="303"/>
      <c r="Y197" s="303"/>
      <c r="Z197" s="303"/>
      <c r="AA197" s="303"/>
      <c r="AB197" s="303"/>
      <c r="AC197" s="303"/>
      <c r="AD197" s="303"/>
    </row>
    <row r="198" spans="1:30" s="329" customFormat="1" ht="12.75" customHeight="1">
      <c r="A198" s="544"/>
      <c r="B198" s="303"/>
      <c r="C198" s="303"/>
      <c r="D198" s="303"/>
      <c r="E198" s="303"/>
      <c r="F198" s="303"/>
      <c r="G198" s="303"/>
      <c r="H198" s="303"/>
      <c r="I198" s="303"/>
      <c r="J198" s="303"/>
      <c r="K198" s="303"/>
      <c r="L198" s="303"/>
      <c r="M198" s="303"/>
      <c r="N198" s="303"/>
      <c r="O198" s="303"/>
      <c r="P198" s="303"/>
      <c r="Q198" s="303"/>
      <c r="R198" s="303"/>
      <c r="S198" s="303"/>
      <c r="T198" s="303"/>
      <c r="U198" s="303"/>
      <c r="V198" s="303"/>
      <c r="W198" s="303"/>
      <c r="X198" s="303"/>
      <c r="Y198" s="303"/>
      <c r="Z198" s="303"/>
      <c r="AA198" s="303"/>
      <c r="AB198" s="303"/>
      <c r="AC198" s="303"/>
      <c r="AD198" s="303"/>
    </row>
    <row r="199" spans="1:30" s="329" customFormat="1" ht="12.75" customHeight="1">
      <c r="A199" s="544"/>
      <c r="B199" s="303"/>
      <c r="C199" s="303"/>
      <c r="D199" s="303"/>
      <c r="E199" s="303"/>
      <c r="F199" s="303"/>
      <c r="G199" s="303"/>
      <c r="H199" s="303"/>
      <c r="I199" s="303"/>
      <c r="J199" s="303"/>
      <c r="K199" s="303"/>
      <c r="L199" s="303"/>
      <c r="M199" s="303"/>
      <c r="N199" s="303"/>
      <c r="O199" s="303"/>
      <c r="P199" s="303"/>
      <c r="Q199" s="303"/>
      <c r="R199" s="303"/>
      <c r="S199" s="303"/>
      <c r="T199" s="303"/>
      <c r="U199" s="303"/>
      <c r="V199" s="303"/>
      <c r="W199" s="303"/>
      <c r="X199" s="303"/>
      <c r="Y199" s="303"/>
      <c r="Z199" s="303"/>
      <c r="AA199" s="303"/>
      <c r="AB199" s="303"/>
      <c r="AC199" s="303"/>
      <c r="AD199" s="303"/>
    </row>
    <row r="200" spans="1:30" s="329" customFormat="1" ht="12.75" customHeight="1">
      <c r="A200" s="544"/>
      <c r="B200" s="303"/>
      <c r="C200" s="303"/>
      <c r="D200" s="303"/>
      <c r="E200" s="303"/>
      <c r="F200" s="303"/>
      <c r="G200" s="303"/>
      <c r="H200" s="303"/>
      <c r="I200" s="303"/>
      <c r="J200" s="303"/>
      <c r="K200" s="303"/>
      <c r="L200" s="303"/>
      <c r="M200" s="303"/>
      <c r="N200" s="303"/>
      <c r="O200" s="303"/>
      <c r="P200" s="303"/>
      <c r="Q200" s="303"/>
      <c r="R200" s="303"/>
      <c r="S200" s="303"/>
      <c r="T200" s="303"/>
      <c r="U200" s="303"/>
      <c r="V200" s="303"/>
      <c r="W200" s="303"/>
      <c r="X200" s="303"/>
      <c r="Y200" s="303"/>
      <c r="Z200" s="303"/>
      <c r="AA200" s="303"/>
      <c r="AB200" s="303"/>
      <c r="AC200" s="303"/>
      <c r="AD200" s="303"/>
    </row>
    <row r="201" spans="1:30" s="329" customFormat="1" ht="12.75" customHeight="1">
      <c r="A201" s="544"/>
      <c r="B201" s="303"/>
      <c r="C201" s="303"/>
      <c r="D201" s="303"/>
      <c r="E201" s="303"/>
      <c r="F201" s="303"/>
      <c r="G201" s="303"/>
      <c r="H201" s="303"/>
      <c r="I201" s="303"/>
      <c r="J201" s="303"/>
      <c r="K201" s="303"/>
      <c r="L201" s="303"/>
      <c r="M201" s="303"/>
      <c r="N201" s="303"/>
      <c r="O201" s="303"/>
      <c r="P201" s="303"/>
      <c r="Q201" s="303"/>
      <c r="R201" s="303"/>
      <c r="S201" s="303"/>
      <c r="T201" s="303"/>
      <c r="U201" s="303"/>
      <c r="V201" s="303"/>
      <c r="W201" s="303"/>
      <c r="X201" s="303"/>
      <c r="Y201" s="303"/>
      <c r="Z201" s="303"/>
      <c r="AA201" s="303"/>
      <c r="AB201" s="303"/>
      <c r="AC201" s="303"/>
      <c r="AD201" s="303"/>
    </row>
    <row r="202" spans="1:30" s="329" customFormat="1" ht="12.75" customHeight="1">
      <c r="A202" s="544"/>
      <c r="B202" s="303"/>
      <c r="C202" s="303"/>
      <c r="D202" s="303"/>
      <c r="E202" s="303"/>
      <c r="F202" s="303"/>
      <c r="G202" s="303"/>
      <c r="H202" s="303"/>
      <c r="I202" s="303"/>
      <c r="J202" s="303"/>
      <c r="K202" s="303"/>
      <c r="L202" s="303"/>
      <c r="M202" s="303"/>
      <c r="N202" s="303"/>
      <c r="O202" s="303"/>
      <c r="P202" s="303"/>
      <c r="Q202" s="303"/>
      <c r="R202" s="303"/>
      <c r="S202" s="303"/>
      <c r="T202" s="303"/>
      <c r="U202" s="303"/>
      <c r="V202" s="303"/>
      <c r="W202" s="303"/>
      <c r="X202" s="303"/>
      <c r="Y202" s="303"/>
      <c r="Z202" s="303"/>
      <c r="AA202" s="303"/>
      <c r="AB202" s="303"/>
      <c r="AC202" s="303"/>
      <c r="AD202" s="303"/>
    </row>
    <row r="203" spans="1:30" s="329" customFormat="1" ht="12.75" customHeight="1">
      <c r="A203" s="544"/>
      <c r="B203" s="303"/>
      <c r="C203" s="303"/>
      <c r="D203" s="303"/>
      <c r="E203" s="303"/>
      <c r="F203" s="303"/>
      <c r="G203" s="303"/>
      <c r="H203" s="303"/>
      <c r="I203" s="303"/>
      <c r="J203" s="303"/>
      <c r="K203" s="303"/>
      <c r="L203" s="303"/>
      <c r="M203" s="303"/>
      <c r="N203" s="303"/>
      <c r="O203" s="303"/>
      <c r="P203" s="303"/>
      <c r="Q203" s="303"/>
      <c r="R203" s="303"/>
      <c r="S203" s="303"/>
      <c r="T203" s="303"/>
      <c r="U203" s="303"/>
      <c r="V203" s="303"/>
      <c r="W203" s="303"/>
      <c r="X203" s="303"/>
      <c r="Y203" s="303"/>
      <c r="Z203" s="303"/>
      <c r="AA203" s="303"/>
      <c r="AB203" s="303"/>
      <c r="AC203" s="303"/>
      <c r="AD203" s="303"/>
    </row>
    <row r="204" spans="1:30" s="329" customFormat="1" ht="12.75" customHeight="1">
      <c r="A204" s="544"/>
      <c r="B204" s="303"/>
      <c r="C204" s="303"/>
      <c r="D204" s="303"/>
      <c r="E204" s="303"/>
      <c r="F204" s="303"/>
      <c r="G204" s="303"/>
      <c r="H204" s="303"/>
      <c r="I204" s="303"/>
      <c r="J204" s="303"/>
      <c r="K204" s="303"/>
      <c r="L204" s="303"/>
      <c r="M204" s="303"/>
      <c r="N204" s="303"/>
      <c r="O204" s="303"/>
      <c r="P204" s="303"/>
      <c r="Q204" s="303"/>
      <c r="R204" s="303"/>
      <c r="S204" s="303"/>
      <c r="T204" s="303"/>
      <c r="U204" s="303"/>
      <c r="V204" s="303"/>
      <c r="W204" s="303"/>
      <c r="X204" s="303"/>
      <c r="Y204" s="303"/>
      <c r="Z204" s="303"/>
      <c r="AA204" s="303"/>
      <c r="AB204" s="303"/>
      <c r="AC204" s="303"/>
      <c r="AD204" s="303"/>
    </row>
    <row r="205" spans="1:30" s="329" customFormat="1" ht="12.75" customHeight="1">
      <c r="A205" s="544"/>
      <c r="B205" s="303"/>
      <c r="C205" s="303"/>
      <c r="D205" s="303"/>
      <c r="E205" s="303"/>
      <c r="F205" s="303"/>
      <c r="G205" s="303"/>
      <c r="H205" s="303"/>
      <c r="I205" s="303"/>
      <c r="J205" s="303"/>
      <c r="K205" s="303"/>
      <c r="L205" s="303"/>
      <c r="M205" s="303"/>
      <c r="N205" s="303"/>
      <c r="O205" s="303"/>
      <c r="P205" s="303"/>
      <c r="Q205" s="303"/>
      <c r="R205" s="303"/>
      <c r="S205" s="303"/>
      <c r="T205" s="303"/>
      <c r="U205" s="303"/>
      <c r="V205" s="303"/>
      <c r="W205" s="303"/>
      <c r="X205" s="303"/>
      <c r="Y205" s="303"/>
      <c r="Z205" s="303"/>
      <c r="AA205" s="303"/>
      <c r="AB205" s="303"/>
      <c r="AC205" s="303"/>
      <c r="AD205" s="303"/>
    </row>
    <row r="206" spans="1:30" s="329" customFormat="1" ht="12.75" customHeight="1">
      <c r="A206" s="544"/>
      <c r="B206" s="303"/>
      <c r="C206" s="303"/>
      <c r="D206" s="303"/>
      <c r="E206" s="303"/>
      <c r="F206" s="303"/>
      <c r="G206" s="303"/>
      <c r="H206" s="303"/>
      <c r="I206" s="303"/>
      <c r="J206" s="303"/>
      <c r="K206" s="303"/>
      <c r="L206" s="303"/>
      <c r="M206" s="303"/>
      <c r="N206" s="303"/>
      <c r="O206" s="303"/>
      <c r="P206" s="303"/>
      <c r="Q206" s="303"/>
      <c r="R206" s="303"/>
      <c r="S206" s="303"/>
      <c r="T206" s="303"/>
      <c r="U206" s="303"/>
      <c r="V206" s="303"/>
      <c r="W206" s="303"/>
      <c r="X206" s="303"/>
      <c r="Y206" s="303"/>
      <c r="Z206" s="303"/>
      <c r="AA206" s="303"/>
      <c r="AB206" s="303"/>
      <c r="AC206" s="303"/>
      <c r="AD206" s="303"/>
    </row>
    <row r="207" spans="1:30" s="329" customFormat="1" ht="12.75" customHeight="1">
      <c r="A207" s="544"/>
      <c r="B207" s="303"/>
      <c r="C207" s="303"/>
      <c r="D207" s="303"/>
      <c r="E207" s="303"/>
      <c r="F207" s="303"/>
      <c r="G207" s="303"/>
      <c r="H207" s="303"/>
      <c r="I207" s="303"/>
      <c r="J207" s="303"/>
      <c r="K207" s="303"/>
      <c r="L207" s="303"/>
      <c r="M207" s="303"/>
      <c r="N207" s="303"/>
      <c r="O207" s="303"/>
      <c r="P207" s="303"/>
      <c r="Q207" s="303"/>
      <c r="R207" s="303"/>
      <c r="S207" s="303"/>
      <c r="T207" s="303"/>
      <c r="U207" s="303"/>
      <c r="V207" s="303"/>
      <c r="W207" s="303"/>
      <c r="X207" s="303"/>
      <c r="Y207" s="303"/>
      <c r="Z207" s="303"/>
      <c r="AA207" s="303"/>
      <c r="AB207" s="303"/>
      <c r="AC207" s="303"/>
      <c r="AD207" s="303"/>
    </row>
    <row r="208" spans="1:30" s="329" customFormat="1" ht="12.75" customHeight="1">
      <c r="A208" s="544"/>
      <c r="B208" s="303"/>
      <c r="C208" s="303"/>
      <c r="D208" s="303"/>
      <c r="E208" s="303"/>
      <c r="F208" s="303"/>
      <c r="G208" s="303"/>
      <c r="H208" s="303"/>
      <c r="I208" s="303"/>
      <c r="J208" s="303"/>
      <c r="K208" s="303"/>
      <c r="L208" s="303"/>
      <c r="M208" s="303"/>
      <c r="N208" s="303"/>
      <c r="O208" s="303"/>
      <c r="P208" s="303"/>
      <c r="Q208" s="303"/>
      <c r="R208" s="303"/>
      <c r="S208" s="303"/>
      <c r="T208" s="303"/>
      <c r="U208" s="303"/>
      <c r="V208" s="303"/>
      <c r="W208" s="303"/>
      <c r="X208" s="303"/>
      <c r="Y208" s="303"/>
      <c r="Z208" s="303"/>
      <c r="AA208" s="303"/>
      <c r="AB208" s="303"/>
      <c r="AC208" s="303"/>
      <c r="AD208" s="303"/>
    </row>
    <row r="209" spans="1:30" s="329" customFormat="1" ht="12.75" customHeight="1">
      <c r="A209" s="544"/>
      <c r="B209" s="303"/>
      <c r="C209" s="303"/>
      <c r="D209" s="303"/>
      <c r="E209" s="303"/>
      <c r="F209" s="303"/>
      <c r="G209" s="303"/>
      <c r="H209" s="303"/>
      <c r="I209" s="303"/>
      <c r="J209" s="303"/>
      <c r="K209" s="303"/>
      <c r="L209" s="303"/>
      <c r="M209" s="303"/>
      <c r="N209" s="303"/>
      <c r="O209" s="303"/>
      <c r="P209" s="303"/>
      <c r="Q209" s="303"/>
      <c r="R209" s="303"/>
      <c r="S209" s="303"/>
      <c r="T209" s="303"/>
      <c r="U209" s="303"/>
      <c r="V209" s="303"/>
      <c r="W209" s="303"/>
      <c r="X209" s="303"/>
      <c r="Y209" s="303"/>
      <c r="Z209" s="303"/>
      <c r="AA209" s="303"/>
      <c r="AB209" s="303"/>
      <c r="AC209" s="303"/>
      <c r="AD209" s="303"/>
    </row>
    <row r="210" spans="1:30" s="329" customFormat="1" ht="12.75" customHeight="1">
      <c r="A210" s="544"/>
      <c r="B210" s="303"/>
      <c r="C210" s="303"/>
      <c r="D210" s="303"/>
      <c r="E210" s="303"/>
      <c r="F210" s="303"/>
      <c r="G210" s="303"/>
      <c r="H210" s="303"/>
      <c r="I210" s="303"/>
      <c r="J210" s="303"/>
      <c r="K210" s="303"/>
      <c r="L210" s="303"/>
      <c r="M210" s="303"/>
      <c r="N210" s="303"/>
      <c r="O210" s="303"/>
      <c r="P210" s="303"/>
      <c r="Q210" s="303"/>
      <c r="R210" s="303"/>
      <c r="S210" s="303"/>
      <c r="T210" s="303"/>
      <c r="U210" s="303"/>
      <c r="V210" s="303"/>
      <c r="W210" s="303"/>
      <c r="X210" s="303"/>
      <c r="Y210" s="303"/>
      <c r="Z210" s="303"/>
      <c r="AA210" s="303"/>
      <c r="AB210" s="303"/>
      <c r="AC210" s="303"/>
      <c r="AD210" s="303"/>
    </row>
    <row r="211" spans="1:30" s="329" customFormat="1" ht="12.75" customHeight="1">
      <c r="A211" s="544"/>
      <c r="B211" s="303"/>
      <c r="C211" s="303"/>
      <c r="D211" s="303"/>
      <c r="E211" s="303"/>
      <c r="F211" s="303"/>
      <c r="G211" s="303"/>
      <c r="H211" s="303"/>
      <c r="I211" s="303"/>
      <c r="J211" s="303"/>
      <c r="K211" s="303"/>
      <c r="L211" s="303"/>
      <c r="M211" s="303"/>
      <c r="N211" s="303"/>
      <c r="O211" s="303"/>
      <c r="P211" s="303"/>
      <c r="Q211" s="303"/>
      <c r="R211" s="303"/>
      <c r="S211" s="303"/>
      <c r="T211" s="303"/>
      <c r="U211" s="303"/>
      <c r="V211" s="303"/>
      <c r="W211" s="303"/>
      <c r="X211" s="303"/>
      <c r="Y211" s="303"/>
      <c r="Z211" s="303"/>
      <c r="AA211" s="303"/>
      <c r="AB211" s="303"/>
      <c r="AC211" s="303"/>
      <c r="AD211" s="303"/>
    </row>
    <row r="212" spans="1:30" s="329" customFormat="1" ht="12.75" customHeight="1">
      <c r="A212" s="544"/>
      <c r="B212" s="303"/>
      <c r="C212" s="303"/>
      <c r="D212" s="303"/>
      <c r="E212" s="303"/>
      <c r="F212" s="303"/>
      <c r="G212" s="303"/>
      <c r="H212" s="303"/>
      <c r="I212" s="303"/>
      <c r="J212" s="303"/>
      <c r="K212" s="303"/>
      <c r="L212" s="303"/>
      <c r="M212" s="303"/>
      <c r="N212" s="303"/>
      <c r="O212" s="303"/>
      <c r="P212" s="303"/>
      <c r="Q212" s="303"/>
      <c r="R212" s="303"/>
      <c r="S212" s="303"/>
      <c r="T212" s="303"/>
      <c r="U212" s="303"/>
      <c r="V212" s="303"/>
      <c r="W212" s="303"/>
      <c r="X212" s="303"/>
      <c r="Y212" s="303"/>
      <c r="Z212" s="303"/>
      <c r="AA212" s="303"/>
      <c r="AB212" s="303"/>
      <c r="AC212" s="303"/>
      <c r="AD212" s="303"/>
    </row>
    <row r="213" spans="1:30" s="329" customFormat="1" ht="12.75" customHeight="1">
      <c r="A213" s="544"/>
      <c r="B213" s="303"/>
      <c r="C213" s="303"/>
      <c r="D213" s="303"/>
      <c r="E213" s="303"/>
      <c r="F213" s="303"/>
      <c r="G213" s="303"/>
      <c r="H213" s="303"/>
      <c r="I213" s="303"/>
      <c r="J213" s="303"/>
      <c r="K213" s="303"/>
      <c r="L213" s="303"/>
      <c r="M213" s="303"/>
      <c r="N213" s="303"/>
      <c r="O213" s="303"/>
      <c r="P213" s="303"/>
      <c r="Q213" s="303"/>
      <c r="R213" s="303"/>
      <c r="S213" s="303"/>
      <c r="T213" s="303"/>
      <c r="U213" s="303"/>
      <c r="V213" s="303"/>
      <c r="W213" s="303"/>
      <c r="X213" s="303"/>
      <c r="Y213" s="303"/>
      <c r="Z213" s="303"/>
      <c r="AA213" s="303"/>
      <c r="AB213" s="303"/>
      <c r="AC213" s="303"/>
      <c r="AD213" s="303"/>
    </row>
    <row r="214" spans="1:30" s="329" customFormat="1" ht="12.75" customHeight="1">
      <c r="A214" s="544"/>
      <c r="B214" s="303"/>
      <c r="C214" s="303"/>
      <c r="D214" s="303"/>
      <c r="E214" s="303"/>
      <c r="F214" s="303"/>
      <c r="G214" s="303"/>
      <c r="H214" s="303"/>
      <c r="I214" s="303"/>
      <c r="J214" s="303"/>
      <c r="K214" s="303"/>
      <c r="L214" s="303"/>
      <c r="M214" s="303"/>
      <c r="N214" s="303"/>
      <c r="O214" s="303"/>
      <c r="P214" s="303"/>
      <c r="Q214" s="303"/>
      <c r="R214" s="303"/>
      <c r="S214" s="303"/>
      <c r="T214" s="303"/>
      <c r="U214" s="303"/>
      <c r="V214" s="303"/>
      <c r="W214" s="303"/>
      <c r="X214" s="303"/>
      <c r="Y214" s="303"/>
      <c r="Z214" s="303"/>
      <c r="AA214" s="303"/>
      <c r="AB214" s="303"/>
      <c r="AC214" s="303"/>
      <c r="AD214" s="303"/>
    </row>
    <row r="215" spans="1:30" s="329" customFormat="1" ht="12.75" customHeight="1">
      <c r="A215" s="544"/>
      <c r="B215" s="303"/>
      <c r="C215" s="303"/>
      <c r="D215" s="303"/>
      <c r="E215" s="303"/>
      <c r="F215" s="303"/>
      <c r="G215" s="303"/>
      <c r="H215" s="303"/>
      <c r="I215" s="303"/>
      <c r="J215" s="303"/>
      <c r="K215" s="303"/>
      <c r="L215" s="303"/>
      <c r="M215" s="303"/>
      <c r="N215" s="303"/>
      <c r="O215" s="303"/>
      <c r="P215" s="303"/>
      <c r="Q215" s="303"/>
      <c r="R215" s="303"/>
      <c r="S215" s="303"/>
      <c r="T215" s="303"/>
      <c r="U215" s="303"/>
      <c r="V215" s="303"/>
      <c r="W215" s="303"/>
      <c r="X215" s="303"/>
      <c r="Y215" s="303"/>
      <c r="Z215" s="303"/>
      <c r="AA215" s="303"/>
      <c r="AB215" s="303"/>
      <c r="AC215" s="303"/>
      <c r="AD215" s="303"/>
    </row>
    <row r="216" spans="1:30" s="329" customFormat="1" ht="12.75" customHeight="1">
      <c r="A216" s="544"/>
      <c r="B216" s="303"/>
      <c r="C216" s="303"/>
      <c r="D216" s="303"/>
      <c r="E216" s="303"/>
      <c r="F216" s="303"/>
      <c r="G216" s="303"/>
      <c r="H216" s="303"/>
      <c r="I216" s="303"/>
      <c r="J216" s="303"/>
      <c r="K216" s="303"/>
      <c r="L216" s="303"/>
      <c r="M216" s="303"/>
      <c r="N216" s="303"/>
      <c r="O216" s="303"/>
      <c r="P216" s="303"/>
      <c r="Q216" s="303"/>
      <c r="R216" s="303"/>
      <c r="S216" s="303"/>
      <c r="T216" s="303"/>
      <c r="U216" s="303"/>
      <c r="V216" s="303"/>
      <c r="W216" s="303"/>
      <c r="X216" s="303"/>
      <c r="Y216" s="303"/>
      <c r="Z216" s="303"/>
      <c r="AA216" s="303"/>
      <c r="AB216" s="303"/>
      <c r="AC216" s="303"/>
      <c r="AD216" s="303"/>
    </row>
    <row r="217" spans="1:30" s="329" customFormat="1" ht="12.75" customHeight="1">
      <c r="A217" s="544"/>
      <c r="B217" s="303"/>
      <c r="C217" s="303"/>
      <c r="D217" s="303"/>
      <c r="E217" s="303"/>
      <c r="F217" s="303"/>
      <c r="G217" s="303"/>
      <c r="H217" s="303"/>
      <c r="I217" s="303"/>
      <c r="J217" s="303"/>
      <c r="K217" s="303"/>
      <c r="L217" s="303"/>
      <c r="M217" s="303"/>
      <c r="N217" s="303"/>
      <c r="O217" s="303"/>
      <c r="P217" s="303"/>
      <c r="Q217" s="303"/>
      <c r="R217" s="303"/>
      <c r="S217" s="303"/>
      <c r="T217" s="303"/>
      <c r="U217" s="303"/>
      <c r="V217" s="303"/>
      <c r="W217" s="303"/>
      <c r="X217" s="303"/>
      <c r="Y217" s="303"/>
      <c r="Z217" s="303"/>
      <c r="AA217" s="303"/>
      <c r="AB217" s="303"/>
      <c r="AC217" s="303"/>
      <c r="AD217" s="303"/>
    </row>
    <row r="218" spans="1:30" s="329" customFormat="1" ht="12.75" customHeight="1">
      <c r="A218" s="544"/>
      <c r="B218" s="303"/>
      <c r="C218" s="303"/>
      <c r="D218" s="303"/>
      <c r="E218" s="303"/>
      <c r="F218" s="303"/>
      <c r="G218" s="303"/>
      <c r="H218" s="303"/>
      <c r="I218" s="303"/>
      <c r="J218" s="303"/>
      <c r="K218" s="303"/>
      <c r="L218" s="303"/>
      <c r="M218" s="303"/>
      <c r="N218" s="303"/>
      <c r="O218" s="303"/>
      <c r="P218" s="303"/>
      <c r="Q218" s="303"/>
      <c r="R218" s="303"/>
      <c r="S218" s="303"/>
      <c r="T218" s="303"/>
      <c r="U218" s="303"/>
      <c r="V218" s="303"/>
      <c r="W218" s="303"/>
      <c r="X218" s="303"/>
      <c r="Y218" s="303"/>
      <c r="Z218" s="303"/>
      <c r="AA218" s="303"/>
      <c r="AB218" s="303"/>
      <c r="AC218" s="303"/>
      <c r="AD218" s="303"/>
    </row>
    <row r="219" spans="1:30" s="329" customFormat="1" ht="12.75" customHeight="1">
      <c r="A219" s="544"/>
      <c r="B219" s="303"/>
      <c r="C219" s="303"/>
      <c r="D219" s="303"/>
      <c r="E219" s="303"/>
      <c r="F219" s="303"/>
      <c r="G219" s="303"/>
      <c r="H219" s="303"/>
      <c r="I219" s="303"/>
      <c r="J219" s="303"/>
      <c r="K219" s="303"/>
      <c r="L219" s="303"/>
      <c r="M219" s="303"/>
      <c r="N219" s="303"/>
      <c r="O219" s="303"/>
      <c r="P219" s="303"/>
      <c r="Q219" s="303"/>
      <c r="R219" s="303"/>
      <c r="S219" s="303"/>
      <c r="T219" s="303"/>
      <c r="U219" s="303"/>
      <c r="V219" s="303"/>
      <c r="W219" s="303"/>
      <c r="X219" s="303"/>
      <c r="Y219" s="303"/>
      <c r="Z219" s="303"/>
      <c r="AA219" s="303"/>
      <c r="AB219" s="303"/>
      <c r="AC219" s="303"/>
      <c r="AD219" s="303"/>
    </row>
    <row r="220" spans="1:30" s="329" customFormat="1" ht="12.75" customHeight="1">
      <c r="A220" s="544"/>
      <c r="B220" s="303"/>
      <c r="C220" s="303"/>
      <c r="D220" s="303"/>
      <c r="E220" s="303"/>
      <c r="F220" s="303"/>
      <c r="G220" s="303"/>
      <c r="H220" s="303"/>
      <c r="I220" s="303"/>
      <c r="J220" s="303"/>
      <c r="K220" s="303"/>
      <c r="L220" s="303"/>
      <c r="M220" s="303"/>
      <c r="N220" s="303"/>
      <c r="O220" s="303"/>
      <c r="P220" s="303"/>
      <c r="Q220" s="303"/>
      <c r="R220" s="303"/>
      <c r="S220" s="303"/>
      <c r="T220" s="303"/>
      <c r="U220" s="303"/>
      <c r="V220" s="303"/>
      <c r="W220" s="303"/>
      <c r="X220" s="303"/>
      <c r="Y220" s="303"/>
      <c r="Z220" s="303"/>
      <c r="AA220" s="303"/>
      <c r="AB220" s="303"/>
      <c r="AC220" s="303"/>
      <c r="AD220" s="303"/>
    </row>
    <row r="221" spans="1:30" s="329" customFormat="1" ht="12.75" customHeight="1">
      <c r="A221" s="544"/>
      <c r="B221" s="303"/>
      <c r="C221" s="303"/>
      <c r="D221" s="303"/>
      <c r="E221" s="303"/>
      <c r="F221" s="303"/>
      <c r="G221" s="303"/>
      <c r="H221" s="303"/>
      <c r="I221" s="303"/>
      <c r="J221" s="303"/>
      <c r="K221" s="303"/>
      <c r="L221" s="303"/>
      <c r="M221" s="303"/>
      <c r="N221" s="303"/>
      <c r="O221" s="303"/>
      <c r="P221" s="303"/>
      <c r="Q221" s="303"/>
      <c r="R221" s="303"/>
      <c r="S221" s="303"/>
      <c r="T221" s="303"/>
      <c r="U221" s="303"/>
      <c r="V221" s="303"/>
      <c r="W221" s="303"/>
      <c r="X221" s="303"/>
      <c r="Y221" s="303"/>
      <c r="Z221" s="303"/>
      <c r="AA221" s="303"/>
      <c r="AB221" s="303"/>
      <c r="AC221" s="303"/>
      <c r="AD221" s="303"/>
    </row>
    <row r="222" spans="1:30" s="329" customFormat="1" ht="12.75" customHeight="1">
      <c r="A222" s="544"/>
      <c r="B222" s="303"/>
      <c r="C222" s="303"/>
      <c r="D222" s="303"/>
      <c r="E222" s="303"/>
      <c r="F222" s="303"/>
      <c r="G222" s="303"/>
      <c r="H222" s="303"/>
      <c r="I222" s="303"/>
      <c r="J222" s="303"/>
      <c r="K222" s="303"/>
      <c r="L222" s="303"/>
      <c r="M222" s="303"/>
      <c r="N222" s="303"/>
      <c r="O222" s="303"/>
      <c r="P222" s="303"/>
      <c r="Q222" s="303"/>
      <c r="R222" s="303"/>
      <c r="S222" s="303"/>
      <c r="T222" s="303"/>
      <c r="U222" s="303"/>
      <c r="V222" s="303"/>
      <c r="W222" s="303"/>
      <c r="X222" s="303"/>
      <c r="Y222" s="303"/>
      <c r="Z222" s="303"/>
      <c r="AA222" s="303"/>
      <c r="AB222" s="303"/>
      <c r="AC222" s="303"/>
      <c r="AD222" s="303"/>
    </row>
    <row r="223" spans="1:30" s="329" customFormat="1" ht="12.75" customHeight="1">
      <c r="A223" s="544"/>
      <c r="B223" s="303"/>
      <c r="C223" s="303"/>
      <c r="D223" s="303"/>
      <c r="E223" s="303"/>
      <c r="F223" s="303"/>
      <c r="G223" s="303"/>
      <c r="H223" s="303"/>
      <c r="I223" s="303"/>
      <c r="J223" s="303"/>
      <c r="K223" s="303"/>
      <c r="L223" s="303"/>
      <c r="M223" s="303"/>
      <c r="N223" s="303"/>
      <c r="O223" s="303"/>
      <c r="P223" s="303"/>
      <c r="Q223" s="303"/>
      <c r="R223" s="303"/>
      <c r="S223" s="303"/>
      <c r="T223" s="303"/>
      <c r="U223" s="303"/>
      <c r="V223" s="303"/>
      <c r="W223" s="303"/>
      <c r="X223" s="303"/>
      <c r="Y223" s="303"/>
      <c r="Z223" s="303"/>
      <c r="AA223" s="303"/>
      <c r="AB223" s="303"/>
      <c r="AC223" s="303"/>
      <c r="AD223" s="303"/>
    </row>
    <row r="224" spans="1:30" s="329" customFormat="1" ht="12.75" customHeight="1">
      <c r="A224" s="544"/>
      <c r="B224" s="303"/>
      <c r="C224" s="303"/>
      <c r="D224" s="303"/>
      <c r="E224" s="303"/>
      <c r="F224" s="303"/>
      <c r="G224" s="303"/>
      <c r="H224" s="303"/>
      <c r="I224" s="303"/>
      <c r="J224" s="303"/>
      <c r="K224" s="303"/>
      <c r="L224" s="303"/>
      <c r="M224" s="303"/>
      <c r="N224" s="303"/>
      <c r="O224" s="303"/>
      <c r="P224" s="303"/>
      <c r="Q224" s="303"/>
      <c r="R224" s="303"/>
      <c r="S224" s="303"/>
      <c r="T224" s="303"/>
      <c r="U224" s="303"/>
      <c r="V224" s="303"/>
      <c r="W224" s="303"/>
      <c r="X224" s="303"/>
      <c r="Y224" s="303"/>
      <c r="Z224" s="303"/>
      <c r="AA224" s="303"/>
      <c r="AB224" s="303"/>
      <c r="AC224" s="303"/>
      <c r="AD224" s="303"/>
    </row>
    <row r="225" spans="1:30" s="329" customFormat="1" ht="12.75" customHeight="1">
      <c r="A225" s="544"/>
      <c r="B225" s="303"/>
      <c r="C225" s="303"/>
      <c r="D225" s="303"/>
      <c r="E225" s="303"/>
      <c r="F225" s="303"/>
      <c r="G225" s="303"/>
      <c r="H225" s="303"/>
      <c r="I225" s="303"/>
      <c r="J225" s="303"/>
      <c r="K225" s="303"/>
      <c r="L225" s="303"/>
      <c r="M225" s="303"/>
      <c r="N225" s="303"/>
      <c r="O225" s="303"/>
      <c r="P225" s="303"/>
      <c r="Q225" s="303"/>
      <c r="R225" s="303"/>
      <c r="S225" s="303"/>
      <c r="T225" s="303"/>
      <c r="U225" s="303"/>
      <c r="V225" s="303"/>
      <c r="W225" s="303"/>
      <c r="X225" s="303"/>
      <c r="Y225" s="303"/>
      <c r="Z225" s="303"/>
      <c r="AA225" s="303"/>
      <c r="AB225" s="303"/>
      <c r="AC225" s="303"/>
      <c r="AD225" s="303"/>
    </row>
    <row r="226" spans="1:30" s="329" customFormat="1" ht="12.75" customHeight="1">
      <c r="A226" s="544"/>
      <c r="B226" s="303"/>
      <c r="C226" s="303"/>
      <c r="D226" s="303"/>
      <c r="E226" s="303"/>
      <c r="F226" s="303"/>
      <c r="G226" s="303"/>
      <c r="H226" s="303"/>
      <c r="I226" s="303"/>
      <c r="J226" s="303"/>
      <c r="K226" s="303"/>
      <c r="L226" s="303"/>
      <c r="M226" s="303"/>
      <c r="N226" s="303"/>
      <c r="O226" s="303"/>
      <c r="P226" s="303"/>
      <c r="Q226" s="303"/>
      <c r="R226" s="303"/>
      <c r="S226" s="303"/>
      <c r="T226" s="303"/>
      <c r="U226" s="303"/>
      <c r="V226" s="303"/>
      <c r="W226" s="303"/>
      <c r="X226" s="303"/>
      <c r="Y226" s="303"/>
      <c r="Z226" s="303"/>
      <c r="AA226" s="303"/>
      <c r="AB226" s="303"/>
      <c r="AC226" s="303"/>
      <c r="AD226" s="303"/>
    </row>
    <row r="227" spans="1:30" s="329" customFormat="1" ht="12.75" customHeight="1">
      <c r="A227" s="544"/>
      <c r="B227" s="303"/>
      <c r="C227" s="303"/>
      <c r="D227" s="303"/>
      <c r="E227" s="303"/>
      <c r="F227" s="303"/>
      <c r="G227" s="303"/>
      <c r="H227" s="303"/>
      <c r="I227" s="303"/>
      <c r="J227" s="303"/>
      <c r="K227" s="303"/>
      <c r="L227" s="303"/>
      <c r="M227" s="303"/>
      <c r="N227" s="303"/>
      <c r="O227" s="303"/>
      <c r="P227" s="303"/>
      <c r="Q227" s="303"/>
      <c r="R227" s="303"/>
      <c r="S227" s="303"/>
      <c r="T227" s="303"/>
      <c r="U227" s="303"/>
      <c r="V227" s="303"/>
      <c r="W227" s="303"/>
      <c r="X227" s="303"/>
      <c r="Y227" s="303"/>
      <c r="Z227" s="303"/>
      <c r="AA227" s="303"/>
      <c r="AB227" s="303"/>
      <c r="AC227" s="303"/>
      <c r="AD227" s="303"/>
    </row>
    <row r="228" spans="1:30" s="329" customFormat="1" ht="12.75" customHeight="1">
      <c r="A228" s="544"/>
      <c r="B228" s="303"/>
      <c r="C228" s="303"/>
      <c r="D228" s="303"/>
      <c r="E228" s="303"/>
      <c r="F228" s="303"/>
      <c r="G228" s="303"/>
      <c r="H228" s="303"/>
      <c r="I228" s="303"/>
      <c r="J228" s="303"/>
      <c r="K228" s="303"/>
      <c r="L228" s="303"/>
      <c r="M228" s="303"/>
      <c r="N228" s="303"/>
      <c r="O228" s="303"/>
      <c r="P228" s="303"/>
      <c r="Q228" s="303"/>
      <c r="R228" s="303"/>
      <c r="S228" s="303"/>
      <c r="T228" s="303"/>
      <c r="U228" s="303"/>
      <c r="V228" s="303"/>
      <c r="W228" s="303"/>
      <c r="X228" s="303"/>
      <c r="Y228" s="303"/>
      <c r="Z228" s="303"/>
      <c r="AA228" s="303"/>
      <c r="AB228" s="303"/>
      <c r="AC228" s="303"/>
      <c r="AD228" s="303"/>
    </row>
    <row r="229" spans="1:30" s="329" customFormat="1" ht="12.75" customHeight="1">
      <c r="A229" s="544"/>
      <c r="B229" s="303"/>
      <c r="C229" s="303"/>
      <c r="D229" s="303"/>
      <c r="E229" s="303"/>
      <c r="F229" s="303"/>
      <c r="G229" s="303"/>
      <c r="H229" s="303"/>
      <c r="I229" s="303"/>
      <c r="J229" s="303"/>
      <c r="K229" s="303"/>
      <c r="L229" s="303"/>
      <c r="M229" s="303"/>
      <c r="N229" s="303"/>
      <c r="O229" s="303"/>
      <c r="P229" s="303"/>
      <c r="Q229" s="303"/>
      <c r="R229" s="303"/>
      <c r="S229" s="303"/>
      <c r="T229" s="303"/>
      <c r="U229" s="303"/>
      <c r="V229" s="303"/>
      <c r="W229" s="303"/>
      <c r="X229" s="303"/>
      <c r="Y229" s="303"/>
      <c r="Z229" s="303"/>
      <c r="AA229" s="303"/>
      <c r="AB229" s="303"/>
      <c r="AC229" s="303"/>
      <c r="AD229" s="303"/>
    </row>
    <row r="230" spans="1:30" s="329" customFormat="1" ht="12.75" customHeight="1">
      <c r="A230" s="544"/>
      <c r="B230" s="303"/>
      <c r="C230" s="303"/>
      <c r="D230" s="303"/>
      <c r="E230" s="303"/>
      <c r="F230" s="303"/>
      <c r="G230" s="303"/>
      <c r="H230" s="303"/>
      <c r="I230" s="303"/>
      <c r="J230" s="303"/>
      <c r="K230" s="303"/>
      <c r="L230" s="303"/>
      <c r="M230" s="303"/>
      <c r="N230" s="303"/>
      <c r="O230" s="303"/>
      <c r="P230" s="303"/>
      <c r="Q230" s="303"/>
      <c r="R230" s="303"/>
      <c r="S230" s="303"/>
      <c r="T230" s="303"/>
      <c r="U230" s="303"/>
      <c r="V230" s="303"/>
      <c r="W230" s="303"/>
      <c r="X230" s="303"/>
      <c r="Y230" s="303"/>
      <c r="Z230" s="303"/>
      <c r="AA230" s="303"/>
      <c r="AB230" s="303"/>
      <c r="AC230" s="303"/>
      <c r="AD230" s="303"/>
    </row>
    <row r="231" spans="1:30" s="329" customFormat="1" ht="12.75" customHeight="1">
      <c r="A231" s="544"/>
      <c r="B231" s="303"/>
      <c r="C231" s="303"/>
      <c r="D231" s="303"/>
      <c r="E231" s="303"/>
      <c r="F231" s="303"/>
      <c r="G231" s="303"/>
      <c r="H231" s="303"/>
      <c r="I231" s="303"/>
      <c r="J231" s="303"/>
      <c r="K231" s="303"/>
      <c r="L231" s="303"/>
      <c r="M231" s="303"/>
      <c r="N231" s="303"/>
      <c r="O231" s="303"/>
      <c r="P231" s="303"/>
      <c r="Q231" s="303"/>
      <c r="R231" s="303"/>
      <c r="S231" s="303"/>
      <c r="T231" s="303"/>
      <c r="U231" s="303"/>
      <c r="V231" s="303"/>
      <c r="W231" s="303"/>
      <c r="X231" s="303"/>
      <c r="Y231" s="303"/>
      <c r="Z231" s="303"/>
      <c r="AA231" s="303"/>
      <c r="AB231" s="303"/>
      <c r="AC231" s="303"/>
      <c r="AD231" s="303"/>
    </row>
    <row r="232" spans="1:30" s="329" customFormat="1" ht="12.75" customHeight="1">
      <c r="A232" s="544"/>
      <c r="B232" s="303"/>
      <c r="C232" s="303"/>
      <c r="D232" s="303"/>
      <c r="E232" s="303"/>
      <c r="F232" s="303"/>
      <c r="G232" s="303"/>
      <c r="H232" s="303"/>
      <c r="I232" s="303"/>
      <c r="J232" s="303"/>
      <c r="K232" s="303"/>
      <c r="L232" s="303"/>
      <c r="M232" s="303"/>
      <c r="N232" s="303"/>
      <c r="O232" s="303"/>
      <c r="P232" s="303"/>
      <c r="Q232" s="303"/>
      <c r="R232" s="303"/>
      <c r="S232" s="303"/>
      <c r="T232" s="303"/>
      <c r="U232" s="303"/>
      <c r="V232" s="303"/>
      <c r="W232" s="303"/>
      <c r="X232" s="303"/>
      <c r="Y232" s="303"/>
      <c r="Z232" s="303"/>
      <c r="AA232" s="303"/>
      <c r="AB232" s="303"/>
      <c r="AC232" s="303"/>
      <c r="AD232" s="303"/>
    </row>
    <row r="233" spans="1:30" s="329" customFormat="1" ht="12.75" customHeight="1">
      <c r="A233" s="544"/>
      <c r="B233" s="303"/>
      <c r="C233" s="303"/>
      <c r="D233" s="303"/>
      <c r="E233" s="303"/>
      <c r="F233" s="303"/>
      <c r="G233" s="303"/>
      <c r="H233" s="303"/>
      <c r="I233" s="303"/>
      <c r="J233" s="303"/>
      <c r="K233" s="303"/>
      <c r="L233" s="303"/>
      <c r="M233" s="303"/>
      <c r="N233" s="303"/>
      <c r="O233" s="303"/>
      <c r="P233" s="303"/>
      <c r="Q233" s="303"/>
      <c r="R233" s="303"/>
      <c r="S233" s="303"/>
      <c r="T233" s="303"/>
      <c r="U233" s="303"/>
      <c r="V233" s="303"/>
      <c r="W233" s="303"/>
      <c r="X233" s="303"/>
      <c r="Y233" s="303"/>
      <c r="Z233" s="303"/>
      <c r="AA233" s="303"/>
      <c r="AB233" s="303"/>
      <c r="AC233" s="303"/>
      <c r="AD233" s="303"/>
    </row>
    <row r="234" spans="1:30" s="329" customFormat="1" ht="12.75" customHeight="1">
      <c r="A234" s="544"/>
      <c r="B234" s="303"/>
      <c r="C234" s="303"/>
      <c r="D234" s="303"/>
      <c r="E234" s="303"/>
      <c r="F234" s="303"/>
      <c r="G234" s="303"/>
      <c r="H234" s="303"/>
      <c r="I234" s="303"/>
      <c r="J234" s="303"/>
      <c r="K234" s="303"/>
      <c r="L234" s="303"/>
      <c r="M234" s="303"/>
      <c r="N234" s="303"/>
      <c r="O234" s="303"/>
      <c r="P234" s="303"/>
      <c r="Q234" s="303"/>
      <c r="R234" s="303"/>
      <c r="S234" s="303"/>
      <c r="T234" s="303"/>
      <c r="U234" s="303"/>
      <c r="V234" s="303"/>
      <c r="W234" s="303"/>
      <c r="X234" s="303"/>
      <c r="Y234" s="303"/>
      <c r="Z234" s="303"/>
      <c r="AA234" s="303"/>
      <c r="AB234" s="303"/>
      <c r="AC234" s="303"/>
      <c r="AD234" s="303"/>
    </row>
    <row r="235" spans="1:30" s="329" customFormat="1" ht="12.75" customHeight="1">
      <c r="A235" s="544"/>
      <c r="B235" s="303"/>
      <c r="C235" s="303"/>
      <c r="D235" s="303"/>
      <c r="E235" s="303"/>
      <c r="F235" s="303"/>
      <c r="G235" s="303"/>
      <c r="H235" s="303"/>
      <c r="I235" s="303"/>
      <c r="J235" s="303"/>
      <c r="K235" s="303"/>
      <c r="L235" s="303"/>
      <c r="M235" s="303"/>
      <c r="N235" s="303"/>
      <c r="O235" s="303"/>
      <c r="P235" s="303"/>
      <c r="Q235" s="303"/>
      <c r="R235" s="303"/>
      <c r="S235" s="303"/>
      <c r="T235" s="303"/>
      <c r="U235" s="303"/>
      <c r="V235" s="303"/>
      <c r="W235" s="303"/>
      <c r="X235" s="303"/>
      <c r="Y235" s="303"/>
      <c r="Z235" s="303"/>
      <c r="AA235" s="303"/>
      <c r="AB235" s="303"/>
      <c r="AC235" s="303"/>
      <c r="AD235" s="303"/>
    </row>
    <row r="236" spans="1:30" s="329" customFormat="1" ht="12.75" customHeight="1">
      <c r="A236" s="544"/>
      <c r="B236" s="303"/>
      <c r="C236" s="303"/>
      <c r="D236" s="303"/>
      <c r="E236" s="303"/>
      <c r="F236" s="303"/>
      <c r="G236" s="303"/>
      <c r="H236" s="303"/>
      <c r="I236" s="303"/>
      <c r="J236" s="303"/>
      <c r="K236" s="303"/>
      <c r="L236" s="303"/>
      <c r="M236" s="303"/>
      <c r="N236" s="303"/>
      <c r="O236" s="303"/>
      <c r="P236" s="303"/>
      <c r="Q236" s="303"/>
      <c r="R236" s="303"/>
      <c r="S236" s="303"/>
      <c r="T236" s="303"/>
      <c r="U236" s="303"/>
      <c r="V236" s="303"/>
      <c r="W236" s="303"/>
      <c r="X236" s="303"/>
      <c r="Y236" s="303"/>
      <c r="Z236" s="303"/>
      <c r="AA236" s="303"/>
      <c r="AB236" s="303"/>
      <c r="AC236" s="303"/>
      <c r="AD236" s="303"/>
    </row>
    <row r="237" spans="1:30" s="329" customFormat="1" ht="12.75" customHeight="1">
      <c r="A237" s="544"/>
      <c r="B237" s="303"/>
      <c r="C237" s="303"/>
      <c r="D237" s="303"/>
      <c r="E237" s="303"/>
      <c r="F237" s="303"/>
      <c r="G237" s="303"/>
      <c r="H237" s="303"/>
      <c r="I237" s="303"/>
      <c r="J237" s="303"/>
      <c r="K237" s="303"/>
      <c r="L237" s="303"/>
      <c r="M237" s="303"/>
      <c r="N237" s="303"/>
      <c r="O237" s="303"/>
      <c r="P237" s="303"/>
      <c r="Q237" s="303"/>
      <c r="R237" s="303"/>
      <c r="S237" s="303"/>
      <c r="T237" s="303"/>
      <c r="U237" s="303"/>
      <c r="V237" s="303"/>
      <c r="W237" s="303"/>
      <c r="X237" s="303"/>
      <c r="Y237" s="303"/>
      <c r="Z237" s="303"/>
      <c r="AA237" s="303"/>
      <c r="AB237" s="303"/>
      <c r="AC237" s="303"/>
      <c r="AD237" s="303"/>
    </row>
    <row r="238" spans="1:30" s="329" customFormat="1" ht="12.75" customHeight="1">
      <c r="A238" s="544"/>
      <c r="B238" s="303"/>
      <c r="C238" s="303"/>
      <c r="D238" s="303"/>
      <c r="E238" s="303"/>
      <c r="F238" s="303"/>
      <c r="G238" s="303"/>
      <c r="H238" s="303"/>
      <c r="I238" s="303"/>
      <c r="J238" s="303"/>
      <c r="K238" s="303"/>
      <c r="L238" s="303"/>
      <c r="M238" s="303"/>
      <c r="N238" s="303"/>
      <c r="O238" s="303"/>
      <c r="P238" s="303"/>
      <c r="Q238" s="303"/>
      <c r="R238" s="303"/>
      <c r="S238" s="303"/>
      <c r="T238" s="303"/>
      <c r="U238" s="303"/>
      <c r="V238" s="303"/>
      <c r="W238" s="303"/>
      <c r="X238" s="303"/>
      <c r="Y238" s="303"/>
      <c r="Z238" s="303"/>
      <c r="AA238" s="303"/>
      <c r="AB238" s="303"/>
      <c r="AC238" s="303"/>
      <c r="AD238" s="303"/>
    </row>
    <row r="239" spans="1:30" s="329" customFormat="1" ht="12.75" customHeight="1">
      <c r="A239" s="544"/>
      <c r="B239" s="303"/>
      <c r="C239" s="303"/>
      <c r="D239" s="303"/>
      <c r="E239" s="303"/>
      <c r="F239" s="303"/>
      <c r="G239" s="303"/>
      <c r="H239" s="303"/>
      <c r="I239" s="303"/>
      <c r="J239" s="303"/>
      <c r="K239" s="303"/>
      <c r="L239" s="303"/>
      <c r="M239" s="303"/>
      <c r="N239" s="303"/>
      <c r="O239" s="303"/>
      <c r="P239" s="303"/>
      <c r="Q239" s="303"/>
      <c r="R239" s="303"/>
      <c r="S239" s="303"/>
      <c r="T239" s="303"/>
      <c r="U239" s="303"/>
      <c r="V239" s="303"/>
      <c r="W239" s="303"/>
      <c r="X239" s="303"/>
      <c r="Y239" s="303"/>
      <c r="Z239" s="303"/>
      <c r="AA239" s="303"/>
      <c r="AB239" s="303"/>
      <c r="AC239" s="303"/>
      <c r="AD239" s="303"/>
    </row>
    <row r="240" spans="1:30" s="329" customFormat="1" ht="12.75" customHeight="1">
      <c r="A240" s="544"/>
      <c r="B240" s="303"/>
      <c r="C240" s="303"/>
      <c r="D240" s="303"/>
      <c r="E240" s="303"/>
      <c r="F240" s="303"/>
      <c r="G240" s="303"/>
      <c r="H240" s="303"/>
      <c r="I240" s="303"/>
      <c r="J240" s="303"/>
      <c r="K240" s="303"/>
      <c r="L240" s="303"/>
      <c r="M240" s="303"/>
      <c r="N240" s="303"/>
      <c r="O240" s="303"/>
      <c r="P240" s="303"/>
      <c r="Q240" s="303"/>
      <c r="R240" s="303"/>
      <c r="S240" s="303"/>
      <c r="T240" s="303"/>
      <c r="U240" s="303"/>
      <c r="V240" s="303"/>
      <c r="W240" s="303"/>
      <c r="X240" s="303"/>
      <c r="Y240" s="303"/>
      <c r="Z240" s="303"/>
      <c r="AA240" s="303"/>
      <c r="AB240" s="303"/>
      <c r="AC240" s="303"/>
      <c r="AD240" s="303"/>
    </row>
    <row r="241" spans="1:30" s="329" customFormat="1" ht="12.75" customHeight="1">
      <c r="A241" s="544"/>
      <c r="B241" s="303"/>
      <c r="C241" s="303"/>
      <c r="D241" s="303"/>
      <c r="E241" s="303"/>
      <c r="F241" s="303"/>
      <c r="G241" s="303"/>
      <c r="H241" s="303"/>
      <c r="I241" s="303"/>
      <c r="J241" s="303"/>
      <c r="K241" s="303"/>
      <c r="L241" s="303"/>
      <c r="M241" s="303"/>
      <c r="N241" s="303"/>
      <c r="O241" s="303"/>
      <c r="P241" s="303"/>
      <c r="Q241" s="303"/>
      <c r="R241" s="303"/>
      <c r="S241" s="303"/>
      <c r="T241" s="303"/>
      <c r="U241" s="303"/>
      <c r="V241" s="303"/>
      <c r="W241" s="303"/>
      <c r="X241" s="303"/>
      <c r="Y241" s="303"/>
      <c r="Z241" s="303"/>
      <c r="AA241" s="303"/>
      <c r="AB241" s="303"/>
      <c r="AC241" s="303"/>
      <c r="AD241" s="303"/>
    </row>
    <row r="242" spans="1:30" s="329" customFormat="1" ht="12.75" customHeight="1">
      <c r="A242" s="544"/>
      <c r="B242" s="303"/>
      <c r="C242" s="303"/>
      <c r="D242" s="303"/>
      <c r="E242" s="303"/>
      <c r="F242" s="303"/>
      <c r="G242" s="303"/>
      <c r="H242" s="303"/>
      <c r="I242" s="303"/>
      <c r="J242" s="303"/>
      <c r="K242" s="303"/>
      <c r="L242" s="303"/>
      <c r="M242" s="303"/>
      <c r="N242" s="303"/>
      <c r="O242" s="303"/>
      <c r="P242" s="303"/>
      <c r="Q242" s="303"/>
      <c r="R242" s="303"/>
      <c r="S242" s="303"/>
      <c r="T242" s="303"/>
      <c r="U242" s="303"/>
      <c r="V242" s="303"/>
      <c r="W242" s="303"/>
      <c r="X242" s="303"/>
      <c r="Y242" s="303"/>
      <c r="Z242" s="303"/>
      <c r="AA242" s="303"/>
      <c r="AB242" s="303"/>
      <c r="AC242" s="303"/>
      <c r="AD242" s="303"/>
    </row>
    <row r="243" spans="1:30" s="329" customFormat="1" ht="12.75" customHeight="1">
      <c r="A243" s="544"/>
      <c r="B243" s="303"/>
      <c r="C243" s="303"/>
      <c r="D243" s="303"/>
      <c r="E243" s="303"/>
      <c r="F243" s="303"/>
      <c r="G243" s="303"/>
      <c r="H243" s="303"/>
      <c r="I243" s="303"/>
      <c r="J243" s="303"/>
      <c r="K243" s="303"/>
      <c r="L243" s="303"/>
      <c r="M243" s="303"/>
      <c r="N243" s="303"/>
      <c r="O243" s="303"/>
      <c r="P243" s="303"/>
      <c r="Q243" s="303"/>
      <c r="R243" s="303"/>
      <c r="S243" s="303"/>
      <c r="T243" s="303"/>
      <c r="U243" s="303"/>
      <c r="V243" s="303"/>
      <c r="W243" s="303"/>
      <c r="X243" s="303"/>
      <c r="Y243" s="303"/>
      <c r="Z243" s="303"/>
      <c r="AA243" s="303"/>
      <c r="AB243" s="303"/>
      <c r="AC243" s="303"/>
      <c r="AD243" s="303"/>
    </row>
    <row r="244" spans="1:30" s="329" customFormat="1" ht="12.75" customHeight="1">
      <c r="A244" s="544"/>
      <c r="B244" s="303"/>
      <c r="C244" s="303"/>
      <c r="D244" s="303"/>
      <c r="E244" s="303"/>
      <c r="F244" s="303"/>
      <c r="G244" s="303"/>
      <c r="H244" s="303"/>
      <c r="I244" s="303"/>
      <c r="J244" s="303"/>
      <c r="K244" s="303"/>
      <c r="L244" s="303"/>
      <c r="M244" s="303"/>
      <c r="N244" s="303"/>
      <c r="O244" s="303"/>
      <c r="P244" s="303"/>
      <c r="Q244" s="303"/>
      <c r="R244" s="303"/>
      <c r="S244" s="303"/>
      <c r="T244" s="303"/>
      <c r="U244" s="303"/>
      <c r="V244" s="303"/>
      <c r="W244" s="303"/>
      <c r="X244" s="303"/>
      <c r="Y244" s="303"/>
      <c r="Z244" s="303"/>
      <c r="AA244" s="303"/>
      <c r="AB244" s="303"/>
      <c r="AC244" s="303"/>
      <c r="AD244" s="303"/>
    </row>
    <row r="245" spans="1:30" s="329" customFormat="1" ht="12.75" customHeight="1">
      <c r="A245" s="544"/>
      <c r="B245" s="303"/>
      <c r="C245" s="303"/>
      <c r="D245" s="303"/>
      <c r="E245" s="303"/>
      <c r="F245" s="303"/>
      <c r="G245" s="303"/>
      <c r="H245" s="303"/>
      <c r="I245" s="303"/>
      <c r="J245" s="303"/>
      <c r="K245" s="303"/>
      <c r="L245" s="303"/>
      <c r="M245" s="303"/>
      <c r="N245" s="303"/>
      <c r="O245" s="303"/>
      <c r="P245" s="303"/>
      <c r="Q245" s="303"/>
      <c r="R245" s="303"/>
      <c r="S245" s="303"/>
      <c r="T245" s="303"/>
      <c r="U245" s="303"/>
      <c r="V245" s="303"/>
      <c r="W245" s="303"/>
      <c r="X245" s="303"/>
      <c r="Y245" s="303"/>
      <c r="Z245" s="303"/>
      <c r="AA245" s="303"/>
      <c r="AB245" s="303"/>
      <c r="AC245" s="303"/>
      <c r="AD245" s="303"/>
    </row>
    <row r="246" spans="1:30" s="329" customFormat="1" ht="12.75" customHeight="1">
      <c r="A246" s="544"/>
      <c r="B246" s="303"/>
      <c r="C246" s="303"/>
      <c r="D246" s="303"/>
      <c r="E246" s="303"/>
      <c r="F246" s="303"/>
      <c r="G246" s="303"/>
      <c r="H246" s="303"/>
      <c r="I246" s="303"/>
      <c r="J246" s="303"/>
      <c r="K246" s="303"/>
      <c r="L246" s="303"/>
      <c r="M246" s="303"/>
      <c r="N246" s="303"/>
      <c r="O246" s="303"/>
      <c r="P246" s="303"/>
      <c r="Q246" s="303"/>
      <c r="R246" s="303"/>
      <c r="S246" s="303"/>
      <c r="T246" s="303"/>
      <c r="U246" s="303"/>
      <c r="V246" s="303"/>
      <c r="W246" s="303"/>
      <c r="X246" s="303"/>
      <c r="Y246" s="303"/>
      <c r="Z246" s="303"/>
      <c r="AA246" s="303"/>
      <c r="AB246" s="303"/>
      <c r="AC246" s="303"/>
      <c r="AD246" s="303"/>
    </row>
    <row r="247" spans="1:30" s="329" customFormat="1" ht="12.75" customHeight="1">
      <c r="A247" s="544"/>
      <c r="B247" s="303"/>
      <c r="C247" s="303"/>
      <c r="D247" s="303"/>
      <c r="E247" s="303"/>
      <c r="F247" s="303"/>
      <c r="G247" s="303"/>
      <c r="H247" s="303"/>
      <c r="I247" s="303"/>
      <c r="J247" s="303"/>
      <c r="K247" s="303"/>
      <c r="L247" s="303"/>
      <c r="M247" s="303"/>
      <c r="N247" s="303"/>
      <c r="O247" s="303"/>
      <c r="P247" s="303"/>
      <c r="Q247" s="303"/>
      <c r="R247" s="303"/>
      <c r="S247" s="303"/>
      <c r="T247" s="303"/>
      <c r="U247" s="303"/>
      <c r="V247" s="303"/>
      <c r="W247" s="303"/>
      <c r="X247" s="303"/>
      <c r="Y247" s="303"/>
      <c r="Z247" s="303"/>
      <c r="AA247" s="303"/>
      <c r="AB247" s="303"/>
      <c r="AC247" s="303"/>
      <c r="AD247" s="303"/>
    </row>
    <row r="248" spans="1:30" s="329" customFormat="1" ht="12.75" customHeight="1">
      <c r="A248" s="544"/>
      <c r="B248" s="303"/>
      <c r="C248" s="303"/>
      <c r="D248" s="303"/>
      <c r="E248" s="303"/>
      <c r="F248" s="303"/>
      <c r="G248" s="303"/>
      <c r="H248" s="303"/>
      <c r="I248" s="303"/>
      <c r="J248" s="303"/>
      <c r="K248" s="303"/>
      <c r="L248" s="303"/>
      <c r="M248" s="303"/>
      <c r="N248" s="303"/>
      <c r="O248" s="303"/>
      <c r="P248" s="303"/>
      <c r="Q248" s="303"/>
      <c r="R248" s="303"/>
      <c r="S248" s="303"/>
      <c r="T248" s="303"/>
      <c r="U248" s="303"/>
      <c r="V248" s="303"/>
      <c r="W248" s="303"/>
      <c r="X248" s="303"/>
      <c r="Y248" s="303"/>
      <c r="Z248" s="303"/>
      <c r="AA248" s="303"/>
      <c r="AB248" s="303"/>
      <c r="AC248" s="303"/>
      <c r="AD248" s="303"/>
    </row>
    <row r="249" spans="1:30" s="329" customFormat="1" ht="12.75" customHeight="1">
      <c r="A249" s="544"/>
      <c r="B249" s="303"/>
      <c r="C249" s="303"/>
      <c r="D249" s="303"/>
      <c r="E249" s="303"/>
      <c r="F249" s="303"/>
      <c r="G249" s="303"/>
      <c r="H249" s="303"/>
      <c r="I249" s="303"/>
      <c r="J249" s="303"/>
      <c r="K249" s="303"/>
      <c r="L249" s="303"/>
      <c r="M249" s="303"/>
      <c r="N249" s="303"/>
      <c r="O249" s="303"/>
      <c r="P249" s="303"/>
      <c r="Q249" s="303"/>
      <c r="R249" s="303"/>
      <c r="S249" s="303"/>
      <c r="T249" s="303"/>
      <c r="U249" s="303"/>
      <c r="V249" s="303"/>
      <c r="W249" s="303"/>
      <c r="X249" s="303"/>
      <c r="Y249" s="303"/>
      <c r="Z249" s="303"/>
      <c r="AA249" s="303"/>
      <c r="AB249" s="303"/>
      <c r="AC249" s="303"/>
      <c r="AD249" s="303"/>
    </row>
    <row r="250" spans="1:30" s="329" customFormat="1" ht="12.75" customHeight="1">
      <c r="A250" s="544"/>
      <c r="B250" s="303"/>
      <c r="C250" s="303"/>
      <c r="D250" s="303"/>
      <c r="E250" s="303"/>
      <c r="F250" s="303"/>
      <c r="G250" s="303"/>
      <c r="H250" s="303"/>
      <c r="I250" s="303"/>
      <c r="J250" s="303"/>
      <c r="K250" s="303"/>
      <c r="L250" s="303"/>
      <c r="M250" s="303"/>
      <c r="N250" s="303"/>
      <c r="O250" s="303"/>
      <c r="P250" s="303"/>
      <c r="Q250" s="303"/>
      <c r="R250" s="303"/>
      <c r="S250" s="303"/>
      <c r="T250" s="303"/>
      <c r="U250" s="303"/>
      <c r="V250" s="303"/>
      <c r="W250" s="303"/>
      <c r="X250" s="303"/>
      <c r="Y250" s="303"/>
      <c r="Z250" s="303"/>
      <c r="AA250" s="303"/>
      <c r="AB250" s="303"/>
      <c r="AC250" s="303"/>
      <c r="AD250" s="303"/>
    </row>
    <row r="251" spans="1:30" s="329" customFormat="1" ht="12.75" customHeight="1">
      <c r="A251" s="544"/>
      <c r="B251" s="303"/>
      <c r="C251" s="303"/>
      <c r="D251" s="303"/>
      <c r="E251" s="303"/>
      <c r="F251" s="303"/>
      <c r="G251" s="303"/>
      <c r="H251" s="303"/>
      <c r="I251" s="303"/>
      <c r="J251" s="303"/>
      <c r="K251" s="303"/>
      <c r="L251" s="303"/>
      <c r="M251" s="303"/>
      <c r="N251" s="303"/>
      <c r="O251" s="303"/>
      <c r="P251" s="303"/>
      <c r="Q251" s="303"/>
      <c r="R251" s="303"/>
      <c r="S251" s="303"/>
      <c r="T251" s="303"/>
      <c r="U251" s="303"/>
      <c r="V251" s="303"/>
      <c r="W251" s="303"/>
      <c r="X251" s="303"/>
      <c r="Y251" s="303"/>
      <c r="Z251" s="303"/>
      <c r="AA251" s="303"/>
      <c r="AB251" s="303"/>
      <c r="AC251" s="303"/>
      <c r="AD251" s="303"/>
    </row>
    <row r="252" spans="1:30" s="329" customFormat="1" ht="12.75" customHeight="1">
      <c r="A252" s="544"/>
      <c r="B252" s="303"/>
      <c r="C252" s="303"/>
      <c r="D252" s="303"/>
      <c r="E252" s="303"/>
      <c r="F252" s="303"/>
      <c r="G252" s="303"/>
      <c r="H252" s="303"/>
      <c r="I252" s="303"/>
      <c r="J252" s="303"/>
      <c r="K252" s="303"/>
      <c r="L252" s="303"/>
      <c r="M252" s="303"/>
      <c r="N252" s="303"/>
      <c r="O252" s="303"/>
      <c r="P252" s="303"/>
      <c r="Q252" s="303"/>
      <c r="R252" s="303"/>
      <c r="S252" s="303"/>
      <c r="T252" s="303"/>
      <c r="U252" s="303"/>
      <c r="V252" s="303"/>
      <c r="W252" s="303"/>
      <c r="X252" s="303"/>
      <c r="Y252" s="303"/>
      <c r="Z252" s="303"/>
      <c r="AA252" s="303"/>
      <c r="AB252" s="303"/>
      <c r="AC252" s="303"/>
      <c r="AD252" s="303"/>
    </row>
    <row r="253" spans="1:30" s="329" customFormat="1" ht="12.75" customHeight="1">
      <c r="A253" s="544"/>
      <c r="B253" s="303"/>
      <c r="C253" s="303"/>
      <c r="D253" s="303"/>
      <c r="E253" s="303"/>
      <c r="F253" s="303"/>
      <c r="G253" s="303"/>
      <c r="H253" s="303"/>
      <c r="I253" s="303"/>
      <c r="J253" s="303"/>
      <c r="K253" s="303"/>
      <c r="L253" s="303"/>
      <c r="M253" s="303"/>
      <c r="N253" s="303"/>
      <c r="O253" s="303"/>
      <c r="P253" s="303"/>
      <c r="Q253" s="303"/>
      <c r="R253" s="303"/>
      <c r="S253" s="303"/>
      <c r="T253" s="303"/>
      <c r="U253" s="303"/>
      <c r="V253" s="303"/>
      <c r="W253" s="303"/>
      <c r="X253" s="303"/>
      <c r="Y253" s="303"/>
      <c r="Z253" s="303"/>
      <c r="AA253" s="303"/>
      <c r="AB253" s="303"/>
      <c r="AC253" s="303"/>
      <c r="AD253" s="303"/>
    </row>
    <row r="254" spans="1:30" s="329" customFormat="1" ht="12.75" customHeight="1">
      <c r="A254" s="544"/>
      <c r="B254" s="303"/>
      <c r="C254" s="303"/>
      <c r="D254" s="303"/>
      <c r="E254" s="303"/>
      <c r="F254" s="303"/>
      <c r="G254" s="303"/>
      <c r="H254" s="303"/>
      <c r="I254" s="303"/>
      <c r="J254" s="303"/>
      <c r="K254" s="303"/>
      <c r="L254" s="303"/>
      <c r="M254" s="303"/>
      <c r="N254" s="303"/>
      <c r="O254" s="303"/>
      <c r="P254" s="303"/>
      <c r="Q254" s="303"/>
      <c r="R254" s="303"/>
      <c r="S254" s="303"/>
      <c r="T254" s="303"/>
      <c r="U254" s="303"/>
      <c r="V254" s="303"/>
      <c r="W254" s="303"/>
      <c r="X254" s="303"/>
      <c r="Y254" s="303"/>
      <c r="Z254" s="303"/>
      <c r="AA254" s="303"/>
      <c r="AB254" s="303"/>
      <c r="AC254" s="303"/>
      <c r="AD254" s="303"/>
    </row>
    <row r="255" spans="1:30" s="329" customFormat="1" ht="12.75" customHeight="1">
      <c r="A255" s="544"/>
      <c r="B255" s="303"/>
      <c r="C255" s="303"/>
      <c r="D255" s="303"/>
      <c r="E255" s="303"/>
      <c r="F255" s="303"/>
      <c r="G255" s="303"/>
      <c r="H255" s="303"/>
      <c r="I255" s="303"/>
      <c r="J255" s="303"/>
      <c r="K255" s="303"/>
      <c r="L255" s="303"/>
      <c r="M255" s="303"/>
      <c r="N255" s="303"/>
      <c r="O255" s="303"/>
      <c r="P255" s="303"/>
      <c r="Q255" s="303"/>
      <c r="R255" s="303"/>
      <c r="S255" s="303"/>
      <c r="T255" s="303"/>
      <c r="U255" s="303"/>
      <c r="V255" s="303"/>
      <c r="W255" s="303"/>
      <c r="X255" s="303"/>
      <c r="Y255" s="303"/>
      <c r="Z255" s="303"/>
      <c r="AA255" s="303"/>
      <c r="AB255" s="303"/>
      <c r="AC255" s="303"/>
      <c r="AD255" s="303"/>
    </row>
    <row r="256" spans="1:30" s="329" customFormat="1" ht="12.75" customHeight="1">
      <c r="A256" s="544"/>
      <c r="B256" s="303"/>
      <c r="C256" s="303"/>
      <c r="D256" s="303"/>
      <c r="E256" s="303"/>
      <c r="F256" s="303"/>
      <c r="G256" s="303"/>
      <c r="H256" s="303"/>
      <c r="I256" s="303"/>
      <c r="J256" s="303"/>
      <c r="K256" s="303"/>
      <c r="L256" s="303"/>
      <c r="M256" s="303"/>
      <c r="N256" s="303"/>
      <c r="O256" s="303"/>
      <c r="P256" s="303"/>
      <c r="Q256" s="303"/>
      <c r="R256" s="303"/>
      <c r="S256" s="303"/>
      <c r="T256" s="303"/>
      <c r="U256" s="303"/>
      <c r="V256" s="303"/>
      <c r="W256" s="303"/>
      <c r="X256" s="303"/>
      <c r="Y256" s="303"/>
      <c r="Z256" s="303"/>
      <c r="AA256" s="303"/>
      <c r="AB256" s="303"/>
      <c r="AC256" s="303"/>
      <c r="AD256" s="303"/>
    </row>
    <row r="257" spans="1:30" s="329" customFormat="1" ht="12.75" customHeight="1">
      <c r="A257" s="544"/>
      <c r="B257" s="303"/>
      <c r="C257" s="303"/>
      <c r="D257" s="303"/>
      <c r="E257" s="303"/>
      <c r="F257" s="303"/>
      <c r="G257" s="303"/>
      <c r="H257" s="303"/>
      <c r="I257" s="303"/>
      <c r="J257" s="303"/>
      <c r="K257" s="303"/>
      <c r="L257" s="303"/>
      <c r="M257" s="303"/>
      <c r="N257" s="303"/>
      <c r="O257" s="303"/>
      <c r="P257" s="303"/>
      <c r="Q257" s="303"/>
      <c r="R257" s="303"/>
      <c r="S257" s="303"/>
      <c r="T257" s="303"/>
      <c r="U257" s="303"/>
      <c r="V257" s="303"/>
      <c r="W257" s="303"/>
      <c r="X257" s="303"/>
      <c r="Y257" s="303"/>
      <c r="Z257" s="303"/>
      <c r="AA257" s="303"/>
      <c r="AB257" s="303"/>
      <c r="AC257" s="303"/>
      <c r="AD257" s="303"/>
    </row>
    <row r="258" spans="1:30" s="329" customFormat="1" ht="12.75" customHeight="1">
      <c r="A258" s="544"/>
      <c r="B258" s="303"/>
      <c r="C258" s="303"/>
      <c r="D258" s="303"/>
      <c r="E258" s="303"/>
      <c r="F258" s="303"/>
      <c r="G258" s="303"/>
      <c r="H258" s="303"/>
      <c r="I258" s="303"/>
      <c r="J258" s="303"/>
      <c r="K258" s="303"/>
      <c r="L258" s="303"/>
      <c r="M258" s="303"/>
      <c r="N258" s="303"/>
      <c r="O258" s="303"/>
      <c r="P258" s="303"/>
      <c r="Q258" s="303"/>
      <c r="R258" s="303"/>
      <c r="S258" s="303"/>
      <c r="T258" s="303"/>
      <c r="U258" s="303"/>
      <c r="V258" s="303"/>
      <c r="W258" s="303"/>
      <c r="X258" s="303"/>
      <c r="Y258" s="303"/>
      <c r="Z258" s="303"/>
      <c r="AA258" s="303"/>
      <c r="AB258" s="303"/>
      <c r="AC258" s="303"/>
      <c r="AD258" s="303"/>
    </row>
    <row r="259" spans="1:30" s="329" customFormat="1" ht="12.75" customHeight="1">
      <c r="A259" s="544"/>
      <c r="B259" s="303"/>
      <c r="C259" s="303"/>
      <c r="D259" s="303"/>
      <c r="E259" s="303"/>
      <c r="F259" s="303"/>
      <c r="G259" s="303"/>
      <c r="H259" s="303"/>
      <c r="I259" s="303"/>
      <c r="J259" s="303"/>
      <c r="K259" s="303"/>
      <c r="L259" s="303"/>
      <c r="M259" s="303"/>
      <c r="N259" s="303"/>
      <c r="O259" s="303"/>
      <c r="P259" s="303"/>
      <c r="Q259" s="303"/>
      <c r="R259" s="303"/>
      <c r="S259" s="303"/>
      <c r="T259" s="303"/>
      <c r="U259" s="303"/>
      <c r="V259" s="303"/>
      <c r="W259" s="303"/>
      <c r="X259" s="303"/>
      <c r="Y259" s="303"/>
      <c r="Z259" s="303"/>
      <c r="AA259" s="303"/>
      <c r="AB259" s="303"/>
      <c r="AC259" s="303"/>
      <c r="AD259" s="303"/>
    </row>
    <row r="260" spans="1:30" s="329" customFormat="1" ht="12.75" customHeight="1">
      <c r="A260" s="544"/>
      <c r="B260" s="303"/>
      <c r="C260" s="303"/>
      <c r="D260" s="303"/>
      <c r="E260" s="303"/>
      <c r="F260" s="303"/>
      <c r="G260" s="303"/>
      <c r="H260" s="303"/>
      <c r="I260" s="303"/>
      <c r="J260" s="303"/>
      <c r="K260" s="303"/>
      <c r="L260" s="303"/>
      <c r="M260" s="303"/>
      <c r="N260" s="303"/>
      <c r="O260" s="303"/>
      <c r="P260" s="303"/>
      <c r="Q260" s="303"/>
      <c r="R260" s="303"/>
      <c r="S260" s="303"/>
      <c r="T260" s="303"/>
      <c r="U260" s="303"/>
      <c r="V260" s="303"/>
      <c r="W260" s="303"/>
      <c r="X260" s="303"/>
      <c r="Y260" s="303"/>
      <c r="Z260" s="303"/>
      <c r="AA260" s="303"/>
      <c r="AB260" s="303"/>
      <c r="AC260" s="303"/>
      <c r="AD260" s="303"/>
    </row>
    <row r="261" spans="1:30" s="329" customFormat="1" ht="12.75" customHeight="1">
      <c r="A261" s="544"/>
      <c r="B261" s="303"/>
      <c r="C261" s="303"/>
      <c r="D261" s="303"/>
      <c r="E261" s="303"/>
      <c r="F261" s="303"/>
      <c r="G261" s="303"/>
      <c r="H261" s="303"/>
      <c r="I261" s="303"/>
      <c r="J261" s="303"/>
      <c r="K261" s="303"/>
      <c r="L261" s="303"/>
      <c r="M261" s="303"/>
      <c r="N261" s="303"/>
      <c r="O261" s="303"/>
      <c r="P261" s="303"/>
      <c r="Q261" s="303"/>
      <c r="R261" s="303"/>
      <c r="S261" s="303"/>
      <c r="T261" s="303"/>
      <c r="U261" s="303"/>
      <c r="V261" s="303"/>
      <c r="W261" s="303"/>
      <c r="X261" s="303"/>
      <c r="Y261" s="303"/>
      <c r="Z261" s="303"/>
      <c r="AA261" s="303"/>
      <c r="AB261" s="303"/>
      <c r="AC261" s="303"/>
      <c r="AD261" s="303"/>
    </row>
    <row r="262" spans="1:30" s="329" customFormat="1" ht="12.75" customHeight="1">
      <c r="A262" s="544"/>
      <c r="B262" s="303"/>
      <c r="C262" s="303"/>
      <c r="D262" s="303"/>
      <c r="E262" s="303"/>
      <c r="F262" s="303"/>
      <c r="G262" s="303"/>
      <c r="H262" s="303"/>
      <c r="I262" s="303"/>
      <c r="J262" s="303"/>
      <c r="K262" s="303"/>
      <c r="L262" s="303"/>
      <c r="M262" s="303"/>
      <c r="N262" s="303"/>
      <c r="O262" s="303"/>
      <c r="P262" s="303"/>
      <c r="Q262" s="303"/>
      <c r="R262" s="303"/>
      <c r="S262" s="303"/>
      <c r="T262" s="303"/>
      <c r="U262" s="303"/>
      <c r="V262" s="303"/>
      <c r="W262" s="303"/>
      <c r="X262" s="303"/>
      <c r="Y262" s="303"/>
      <c r="Z262" s="303"/>
      <c r="AA262" s="303"/>
      <c r="AB262" s="303"/>
      <c r="AC262" s="303"/>
      <c r="AD262" s="303"/>
    </row>
    <row r="263" spans="1:30" s="329" customFormat="1" ht="12.75" customHeight="1">
      <c r="A263" s="544"/>
      <c r="B263" s="303"/>
      <c r="C263" s="303"/>
      <c r="D263" s="303"/>
      <c r="E263" s="303"/>
      <c r="F263" s="303"/>
      <c r="G263" s="303"/>
      <c r="H263" s="303"/>
      <c r="I263" s="303"/>
      <c r="J263" s="303"/>
      <c r="K263" s="303"/>
      <c r="L263" s="303"/>
      <c r="M263" s="303"/>
      <c r="N263" s="303"/>
      <c r="O263" s="303"/>
      <c r="P263" s="303"/>
      <c r="Q263" s="303"/>
      <c r="R263" s="303"/>
      <c r="S263" s="303"/>
      <c r="T263" s="303"/>
      <c r="U263" s="303"/>
      <c r="V263" s="303"/>
      <c r="W263" s="303"/>
      <c r="X263" s="303"/>
      <c r="Y263" s="303"/>
      <c r="Z263" s="303"/>
      <c r="AA263" s="303"/>
      <c r="AB263" s="303"/>
      <c r="AC263" s="303"/>
      <c r="AD263" s="303"/>
    </row>
    <row r="264" spans="1:30" s="329" customFormat="1" ht="12.75" customHeight="1">
      <c r="A264" s="544"/>
      <c r="B264" s="303"/>
      <c r="C264" s="303"/>
      <c r="D264" s="303"/>
      <c r="E264" s="303"/>
      <c r="F264" s="303"/>
      <c r="G264" s="303"/>
      <c r="H264" s="303"/>
      <c r="I264" s="303"/>
      <c r="J264" s="303"/>
      <c r="K264" s="303"/>
      <c r="L264" s="303"/>
      <c r="M264" s="303"/>
      <c r="N264" s="303"/>
      <c r="O264" s="303"/>
      <c r="P264" s="303"/>
      <c r="Q264" s="303"/>
      <c r="R264" s="303"/>
      <c r="S264" s="303"/>
      <c r="T264" s="303"/>
      <c r="U264" s="303"/>
      <c r="V264" s="303"/>
      <c r="W264" s="303"/>
      <c r="X264" s="303"/>
      <c r="Y264" s="303"/>
      <c r="Z264" s="303"/>
      <c r="AA264" s="303"/>
      <c r="AB264" s="303"/>
      <c r="AC264" s="303"/>
      <c r="AD264" s="303"/>
    </row>
    <row r="265" spans="1:30" s="329" customFormat="1" ht="12.75" customHeight="1">
      <c r="A265" s="544"/>
      <c r="B265" s="303"/>
      <c r="C265" s="303"/>
      <c r="D265" s="303"/>
      <c r="E265" s="303"/>
      <c r="F265" s="303"/>
      <c r="G265" s="303"/>
      <c r="H265" s="303"/>
      <c r="I265" s="303"/>
      <c r="J265" s="303"/>
      <c r="K265" s="303"/>
      <c r="L265" s="303"/>
      <c r="M265" s="303"/>
      <c r="N265" s="303"/>
      <c r="O265" s="303"/>
      <c r="P265" s="303"/>
      <c r="Q265" s="303"/>
      <c r="R265" s="303"/>
      <c r="S265" s="303"/>
      <c r="T265" s="303"/>
      <c r="U265" s="303"/>
      <c r="V265" s="303"/>
      <c r="W265" s="303"/>
      <c r="X265" s="303"/>
      <c r="Y265" s="303"/>
      <c r="Z265" s="303"/>
      <c r="AA265" s="303"/>
      <c r="AB265" s="303"/>
      <c r="AC265" s="303"/>
      <c r="AD265" s="303"/>
    </row>
    <row r="266" spans="1:30" s="329" customFormat="1" ht="12.75" customHeight="1">
      <c r="A266" s="544"/>
      <c r="B266" s="303"/>
      <c r="C266" s="303"/>
      <c r="D266" s="303"/>
      <c r="E266" s="303"/>
      <c r="F266" s="303"/>
      <c r="G266" s="303"/>
      <c r="H266" s="303"/>
      <c r="I266" s="303"/>
      <c r="J266" s="303"/>
      <c r="K266" s="303"/>
      <c r="L266" s="303"/>
      <c r="M266" s="303"/>
      <c r="N266" s="303"/>
      <c r="O266" s="303"/>
      <c r="P266" s="303"/>
      <c r="Q266" s="303"/>
      <c r="R266" s="303"/>
      <c r="S266" s="303"/>
      <c r="T266" s="303"/>
      <c r="U266" s="303"/>
      <c r="V266" s="303"/>
      <c r="W266" s="303"/>
      <c r="X266" s="303"/>
      <c r="Y266" s="303"/>
      <c r="Z266" s="303"/>
      <c r="AA266" s="303"/>
      <c r="AB266" s="303"/>
      <c r="AC266" s="303"/>
      <c r="AD266" s="303"/>
    </row>
    <row r="267" spans="1:30" s="329" customFormat="1" ht="12.75" customHeight="1">
      <c r="A267" s="544"/>
      <c r="B267" s="303"/>
      <c r="C267" s="303"/>
      <c r="D267" s="303"/>
      <c r="E267" s="303"/>
      <c r="F267" s="303"/>
      <c r="G267" s="303"/>
      <c r="H267" s="303"/>
      <c r="I267" s="303"/>
      <c r="J267" s="303"/>
      <c r="K267" s="303"/>
      <c r="L267" s="303"/>
      <c r="M267" s="303"/>
      <c r="N267" s="303"/>
      <c r="O267" s="303"/>
      <c r="P267" s="303"/>
      <c r="Q267" s="303"/>
      <c r="R267" s="303"/>
      <c r="S267" s="303"/>
      <c r="T267" s="303"/>
      <c r="U267" s="303"/>
      <c r="V267" s="303"/>
      <c r="W267" s="303"/>
      <c r="X267" s="303"/>
      <c r="Y267" s="303"/>
      <c r="Z267" s="303"/>
      <c r="AA267" s="303"/>
      <c r="AB267" s="303"/>
      <c r="AC267" s="303"/>
      <c r="AD267" s="303"/>
    </row>
    <row r="268" spans="1:30" s="329" customFormat="1" ht="12.75" customHeight="1">
      <c r="A268" s="544"/>
      <c r="B268" s="303"/>
      <c r="C268" s="303"/>
      <c r="D268" s="303"/>
      <c r="E268" s="303"/>
      <c r="F268" s="303"/>
      <c r="G268" s="303"/>
      <c r="H268" s="303"/>
      <c r="I268" s="303"/>
      <c r="J268" s="303"/>
      <c r="K268" s="303"/>
      <c r="L268" s="303"/>
      <c r="M268" s="303"/>
      <c r="N268" s="303"/>
      <c r="O268" s="303"/>
      <c r="P268" s="303"/>
      <c r="Q268" s="303"/>
      <c r="R268" s="303"/>
      <c r="S268" s="303"/>
      <c r="T268" s="303"/>
      <c r="U268" s="303"/>
      <c r="V268" s="303"/>
      <c r="W268" s="303"/>
      <c r="X268" s="303"/>
      <c r="Y268" s="303"/>
      <c r="Z268" s="303"/>
      <c r="AA268" s="303"/>
      <c r="AB268" s="303"/>
      <c r="AC268" s="303"/>
      <c r="AD268" s="303"/>
    </row>
    <row r="269" spans="1:30" s="329" customFormat="1" ht="12.75" customHeight="1">
      <c r="A269" s="544"/>
      <c r="B269" s="303"/>
      <c r="C269" s="303"/>
      <c r="D269" s="303"/>
      <c r="E269" s="303"/>
      <c r="F269" s="303"/>
      <c r="G269" s="303"/>
      <c r="H269" s="303"/>
      <c r="I269" s="303"/>
      <c r="J269" s="303"/>
      <c r="K269" s="303"/>
      <c r="L269" s="303"/>
      <c r="M269" s="303"/>
      <c r="N269" s="303"/>
      <c r="O269" s="303"/>
      <c r="P269" s="303"/>
      <c r="Q269" s="303"/>
      <c r="R269" s="303"/>
      <c r="S269" s="303"/>
      <c r="T269" s="303"/>
      <c r="U269" s="303"/>
      <c r="V269" s="303"/>
      <c r="W269" s="303"/>
      <c r="X269" s="303"/>
      <c r="Y269" s="303"/>
      <c r="Z269" s="303"/>
      <c r="AA269" s="303"/>
      <c r="AB269" s="303"/>
      <c r="AC269" s="303"/>
      <c r="AD269" s="303"/>
    </row>
    <row r="270" spans="1:30" s="329" customFormat="1" ht="12.75" customHeight="1">
      <c r="A270" s="544"/>
      <c r="B270" s="303"/>
      <c r="C270" s="303"/>
      <c r="D270" s="303"/>
      <c r="E270" s="303"/>
      <c r="F270" s="303"/>
      <c r="G270" s="303"/>
      <c r="H270" s="303"/>
      <c r="I270" s="303"/>
      <c r="J270" s="303"/>
      <c r="K270" s="303"/>
      <c r="L270" s="303"/>
      <c r="M270" s="303"/>
      <c r="N270" s="303"/>
      <c r="O270" s="303"/>
      <c r="P270" s="303"/>
      <c r="Q270" s="303"/>
      <c r="R270" s="303"/>
      <c r="S270" s="303"/>
      <c r="T270" s="303"/>
      <c r="U270" s="303"/>
      <c r="V270" s="303"/>
      <c r="W270" s="303"/>
      <c r="X270" s="303"/>
      <c r="Y270" s="303"/>
      <c r="Z270" s="303"/>
      <c r="AA270" s="303"/>
      <c r="AB270" s="303"/>
      <c r="AC270" s="303"/>
      <c r="AD270" s="303"/>
    </row>
    <row r="271" spans="1:30" s="329" customFormat="1" ht="12.75" customHeight="1">
      <c r="A271" s="544"/>
      <c r="B271" s="303"/>
      <c r="C271" s="303"/>
      <c r="D271" s="303"/>
      <c r="E271" s="303"/>
      <c r="F271" s="303"/>
      <c r="G271" s="303"/>
      <c r="H271" s="303"/>
      <c r="I271" s="303"/>
      <c r="J271" s="303"/>
      <c r="K271" s="303"/>
      <c r="L271" s="303"/>
      <c r="M271" s="303"/>
      <c r="N271" s="303"/>
      <c r="O271" s="303"/>
      <c r="P271" s="303"/>
      <c r="Q271" s="303"/>
      <c r="R271" s="303"/>
      <c r="S271" s="303"/>
      <c r="T271" s="303"/>
      <c r="U271" s="303"/>
      <c r="V271" s="303"/>
      <c r="W271" s="303"/>
      <c r="X271" s="303"/>
      <c r="Y271" s="303"/>
      <c r="Z271" s="303"/>
      <c r="AA271" s="303"/>
      <c r="AB271" s="303"/>
      <c r="AC271" s="303"/>
      <c r="AD271" s="303"/>
    </row>
    <row r="272" spans="1:30" s="329" customFormat="1" ht="12.75" customHeight="1">
      <c r="A272" s="544"/>
      <c r="B272" s="303"/>
      <c r="C272" s="303"/>
      <c r="D272" s="303"/>
      <c r="E272" s="303"/>
      <c r="F272" s="303"/>
      <c r="G272" s="303"/>
      <c r="H272" s="303"/>
      <c r="I272" s="303"/>
      <c r="J272" s="303"/>
      <c r="K272" s="303"/>
      <c r="L272" s="303"/>
      <c r="M272" s="303"/>
      <c r="N272" s="303"/>
      <c r="O272" s="303"/>
      <c r="P272" s="303"/>
      <c r="Q272" s="303"/>
      <c r="R272" s="303"/>
      <c r="S272" s="303"/>
      <c r="T272" s="303"/>
      <c r="U272" s="303"/>
      <c r="V272" s="303"/>
      <c r="W272" s="303"/>
      <c r="X272" s="303"/>
      <c r="Y272" s="303"/>
      <c r="Z272" s="303"/>
      <c r="AA272" s="303"/>
      <c r="AB272" s="303"/>
      <c r="AC272" s="303"/>
      <c r="AD272" s="303"/>
    </row>
    <row r="273" spans="1:30" s="329" customFormat="1" ht="12.75" customHeight="1">
      <c r="A273" s="544"/>
      <c r="B273" s="303"/>
      <c r="C273" s="303"/>
      <c r="D273" s="303"/>
      <c r="E273" s="303"/>
      <c r="F273" s="303"/>
      <c r="G273" s="303"/>
      <c r="H273" s="303"/>
      <c r="I273" s="303"/>
      <c r="J273" s="303"/>
      <c r="K273" s="303"/>
      <c r="L273" s="303"/>
      <c r="M273" s="303"/>
      <c r="N273" s="303"/>
      <c r="O273" s="303"/>
      <c r="P273" s="303"/>
      <c r="Q273" s="303"/>
      <c r="R273" s="303"/>
      <c r="S273" s="303"/>
      <c r="T273" s="303"/>
      <c r="U273" s="303"/>
      <c r="V273" s="303"/>
      <c r="W273" s="303"/>
      <c r="X273" s="303"/>
      <c r="Y273" s="303"/>
      <c r="Z273" s="303"/>
      <c r="AA273" s="303"/>
      <c r="AB273" s="303"/>
      <c r="AC273" s="303"/>
      <c r="AD273" s="303"/>
    </row>
    <row r="274" spans="1:30" s="329" customFormat="1" ht="12.75" customHeight="1">
      <c r="A274" s="544"/>
      <c r="B274" s="303"/>
      <c r="C274" s="303"/>
      <c r="D274" s="303"/>
      <c r="E274" s="303"/>
      <c r="F274" s="303"/>
      <c r="G274" s="303"/>
      <c r="H274" s="303"/>
      <c r="I274" s="303"/>
      <c r="J274" s="303"/>
      <c r="K274" s="303"/>
      <c r="L274" s="303"/>
      <c r="M274" s="303"/>
      <c r="N274" s="303"/>
      <c r="O274" s="303"/>
      <c r="P274" s="303"/>
      <c r="Q274" s="303"/>
      <c r="R274" s="303"/>
      <c r="S274" s="303"/>
      <c r="T274" s="303"/>
      <c r="U274" s="303"/>
      <c r="V274" s="303"/>
      <c r="W274" s="303"/>
      <c r="X274" s="303"/>
      <c r="Y274" s="303"/>
      <c r="Z274" s="303"/>
      <c r="AA274" s="303"/>
      <c r="AB274" s="303"/>
      <c r="AC274" s="303"/>
      <c r="AD274" s="303"/>
    </row>
    <row r="275" spans="1:30" s="329" customFormat="1" ht="12.75" customHeight="1">
      <c r="A275" s="544"/>
      <c r="B275" s="303"/>
      <c r="C275" s="303"/>
      <c r="D275" s="303"/>
      <c r="E275" s="303"/>
      <c r="F275" s="303"/>
      <c r="G275" s="303"/>
      <c r="H275" s="303"/>
      <c r="I275" s="303"/>
      <c r="J275" s="303"/>
      <c r="K275" s="303"/>
      <c r="L275" s="303"/>
      <c r="M275" s="303"/>
      <c r="N275" s="303"/>
      <c r="O275" s="303"/>
      <c r="P275" s="303"/>
      <c r="Q275" s="303"/>
      <c r="R275" s="303"/>
      <c r="S275" s="303"/>
      <c r="T275" s="303"/>
      <c r="U275" s="303"/>
      <c r="V275" s="303"/>
      <c r="W275" s="303"/>
      <c r="X275" s="303"/>
      <c r="Y275" s="303"/>
      <c r="Z275" s="303"/>
      <c r="AA275" s="303"/>
      <c r="AB275" s="303"/>
      <c r="AC275" s="303"/>
      <c r="AD275" s="303"/>
    </row>
    <row r="276" spans="1:30" s="329" customFormat="1" ht="12.75" customHeight="1">
      <c r="A276" s="544"/>
      <c r="B276" s="303"/>
      <c r="C276" s="303"/>
      <c r="D276" s="303"/>
      <c r="E276" s="303"/>
      <c r="F276" s="303"/>
      <c r="G276" s="303"/>
      <c r="H276" s="303"/>
      <c r="I276" s="303"/>
      <c r="J276" s="303"/>
      <c r="K276" s="303"/>
      <c r="L276" s="303"/>
      <c r="M276" s="303"/>
      <c r="N276" s="303"/>
      <c r="O276" s="303"/>
      <c r="P276" s="303"/>
      <c r="Q276" s="303"/>
      <c r="R276" s="303"/>
      <c r="S276" s="303"/>
      <c r="T276" s="303"/>
      <c r="U276" s="303"/>
      <c r="V276" s="303"/>
      <c r="W276" s="303"/>
      <c r="X276" s="303"/>
      <c r="Y276" s="303"/>
      <c r="Z276" s="303"/>
      <c r="AA276" s="303"/>
      <c r="AB276" s="303"/>
      <c r="AC276" s="303"/>
      <c r="AD276" s="303"/>
    </row>
    <row r="277" spans="1:30" s="329" customFormat="1" ht="12.75" customHeight="1">
      <c r="A277" s="544"/>
      <c r="B277" s="303"/>
      <c r="C277" s="303"/>
      <c r="D277" s="303"/>
      <c r="E277" s="303"/>
      <c r="F277" s="303"/>
      <c r="G277" s="303"/>
      <c r="H277" s="303"/>
      <c r="I277" s="303"/>
      <c r="J277" s="303"/>
      <c r="K277" s="303"/>
      <c r="L277" s="303"/>
      <c r="M277" s="303"/>
      <c r="N277" s="303"/>
      <c r="O277" s="303"/>
      <c r="P277" s="303"/>
      <c r="Q277" s="303"/>
      <c r="R277" s="303"/>
      <c r="S277" s="303"/>
      <c r="T277" s="303"/>
      <c r="U277" s="303"/>
      <c r="V277" s="303"/>
      <c r="W277" s="303"/>
      <c r="X277" s="303"/>
      <c r="Y277" s="303"/>
      <c r="Z277" s="303"/>
      <c r="AA277" s="303"/>
      <c r="AB277" s="303"/>
      <c r="AC277" s="303"/>
      <c r="AD277" s="303"/>
    </row>
    <row r="278" spans="1:30" s="329" customFormat="1" ht="12.75" customHeight="1">
      <c r="A278" s="544"/>
      <c r="B278" s="303"/>
      <c r="C278" s="303"/>
      <c r="D278" s="303"/>
      <c r="E278" s="303"/>
      <c r="F278" s="303"/>
      <c r="G278" s="303"/>
      <c r="H278" s="303"/>
      <c r="I278" s="303"/>
      <c r="J278" s="303"/>
      <c r="K278" s="303"/>
      <c r="L278" s="303"/>
      <c r="M278" s="303"/>
      <c r="N278" s="303"/>
      <c r="O278" s="303"/>
      <c r="P278" s="303"/>
      <c r="Q278" s="303"/>
      <c r="R278" s="303"/>
      <c r="S278" s="303"/>
      <c r="T278" s="303"/>
      <c r="U278" s="303"/>
      <c r="V278" s="303"/>
      <c r="W278" s="303"/>
      <c r="X278" s="303"/>
      <c r="Y278" s="303"/>
      <c r="Z278" s="303"/>
      <c r="AA278" s="303"/>
      <c r="AB278" s="303"/>
      <c r="AC278" s="303"/>
      <c r="AD278" s="303"/>
    </row>
    <row r="279" spans="1:30" s="329" customFormat="1" ht="12.75" customHeight="1">
      <c r="A279" s="544"/>
      <c r="B279" s="303"/>
      <c r="C279" s="303"/>
      <c r="D279" s="303"/>
      <c r="E279" s="303"/>
      <c r="F279" s="303"/>
      <c r="G279" s="303"/>
      <c r="H279" s="303"/>
      <c r="I279" s="303"/>
      <c r="J279" s="303"/>
      <c r="K279" s="303"/>
      <c r="L279" s="303"/>
      <c r="M279" s="303"/>
      <c r="N279" s="303"/>
      <c r="O279" s="303"/>
      <c r="P279" s="303"/>
      <c r="Q279" s="303"/>
      <c r="R279" s="303"/>
      <c r="S279" s="303"/>
      <c r="T279" s="303"/>
      <c r="U279" s="303"/>
      <c r="V279" s="303"/>
      <c r="W279" s="303"/>
      <c r="X279" s="303"/>
      <c r="Y279" s="303"/>
      <c r="Z279" s="303"/>
      <c r="AA279" s="303"/>
      <c r="AB279" s="303"/>
      <c r="AC279" s="303"/>
      <c r="AD279" s="303"/>
    </row>
    <row r="280" spans="1:30" s="329" customFormat="1" ht="12.75" customHeight="1">
      <c r="A280" s="544"/>
      <c r="B280" s="303"/>
      <c r="C280" s="303"/>
      <c r="D280" s="303"/>
      <c r="E280" s="303"/>
      <c r="F280" s="303"/>
      <c r="G280" s="303"/>
      <c r="H280" s="303"/>
      <c r="I280" s="303"/>
      <c r="J280" s="303"/>
      <c r="K280" s="303"/>
      <c r="L280" s="303"/>
      <c r="M280" s="303"/>
      <c r="N280" s="303"/>
      <c r="O280" s="303"/>
      <c r="P280" s="303"/>
      <c r="Q280" s="303"/>
      <c r="R280" s="303"/>
      <c r="S280" s="303"/>
      <c r="T280" s="303"/>
      <c r="U280" s="303"/>
      <c r="V280" s="303"/>
      <c r="W280" s="303"/>
      <c r="X280" s="303"/>
      <c r="Y280" s="303"/>
      <c r="Z280" s="303"/>
      <c r="AA280" s="303"/>
      <c r="AB280" s="303"/>
      <c r="AC280" s="303"/>
      <c r="AD280" s="303"/>
    </row>
    <row r="281" spans="1:30" s="329" customFormat="1" ht="12.75" customHeight="1">
      <c r="A281" s="544"/>
      <c r="B281" s="303"/>
      <c r="C281" s="303"/>
      <c r="D281" s="303"/>
      <c r="E281" s="303"/>
      <c r="F281" s="303"/>
      <c r="G281" s="303"/>
      <c r="H281" s="303"/>
      <c r="I281" s="303"/>
      <c r="J281" s="303"/>
      <c r="K281" s="303"/>
      <c r="L281" s="303"/>
      <c r="M281" s="303"/>
      <c r="N281" s="303"/>
      <c r="O281" s="303"/>
      <c r="P281" s="303"/>
      <c r="Q281" s="303"/>
      <c r="R281" s="303"/>
      <c r="S281" s="303"/>
      <c r="T281" s="303"/>
      <c r="U281" s="303"/>
      <c r="V281" s="303"/>
      <c r="W281" s="303"/>
      <c r="X281" s="303"/>
      <c r="Y281" s="303"/>
      <c r="Z281" s="303"/>
      <c r="AA281" s="303"/>
      <c r="AB281" s="303"/>
      <c r="AC281" s="303"/>
      <c r="AD281" s="303"/>
    </row>
    <row r="282" spans="1:30" s="329" customFormat="1" ht="12.75" customHeight="1">
      <c r="A282" s="544"/>
      <c r="B282" s="303"/>
      <c r="C282" s="303"/>
      <c r="D282" s="303"/>
      <c r="E282" s="303"/>
      <c r="F282" s="303"/>
      <c r="G282" s="303"/>
      <c r="H282" s="303"/>
      <c r="I282" s="303"/>
      <c r="J282" s="303"/>
      <c r="K282" s="303"/>
      <c r="L282" s="303"/>
      <c r="M282" s="303"/>
      <c r="N282" s="303"/>
      <c r="O282" s="303"/>
      <c r="P282" s="303"/>
      <c r="Q282" s="303"/>
      <c r="R282" s="303"/>
      <c r="S282" s="303"/>
      <c r="T282" s="303"/>
      <c r="U282" s="303"/>
      <c r="V282" s="303"/>
      <c r="W282" s="303"/>
      <c r="X282" s="303"/>
      <c r="Y282" s="303"/>
      <c r="Z282" s="303"/>
      <c r="AA282" s="303"/>
      <c r="AB282" s="303"/>
      <c r="AC282" s="303"/>
      <c r="AD282" s="303"/>
    </row>
    <row r="283" spans="1:30" s="329" customFormat="1" ht="12.75" customHeight="1">
      <c r="A283" s="544"/>
      <c r="B283" s="303"/>
      <c r="C283" s="303"/>
      <c r="D283" s="303"/>
      <c r="E283" s="303"/>
      <c r="F283" s="303"/>
      <c r="G283" s="303"/>
      <c r="H283" s="303"/>
      <c r="I283" s="303"/>
      <c r="J283" s="303"/>
      <c r="K283" s="303"/>
      <c r="L283" s="303"/>
      <c r="M283" s="303"/>
      <c r="N283" s="303"/>
      <c r="O283" s="303"/>
      <c r="P283" s="303"/>
      <c r="Q283" s="303"/>
      <c r="R283" s="303"/>
      <c r="S283" s="303"/>
      <c r="T283" s="303"/>
      <c r="U283" s="303"/>
      <c r="V283" s="303"/>
      <c r="W283" s="303"/>
      <c r="X283" s="303"/>
      <c r="Y283" s="303"/>
      <c r="Z283" s="303"/>
      <c r="AA283" s="303"/>
      <c r="AB283" s="303"/>
      <c r="AC283" s="303"/>
      <c r="AD283" s="303"/>
    </row>
    <row r="284" spans="1:30" s="329" customFormat="1" ht="12.75" customHeight="1">
      <c r="A284" s="544"/>
      <c r="B284" s="303"/>
      <c r="C284" s="303"/>
      <c r="D284" s="303"/>
      <c r="E284" s="303"/>
      <c r="F284" s="303"/>
      <c r="G284" s="303"/>
      <c r="H284" s="303"/>
      <c r="I284" s="303"/>
      <c r="J284" s="303"/>
      <c r="K284" s="303"/>
      <c r="L284" s="303"/>
      <c r="M284" s="303"/>
      <c r="N284" s="303"/>
      <c r="O284" s="303"/>
      <c r="P284" s="303"/>
      <c r="Q284" s="303"/>
      <c r="R284" s="303"/>
      <c r="S284" s="303"/>
      <c r="T284" s="303"/>
      <c r="U284" s="303"/>
      <c r="V284" s="303"/>
      <c r="W284" s="303"/>
      <c r="X284" s="303"/>
      <c r="Y284" s="303"/>
      <c r="Z284" s="303"/>
      <c r="AA284" s="303"/>
      <c r="AB284" s="303"/>
      <c r="AC284" s="303"/>
      <c r="AD284" s="303"/>
    </row>
    <row r="285" spans="1:30" s="329" customFormat="1" ht="12.75" customHeight="1">
      <c r="A285" s="544"/>
      <c r="B285" s="303"/>
      <c r="C285" s="303"/>
      <c r="D285" s="303"/>
      <c r="E285" s="303"/>
      <c r="F285" s="303"/>
      <c r="G285" s="303"/>
      <c r="H285" s="303"/>
      <c r="I285" s="303"/>
      <c r="J285" s="303"/>
      <c r="K285" s="303"/>
      <c r="L285" s="303"/>
      <c r="M285" s="303"/>
      <c r="N285" s="303"/>
      <c r="O285" s="303"/>
      <c r="P285" s="303"/>
      <c r="Q285" s="303"/>
      <c r="R285" s="303"/>
      <c r="S285" s="303"/>
      <c r="T285" s="303"/>
      <c r="U285" s="303"/>
      <c r="V285" s="303"/>
      <c r="W285" s="303"/>
      <c r="X285" s="303"/>
      <c r="Y285" s="303"/>
      <c r="Z285" s="303"/>
      <c r="AA285" s="303"/>
      <c r="AB285" s="303"/>
      <c r="AC285" s="303"/>
      <c r="AD285" s="303"/>
    </row>
    <row r="286" spans="1:30" s="329" customFormat="1" ht="12.75" customHeight="1">
      <c r="A286" s="544"/>
      <c r="B286" s="303"/>
      <c r="C286" s="303"/>
      <c r="D286" s="303"/>
      <c r="E286" s="303"/>
      <c r="F286" s="303"/>
      <c r="G286" s="303"/>
      <c r="H286" s="303"/>
      <c r="I286" s="303"/>
      <c r="J286" s="303"/>
      <c r="K286" s="303"/>
      <c r="L286" s="303"/>
      <c r="M286" s="303"/>
      <c r="N286" s="303"/>
      <c r="O286" s="303"/>
      <c r="P286" s="303"/>
      <c r="Q286" s="303"/>
      <c r="R286" s="303"/>
      <c r="S286" s="303"/>
      <c r="T286" s="303"/>
      <c r="U286" s="303"/>
      <c r="V286" s="303"/>
      <c r="W286" s="303"/>
      <c r="X286" s="303"/>
      <c r="Y286" s="303"/>
      <c r="Z286" s="303"/>
      <c r="AA286" s="303"/>
      <c r="AB286" s="303"/>
      <c r="AC286" s="303"/>
      <c r="AD286" s="303"/>
    </row>
    <row r="287" spans="1:30" s="329" customFormat="1" ht="12.75" customHeight="1">
      <c r="A287" s="544"/>
      <c r="B287" s="303"/>
      <c r="C287" s="303"/>
      <c r="D287" s="303"/>
      <c r="E287" s="303"/>
      <c r="F287" s="303"/>
      <c r="G287" s="303"/>
      <c r="H287" s="303"/>
      <c r="I287" s="303"/>
      <c r="J287" s="303"/>
      <c r="K287" s="303"/>
      <c r="L287" s="303"/>
      <c r="M287" s="303"/>
      <c r="N287" s="303"/>
      <c r="O287" s="303"/>
      <c r="P287" s="303"/>
      <c r="Q287" s="303"/>
      <c r="R287" s="303"/>
      <c r="S287" s="303"/>
      <c r="T287" s="303"/>
      <c r="U287" s="303"/>
      <c r="V287" s="303"/>
      <c r="W287" s="303"/>
      <c r="X287" s="303"/>
      <c r="Y287" s="303"/>
      <c r="Z287" s="303"/>
      <c r="AA287" s="303"/>
      <c r="AB287" s="303"/>
      <c r="AC287" s="303"/>
      <c r="AD287" s="303"/>
    </row>
    <row r="288" spans="1:30" s="329" customFormat="1" ht="12.75" customHeight="1">
      <c r="A288" s="544"/>
      <c r="B288" s="303"/>
      <c r="C288" s="303"/>
      <c r="D288" s="303"/>
      <c r="E288" s="303"/>
      <c r="F288" s="303"/>
      <c r="G288" s="303"/>
      <c r="H288" s="303"/>
      <c r="I288" s="303"/>
      <c r="J288" s="303"/>
      <c r="K288" s="303"/>
      <c r="L288" s="303"/>
      <c r="M288" s="303"/>
      <c r="N288" s="303"/>
      <c r="O288" s="303"/>
      <c r="P288" s="303"/>
      <c r="Q288" s="303"/>
      <c r="R288" s="303"/>
      <c r="S288" s="303"/>
      <c r="T288" s="303"/>
      <c r="U288" s="303"/>
      <c r="V288" s="303"/>
      <c r="W288" s="303"/>
      <c r="X288" s="303"/>
      <c r="Y288" s="303"/>
      <c r="Z288" s="303"/>
      <c r="AA288" s="303"/>
      <c r="AB288" s="303"/>
      <c r="AC288" s="303"/>
      <c r="AD288" s="303"/>
    </row>
    <row r="289" spans="1:30" s="329" customFormat="1" ht="12.75" customHeight="1">
      <c r="A289" s="544"/>
      <c r="B289" s="303"/>
      <c r="C289" s="303"/>
      <c r="D289" s="303"/>
      <c r="E289" s="303"/>
      <c r="F289" s="303"/>
      <c r="G289" s="303"/>
      <c r="H289" s="303"/>
      <c r="I289" s="303"/>
      <c r="J289" s="303"/>
      <c r="K289" s="303"/>
      <c r="L289" s="303"/>
      <c r="M289" s="303"/>
      <c r="N289" s="303"/>
      <c r="O289" s="303"/>
      <c r="P289" s="303"/>
      <c r="Q289" s="303"/>
      <c r="R289" s="303"/>
      <c r="S289" s="303"/>
      <c r="T289" s="303"/>
      <c r="U289" s="303"/>
      <c r="V289" s="303"/>
      <c r="W289" s="303"/>
      <c r="X289" s="303"/>
      <c r="Y289" s="303"/>
      <c r="Z289" s="303"/>
      <c r="AA289" s="303"/>
      <c r="AB289" s="303"/>
      <c r="AC289" s="303"/>
      <c r="AD289" s="303"/>
    </row>
    <row r="290" spans="1:30" s="329" customFormat="1" ht="12.75" customHeight="1">
      <c r="A290" s="544"/>
      <c r="B290" s="303"/>
      <c r="C290" s="303"/>
      <c r="D290" s="303"/>
      <c r="E290" s="303"/>
      <c r="F290" s="303"/>
      <c r="G290" s="303"/>
      <c r="H290" s="303"/>
      <c r="I290" s="303"/>
      <c r="J290" s="303"/>
      <c r="K290" s="303"/>
      <c r="L290" s="303"/>
      <c r="M290" s="303"/>
      <c r="N290" s="303"/>
      <c r="O290" s="303"/>
      <c r="P290" s="303"/>
      <c r="Q290" s="303"/>
      <c r="R290" s="303"/>
      <c r="S290" s="303"/>
      <c r="T290" s="303"/>
      <c r="U290" s="303"/>
      <c r="V290" s="303"/>
      <c r="W290" s="303"/>
      <c r="X290" s="303"/>
      <c r="Y290" s="303"/>
      <c r="Z290" s="303"/>
      <c r="AA290" s="303"/>
      <c r="AB290" s="303"/>
      <c r="AC290" s="303"/>
      <c r="AD290" s="303"/>
    </row>
    <row r="291" spans="1:30" s="329" customFormat="1" ht="12.75" customHeight="1">
      <c r="A291" s="544"/>
      <c r="B291" s="303"/>
      <c r="C291" s="303"/>
      <c r="D291" s="303"/>
      <c r="E291" s="303"/>
      <c r="F291" s="303"/>
      <c r="G291" s="303"/>
      <c r="H291" s="303"/>
      <c r="I291" s="303"/>
      <c r="J291" s="303"/>
      <c r="K291" s="303"/>
      <c r="L291" s="303"/>
      <c r="M291" s="303"/>
      <c r="N291" s="303"/>
      <c r="O291" s="303"/>
      <c r="P291" s="303"/>
      <c r="Q291" s="303"/>
      <c r="R291" s="303"/>
      <c r="S291" s="303"/>
      <c r="T291" s="303"/>
      <c r="U291" s="303"/>
      <c r="V291" s="303"/>
      <c r="W291" s="303"/>
      <c r="X291" s="303"/>
      <c r="Y291" s="303"/>
      <c r="Z291" s="303"/>
      <c r="AA291" s="303"/>
      <c r="AB291" s="303"/>
      <c r="AC291" s="303"/>
      <c r="AD291" s="303"/>
    </row>
    <row r="292" spans="1:30" s="329" customFormat="1" ht="12.75" customHeight="1">
      <c r="A292" s="544"/>
      <c r="B292" s="303"/>
      <c r="C292" s="303"/>
      <c r="D292" s="303"/>
      <c r="E292" s="303"/>
      <c r="F292" s="303"/>
      <c r="G292" s="303"/>
      <c r="H292" s="303"/>
      <c r="I292" s="303"/>
      <c r="J292" s="303"/>
      <c r="K292" s="303"/>
      <c r="L292" s="303"/>
      <c r="M292" s="303"/>
      <c r="N292" s="303"/>
      <c r="O292" s="303"/>
      <c r="P292" s="303"/>
      <c r="Q292" s="303"/>
      <c r="R292" s="303"/>
      <c r="S292" s="303"/>
      <c r="T292" s="303"/>
      <c r="U292" s="303"/>
      <c r="V292" s="303"/>
      <c r="W292" s="303"/>
      <c r="X292" s="303"/>
      <c r="Y292" s="303"/>
      <c r="Z292" s="303"/>
      <c r="AA292" s="303"/>
      <c r="AB292" s="303"/>
      <c r="AC292" s="303"/>
      <c r="AD292" s="303"/>
    </row>
    <row r="293" spans="1:30" s="329" customFormat="1" ht="12.75" customHeight="1">
      <c r="A293" s="544"/>
      <c r="B293" s="303"/>
      <c r="C293" s="303"/>
      <c r="D293" s="303"/>
      <c r="E293" s="303"/>
      <c r="F293" s="303"/>
      <c r="G293" s="303"/>
      <c r="H293" s="303"/>
      <c r="I293" s="303"/>
      <c r="J293" s="303"/>
      <c r="K293" s="303"/>
      <c r="L293" s="303"/>
      <c r="M293" s="303"/>
      <c r="N293" s="303"/>
      <c r="O293" s="303"/>
      <c r="P293" s="303"/>
      <c r="Q293" s="303"/>
      <c r="R293" s="303"/>
      <c r="S293" s="303"/>
      <c r="T293" s="303"/>
      <c r="U293" s="303"/>
      <c r="V293" s="303"/>
      <c r="W293" s="303"/>
      <c r="X293" s="303"/>
      <c r="Y293" s="303"/>
      <c r="Z293" s="303"/>
      <c r="AA293" s="303"/>
      <c r="AB293" s="303"/>
      <c r="AC293" s="303"/>
      <c r="AD293" s="303"/>
    </row>
    <row r="294" spans="1:30" s="329" customFormat="1" ht="12.75" customHeight="1">
      <c r="A294" s="544"/>
      <c r="B294" s="303"/>
      <c r="C294" s="303"/>
      <c r="D294" s="303"/>
      <c r="E294" s="303"/>
      <c r="F294" s="303"/>
      <c r="G294" s="303"/>
      <c r="H294" s="303"/>
      <c r="I294" s="303"/>
      <c r="J294" s="303"/>
      <c r="K294" s="303"/>
      <c r="L294" s="303"/>
      <c r="M294" s="303"/>
      <c r="N294" s="303"/>
      <c r="O294" s="303"/>
      <c r="P294" s="303"/>
      <c r="Q294" s="303"/>
      <c r="R294" s="303"/>
      <c r="S294" s="303"/>
      <c r="T294" s="303"/>
      <c r="U294" s="303"/>
      <c r="V294" s="303"/>
      <c r="W294" s="303"/>
      <c r="X294" s="303"/>
      <c r="Y294" s="303"/>
      <c r="Z294" s="303"/>
      <c r="AA294" s="303"/>
      <c r="AB294" s="303"/>
      <c r="AC294" s="303"/>
      <c r="AD294" s="303"/>
    </row>
    <row r="295" spans="1:30" s="329" customFormat="1" ht="12.75" customHeight="1">
      <c r="A295" s="544"/>
      <c r="B295" s="303"/>
      <c r="C295" s="303"/>
      <c r="D295" s="303"/>
      <c r="E295" s="303"/>
      <c r="F295" s="303"/>
      <c r="G295" s="303"/>
      <c r="H295" s="303"/>
      <c r="I295" s="303"/>
      <c r="J295" s="303"/>
      <c r="K295" s="303"/>
      <c r="L295" s="303"/>
      <c r="M295" s="303"/>
      <c r="N295" s="303"/>
      <c r="O295" s="303"/>
      <c r="P295" s="303"/>
      <c r="Q295" s="303"/>
      <c r="R295" s="303"/>
      <c r="S295" s="303"/>
      <c r="T295" s="303"/>
      <c r="U295" s="303"/>
      <c r="V295" s="303"/>
      <c r="W295" s="303"/>
      <c r="X295" s="303"/>
      <c r="Y295" s="303"/>
      <c r="Z295" s="303"/>
      <c r="AA295" s="303"/>
      <c r="AB295" s="303"/>
      <c r="AC295" s="303"/>
      <c r="AD295" s="303"/>
    </row>
    <row r="296" spans="1:30" s="329" customFormat="1" ht="12.75" customHeight="1">
      <c r="A296" s="544"/>
      <c r="B296" s="303"/>
      <c r="C296" s="303"/>
      <c r="D296" s="303"/>
      <c r="E296" s="303"/>
      <c r="F296" s="303"/>
      <c r="G296" s="303"/>
      <c r="H296" s="303"/>
      <c r="I296" s="303"/>
      <c r="J296" s="303"/>
      <c r="K296" s="303"/>
      <c r="L296" s="303"/>
      <c r="M296" s="303"/>
      <c r="N296" s="303"/>
      <c r="O296" s="303"/>
      <c r="P296" s="303"/>
      <c r="Q296" s="303"/>
      <c r="R296" s="303"/>
      <c r="S296" s="303"/>
      <c r="T296" s="303"/>
      <c r="U296" s="303"/>
      <c r="V296" s="303"/>
      <c r="W296" s="303"/>
      <c r="X296" s="303"/>
      <c r="Y296" s="303"/>
      <c r="Z296" s="303"/>
      <c r="AA296" s="303"/>
      <c r="AB296" s="303"/>
      <c r="AC296" s="303"/>
      <c r="AD296" s="303"/>
    </row>
    <row r="297" spans="1:30" s="329" customFormat="1" ht="12.75" customHeight="1">
      <c r="A297" s="544"/>
      <c r="B297" s="303"/>
      <c r="C297" s="303"/>
      <c r="D297" s="303"/>
      <c r="E297" s="303"/>
      <c r="F297" s="303"/>
      <c r="G297" s="303"/>
      <c r="H297" s="303"/>
      <c r="I297" s="303"/>
      <c r="J297" s="303"/>
      <c r="K297" s="303"/>
      <c r="L297" s="303"/>
      <c r="M297" s="303"/>
      <c r="N297" s="303"/>
      <c r="O297" s="303"/>
      <c r="P297" s="303"/>
      <c r="Q297" s="303"/>
      <c r="R297" s="303"/>
      <c r="S297" s="303"/>
      <c r="T297" s="303"/>
      <c r="U297" s="303"/>
      <c r="V297" s="303"/>
      <c r="W297" s="303"/>
      <c r="X297" s="303"/>
      <c r="Y297" s="303"/>
      <c r="Z297" s="303"/>
      <c r="AA297" s="303"/>
      <c r="AB297" s="303"/>
      <c r="AC297" s="303"/>
      <c r="AD297" s="303"/>
    </row>
    <row r="298" spans="1:30" s="329" customFormat="1" ht="12.75" customHeight="1">
      <c r="A298" s="544"/>
      <c r="B298" s="303"/>
      <c r="C298" s="303"/>
      <c r="D298" s="303"/>
      <c r="E298" s="303"/>
      <c r="F298" s="303"/>
      <c r="G298" s="303"/>
      <c r="H298" s="303"/>
      <c r="I298" s="303"/>
      <c r="J298" s="303"/>
      <c r="K298" s="303"/>
      <c r="L298" s="303"/>
      <c r="M298" s="303"/>
      <c r="N298" s="303"/>
      <c r="O298" s="303"/>
      <c r="P298" s="303"/>
      <c r="Q298" s="303"/>
      <c r="R298" s="303"/>
      <c r="S298" s="303"/>
      <c r="T298" s="303"/>
      <c r="U298" s="303"/>
      <c r="V298" s="303"/>
      <c r="W298" s="303"/>
      <c r="X298" s="303"/>
      <c r="Y298" s="303"/>
      <c r="Z298" s="303"/>
      <c r="AA298" s="303"/>
      <c r="AB298" s="303"/>
      <c r="AC298" s="303"/>
      <c r="AD298" s="303"/>
    </row>
    <row r="299" spans="1:30" s="329" customFormat="1" ht="12.75" customHeight="1">
      <c r="A299" s="544"/>
      <c r="B299" s="303"/>
      <c r="C299" s="303"/>
      <c r="D299" s="303"/>
      <c r="E299" s="303"/>
      <c r="F299" s="303"/>
      <c r="G299" s="303"/>
      <c r="H299" s="303"/>
      <c r="I299" s="303"/>
      <c r="J299" s="303"/>
      <c r="K299" s="303"/>
      <c r="L299" s="303"/>
      <c r="M299" s="303"/>
      <c r="N299" s="303"/>
      <c r="O299" s="303"/>
      <c r="P299" s="303"/>
      <c r="Q299" s="303"/>
      <c r="R299" s="303"/>
      <c r="S299" s="303"/>
      <c r="T299" s="303"/>
      <c r="U299" s="303"/>
      <c r="V299" s="303"/>
      <c r="W299" s="303"/>
      <c r="X299" s="303"/>
      <c r="Y299" s="303"/>
      <c r="Z299" s="303"/>
      <c r="AA299" s="303"/>
      <c r="AB299" s="303"/>
      <c r="AC299" s="303"/>
      <c r="AD299" s="303"/>
    </row>
    <row r="300" spans="1:30" s="329" customFormat="1" ht="12.75" customHeight="1">
      <c r="A300" s="544"/>
      <c r="B300" s="303"/>
      <c r="C300" s="303"/>
      <c r="D300" s="303"/>
      <c r="E300" s="303"/>
      <c r="F300" s="303"/>
      <c r="G300" s="303"/>
      <c r="H300" s="303"/>
      <c r="I300" s="303"/>
      <c r="J300" s="303"/>
      <c r="K300" s="303"/>
      <c r="L300" s="303"/>
      <c r="M300" s="303"/>
      <c r="N300" s="303"/>
      <c r="O300" s="303"/>
      <c r="P300" s="303"/>
      <c r="Q300" s="303"/>
      <c r="R300" s="303"/>
      <c r="S300" s="303"/>
      <c r="T300" s="303"/>
      <c r="U300" s="303"/>
      <c r="V300" s="303"/>
      <c r="W300" s="303"/>
      <c r="X300" s="303"/>
      <c r="Y300" s="303"/>
      <c r="Z300" s="303"/>
      <c r="AA300" s="303"/>
      <c r="AB300" s="303"/>
      <c r="AC300" s="303"/>
      <c r="AD300" s="303"/>
    </row>
    <row r="301" spans="1:30" s="329" customFormat="1" ht="12.75" customHeight="1">
      <c r="A301" s="544"/>
      <c r="B301" s="303"/>
      <c r="C301" s="303"/>
      <c r="D301" s="303"/>
      <c r="E301" s="303"/>
      <c r="F301" s="303"/>
      <c r="G301" s="303"/>
      <c r="H301" s="303"/>
      <c r="I301" s="303"/>
      <c r="J301" s="303"/>
      <c r="K301" s="303"/>
      <c r="L301" s="303"/>
      <c r="M301" s="303"/>
      <c r="N301" s="303"/>
      <c r="O301" s="303"/>
      <c r="P301" s="303"/>
      <c r="Q301" s="303"/>
      <c r="R301" s="303"/>
      <c r="S301" s="303"/>
      <c r="T301" s="303"/>
      <c r="U301" s="303"/>
      <c r="V301" s="303"/>
      <c r="W301" s="303"/>
      <c r="X301" s="303"/>
      <c r="Y301" s="303"/>
      <c r="Z301" s="303"/>
      <c r="AA301" s="303"/>
      <c r="AB301" s="303"/>
      <c r="AC301" s="303"/>
      <c r="AD301" s="303"/>
    </row>
    <row r="302" spans="1:30" s="329" customFormat="1" ht="12.75" customHeight="1">
      <c r="A302" s="544"/>
      <c r="B302" s="303"/>
      <c r="C302" s="303"/>
      <c r="D302" s="303"/>
      <c r="E302" s="303"/>
      <c r="F302" s="303"/>
      <c r="G302" s="303"/>
      <c r="H302" s="303"/>
      <c r="I302" s="303"/>
      <c r="J302" s="303"/>
      <c r="K302" s="303"/>
      <c r="L302" s="303"/>
      <c r="M302" s="303"/>
      <c r="N302" s="303"/>
      <c r="O302" s="303"/>
      <c r="P302" s="303"/>
      <c r="Q302" s="303"/>
      <c r="R302" s="303"/>
      <c r="S302" s="303"/>
      <c r="T302" s="303"/>
      <c r="U302" s="303"/>
      <c r="V302" s="303"/>
      <c r="W302" s="303"/>
      <c r="X302" s="303"/>
      <c r="Y302" s="303"/>
      <c r="Z302" s="303"/>
      <c r="AA302" s="303"/>
      <c r="AB302" s="303"/>
      <c r="AC302" s="303"/>
      <c r="AD302" s="303"/>
    </row>
    <row r="303" spans="1:30" s="329" customFormat="1" ht="12.75" customHeight="1">
      <c r="A303" s="544"/>
      <c r="B303" s="303"/>
      <c r="C303" s="303"/>
      <c r="D303" s="303"/>
      <c r="E303" s="303"/>
      <c r="F303" s="303"/>
      <c r="G303" s="303"/>
      <c r="H303" s="303"/>
      <c r="I303" s="303"/>
      <c r="J303" s="303"/>
      <c r="K303" s="303"/>
      <c r="L303" s="303"/>
      <c r="M303" s="303"/>
      <c r="N303" s="303"/>
      <c r="O303" s="303"/>
      <c r="P303" s="303"/>
      <c r="Q303" s="303"/>
      <c r="R303" s="303"/>
      <c r="S303" s="303"/>
      <c r="T303" s="303"/>
      <c r="U303" s="303"/>
      <c r="V303" s="303"/>
      <c r="W303" s="303"/>
      <c r="X303" s="303"/>
      <c r="Y303" s="303"/>
      <c r="Z303" s="303"/>
      <c r="AA303" s="303"/>
      <c r="AB303" s="303"/>
      <c r="AC303" s="303"/>
      <c r="AD303" s="303"/>
    </row>
    <row r="304" spans="1:30" s="329" customFormat="1" ht="12.75" customHeight="1">
      <c r="A304" s="544"/>
      <c r="B304" s="303"/>
      <c r="C304" s="303"/>
      <c r="D304" s="303"/>
      <c r="E304" s="303"/>
      <c r="F304" s="303"/>
      <c r="G304" s="303"/>
      <c r="H304" s="303"/>
      <c r="I304" s="303"/>
      <c r="J304" s="303"/>
      <c r="K304" s="303"/>
      <c r="L304" s="303"/>
      <c r="M304" s="303"/>
      <c r="N304" s="303"/>
      <c r="O304" s="303"/>
      <c r="P304" s="303"/>
      <c r="Q304" s="303"/>
      <c r="R304" s="303"/>
      <c r="S304" s="303"/>
      <c r="T304" s="303"/>
      <c r="U304" s="303"/>
      <c r="V304" s="303"/>
      <c r="W304" s="303"/>
      <c r="X304" s="303"/>
      <c r="Y304" s="303"/>
      <c r="Z304" s="303"/>
      <c r="AA304" s="303"/>
      <c r="AB304" s="303"/>
      <c r="AC304" s="303"/>
      <c r="AD304" s="303"/>
    </row>
    <row r="305" spans="1:30" s="329" customFormat="1" ht="12.75" customHeight="1">
      <c r="A305" s="544"/>
      <c r="B305" s="303"/>
      <c r="C305" s="303"/>
      <c r="D305" s="303"/>
      <c r="E305" s="303"/>
      <c r="F305" s="303"/>
      <c r="G305" s="303"/>
      <c r="H305" s="303"/>
      <c r="I305" s="303"/>
      <c r="J305" s="303"/>
      <c r="K305" s="303"/>
      <c r="L305" s="303"/>
      <c r="M305" s="303"/>
      <c r="N305" s="303"/>
      <c r="O305" s="303"/>
      <c r="P305" s="303"/>
      <c r="Q305" s="303"/>
      <c r="R305" s="303"/>
      <c r="S305" s="303"/>
      <c r="T305" s="303"/>
      <c r="U305" s="303"/>
      <c r="V305" s="303"/>
      <c r="W305" s="303"/>
      <c r="X305" s="303"/>
      <c r="Y305" s="303"/>
      <c r="Z305" s="303"/>
      <c r="AA305" s="303"/>
      <c r="AB305" s="303"/>
      <c r="AC305" s="303"/>
      <c r="AD305" s="303"/>
    </row>
    <row r="306" spans="1:30" s="329" customFormat="1" ht="12.75" customHeight="1">
      <c r="A306" s="544"/>
      <c r="B306" s="303"/>
      <c r="C306" s="303"/>
      <c r="D306" s="303"/>
      <c r="E306" s="303"/>
      <c r="F306" s="303"/>
      <c r="G306" s="303"/>
      <c r="H306" s="303"/>
      <c r="I306" s="303"/>
      <c r="J306" s="303"/>
      <c r="K306" s="303"/>
      <c r="L306" s="303"/>
      <c r="M306" s="303"/>
      <c r="N306" s="303"/>
      <c r="O306" s="303"/>
      <c r="P306" s="303"/>
      <c r="Q306" s="303"/>
      <c r="R306" s="303"/>
      <c r="S306" s="303"/>
      <c r="T306" s="303"/>
      <c r="U306" s="303"/>
      <c r="V306" s="303"/>
      <c r="W306" s="303"/>
      <c r="X306" s="303"/>
      <c r="Y306" s="303"/>
      <c r="Z306" s="303"/>
      <c r="AA306" s="303"/>
      <c r="AB306" s="303"/>
      <c r="AC306" s="303"/>
      <c r="AD306" s="303"/>
    </row>
    <row r="307" spans="1:30" s="329" customFormat="1" ht="12.75" customHeight="1">
      <c r="A307" s="544"/>
      <c r="B307" s="303"/>
      <c r="C307" s="303"/>
      <c r="D307" s="303"/>
      <c r="E307" s="303"/>
      <c r="F307" s="303"/>
      <c r="G307" s="303"/>
      <c r="H307" s="303"/>
      <c r="I307" s="303"/>
      <c r="J307" s="303"/>
      <c r="K307" s="303"/>
      <c r="L307" s="303"/>
      <c r="M307" s="303"/>
      <c r="N307" s="303"/>
      <c r="O307" s="303"/>
      <c r="P307" s="303"/>
      <c r="Q307" s="303"/>
      <c r="R307" s="303"/>
      <c r="S307" s="303"/>
      <c r="T307" s="303"/>
      <c r="U307" s="303"/>
      <c r="V307" s="303"/>
      <c r="W307" s="303"/>
      <c r="X307" s="303"/>
      <c r="Y307" s="303"/>
      <c r="Z307" s="303"/>
      <c r="AA307" s="303"/>
      <c r="AB307" s="303"/>
      <c r="AC307" s="303"/>
      <c r="AD307" s="303"/>
    </row>
    <row r="308" spans="1:30" s="329" customFormat="1" ht="12.75" customHeight="1">
      <c r="A308" s="544"/>
      <c r="B308" s="303"/>
      <c r="C308" s="303"/>
      <c r="D308" s="303"/>
      <c r="E308" s="303"/>
      <c r="F308" s="303"/>
      <c r="G308" s="303"/>
      <c r="H308" s="303"/>
      <c r="I308" s="303"/>
      <c r="J308" s="303"/>
      <c r="K308" s="303"/>
      <c r="L308" s="303"/>
      <c r="M308" s="303"/>
      <c r="N308" s="303"/>
      <c r="O308" s="303"/>
      <c r="P308" s="303"/>
      <c r="Q308" s="303"/>
      <c r="R308" s="303"/>
      <c r="S308" s="303"/>
      <c r="T308" s="303"/>
      <c r="U308" s="303"/>
      <c r="V308" s="303"/>
      <c r="W308" s="303"/>
      <c r="X308" s="303"/>
      <c r="Y308" s="303"/>
      <c r="Z308" s="303"/>
      <c r="AA308" s="303"/>
      <c r="AB308" s="303"/>
      <c r="AC308" s="303"/>
      <c r="AD308" s="303"/>
    </row>
    <row r="309" spans="1:30" s="329" customFormat="1" ht="12.75" customHeight="1">
      <c r="A309" s="544"/>
      <c r="B309" s="303"/>
      <c r="C309" s="303"/>
      <c r="D309" s="303"/>
      <c r="E309" s="303"/>
      <c r="F309" s="303"/>
      <c r="G309" s="303"/>
      <c r="H309" s="303"/>
      <c r="I309" s="303"/>
      <c r="J309" s="303"/>
      <c r="K309" s="303"/>
      <c r="L309" s="303"/>
      <c r="M309" s="303"/>
      <c r="N309" s="303"/>
      <c r="O309" s="303"/>
      <c r="P309" s="303"/>
      <c r="Q309" s="303"/>
      <c r="R309" s="303"/>
      <c r="S309" s="303"/>
      <c r="T309" s="303"/>
      <c r="U309" s="303"/>
      <c r="V309" s="303"/>
      <c r="W309" s="303"/>
      <c r="X309" s="303"/>
      <c r="Y309" s="303"/>
      <c r="Z309" s="303"/>
      <c r="AA309" s="303"/>
      <c r="AB309" s="303"/>
      <c r="AC309" s="303"/>
      <c r="AD309" s="303"/>
    </row>
    <row r="310" spans="1:30" s="329" customFormat="1" ht="12.75" customHeight="1">
      <c r="A310" s="544"/>
      <c r="B310" s="303"/>
      <c r="C310" s="303"/>
      <c r="D310" s="303"/>
      <c r="E310" s="303"/>
      <c r="F310" s="303"/>
      <c r="G310" s="303"/>
      <c r="H310" s="303"/>
      <c r="I310" s="303"/>
      <c r="J310" s="303"/>
      <c r="K310" s="303"/>
      <c r="L310" s="303"/>
      <c r="M310" s="303"/>
      <c r="N310" s="303"/>
      <c r="O310" s="303"/>
      <c r="P310" s="303"/>
      <c r="Q310" s="303"/>
      <c r="R310" s="303"/>
      <c r="S310" s="303"/>
      <c r="T310" s="303"/>
      <c r="U310" s="303"/>
      <c r="V310" s="303"/>
      <c r="W310" s="303"/>
      <c r="X310" s="303"/>
      <c r="Y310" s="303"/>
      <c r="Z310" s="303"/>
      <c r="AA310" s="303"/>
      <c r="AB310" s="303"/>
      <c r="AC310" s="303"/>
      <c r="AD310" s="303"/>
    </row>
    <row r="311" spans="1:30" s="329" customFormat="1" ht="12.75" customHeight="1">
      <c r="A311" s="544"/>
      <c r="B311" s="303"/>
      <c r="C311" s="303"/>
      <c r="D311" s="303"/>
      <c r="E311" s="303"/>
      <c r="F311" s="303"/>
      <c r="G311" s="303"/>
      <c r="H311" s="303"/>
      <c r="I311" s="303"/>
      <c r="J311" s="303"/>
      <c r="K311" s="303"/>
      <c r="L311" s="303"/>
      <c r="M311" s="303"/>
      <c r="N311" s="303"/>
      <c r="O311" s="303"/>
      <c r="P311" s="303"/>
      <c r="Q311" s="303"/>
      <c r="R311" s="303"/>
      <c r="S311" s="303"/>
      <c r="T311" s="303"/>
      <c r="U311" s="303"/>
      <c r="V311" s="303"/>
      <c r="W311" s="303"/>
      <c r="X311" s="303"/>
      <c r="Y311" s="303"/>
      <c r="Z311" s="303"/>
      <c r="AA311" s="303"/>
      <c r="AB311" s="303"/>
      <c r="AC311" s="303"/>
      <c r="AD311" s="303"/>
    </row>
    <row r="312" spans="1:30" s="329" customFormat="1" ht="12.75" customHeight="1">
      <c r="A312" s="544"/>
      <c r="B312" s="303"/>
      <c r="C312" s="303"/>
      <c r="D312" s="303"/>
      <c r="E312" s="303"/>
      <c r="F312" s="303"/>
      <c r="G312" s="303"/>
      <c r="H312" s="303"/>
      <c r="I312" s="303"/>
      <c r="J312" s="303"/>
      <c r="K312" s="303"/>
      <c r="L312" s="303"/>
      <c r="M312" s="303"/>
      <c r="N312" s="303"/>
      <c r="O312" s="303"/>
      <c r="P312" s="303"/>
      <c r="Q312" s="303"/>
      <c r="R312" s="303"/>
      <c r="S312" s="303"/>
      <c r="T312" s="303"/>
      <c r="U312" s="303"/>
      <c r="V312" s="303"/>
      <c r="W312" s="303"/>
      <c r="X312" s="303"/>
      <c r="Y312" s="303"/>
      <c r="Z312" s="303"/>
      <c r="AA312" s="303"/>
      <c r="AB312" s="303"/>
      <c r="AC312" s="303"/>
      <c r="AD312" s="303"/>
    </row>
    <row r="313" spans="1:30" s="329" customFormat="1" ht="12.75" customHeight="1">
      <c r="A313" s="544"/>
      <c r="B313" s="303"/>
      <c r="C313" s="303"/>
      <c r="D313" s="303"/>
      <c r="E313" s="303"/>
      <c r="F313" s="303"/>
      <c r="G313" s="303"/>
      <c r="H313" s="303"/>
      <c r="I313" s="303"/>
      <c r="J313" s="303"/>
      <c r="K313" s="303"/>
      <c r="L313" s="303"/>
      <c r="M313" s="303"/>
      <c r="N313" s="303"/>
      <c r="O313" s="303"/>
      <c r="P313" s="303"/>
      <c r="Q313" s="303"/>
      <c r="R313" s="303"/>
      <c r="S313" s="303"/>
      <c r="T313" s="303"/>
      <c r="U313" s="303"/>
      <c r="V313" s="303"/>
      <c r="W313" s="303"/>
      <c r="X313" s="303"/>
      <c r="Y313" s="303"/>
      <c r="Z313" s="303"/>
      <c r="AA313" s="303"/>
      <c r="AB313" s="303"/>
      <c r="AC313" s="303"/>
      <c r="AD313" s="303"/>
    </row>
    <row r="314" spans="1:30" s="329" customFormat="1" ht="12.75" customHeight="1">
      <c r="A314" s="544"/>
      <c r="B314" s="303"/>
      <c r="C314" s="303"/>
      <c r="D314" s="303"/>
      <c r="E314" s="303"/>
      <c r="F314" s="303"/>
      <c r="G314" s="303"/>
      <c r="H314" s="303"/>
      <c r="I314" s="303"/>
      <c r="J314" s="303"/>
      <c r="K314" s="303"/>
      <c r="L314" s="303"/>
      <c r="M314" s="303"/>
      <c r="N314" s="303"/>
      <c r="O314" s="303"/>
      <c r="P314" s="303"/>
      <c r="Q314" s="303"/>
      <c r="R314" s="303"/>
      <c r="S314" s="303"/>
      <c r="T314" s="303"/>
      <c r="U314" s="303"/>
      <c r="V314" s="303"/>
      <c r="W314" s="303"/>
      <c r="X314" s="303"/>
      <c r="Y314" s="303"/>
      <c r="Z314" s="303"/>
      <c r="AA314" s="303"/>
      <c r="AB314" s="303"/>
      <c r="AC314" s="303"/>
      <c r="AD314" s="303"/>
    </row>
    <row r="315" spans="1:30" s="329" customFormat="1" ht="12.75" customHeight="1">
      <c r="A315" s="544"/>
      <c r="B315" s="303"/>
      <c r="C315" s="303"/>
      <c r="D315" s="303"/>
      <c r="E315" s="303"/>
      <c r="F315" s="303"/>
      <c r="G315" s="303"/>
      <c r="H315" s="303"/>
      <c r="I315" s="303"/>
      <c r="J315" s="303"/>
      <c r="K315" s="303"/>
      <c r="L315" s="303"/>
      <c r="M315" s="303"/>
      <c r="N315" s="303"/>
      <c r="O315" s="303"/>
      <c r="P315" s="303"/>
      <c r="Q315" s="303"/>
      <c r="R315" s="303"/>
      <c r="S315" s="303"/>
      <c r="T315" s="303"/>
      <c r="U315" s="303"/>
      <c r="V315" s="303"/>
      <c r="W315" s="303"/>
      <c r="X315" s="303"/>
      <c r="Y315" s="303"/>
      <c r="Z315" s="303"/>
      <c r="AA315" s="303"/>
      <c r="AB315" s="303"/>
      <c r="AC315" s="303"/>
      <c r="AD315" s="303"/>
    </row>
    <row r="316" spans="1:30" s="329" customFormat="1" ht="12.75" customHeight="1">
      <c r="A316" s="544"/>
      <c r="B316" s="303"/>
      <c r="C316" s="303"/>
      <c r="D316" s="303"/>
      <c r="E316" s="303"/>
      <c r="F316" s="303"/>
      <c r="G316" s="303"/>
      <c r="H316" s="303"/>
      <c r="I316" s="303"/>
      <c r="J316" s="303"/>
      <c r="K316" s="303"/>
      <c r="L316" s="303"/>
      <c r="M316" s="303"/>
      <c r="N316" s="303"/>
      <c r="O316" s="303"/>
      <c r="P316" s="303"/>
      <c r="Q316" s="303"/>
      <c r="R316" s="303"/>
      <c r="S316" s="303"/>
      <c r="T316" s="303"/>
      <c r="U316" s="303"/>
      <c r="V316" s="303"/>
      <c r="W316" s="303"/>
      <c r="X316" s="303"/>
      <c r="Y316" s="303"/>
      <c r="Z316" s="303"/>
      <c r="AA316" s="303"/>
      <c r="AB316" s="303"/>
      <c r="AC316" s="303"/>
      <c r="AD316" s="303"/>
    </row>
    <row r="317" spans="1:30" s="329" customFormat="1" ht="12.75" customHeight="1">
      <c r="A317" s="544"/>
      <c r="B317" s="303"/>
      <c r="C317" s="303"/>
      <c r="D317" s="303"/>
      <c r="E317" s="303"/>
      <c r="F317" s="303"/>
      <c r="G317" s="303"/>
      <c r="H317" s="303"/>
      <c r="I317" s="303"/>
      <c r="J317" s="303"/>
      <c r="K317" s="303"/>
      <c r="L317" s="303"/>
      <c r="M317" s="303"/>
      <c r="N317" s="303"/>
      <c r="O317" s="303"/>
      <c r="P317" s="303"/>
      <c r="Q317" s="303"/>
      <c r="R317" s="303"/>
      <c r="S317" s="303"/>
      <c r="T317" s="303"/>
      <c r="U317" s="303"/>
      <c r="V317" s="303"/>
      <c r="W317" s="303"/>
      <c r="X317" s="303"/>
      <c r="Y317" s="303"/>
      <c r="Z317" s="303"/>
      <c r="AA317" s="303"/>
      <c r="AB317" s="303"/>
      <c r="AC317" s="303"/>
      <c r="AD317" s="303"/>
    </row>
    <row r="318" spans="1:30" s="329" customFormat="1" ht="12.75" customHeight="1">
      <c r="A318" s="544"/>
      <c r="B318" s="303"/>
      <c r="C318" s="303"/>
      <c r="D318" s="303"/>
      <c r="E318" s="303"/>
      <c r="F318" s="303"/>
      <c r="G318" s="303"/>
      <c r="H318" s="303"/>
      <c r="I318" s="303"/>
      <c r="J318" s="303"/>
      <c r="K318" s="303"/>
      <c r="L318" s="303"/>
      <c r="M318" s="303"/>
      <c r="N318" s="303"/>
      <c r="O318" s="303"/>
      <c r="P318" s="303"/>
      <c r="Q318" s="303"/>
      <c r="R318" s="303"/>
      <c r="S318" s="303"/>
      <c r="T318" s="303"/>
      <c r="U318" s="303"/>
      <c r="V318" s="303"/>
      <c r="W318" s="303"/>
      <c r="X318" s="303"/>
      <c r="Y318" s="303"/>
      <c r="Z318" s="303"/>
      <c r="AA318" s="303"/>
      <c r="AB318" s="303"/>
      <c r="AC318" s="303"/>
      <c r="AD318" s="303"/>
    </row>
    <row r="319" spans="1:30" s="329" customFormat="1" ht="12.75" customHeight="1">
      <c r="A319" s="544"/>
      <c r="B319" s="303"/>
      <c r="C319" s="303"/>
      <c r="D319" s="303"/>
      <c r="E319" s="303"/>
      <c r="F319" s="303"/>
      <c r="G319" s="303"/>
      <c r="H319" s="303"/>
      <c r="I319" s="303"/>
      <c r="J319" s="303"/>
      <c r="K319" s="303"/>
      <c r="L319" s="303"/>
      <c r="M319" s="303"/>
      <c r="N319" s="303"/>
      <c r="O319" s="303"/>
      <c r="P319" s="303"/>
      <c r="Q319" s="303"/>
      <c r="R319" s="303"/>
      <c r="S319" s="303"/>
      <c r="T319" s="303"/>
      <c r="U319" s="303"/>
      <c r="V319" s="303"/>
      <c r="W319" s="303"/>
      <c r="X319" s="303"/>
      <c r="Y319" s="303"/>
      <c r="Z319" s="303"/>
      <c r="AA319" s="303"/>
      <c r="AB319" s="303"/>
      <c r="AC319" s="303"/>
      <c r="AD319" s="303"/>
    </row>
    <row r="320" spans="1:30" s="329" customFormat="1" ht="12.75" customHeight="1">
      <c r="A320" s="544"/>
      <c r="B320" s="303"/>
      <c r="C320" s="303"/>
      <c r="D320" s="303"/>
      <c r="E320" s="303"/>
      <c r="F320" s="303"/>
      <c r="G320" s="303"/>
      <c r="H320" s="303"/>
      <c r="I320" s="303"/>
      <c r="J320" s="303"/>
      <c r="K320" s="303"/>
      <c r="L320" s="303"/>
      <c r="M320" s="303"/>
      <c r="N320" s="303"/>
      <c r="O320" s="303"/>
      <c r="P320" s="303"/>
      <c r="Q320" s="303"/>
      <c r="R320" s="303"/>
      <c r="S320" s="303"/>
      <c r="T320" s="303"/>
      <c r="U320" s="303"/>
      <c r="V320" s="303"/>
      <c r="W320" s="303"/>
      <c r="X320" s="303"/>
      <c r="Y320" s="303"/>
      <c r="Z320" s="303"/>
      <c r="AA320" s="303"/>
      <c r="AB320" s="303"/>
      <c r="AC320" s="303"/>
      <c r="AD320" s="303"/>
    </row>
    <row r="321" spans="1:30" s="329" customFormat="1" ht="12.75" customHeight="1">
      <c r="A321" s="544"/>
      <c r="B321" s="303"/>
      <c r="C321" s="303"/>
      <c r="D321" s="303"/>
      <c r="E321" s="303"/>
      <c r="F321" s="303"/>
      <c r="G321" s="303"/>
      <c r="H321" s="303"/>
      <c r="I321" s="303"/>
      <c r="J321" s="303"/>
      <c r="K321" s="303"/>
      <c r="L321" s="303"/>
      <c r="M321" s="303"/>
      <c r="N321" s="303"/>
      <c r="O321" s="303"/>
      <c r="P321" s="303"/>
      <c r="Q321" s="303"/>
      <c r="R321" s="303"/>
      <c r="S321" s="303"/>
      <c r="T321" s="303"/>
      <c r="U321" s="303"/>
      <c r="V321" s="303"/>
      <c r="W321" s="303"/>
      <c r="X321" s="303"/>
      <c r="Y321" s="303"/>
      <c r="Z321" s="303"/>
      <c r="AA321" s="303"/>
      <c r="AB321" s="303"/>
      <c r="AC321" s="303"/>
      <c r="AD321" s="303"/>
    </row>
    <row r="322" spans="1:30" s="329" customFormat="1" ht="12.75" customHeight="1">
      <c r="A322" s="544"/>
      <c r="B322" s="303"/>
      <c r="C322" s="303"/>
      <c r="D322" s="303"/>
      <c r="E322" s="303"/>
      <c r="F322" s="303"/>
      <c r="G322" s="303"/>
      <c r="H322" s="303"/>
      <c r="I322" s="303"/>
      <c r="J322" s="303"/>
      <c r="K322" s="303"/>
      <c r="L322" s="303"/>
      <c r="M322" s="303"/>
      <c r="N322" s="303"/>
      <c r="O322" s="303"/>
      <c r="P322" s="303"/>
      <c r="Q322" s="303"/>
      <c r="R322" s="303"/>
      <c r="S322" s="303"/>
      <c r="T322" s="303"/>
      <c r="U322" s="303"/>
      <c r="V322" s="303"/>
      <c r="W322" s="303"/>
      <c r="X322" s="303"/>
      <c r="Y322" s="303"/>
      <c r="Z322" s="303"/>
      <c r="AA322" s="303"/>
      <c r="AB322" s="303"/>
      <c r="AC322" s="303"/>
      <c r="AD322" s="303"/>
    </row>
    <row r="323" spans="1:30" s="329" customFormat="1" ht="12.75" customHeight="1">
      <c r="A323" s="544"/>
      <c r="B323" s="303"/>
      <c r="C323" s="303"/>
      <c r="D323" s="303"/>
      <c r="E323" s="303"/>
      <c r="F323" s="303"/>
      <c r="G323" s="303"/>
      <c r="H323" s="303"/>
      <c r="I323" s="303"/>
      <c r="J323" s="303"/>
      <c r="K323" s="303"/>
      <c r="L323" s="303"/>
      <c r="M323" s="303"/>
      <c r="N323" s="303"/>
      <c r="O323" s="303"/>
      <c r="P323" s="303"/>
      <c r="Q323" s="303"/>
      <c r="R323" s="303"/>
      <c r="S323" s="303"/>
      <c r="T323" s="303"/>
      <c r="U323" s="303"/>
      <c r="V323" s="303"/>
      <c r="W323" s="303"/>
      <c r="X323" s="303"/>
      <c r="Y323" s="303"/>
      <c r="Z323" s="303"/>
      <c r="AA323" s="303"/>
      <c r="AB323" s="303"/>
      <c r="AC323" s="303"/>
      <c r="AD323" s="303"/>
    </row>
    <row r="324" spans="1:30" s="329" customFormat="1" ht="12.75" customHeight="1">
      <c r="A324" s="544"/>
      <c r="B324" s="303"/>
      <c r="C324" s="303"/>
      <c r="D324" s="303"/>
      <c r="E324" s="303"/>
      <c r="F324" s="303"/>
      <c r="G324" s="303"/>
      <c r="H324" s="303"/>
      <c r="I324" s="303"/>
      <c r="J324" s="303"/>
      <c r="K324" s="303"/>
      <c r="L324" s="303"/>
      <c r="M324" s="303"/>
      <c r="N324" s="303"/>
      <c r="O324" s="303"/>
      <c r="P324" s="303"/>
      <c r="Q324" s="303"/>
      <c r="R324" s="303"/>
      <c r="S324" s="303"/>
      <c r="T324" s="303"/>
      <c r="U324" s="303"/>
      <c r="V324" s="303"/>
      <c r="W324" s="303"/>
      <c r="X324" s="303"/>
      <c r="Y324" s="303"/>
      <c r="Z324" s="303"/>
      <c r="AA324" s="303"/>
      <c r="AB324" s="303"/>
      <c r="AC324" s="303"/>
      <c r="AD324" s="303"/>
    </row>
    <row r="325" spans="1:30" s="329" customFormat="1" ht="12.75" customHeight="1">
      <c r="A325" s="544"/>
      <c r="B325" s="303"/>
      <c r="C325" s="303"/>
      <c r="D325" s="303"/>
      <c r="E325" s="303"/>
      <c r="F325" s="303"/>
      <c r="G325" s="303"/>
      <c r="H325" s="303"/>
      <c r="I325" s="303"/>
      <c r="J325" s="303"/>
      <c r="K325" s="303"/>
      <c r="L325" s="303"/>
      <c r="M325" s="303"/>
      <c r="N325" s="303"/>
      <c r="O325" s="303"/>
      <c r="P325" s="303"/>
      <c r="Q325" s="303"/>
      <c r="R325" s="303"/>
      <c r="S325" s="303"/>
      <c r="T325" s="303"/>
      <c r="U325" s="303"/>
      <c r="V325" s="303"/>
      <c r="W325" s="303"/>
      <c r="X325" s="303"/>
      <c r="Y325" s="303"/>
      <c r="Z325" s="303"/>
      <c r="AA325" s="303"/>
      <c r="AB325" s="303"/>
      <c r="AC325" s="303"/>
      <c r="AD325" s="303"/>
    </row>
    <row r="326" spans="1:30" s="329" customFormat="1" ht="12.75" customHeight="1">
      <c r="A326" s="544"/>
      <c r="B326" s="303"/>
      <c r="C326" s="303"/>
      <c r="D326" s="303"/>
      <c r="E326" s="303"/>
      <c r="F326" s="303"/>
      <c r="G326" s="303"/>
      <c r="H326" s="303"/>
      <c r="I326" s="303"/>
      <c r="J326" s="303"/>
      <c r="K326" s="303"/>
      <c r="L326" s="303"/>
      <c r="M326" s="303"/>
      <c r="N326" s="303"/>
      <c r="O326" s="303"/>
      <c r="P326" s="303"/>
      <c r="Q326" s="303"/>
      <c r="R326" s="303"/>
      <c r="S326" s="303"/>
      <c r="T326" s="303"/>
      <c r="U326" s="303"/>
      <c r="V326" s="303"/>
      <c r="W326" s="303"/>
      <c r="X326" s="303"/>
      <c r="Y326" s="303"/>
      <c r="Z326" s="303"/>
      <c r="AA326" s="303"/>
      <c r="AB326" s="303"/>
      <c r="AC326" s="303"/>
      <c r="AD326" s="303"/>
    </row>
    <row r="327" spans="1:30" s="329" customFormat="1" ht="12.75" customHeight="1">
      <c r="A327" s="544"/>
      <c r="B327" s="303"/>
      <c r="C327" s="303"/>
      <c r="D327" s="303"/>
      <c r="E327" s="303"/>
      <c r="F327" s="303"/>
      <c r="G327" s="303"/>
      <c r="H327" s="303"/>
      <c r="I327" s="303"/>
      <c r="J327" s="303"/>
      <c r="K327" s="303"/>
      <c r="L327" s="303"/>
      <c r="M327" s="303"/>
      <c r="N327" s="303"/>
      <c r="O327" s="303"/>
      <c r="P327" s="303"/>
      <c r="Q327" s="303"/>
      <c r="R327" s="303"/>
      <c r="S327" s="303"/>
      <c r="T327" s="303"/>
      <c r="U327" s="303"/>
      <c r="V327" s="303"/>
      <c r="W327" s="303"/>
      <c r="X327" s="303"/>
      <c r="Y327" s="303"/>
      <c r="Z327" s="303"/>
      <c r="AA327" s="303"/>
      <c r="AB327" s="303"/>
      <c r="AC327" s="303"/>
      <c r="AD327" s="303"/>
    </row>
    <row r="328" spans="1:30" s="329" customFormat="1" ht="12.75" customHeight="1">
      <c r="A328" s="544"/>
      <c r="B328" s="303"/>
      <c r="C328" s="303"/>
      <c r="D328" s="303"/>
      <c r="E328" s="303"/>
      <c r="F328" s="303"/>
      <c r="G328" s="303"/>
      <c r="H328" s="303"/>
      <c r="I328" s="303"/>
      <c r="J328" s="303"/>
      <c r="K328" s="303"/>
      <c r="L328" s="303"/>
      <c r="M328" s="303"/>
      <c r="N328" s="303"/>
      <c r="O328" s="303"/>
      <c r="P328" s="303"/>
      <c r="Q328" s="303"/>
      <c r="R328" s="303"/>
      <c r="S328" s="303"/>
      <c r="T328" s="303"/>
      <c r="U328" s="303"/>
      <c r="V328" s="303"/>
      <c r="W328" s="303"/>
      <c r="X328" s="303"/>
      <c r="Y328" s="303"/>
      <c r="Z328" s="303"/>
      <c r="AA328" s="303"/>
      <c r="AB328" s="303"/>
      <c r="AC328" s="303"/>
      <c r="AD328" s="303"/>
    </row>
    <row r="329" spans="1:30" s="329" customFormat="1" ht="12.75" customHeight="1">
      <c r="A329" s="544"/>
      <c r="B329" s="303"/>
      <c r="C329" s="303"/>
      <c r="D329" s="303"/>
      <c r="E329" s="303"/>
      <c r="F329" s="303"/>
      <c r="G329" s="303"/>
      <c r="H329" s="303"/>
      <c r="I329" s="303"/>
      <c r="J329" s="303"/>
      <c r="K329" s="303"/>
      <c r="L329" s="303"/>
      <c r="M329" s="303"/>
      <c r="N329" s="303"/>
      <c r="O329" s="303"/>
      <c r="P329" s="303"/>
      <c r="Q329" s="303"/>
      <c r="R329" s="303"/>
      <c r="S329" s="303"/>
      <c r="T329" s="303"/>
      <c r="U329" s="303"/>
      <c r="V329" s="303"/>
      <c r="W329" s="303"/>
      <c r="X329" s="303"/>
      <c r="Y329" s="303"/>
      <c r="Z329" s="303"/>
      <c r="AA329" s="303"/>
      <c r="AB329" s="303"/>
      <c r="AC329" s="303"/>
      <c r="AD329" s="303"/>
    </row>
    <row r="330" spans="1:30" s="329" customFormat="1" ht="12.75" customHeight="1">
      <c r="A330" s="544"/>
      <c r="B330" s="303"/>
      <c r="C330" s="303"/>
      <c r="D330" s="303"/>
      <c r="E330" s="303"/>
      <c r="F330" s="303"/>
      <c r="G330" s="303"/>
      <c r="H330" s="303"/>
      <c r="I330" s="303"/>
      <c r="J330" s="303"/>
      <c r="K330" s="303"/>
      <c r="L330" s="303"/>
      <c r="M330" s="303"/>
      <c r="N330" s="303"/>
      <c r="O330" s="303"/>
      <c r="P330" s="303"/>
      <c r="Q330" s="303"/>
      <c r="R330" s="303"/>
      <c r="S330" s="303"/>
      <c r="T330" s="303"/>
      <c r="U330" s="303"/>
      <c r="V330" s="303"/>
      <c r="W330" s="303"/>
      <c r="X330" s="303"/>
      <c r="Y330" s="303"/>
      <c r="Z330" s="303"/>
      <c r="AA330" s="303"/>
      <c r="AB330" s="303"/>
      <c r="AC330" s="303"/>
      <c r="AD330" s="303"/>
    </row>
    <row r="331" spans="1:30" s="329" customFormat="1" ht="12.75" customHeight="1">
      <c r="A331" s="544"/>
      <c r="B331" s="303"/>
      <c r="C331" s="303"/>
      <c r="D331" s="303"/>
      <c r="E331" s="303"/>
      <c r="F331" s="303"/>
      <c r="G331" s="303"/>
      <c r="H331" s="303"/>
      <c r="I331" s="303"/>
      <c r="J331" s="303"/>
      <c r="K331" s="303"/>
      <c r="L331" s="303"/>
      <c r="M331" s="303"/>
      <c r="N331" s="303"/>
      <c r="O331" s="303"/>
      <c r="P331" s="303"/>
      <c r="Q331" s="303"/>
      <c r="R331" s="303"/>
      <c r="S331" s="303"/>
      <c r="T331" s="303"/>
      <c r="U331" s="303"/>
      <c r="V331" s="303"/>
      <c r="W331" s="303"/>
      <c r="X331" s="303"/>
      <c r="Y331" s="303"/>
      <c r="Z331" s="303"/>
      <c r="AA331" s="303"/>
      <c r="AB331" s="303"/>
      <c r="AC331" s="303"/>
      <c r="AD331" s="303"/>
    </row>
    <row r="332" spans="1:30" s="329" customFormat="1" ht="12.75" customHeight="1">
      <c r="A332" s="544"/>
      <c r="B332" s="303"/>
      <c r="C332" s="303"/>
      <c r="D332" s="303"/>
      <c r="E332" s="303"/>
      <c r="F332" s="303"/>
      <c r="G332" s="303"/>
      <c r="H332" s="303"/>
      <c r="I332" s="303"/>
      <c r="J332" s="303"/>
      <c r="K332" s="303"/>
      <c r="L332" s="303"/>
      <c r="M332" s="303"/>
      <c r="N332" s="303"/>
      <c r="O332" s="303"/>
      <c r="P332" s="303"/>
      <c r="Q332" s="303"/>
      <c r="R332" s="303"/>
      <c r="S332" s="303"/>
      <c r="T332" s="303"/>
      <c r="U332" s="303"/>
      <c r="V332" s="303"/>
      <c r="W332" s="303"/>
      <c r="X332" s="303"/>
      <c r="Y332" s="303"/>
      <c r="Z332" s="303"/>
      <c r="AA332" s="303"/>
      <c r="AB332" s="303"/>
      <c r="AC332" s="303"/>
      <c r="AD332" s="303"/>
    </row>
    <row r="333" spans="1:30" s="329" customFormat="1" ht="12.75" customHeight="1">
      <c r="A333" s="544"/>
      <c r="B333" s="303"/>
      <c r="C333" s="303"/>
      <c r="D333" s="303"/>
      <c r="E333" s="303"/>
      <c r="F333" s="303"/>
      <c r="G333" s="303"/>
      <c r="H333" s="303"/>
      <c r="I333" s="303"/>
      <c r="J333" s="303"/>
      <c r="K333" s="303"/>
      <c r="L333" s="303"/>
      <c r="M333" s="303"/>
      <c r="N333" s="303"/>
      <c r="O333" s="303"/>
      <c r="P333" s="303"/>
      <c r="Q333" s="303"/>
      <c r="R333" s="303"/>
      <c r="S333" s="303"/>
      <c r="T333" s="303"/>
      <c r="U333" s="303"/>
      <c r="V333" s="303"/>
      <c r="W333" s="303"/>
      <c r="X333" s="303"/>
      <c r="Y333" s="303"/>
      <c r="Z333" s="303"/>
      <c r="AA333" s="303"/>
      <c r="AB333" s="303"/>
      <c r="AC333" s="303"/>
      <c r="AD333" s="303"/>
    </row>
    <row r="334" spans="1:30" s="329" customFormat="1" ht="12.75" customHeight="1">
      <c r="A334" s="544"/>
      <c r="B334" s="303"/>
      <c r="C334" s="303"/>
      <c r="D334" s="303"/>
      <c r="E334" s="303"/>
      <c r="F334" s="303"/>
      <c r="G334" s="303"/>
      <c r="H334" s="303"/>
      <c r="I334" s="303"/>
      <c r="J334" s="303"/>
      <c r="K334" s="303"/>
      <c r="L334" s="303"/>
      <c r="M334" s="303"/>
      <c r="N334" s="303"/>
      <c r="O334" s="303"/>
      <c r="P334" s="303"/>
      <c r="Q334" s="303"/>
      <c r="R334" s="303"/>
      <c r="S334" s="303"/>
      <c r="T334" s="303"/>
      <c r="U334" s="303"/>
      <c r="V334" s="303"/>
      <c r="W334" s="303"/>
      <c r="X334" s="303"/>
      <c r="Y334" s="303"/>
      <c r="Z334" s="303"/>
      <c r="AA334" s="303"/>
      <c r="AB334" s="303"/>
      <c r="AC334" s="303"/>
      <c r="AD334" s="303"/>
    </row>
    <row r="335" spans="1:30" s="329" customFormat="1" ht="12.75" customHeight="1">
      <c r="A335" s="544"/>
      <c r="B335" s="303"/>
      <c r="C335" s="303"/>
      <c r="D335" s="303"/>
      <c r="E335" s="303"/>
      <c r="F335" s="303"/>
      <c r="G335" s="303"/>
      <c r="H335" s="303"/>
      <c r="I335" s="303"/>
      <c r="J335" s="303"/>
      <c r="K335" s="303"/>
      <c r="L335" s="303"/>
      <c r="M335" s="303"/>
      <c r="N335" s="303"/>
      <c r="O335" s="303"/>
      <c r="P335" s="303"/>
      <c r="Q335" s="303"/>
      <c r="R335" s="303"/>
      <c r="S335" s="303"/>
      <c r="T335" s="303"/>
      <c r="U335" s="303"/>
      <c r="V335" s="303"/>
      <c r="W335" s="303"/>
      <c r="X335" s="303"/>
      <c r="Y335" s="303"/>
      <c r="Z335" s="303"/>
      <c r="AA335" s="303"/>
      <c r="AB335" s="303"/>
      <c r="AC335" s="303"/>
      <c r="AD335" s="303"/>
    </row>
    <row r="336" spans="1:30" s="329" customFormat="1" ht="12.75" customHeight="1">
      <c r="A336" s="544"/>
      <c r="B336" s="303"/>
      <c r="C336" s="303"/>
      <c r="D336" s="303"/>
      <c r="E336" s="303"/>
      <c r="F336" s="303"/>
      <c r="G336" s="303"/>
      <c r="H336" s="303"/>
      <c r="I336" s="303"/>
      <c r="J336" s="303"/>
      <c r="K336" s="303"/>
      <c r="L336" s="303"/>
      <c r="M336" s="303"/>
      <c r="N336" s="303"/>
      <c r="O336" s="303"/>
      <c r="P336" s="303"/>
      <c r="Q336" s="303"/>
      <c r="R336" s="303"/>
      <c r="S336" s="303"/>
      <c r="T336" s="303"/>
      <c r="U336" s="303"/>
      <c r="V336" s="303"/>
      <c r="W336" s="303"/>
      <c r="X336" s="303"/>
      <c r="Y336" s="303"/>
      <c r="Z336" s="303"/>
      <c r="AA336" s="303"/>
      <c r="AB336" s="303"/>
      <c r="AC336" s="303"/>
      <c r="AD336" s="303"/>
    </row>
    <row r="337" spans="1:30" s="329" customFormat="1" ht="12.75" customHeight="1">
      <c r="A337" s="544"/>
      <c r="B337" s="303"/>
      <c r="C337" s="303"/>
      <c r="D337" s="303"/>
      <c r="E337" s="303"/>
      <c r="F337" s="303"/>
      <c r="G337" s="303"/>
      <c r="H337" s="303"/>
      <c r="I337" s="303"/>
      <c r="J337" s="303"/>
      <c r="K337" s="303"/>
      <c r="L337" s="303"/>
      <c r="M337" s="303"/>
      <c r="N337" s="303"/>
      <c r="O337" s="303"/>
      <c r="P337" s="303"/>
      <c r="Q337" s="303"/>
      <c r="R337" s="303"/>
      <c r="S337" s="303"/>
      <c r="T337" s="303"/>
      <c r="U337" s="303"/>
      <c r="V337" s="303"/>
      <c r="W337" s="303"/>
      <c r="X337" s="303"/>
      <c r="Y337" s="303"/>
      <c r="Z337" s="303"/>
      <c r="AA337" s="303"/>
      <c r="AB337" s="303"/>
      <c r="AC337" s="303"/>
      <c r="AD337" s="303"/>
    </row>
    <row r="338" spans="1:30" s="329" customFormat="1" ht="12.75" customHeight="1">
      <c r="A338" s="544"/>
      <c r="B338" s="303"/>
      <c r="C338" s="303"/>
      <c r="D338" s="303"/>
      <c r="E338" s="303"/>
      <c r="F338" s="303"/>
      <c r="G338" s="303"/>
      <c r="H338" s="303"/>
      <c r="I338" s="303"/>
      <c r="J338" s="303"/>
      <c r="K338" s="303"/>
      <c r="L338" s="303"/>
      <c r="M338" s="303"/>
      <c r="N338" s="303"/>
      <c r="O338" s="303"/>
      <c r="P338" s="303"/>
      <c r="Q338" s="303"/>
      <c r="R338" s="303"/>
      <c r="S338" s="303"/>
      <c r="T338" s="303"/>
      <c r="U338" s="303"/>
      <c r="V338" s="303"/>
      <c r="W338" s="303"/>
      <c r="X338" s="303"/>
      <c r="Y338" s="303"/>
      <c r="Z338" s="303"/>
      <c r="AA338" s="303"/>
      <c r="AB338" s="303"/>
      <c r="AC338" s="303"/>
      <c r="AD338" s="303"/>
    </row>
    <row r="339" spans="1:30" s="329" customFormat="1" ht="12.75" customHeight="1">
      <c r="A339" s="544"/>
      <c r="B339" s="303"/>
      <c r="C339" s="303"/>
      <c r="D339" s="303"/>
      <c r="E339" s="303"/>
      <c r="F339" s="303"/>
      <c r="G339" s="303"/>
      <c r="H339" s="303"/>
      <c r="I339" s="303"/>
      <c r="J339" s="303"/>
      <c r="K339" s="303"/>
      <c r="L339" s="303"/>
      <c r="M339" s="303"/>
      <c r="N339" s="303"/>
      <c r="O339" s="303"/>
      <c r="P339" s="303"/>
      <c r="Q339" s="303"/>
      <c r="R339" s="303"/>
      <c r="S339" s="303"/>
      <c r="T339" s="303"/>
      <c r="U339" s="303"/>
      <c r="V339" s="303"/>
      <c r="W339" s="303"/>
      <c r="X339" s="303"/>
      <c r="Y339" s="303"/>
      <c r="Z339" s="303"/>
      <c r="AA339" s="303"/>
      <c r="AB339" s="303"/>
      <c r="AC339" s="303"/>
      <c r="AD339" s="303"/>
    </row>
    <row r="340" spans="1:30" s="329" customFormat="1" ht="12.75" customHeight="1">
      <c r="A340" s="544"/>
      <c r="B340" s="303"/>
      <c r="C340" s="303"/>
      <c r="D340" s="303"/>
      <c r="E340" s="303"/>
      <c r="F340" s="303"/>
      <c r="G340" s="303"/>
      <c r="H340" s="303"/>
      <c r="I340" s="303"/>
      <c r="J340" s="303"/>
      <c r="K340" s="303"/>
      <c r="L340" s="303"/>
      <c r="M340" s="303"/>
      <c r="N340" s="303"/>
      <c r="O340" s="303"/>
      <c r="P340" s="303"/>
      <c r="Q340" s="303"/>
      <c r="R340" s="303"/>
      <c r="S340" s="303"/>
      <c r="T340" s="303"/>
      <c r="U340" s="303"/>
      <c r="V340" s="303"/>
      <c r="W340" s="303"/>
      <c r="X340" s="303"/>
      <c r="Y340" s="303"/>
      <c r="Z340" s="303"/>
      <c r="AA340" s="303"/>
      <c r="AB340" s="303"/>
      <c r="AC340" s="303"/>
      <c r="AD340" s="303"/>
    </row>
    <row r="341" spans="1:30" s="329" customFormat="1" ht="12.75" customHeight="1">
      <c r="A341" s="544"/>
      <c r="B341" s="303"/>
      <c r="C341" s="303"/>
      <c r="D341" s="303"/>
      <c r="E341" s="303"/>
      <c r="F341" s="303"/>
      <c r="G341" s="303"/>
      <c r="H341" s="303"/>
      <c r="I341" s="303"/>
      <c r="J341" s="303"/>
      <c r="K341" s="303"/>
      <c r="L341" s="303"/>
      <c r="M341" s="303"/>
      <c r="N341" s="303"/>
      <c r="O341" s="303"/>
      <c r="P341" s="303"/>
      <c r="Q341" s="303"/>
      <c r="R341" s="303"/>
      <c r="S341" s="303"/>
      <c r="T341" s="303"/>
      <c r="U341" s="303"/>
      <c r="V341" s="303"/>
      <c r="W341" s="303"/>
      <c r="X341" s="303"/>
      <c r="Y341" s="303"/>
      <c r="Z341" s="303"/>
      <c r="AA341" s="303"/>
      <c r="AB341" s="303"/>
      <c r="AC341" s="303"/>
      <c r="AD341" s="303"/>
    </row>
    <row r="342" spans="1:30" s="329" customFormat="1" ht="12.75" customHeight="1">
      <c r="A342" s="544"/>
      <c r="B342" s="303"/>
      <c r="C342" s="303"/>
      <c r="D342" s="303"/>
      <c r="E342" s="303"/>
      <c r="F342" s="303"/>
      <c r="G342" s="303"/>
      <c r="H342" s="303"/>
      <c r="I342" s="303"/>
      <c r="J342" s="303"/>
      <c r="K342" s="303"/>
      <c r="L342" s="303"/>
      <c r="M342" s="303"/>
      <c r="N342" s="303"/>
      <c r="O342" s="303"/>
      <c r="P342" s="303"/>
      <c r="Q342" s="303"/>
      <c r="R342" s="303"/>
      <c r="S342" s="303"/>
      <c r="T342" s="303"/>
      <c r="U342" s="303"/>
      <c r="V342" s="303"/>
      <c r="W342" s="303"/>
      <c r="X342" s="303"/>
      <c r="Y342" s="303"/>
      <c r="Z342" s="303"/>
      <c r="AA342" s="303"/>
      <c r="AB342" s="303"/>
      <c r="AC342" s="303"/>
      <c r="AD342" s="303"/>
    </row>
    <row r="343" spans="1:30" s="329" customFormat="1" ht="12.75" customHeight="1">
      <c r="A343" s="544"/>
      <c r="B343" s="303"/>
      <c r="C343" s="303"/>
      <c r="D343" s="303"/>
      <c r="E343" s="303"/>
      <c r="F343" s="303"/>
      <c r="G343" s="303"/>
      <c r="H343" s="303"/>
      <c r="I343" s="303"/>
      <c r="J343" s="303"/>
      <c r="K343" s="303"/>
      <c r="L343" s="303"/>
      <c r="M343" s="303"/>
      <c r="N343" s="303"/>
      <c r="O343" s="303"/>
      <c r="P343" s="303"/>
      <c r="Q343" s="303"/>
      <c r="R343" s="303"/>
      <c r="S343" s="303"/>
      <c r="T343" s="303"/>
      <c r="U343" s="303"/>
      <c r="V343" s="303"/>
      <c r="W343" s="303"/>
      <c r="X343" s="303"/>
      <c r="Y343" s="303"/>
      <c r="Z343" s="303"/>
      <c r="AA343" s="303"/>
      <c r="AB343" s="303"/>
      <c r="AC343" s="303"/>
      <c r="AD343" s="303"/>
    </row>
    <row r="344" spans="1:30" s="329" customFormat="1" ht="12.75" customHeight="1">
      <c r="A344" s="544"/>
      <c r="B344" s="303"/>
      <c r="C344" s="303"/>
      <c r="D344" s="303"/>
      <c r="E344" s="303"/>
      <c r="F344" s="303"/>
      <c r="G344" s="303"/>
      <c r="H344" s="303"/>
      <c r="I344" s="303"/>
      <c r="J344" s="303"/>
      <c r="K344" s="303"/>
      <c r="L344" s="303"/>
      <c r="M344" s="303"/>
      <c r="N344" s="303"/>
      <c r="O344" s="303"/>
      <c r="P344" s="303"/>
      <c r="Q344" s="303"/>
      <c r="R344" s="303"/>
      <c r="S344" s="303"/>
      <c r="T344" s="303"/>
      <c r="U344" s="303"/>
      <c r="V344" s="303"/>
      <c r="W344" s="303"/>
      <c r="X344" s="303"/>
      <c r="Y344" s="303"/>
      <c r="Z344" s="303"/>
      <c r="AA344" s="303"/>
      <c r="AB344" s="303"/>
      <c r="AC344" s="303"/>
      <c r="AD344" s="303"/>
    </row>
    <row r="345" spans="1:30" s="329" customFormat="1" ht="12.75" customHeight="1">
      <c r="A345" s="544"/>
      <c r="B345" s="303"/>
      <c r="C345" s="303"/>
      <c r="D345" s="303"/>
      <c r="E345" s="303"/>
      <c r="F345" s="303"/>
      <c r="G345" s="303"/>
      <c r="H345" s="303"/>
      <c r="I345" s="303"/>
      <c r="J345" s="303"/>
      <c r="K345" s="303"/>
      <c r="L345" s="303"/>
      <c r="M345" s="303"/>
      <c r="N345" s="303"/>
      <c r="O345" s="303"/>
      <c r="P345" s="303"/>
      <c r="Q345" s="303"/>
      <c r="R345" s="303"/>
      <c r="S345" s="303"/>
      <c r="T345" s="303"/>
      <c r="U345" s="303"/>
      <c r="V345" s="303"/>
      <c r="W345" s="303"/>
      <c r="X345" s="303"/>
      <c r="Y345" s="303"/>
      <c r="Z345" s="303"/>
      <c r="AA345" s="303"/>
      <c r="AB345" s="303"/>
      <c r="AC345" s="303"/>
      <c r="AD345" s="303"/>
    </row>
    <row r="346" spans="1:30" s="329" customFormat="1" ht="12.75" customHeight="1">
      <c r="A346" s="544"/>
      <c r="B346" s="303"/>
      <c r="C346" s="303"/>
      <c r="D346" s="303"/>
      <c r="E346" s="303"/>
      <c r="F346" s="303"/>
      <c r="G346" s="303"/>
      <c r="H346" s="303"/>
      <c r="I346" s="303"/>
      <c r="J346" s="303"/>
      <c r="K346" s="303"/>
      <c r="L346" s="303"/>
      <c r="M346" s="303"/>
      <c r="N346" s="303"/>
      <c r="O346" s="303"/>
      <c r="P346" s="303"/>
      <c r="Q346" s="303"/>
      <c r="R346" s="303"/>
      <c r="S346" s="303"/>
      <c r="T346" s="303"/>
      <c r="U346" s="303"/>
      <c r="V346" s="303"/>
      <c r="W346" s="303"/>
      <c r="X346" s="303"/>
      <c r="Y346" s="303"/>
      <c r="Z346" s="303"/>
      <c r="AA346" s="303"/>
      <c r="AB346" s="303"/>
      <c r="AC346" s="303"/>
      <c r="AD346" s="303"/>
    </row>
    <row r="347" spans="1:30" s="329" customFormat="1" ht="12.75" customHeight="1">
      <c r="A347" s="544"/>
      <c r="B347" s="303"/>
      <c r="C347" s="303"/>
      <c r="D347" s="303"/>
      <c r="E347" s="303"/>
      <c r="F347" s="303"/>
      <c r="G347" s="303"/>
      <c r="H347" s="303"/>
      <c r="I347" s="303"/>
      <c r="J347" s="303"/>
      <c r="K347" s="303"/>
      <c r="L347" s="303"/>
      <c r="M347" s="303"/>
      <c r="N347" s="303"/>
      <c r="O347" s="303"/>
      <c r="P347" s="303"/>
      <c r="Q347" s="303"/>
      <c r="R347" s="303"/>
      <c r="S347" s="303"/>
      <c r="T347" s="303"/>
      <c r="U347" s="303"/>
      <c r="V347" s="303"/>
      <c r="W347" s="303"/>
      <c r="X347" s="303"/>
      <c r="Y347" s="303"/>
      <c r="Z347" s="303"/>
      <c r="AA347" s="303"/>
      <c r="AB347" s="303"/>
      <c r="AC347" s="303"/>
      <c r="AD347" s="303"/>
    </row>
    <row r="348" spans="1:30" s="329" customFormat="1" ht="12.75" customHeight="1">
      <c r="A348" s="544"/>
      <c r="B348" s="303"/>
      <c r="C348" s="303"/>
      <c r="D348" s="303"/>
      <c r="E348" s="303"/>
      <c r="F348" s="303"/>
      <c r="G348" s="303"/>
      <c r="H348" s="303"/>
      <c r="I348" s="303"/>
      <c r="J348" s="303"/>
      <c r="K348" s="303"/>
      <c r="L348" s="303"/>
      <c r="M348" s="303"/>
      <c r="N348" s="303"/>
      <c r="O348" s="303"/>
      <c r="P348" s="303"/>
      <c r="Q348" s="303"/>
      <c r="R348" s="303"/>
      <c r="S348" s="303"/>
      <c r="T348" s="303"/>
      <c r="U348" s="303"/>
      <c r="V348" s="303"/>
      <c r="W348" s="303"/>
      <c r="X348" s="303"/>
      <c r="Y348" s="303"/>
      <c r="Z348" s="303"/>
      <c r="AA348" s="303"/>
      <c r="AB348" s="303"/>
      <c r="AC348" s="303"/>
      <c r="AD348" s="303"/>
    </row>
    <row r="349" spans="1:30" s="329" customFormat="1" ht="12.75" customHeight="1">
      <c r="A349" s="544"/>
      <c r="B349" s="303"/>
      <c r="C349" s="303"/>
      <c r="D349" s="303"/>
      <c r="E349" s="303"/>
      <c r="F349" s="303"/>
      <c r="G349" s="303"/>
      <c r="H349" s="303"/>
      <c r="I349" s="303"/>
      <c r="J349" s="303"/>
      <c r="K349" s="303"/>
      <c r="L349" s="303"/>
      <c r="M349" s="303"/>
      <c r="N349" s="303"/>
      <c r="O349" s="303"/>
      <c r="P349" s="303"/>
      <c r="Q349" s="303"/>
      <c r="R349" s="303"/>
      <c r="S349" s="303"/>
      <c r="T349" s="303"/>
      <c r="U349" s="303"/>
      <c r="V349" s="303"/>
      <c r="W349" s="303"/>
      <c r="X349" s="303"/>
      <c r="Y349" s="303"/>
      <c r="Z349" s="303"/>
      <c r="AA349" s="303"/>
      <c r="AB349" s="303"/>
      <c r="AC349" s="303"/>
      <c r="AD349" s="303"/>
    </row>
    <row r="350" spans="1:30" s="329" customFormat="1" ht="12.75" customHeight="1">
      <c r="A350" s="544"/>
      <c r="B350" s="303"/>
      <c r="C350" s="303"/>
      <c r="D350" s="303"/>
      <c r="E350" s="303"/>
      <c r="F350" s="303"/>
      <c r="G350" s="303"/>
      <c r="H350" s="303"/>
      <c r="I350" s="303"/>
      <c r="J350" s="303"/>
      <c r="K350" s="303"/>
      <c r="L350" s="303"/>
      <c r="M350" s="303"/>
      <c r="N350" s="303"/>
      <c r="O350" s="303"/>
      <c r="P350" s="303"/>
      <c r="Q350" s="303"/>
      <c r="R350" s="303"/>
      <c r="S350" s="303"/>
      <c r="T350" s="303"/>
      <c r="U350" s="303"/>
      <c r="V350" s="303"/>
      <c r="W350" s="303"/>
      <c r="X350" s="303"/>
      <c r="Y350" s="303"/>
      <c r="Z350" s="303"/>
      <c r="AA350" s="303"/>
      <c r="AB350" s="303"/>
      <c r="AC350" s="303"/>
      <c r="AD350" s="303"/>
    </row>
    <row r="351" spans="1:30" s="329" customFormat="1" ht="12.75" customHeight="1">
      <c r="A351" s="544"/>
      <c r="B351" s="303"/>
      <c r="C351" s="303"/>
      <c r="D351" s="303"/>
      <c r="E351" s="303"/>
      <c r="F351" s="303"/>
      <c r="G351" s="303"/>
      <c r="H351" s="303"/>
      <c r="I351" s="303"/>
      <c r="J351" s="303"/>
      <c r="K351" s="303"/>
      <c r="L351" s="303"/>
      <c r="M351" s="303"/>
      <c r="N351" s="303"/>
      <c r="O351" s="303"/>
      <c r="P351" s="303"/>
      <c r="Q351" s="303"/>
      <c r="R351" s="303"/>
      <c r="S351" s="303"/>
      <c r="T351" s="303"/>
      <c r="U351" s="303"/>
      <c r="V351" s="303"/>
      <c r="W351" s="303"/>
      <c r="X351" s="303"/>
      <c r="Y351" s="303"/>
      <c r="Z351" s="303"/>
      <c r="AA351" s="303"/>
      <c r="AB351" s="303"/>
      <c r="AC351" s="303"/>
      <c r="AD351" s="303"/>
    </row>
    <row r="352" spans="1:30" s="329" customFormat="1" ht="12.75" customHeight="1">
      <c r="A352" s="544"/>
      <c r="B352" s="303"/>
      <c r="C352" s="303"/>
      <c r="D352" s="303"/>
      <c r="E352" s="303"/>
      <c r="F352" s="303"/>
      <c r="G352" s="303"/>
      <c r="H352" s="303"/>
      <c r="I352" s="303"/>
      <c r="J352" s="303"/>
      <c r="K352" s="303"/>
      <c r="L352" s="303"/>
      <c r="M352" s="303"/>
      <c r="N352" s="303"/>
      <c r="O352" s="303"/>
      <c r="P352" s="303"/>
      <c r="Q352" s="303"/>
      <c r="R352" s="303"/>
      <c r="S352" s="303"/>
      <c r="T352" s="303"/>
      <c r="U352" s="303"/>
      <c r="V352" s="303"/>
      <c r="W352" s="303"/>
      <c r="X352" s="303"/>
      <c r="Y352" s="303"/>
      <c r="Z352" s="303"/>
      <c r="AA352" s="303"/>
      <c r="AB352" s="303"/>
      <c r="AC352" s="303"/>
      <c r="AD352" s="303"/>
    </row>
    <row r="353" spans="1:30" s="329" customFormat="1" ht="12.75" customHeight="1">
      <c r="A353" s="544"/>
      <c r="B353" s="303"/>
      <c r="C353" s="303"/>
      <c r="D353" s="303"/>
      <c r="E353" s="303"/>
      <c r="F353" s="303"/>
      <c r="G353" s="303"/>
      <c r="H353" s="303"/>
      <c r="I353" s="303"/>
      <c r="J353" s="303"/>
      <c r="K353" s="303"/>
      <c r="L353" s="303"/>
      <c r="M353" s="303"/>
      <c r="N353" s="303"/>
      <c r="O353" s="303"/>
      <c r="P353" s="303"/>
      <c r="Q353" s="303"/>
      <c r="R353" s="303"/>
      <c r="S353" s="303"/>
      <c r="T353" s="303"/>
      <c r="U353" s="303"/>
      <c r="V353" s="303"/>
      <c r="W353" s="303"/>
      <c r="X353" s="303"/>
      <c r="Y353" s="303"/>
      <c r="Z353" s="303"/>
      <c r="AA353" s="303"/>
      <c r="AB353" s="303"/>
      <c r="AC353" s="303"/>
      <c r="AD353" s="303"/>
    </row>
    <row r="354" spans="1:30" s="329" customFormat="1" ht="12.75" customHeight="1">
      <c r="A354" s="544"/>
      <c r="B354" s="303"/>
      <c r="C354" s="303"/>
      <c r="D354" s="303"/>
      <c r="E354" s="303"/>
      <c r="F354" s="303"/>
      <c r="G354" s="303"/>
      <c r="H354" s="303"/>
      <c r="I354" s="303"/>
      <c r="J354" s="303"/>
      <c r="K354" s="303"/>
      <c r="L354" s="303"/>
      <c r="M354" s="303"/>
      <c r="N354" s="303"/>
      <c r="O354" s="303"/>
      <c r="P354" s="303"/>
      <c r="Q354" s="303"/>
      <c r="R354" s="303"/>
      <c r="S354" s="303"/>
      <c r="T354" s="303"/>
      <c r="U354" s="303"/>
      <c r="V354" s="303"/>
      <c r="W354" s="303"/>
      <c r="X354" s="303"/>
      <c r="Y354" s="303"/>
      <c r="Z354" s="303"/>
      <c r="AA354" s="303"/>
      <c r="AB354" s="303"/>
      <c r="AC354" s="303"/>
      <c r="AD354" s="303"/>
    </row>
    <row r="355" spans="1:30" s="329" customFormat="1" ht="12.75" customHeight="1">
      <c r="A355" s="544"/>
      <c r="B355" s="303"/>
      <c r="C355" s="303"/>
      <c r="D355" s="303"/>
      <c r="E355" s="303"/>
      <c r="F355" s="303"/>
      <c r="G355" s="303"/>
      <c r="H355" s="303"/>
      <c r="I355" s="303"/>
      <c r="J355" s="303"/>
      <c r="K355" s="303"/>
      <c r="L355" s="303"/>
      <c r="M355" s="303"/>
      <c r="N355" s="303"/>
      <c r="O355" s="303"/>
      <c r="P355" s="303"/>
      <c r="Q355" s="303"/>
      <c r="R355" s="303"/>
      <c r="S355" s="303"/>
      <c r="T355" s="303"/>
      <c r="U355" s="303"/>
      <c r="V355" s="303"/>
      <c r="W355" s="303"/>
      <c r="X355" s="303"/>
      <c r="Y355" s="303"/>
      <c r="Z355" s="303"/>
      <c r="AA355" s="303"/>
      <c r="AB355" s="303"/>
      <c r="AC355" s="303"/>
      <c r="AD355" s="303"/>
    </row>
    <row r="356" spans="1:30" s="329" customFormat="1" ht="12.75" customHeight="1">
      <c r="A356" s="544"/>
      <c r="B356" s="303"/>
      <c r="C356" s="303"/>
      <c r="D356" s="303"/>
      <c r="E356" s="303"/>
      <c r="F356" s="303"/>
      <c r="G356" s="303"/>
      <c r="H356" s="303"/>
      <c r="I356" s="303"/>
      <c r="J356" s="303"/>
      <c r="K356" s="303"/>
      <c r="L356" s="303"/>
      <c r="M356" s="303"/>
      <c r="N356" s="303"/>
      <c r="O356" s="303"/>
      <c r="P356" s="303"/>
      <c r="Q356" s="303"/>
      <c r="R356" s="303"/>
      <c r="S356" s="303"/>
      <c r="T356" s="303"/>
      <c r="U356" s="303"/>
      <c r="V356" s="303"/>
      <c r="W356" s="303"/>
      <c r="X356" s="303"/>
      <c r="Y356" s="303"/>
      <c r="Z356" s="303"/>
      <c r="AA356" s="303"/>
      <c r="AB356" s="303"/>
      <c r="AC356" s="303"/>
      <c r="AD356" s="303"/>
    </row>
    <row r="357" spans="1:30" s="329" customFormat="1" ht="12.75" customHeight="1">
      <c r="A357" s="544"/>
      <c r="B357" s="303"/>
      <c r="C357" s="303"/>
      <c r="D357" s="303"/>
      <c r="E357" s="303"/>
      <c r="F357" s="303"/>
      <c r="G357" s="303"/>
      <c r="H357" s="303"/>
      <c r="I357" s="303"/>
      <c r="J357" s="303"/>
      <c r="K357" s="303"/>
      <c r="L357" s="303"/>
      <c r="M357" s="303"/>
      <c r="N357" s="303"/>
      <c r="O357" s="303"/>
      <c r="P357" s="303"/>
      <c r="Q357" s="303"/>
      <c r="R357" s="303"/>
      <c r="S357" s="303"/>
      <c r="T357" s="303"/>
      <c r="U357" s="303"/>
      <c r="V357" s="303"/>
      <c r="W357" s="303"/>
      <c r="X357" s="303"/>
      <c r="Y357" s="303"/>
      <c r="Z357" s="303"/>
      <c r="AA357" s="303"/>
      <c r="AB357" s="303"/>
      <c r="AC357" s="303"/>
      <c r="AD357" s="303"/>
    </row>
    <row r="358" spans="1:30" s="329" customFormat="1" ht="12.75" customHeight="1">
      <c r="A358" s="544"/>
      <c r="B358" s="303"/>
      <c r="C358" s="303"/>
      <c r="D358" s="303"/>
      <c r="E358" s="303"/>
      <c r="F358" s="303"/>
      <c r="G358" s="303"/>
      <c r="H358" s="303"/>
      <c r="I358" s="303"/>
      <c r="J358" s="303"/>
      <c r="K358" s="303"/>
      <c r="L358" s="303"/>
      <c r="M358" s="303"/>
      <c r="N358" s="303"/>
      <c r="O358" s="303"/>
      <c r="P358" s="303"/>
      <c r="Q358" s="303"/>
      <c r="R358" s="303"/>
      <c r="S358" s="303"/>
      <c r="T358" s="303"/>
      <c r="U358" s="303"/>
      <c r="V358" s="303"/>
      <c r="W358" s="303"/>
      <c r="X358" s="303"/>
      <c r="Y358" s="303"/>
      <c r="Z358" s="303"/>
      <c r="AA358" s="303"/>
      <c r="AB358" s="303"/>
      <c r="AC358" s="303"/>
      <c r="AD358" s="303"/>
    </row>
    <row r="359" spans="1:30" s="329" customFormat="1" ht="12.75" customHeight="1">
      <c r="A359" s="544"/>
      <c r="B359" s="303"/>
      <c r="C359" s="303"/>
      <c r="D359" s="303"/>
      <c r="E359" s="303"/>
      <c r="F359" s="303"/>
      <c r="G359" s="303"/>
      <c r="H359" s="303"/>
      <c r="I359" s="303"/>
      <c r="J359" s="303"/>
      <c r="K359" s="303"/>
      <c r="L359" s="303"/>
      <c r="M359" s="303"/>
      <c r="N359" s="303"/>
      <c r="O359" s="303"/>
      <c r="P359" s="303"/>
      <c r="Q359" s="303"/>
      <c r="R359" s="303"/>
      <c r="S359" s="303"/>
      <c r="T359" s="303"/>
      <c r="U359" s="303"/>
      <c r="V359" s="303"/>
      <c r="W359" s="303"/>
      <c r="X359" s="303"/>
      <c r="Y359" s="303"/>
      <c r="Z359" s="303"/>
      <c r="AA359" s="303"/>
      <c r="AB359" s="303"/>
      <c r="AC359" s="303"/>
      <c r="AD359" s="303"/>
    </row>
    <row r="360" spans="1:30" s="329" customFormat="1" ht="12.75" customHeight="1">
      <c r="A360" s="544"/>
      <c r="B360" s="303"/>
      <c r="C360" s="303"/>
      <c r="D360" s="303"/>
      <c r="E360" s="303"/>
      <c r="F360" s="303"/>
      <c r="G360" s="303"/>
      <c r="H360" s="303"/>
      <c r="I360" s="303"/>
      <c r="J360" s="303"/>
      <c r="K360" s="303"/>
      <c r="L360" s="303"/>
      <c r="M360" s="303"/>
      <c r="N360" s="303"/>
      <c r="O360" s="303"/>
      <c r="P360" s="303"/>
      <c r="Q360" s="303"/>
      <c r="R360" s="303"/>
      <c r="S360" s="303"/>
      <c r="T360" s="303"/>
      <c r="U360" s="303"/>
      <c r="V360" s="303"/>
      <c r="W360" s="303"/>
      <c r="X360" s="303"/>
      <c r="Y360" s="303"/>
      <c r="Z360" s="303"/>
      <c r="AA360" s="303"/>
      <c r="AB360" s="303"/>
      <c r="AC360" s="303"/>
      <c r="AD360" s="303"/>
    </row>
    <row r="361" spans="1:30" s="329" customFormat="1" ht="12.75" customHeight="1">
      <c r="A361" s="544"/>
      <c r="B361" s="303"/>
      <c r="C361" s="303"/>
      <c r="D361" s="303"/>
      <c r="E361" s="303"/>
      <c r="F361" s="303"/>
      <c r="G361" s="303"/>
      <c r="H361" s="303"/>
      <c r="I361" s="303"/>
      <c r="J361" s="303"/>
      <c r="K361" s="303"/>
      <c r="L361" s="303"/>
      <c r="M361" s="303"/>
      <c r="N361" s="303"/>
      <c r="O361" s="303"/>
      <c r="P361" s="303"/>
      <c r="Q361" s="303"/>
      <c r="R361" s="303"/>
      <c r="S361" s="303"/>
      <c r="T361" s="303"/>
      <c r="U361" s="303"/>
      <c r="V361" s="303"/>
      <c r="W361" s="303"/>
      <c r="X361" s="303"/>
      <c r="Y361" s="303"/>
      <c r="Z361" s="303"/>
      <c r="AA361" s="303"/>
      <c r="AB361" s="303"/>
      <c r="AC361" s="303"/>
      <c r="AD361" s="303"/>
    </row>
    <row r="362" spans="1:30" s="329" customFormat="1" ht="12.75" customHeight="1">
      <c r="A362" s="544"/>
      <c r="B362" s="303"/>
      <c r="C362" s="303"/>
      <c r="D362" s="303"/>
      <c r="E362" s="303"/>
      <c r="F362" s="303"/>
      <c r="G362" s="303"/>
      <c r="H362" s="303"/>
      <c r="I362" s="303"/>
      <c r="J362" s="303"/>
      <c r="K362" s="303"/>
      <c r="L362" s="303"/>
      <c r="M362" s="303"/>
      <c r="N362" s="303"/>
      <c r="O362" s="303"/>
      <c r="P362" s="303"/>
      <c r="Q362" s="303"/>
      <c r="R362" s="303"/>
      <c r="S362" s="303"/>
      <c r="T362" s="303"/>
      <c r="U362" s="303"/>
      <c r="V362" s="303"/>
      <c r="W362" s="303"/>
      <c r="X362" s="303"/>
      <c r="Y362" s="303"/>
      <c r="Z362" s="303"/>
      <c r="AA362" s="303"/>
      <c r="AB362" s="303"/>
      <c r="AC362" s="303"/>
      <c r="AD362" s="303"/>
    </row>
    <row r="363" spans="1:30" s="329" customFormat="1" ht="12.75" customHeight="1">
      <c r="A363" s="544"/>
      <c r="B363" s="303"/>
      <c r="C363" s="303"/>
      <c r="D363" s="303"/>
      <c r="E363" s="303"/>
      <c r="F363" s="303"/>
      <c r="G363" s="303"/>
      <c r="H363" s="303"/>
      <c r="I363" s="303"/>
      <c r="J363" s="303"/>
      <c r="K363" s="303"/>
      <c r="L363" s="303"/>
      <c r="M363" s="303"/>
      <c r="N363" s="303"/>
      <c r="O363" s="303"/>
      <c r="P363" s="303"/>
      <c r="Q363" s="303"/>
      <c r="R363" s="303"/>
      <c r="S363" s="303"/>
      <c r="T363" s="303"/>
      <c r="U363" s="303"/>
      <c r="V363" s="303"/>
      <c r="W363" s="303"/>
      <c r="X363" s="303"/>
      <c r="Y363" s="303"/>
      <c r="Z363" s="303"/>
      <c r="AA363" s="303"/>
      <c r="AB363" s="303"/>
      <c r="AC363" s="303"/>
      <c r="AD363" s="303"/>
    </row>
    <row r="364" spans="1:30" s="329" customFormat="1" ht="12.75" customHeight="1">
      <c r="A364" s="544"/>
      <c r="B364" s="303"/>
      <c r="C364" s="303"/>
      <c r="D364" s="303"/>
      <c r="E364" s="303"/>
      <c r="F364" s="303"/>
      <c r="G364" s="303"/>
      <c r="H364" s="303"/>
      <c r="I364" s="303"/>
      <c r="J364" s="303"/>
      <c r="K364" s="303"/>
      <c r="L364" s="303"/>
      <c r="M364" s="303"/>
      <c r="N364" s="303"/>
      <c r="O364" s="303"/>
      <c r="P364" s="303"/>
      <c r="Q364" s="303"/>
      <c r="R364" s="303"/>
      <c r="S364" s="303"/>
      <c r="T364" s="303"/>
      <c r="U364" s="303"/>
      <c r="V364" s="303"/>
      <c r="W364" s="303"/>
      <c r="X364" s="303"/>
      <c r="Y364" s="303"/>
      <c r="Z364" s="303"/>
      <c r="AA364" s="303"/>
      <c r="AB364" s="303"/>
      <c r="AC364" s="303"/>
      <c r="AD364" s="303"/>
    </row>
    <row r="365" spans="1:30" s="329" customFormat="1" ht="12.75" customHeight="1">
      <c r="A365" s="544"/>
      <c r="B365" s="303"/>
      <c r="C365" s="303"/>
      <c r="D365" s="303"/>
      <c r="E365" s="303"/>
      <c r="F365" s="303"/>
      <c r="G365" s="303"/>
      <c r="H365" s="303"/>
      <c r="I365" s="303"/>
      <c r="J365" s="303"/>
      <c r="K365" s="303"/>
      <c r="L365" s="303"/>
      <c r="M365" s="303"/>
      <c r="N365" s="303"/>
      <c r="O365" s="303"/>
      <c r="P365" s="303"/>
      <c r="Q365" s="303"/>
      <c r="R365" s="303"/>
      <c r="S365" s="303"/>
      <c r="T365" s="303"/>
      <c r="U365" s="303"/>
      <c r="V365" s="303"/>
      <c r="W365" s="303"/>
      <c r="X365" s="303"/>
      <c r="Y365" s="303"/>
      <c r="Z365" s="303"/>
      <c r="AA365" s="303"/>
      <c r="AB365" s="303"/>
      <c r="AC365" s="303"/>
      <c r="AD365" s="303"/>
    </row>
    <row r="366" spans="1:30" s="329" customFormat="1" ht="12.75" customHeight="1">
      <c r="A366" s="544"/>
      <c r="B366" s="303"/>
      <c r="C366" s="303"/>
      <c r="D366" s="303"/>
      <c r="E366" s="303"/>
      <c r="F366" s="303"/>
      <c r="G366" s="303"/>
      <c r="H366" s="303"/>
      <c r="I366" s="303"/>
      <c r="J366" s="303"/>
      <c r="K366" s="303"/>
      <c r="L366" s="303"/>
      <c r="M366" s="303"/>
      <c r="N366" s="303"/>
      <c r="O366" s="303"/>
      <c r="P366" s="303"/>
      <c r="Q366" s="303"/>
      <c r="R366" s="303"/>
      <c r="S366" s="303"/>
      <c r="T366" s="303"/>
      <c r="U366" s="303"/>
      <c r="V366" s="303"/>
      <c r="W366" s="303"/>
      <c r="X366" s="303"/>
      <c r="Y366" s="303"/>
      <c r="Z366" s="303"/>
      <c r="AA366" s="303"/>
      <c r="AB366" s="303"/>
      <c r="AC366" s="303"/>
      <c r="AD366" s="303"/>
    </row>
    <row r="367" spans="1:30" s="329" customFormat="1" ht="12.75" customHeight="1">
      <c r="A367" s="544"/>
      <c r="B367" s="303"/>
      <c r="C367" s="303"/>
      <c r="D367" s="303"/>
      <c r="E367" s="303"/>
      <c r="F367" s="303"/>
      <c r="G367" s="303"/>
      <c r="H367" s="303"/>
      <c r="I367" s="303"/>
      <c r="J367" s="303"/>
      <c r="K367" s="303"/>
      <c r="L367" s="303"/>
      <c r="M367" s="303"/>
      <c r="N367" s="303"/>
      <c r="O367" s="303"/>
      <c r="P367" s="303"/>
      <c r="Q367" s="303"/>
      <c r="R367" s="303"/>
      <c r="S367" s="303"/>
      <c r="T367" s="303"/>
      <c r="U367" s="303"/>
      <c r="V367" s="303"/>
      <c r="W367" s="303"/>
      <c r="X367" s="303"/>
      <c r="Y367" s="303"/>
      <c r="Z367" s="303"/>
      <c r="AA367" s="303"/>
      <c r="AB367" s="303"/>
      <c r="AC367" s="303"/>
      <c r="AD367" s="303"/>
    </row>
    <row r="368" spans="1:30" s="329" customFormat="1" ht="12.75" customHeight="1">
      <c r="A368" s="544"/>
      <c r="B368" s="303"/>
      <c r="C368" s="303"/>
      <c r="D368" s="303"/>
      <c r="E368" s="303"/>
      <c r="F368" s="303"/>
      <c r="G368" s="303"/>
      <c r="H368" s="303"/>
      <c r="I368" s="303"/>
      <c r="J368" s="303"/>
      <c r="K368" s="303"/>
      <c r="L368" s="303"/>
      <c r="M368" s="303"/>
      <c r="N368" s="303"/>
      <c r="O368" s="303"/>
      <c r="P368" s="303"/>
      <c r="Q368" s="303"/>
      <c r="R368" s="303"/>
      <c r="S368" s="303"/>
      <c r="T368" s="303"/>
      <c r="U368" s="303"/>
      <c r="V368" s="303"/>
      <c r="W368" s="303"/>
      <c r="X368" s="303"/>
      <c r="Y368" s="303"/>
      <c r="Z368" s="303"/>
      <c r="AA368" s="303"/>
      <c r="AB368" s="303"/>
      <c r="AC368" s="303"/>
      <c r="AD368" s="303"/>
    </row>
    <row r="369" spans="1:30" s="329" customFormat="1" ht="12.75" customHeight="1">
      <c r="A369" s="544"/>
      <c r="B369" s="303"/>
      <c r="C369" s="303"/>
      <c r="D369" s="303"/>
      <c r="E369" s="303"/>
      <c r="F369" s="303"/>
      <c r="G369" s="303"/>
      <c r="H369" s="303"/>
      <c r="I369" s="303"/>
      <c r="J369" s="303"/>
      <c r="K369" s="303"/>
      <c r="L369" s="303"/>
      <c r="M369" s="303"/>
      <c r="N369" s="303"/>
      <c r="O369" s="303"/>
      <c r="P369" s="303"/>
      <c r="Q369" s="303"/>
      <c r="R369" s="303"/>
      <c r="S369" s="303"/>
      <c r="T369" s="303"/>
      <c r="U369" s="303"/>
      <c r="V369" s="303"/>
      <c r="W369" s="303"/>
      <c r="X369" s="303"/>
      <c r="Y369" s="303"/>
      <c r="Z369" s="303"/>
      <c r="AA369" s="303"/>
      <c r="AB369" s="303"/>
      <c r="AC369" s="303"/>
      <c r="AD369" s="303"/>
    </row>
    <row r="370" spans="1:30" s="329" customFormat="1" ht="12.75" customHeight="1">
      <c r="A370" s="544"/>
      <c r="B370" s="303"/>
      <c r="C370" s="303"/>
      <c r="D370" s="303"/>
      <c r="E370" s="303"/>
      <c r="F370" s="303"/>
      <c r="G370" s="303"/>
      <c r="H370" s="303"/>
      <c r="I370" s="303"/>
      <c r="J370" s="303"/>
      <c r="K370" s="303"/>
      <c r="L370" s="303"/>
      <c r="M370" s="303"/>
      <c r="N370" s="303"/>
      <c r="O370" s="303"/>
      <c r="P370" s="303"/>
      <c r="Q370" s="303"/>
      <c r="R370" s="303"/>
      <c r="S370" s="303"/>
      <c r="T370" s="303"/>
      <c r="U370" s="303"/>
      <c r="V370" s="303"/>
      <c r="W370" s="303"/>
      <c r="X370" s="303"/>
      <c r="Y370" s="303"/>
      <c r="Z370" s="303"/>
      <c r="AA370" s="303"/>
      <c r="AB370" s="303"/>
      <c r="AC370" s="303"/>
      <c r="AD370" s="303"/>
    </row>
    <row r="371" spans="1:30" s="329" customFormat="1" ht="12.75" customHeight="1">
      <c r="A371" s="544"/>
      <c r="B371" s="303"/>
      <c r="C371" s="303"/>
      <c r="D371" s="303"/>
      <c r="E371" s="303"/>
      <c r="F371" s="303"/>
      <c r="G371" s="303"/>
      <c r="H371" s="303"/>
      <c r="I371" s="303"/>
      <c r="J371" s="303"/>
      <c r="K371" s="303"/>
      <c r="L371" s="303"/>
      <c r="M371" s="303"/>
      <c r="N371" s="303"/>
      <c r="O371" s="303"/>
      <c r="P371" s="303"/>
      <c r="Q371" s="303"/>
      <c r="R371" s="303"/>
      <c r="S371" s="303"/>
      <c r="T371" s="303"/>
      <c r="U371" s="303"/>
      <c r="V371" s="303"/>
      <c r="W371" s="303"/>
      <c r="X371" s="303"/>
      <c r="Y371" s="303"/>
      <c r="Z371" s="303"/>
      <c r="AA371" s="303"/>
      <c r="AB371" s="303"/>
      <c r="AC371" s="303"/>
      <c r="AD371" s="303"/>
    </row>
    <row r="372" spans="1:30" s="329" customFormat="1" ht="12.75" customHeight="1">
      <c r="A372" s="544"/>
      <c r="B372" s="303"/>
      <c r="C372" s="303"/>
      <c r="D372" s="303"/>
      <c r="E372" s="303"/>
      <c r="F372" s="303"/>
      <c r="G372" s="303"/>
      <c r="H372" s="303"/>
      <c r="I372" s="303"/>
      <c r="J372" s="303"/>
      <c r="K372" s="303"/>
      <c r="L372" s="303"/>
      <c r="M372" s="303"/>
      <c r="N372" s="303"/>
      <c r="O372" s="303"/>
      <c r="P372" s="303"/>
      <c r="Q372" s="303"/>
      <c r="R372" s="303"/>
      <c r="S372" s="303"/>
      <c r="T372" s="303"/>
      <c r="U372" s="303"/>
      <c r="V372" s="303"/>
      <c r="W372" s="303"/>
      <c r="X372" s="303"/>
      <c r="Y372" s="303"/>
      <c r="Z372" s="303"/>
      <c r="AA372" s="303"/>
      <c r="AB372" s="303"/>
      <c r="AC372" s="303"/>
      <c r="AD372" s="303"/>
    </row>
    <row r="373" spans="1:30" s="329" customFormat="1" ht="12.75" customHeight="1">
      <c r="A373" s="544"/>
      <c r="B373" s="303"/>
      <c r="C373" s="303"/>
      <c r="D373" s="303"/>
      <c r="E373" s="303"/>
      <c r="F373" s="303"/>
      <c r="G373" s="303"/>
      <c r="H373" s="303"/>
      <c r="I373" s="303"/>
      <c r="J373" s="303"/>
      <c r="K373" s="303"/>
      <c r="L373" s="303"/>
      <c r="M373" s="303"/>
      <c r="N373" s="303"/>
      <c r="O373" s="303"/>
      <c r="P373" s="303"/>
      <c r="Q373" s="303"/>
      <c r="R373" s="303"/>
      <c r="S373" s="303"/>
      <c r="T373" s="303"/>
      <c r="U373" s="303"/>
      <c r="V373" s="303"/>
      <c r="W373" s="303"/>
      <c r="X373" s="303"/>
      <c r="Y373" s="303"/>
      <c r="Z373" s="303"/>
      <c r="AA373" s="303"/>
      <c r="AB373" s="303"/>
      <c r="AC373" s="303"/>
      <c r="AD373" s="303"/>
    </row>
    <row r="374" spans="1:30" s="329" customFormat="1" ht="12.75" customHeight="1">
      <c r="A374" s="544"/>
      <c r="B374" s="303"/>
      <c r="C374" s="303"/>
      <c r="D374" s="303"/>
      <c r="E374" s="303"/>
      <c r="F374" s="303"/>
      <c r="G374" s="303"/>
      <c r="H374" s="303"/>
      <c r="I374" s="303"/>
      <c r="J374" s="303"/>
      <c r="K374" s="303"/>
      <c r="L374" s="303"/>
      <c r="M374" s="303"/>
      <c r="N374" s="303"/>
      <c r="O374" s="303"/>
      <c r="P374" s="303"/>
      <c r="Q374" s="303"/>
      <c r="R374" s="303"/>
      <c r="S374" s="303"/>
      <c r="T374" s="303"/>
      <c r="U374" s="303"/>
      <c r="V374" s="303"/>
      <c r="W374" s="303"/>
      <c r="X374" s="303"/>
      <c r="Y374" s="303"/>
      <c r="Z374" s="303"/>
      <c r="AA374" s="303"/>
      <c r="AB374" s="303"/>
      <c r="AC374" s="303"/>
      <c r="AD374" s="303"/>
    </row>
    <row r="375" spans="1:30" s="329" customFormat="1" ht="12.75" customHeight="1">
      <c r="A375" s="544"/>
      <c r="B375" s="303"/>
      <c r="C375" s="303"/>
      <c r="D375" s="303"/>
      <c r="E375" s="303"/>
      <c r="F375" s="303"/>
      <c r="G375" s="303"/>
      <c r="H375" s="303"/>
      <c r="I375" s="303"/>
      <c r="J375" s="303"/>
      <c r="K375" s="303"/>
      <c r="L375" s="303"/>
      <c r="M375" s="303"/>
      <c r="N375" s="303"/>
      <c r="O375" s="303"/>
      <c r="P375" s="303"/>
      <c r="Q375" s="303"/>
      <c r="R375" s="303"/>
      <c r="S375" s="303"/>
      <c r="T375" s="303"/>
      <c r="U375" s="303"/>
      <c r="V375" s="303"/>
      <c r="W375" s="303"/>
      <c r="X375" s="303"/>
      <c r="Y375" s="303"/>
      <c r="Z375" s="303"/>
      <c r="AA375" s="303"/>
      <c r="AB375" s="303"/>
      <c r="AC375" s="303"/>
      <c r="AD375" s="303"/>
    </row>
    <row r="376" spans="1:30" s="329" customFormat="1" ht="12.75" customHeight="1">
      <c r="A376" s="544"/>
      <c r="B376" s="303"/>
      <c r="C376" s="303"/>
      <c r="D376" s="303"/>
      <c r="E376" s="303"/>
      <c r="F376" s="303"/>
      <c r="G376" s="303"/>
      <c r="H376" s="303"/>
      <c r="I376" s="303"/>
      <c r="J376" s="303"/>
      <c r="K376" s="303"/>
      <c r="L376" s="303"/>
      <c r="M376" s="303"/>
      <c r="N376" s="303"/>
      <c r="O376" s="303"/>
      <c r="P376" s="303"/>
      <c r="Q376" s="303"/>
      <c r="R376" s="303"/>
      <c r="S376" s="303"/>
      <c r="T376" s="303"/>
      <c r="U376" s="303"/>
      <c r="V376" s="303"/>
      <c r="W376" s="303"/>
      <c r="X376" s="303"/>
      <c r="Y376" s="303"/>
      <c r="Z376" s="303"/>
      <c r="AA376" s="303"/>
      <c r="AB376" s="303"/>
      <c r="AC376" s="303"/>
      <c r="AD376" s="303"/>
    </row>
    <row r="377" spans="1:30" s="329" customFormat="1" ht="12.75" customHeight="1">
      <c r="A377" s="544"/>
      <c r="B377" s="303"/>
      <c r="C377" s="303"/>
      <c r="D377" s="303"/>
      <c r="E377" s="303"/>
      <c r="F377" s="303"/>
      <c r="G377" s="303"/>
      <c r="H377" s="303"/>
      <c r="I377" s="303"/>
      <c r="J377" s="303"/>
      <c r="K377" s="303"/>
      <c r="L377" s="303"/>
      <c r="M377" s="303"/>
      <c r="N377" s="303"/>
      <c r="O377" s="303"/>
      <c r="P377" s="303"/>
      <c r="Q377" s="303"/>
      <c r="R377" s="303"/>
      <c r="S377" s="303"/>
      <c r="T377" s="303"/>
      <c r="U377" s="303"/>
      <c r="V377" s="303"/>
      <c r="W377" s="303"/>
      <c r="X377" s="303"/>
      <c r="Y377" s="303"/>
      <c r="Z377" s="303"/>
      <c r="AA377" s="303"/>
      <c r="AB377" s="303"/>
      <c r="AC377" s="303"/>
      <c r="AD377" s="303"/>
    </row>
    <row r="378" spans="1:30" s="329" customFormat="1" ht="12.75" customHeight="1">
      <c r="A378" s="544"/>
      <c r="B378" s="303"/>
      <c r="C378" s="303"/>
      <c r="D378" s="303"/>
      <c r="E378" s="303"/>
      <c r="F378" s="303"/>
      <c r="G378" s="303"/>
      <c r="H378" s="303"/>
      <c r="I378" s="303"/>
      <c r="J378" s="303"/>
      <c r="K378" s="303"/>
      <c r="L378" s="303"/>
      <c r="M378" s="303"/>
      <c r="N378" s="303"/>
      <c r="O378" s="303"/>
      <c r="P378" s="303"/>
      <c r="Q378" s="303"/>
      <c r="R378" s="303"/>
      <c r="S378" s="303"/>
      <c r="T378" s="303"/>
      <c r="U378" s="303"/>
      <c r="V378" s="303"/>
      <c r="W378" s="303"/>
      <c r="X378" s="303"/>
      <c r="Y378" s="303"/>
      <c r="Z378" s="303"/>
      <c r="AA378" s="303"/>
      <c r="AB378" s="303"/>
      <c r="AC378" s="303"/>
      <c r="AD378" s="303"/>
    </row>
    <row r="379" spans="1:30" s="329" customFormat="1" ht="12.75" customHeight="1">
      <c r="A379" s="544"/>
      <c r="B379" s="303"/>
      <c r="C379" s="303"/>
      <c r="D379" s="303"/>
      <c r="E379" s="303"/>
      <c r="F379" s="303"/>
      <c r="G379" s="303"/>
      <c r="H379" s="303"/>
      <c r="I379" s="303"/>
      <c r="J379" s="303"/>
      <c r="K379" s="303"/>
      <c r="L379" s="303"/>
      <c r="M379" s="303"/>
      <c r="N379" s="303"/>
      <c r="O379" s="303"/>
      <c r="P379" s="303"/>
      <c r="Q379" s="303"/>
      <c r="R379" s="303"/>
      <c r="S379" s="303"/>
      <c r="T379" s="303"/>
      <c r="U379" s="303"/>
      <c r="V379" s="303"/>
      <c r="W379" s="303"/>
      <c r="X379" s="303"/>
      <c r="Y379" s="303"/>
      <c r="Z379" s="303"/>
      <c r="AA379" s="303"/>
      <c r="AB379" s="303"/>
      <c r="AC379" s="303"/>
      <c r="AD379" s="303"/>
    </row>
    <row r="380" spans="1:30" s="329" customFormat="1" ht="12.75" customHeight="1">
      <c r="A380" s="544"/>
      <c r="B380" s="303"/>
      <c r="C380" s="303"/>
      <c r="D380" s="303"/>
      <c r="E380" s="303"/>
      <c r="F380" s="303"/>
      <c r="G380" s="303"/>
      <c r="H380" s="303"/>
      <c r="I380" s="303"/>
      <c r="J380" s="303"/>
      <c r="K380" s="303"/>
      <c r="L380" s="303"/>
      <c r="M380" s="303"/>
      <c r="N380" s="303"/>
      <c r="O380" s="303"/>
      <c r="P380" s="303"/>
      <c r="Q380" s="303"/>
      <c r="R380" s="303"/>
      <c r="S380" s="303"/>
      <c r="T380" s="303"/>
      <c r="U380" s="303"/>
      <c r="V380" s="303"/>
      <c r="W380" s="303"/>
      <c r="X380" s="303"/>
      <c r="Y380" s="303"/>
      <c r="Z380" s="303"/>
      <c r="AA380" s="303"/>
      <c r="AB380" s="303"/>
      <c r="AC380" s="303"/>
      <c r="AD380" s="303"/>
    </row>
    <row r="381" spans="1:30" s="329" customFormat="1" ht="12.75" customHeight="1">
      <c r="A381" s="544"/>
      <c r="B381" s="303"/>
      <c r="C381" s="303"/>
      <c r="D381" s="303"/>
      <c r="E381" s="303"/>
      <c r="F381" s="303"/>
      <c r="G381" s="303"/>
      <c r="H381" s="303"/>
      <c r="I381" s="303"/>
      <c r="J381" s="303"/>
      <c r="K381" s="303"/>
      <c r="L381" s="303"/>
      <c r="M381" s="303"/>
      <c r="N381" s="303"/>
      <c r="O381" s="303"/>
      <c r="P381" s="303"/>
      <c r="Q381" s="303"/>
      <c r="R381" s="303"/>
      <c r="S381" s="303"/>
      <c r="T381" s="303"/>
      <c r="U381" s="303"/>
      <c r="V381" s="303"/>
      <c r="W381" s="303"/>
      <c r="X381" s="303"/>
      <c r="Y381" s="303"/>
      <c r="Z381" s="303"/>
      <c r="AA381" s="303"/>
      <c r="AB381" s="303"/>
      <c r="AC381" s="303"/>
      <c r="AD381" s="303"/>
    </row>
    <row r="382" spans="1:30" s="329" customFormat="1" ht="12.75" customHeight="1">
      <c r="A382" s="544"/>
      <c r="B382" s="303"/>
      <c r="C382" s="303"/>
      <c r="D382" s="303"/>
      <c r="E382" s="303"/>
      <c r="F382" s="303"/>
      <c r="G382" s="303"/>
      <c r="H382" s="303"/>
      <c r="I382" s="303"/>
      <c r="J382" s="303"/>
      <c r="K382" s="303"/>
      <c r="L382" s="303"/>
      <c r="M382" s="303"/>
      <c r="N382" s="303"/>
      <c r="O382" s="303"/>
      <c r="P382" s="303"/>
      <c r="Q382" s="303"/>
      <c r="R382" s="303"/>
      <c r="S382" s="303"/>
      <c r="T382" s="303"/>
      <c r="U382" s="303"/>
      <c r="V382" s="303"/>
      <c r="W382" s="303"/>
      <c r="X382" s="303"/>
      <c r="Y382" s="303"/>
      <c r="Z382" s="303"/>
      <c r="AA382" s="303"/>
      <c r="AB382" s="303"/>
      <c r="AC382" s="303"/>
      <c r="AD382" s="303"/>
    </row>
    <row r="383" spans="1:30" s="329" customFormat="1" ht="12.75" customHeight="1">
      <c r="A383" s="544"/>
      <c r="B383" s="303"/>
      <c r="C383" s="303"/>
      <c r="D383" s="303"/>
      <c r="E383" s="303"/>
      <c r="F383" s="303"/>
      <c r="G383" s="303"/>
      <c r="H383" s="303"/>
      <c r="I383" s="303"/>
      <c r="J383" s="303"/>
      <c r="K383" s="303"/>
      <c r="L383" s="303"/>
      <c r="M383" s="303"/>
      <c r="N383" s="303"/>
      <c r="O383" s="303"/>
      <c r="P383" s="303"/>
      <c r="Q383" s="303"/>
      <c r="R383" s="303"/>
      <c r="S383" s="303"/>
      <c r="T383" s="303"/>
      <c r="U383" s="303"/>
      <c r="V383" s="303"/>
      <c r="W383" s="303"/>
      <c r="X383" s="303"/>
      <c r="Y383" s="303"/>
      <c r="Z383" s="303"/>
      <c r="AA383" s="303"/>
      <c r="AB383" s="303"/>
      <c r="AC383" s="303"/>
      <c r="AD383" s="303"/>
    </row>
    <row r="384" spans="1:30" s="329" customFormat="1" ht="12.75" customHeight="1">
      <c r="A384" s="544"/>
      <c r="B384" s="303"/>
      <c r="C384" s="303"/>
      <c r="D384" s="303"/>
      <c r="E384" s="303"/>
      <c r="F384" s="303"/>
      <c r="G384" s="303"/>
      <c r="H384" s="303"/>
      <c r="I384" s="303"/>
      <c r="J384" s="303"/>
      <c r="K384" s="303"/>
      <c r="L384" s="303"/>
      <c r="M384" s="303"/>
      <c r="N384" s="303"/>
      <c r="O384" s="303"/>
      <c r="P384" s="303"/>
      <c r="Q384" s="303"/>
      <c r="R384" s="303"/>
      <c r="S384" s="303"/>
      <c r="T384" s="303"/>
      <c r="U384" s="303"/>
      <c r="V384" s="303"/>
      <c r="W384" s="303"/>
      <c r="X384" s="303"/>
      <c r="Y384" s="303"/>
      <c r="Z384" s="303"/>
      <c r="AA384" s="303"/>
      <c r="AB384" s="303"/>
      <c r="AC384" s="303"/>
      <c r="AD384" s="303"/>
    </row>
    <row r="385" spans="1:30" s="329" customFormat="1" ht="12.75" customHeight="1">
      <c r="A385" s="544"/>
      <c r="B385" s="303"/>
      <c r="C385" s="303"/>
      <c r="D385" s="303"/>
      <c r="E385" s="303"/>
      <c r="F385" s="303"/>
      <c r="G385" s="303"/>
      <c r="H385" s="303"/>
      <c r="I385" s="303"/>
      <c r="J385" s="303"/>
      <c r="K385" s="303"/>
      <c r="L385" s="303"/>
      <c r="M385" s="303"/>
      <c r="N385" s="303"/>
      <c r="O385" s="303"/>
      <c r="P385" s="303"/>
      <c r="Q385" s="303"/>
      <c r="R385" s="303"/>
      <c r="S385" s="303"/>
      <c r="T385" s="303"/>
      <c r="U385" s="303"/>
      <c r="V385" s="303"/>
      <c r="W385" s="303"/>
      <c r="X385" s="303"/>
      <c r="Y385" s="303"/>
      <c r="Z385" s="303"/>
      <c r="AA385" s="303"/>
      <c r="AB385" s="303"/>
      <c r="AC385" s="303"/>
      <c r="AD385" s="303"/>
    </row>
    <row r="386" spans="1:30" s="329" customFormat="1" ht="12.75" customHeight="1">
      <c r="A386" s="544"/>
      <c r="B386" s="303"/>
      <c r="C386" s="303"/>
      <c r="D386" s="303"/>
      <c r="E386" s="303"/>
      <c r="F386" s="303"/>
      <c r="G386" s="303"/>
      <c r="H386" s="303"/>
      <c r="I386" s="303"/>
      <c r="J386" s="303"/>
      <c r="K386" s="303"/>
      <c r="L386" s="303"/>
      <c r="M386" s="303"/>
      <c r="N386" s="303"/>
      <c r="O386" s="303"/>
      <c r="P386" s="303"/>
      <c r="Q386" s="303"/>
      <c r="R386" s="303"/>
      <c r="S386" s="303"/>
      <c r="T386" s="303"/>
      <c r="U386" s="303"/>
      <c r="V386" s="303"/>
      <c r="W386" s="303"/>
      <c r="X386" s="303"/>
      <c r="Y386" s="303"/>
      <c r="Z386" s="303"/>
      <c r="AA386" s="303"/>
      <c r="AB386" s="303"/>
      <c r="AC386" s="303"/>
      <c r="AD386" s="303"/>
    </row>
    <row r="387" spans="1:30" s="329" customFormat="1" ht="12.75" customHeight="1">
      <c r="A387" s="544"/>
      <c r="B387" s="303"/>
      <c r="C387" s="303"/>
      <c r="D387" s="303"/>
      <c r="E387" s="303"/>
      <c r="F387" s="303"/>
      <c r="G387" s="303"/>
      <c r="H387" s="303"/>
      <c r="I387" s="303"/>
      <c r="J387" s="303"/>
      <c r="K387" s="303"/>
      <c r="L387" s="303"/>
      <c r="M387" s="303"/>
      <c r="N387" s="303"/>
      <c r="O387" s="303"/>
      <c r="P387" s="303"/>
      <c r="Q387" s="303"/>
      <c r="R387" s="303"/>
      <c r="S387" s="303"/>
      <c r="T387" s="303"/>
      <c r="U387" s="303"/>
      <c r="V387" s="303"/>
      <c r="W387" s="303"/>
      <c r="X387" s="303"/>
      <c r="Y387" s="303"/>
      <c r="Z387" s="303"/>
      <c r="AA387" s="303"/>
      <c r="AB387" s="303"/>
      <c r="AC387" s="303"/>
      <c r="AD387" s="303"/>
    </row>
    <row r="388" spans="1:30" s="329" customFormat="1" ht="12.75" customHeight="1">
      <c r="A388" s="544"/>
      <c r="B388" s="303"/>
      <c r="C388" s="303"/>
      <c r="D388" s="303"/>
      <c r="E388" s="303"/>
      <c r="F388" s="303"/>
      <c r="G388" s="303"/>
      <c r="H388" s="303"/>
      <c r="I388" s="303"/>
      <c r="J388" s="303"/>
      <c r="K388" s="303"/>
      <c r="L388" s="303"/>
      <c r="M388" s="303"/>
      <c r="N388" s="303"/>
      <c r="O388" s="303"/>
      <c r="P388" s="303"/>
      <c r="Q388" s="303"/>
      <c r="R388" s="303"/>
      <c r="S388" s="303"/>
      <c r="T388" s="303"/>
      <c r="U388" s="303"/>
      <c r="V388" s="303"/>
      <c r="W388" s="303"/>
      <c r="X388" s="303"/>
      <c r="Y388" s="303"/>
      <c r="Z388" s="303"/>
      <c r="AA388" s="303"/>
      <c r="AB388" s="303"/>
      <c r="AC388" s="303"/>
      <c r="AD388" s="303"/>
    </row>
    <row r="389" spans="1:30" s="329" customFormat="1" ht="12.75" customHeight="1">
      <c r="A389" s="544"/>
      <c r="B389" s="303"/>
      <c r="C389" s="303"/>
      <c r="D389" s="303"/>
      <c r="E389" s="303"/>
      <c r="F389" s="303"/>
      <c r="G389" s="303"/>
      <c r="H389" s="303"/>
      <c r="I389" s="303"/>
      <c r="J389" s="303"/>
      <c r="K389" s="303"/>
      <c r="L389" s="303"/>
      <c r="M389" s="303"/>
      <c r="N389" s="303"/>
      <c r="O389" s="303"/>
      <c r="P389" s="303"/>
      <c r="Q389" s="303"/>
      <c r="R389" s="303"/>
      <c r="S389" s="303"/>
      <c r="T389" s="303"/>
      <c r="U389" s="303"/>
      <c r="V389" s="303"/>
      <c r="W389" s="303"/>
      <c r="X389" s="303"/>
      <c r="Y389" s="303"/>
      <c r="Z389" s="303"/>
      <c r="AA389" s="303"/>
      <c r="AB389" s="303"/>
      <c r="AC389" s="303"/>
      <c r="AD389" s="303"/>
    </row>
    <row r="390" spans="1:30" s="329" customFormat="1" ht="12.75" customHeight="1">
      <c r="A390" s="544"/>
      <c r="B390" s="303"/>
      <c r="C390" s="303"/>
      <c r="D390" s="303"/>
      <c r="E390" s="303"/>
      <c r="F390" s="303"/>
      <c r="G390" s="303"/>
      <c r="H390" s="303"/>
      <c r="I390" s="303"/>
      <c r="J390" s="303"/>
      <c r="K390" s="303"/>
      <c r="L390" s="303"/>
      <c r="M390" s="303"/>
      <c r="N390" s="303"/>
      <c r="O390" s="303"/>
      <c r="P390" s="303"/>
      <c r="Q390" s="303"/>
      <c r="R390" s="303"/>
      <c r="S390" s="303"/>
      <c r="T390" s="303"/>
      <c r="U390" s="303"/>
      <c r="V390" s="303"/>
      <c r="W390" s="303"/>
      <c r="X390" s="303"/>
      <c r="Y390" s="303"/>
      <c r="Z390" s="303"/>
      <c r="AA390" s="303"/>
      <c r="AB390" s="303"/>
      <c r="AC390" s="303"/>
      <c r="AD390" s="303"/>
    </row>
    <row r="391" spans="1:30" s="329" customFormat="1" ht="12.75" customHeight="1">
      <c r="A391" s="544"/>
      <c r="B391" s="303"/>
      <c r="C391" s="303"/>
      <c r="D391" s="303"/>
      <c r="E391" s="303"/>
      <c r="F391" s="303"/>
      <c r="G391" s="303"/>
      <c r="H391" s="303"/>
      <c r="I391" s="303"/>
      <c r="J391" s="303"/>
      <c r="K391" s="303"/>
      <c r="L391" s="303"/>
      <c r="M391" s="303"/>
      <c r="N391" s="303"/>
      <c r="O391" s="303"/>
      <c r="P391" s="303"/>
      <c r="Q391" s="303"/>
      <c r="R391" s="303"/>
      <c r="S391" s="303"/>
      <c r="T391" s="303"/>
      <c r="U391" s="303"/>
      <c r="V391" s="303"/>
      <c r="W391" s="303"/>
      <c r="X391" s="303"/>
      <c r="Y391" s="303"/>
      <c r="Z391" s="303"/>
      <c r="AA391" s="303"/>
      <c r="AB391" s="303"/>
      <c r="AC391" s="303"/>
      <c r="AD391" s="303"/>
    </row>
    <row r="392" spans="1:30" s="329" customFormat="1" ht="12.75" customHeight="1">
      <c r="A392" s="544"/>
      <c r="B392" s="303"/>
      <c r="C392" s="303"/>
      <c r="D392" s="303"/>
      <c r="E392" s="303"/>
      <c r="F392" s="303"/>
      <c r="G392" s="303"/>
      <c r="H392" s="303"/>
      <c r="I392" s="303"/>
      <c r="J392" s="303"/>
      <c r="K392" s="303"/>
      <c r="L392" s="303"/>
      <c r="M392" s="303"/>
      <c r="N392" s="303"/>
      <c r="O392" s="303"/>
      <c r="P392" s="303"/>
      <c r="Q392" s="303"/>
      <c r="R392" s="303"/>
      <c r="S392" s="303"/>
      <c r="T392" s="303"/>
      <c r="U392" s="303"/>
      <c r="V392" s="303"/>
      <c r="W392" s="303"/>
      <c r="X392" s="303"/>
      <c r="Y392" s="303"/>
      <c r="Z392" s="303"/>
      <c r="AA392" s="303"/>
      <c r="AB392" s="303"/>
      <c r="AC392" s="303"/>
      <c r="AD392" s="303"/>
    </row>
    <row r="393" spans="1:30" s="329" customFormat="1" ht="12.75" customHeight="1">
      <c r="A393" s="544"/>
      <c r="B393" s="303"/>
      <c r="C393" s="303"/>
      <c r="D393" s="303"/>
      <c r="E393" s="303"/>
      <c r="F393" s="303"/>
      <c r="G393" s="303"/>
      <c r="H393" s="303"/>
      <c r="I393" s="303"/>
      <c r="J393" s="303"/>
      <c r="K393" s="303"/>
      <c r="L393" s="303"/>
      <c r="M393" s="303"/>
      <c r="N393" s="303"/>
      <c r="O393" s="303"/>
      <c r="P393" s="303"/>
      <c r="Q393" s="303"/>
      <c r="R393" s="303"/>
      <c r="S393" s="303"/>
      <c r="T393" s="303"/>
      <c r="U393" s="303"/>
      <c r="V393" s="303"/>
      <c r="W393" s="303"/>
      <c r="X393" s="303"/>
      <c r="Y393" s="303"/>
      <c r="Z393" s="303"/>
      <c r="AA393" s="303"/>
      <c r="AB393" s="303"/>
      <c r="AC393" s="303"/>
      <c r="AD393" s="303"/>
    </row>
    <row r="394" spans="1:30" s="329" customFormat="1" ht="12.75" customHeight="1">
      <c r="A394" s="544"/>
      <c r="B394" s="303"/>
      <c r="C394" s="303"/>
      <c r="D394" s="303"/>
      <c r="E394" s="303"/>
      <c r="F394" s="303"/>
      <c r="G394" s="303"/>
      <c r="H394" s="303"/>
      <c r="I394" s="303"/>
      <c r="J394" s="303"/>
      <c r="K394" s="303"/>
      <c r="L394" s="303"/>
      <c r="M394" s="303"/>
      <c r="N394" s="303"/>
      <c r="O394" s="303"/>
      <c r="P394" s="303"/>
      <c r="Q394" s="303"/>
      <c r="R394" s="303"/>
      <c r="S394" s="303"/>
      <c r="T394" s="303"/>
      <c r="U394" s="303"/>
      <c r="V394" s="303"/>
      <c r="W394" s="303"/>
      <c r="X394" s="303"/>
      <c r="Y394" s="303"/>
      <c r="Z394" s="303"/>
      <c r="AA394" s="303"/>
      <c r="AB394" s="303"/>
      <c r="AC394" s="303"/>
      <c r="AD394" s="303"/>
    </row>
    <row r="395" spans="1:30" s="329" customFormat="1" ht="12.75" customHeight="1">
      <c r="A395" s="544"/>
      <c r="B395" s="303"/>
      <c r="C395" s="303"/>
      <c r="D395" s="303"/>
      <c r="E395" s="303"/>
      <c r="F395" s="303"/>
      <c r="G395" s="303"/>
      <c r="H395" s="303"/>
      <c r="I395" s="303"/>
      <c r="J395" s="303"/>
      <c r="K395" s="303"/>
      <c r="L395" s="303"/>
      <c r="M395" s="303"/>
      <c r="N395" s="303"/>
      <c r="O395" s="303"/>
      <c r="P395" s="303"/>
      <c r="Q395" s="303"/>
      <c r="R395" s="303"/>
      <c r="S395" s="303"/>
      <c r="T395" s="303"/>
      <c r="U395" s="303"/>
      <c r="V395" s="303"/>
      <c r="W395" s="303"/>
      <c r="X395" s="303"/>
      <c r="Y395" s="303"/>
      <c r="Z395" s="303"/>
      <c r="AA395" s="303"/>
      <c r="AB395" s="303"/>
      <c r="AC395" s="303"/>
      <c r="AD395" s="303"/>
    </row>
    <row r="396" spans="1:30" s="329" customFormat="1" ht="12.75" customHeight="1">
      <c r="A396" s="544"/>
      <c r="B396" s="303"/>
      <c r="C396" s="303"/>
      <c r="D396" s="303"/>
      <c r="E396" s="303"/>
      <c r="F396" s="303"/>
      <c r="G396" s="303"/>
      <c r="H396" s="303"/>
      <c r="I396" s="303"/>
      <c r="J396" s="303"/>
      <c r="K396" s="303"/>
      <c r="L396" s="303"/>
      <c r="M396" s="303"/>
      <c r="N396" s="303"/>
      <c r="O396" s="303"/>
      <c r="P396" s="303"/>
      <c r="Q396" s="303"/>
      <c r="R396" s="303"/>
      <c r="S396" s="303"/>
      <c r="T396" s="303"/>
      <c r="U396" s="303"/>
      <c r="V396" s="303"/>
      <c r="W396" s="303"/>
      <c r="X396" s="303"/>
      <c r="Y396" s="303"/>
      <c r="Z396" s="303"/>
      <c r="AA396" s="303"/>
      <c r="AB396" s="303"/>
      <c r="AC396" s="303"/>
      <c r="AD396" s="303"/>
    </row>
    <row r="397" spans="1:30" s="329" customFormat="1" ht="12.75" customHeight="1">
      <c r="A397" s="544"/>
      <c r="B397" s="303"/>
      <c r="C397" s="303"/>
      <c r="D397" s="303"/>
      <c r="E397" s="303"/>
      <c r="F397" s="303"/>
      <c r="G397" s="303"/>
      <c r="H397" s="303"/>
      <c r="I397" s="303"/>
      <c r="J397" s="303"/>
      <c r="K397" s="303"/>
      <c r="L397" s="303"/>
      <c r="M397" s="303"/>
      <c r="N397" s="303"/>
      <c r="O397" s="303"/>
      <c r="P397" s="303"/>
      <c r="Q397" s="303"/>
      <c r="R397" s="303"/>
      <c r="S397" s="303"/>
      <c r="T397" s="303"/>
      <c r="U397" s="303"/>
      <c r="V397" s="303"/>
      <c r="W397" s="303"/>
      <c r="X397" s="303"/>
      <c r="Y397" s="303"/>
      <c r="Z397" s="303"/>
      <c r="AA397" s="303"/>
      <c r="AB397" s="303"/>
      <c r="AC397" s="303"/>
      <c r="AD397" s="303"/>
    </row>
    <row r="398" spans="1:30" s="329" customFormat="1" ht="12.75" customHeight="1">
      <c r="A398" s="544"/>
      <c r="B398" s="303"/>
      <c r="C398" s="303"/>
      <c r="D398" s="303"/>
      <c r="E398" s="303"/>
      <c r="F398" s="303"/>
      <c r="G398" s="303"/>
      <c r="H398" s="303"/>
      <c r="I398" s="303"/>
      <c r="J398" s="303"/>
      <c r="K398" s="303"/>
      <c r="L398" s="303"/>
      <c r="M398" s="303"/>
      <c r="N398" s="303"/>
      <c r="O398" s="303"/>
      <c r="P398" s="303"/>
      <c r="Q398" s="303"/>
      <c r="R398" s="303"/>
      <c r="S398" s="303"/>
      <c r="T398" s="303"/>
      <c r="U398" s="303"/>
      <c r="V398" s="303"/>
      <c r="W398" s="303"/>
      <c r="X398" s="303"/>
      <c r="Y398" s="303"/>
      <c r="Z398" s="303"/>
      <c r="AA398" s="303"/>
      <c r="AB398" s="303"/>
      <c r="AC398" s="303"/>
      <c r="AD398" s="303"/>
    </row>
    <row r="399" spans="1:30" s="329" customFormat="1" ht="12.75" customHeight="1">
      <c r="A399" s="544"/>
      <c r="B399" s="303"/>
      <c r="C399" s="303"/>
      <c r="D399" s="303"/>
      <c r="E399" s="303"/>
      <c r="F399" s="303"/>
      <c r="G399" s="303"/>
      <c r="H399" s="303"/>
      <c r="I399" s="303"/>
      <c r="J399" s="303"/>
      <c r="K399" s="303"/>
      <c r="L399" s="303"/>
      <c r="M399" s="303"/>
      <c r="N399" s="303"/>
      <c r="O399" s="303"/>
      <c r="P399" s="303"/>
      <c r="Q399" s="303"/>
      <c r="R399" s="303"/>
      <c r="S399" s="303"/>
      <c r="T399" s="303"/>
      <c r="U399" s="303"/>
      <c r="V399" s="303"/>
      <c r="W399" s="303"/>
      <c r="X399" s="303"/>
      <c r="Y399" s="303"/>
      <c r="Z399" s="303"/>
      <c r="AA399" s="303"/>
      <c r="AB399" s="303"/>
      <c r="AC399" s="303"/>
      <c r="AD399" s="303"/>
    </row>
    <row r="400" spans="1:30" s="329" customFormat="1" ht="12.75" customHeight="1">
      <c r="A400" s="544"/>
      <c r="B400" s="303"/>
      <c r="C400" s="303"/>
      <c r="D400" s="303"/>
      <c r="E400" s="303"/>
      <c r="F400" s="303"/>
      <c r="G400" s="303"/>
      <c r="H400" s="303"/>
      <c r="I400" s="303"/>
      <c r="J400" s="303"/>
      <c r="K400" s="303"/>
      <c r="L400" s="303"/>
      <c r="M400" s="303"/>
      <c r="N400" s="303"/>
      <c r="O400" s="303"/>
      <c r="P400" s="303"/>
      <c r="Q400" s="303"/>
      <c r="R400" s="303"/>
      <c r="S400" s="303"/>
      <c r="T400" s="303"/>
      <c r="U400" s="303"/>
      <c r="V400" s="303"/>
      <c r="W400" s="303"/>
      <c r="X400" s="303"/>
      <c r="Y400" s="303"/>
      <c r="Z400" s="303"/>
      <c r="AA400" s="303"/>
      <c r="AB400" s="303"/>
      <c r="AC400" s="303"/>
      <c r="AD400" s="303"/>
    </row>
    <row r="401" spans="1:30" s="329" customFormat="1" ht="12.75" customHeight="1">
      <c r="A401" s="544"/>
      <c r="B401" s="303"/>
      <c r="C401" s="303"/>
      <c r="D401" s="303"/>
      <c r="E401" s="303"/>
      <c r="F401" s="303"/>
      <c r="G401" s="303"/>
      <c r="H401" s="303"/>
      <c r="I401" s="303"/>
      <c r="J401" s="303"/>
      <c r="K401" s="303"/>
      <c r="L401" s="303"/>
      <c r="M401" s="303"/>
      <c r="N401" s="303"/>
      <c r="O401" s="303"/>
      <c r="P401" s="303"/>
      <c r="Q401" s="303"/>
      <c r="R401" s="303"/>
      <c r="S401" s="303"/>
      <c r="T401" s="303"/>
      <c r="U401" s="303"/>
      <c r="V401" s="303"/>
      <c r="W401" s="303"/>
      <c r="X401" s="303"/>
      <c r="Y401" s="303"/>
      <c r="Z401" s="303"/>
      <c r="AA401" s="303"/>
      <c r="AB401" s="303"/>
      <c r="AC401" s="303"/>
      <c r="AD401" s="303"/>
    </row>
    <row r="402" spans="1:30" s="329" customFormat="1" ht="12.75" customHeight="1">
      <c r="A402" s="544"/>
      <c r="B402" s="303"/>
      <c r="C402" s="303"/>
      <c r="D402" s="303"/>
      <c r="E402" s="303"/>
      <c r="F402" s="303"/>
      <c r="G402" s="303"/>
      <c r="H402" s="303"/>
      <c r="I402" s="303"/>
      <c r="J402" s="303"/>
      <c r="K402" s="303"/>
      <c r="L402" s="303"/>
      <c r="M402" s="303"/>
      <c r="N402" s="303"/>
      <c r="O402" s="303"/>
      <c r="P402" s="303"/>
      <c r="Q402" s="303"/>
      <c r="R402" s="303"/>
      <c r="S402" s="303"/>
      <c r="T402" s="303"/>
      <c r="U402" s="303"/>
      <c r="V402" s="303"/>
      <c r="W402" s="303"/>
      <c r="X402" s="303"/>
      <c r="Y402" s="303"/>
      <c r="Z402" s="303"/>
      <c r="AA402" s="303"/>
      <c r="AB402" s="303"/>
      <c r="AC402" s="303"/>
      <c r="AD402" s="303"/>
    </row>
    <row r="403" spans="1:30" s="329" customFormat="1" ht="12.75" customHeight="1">
      <c r="A403" s="544"/>
      <c r="B403" s="303"/>
      <c r="C403" s="303"/>
      <c r="D403" s="303"/>
      <c r="E403" s="303"/>
      <c r="F403" s="303"/>
      <c r="G403" s="303"/>
      <c r="H403" s="303"/>
      <c r="I403" s="303"/>
      <c r="J403" s="303"/>
      <c r="K403" s="303"/>
      <c r="L403" s="303"/>
      <c r="M403" s="303"/>
      <c r="N403" s="303"/>
      <c r="O403" s="303"/>
      <c r="P403" s="303"/>
      <c r="Q403" s="303"/>
      <c r="R403" s="303"/>
      <c r="S403" s="303"/>
      <c r="T403" s="303"/>
      <c r="U403" s="303"/>
      <c r="V403" s="303"/>
      <c r="W403" s="303"/>
      <c r="X403" s="303"/>
      <c r="Y403" s="303"/>
      <c r="Z403" s="303"/>
      <c r="AA403" s="303"/>
      <c r="AB403" s="303"/>
      <c r="AC403" s="303"/>
      <c r="AD403" s="303"/>
    </row>
    <row r="404" spans="1:30" s="329" customFormat="1" ht="12.75" customHeight="1">
      <c r="A404" s="544"/>
      <c r="B404" s="303"/>
      <c r="C404" s="303"/>
      <c r="D404" s="303"/>
      <c r="E404" s="303"/>
      <c r="F404" s="303"/>
      <c r="G404" s="303"/>
      <c r="H404" s="303"/>
      <c r="I404" s="303"/>
      <c r="J404" s="303"/>
      <c r="K404" s="303"/>
      <c r="L404" s="303"/>
      <c r="M404" s="303"/>
      <c r="N404" s="303"/>
      <c r="O404" s="303"/>
      <c r="P404" s="303"/>
      <c r="Q404" s="303"/>
      <c r="R404" s="303"/>
      <c r="S404" s="303"/>
      <c r="T404" s="303"/>
      <c r="U404" s="303"/>
      <c r="V404" s="303"/>
      <c r="W404" s="303"/>
      <c r="X404" s="303"/>
      <c r="Y404" s="303"/>
      <c r="Z404" s="303"/>
      <c r="AA404" s="303"/>
      <c r="AB404" s="303"/>
      <c r="AC404" s="303"/>
      <c r="AD404" s="303"/>
    </row>
    <row r="405" spans="1:30" s="329" customFormat="1" ht="12.75" customHeight="1">
      <c r="A405" s="544"/>
      <c r="B405" s="303"/>
      <c r="C405" s="303"/>
      <c r="D405" s="303"/>
      <c r="E405" s="303"/>
      <c r="F405" s="303"/>
      <c r="G405" s="303"/>
      <c r="H405" s="303"/>
      <c r="I405" s="303"/>
      <c r="J405" s="303"/>
      <c r="K405" s="303"/>
      <c r="L405" s="303"/>
      <c r="M405" s="303"/>
      <c r="N405" s="303"/>
      <c r="O405" s="303"/>
      <c r="P405" s="303"/>
      <c r="Q405" s="303"/>
      <c r="R405" s="303"/>
      <c r="S405" s="303"/>
      <c r="T405" s="303"/>
      <c r="U405" s="303"/>
      <c r="V405" s="303"/>
      <c r="W405" s="303"/>
      <c r="X405" s="303"/>
      <c r="Y405" s="303"/>
      <c r="Z405" s="303"/>
      <c r="AA405" s="303"/>
      <c r="AB405" s="303"/>
      <c r="AC405" s="303"/>
      <c r="AD405" s="303"/>
    </row>
    <row r="406" spans="1:30" s="329" customFormat="1" ht="12.75" customHeight="1">
      <c r="A406" s="544"/>
      <c r="B406" s="303"/>
      <c r="C406" s="303"/>
      <c r="D406" s="303"/>
      <c r="E406" s="303"/>
      <c r="F406" s="303"/>
      <c r="G406" s="303"/>
      <c r="H406" s="303"/>
      <c r="I406" s="303"/>
      <c r="J406" s="303"/>
      <c r="K406" s="303"/>
      <c r="L406" s="303"/>
      <c r="M406" s="303"/>
      <c r="N406" s="303"/>
      <c r="O406" s="303"/>
      <c r="P406" s="303"/>
      <c r="Q406" s="303"/>
      <c r="R406" s="303"/>
      <c r="S406" s="303"/>
      <c r="T406" s="303"/>
      <c r="U406" s="303"/>
      <c r="V406" s="303"/>
      <c r="W406" s="303"/>
      <c r="X406" s="303"/>
      <c r="Y406" s="303"/>
      <c r="Z406" s="303"/>
      <c r="AA406" s="303"/>
      <c r="AB406" s="303"/>
      <c r="AC406" s="303"/>
      <c r="AD406" s="303"/>
    </row>
    <row r="407" spans="1:30" s="329" customFormat="1" ht="12.75" customHeight="1">
      <c r="A407" s="544"/>
      <c r="B407" s="303"/>
      <c r="C407" s="303"/>
      <c r="D407" s="303"/>
      <c r="E407" s="303"/>
      <c r="F407" s="303"/>
      <c r="G407" s="303"/>
      <c r="H407" s="303"/>
      <c r="I407" s="303"/>
      <c r="J407" s="303"/>
      <c r="K407" s="303"/>
      <c r="L407" s="303"/>
      <c r="M407" s="303"/>
      <c r="N407" s="303"/>
      <c r="O407" s="303"/>
      <c r="P407" s="303"/>
      <c r="Q407" s="303"/>
      <c r="R407" s="303"/>
      <c r="S407" s="303"/>
      <c r="T407" s="303"/>
      <c r="U407" s="303"/>
      <c r="V407" s="303"/>
      <c r="W407" s="303"/>
      <c r="X407" s="303"/>
      <c r="Y407" s="303"/>
      <c r="Z407" s="303"/>
      <c r="AA407" s="303"/>
      <c r="AB407" s="303"/>
      <c r="AC407" s="303"/>
      <c r="AD407" s="303"/>
    </row>
    <row r="408" spans="1:30" s="329" customFormat="1" ht="12.75" customHeight="1">
      <c r="A408" s="544"/>
      <c r="B408" s="303"/>
      <c r="C408" s="303"/>
      <c r="D408" s="303"/>
      <c r="E408" s="303"/>
      <c r="F408" s="303"/>
      <c r="G408" s="303"/>
      <c r="H408" s="303"/>
      <c r="I408" s="303"/>
      <c r="J408" s="303"/>
      <c r="K408" s="303"/>
      <c r="L408" s="303"/>
      <c r="M408" s="303"/>
      <c r="N408" s="303"/>
      <c r="O408" s="303"/>
      <c r="P408" s="303"/>
      <c r="Q408" s="303"/>
      <c r="R408" s="303"/>
      <c r="S408" s="303"/>
      <c r="T408" s="303"/>
      <c r="U408" s="303"/>
      <c r="V408" s="303"/>
      <c r="W408" s="303"/>
      <c r="X408" s="303"/>
      <c r="Y408" s="303"/>
      <c r="Z408" s="303"/>
      <c r="AA408" s="303"/>
      <c r="AB408" s="303"/>
      <c r="AC408" s="303"/>
      <c r="AD408" s="303"/>
    </row>
    <row r="409" spans="1:30" s="329" customFormat="1" ht="12.75" customHeight="1">
      <c r="A409" s="544"/>
      <c r="B409" s="303"/>
      <c r="C409" s="303"/>
      <c r="D409" s="303"/>
      <c r="E409" s="303"/>
      <c r="F409" s="303"/>
      <c r="G409" s="303"/>
      <c r="H409" s="303"/>
      <c r="I409" s="303"/>
      <c r="J409" s="303"/>
      <c r="K409" s="303"/>
      <c r="L409" s="303"/>
      <c r="M409" s="303"/>
      <c r="N409" s="303"/>
      <c r="O409" s="303"/>
      <c r="P409" s="303"/>
      <c r="Q409" s="303"/>
      <c r="R409" s="303"/>
      <c r="S409" s="303"/>
      <c r="T409" s="303"/>
      <c r="U409" s="303"/>
      <c r="V409" s="303"/>
      <c r="W409" s="303"/>
      <c r="X409" s="303"/>
      <c r="Y409" s="303"/>
      <c r="Z409" s="303"/>
      <c r="AA409" s="303"/>
      <c r="AB409" s="303"/>
      <c r="AC409" s="303"/>
      <c r="AD409" s="303"/>
    </row>
    <row r="410" spans="1:30" s="329" customFormat="1" ht="12.75" customHeight="1">
      <c r="A410" s="544"/>
      <c r="B410" s="303"/>
      <c r="C410" s="303"/>
      <c r="D410" s="303"/>
      <c r="E410" s="303"/>
      <c r="F410" s="303"/>
      <c r="G410" s="303"/>
      <c r="H410" s="303"/>
      <c r="I410" s="303"/>
      <c r="J410" s="303"/>
      <c r="K410" s="303"/>
      <c r="L410" s="303"/>
      <c r="M410" s="303"/>
      <c r="N410" s="303"/>
      <c r="O410" s="303"/>
      <c r="P410" s="303"/>
      <c r="Q410" s="303"/>
      <c r="R410" s="303"/>
      <c r="S410" s="303"/>
      <c r="T410" s="303"/>
      <c r="U410" s="303"/>
      <c r="V410" s="303"/>
      <c r="W410" s="303"/>
      <c r="X410" s="303"/>
      <c r="Y410" s="303"/>
      <c r="Z410" s="303"/>
      <c r="AA410" s="303"/>
      <c r="AB410" s="303"/>
      <c r="AC410" s="303"/>
      <c r="AD410" s="303"/>
    </row>
    <row r="411" spans="1:30" s="329" customFormat="1" ht="12.75" customHeight="1">
      <c r="A411" s="544"/>
      <c r="B411" s="303"/>
      <c r="C411" s="303"/>
      <c r="D411" s="303"/>
      <c r="E411" s="303"/>
      <c r="F411" s="303"/>
      <c r="G411" s="303"/>
      <c r="H411" s="303"/>
      <c r="I411" s="303"/>
      <c r="J411" s="303"/>
      <c r="K411" s="303"/>
      <c r="L411" s="303"/>
      <c r="M411" s="303"/>
      <c r="N411" s="303"/>
      <c r="O411" s="303"/>
      <c r="P411" s="303"/>
      <c r="Q411" s="303"/>
      <c r="R411" s="303"/>
      <c r="S411" s="303"/>
      <c r="T411" s="303"/>
      <c r="U411" s="303"/>
      <c r="V411" s="303"/>
      <c r="W411" s="303"/>
      <c r="X411" s="303"/>
      <c r="Y411" s="303"/>
      <c r="Z411" s="303"/>
      <c r="AA411" s="303"/>
      <c r="AB411" s="303"/>
      <c r="AC411" s="303"/>
      <c r="AD411" s="303"/>
    </row>
    <row r="412" spans="1:30" s="329" customFormat="1" ht="12.75" customHeight="1">
      <c r="A412" s="544"/>
      <c r="B412" s="303"/>
      <c r="C412" s="303"/>
      <c r="D412" s="303"/>
      <c r="E412" s="303"/>
      <c r="F412" s="303"/>
      <c r="G412" s="303"/>
      <c r="H412" s="303"/>
      <c r="I412" s="303"/>
      <c r="J412" s="303"/>
      <c r="K412" s="303"/>
      <c r="L412" s="303"/>
      <c r="M412" s="303"/>
      <c r="N412" s="303"/>
      <c r="O412" s="303"/>
      <c r="P412" s="303"/>
      <c r="Q412" s="303"/>
      <c r="R412" s="303"/>
      <c r="S412" s="303"/>
      <c r="T412" s="303"/>
      <c r="U412" s="303"/>
      <c r="V412" s="303"/>
      <c r="W412" s="303"/>
      <c r="X412" s="303"/>
      <c r="Y412" s="303"/>
      <c r="Z412" s="303"/>
      <c r="AA412" s="303"/>
      <c r="AB412" s="303"/>
      <c r="AC412" s="303"/>
      <c r="AD412" s="303"/>
    </row>
    <row r="413" spans="1:30" s="329" customFormat="1" ht="12.75" customHeight="1">
      <c r="A413" s="544"/>
      <c r="B413" s="303"/>
      <c r="C413" s="303"/>
      <c r="D413" s="303"/>
      <c r="E413" s="303"/>
      <c r="F413" s="303"/>
      <c r="G413" s="303"/>
      <c r="H413" s="303"/>
      <c r="I413" s="303"/>
      <c r="J413" s="303"/>
      <c r="K413" s="303"/>
      <c r="L413" s="303"/>
      <c r="M413" s="303"/>
      <c r="N413" s="303"/>
      <c r="O413" s="303"/>
      <c r="P413" s="303"/>
      <c r="Q413" s="303"/>
      <c r="R413" s="303"/>
      <c r="S413" s="303"/>
      <c r="T413" s="303"/>
      <c r="U413" s="303"/>
      <c r="V413" s="303"/>
      <c r="W413" s="303"/>
      <c r="X413" s="303"/>
      <c r="Y413" s="303"/>
      <c r="Z413" s="303"/>
      <c r="AA413" s="303"/>
      <c r="AB413" s="303"/>
      <c r="AC413" s="303"/>
      <c r="AD413" s="303"/>
    </row>
    <row r="414" spans="1:30" s="329" customFormat="1" ht="12.75" customHeight="1">
      <c r="A414" s="544"/>
      <c r="B414" s="303"/>
      <c r="C414" s="303"/>
      <c r="D414" s="303"/>
      <c r="E414" s="303"/>
      <c r="F414" s="303"/>
      <c r="G414" s="303"/>
      <c r="H414" s="303"/>
      <c r="I414" s="303"/>
      <c r="J414" s="303"/>
      <c r="K414" s="303"/>
      <c r="L414" s="303"/>
      <c r="M414" s="303"/>
      <c r="N414" s="303"/>
      <c r="O414" s="303"/>
      <c r="P414" s="303"/>
      <c r="Q414" s="303"/>
      <c r="R414" s="303"/>
      <c r="S414" s="303"/>
      <c r="T414" s="303"/>
      <c r="U414" s="303"/>
      <c r="V414" s="303"/>
      <c r="W414" s="303"/>
      <c r="X414" s="303"/>
      <c r="Y414" s="303"/>
      <c r="Z414" s="303"/>
      <c r="AA414" s="303"/>
      <c r="AB414" s="303"/>
      <c r="AC414" s="303"/>
      <c r="AD414" s="303"/>
    </row>
    <row r="415" spans="1:30" s="329" customFormat="1" ht="12.75" customHeight="1">
      <c r="A415" s="544"/>
      <c r="B415" s="303"/>
      <c r="C415" s="303"/>
      <c r="D415" s="303"/>
      <c r="E415" s="303"/>
      <c r="F415" s="303"/>
      <c r="G415" s="303"/>
      <c r="H415" s="303"/>
      <c r="I415" s="303"/>
      <c r="J415" s="303"/>
      <c r="K415" s="303"/>
      <c r="L415" s="303"/>
      <c r="M415" s="303"/>
      <c r="N415" s="303"/>
      <c r="O415" s="303"/>
      <c r="P415" s="303"/>
      <c r="Q415" s="303"/>
      <c r="R415" s="303"/>
      <c r="S415" s="303"/>
      <c r="T415" s="303"/>
      <c r="U415" s="303"/>
      <c r="V415" s="303"/>
      <c r="W415" s="303"/>
      <c r="X415" s="303"/>
      <c r="Y415" s="303"/>
      <c r="Z415" s="303"/>
      <c r="AA415" s="303"/>
      <c r="AB415" s="303"/>
      <c r="AC415" s="303"/>
      <c r="AD415" s="303"/>
    </row>
    <row r="416" spans="1:30" s="329" customFormat="1" ht="12.75" customHeight="1">
      <c r="A416" s="544"/>
      <c r="B416" s="303"/>
      <c r="C416" s="303"/>
      <c r="D416" s="303"/>
      <c r="E416" s="303"/>
      <c r="F416" s="303"/>
      <c r="G416" s="303"/>
      <c r="H416" s="303"/>
      <c r="I416" s="303"/>
      <c r="J416" s="303"/>
      <c r="K416" s="303"/>
      <c r="L416" s="303"/>
      <c r="M416" s="303"/>
      <c r="N416" s="303"/>
      <c r="O416" s="303"/>
      <c r="P416" s="303"/>
      <c r="Q416" s="303"/>
      <c r="R416" s="303"/>
      <c r="S416" s="303"/>
      <c r="T416" s="303"/>
      <c r="U416" s="303"/>
      <c r="V416" s="303"/>
      <c r="W416" s="303"/>
      <c r="X416" s="303"/>
      <c r="Y416" s="303"/>
      <c r="Z416" s="303"/>
      <c r="AA416" s="303"/>
      <c r="AB416" s="303"/>
      <c r="AC416" s="303"/>
      <c r="AD416" s="303"/>
    </row>
    <row r="417" spans="1:30" s="329" customFormat="1" ht="12.75" customHeight="1">
      <c r="A417" s="544"/>
      <c r="B417" s="303"/>
      <c r="C417" s="303"/>
      <c r="D417" s="303"/>
      <c r="E417" s="303"/>
      <c r="F417" s="303"/>
      <c r="G417" s="303"/>
      <c r="H417" s="303"/>
      <c r="I417" s="303"/>
      <c r="J417" s="303"/>
      <c r="K417" s="303"/>
      <c r="L417" s="303"/>
      <c r="M417" s="303"/>
      <c r="N417" s="303"/>
      <c r="O417" s="303"/>
      <c r="P417" s="303"/>
      <c r="Q417" s="303"/>
      <c r="R417" s="303"/>
      <c r="S417" s="303"/>
      <c r="T417" s="303"/>
      <c r="U417" s="303"/>
      <c r="V417" s="303"/>
      <c r="W417" s="303"/>
      <c r="X417" s="303"/>
      <c r="Y417" s="303"/>
      <c r="Z417" s="303"/>
      <c r="AA417" s="303"/>
      <c r="AB417" s="303"/>
      <c r="AC417" s="303"/>
      <c r="AD417" s="303"/>
    </row>
    <row r="418" spans="1:30" s="329" customFormat="1" ht="12.75" customHeight="1">
      <c r="A418" s="544"/>
      <c r="B418" s="303"/>
      <c r="C418" s="303"/>
      <c r="D418" s="303"/>
      <c r="E418" s="303"/>
      <c r="F418" s="303"/>
      <c r="G418" s="303"/>
      <c r="H418" s="303"/>
      <c r="I418" s="303"/>
      <c r="J418" s="303"/>
      <c r="K418" s="303"/>
      <c r="L418" s="303"/>
      <c r="M418" s="303"/>
      <c r="N418" s="303"/>
      <c r="O418" s="303"/>
      <c r="P418" s="303"/>
      <c r="Q418" s="303"/>
      <c r="R418" s="303"/>
      <c r="S418" s="303"/>
      <c r="T418" s="303"/>
      <c r="U418" s="303"/>
      <c r="V418" s="303"/>
      <c r="W418" s="303"/>
      <c r="X418" s="303"/>
      <c r="Y418" s="303"/>
      <c r="Z418" s="303"/>
      <c r="AA418" s="303"/>
      <c r="AB418" s="303"/>
      <c r="AC418" s="303"/>
      <c r="AD418" s="303"/>
    </row>
    <row r="419" spans="1:30" s="329" customFormat="1" ht="12.75" customHeight="1">
      <c r="A419" s="544"/>
      <c r="B419" s="303"/>
      <c r="C419" s="303"/>
      <c r="D419" s="303"/>
      <c r="E419" s="303"/>
      <c r="F419" s="303"/>
      <c r="G419" s="303"/>
      <c r="H419" s="303"/>
      <c r="I419" s="303"/>
      <c r="J419" s="303"/>
      <c r="K419" s="303"/>
      <c r="L419" s="303"/>
      <c r="M419" s="303"/>
      <c r="N419" s="303"/>
      <c r="O419" s="303"/>
      <c r="P419" s="303"/>
      <c r="Q419" s="303"/>
      <c r="R419" s="303"/>
      <c r="S419" s="303"/>
      <c r="T419" s="303"/>
      <c r="U419" s="303"/>
      <c r="V419" s="303"/>
      <c r="W419" s="303"/>
      <c r="X419" s="303"/>
      <c r="Y419" s="303"/>
      <c r="Z419" s="303"/>
      <c r="AA419" s="303"/>
      <c r="AB419" s="303"/>
      <c r="AC419" s="303"/>
      <c r="AD419" s="303"/>
    </row>
    <row r="420" spans="1:30" s="329" customFormat="1" ht="12.75" customHeight="1">
      <c r="A420" s="544"/>
      <c r="B420" s="303"/>
      <c r="C420" s="303"/>
      <c r="D420" s="303"/>
      <c r="E420" s="303"/>
      <c r="F420" s="303"/>
      <c r="G420" s="303"/>
      <c r="H420" s="303"/>
      <c r="I420" s="303"/>
      <c r="J420" s="303"/>
      <c r="K420" s="303"/>
      <c r="L420" s="303"/>
      <c r="M420" s="303"/>
      <c r="N420" s="303"/>
      <c r="O420" s="303"/>
      <c r="P420" s="303"/>
      <c r="Q420" s="303"/>
      <c r="R420" s="303"/>
      <c r="S420" s="303"/>
      <c r="T420" s="303"/>
      <c r="U420" s="303"/>
      <c r="V420" s="303"/>
      <c r="W420" s="303"/>
      <c r="X420" s="303"/>
      <c r="Y420" s="303"/>
      <c r="Z420" s="303"/>
      <c r="AA420" s="303"/>
      <c r="AB420" s="303"/>
      <c r="AC420" s="303"/>
      <c r="AD420" s="303"/>
    </row>
    <row r="421" spans="1:30" s="329" customFormat="1" ht="12.75" customHeight="1">
      <c r="A421" s="544"/>
      <c r="B421" s="303"/>
      <c r="C421" s="303"/>
      <c r="D421" s="303"/>
      <c r="E421" s="303"/>
      <c r="F421" s="303"/>
      <c r="G421" s="303"/>
      <c r="H421" s="303"/>
      <c r="I421" s="303"/>
      <c r="J421" s="303"/>
      <c r="K421" s="303"/>
      <c r="L421" s="303"/>
      <c r="M421" s="303"/>
      <c r="N421" s="303"/>
      <c r="O421" s="303"/>
      <c r="P421" s="303"/>
      <c r="Q421" s="303"/>
      <c r="R421" s="303"/>
      <c r="S421" s="303"/>
      <c r="T421" s="303"/>
      <c r="U421" s="303"/>
      <c r="V421" s="303"/>
      <c r="W421" s="303"/>
      <c r="X421" s="303"/>
      <c r="Y421" s="303"/>
      <c r="Z421" s="303"/>
      <c r="AA421" s="303"/>
      <c r="AB421" s="303"/>
      <c r="AC421" s="303"/>
      <c r="AD421" s="303"/>
    </row>
    <row r="422" spans="1:30" s="329" customFormat="1" ht="12.75" customHeight="1">
      <c r="A422" s="544"/>
      <c r="B422" s="303"/>
      <c r="C422" s="303"/>
      <c r="D422" s="303"/>
      <c r="E422" s="303"/>
      <c r="F422" s="303"/>
      <c r="G422" s="303"/>
      <c r="H422" s="303"/>
      <c r="I422" s="303"/>
      <c r="J422" s="303"/>
      <c r="K422" s="303"/>
      <c r="L422" s="303"/>
      <c r="M422" s="303"/>
      <c r="N422" s="303"/>
      <c r="O422" s="303"/>
      <c r="P422" s="303"/>
      <c r="Q422" s="303"/>
      <c r="R422" s="303"/>
      <c r="S422" s="303"/>
      <c r="T422" s="303"/>
      <c r="U422" s="303"/>
      <c r="V422" s="303"/>
      <c r="W422" s="303"/>
      <c r="X422" s="303"/>
      <c r="Y422" s="303"/>
      <c r="Z422" s="303"/>
      <c r="AA422" s="303"/>
      <c r="AB422" s="303"/>
      <c r="AC422" s="303"/>
      <c r="AD422" s="303"/>
    </row>
    <row r="423" spans="1:30" s="329" customFormat="1" ht="12.75" customHeight="1">
      <c r="A423" s="544"/>
      <c r="B423" s="303"/>
      <c r="C423" s="303"/>
      <c r="D423" s="303"/>
      <c r="E423" s="303"/>
      <c r="F423" s="303"/>
      <c r="G423" s="303"/>
      <c r="H423" s="303"/>
      <c r="I423" s="303"/>
      <c r="J423" s="303"/>
      <c r="K423" s="303"/>
      <c r="L423" s="303"/>
      <c r="M423" s="303"/>
      <c r="N423" s="303"/>
      <c r="O423" s="303"/>
      <c r="P423" s="303"/>
      <c r="Q423" s="303"/>
      <c r="R423" s="303"/>
      <c r="S423" s="303"/>
      <c r="T423" s="303"/>
      <c r="U423" s="303"/>
      <c r="V423" s="303"/>
      <c r="W423" s="303"/>
      <c r="X423" s="303"/>
      <c r="Y423" s="303"/>
      <c r="Z423" s="303"/>
      <c r="AA423" s="303"/>
      <c r="AB423" s="303"/>
      <c r="AC423" s="303"/>
      <c r="AD423" s="303"/>
    </row>
    <row r="424" spans="1:30" s="329" customFormat="1" ht="12.75" customHeight="1">
      <c r="A424" s="544"/>
      <c r="B424" s="303"/>
      <c r="C424" s="303"/>
      <c r="D424" s="303"/>
      <c r="E424" s="303"/>
      <c r="F424" s="303"/>
      <c r="G424" s="303"/>
      <c r="H424" s="303"/>
      <c r="I424" s="303"/>
      <c r="J424" s="303"/>
      <c r="K424" s="303"/>
      <c r="L424" s="303"/>
      <c r="M424" s="303"/>
      <c r="N424" s="303"/>
      <c r="O424" s="303"/>
      <c r="P424" s="303"/>
      <c r="Q424" s="303"/>
      <c r="R424" s="303"/>
      <c r="S424" s="303"/>
      <c r="T424" s="303"/>
      <c r="U424" s="303"/>
      <c r="V424" s="303"/>
      <c r="W424" s="303"/>
      <c r="X424" s="303"/>
      <c r="Y424" s="303"/>
      <c r="Z424" s="303"/>
      <c r="AA424" s="303"/>
      <c r="AB424" s="303"/>
      <c r="AC424" s="303"/>
      <c r="AD424" s="303"/>
    </row>
    <row r="425" spans="1:30" s="329" customFormat="1" ht="12.75" customHeight="1">
      <c r="A425" s="544"/>
      <c r="B425" s="303"/>
      <c r="C425" s="303"/>
      <c r="D425" s="303"/>
      <c r="E425" s="303"/>
      <c r="F425" s="303"/>
      <c r="G425" s="303"/>
      <c r="H425" s="303"/>
      <c r="I425" s="303"/>
      <c r="J425" s="303"/>
      <c r="K425" s="303"/>
      <c r="L425" s="303"/>
      <c r="M425" s="303"/>
      <c r="N425" s="303"/>
      <c r="O425" s="303"/>
      <c r="P425" s="303"/>
      <c r="Q425" s="303"/>
      <c r="R425" s="303"/>
      <c r="S425" s="303"/>
      <c r="T425" s="303"/>
      <c r="U425" s="303"/>
      <c r="V425" s="303"/>
      <c r="W425" s="303"/>
      <c r="X425" s="303"/>
      <c r="Y425" s="303"/>
      <c r="Z425" s="303"/>
      <c r="AA425" s="303"/>
      <c r="AB425" s="303"/>
      <c r="AC425" s="303"/>
      <c r="AD425" s="303"/>
    </row>
    <row r="426" spans="1:30" s="329" customFormat="1" ht="12.75" customHeight="1">
      <c r="A426" s="544"/>
      <c r="B426" s="303"/>
      <c r="C426" s="303"/>
      <c r="D426" s="303"/>
      <c r="E426" s="303"/>
      <c r="F426" s="303"/>
      <c r="G426" s="303"/>
      <c r="H426" s="303"/>
      <c r="I426" s="303"/>
      <c r="J426" s="303"/>
      <c r="K426" s="303"/>
      <c r="L426" s="303"/>
      <c r="M426" s="303"/>
      <c r="N426" s="303"/>
      <c r="O426" s="303"/>
      <c r="P426" s="303"/>
      <c r="Q426" s="303"/>
      <c r="R426" s="303"/>
      <c r="S426" s="303"/>
      <c r="T426" s="303"/>
      <c r="U426" s="303"/>
      <c r="V426" s="303"/>
      <c r="W426" s="303"/>
      <c r="X426" s="303"/>
      <c r="Y426" s="303"/>
      <c r="Z426" s="303"/>
      <c r="AA426" s="303"/>
      <c r="AB426" s="303"/>
      <c r="AC426" s="303"/>
      <c r="AD426" s="303"/>
    </row>
    <row r="427" spans="1:30" s="329" customFormat="1" ht="12.75" customHeight="1">
      <c r="A427" s="544"/>
      <c r="B427" s="303"/>
      <c r="C427" s="303"/>
      <c r="D427" s="303"/>
      <c r="E427" s="303"/>
      <c r="F427" s="303"/>
      <c r="G427" s="303"/>
      <c r="H427" s="303"/>
      <c r="I427" s="303"/>
      <c r="J427" s="303"/>
      <c r="K427" s="303"/>
      <c r="L427" s="303"/>
      <c r="M427" s="303"/>
      <c r="N427" s="303"/>
      <c r="O427" s="303"/>
      <c r="P427" s="303"/>
      <c r="Q427" s="303"/>
      <c r="R427" s="303"/>
      <c r="S427" s="303"/>
      <c r="T427" s="303"/>
      <c r="U427" s="303"/>
      <c r="V427" s="303"/>
      <c r="W427" s="303"/>
      <c r="X427" s="303"/>
      <c r="Y427" s="303"/>
      <c r="Z427" s="303"/>
      <c r="AA427" s="303"/>
      <c r="AB427" s="303"/>
      <c r="AC427" s="303"/>
      <c r="AD427" s="303"/>
    </row>
    <row r="428" spans="1:30" s="329" customFormat="1" ht="12.75" customHeight="1">
      <c r="A428" s="544"/>
      <c r="B428" s="303"/>
      <c r="C428" s="303"/>
      <c r="D428" s="303"/>
      <c r="E428" s="303"/>
      <c r="F428" s="303"/>
      <c r="G428" s="303"/>
      <c r="H428" s="303"/>
      <c r="I428" s="303"/>
      <c r="J428" s="303"/>
      <c r="K428" s="303"/>
      <c r="L428" s="303"/>
      <c r="M428" s="303"/>
      <c r="N428" s="303"/>
      <c r="O428" s="303"/>
      <c r="P428" s="303"/>
      <c r="Q428" s="303"/>
      <c r="R428" s="303"/>
      <c r="S428" s="303"/>
      <c r="T428" s="303"/>
      <c r="U428" s="303"/>
      <c r="V428" s="303"/>
      <c r="W428" s="303"/>
      <c r="X428" s="303"/>
      <c r="Y428" s="303"/>
      <c r="Z428" s="303"/>
      <c r="AA428" s="303"/>
      <c r="AB428" s="303"/>
      <c r="AC428" s="303"/>
      <c r="AD428" s="303"/>
    </row>
    <row r="429" spans="1:30" s="329" customFormat="1" ht="12.75" customHeight="1">
      <c r="A429" s="544"/>
      <c r="B429" s="303"/>
      <c r="C429" s="303"/>
      <c r="D429" s="303"/>
      <c r="E429" s="303"/>
      <c r="F429" s="303"/>
      <c r="G429" s="303"/>
      <c r="H429" s="303"/>
      <c r="I429" s="303"/>
      <c r="J429" s="303"/>
      <c r="K429" s="303"/>
      <c r="L429" s="303"/>
      <c r="M429" s="303"/>
      <c r="N429" s="303"/>
      <c r="O429" s="303"/>
      <c r="P429" s="303"/>
      <c r="Q429" s="303"/>
      <c r="R429" s="303"/>
      <c r="S429" s="303"/>
      <c r="T429" s="303"/>
      <c r="U429" s="303"/>
      <c r="V429" s="303"/>
      <c r="W429" s="303"/>
      <c r="X429" s="303"/>
      <c r="Y429" s="303"/>
      <c r="Z429" s="303"/>
      <c r="AA429" s="303"/>
      <c r="AB429" s="303"/>
      <c r="AC429" s="303"/>
      <c r="AD429" s="303"/>
    </row>
    <row r="430" spans="1:30" s="329" customFormat="1" ht="12.75" customHeight="1">
      <c r="A430" s="544"/>
      <c r="B430" s="303"/>
      <c r="C430" s="303"/>
      <c r="D430" s="303"/>
      <c r="E430" s="303"/>
      <c r="F430" s="303"/>
      <c r="G430" s="303"/>
      <c r="H430" s="303"/>
      <c r="I430" s="303"/>
      <c r="J430" s="303"/>
      <c r="K430" s="303"/>
      <c r="L430" s="303"/>
      <c r="M430" s="303"/>
      <c r="N430" s="303"/>
      <c r="O430" s="303"/>
      <c r="P430" s="303"/>
      <c r="Q430" s="303"/>
      <c r="R430" s="303"/>
      <c r="S430" s="303"/>
      <c r="T430" s="303"/>
      <c r="U430" s="303"/>
      <c r="V430" s="303"/>
      <c r="W430" s="303"/>
      <c r="X430" s="303"/>
      <c r="Y430" s="303"/>
      <c r="Z430" s="303"/>
      <c r="AA430" s="303"/>
      <c r="AB430" s="303"/>
      <c r="AC430" s="303"/>
      <c r="AD430" s="303"/>
    </row>
    <row r="431" spans="1:30" s="329" customFormat="1" ht="12.75" customHeight="1">
      <c r="A431" s="544"/>
      <c r="B431" s="303"/>
      <c r="C431" s="303"/>
      <c r="D431" s="303"/>
      <c r="E431" s="303"/>
      <c r="F431" s="303"/>
      <c r="G431" s="303"/>
      <c r="H431" s="303"/>
      <c r="I431" s="303"/>
      <c r="J431" s="303"/>
      <c r="K431" s="303"/>
      <c r="L431" s="303"/>
      <c r="M431" s="303"/>
      <c r="N431" s="303"/>
      <c r="O431" s="303"/>
      <c r="P431" s="303"/>
      <c r="Q431" s="303"/>
      <c r="R431" s="303"/>
      <c r="S431" s="303"/>
      <c r="T431" s="303"/>
      <c r="U431" s="303"/>
      <c r="V431" s="303"/>
      <c r="W431" s="303"/>
      <c r="X431" s="303"/>
      <c r="Y431" s="303"/>
      <c r="Z431" s="303"/>
      <c r="AA431" s="303"/>
      <c r="AB431" s="303"/>
      <c r="AC431" s="303"/>
      <c r="AD431" s="303"/>
    </row>
    <row r="432" spans="1:30" s="329" customFormat="1" ht="12.75" customHeight="1">
      <c r="A432" s="544"/>
      <c r="B432" s="303"/>
      <c r="C432" s="303"/>
      <c r="D432" s="303"/>
      <c r="E432" s="303"/>
      <c r="F432" s="303"/>
      <c r="G432" s="303"/>
      <c r="H432" s="303"/>
      <c r="I432" s="303"/>
      <c r="J432" s="303"/>
      <c r="K432" s="303"/>
      <c r="L432" s="303"/>
      <c r="M432" s="303"/>
      <c r="N432" s="303"/>
      <c r="O432" s="303"/>
      <c r="P432" s="303"/>
      <c r="Q432" s="303"/>
      <c r="R432" s="303"/>
      <c r="S432" s="303"/>
      <c r="T432" s="303"/>
      <c r="U432" s="303"/>
      <c r="V432" s="303"/>
      <c r="W432" s="303"/>
      <c r="X432" s="303"/>
      <c r="Y432" s="303"/>
      <c r="Z432" s="303"/>
      <c r="AA432" s="303"/>
      <c r="AB432" s="303"/>
      <c r="AC432" s="303"/>
      <c r="AD432" s="303"/>
    </row>
    <row r="433" spans="1:30" s="329" customFormat="1" ht="12.75" customHeight="1">
      <c r="A433" s="544"/>
      <c r="B433" s="303"/>
      <c r="C433" s="303"/>
      <c r="D433" s="303"/>
      <c r="E433" s="303"/>
      <c r="F433" s="303"/>
      <c r="G433" s="303"/>
      <c r="H433" s="303"/>
      <c r="I433" s="303"/>
      <c r="J433" s="303"/>
      <c r="K433" s="303"/>
      <c r="L433" s="303"/>
      <c r="M433" s="303"/>
      <c r="N433" s="303"/>
      <c r="O433" s="303"/>
      <c r="P433" s="303"/>
      <c r="Q433" s="303"/>
      <c r="R433" s="303"/>
      <c r="S433" s="303"/>
      <c r="T433" s="303"/>
      <c r="U433" s="303"/>
      <c r="V433" s="303"/>
      <c r="W433" s="303"/>
      <c r="X433" s="303"/>
      <c r="Y433" s="303"/>
      <c r="Z433" s="303"/>
      <c r="AA433" s="303"/>
      <c r="AB433" s="303"/>
      <c r="AC433" s="303"/>
      <c r="AD433" s="303"/>
    </row>
    <row r="434" spans="1:30" s="329" customFormat="1" ht="12.75" customHeight="1">
      <c r="A434" s="544"/>
      <c r="B434" s="303"/>
      <c r="C434" s="303"/>
      <c r="D434" s="303"/>
      <c r="E434" s="303"/>
      <c r="F434" s="303"/>
      <c r="G434" s="303"/>
      <c r="H434" s="303"/>
      <c r="I434" s="303"/>
      <c r="J434" s="303"/>
      <c r="K434" s="303"/>
      <c r="L434" s="303"/>
      <c r="M434" s="303"/>
      <c r="N434" s="303"/>
      <c r="O434" s="303"/>
      <c r="P434" s="303"/>
      <c r="Q434" s="303"/>
      <c r="R434" s="303"/>
      <c r="S434" s="303"/>
      <c r="T434" s="303"/>
      <c r="U434" s="303"/>
      <c r="V434" s="303"/>
      <c r="W434" s="303"/>
      <c r="X434" s="303"/>
      <c r="Y434" s="303"/>
      <c r="Z434" s="303"/>
      <c r="AA434" s="303"/>
      <c r="AB434" s="303"/>
      <c r="AC434" s="303"/>
      <c r="AD434" s="303"/>
    </row>
    <row r="435" spans="1:30" s="329" customFormat="1" ht="12.75" customHeight="1">
      <c r="A435" s="544"/>
      <c r="B435" s="303"/>
      <c r="C435" s="303"/>
      <c r="D435" s="303"/>
      <c r="E435" s="303"/>
      <c r="F435" s="303"/>
      <c r="G435" s="303"/>
      <c r="H435" s="303"/>
      <c r="I435" s="303"/>
      <c r="J435" s="303"/>
      <c r="K435" s="303"/>
      <c r="L435" s="303"/>
      <c r="M435" s="303"/>
      <c r="N435" s="303"/>
      <c r="O435" s="303"/>
      <c r="P435" s="303"/>
      <c r="Q435" s="303"/>
      <c r="R435" s="303"/>
      <c r="S435" s="303"/>
      <c r="T435" s="303"/>
      <c r="U435" s="303"/>
      <c r="V435" s="303"/>
      <c r="W435" s="303"/>
      <c r="X435" s="303"/>
      <c r="Y435" s="303"/>
      <c r="Z435" s="303"/>
      <c r="AA435" s="303"/>
      <c r="AB435" s="303"/>
      <c r="AC435" s="303"/>
      <c r="AD435" s="303"/>
    </row>
    <row r="436" spans="1:30" s="329" customFormat="1" ht="12.75" customHeight="1">
      <c r="A436" s="544"/>
      <c r="B436" s="303"/>
      <c r="C436" s="303"/>
      <c r="D436" s="303"/>
      <c r="E436" s="303"/>
      <c r="F436" s="303"/>
      <c r="G436" s="303"/>
      <c r="H436" s="303"/>
      <c r="I436" s="303"/>
      <c r="J436" s="303"/>
      <c r="K436" s="303"/>
      <c r="L436" s="303"/>
      <c r="M436" s="303"/>
      <c r="N436" s="303"/>
      <c r="O436" s="303"/>
      <c r="P436" s="303"/>
      <c r="Q436" s="303"/>
      <c r="R436" s="303"/>
      <c r="S436" s="303"/>
      <c r="T436" s="303"/>
      <c r="U436" s="303"/>
      <c r="V436" s="303"/>
      <c r="W436" s="303"/>
      <c r="X436" s="303"/>
      <c r="Y436" s="303"/>
      <c r="Z436" s="303"/>
      <c r="AA436" s="303"/>
      <c r="AB436" s="303"/>
      <c r="AC436" s="303"/>
      <c r="AD436" s="303"/>
    </row>
    <row r="437" spans="1:30" s="329" customFormat="1" ht="12.75" customHeight="1">
      <c r="A437" s="544"/>
      <c r="B437" s="303"/>
      <c r="C437" s="303"/>
      <c r="D437" s="303"/>
      <c r="E437" s="303"/>
      <c r="F437" s="303"/>
      <c r="G437" s="303"/>
      <c r="H437" s="303"/>
      <c r="I437" s="303"/>
      <c r="J437" s="303"/>
      <c r="K437" s="303"/>
      <c r="L437" s="303"/>
      <c r="M437" s="303"/>
      <c r="N437" s="303"/>
      <c r="O437" s="303"/>
      <c r="P437" s="303"/>
      <c r="Q437" s="303"/>
      <c r="R437" s="303"/>
      <c r="S437" s="303"/>
      <c r="T437" s="303"/>
      <c r="U437" s="303"/>
      <c r="V437" s="303"/>
      <c r="W437" s="303"/>
      <c r="X437" s="303"/>
      <c r="Y437" s="303"/>
      <c r="Z437" s="303"/>
      <c r="AA437" s="303"/>
      <c r="AB437" s="303"/>
      <c r="AC437" s="303"/>
      <c r="AD437" s="303"/>
    </row>
    <row r="438" spans="1:30" s="329" customFormat="1" ht="12.75" customHeight="1">
      <c r="A438" s="544"/>
      <c r="B438" s="303"/>
      <c r="C438" s="303"/>
      <c r="D438" s="303"/>
      <c r="E438" s="303"/>
      <c r="F438" s="303"/>
      <c r="G438" s="303"/>
      <c r="H438" s="303"/>
      <c r="I438" s="303"/>
      <c r="J438" s="303"/>
      <c r="K438" s="303"/>
      <c r="L438" s="303"/>
      <c r="M438" s="303"/>
      <c r="N438" s="303"/>
      <c r="O438" s="303"/>
      <c r="P438" s="303"/>
      <c r="Q438" s="303"/>
      <c r="R438" s="303"/>
      <c r="S438" s="303"/>
      <c r="T438" s="303"/>
      <c r="U438" s="303"/>
      <c r="V438" s="303"/>
      <c r="W438" s="303"/>
      <c r="X438" s="303"/>
      <c r="Y438" s="303"/>
      <c r="Z438" s="303"/>
      <c r="AA438" s="303"/>
      <c r="AB438" s="303"/>
      <c r="AC438" s="303"/>
      <c r="AD438" s="303"/>
    </row>
    <row r="439" spans="1:30" s="329" customFormat="1" ht="12.75" customHeight="1">
      <c r="A439" s="544"/>
      <c r="B439" s="303"/>
      <c r="C439" s="303"/>
      <c r="D439" s="303"/>
      <c r="E439" s="303"/>
      <c r="F439" s="303"/>
      <c r="G439" s="303"/>
      <c r="H439" s="303"/>
      <c r="I439" s="303"/>
      <c r="J439" s="303"/>
      <c r="K439" s="303"/>
      <c r="L439" s="303"/>
      <c r="M439" s="303"/>
      <c r="N439" s="303"/>
      <c r="O439" s="303"/>
      <c r="P439" s="303"/>
      <c r="Q439" s="303"/>
      <c r="R439" s="303"/>
      <c r="S439" s="303"/>
      <c r="T439" s="303"/>
      <c r="U439" s="303"/>
      <c r="V439" s="303"/>
      <c r="W439" s="303"/>
      <c r="X439" s="303"/>
      <c r="Y439" s="303"/>
      <c r="Z439" s="303"/>
      <c r="AA439" s="303"/>
      <c r="AB439" s="303"/>
      <c r="AC439" s="303"/>
      <c r="AD439" s="303"/>
    </row>
    <row r="440" spans="1:30" s="329" customFormat="1" ht="12.75" customHeight="1">
      <c r="A440" s="544"/>
      <c r="B440" s="303"/>
      <c r="C440" s="303"/>
      <c r="D440" s="303"/>
      <c r="E440" s="303"/>
      <c r="F440" s="303"/>
      <c r="G440" s="303"/>
      <c r="H440" s="303"/>
      <c r="I440" s="303"/>
      <c r="J440" s="303"/>
      <c r="K440" s="303"/>
      <c r="L440" s="303"/>
      <c r="M440" s="303"/>
      <c r="N440" s="303"/>
      <c r="O440" s="303"/>
      <c r="P440" s="303"/>
      <c r="Q440" s="303"/>
      <c r="R440" s="303"/>
      <c r="S440" s="303"/>
      <c r="T440" s="303"/>
      <c r="U440" s="303"/>
      <c r="V440" s="303"/>
      <c r="W440" s="303"/>
      <c r="X440" s="303"/>
      <c r="Y440" s="303"/>
      <c r="Z440" s="303"/>
      <c r="AA440" s="303"/>
      <c r="AB440" s="303"/>
      <c r="AC440" s="303"/>
      <c r="AD440" s="303"/>
    </row>
    <row r="441" spans="1:30" s="329" customFormat="1" ht="12.75" customHeight="1">
      <c r="A441" s="544"/>
      <c r="B441" s="303"/>
      <c r="C441" s="303"/>
      <c r="D441" s="303"/>
      <c r="E441" s="303"/>
      <c r="F441" s="303"/>
      <c r="G441" s="303"/>
      <c r="H441" s="303"/>
      <c r="I441" s="303"/>
      <c r="J441" s="303"/>
      <c r="K441" s="303"/>
      <c r="L441" s="303"/>
      <c r="M441" s="303"/>
      <c r="N441" s="303"/>
      <c r="O441" s="303"/>
      <c r="P441" s="303"/>
      <c r="Q441" s="303"/>
      <c r="R441" s="303"/>
      <c r="S441" s="303"/>
      <c r="T441" s="303"/>
      <c r="U441" s="303"/>
      <c r="V441" s="303"/>
      <c r="W441" s="303"/>
      <c r="X441" s="303"/>
      <c r="Y441" s="303"/>
      <c r="Z441" s="303"/>
      <c r="AA441" s="303"/>
      <c r="AB441" s="303"/>
      <c r="AC441" s="303"/>
      <c r="AD441" s="303"/>
    </row>
    <row r="442" spans="1:30" s="329" customFormat="1" ht="12.75" customHeight="1">
      <c r="A442" s="544"/>
      <c r="B442" s="303"/>
      <c r="C442" s="303"/>
      <c r="D442" s="303"/>
      <c r="E442" s="303"/>
      <c r="F442" s="303"/>
      <c r="G442" s="303"/>
      <c r="H442" s="303"/>
      <c r="I442" s="303"/>
      <c r="J442" s="303"/>
      <c r="K442" s="303"/>
      <c r="L442" s="303"/>
      <c r="M442" s="303"/>
      <c r="N442" s="303"/>
      <c r="O442" s="303"/>
      <c r="P442" s="303"/>
      <c r="Q442" s="303"/>
      <c r="R442" s="303"/>
      <c r="S442" s="303"/>
      <c r="T442" s="303"/>
      <c r="U442" s="303"/>
      <c r="V442" s="303"/>
      <c r="W442" s="303"/>
      <c r="X442" s="303"/>
      <c r="Y442" s="303"/>
      <c r="Z442" s="303"/>
      <c r="AA442" s="303"/>
      <c r="AB442" s="303"/>
      <c r="AC442" s="303"/>
      <c r="AD442" s="303"/>
    </row>
    <row r="443" spans="1:30" s="329" customFormat="1" ht="12.75" customHeight="1">
      <c r="A443" s="544"/>
      <c r="B443" s="303"/>
      <c r="C443" s="303"/>
      <c r="D443" s="303"/>
      <c r="E443" s="303"/>
      <c r="F443" s="303"/>
      <c r="G443" s="303"/>
      <c r="H443" s="303"/>
      <c r="I443" s="303"/>
      <c r="J443" s="303"/>
      <c r="K443" s="303"/>
      <c r="L443" s="303"/>
      <c r="M443" s="303"/>
      <c r="N443" s="303"/>
      <c r="O443" s="303"/>
      <c r="P443" s="303"/>
      <c r="Q443" s="303"/>
      <c r="R443" s="303"/>
      <c r="S443" s="303"/>
      <c r="T443" s="303"/>
      <c r="U443" s="303"/>
      <c r="V443" s="303"/>
      <c r="W443" s="303"/>
      <c r="X443" s="303"/>
      <c r="Y443" s="303"/>
      <c r="Z443" s="303"/>
      <c r="AA443" s="303"/>
      <c r="AB443" s="303"/>
      <c r="AC443" s="303"/>
      <c r="AD443" s="303"/>
    </row>
    <row r="444" spans="1:30" s="329" customFormat="1" ht="12.75" customHeight="1">
      <c r="A444" s="544"/>
      <c r="B444" s="303"/>
      <c r="C444" s="303"/>
      <c r="D444" s="303"/>
      <c r="E444" s="303"/>
      <c r="F444" s="303"/>
      <c r="G444" s="303"/>
      <c r="H444" s="303"/>
      <c r="I444" s="303"/>
      <c r="J444" s="303"/>
      <c r="K444" s="303"/>
      <c r="L444" s="303"/>
      <c r="M444" s="303"/>
      <c r="N444" s="303"/>
      <c r="O444" s="303"/>
      <c r="P444" s="303"/>
      <c r="Q444" s="303"/>
      <c r="R444" s="303"/>
      <c r="S444" s="303"/>
      <c r="T444" s="303"/>
      <c r="U444" s="303"/>
      <c r="V444" s="303"/>
      <c r="W444" s="303"/>
      <c r="X444" s="303"/>
      <c r="Y444" s="303"/>
      <c r="Z444" s="303"/>
      <c r="AA444" s="303"/>
      <c r="AB444" s="303"/>
      <c r="AC444" s="303"/>
      <c r="AD444" s="303"/>
    </row>
    <row r="445" spans="1:30" s="329" customFormat="1" ht="12.75" customHeight="1">
      <c r="A445" s="544"/>
      <c r="B445" s="303"/>
      <c r="C445" s="303"/>
      <c r="D445" s="303"/>
      <c r="E445" s="303"/>
      <c r="F445" s="303"/>
      <c r="G445" s="303"/>
      <c r="H445" s="303"/>
      <c r="I445" s="303"/>
      <c r="J445" s="303"/>
      <c r="K445" s="303"/>
      <c r="L445" s="303"/>
      <c r="M445" s="303"/>
      <c r="N445" s="303"/>
      <c r="O445" s="303"/>
      <c r="P445" s="303"/>
      <c r="Q445" s="303"/>
      <c r="R445" s="303"/>
      <c r="S445" s="303"/>
      <c r="T445" s="303"/>
      <c r="U445" s="303"/>
      <c r="V445" s="303"/>
      <c r="W445" s="303"/>
      <c r="X445" s="303"/>
      <c r="Y445" s="303"/>
      <c r="Z445" s="303"/>
      <c r="AA445" s="303"/>
      <c r="AB445" s="303"/>
      <c r="AC445" s="303"/>
      <c r="AD445" s="303"/>
    </row>
    <row r="446" spans="1:30" s="329" customFormat="1" ht="12.75" customHeight="1">
      <c r="A446" s="544"/>
      <c r="B446" s="303"/>
      <c r="C446" s="303"/>
      <c r="D446" s="303"/>
      <c r="E446" s="303"/>
      <c r="F446" s="303"/>
      <c r="G446" s="303"/>
      <c r="H446" s="303"/>
      <c r="I446" s="303"/>
      <c r="J446" s="303"/>
      <c r="K446" s="303"/>
      <c r="L446" s="303"/>
      <c r="M446" s="303"/>
      <c r="N446" s="303"/>
      <c r="O446" s="303"/>
      <c r="P446" s="303"/>
      <c r="Q446" s="303"/>
      <c r="R446" s="303"/>
      <c r="S446" s="303"/>
      <c r="T446" s="303"/>
      <c r="U446" s="303"/>
      <c r="V446" s="303"/>
      <c r="W446" s="303"/>
      <c r="X446" s="303"/>
      <c r="Y446" s="303"/>
      <c r="Z446" s="303"/>
      <c r="AA446" s="303"/>
      <c r="AB446" s="303"/>
      <c r="AC446" s="303"/>
      <c r="AD446" s="303"/>
    </row>
    <row r="447" spans="1:30" s="329" customFormat="1" ht="12.75" customHeight="1">
      <c r="A447" s="544"/>
      <c r="B447" s="303"/>
      <c r="C447" s="303"/>
      <c r="D447" s="303"/>
      <c r="E447" s="303"/>
      <c r="F447" s="303"/>
      <c r="G447" s="303"/>
      <c r="H447" s="303"/>
      <c r="I447" s="303"/>
      <c r="J447" s="303"/>
      <c r="K447" s="303"/>
      <c r="L447" s="303"/>
      <c r="M447" s="303"/>
      <c r="N447" s="303"/>
      <c r="O447" s="303"/>
      <c r="P447" s="303"/>
      <c r="Q447" s="303"/>
      <c r="R447" s="303"/>
      <c r="S447" s="303"/>
      <c r="T447" s="303"/>
      <c r="U447" s="303"/>
      <c r="V447" s="303"/>
      <c r="W447" s="303"/>
      <c r="X447" s="303"/>
      <c r="Y447" s="303"/>
      <c r="Z447" s="303"/>
      <c r="AA447" s="303"/>
      <c r="AB447" s="303"/>
      <c r="AC447" s="303"/>
      <c r="AD447" s="303"/>
    </row>
    <row r="448" spans="1:30" s="329" customFormat="1" ht="12.75" customHeight="1">
      <c r="A448" s="544"/>
      <c r="B448" s="303"/>
      <c r="C448" s="303"/>
      <c r="D448" s="303"/>
      <c r="E448" s="303"/>
      <c r="F448" s="303"/>
      <c r="G448" s="303"/>
      <c r="H448" s="303"/>
      <c r="I448" s="303"/>
      <c r="J448" s="303"/>
      <c r="K448" s="303"/>
      <c r="L448" s="303"/>
      <c r="M448" s="303"/>
      <c r="N448" s="303"/>
      <c r="O448" s="303"/>
      <c r="P448" s="303"/>
      <c r="Q448" s="303"/>
      <c r="R448" s="303"/>
      <c r="S448" s="303"/>
      <c r="T448" s="303"/>
      <c r="U448" s="303"/>
      <c r="V448" s="303"/>
      <c r="W448" s="303"/>
      <c r="X448" s="303"/>
      <c r="Y448" s="303"/>
      <c r="Z448" s="303"/>
      <c r="AA448" s="303"/>
      <c r="AB448" s="303"/>
      <c r="AC448" s="303"/>
      <c r="AD448" s="303"/>
    </row>
    <row r="449" spans="1:30" s="329" customFormat="1" ht="12.75" customHeight="1">
      <c r="A449" s="544"/>
      <c r="B449" s="303"/>
      <c r="C449" s="303"/>
      <c r="D449" s="303"/>
      <c r="E449" s="303"/>
      <c r="F449" s="303"/>
      <c r="G449" s="303"/>
      <c r="H449" s="303"/>
      <c r="I449" s="303"/>
      <c r="J449" s="303"/>
      <c r="K449" s="303"/>
      <c r="L449" s="303"/>
      <c r="M449" s="303"/>
      <c r="N449" s="303"/>
      <c r="O449" s="303"/>
      <c r="P449" s="303"/>
      <c r="Q449" s="303"/>
      <c r="R449" s="303"/>
      <c r="S449" s="303"/>
      <c r="T449" s="303"/>
      <c r="U449" s="303"/>
      <c r="V449" s="303"/>
      <c r="W449" s="303"/>
      <c r="X449" s="303"/>
      <c r="Y449" s="303"/>
      <c r="Z449" s="303"/>
      <c r="AA449" s="303"/>
      <c r="AB449" s="303"/>
      <c r="AC449" s="303"/>
      <c r="AD449" s="303"/>
    </row>
    <row r="450" spans="1:30" s="329" customFormat="1" ht="12.75" customHeight="1">
      <c r="A450" s="544"/>
      <c r="B450" s="303"/>
      <c r="C450" s="303"/>
      <c r="D450" s="303"/>
      <c r="E450" s="303"/>
      <c r="F450" s="303"/>
      <c r="G450" s="303"/>
      <c r="H450" s="303"/>
      <c r="I450" s="303"/>
      <c r="J450" s="303"/>
      <c r="K450" s="303"/>
      <c r="L450" s="303"/>
      <c r="M450" s="303"/>
      <c r="N450" s="303"/>
      <c r="O450" s="303"/>
      <c r="P450" s="303"/>
      <c r="Q450" s="303"/>
      <c r="R450" s="303"/>
      <c r="S450" s="303"/>
      <c r="T450" s="303"/>
      <c r="U450" s="303"/>
      <c r="V450" s="303"/>
      <c r="W450" s="303"/>
      <c r="X450" s="303"/>
      <c r="Y450" s="303"/>
      <c r="Z450" s="303"/>
      <c r="AA450" s="303"/>
      <c r="AB450" s="303"/>
      <c r="AC450" s="303"/>
      <c r="AD450" s="303"/>
    </row>
    <row r="451" spans="1:30" s="329" customFormat="1" ht="12.75" customHeight="1">
      <c r="A451" s="544"/>
      <c r="B451" s="303"/>
      <c r="C451" s="303"/>
      <c r="D451" s="303"/>
      <c r="E451" s="303"/>
      <c r="F451" s="303"/>
      <c r="G451" s="303"/>
      <c r="H451" s="303"/>
      <c r="I451" s="303"/>
      <c r="J451" s="303"/>
      <c r="K451" s="303"/>
      <c r="L451" s="303"/>
      <c r="M451" s="303"/>
      <c r="N451" s="303"/>
      <c r="O451" s="303"/>
      <c r="P451" s="303"/>
      <c r="Q451" s="303"/>
      <c r="R451" s="303"/>
      <c r="S451" s="303"/>
      <c r="T451" s="303"/>
      <c r="U451" s="303"/>
      <c r="V451" s="303"/>
      <c r="W451" s="303"/>
      <c r="X451" s="303"/>
      <c r="Y451" s="303"/>
      <c r="Z451" s="303"/>
      <c r="AA451" s="303"/>
      <c r="AB451" s="303"/>
      <c r="AC451" s="303"/>
      <c r="AD451" s="303"/>
    </row>
    <row r="452" spans="1:30" s="329" customFormat="1" ht="12.75" customHeight="1">
      <c r="A452" s="544"/>
      <c r="B452" s="303"/>
      <c r="C452" s="303"/>
      <c r="D452" s="303"/>
      <c r="E452" s="303"/>
      <c r="F452" s="303"/>
      <c r="G452" s="303"/>
      <c r="H452" s="303"/>
      <c r="I452" s="303"/>
      <c r="J452" s="303"/>
      <c r="K452" s="303"/>
      <c r="L452" s="303"/>
      <c r="M452" s="303"/>
      <c r="N452" s="303"/>
      <c r="O452" s="303"/>
      <c r="P452" s="303"/>
      <c r="Q452" s="303"/>
      <c r="R452" s="303"/>
      <c r="S452" s="303"/>
      <c r="T452" s="303"/>
      <c r="U452" s="303"/>
      <c r="V452" s="303"/>
      <c r="W452" s="303"/>
      <c r="X452" s="303"/>
      <c r="Y452" s="303"/>
      <c r="Z452" s="303"/>
      <c r="AA452" s="303"/>
      <c r="AB452" s="303"/>
      <c r="AC452" s="303"/>
      <c r="AD452" s="303"/>
    </row>
    <row r="453" spans="1:30" s="329" customFormat="1" ht="12.75" customHeight="1">
      <c r="A453" s="544"/>
      <c r="B453" s="303"/>
      <c r="C453" s="303"/>
      <c r="D453" s="303"/>
      <c r="E453" s="303"/>
      <c r="F453" s="303"/>
      <c r="G453" s="303"/>
      <c r="H453" s="303"/>
      <c r="I453" s="303"/>
      <c r="J453" s="303"/>
      <c r="K453" s="303"/>
      <c r="L453" s="303"/>
      <c r="M453" s="303"/>
      <c r="N453" s="303"/>
      <c r="O453" s="303"/>
      <c r="P453" s="303"/>
      <c r="Q453" s="303"/>
      <c r="R453" s="303"/>
      <c r="S453" s="303"/>
      <c r="T453" s="303"/>
      <c r="U453" s="303"/>
      <c r="V453" s="303"/>
      <c r="W453" s="303"/>
      <c r="X453" s="303"/>
      <c r="Y453" s="303"/>
      <c r="Z453" s="303"/>
      <c r="AA453" s="303"/>
      <c r="AB453" s="303"/>
      <c r="AC453" s="303"/>
      <c r="AD453" s="303"/>
    </row>
    <row r="454" spans="1:30" s="329" customFormat="1" ht="12.75" customHeight="1">
      <c r="A454" s="544"/>
      <c r="B454" s="303"/>
      <c r="C454" s="303"/>
      <c r="D454" s="303"/>
      <c r="E454" s="303"/>
      <c r="F454" s="303"/>
      <c r="G454" s="303"/>
      <c r="H454" s="303"/>
      <c r="I454" s="303"/>
      <c r="J454" s="303"/>
      <c r="K454" s="303"/>
      <c r="L454" s="303"/>
      <c r="M454" s="303"/>
      <c r="N454" s="303"/>
      <c r="O454" s="303"/>
      <c r="P454" s="303"/>
      <c r="Q454" s="303"/>
      <c r="R454" s="303"/>
      <c r="S454" s="303"/>
      <c r="T454" s="303"/>
      <c r="U454" s="303"/>
      <c r="V454" s="303"/>
      <c r="W454" s="303"/>
      <c r="X454" s="303"/>
      <c r="Y454" s="303"/>
      <c r="Z454" s="303"/>
      <c r="AA454" s="303"/>
      <c r="AB454" s="303"/>
      <c r="AC454" s="303"/>
      <c r="AD454" s="303"/>
    </row>
    <row r="455" spans="1:30" s="329" customFormat="1" ht="12.75" customHeight="1">
      <c r="A455" s="544"/>
      <c r="B455" s="303"/>
      <c r="C455" s="303"/>
      <c r="D455" s="303"/>
      <c r="E455" s="303"/>
      <c r="F455" s="303"/>
      <c r="G455" s="303"/>
      <c r="H455" s="303"/>
      <c r="I455" s="303"/>
      <c r="J455" s="303"/>
      <c r="K455" s="303"/>
      <c r="L455" s="303"/>
      <c r="M455" s="303"/>
      <c r="N455" s="303"/>
      <c r="O455" s="303"/>
      <c r="P455" s="303"/>
      <c r="Q455" s="303"/>
      <c r="R455" s="303"/>
      <c r="S455" s="303"/>
      <c r="T455" s="303"/>
      <c r="U455" s="303"/>
      <c r="V455" s="303"/>
      <c r="W455" s="303"/>
      <c r="X455" s="303"/>
      <c r="Y455" s="303"/>
      <c r="Z455" s="303"/>
      <c r="AA455" s="303"/>
      <c r="AB455" s="303"/>
      <c r="AC455" s="303"/>
      <c r="AD455" s="303"/>
    </row>
    <row r="456" spans="1:30" s="329" customFormat="1" ht="12.75" customHeight="1">
      <c r="A456" s="544"/>
      <c r="B456" s="303"/>
      <c r="C456" s="303"/>
      <c r="D456" s="303"/>
      <c r="E456" s="303"/>
      <c r="F456" s="303"/>
      <c r="G456" s="303"/>
      <c r="H456" s="303"/>
      <c r="I456" s="303"/>
      <c r="J456" s="303"/>
      <c r="K456" s="303"/>
      <c r="L456" s="303"/>
      <c r="M456" s="303"/>
      <c r="N456" s="303"/>
      <c r="O456" s="303"/>
      <c r="P456" s="303"/>
      <c r="Q456" s="303"/>
      <c r="R456" s="303"/>
      <c r="S456" s="303"/>
      <c r="T456" s="303"/>
      <c r="U456" s="303"/>
      <c r="V456" s="303"/>
      <c r="W456" s="303"/>
      <c r="X456" s="303"/>
      <c r="Y456" s="303"/>
      <c r="Z456" s="303"/>
      <c r="AA456" s="303"/>
      <c r="AB456" s="303"/>
      <c r="AC456" s="303"/>
      <c r="AD456" s="303"/>
    </row>
    <row r="457" spans="1:30" s="329" customFormat="1" ht="12.75" customHeight="1">
      <c r="A457" s="544"/>
      <c r="B457" s="303"/>
      <c r="C457" s="303"/>
      <c r="D457" s="303"/>
      <c r="E457" s="303"/>
      <c r="F457" s="303"/>
      <c r="G457" s="303"/>
      <c r="H457" s="303"/>
      <c r="I457" s="303"/>
      <c r="J457" s="303"/>
      <c r="K457" s="303"/>
      <c r="L457" s="303"/>
      <c r="M457" s="303"/>
      <c r="N457" s="303"/>
      <c r="O457" s="303"/>
      <c r="P457" s="303"/>
      <c r="Q457" s="303"/>
      <c r="R457" s="303"/>
      <c r="S457" s="303"/>
      <c r="T457" s="303"/>
      <c r="U457" s="303"/>
      <c r="V457" s="303"/>
      <c r="W457" s="303"/>
      <c r="X457" s="303"/>
      <c r="Y457" s="303"/>
      <c r="Z457" s="303"/>
      <c r="AA457" s="303"/>
      <c r="AB457" s="303"/>
      <c r="AC457" s="303"/>
      <c r="AD457" s="303"/>
    </row>
    <row r="458" spans="1:30" s="329" customFormat="1" ht="12.75" customHeight="1">
      <c r="A458" s="544"/>
      <c r="B458" s="303"/>
      <c r="C458" s="303"/>
      <c r="D458" s="303"/>
      <c r="E458" s="303"/>
      <c r="F458" s="303"/>
      <c r="G458" s="303"/>
      <c r="H458" s="303"/>
      <c r="I458" s="303"/>
      <c r="J458" s="303"/>
      <c r="K458" s="303"/>
      <c r="L458" s="303"/>
      <c r="M458" s="303"/>
      <c r="N458" s="303"/>
      <c r="O458" s="303"/>
      <c r="P458" s="303"/>
      <c r="Q458" s="303"/>
      <c r="R458" s="303"/>
      <c r="S458" s="303"/>
      <c r="T458" s="303"/>
      <c r="U458" s="303"/>
      <c r="V458" s="303"/>
      <c r="W458" s="303"/>
      <c r="X458" s="303"/>
      <c r="Y458" s="303"/>
      <c r="Z458" s="303"/>
      <c r="AA458" s="303"/>
      <c r="AB458" s="303"/>
      <c r="AC458" s="303"/>
      <c r="AD458" s="303"/>
    </row>
    <row r="459" spans="1:30" s="329" customFormat="1" ht="12.75" customHeight="1">
      <c r="A459" s="544"/>
      <c r="B459" s="303"/>
      <c r="C459" s="303"/>
      <c r="D459" s="303"/>
      <c r="E459" s="303"/>
      <c r="F459" s="303"/>
      <c r="G459" s="303"/>
      <c r="H459" s="303"/>
      <c r="I459" s="303"/>
      <c r="J459" s="303"/>
      <c r="K459" s="303"/>
      <c r="L459" s="303"/>
      <c r="M459" s="303"/>
      <c r="N459" s="303"/>
      <c r="O459" s="303"/>
      <c r="P459" s="303"/>
      <c r="Q459" s="303"/>
      <c r="R459" s="303"/>
      <c r="S459" s="303"/>
      <c r="T459" s="303"/>
      <c r="U459" s="303"/>
      <c r="V459" s="303"/>
      <c r="W459" s="303"/>
      <c r="X459" s="303"/>
      <c r="Y459" s="303"/>
      <c r="Z459" s="303"/>
      <c r="AA459" s="303"/>
      <c r="AB459" s="303"/>
      <c r="AC459" s="303"/>
      <c r="AD459" s="303"/>
    </row>
    <row r="460" spans="1:30" s="329" customFormat="1" ht="12.75" customHeight="1">
      <c r="A460" s="544"/>
      <c r="B460" s="303"/>
      <c r="C460" s="303"/>
      <c r="D460" s="303"/>
      <c r="E460" s="303"/>
      <c r="F460" s="303"/>
      <c r="G460" s="303"/>
      <c r="H460" s="303"/>
      <c r="I460" s="303"/>
      <c r="J460" s="303"/>
      <c r="K460" s="303"/>
      <c r="L460" s="303"/>
      <c r="M460" s="303"/>
      <c r="N460" s="303"/>
      <c r="O460" s="303"/>
      <c r="P460" s="303"/>
      <c r="Q460" s="303"/>
      <c r="R460" s="303"/>
      <c r="S460" s="303"/>
      <c r="T460" s="303"/>
      <c r="U460" s="303"/>
      <c r="V460" s="303"/>
      <c r="W460" s="303"/>
      <c r="X460" s="303"/>
      <c r="Y460" s="303"/>
      <c r="Z460" s="303"/>
      <c r="AA460" s="303"/>
      <c r="AB460" s="303"/>
      <c r="AC460" s="303"/>
      <c r="AD460" s="303"/>
    </row>
    <row r="461" spans="1:30" s="329" customFormat="1" ht="12.75" customHeight="1">
      <c r="A461" s="544"/>
      <c r="B461" s="303"/>
      <c r="C461" s="303"/>
      <c r="D461" s="303"/>
      <c r="E461" s="303"/>
      <c r="F461" s="303"/>
      <c r="G461" s="303"/>
      <c r="H461" s="303"/>
      <c r="I461" s="303"/>
      <c r="J461" s="303"/>
      <c r="K461" s="303"/>
      <c r="L461" s="303"/>
      <c r="M461" s="303"/>
      <c r="N461" s="303"/>
      <c r="O461" s="303"/>
      <c r="P461" s="303"/>
      <c r="Q461" s="303"/>
      <c r="R461" s="303"/>
      <c r="S461" s="303"/>
      <c r="T461" s="303"/>
      <c r="U461" s="303"/>
      <c r="V461" s="303"/>
      <c r="W461" s="303"/>
      <c r="X461" s="303"/>
      <c r="Y461" s="303"/>
      <c r="Z461" s="303"/>
      <c r="AA461" s="303"/>
      <c r="AB461" s="303"/>
      <c r="AC461" s="303"/>
      <c r="AD461" s="303"/>
    </row>
    <row r="462" spans="1:30" s="329" customFormat="1" ht="12.75" customHeight="1">
      <c r="A462" s="544"/>
      <c r="B462" s="303"/>
      <c r="C462" s="303"/>
      <c r="D462" s="303"/>
      <c r="E462" s="303"/>
      <c r="F462" s="303"/>
      <c r="G462" s="303"/>
      <c r="H462" s="303"/>
      <c r="I462" s="303"/>
      <c r="J462" s="303"/>
      <c r="K462" s="303"/>
      <c r="L462" s="303"/>
      <c r="M462" s="303"/>
      <c r="N462" s="303"/>
      <c r="O462" s="303"/>
      <c r="P462" s="303"/>
      <c r="Q462" s="303"/>
      <c r="R462" s="303"/>
      <c r="S462" s="303"/>
      <c r="T462" s="303"/>
      <c r="U462" s="303"/>
      <c r="V462" s="303"/>
      <c r="W462" s="303"/>
      <c r="X462" s="303"/>
      <c r="Y462" s="303"/>
      <c r="Z462" s="303"/>
      <c r="AA462" s="303"/>
      <c r="AB462" s="303"/>
      <c r="AC462" s="303"/>
      <c r="AD462" s="303"/>
    </row>
    <row r="463" spans="1:30" s="329" customFormat="1" ht="12.75" customHeight="1">
      <c r="A463" s="544"/>
      <c r="B463" s="303"/>
      <c r="C463" s="303"/>
      <c r="D463" s="303"/>
      <c r="E463" s="303"/>
      <c r="F463" s="303"/>
      <c r="G463" s="303"/>
      <c r="H463" s="303"/>
      <c r="I463" s="303"/>
      <c r="J463" s="303"/>
      <c r="K463" s="303"/>
      <c r="L463" s="303"/>
      <c r="M463" s="303"/>
      <c r="N463" s="303"/>
      <c r="O463" s="303"/>
      <c r="P463" s="303"/>
      <c r="Q463" s="303"/>
      <c r="R463" s="303"/>
      <c r="S463" s="303"/>
      <c r="T463" s="303"/>
      <c r="U463" s="303"/>
      <c r="V463" s="303"/>
      <c r="W463" s="303"/>
      <c r="X463" s="303"/>
      <c r="Y463" s="303"/>
      <c r="Z463" s="303"/>
      <c r="AA463" s="303"/>
      <c r="AB463" s="303"/>
      <c r="AC463" s="303"/>
      <c r="AD463" s="303"/>
    </row>
    <row r="464" spans="1:30" s="329" customFormat="1" ht="12.75" customHeight="1">
      <c r="A464" s="544"/>
      <c r="B464" s="303"/>
      <c r="C464" s="303"/>
      <c r="D464" s="303"/>
      <c r="E464" s="303"/>
      <c r="F464" s="303"/>
      <c r="G464" s="303"/>
      <c r="H464" s="303"/>
      <c r="I464" s="303"/>
      <c r="J464" s="303"/>
      <c r="K464" s="303"/>
      <c r="L464" s="303"/>
      <c r="M464" s="303"/>
      <c r="N464" s="303"/>
      <c r="O464" s="303"/>
      <c r="P464" s="303"/>
      <c r="Q464" s="303"/>
      <c r="R464" s="303"/>
      <c r="S464" s="303"/>
      <c r="T464" s="303"/>
      <c r="U464" s="303"/>
      <c r="V464" s="303"/>
      <c r="W464" s="303"/>
      <c r="X464" s="303"/>
      <c r="Y464" s="303"/>
      <c r="Z464" s="303"/>
      <c r="AA464" s="303"/>
      <c r="AB464" s="303"/>
      <c r="AC464" s="303"/>
      <c r="AD464" s="303"/>
    </row>
    <row r="465" spans="1:30" s="329" customFormat="1" ht="12.75" customHeight="1">
      <c r="A465" s="544"/>
      <c r="B465" s="303"/>
      <c r="C465" s="303"/>
      <c r="D465" s="303"/>
      <c r="E465" s="303"/>
      <c r="F465" s="303"/>
      <c r="G465" s="303"/>
      <c r="H465" s="303"/>
      <c r="I465" s="303"/>
      <c r="J465" s="303"/>
      <c r="K465" s="303"/>
      <c r="L465" s="303"/>
      <c r="M465" s="303"/>
      <c r="N465" s="303"/>
      <c r="O465" s="303"/>
      <c r="P465" s="303"/>
      <c r="Q465" s="303"/>
      <c r="R465" s="303"/>
      <c r="S465" s="303"/>
      <c r="T465" s="303"/>
      <c r="U465" s="303"/>
      <c r="V465" s="303"/>
      <c r="W465" s="303"/>
      <c r="X465" s="303"/>
      <c r="Y465" s="303"/>
      <c r="Z465" s="303"/>
      <c r="AA465" s="303"/>
      <c r="AB465" s="303"/>
      <c r="AC465" s="303"/>
      <c r="AD465" s="303"/>
    </row>
    <row r="466" spans="1:30" s="329" customFormat="1" ht="12.75" customHeight="1">
      <c r="A466" s="544"/>
      <c r="B466" s="303"/>
      <c r="C466" s="303"/>
      <c r="D466" s="303"/>
      <c r="E466" s="303"/>
      <c r="F466" s="303"/>
      <c r="G466" s="303"/>
      <c r="H466" s="303"/>
      <c r="I466" s="303"/>
      <c r="J466" s="303"/>
      <c r="K466" s="303"/>
      <c r="L466" s="303"/>
      <c r="M466" s="303"/>
      <c r="N466" s="303"/>
      <c r="O466" s="303"/>
      <c r="P466" s="303"/>
      <c r="Q466" s="303"/>
      <c r="R466" s="303"/>
      <c r="S466" s="303"/>
      <c r="T466" s="303"/>
      <c r="U466" s="303"/>
      <c r="V466" s="303"/>
      <c r="W466" s="303"/>
      <c r="X466" s="303"/>
      <c r="Y466" s="303"/>
      <c r="Z466" s="303"/>
      <c r="AA466" s="303"/>
      <c r="AB466" s="303"/>
      <c r="AC466" s="303"/>
      <c r="AD466" s="303"/>
    </row>
    <row r="467" spans="1:30" s="329" customFormat="1" ht="12.75" customHeight="1">
      <c r="A467" s="544"/>
      <c r="B467" s="303"/>
      <c r="C467" s="303"/>
      <c r="D467" s="303"/>
      <c r="E467" s="303"/>
      <c r="F467" s="303"/>
      <c r="G467" s="303"/>
      <c r="H467" s="303"/>
      <c r="I467" s="303"/>
      <c r="J467" s="303"/>
      <c r="K467" s="303"/>
      <c r="L467" s="303"/>
      <c r="M467" s="303"/>
      <c r="N467" s="303"/>
      <c r="O467" s="303"/>
      <c r="P467" s="303"/>
      <c r="Q467" s="303"/>
      <c r="R467" s="303"/>
      <c r="S467" s="303"/>
      <c r="T467" s="303"/>
      <c r="U467" s="303"/>
      <c r="V467" s="303"/>
      <c r="W467" s="303"/>
      <c r="X467" s="303"/>
      <c r="Y467" s="303"/>
      <c r="Z467" s="303"/>
      <c r="AA467" s="303"/>
      <c r="AB467" s="303"/>
      <c r="AC467" s="303"/>
      <c r="AD467" s="303"/>
    </row>
    <row r="468" spans="1:30" s="329" customFormat="1" ht="12.75" customHeight="1">
      <c r="A468" s="544"/>
      <c r="B468" s="303"/>
      <c r="C468" s="303"/>
      <c r="D468" s="303"/>
      <c r="E468" s="303"/>
      <c r="F468" s="303"/>
      <c r="G468" s="303"/>
      <c r="H468" s="303"/>
      <c r="I468" s="303"/>
      <c r="J468" s="303"/>
      <c r="K468" s="303"/>
      <c r="L468" s="303"/>
      <c r="M468" s="303"/>
      <c r="N468" s="303"/>
      <c r="O468" s="303"/>
      <c r="P468" s="303"/>
      <c r="Q468" s="303"/>
      <c r="R468" s="303"/>
      <c r="S468" s="303"/>
      <c r="T468" s="303"/>
      <c r="U468" s="303"/>
      <c r="V468" s="303"/>
      <c r="W468" s="303"/>
      <c r="X468" s="303"/>
      <c r="Y468" s="303"/>
      <c r="Z468" s="303"/>
      <c r="AA468" s="303"/>
      <c r="AB468" s="303"/>
      <c r="AC468" s="303"/>
      <c r="AD468" s="303"/>
    </row>
    <row r="469" spans="1:30" s="329" customFormat="1" ht="12.75" customHeight="1">
      <c r="A469" s="544"/>
      <c r="B469" s="303"/>
      <c r="C469" s="303"/>
      <c r="D469" s="303"/>
      <c r="E469" s="303"/>
      <c r="F469" s="303"/>
      <c r="G469" s="303"/>
      <c r="H469" s="303"/>
      <c r="I469" s="303"/>
      <c r="J469" s="303"/>
      <c r="K469" s="303"/>
      <c r="L469" s="303"/>
      <c r="M469" s="303"/>
      <c r="N469" s="303"/>
      <c r="O469" s="303"/>
      <c r="P469" s="303"/>
      <c r="Q469" s="303"/>
      <c r="R469" s="303"/>
      <c r="S469" s="303"/>
      <c r="T469" s="303"/>
      <c r="U469" s="303"/>
      <c r="V469" s="303"/>
      <c r="W469" s="303"/>
      <c r="X469" s="303"/>
      <c r="Y469" s="303"/>
      <c r="Z469" s="303"/>
      <c r="AA469" s="303"/>
      <c r="AB469" s="303"/>
      <c r="AC469" s="303"/>
      <c r="AD469" s="303"/>
    </row>
    <row r="470" spans="1:30" s="329" customFormat="1" ht="12.75" customHeight="1">
      <c r="A470" s="544"/>
      <c r="B470" s="303"/>
      <c r="C470" s="303"/>
      <c r="D470" s="303"/>
      <c r="E470" s="303"/>
      <c r="F470" s="303"/>
      <c r="G470" s="303"/>
      <c r="H470" s="303"/>
      <c r="I470" s="303"/>
      <c r="J470" s="303"/>
      <c r="K470" s="303"/>
      <c r="L470" s="303"/>
      <c r="M470" s="303"/>
      <c r="N470" s="303"/>
      <c r="O470" s="303"/>
      <c r="P470" s="303"/>
      <c r="Q470" s="303"/>
      <c r="R470" s="303"/>
      <c r="S470" s="303"/>
      <c r="T470" s="303"/>
      <c r="U470" s="303"/>
      <c r="V470" s="303"/>
      <c r="W470" s="303"/>
      <c r="X470" s="303"/>
      <c r="Y470" s="303"/>
      <c r="Z470" s="303"/>
      <c r="AA470" s="303"/>
      <c r="AB470" s="303"/>
      <c r="AC470" s="303"/>
      <c r="AD470" s="303"/>
    </row>
    <row r="471" spans="1:30" s="329" customFormat="1" ht="12.75" customHeight="1">
      <c r="A471" s="544"/>
      <c r="B471" s="303"/>
      <c r="C471" s="303"/>
      <c r="D471" s="303"/>
      <c r="E471" s="303"/>
      <c r="F471" s="303"/>
      <c r="G471" s="303"/>
      <c r="H471" s="303"/>
      <c r="I471" s="303"/>
      <c r="J471" s="303"/>
      <c r="K471" s="303"/>
      <c r="L471" s="303"/>
      <c r="M471" s="303"/>
      <c r="N471" s="303"/>
      <c r="O471" s="303"/>
      <c r="P471" s="303"/>
      <c r="Q471" s="303"/>
      <c r="R471" s="303"/>
      <c r="S471" s="303"/>
      <c r="T471" s="303"/>
      <c r="U471" s="303"/>
      <c r="V471" s="303"/>
      <c r="W471" s="303"/>
      <c r="X471" s="303"/>
      <c r="Y471" s="303"/>
      <c r="Z471" s="303"/>
      <c r="AA471" s="303"/>
      <c r="AB471" s="303"/>
      <c r="AC471" s="303"/>
      <c r="AD471" s="303"/>
    </row>
    <row r="472" spans="1:30" s="329" customFormat="1" ht="12.75" customHeight="1">
      <c r="A472" s="544"/>
      <c r="B472" s="303"/>
      <c r="C472" s="303"/>
      <c r="D472" s="303"/>
      <c r="E472" s="303"/>
      <c r="F472" s="303"/>
      <c r="G472" s="303"/>
      <c r="H472" s="303"/>
      <c r="I472" s="303"/>
      <c r="J472" s="303"/>
      <c r="K472" s="303"/>
      <c r="L472" s="303"/>
      <c r="M472" s="303"/>
      <c r="N472" s="303"/>
      <c r="O472" s="303"/>
      <c r="P472" s="303"/>
      <c r="Q472" s="303"/>
      <c r="R472" s="303"/>
      <c r="S472" s="303"/>
      <c r="T472" s="303"/>
      <c r="U472" s="303"/>
      <c r="V472" s="303"/>
      <c r="W472" s="303"/>
      <c r="X472" s="303"/>
      <c r="Y472" s="303"/>
      <c r="Z472" s="303"/>
      <c r="AA472" s="303"/>
      <c r="AB472" s="303"/>
      <c r="AC472" s="303"/>
      <c r="AD472" s="303"/>
    </row>
    <row r="473" spans="1:30" s="329" customFormat="1" ht="12.75" customHeight="1">
      <c r="A473" s="544"/>
      <c r="B473" s="303"/>
      <c r="C473" s="303"/>
      <c r="D473" s="303"/>
      <c r="E473" s="303"/>
      <c r="F473" s="303"/>
      <c r="G473" s="303"/>
      <c r="H473" s="303"/>
      <c r="I473" s="303"/>
      <c r="J473" s="303"/>
      <c r="K473" s="303"/>
      <c r="L473" s="303"/>
      <c r="M473" s="303"/>
      <c r="N473" s="303"/>
      <c r="O473" s="303"/>
      <c r="P473" s="303"/>
      <c r="Q473" s="303"/>
      <c r="R473" s="303"/>
      <c r="S473" s="303"/>
      <c r="T473" s="303"/>
      <c r="U473" s="303"/>
      <c r="V473" s="303"/>
      <c r="W473" s="303"/>
      <c r="X473" s="303"/>
      <c r="Y473" s="303"/>
      <c r="Z473" s="303"/>
      <c r="AA473" s="303"/>
      <c r="AB473" s="303"/>
      <c r="AC473" s="303"/>
      <c r="AD473" s="303"/>
    </row>
    <row r="474" spans="1:30" s="329" customFormat="1" ht="12.75" customHeight="1">
      <c r="A474" s="544"/>
      <c r="B474" s="303"/>
      <c r="C474" s="303"/>
      <c r="D474" s="303"/>
      <c r="E474" s="303"/>
      <c r="F474" s="303"/>
      <c r="G474" s="303"/>
      <c r="H474" s="303"/>
      <c r="I474" s="303"/>
      <c r="J474" s="303"/>
      <c r="K474" s="303"/>
      <c r="L474" s="303"/>
      <c r="M474" s="303"/>
      <c r="N474" s="303"/>
      <c r="O474" s="303"/>
      <c r="P474" s="303"/>
      <c r="Q474" s="303"/>
      <c r="R474" s="303"/>
      <c r="S474" s="303"/>
      <c r="T474" s="303"/>
      <c r="U474" s="303"/>
      <c r="V474" s="303"/>
      <c r="W474" s="303"/>
      <c r="X474" s="303"/>
      <c r="Y474" s="303"/>
      <c r="Z474" s="303"/>
      <c r="AA474" s="303"/>
      <c r="AB474" s="303"/>
      <c r="AC474" s="303"/>
      <c r="AD474" s="303"/>
    </row>
    <row r="475" spans="1:30" s="329" customFormat="1" ht="12.75" customHeight="1">
      <c r="A475" s="544"/>
      <c r="B475" s="303"/>
      <c r="C475" s="303"/>
      <c r="D475" s="303"/>
      <c r="E475" s="303"/>
      <c r="F475" s="303"/>
      <c r="G475" s="303"/>
      <c r="H475" s="303"/>
      <c r="I475" s="303"/>
      <c r="J475" s="303"/>
      <c r="K475" s="303"/>
      <c r="L475" s="303"/>
      <c r="M475" s="303"/>
      <c r="N475" s="303"/>
      <c r="O475" s="303"/>
      <c r="P475" s="303"/>
      <c r="Q475" s="303"/>
      <c r="R475" s="303"/>
      <c r="S475" s="303"/>
      <c r="T475" s="303"/>
      <c r="U475" s="303"/>
      <c r="V475" s="303"/>
      <c r="W475" s="303"/>
      <c r="X475" s="303"/>
      <c r="Y475" s="303"/>
      <c r="Z475" s="303"/>
      <c r="AA475" s="303"/>
      <c r="AB475" s="303"/>
      <c r="AC475" s="303"/>
      <c r="AD475" s="303"/>
    </row>
    <row r="476" spans="1:30" s="329" customFormat="1" ht="12.75" customHeight="1">
      <c r="A476" s="544"/>
      <c r="B476" s="303"/>
      <c r="C476" s="303"/>
      <c r="D476" s="303"/>
      <c r="E476" s="303"/>
      <c r="F476" s="303"/>
      <c r="G476" s="303"/>
      <c r="H476" s="303"/>
      <c r="I476" s="303"/>
      <c r="J476" s="303"/>
      <c r="K476" s="303"/>
      <c r="L476" s="303"/>
      <c r="M476" s="303"/>
      <c r="N476" s="303"/>
      <c r="O476" s="303"/>
      <c r="P476" s="303"/>
      <c r="Q476" s="303"/>
      <c r="R476" s="303"/>
      <c r="S476" s="303"/>
      <c r="T476" s="303"/>
      <c r="U476" s="303"/>
      <c r="V476" s="303"/>
      <c r="W476" s="303"/>
      <c r="X476" s="303"/>
      <c r="Y476" s="303"/>
      <c r="Z476" s="303"/>
      <c r="AA476" s="303"/>
      <c r="AB476" s="303"/>
      <c r="AC476" s="303"/>
      <c r="AD476" s="303"/>
    </row>
    <row r="477" spans="1:30" s="329" customFormat="1" ht="12.75" customHeight="1">
      <c r="A477" s="544"/>
      <c r="B477" s="303"/>
      <c r="C477" s="303"/>
      <c r="D477" s="303"/>
      <c r="E477" s="303"/>
      <c r="F477" s="303"/>
      <c r="G477" s="303"/>
      <c r="H477" s="303"/>
      <c r="I477" s="303"/>
      <c r="J477" s="303"/>
      <c r="K477" s="303"/>
      <c r="L477" s="303"/>
      <c r="M477" s="303"/>
      <c r="N477" s="303"/>
      <c r="O477" s="303"/>
      <c r="P477" s="303"/>
      <c r="Q477" s="303"/>
      <c r="R477" s="303"/>
      <c r="S477" s="303"/>
      <c r="T477" s="303"/>
      <c r="U477" s="303"/>
      <c r="V477" s="303"/>
      <c r="W477" s="303"/>
      <c r="X477" s="303"/>
      <c r="Y477" s="303"/>
      <c r="Z477" s="303"/>
      <c r="AA477" s="303"/>
      <c r="AB477" s="303"/>
      <c r="AC477" s="303"/>
      <c r="AD477" s="303"/>
    </row>
    <row r="478" spans="1:30" s="329" customFormat="1" ht="12.75" customHeight="1">
      <c r="A478" s="544"/>
      <c r="B478" s="303"/>
      <c r="C478" s="303"/>
      <c r="D478" s="303"/>
      <c r="E478" s="303"/>
      <c r="F478" s="303"/>
      <c r="G478" s="303"/>
      <c r="H478" s="303"/>
      <c r="I478" s="303"/>
      <c r="J478" s="303"/>
      <c r="K478" s="303"/>
      <c r="L478" s="303"/>
      <c r="M478" s="303"/>
      <c r="N478" s="303"/>
      <c r="O478" s="303"/>
      <c r="P478" s="303"/>
      <c r="Q478" s="303"/>
      <c r="R478" s="303"/>
      <c r="S478" s="303"/>
      <c r="T478" s="303"/>
      <c r="U478" s="303"/>
      <c r="V478" s="303"/>
      <c r="W478" s="303"/>
      <c r="X478" s="303"/>
      <c r="Y478" s="303"/>
      <c r="Z478" s="303"/>
      <c r="AA478" s="303"/>
      <c r="AB478" s="303"/>
      <c r="AC478" s="303"/>
      <c r="AD478" s="303"/>
    </row>
    <row r="479" spans="1:30" s="329" customFormat="1" ht="12.75" customHeight="1">
      <c r="A479" s="544"/>
      <c r="B479" s="303"/>
      <c r="C479" s="303"/>
      <c r="D479" s="303"/>
      <c r="E479" s="303"/>
      <c r="F479" s="303"/>
      <c r="G479" s="303"/>
      <c r="H479" s="303"/>
      <c r="I479" s="303"/>
      <c r="J479" s="303"/>
      <c r="K479" s="303"/>
      <c r="L479" s="303"/>
      <c r="M479" s="303"/>
      <c r="N479" s="303"/>
      <c r="O479" s="303"/>
      <c r="P479" s="303"/>
      <c r="Q479" s="303"/>
      <c r="R479" s="303"/>
      <c r="S479" s="303"/>
      <c r="T479" s="303"/>
      <c r="U479" s="303"/>
      <c r="V479" s="303"/>
      <c r="W479" s="303"/>
      <c r="X479" s="303"/>
      <c r="Y479" s="303"/>
      <c r="Z479" s="303"/>
      <c r="AA479" s="303"/>
      <c r="AB479" s="303"/>
      <c r="AC479" s="303"/>
      <c r="AD479" s="303"/>
    </row>
    <row r="480" spans="1:30" s="329" customFormat="1" ht="12.75" customHeight="1">
      <c r="A480" s="544"/>
      <c r="B480" s="303"/>
      <c r="C480" s="303"/>
      <c r="D480" s="303"/>
      <c r="E480" s="303"/>
      <c r="F480" s="303"/>
      <c r="G480" s="303"/>
      <c r="H480" s="303"/>
      <c r="I480" s="303"/>
      <c r="J480" s="303"/>
      <c r="K480" s="303"/>
      <c r="L480" s="303"/>
      <c r="M480" s="303"/>
      <c r="N480" s="303"/>
      <c r="O480" s="303"/>
      <c r="P480" s="303"/>
      <c r="Q480" s="303"/>
      <c r="R480" s="303"/>
      <c r="S480" s="303"/>
      <c r="T480" s="303"/>
      <c r="U480" s="303"/>
      <c r="V480" s="303"/>
      <c r="W480" s="303"/>
      <c r="X480" s="303"/>
      <c r="Y480" s="303"/>
      <c r="Z480" s="303"/>
      <c r="AA480" s="303"/>
      <c r="AB480" s="303"/>
      <c r="AC480" s="303"/>
      <c r="AD480" s="303"/>
    </row>
    <row r="481" spans="1:30" s="329" customFormat="1" ht="12.75" customHeight="1">
      <c r="A481" s="544"/>
      <c r="B481" s="303"/>
      <c r="C481" s="303"/>
      <c r="D481" s="303"/>
      <c r="E481" s="303"/>
      <c r="F481" s="303"/>
      <c r="G481" s="303"/>
      <c r="H481" s="303"/>
      <c r="I481" s="303"/>
      <c r="J481" s="303"/>
      <c r="K481" s="303"/>
      <c r="L481" s="303"/>
      <c r="M481" s="303"/>
      <c r="N481" s="303"/>
      <c r="O481" s="303"/>
      <c r="P481" s="303"/>
      <c r="Q481" s="303"/>
      <c r="R481" s="303"/>
      <c r="S481" s="303"/>
      <c r="T481" s="303"/>
      <c r="U481" s="303"/>
      <c r="V481" s="303"/>
      <c r="W481" s="303"/>
      <c r="X481" s="303"/>
      <c r="Y481" s="303"/>
      <c r="Z481" s="303"/>
      <c r="AA481" s="303"/>
      <c r="AB481" s="303"/>
      <c r="AC481" s="303"/>
      <c r="AD481" s="303"/>
    </row>
    <row r="482" spans="1:30" s="329" customFormat="1" ht="12.75" customHeight="1">
      <c r="A482" s="544"/>
      <c r="B482" s="303"/>
      <c r="C482" s="303"/>
      <c r="D482" s="303"/>
      <c r="E482" s="303"/>
      <c r="F482" s="303"/>
      <c r="G482" s="303"/>
      <c r="H482" s="303"/>
      <c r="I482" s="303"/>
      <c r="J482" s="303"/>
      <c r="K482" s="303"/>
      <c r="L482" s="303"/>
      <c r="M482" s="303"/>
      <c r="N482" s="303"/>
      <c r="O482" s="303"/>
      <c r="P482" s="303"/>
      <c r="Q482" s="303"/>
      <c r="R482" s="303"/>
      <c r="S482" s="303"/>
      <c r="T482" s="303"/>
      <c r="U482" s="303"/>
      <c r="V482" s="303"/>
      <c r="W482" s="303"/>
      <c r="X482" s="303"/>
      <c r="Y482" s="303"/>
      <c r="Z482" s="303"/>
      <c r="AA482" s="303"/>
      <c r="AB482" s="303"/>
      <c r="AC482" s="303"/>
      <c r="AD482" s="303"/>
    </row>
    <row r="483" spans="1:30" s="329" customFormat="1" ht="12.75" customHeight="1">
      <c r="A483" s="544"/>
      <c r="B483" s="303"/>
      <c r="C483" s="303"/>
      <c r="D483" s="303"/>
      <c r="E483" s="303"/>
      <c r="F483" s="303"/>
      <c r="G483" s="303"/>
      <c r="H483" s="303"/>
      <c r="I483" s="303"/>
      <c r="J483" s="303"/>
      <c r="K483" s="303"/>
      <c r="L483" s="303"/>
      <c r="M483" s="303"/>
      <c r="N483" s="303"/>
      <c r="O483" s="303"/>
      <c r="P483" s="303"/>
      <c r="Q483" s="303"/>
      <c r="R483" s="303"/>
      <c r="S483" s="303"/>
      <c r="T483" s="303"/>
      <c r="U483" s="303"/>
      <c r="V483" s="303"/>
      <c r="W483" s="303"/>
      <c r="X483" s="303"/>
      <c r="Y483" s="303"/>
      <c r="Z483" s="303"/>
      <c r="AA483" s="303"/>
      <c r="AB483" s="303"/>
      <c r="AC483" s="303"/>
      <c r="AD483" s="303"/>
    </row>
    <row r="484" spans="1:30" s="329" customFormat="1" ht="12.75" customHeight="1">
      <c r="A484" s="544"/>
      <c r="B484" s="303"/>
      <c r="C484" s="303"/>
      <c r="D484" s="303"/>
      <c r="E484" s="303"/>
      <c r="F484" s="303"/>
      <c r="G484" s="303"/>
      <c r="H484" s="303"/>
      <c r="I484" s="303"/>
      <c r="J484" s="303"/>
      <c r="K484" s="303"/>
      <c r="L484" s="303"/>
      <c r="M484" s="303"/>
      <c r="N484" s="303"/>
      <c r="O484" s="303"/>
      <c r="P484" s="303"/>
      <c r="Q484" s="303"/>
      <c r="R484" s="303"/>
      <c r="S484" s="303"/>
      <c r="T484" s="303"/>
      <c r="U484" s="303"/>
      <c r="V484" s="303"/>
      <c r="W484" s="303"/>
      <c r="X484" s="303"/>
      <c r="Y484" s="303"/>
      <c r="Z484" s="303"/>
      <c r="AA484" s="303"/>
      <c r="AB484" s="303"/>
      <c r="AC484" s="303"/>
      <c r="AD484" s="303"/>
    </row>
    <row r="485" spans="1:30" s="329" customFormat="1" ht="12.75" customHeight="1">
      <c r="A485" s="544"/>
      <c r="B485" s="303"/>
      <c r="C485" s="303"/>
      <c r="D485" s="303"/>
      <c r="E485" s="303"/>
      <c r="F485" s="303"/>
      <c r="G485" s="303"/>
      <c r="H485" s="303"/>
      <c r="I485" s="303"/>
      <c r="J485" s="303"/>
      <c r="K485" s="303"/>
      <c r="L485" s="303"/>
      <c r="M485" s="303"/>
      <c r="N485" s="303"/>
      <c r="O485" s="303"/>
      <c r="P485" s="303"/>
      <c r="Q485" s="303"/>
      <c r="R485" s="303"/>
      <c r="S485" s="303"/>
      <c r="T485" s="303"/>
      <c r="U485" s="303"/>
      <c r="V485" s="303"/>
      <c r="W485" s="303"/>
      <c r="X485" s="303"/>
      <c r="Y485" s="303"/>
      <c r="Z485" s="303"/>
      <c r="AA485" s="303"/>
      <c r="AB485" s="303"/>
      <c r="AC485" s="303"/>
      <c r="AD485" s="303"/>
    </row>
    <row r="486" spans="1:30" s="329" customFormat="1" ht="12.75" customHeight="1">
      <c r="A486" s="544"/>
      <c r="B486" s="303"/>
      <c r="C486" s="303"/>
      <c r="D486" s="303"/>
      <c r="E486" s="303"/>
      <c r="F486" s="303"/>
      <c r="G486" s="303"/>
      <c r="H486" s="303"/>
      <c r="I486" s="303"/>
      <c r="J486" s="303"/>
      <c r="K486" s="303"/>
      <c r="L486" s="303"/>
      <c r="M486" s="303"/>
      <c r="N486" s="303"/>
      <c r="O486" s="303"/>
      <c r="P486" s="303"/>
      <c r="Q486" s="303"/>
      <c r="R486" s="303"/>
      <c r="S486" s="303"/>
      <c r="T486" s="303"/>
      <c r="U486" s="303"/>
      <c r="V486" s="303"/>
      <c r="W486" s="303"/>
      <c r="X486" s="303"/>
      <c r="Y486" s="303"/>
      <c r="Z486" s="303"/>
      <c r="AA486" s="303"/>
      <c r="AB486" s="303"/>
      <c r="AC486" s="303"/>
      <c r="AD486" s="303"/>
    </row>
    <row r="487" spans="1:30" s="329" customFormat="1" ht="12.75" customHeight="1">
      <c r="A487" s="544"/>
      <c r="B487" s="303"/>
      <c r="C487" s="303"/>
      <c r="D487" s="303"/>
      <c r="E487" s="303"/>
      <c r="F487" s="303"/>
      <c r="G487" s="303"/>
      <c r="H487" s="303"/>
      <c r="I487" s="303"/>
      <c r="J487" s="303"/>
      <c r="K487" s="303"/>
      <c r="L487" s="303"/>
      <c r="M487" s="303"/>
      <c r="N487" s="303"/>
      <c r="O487" s="303"/>
      <c r="P487" s="303"/>
      <c r="Q487" s="303"/>
      <c r="R487" s="303"/>
      <c r="S487" s="303"/>
      <c r="T487" s="303"/>
      <c r="U487" s="303"/>
      <c r="V487" s="303"/>
      <c r="W487" s="303"/>
      <c r="X487" s="303"/>
      <c r="Y487" s="303"/>
      <c r="Z487" s="303"/>
      <c r="AA487" s="303"/>
      <c r="AB487" s="303"/>
      <c r="AC487" s="303"/>
      <c r="AD487" s="303"/>
    </row>
    <row r="488" spans="1:30" s="329" customFormat="1" ht="12.75" customHeight="1">
      <c r="A488" s="544"/>
      <c r="B488" s="303"/>
      <c r="C488" s="303"/>
      <c r="D488" s="303"/>
      <c r="E488" s="303"/>
      <c r="F488" s="303"/>
      <c r="G488" s="303"/>
      <c r="H488" s="303"/>
      <c r="I488" s="303"/>
      <c r="J488" s="303"/>
      <c r="K488" s="303"/>
      <c r="L488" s="303"/>
      <c r="M488" s="303"/>
      <c r="N488" s="303"/>
      <c r="O488" s="303"/>
      <c r="P488" s="303"/>
      <c r="Q488" s="303"/>
      <c r="R488" s="303"/>
      <c r="S488" s="303"/>
      <c r="T488" s="303"/>
      <c r="U488" s="303"/>
      <c r="V488" s="303"/>
      <c r="W488" s="303"/>
      <c r="X488" s="303"/>
      <c r="Y488" s="303"/>
      <c r="Z488" s="303"/>
      <c r="AA488" s="303"/>
      <c r="AB488" s="303"/>
      <c r="AC488" s="303"/>
      <c r="AD488" s="303"/>
    </row>
    <row r="489" spans="1:30" s="329" customFormat="1" ht="12.75" customHeight="1">
      <c r="A489" s="544"/>
      <c r="B489" s="303"/>
      <c r="C489" s="303"/>
      <c r="D489" s="303"/>
      <c r="E489" s="303"/>
      <c r="F489" s="303"/>
      <c r="G489" s="303"/>
      <c r="H489" s="303"/>
      <c r="I489" s="303"/>
      <c r="J489" s="303"/>
      <c r="K489" s="303"/>
      <c r="L489" s="303"/>
      <c r="M489" s="303"/>
      <c r="N489" s="303"/>
      <c r="O489" s="303"/>
      <c r="P489" s="303"/>
      <c r="Q489" s="303"/>
      <c r="R489" s="303"/>
      <c r="S489" s="303"/>
      <c r="T489" s="303"/>
      <c r="U489" s="303"/>
      <c r="V489" s="303"/>
      <c r="W489" s="303"/>
      <c r="X489" s="303"/>
      <c r="Y489" s="303"/>
      <c r="Z489" s="303"/>
      <c r="AA489" s="303"/>
      <c r="AB489" s="303"/>
      <c r="AC489" s="303"/>
      <c r="AD489" s="303"/>
    </row>
    <row r="490" spans="1:30" s="329" customFormat="1" ht="12.75" customHeight="1">
      <c r="A490" s="544"/>
      <c r="B490" s="303"/>
      <c r="C490" s="303"/>
      <c r="D490" s="303"/>
      <c r="E490" s="303"/>
      <c r="F490" s="303"/>
      <c r="G490" s="303"/>
      <c r="H490" s="303"/>
      <c r="I490" s="303"/>
      <c r="J490" s="303"/>
      <c r="K490" s="303"/>
      <c r="L490" s="303"/>
      <c r="M490" s="303"/>
      <c r="N490" s="303"/>
      <c r="O490" s="303"/>
      <c r="P490" s="303"/>
      <c r="Q490" s="303"/>
      <c r="R490" s="303"/>
      <c r="S490" s="303"/>
      <c r="T490" s="303"/>
      <c r="U490" s="303"/>
      <c r="V490" s="303"/>
      <c r="W490" s="303"/>
      <c r="X490" s="303"/>
      <c r="Y490" s="303"/>
      <c r="Z490" s="303"/>
      <c r="AA490" s="303"/>
      <c r="AB490" s="303"/>
      <c r="AC490" s="303"/>
      <c r="AD490" s="303"/>
    </row>
    <row r="491" spans="1:30" s="329" customFormat="1" ht="12.75" customHeight="1">
      <c r="A491" s="544"/>
      <c r="B491" s="303"/>
      <c r="C491" s="303"/>
      <c r="D491" s="303"/>
      <c r="E491" s="303"/>
      <c r="F491" s="303"/>
      <c r="G491" s="303"/>
      <c r="H491" s="303"/>
      <c r="I491" s="303"/>
      <c r="J491" s="303"/>
      <c r="K491" s="303"/>
      <c r="L491" s="303"/>
      <c r="M491" s="303"/>
      <c r="N491" s="303"/>
      <c r="O491" s="303"/>
      <c r="P491" s="303"/>
      <c r="Q491" s="303"/>
      <c r="R491" s="303"/>
      <c r="S491" s="303"/>
      <c r="T491" s="303"/>
      <c r="U491" s="303"/>
      <c r="V491" s="303"/>
      <c r="W491" s="303"/>
      <c r="X491" s="303"/>
      <c r="Y491" s="303"/>
      <c r="Z491" s="303"/>
      <c r="AA491" s="303"/>
      <c r="AB491" s="303"/>
      <c r="AC491" s="303"/>
      <c r="AD491" s="303"/>
    </row>
    <row r="492" spans="1:30" s="329" customFormat="1" ht="12.75" customHeight="1">
      <c r="A492" s="544"/>
      <c r="B492" s="303"/>
      <c r="C492" s="303"/>
      <c r="D492" s="303"/>
      <c r="E492" s="303"/>
      <c r="F492" s="303"/>
      <c r="G492" s="303"/>
      <c r="H492" s="303"/>
      <c r="I492" s="303"/>
      <c r="J492" s="303"/>
      <c r="K492" s="303"/>
      <c r="L492" s="303"/>
      <c r="M492" s="303"/>
      <c r="N492" s="303"/>
      <c r="O492" s="303"/>
      <c r="P492" s="303"/>
      <c r="Q492" s="303"/>
      <c r="R492" s="303"/>
      <c r="S492" s="303"/>
      <c r="T492" s="303"/>
      <c r="U492" s="303"/>
      <c r="V492" s="303"/>
      <c r="W492" s="303"/>
      <c r="X492" s="303"/>
      <c r="Y492" s="303"/>
      <c r="Z492" s="303"/>
      <c r="AA492" s="303"/>
      <c r="AB492" s="303"/>
      <c r="AC492" s="303"/>
      <c r="AD492" s="303"/>
    </row>
    <row r="493" spans="1:30" s="329" customFormat="1" ht="12.75" customHeight="1">
      <c r="A493" s="544"/>
      <c r="B493" s="303"/>
      <c r="C493" s="303"/>
      <c r="D493" s="303"/>
      <c r="E493" s="303"/>
      <c r="F493" s="303"/>
      <c r="G493" s="303"/>
      <c r="H493" s="303"/>
      <c r="I493" s="303"/>
      <c r="J493" s="303"/>
      <c r="K493" s="303"/>
      <c r="L493" s="303"/>
      <c r="M493" s="303"/>
      <c r="N493" s="303"/>
      <c r="O493" s="303"/>
      <c r="P493" s="303"/>
      <c r="Q493" s="303"/>
      <c r="R493" s="303"/>
      <c r="S493" s="303"/>
      <c r="T493" s="303"/>
      <c r="U493" s="303"/>
      <c r="V493" s="303"/>
      <c r="W493" s="303"/>
      <c r="X493" s="303"/>
      <c r="Y493" s="303"/>
      <c r="Z493" s="303"/>
      <c r="AA493" s="303"/>
      <c r="AB493" s="303"/>
      <c r="AC493" s="303"/>
      <c r="AD493" s="303"/>
    </row>
    <row r="494" spans="1:30" s="329" customFormat="1" ht="12.75" customHeight="1">
      <c r="A494" s="544"/>
      <c r="B494" s="303"/>
      <c r="C494" s="303"/>
      <c r="D494" s="303"/>
      <c r="E494" s="303"/>
      <c r="F494" s="303"/>
      <c r="G494" s="303"/>
      <c r="H494" s="303"/>
      <c r="I494" s="303"/>
      <c r="J494" s="303"/>
      <c r="K494" s="303"/>
      <c r="L494" s="303"/>
      <c r="M494" s="303"/>
      <c r="N494" s="303"/>
      <c r="O494" s="303"/>
      <c r="P494" s="303"/>
      <c r="Q494" s="303"/>
      <c r="R494" s="303"/>
      <c r="S494" s="303"/>
      <c r="T494" s="303"/>
      <c r="U494" s="303"/>
      <c r="V494" s="303"/>
      <c r="W494" s="303"/>
      <c r="X494" s="303"/>
      <c r="Y494" s="303"/>
      <c r="Z494" s="303"/>
      <c r="AA494" s="303"/>
      <c r="AB494" s="303"/>
      <c r="AC494" s="303"/>
      <c r="AD494" s="303"/>
    </row>
    <row r="495" spans="1:30" s="329" customFormat="1" ht="12.75" customHeight="1">
      <c r="A495" s="544"/>
      <c r="B495" s="303"/>
      <c r="C495" s="303"/>
      <c r="D495" s="303"/>
      <c r="E495" s="303"/>
      <c r="F495" s="303"/>
      <c r="G495" s="303"/>
      <c r="H495" s="303"/>
      <c r="I495" s="303"/>
      <c r="J495" s="303"/>
      <c r="K495" s="303"/>
      <c r="L495" s="303"/>
      <c r="M495" s="303"/>
      <c r="N495" s="303"/>
      <c r="O495" s="303"/>
      <c r="P495" s="303"/>
      <c r="Q495" s="303"/>
      <c r="R495" s="303"/>
      <c r="S495" s="303"/>
      <c r="T495" s="303"/>
      <c r="U495" s="303"/>
      <c r="V495" s="303"/>
      <c r="W495" s="303"/>
      <c r="X495" s="303"/>
      <c r="Y495" s="303"/>
      <c r="Z495" s="303"/>
      <c r="AA495" s="303"/>
      <c r="AB495" s="303"/>
      <c r="AC495" s="303"/>
      <c r="AD495" s="303"/>
    </row>
    <row r="496" spans="1:30" s="329" customFormat="1" ht="12.75" customHeight="1">
      <c r="A496" s="544"/>
      <c r="B496" s="303"/>
      <c r="C496" s="303"/>
      <c r="D496" s="303"/>
      <c r="E496" s="303"/>
      <c r="F496" s="303"/>
      <c r="G496" s="303"/>
      <c r="H496" s="303"/>
      <c r="I496" s="303"/>
      <c r="J496" s="303"/>
      <c r="K496" s="303"/>
      <c r="L496" s="303"/>
      <c r="M496" s="303"/>
      <c r="N496" s="303"/>
      <c r="O496" s="303"/>
      <c r="P496" s="303"/>
      <c r="Q496" s="303"/>
      <c r="R496" s="303"/>
      <c r="S496" s="303"/>
      <c r="T496" s="303"/>
      <c r="U496" s="303"/>
      <c r="V496" s="303"/>
      <c r="W496" s="303"/>
      <c r="X496" s="303"/>
      <c r="Y496" s="303"/>
      <c r="Z496" s="303"/>
      <c r="AA496" s="303"/>
      <c r="AB496" s="303"/>
      <c r="AC496" s="303"/>
      <c r="AD496" s="303"/>
    </row>
    <row r="497" spans="1:30" s="329" customFormat="1" ht="12.75" customHeight="1">
      <c r="A497" s="544"/>
      <c r="B497" s="303"/>
      <c r="C497" s="303"/>
      <c r="D497" s="303"/>
      <c r="E497" s="303"/>
      <c r="F497" s="303"/>
      <c r="G497" s="303"/>
      <c r="H497" s="303"/>
      <c r="I497" s="303"/>
      <c r="J497" s="303"/>
      <c r="K497" s="303"/>
      <c r="L497" s="303"/>
      <c r="M497" s="303"/>
      <c r="N497" s="303"/>
      <c r="O497" s="303"/>
      <c r="P497" s="303"/>
      <c r="Q497" s="303"/>
      <c r="R497" s="303"/>
      <c r="S497" s="303"/>
      <c r="T497" s="303"/>
      <c r="U497" s="303"/>
      <c r="V497" s="303"/>
      <c r="W497" s="303"/>
      <c r="X497" s="303"/>
      <c r="Y497" s="303"/>
      <c r="Z497" s="303"/>
      <c r="AA497" s="303"/>
      <c r="AB497" s="303"/>
      <c r="AC497" s="303"/>
      <c r="AD497" s="303"/>
    </row>
    <row r="498" spans="1:30" s="329" customFormat="1" ht="12.75" customHeight="1">
      <c r="A498" s="544"/>
      <c r="B498" s="303"/>
      <c r="C498" s="303"/>
      <c r="D498" s="303"/>
      <c r="E498" s="303"/>
      <c r="F498" s="303"/>
      <c r="G498" s="303"/>
      <c r="H498" s="303"/>
      <c r="I498" s="303"/>
      <c r="J498" s="303"/>
      <c r="K498" s="303"/>
      <c r="L498" s="303"/>
      <c r="M498" s="303"/>
      <c r="N498" s="303"/>
      <c r="O498" s="303"/>
      <c r="P498" s="303"/>
      <c r="Q498" s="303"/>
      <c r="R498" s="303"/>
      <c r="S498" s="303"/>
      <c r="T498" s="303"/>
      <c r="U498" s="303"/>
      <c r="V498" s="303"/>
      <c r="W498" s="303"/>
      <c r="X498" s="303"/>
      <c r="Y498" s="303"/>
      <c r="Z498" s="303"/>
      <c r="AA498" s="303"/>
      <c r="AB498" s="303"/>
      <c r="AC498" s="303"/>
      <c r="AD498" s="303"/>
    </row>
    <row r="499" spans="1:30" s="329" customFormat="1" ht="12.75" customHeight="1">
      <c r="A499" s="544"/>
      <c r="B499" s="303"/>
      <c r="C499" s="303"/>
      <c r="D499" s="303"/>
      <c r="E499" s="303"/>
      <c r="F499" s="303"/>
      <c r="G499" s="303"/>
      <c r="H499" s="303"/>
      <c r="I499" s="303"/>
      <c r="J499" s="303"/>
      <c r="K499" s="303"/>
      <c r="L499" s="303"/>
      <c r="M499" s="303"/>
      <c r="N499" s="303"/>
      <c r="O499" s="303"/>
      <c r="P499" s="303"/>
      <c r="Q499" s="303"/>
      <c r="R499" s="303"/>
      <c r="S499" s="303"/>
      <c r="T499" s="303"/>
      <c r="U499" s="303"/>
      <c r="V499" s="303"/>
      <c r="W499" s="303"/>
      <c r="X499" s="303"/>
      <c r="Y499" s="303"/>
      <c r="Z499" s="303"/>
      <c r="AA499" s="303"/>
      <c r="AB499" s="303"/>
      <c r="AC499" s="303"/>
      <c r="AD499" s="303"/>
    </row>
    <row r="500" spans="1:30" s="329" customFormat="1" ht="12.75" customHeight="1">
      <c r="A500" s="544"/>
      <c r="B500" s="303"/>
      <c r="C500" s="303"/>
      <c r="D500" s="303"/>
      <c r="E500" s="303"/>
      <c r="F500" s="303"/>
      <c r="G500" s="303"/>
      <c r="H500" s="303"/>
      <c r="I500" s="303"/>
      <c r="J500" s="303"/>
      <c r="K500" s="303"/>
      <c r="L500" s="303"/>
      <c r="M500" s="303"/>
      <c r="N500" s="303"/>
      <c r="O500" s="303"/>
      <c r="P500" s="303"/>
      <c r="Q500" s="303"/>
      <c r="R500" s="303"/>
      <c r="S500" s="303"/>
      <c r="T500" s="303"/>
      <c r="U500" s="303"/>
      <c r="V500" s="303"/>
      <c r="W500" s="303"/>
      <c r="X500" s="303"/>
      <c r="Y500" s="303"/>
      <c r="Z500" s="303"/>
      <c r="AA500" s="303"/>
      <c r="AB500" s="303"/>
      <c r="AC500" s="303"/>
      <c r="AD500" s="303"/>
    </row>
    <row r="501" spans="1:30" s="329" customFormat="1" ht="12.75" customHeight="1">
      <c r="A501" s="544"/>
      <c r="B501" s="303"/>
      <c r="C501" s="303"/>
      <c r="D501" s="303"/>
      <c r="E501" s="303"/>
      <c r="F501" s="303"/>
      <c r="G501" s="303"/>
      <c r="H501" s="303"/>
      <c r="I501" s="303"/>
      <c r="J501" s="303"/>
      <c r="K501" s="303"/>
      <c r="L501" s="303"/>
      <c r="M501" s="303"/>
      <c r="N501" s="303"/>
      <c r="O501" s="303"/>
      <c r="P501" s="303"/>
      <c r="Q501" s="303"/>
      <c r="R501" s="303"/>
      <c r="S501" s="303"/>
      <c r="T501" s="303"/>
      <c r="U501" s="303"/>
      <c r="V501" s="303"/>
      <c r="W501" s="303"/>
      <c r="X501" s="303"/>
      <c r="Y501" s="303"/>
      <c r="Z501" s="303"/>
      <c r="AA501" s="303"/>
      <c r="AB501" s="303"/>
      <c r="AC501" s="303"/>
      <c r="AD501" s="303"/>
    </row>
    <row r="502" spans="1:30" s="329" customFormat="1" ht="12.75" customHeight="1">
      <c r="A502" s="544"/>
      <c r="B502" s="303"/>
      <c r="C502" s="303"/>
      <c r="D502" s="303"/>
      <c r="E502" s="303"/>
      <c r="F502" s="303"/>
      <c r="G502" s="303"/>
      <c r="H502" s="303"/>
      <c r="I502" s="303"/>
      <c r="J502" s="303"/>
      <c r="K502" s="303"/>
      <c r="L502" s="303"/>
      <c r="M502" s="303"/>
      <c r="N502" s="303"/>
      <c r="O502" s="303"/>
      <c r="P502" s="303"/>
      <c r="Q502" s="303"/>
      <c r="R502" s="303"/>
      <c r="S502" s="303"/>
      <c r="T502" s="303"/>
      <c r="U502" s="303"/>
      <c r="V502" s="303"/>
      <c r="W502" s="303"/>
      <c r="X502" s="303"/>
      <c r="Y502" s="303"/>
      <c r="Z502" s="303"/>
      <c r="AA502" s="303"/>
      <c r="AB502" s="303"/>
      <c r="AC502" s="303"/>
      <c r="AD502" s="303"/>
    </row>
    <row r="503" spans="1:30" s="329" customFormat="1" ht="12.75" customHeight="1">
      <c r="A503" s="544"/>
      <c r="B503" s="303"/>
      <c r="C503" s="303"/>
      <c r="D503" s="303"/>
      <c r="E503" s="303"/>
      <c r="F503" s="303"/>
      <c r="G503" s="303"/>
      <c r="H503" s="303"/>
      <c r="I503" s="303"/>
      <c r="J503" s="303"/>
      <c r="K503" s="303"/>
      <c r="L503" s="303"/>
      <c r="M503" s="303"/>
      <c r="N503" s="303"/>
      <c r="O503" s="303"/>
      <c r="P503" s="303"/>
      <c r="Q503" s="303"/>
      <c r="R503" s="303"/>
      <c r="S503" s="303"/>
      <c r="T503" s="303"/>
      <c r="U503" s="303"/>
      <c r="V503" s="303"/>
      <c r="W503" s="303"/>
      <c r="X503" s="303"/>
      <c r="Y503" s="303"/>
      <c r="Z503" s="303"/>
      <c r="AA503" s="303"/>
      <c r="AB503" s="303"/>
      <c r="AC503" s="303"/>
      <c r="AD503" s="303"/>
    </row>
    <row r="504" spans="1:30" s="329" customFormat="1" ht="12.75" customHeight="1">
      <c r="A504" s="544"/>
      <c r="B504" s="303"/>
      <c r="C504" s="303"/>
      <c r="D504" s="303"/>
      <c r="E504" s="303"/>
      <c r="F504" s="303"/>
      <c r="G504" s="303"/>
      <c r="H504" s="303"/>
      <c r="I504" s="303"/>
      <c r="J504" s="303"/>
      <c r="K504" s="303"/>
      <c r="L504" s="303"/>
      <c r="M504" s="303"/>
      <c r="N504" s="303"/>
      <c r="O504" s="303"/>
      <c r="P504" s="303"/>
      <c r="Q504" s="303"/>
      <c r="R504" s="303"/>
      <c r="S504" s="303"/>
      <c r="T504" s="303"/>
      <c r="U504" s="303"/>
      <c r="V504" s="303"/>
      <c r="W504" s="303"/>
      <c r="X504" s="303"/>
      <c r="Y504" s="303"/>
      <c r="Z504" s="303"/>
      <c r="AA504" s="303"/>
      <c r="AB504" s="303"/>
      <c r="AC504" s="303"/>
      <c r="AD504" s="303"/>
    </row>
    <row r="505" spans="1:30" s="329" customFormat="1" ht="12.75" customHeight="1">
      <c r="A505" s="544"/>
      <c r="B505" s="303"/>
      <c r="C505" s="303"/>
      <c r="D505" s="303"/>
      <c r="E505" s="303"/>
      <c r="F505" s="303"/>
      <c r="G505" s="303"/>
      <c r="H505" s="303"/>
      <c r="I505" s="303"/>
      <c r="J505" s="303"/>
      <c r="K505" s="303"/>
      <c r="L505" s="303"/>
      <c r="M505" s="303"/>
      <c r="N505" s="303"/>
      <c r="O505" s="303"/>
      <c r="P505" s="303"/>
      <c r="Q505" s="303"/>
      <c r="R505" s="303"/>
      <c r="S505" s="303"/>
      <c r="T505" s="303"/>
      <c r="U505" s="303"/>
      <c r="V505" s="303"/>
      <c r="W505" s="303"/>
      <c r="X505" s="303"/>
      <c r="Y505" s="303"/>
      <c r="Z505" s="303"/>
      <c r="AA505" s="303"/>
      <c r="AB505" s="303"/>
      <c r="AC505" s="303"/>
      <c r="AD505" s="303"/>
    </row>
    <row r="506" spans="1:30" s="329" customFormat="1" ht="12.75" customHeight="1">
      <c r="A506" s="544"/>
      <c r="B506" s="303"/>
      <c r="C506" s="303"/>
      <c r="D506" s="303"/>
      <c r="E506" s="303"/>
      <c r="F506" s="303"/>
      <c r="G506" s="303"/>
      <c r="H506" s="303"/>
      <c r="I506" s="303"/>
      <c r="J506" s="303"/>
      <c r="K506" s="303"/>
      <c r="L506" s="303"/>
      <c r="M506" s="303"/>
      <c r="N506" s="303"/>
      <c r="O506" s="303"/>
      <c r="P506" s="303"/>
      <c r="Q506" s="303"/>
      <c r="R506" s="303"/>
      <c r="S506" s="303"/>
      <c r="T506" s="303"/>
      <c r="U506" s="303"/>
      <c r="V506" s="303"/>
      <c r="W506" s="303"/>
      <c r="X506" s="303"/>
      <c r="Y506" s="303"/>
      <c r="Z506" s="303"/>
      <c r="AA506" s="303"/>
      <c r="AB506" s="303"/>
      <c r="AC506" s="303"/>
      <c r="AD506" s="303"/>
    </row>
    <row r="507" spans="1:30" s="329" customFormat="1" ht="12.75" customHeight="1">
      <c r="A507" s="544"/>
      <c r="B507" s="303"/>
      <c r="C507" s="303"/>
      <c r="D507" s="303"/>
      <c r="E507" s="303"/>
      <c r="F507" s="303"/>
      <c r="G507" s="303"/>
      <c r="H507" s="303"/>
      <c r="I507" s="303"/>
      <c r="J507" s="303"/>
      <c r="K507" s="303"/>
      <c r="L507" s="303"/>
      <c r="M507" s="303"/>
      <c r="N507" s="303"/>
      <c r="O507" s="303"/>
      <c r="P507" s="303"/>
      <c r="Q507" s="303"/>
      <c r="R507" s="303"/>
      <c r="S507" s="303"/>
      <c r="T507" s="303"/>
      <c r="U507" s="303"/>
      <c r="V507" s="303"/>
      <c r="W507" s="303"/>
      <c r="X507" s="303"/>
      <c r="Y507" s="303"/>
      <c r="Z507" s="303"/>
      <c r="AA507" s="303"/>
      <c r="AB507" s="303"/>
      <c r="AC507" s="303"/>
      <c r="AD507" s="303"/>
    </row>
    <row r="508" spans="1:30" s="329" customFormat="1" ht="12.75" customHeight="1">
      <c r="A508" s="544"/>
      <c r="B508" s="303"/>
      <c r="C508" s="303"/>
      <c r="D508" s="303"/>
      <c r="E508" s="303"/>
      <c r="F508" s="303"/>
      <c r="G508" s="303"/>
      <c r="H508" s="303"/>
      <c r="I508" s="303"/>
      <c r="J508" s="303"/>
      <c r="K508" s="303"/>
      <c r="L508" s="303"/>
      <c r="M508" s="303"/>
      <c r="N508" s="303"/>
      <c r="O508" s="303"/>
      <c r="P508" s="303"/>
      <c r="Q508" s="303"/>
      <c r="R508" s="303"/>
      <c r="S508" s="303"/>
      <c r="T508" s="303"/>
      <c r="U508" s="303"/>
      <c r="V508" s="303"/>
      <c r="W508" s="303"/>
      <c r="X508" s="303"/>
      <c r="Y508" s="303"/>
      <c r="Z508" s="303"/>
      <c r="AA508" s="303"/>
      <c r="AB508" s="303"/>
      <c r="AC508" s="303"/>
      <c r="AD508" s="303"/>
    </row>
    <row r="509" spans="1:30" s="329" customFormat="1" ht="12.75" customHeight="1">
      <c r="A509" s="544"/>
      <c r="B509" s="303"/>
      <c r="C509" s="303"/>
      <c r="D509" s="303"/>
      <c r="E509" s="303"/>
      <c r="F509" s="303"/>
      <c r="G509" s="303"/>
      <c r="H509" s="303"/>
      <c r="I509" s="303"/>
      <c r="J509" s="303"/>
      <c r="K509" s="303"/>
      <c r="L509" s="303"/>
      <c r="M509" s="303"/>
      <c r="N509" s="303"/>
      <c r="O509" s="303"/>
      <c r="P509" s="303"/>
      <c r="Q509" s="303"/>
      <c r="R509" s="303"/>
      <c r="S509" s="303"/>
      <c r="T509" s="303"/>
      <c r="U509" s="303"/>
      <c r="V509" s="303"/>
      <c r="W509" s="303"/>
      <c r="X509" s="303"/>
      <c r="Y509" s="303"/>
      <c r="Z509" s="303"/>
      <c r="AA509" s="303"/>
      <c r="AB509" s="303"/>
      <c r="AC509" s="303"/>
      <c r="AD509" s="303"/>
    </row>
    <row r="510" spans="1:30" s="329" customFormat="1" ht="12.75" customHeight="1">
      <c r="A510" s="544"/>
      <c r="B510" s="303"/>
      <c r="C510" s="303"/>
      <c r="D510" s="303"/>
      <c r="E510" s="303"/>
      <c r="F510" s="303"/>
      <c r="G510" s="303"/>
      <c r="H510" s="303"/>
      <c r="I510" s="303"/>
      <c r="J510" s="303"/>
      <c r="K510" s="303"/>
      <c r="L510" s="303"/>
      <c r="M510" s="303"/>
      <c r="N510" s="303"/>
      <c r="O510" s="303"/>
      <c r="P510" s="303"/>
      <c r="Q510" s="303"/>
      <c r="R510" s="303"/>
      <c r="S510" s="303"/>
      <c r="T510" s="303"/>
      <c r="U510" s="303"/>
      <c r="V510" s="303"/>
      <c r="W510" s="303"/>
      <c r="X510" s="303"/>
      <c r="Y510" s="303"/>
      <c r="Z510" s="303"/>
      <c r="AA510" s="303"/>
      <c r="AB510" s="303"/>
      <c r="AC510" s="303"/>
      <c r="AD510" s="303"/>
    </row>
    <row r="511" spans="1:30" s="329" customFormat="1" ht="12.75" customHeight="1">
      <c r="A511" s="544"/>
      <c r="B511" s="303"/>
      <c r="C511" s="303"/>
      <c r="D511" s="303"/>
      <c r="E511" s="303"/>
      <c r="F511" s="303"/>
      <c r="G511" s="303"/>
      <c r="H511" s="303"/>
      <c r="I511" s="303"/>
      <c r="J511" s="303"/>
      <c r="K511" s="303"/>
      <c r="L511" s="303"/>
      <c r="M511" s="303"/>
      <c r="N511" s="303"/>
      <c r="O511" s="303"/>
      <c r="P511" s="303"/>
      <c r="Q511" s="303"/>
      <c r="R511" s="303"/>
      <c r="S511" s="303"/>
      <c r="T511" s="303"/>
      <c r="U511" s="303"/>
      <c r="V511" s="303"/>
      <c r="W511" s="303"/>
      <c r="X511" s="303"/>
      <c r="Y511" s="303"/>
      <c r="Z511" s="303"/>
      <c r="AA511" s="303"/>
      <c r="AB511" s="303"/>
      <c r="AC511" s="303"/>
      <c r="AD511" s="303"/>
    </row>
    <row r="512" spans="1:30" s="329" customFormat="1" ht="12.75" customHeight="1">
      <c r="A512" s="544"/>
      <c r="B512" s="303"/>
      <c r="C512" s="303"/>
      <c r="D512" s="303"/>
      <c r="E512" s="303"/>
      <c r="F512" s="303"/>
      <c r="G512" s="303"/>
      <c r="H512" s="303"/>
      <c r="I512" s="303"/>
      <c r="J512" s="303"/>
      <c r="K512" s="303"/>
      <c r="L512" s="303"/>
      <c r="M512" s="303"/>
      <c r="N512" s="303"/>
      <c r="O512" s="303"/>
      <c r="P512" s="303"/>
      <c r="Q512" s="303"/>
      <c r="R512" s="303"/>
      <c r="S512" s="303"/>
      <c r="T512" s="303"/>
      <c r="U512" s="303"/>
      <c r="V512" s="303"/>
      <c r="W512" s="303"/>
      <c r="X512" s="303"/>
      <c r="Y512" s="303"/>
      <c r="Z512" s="303"/>
      <c r="AA512" s="303"/>
      <c r="AB512" s="303"/>
      <c r="AC512" s="303"/>
      <c r="AD512" s="303"/>
    </row>
    <row r="513" spans="1:30" s="329" customFormat="1" ht="12.75" customHeight="1">
      <c r="A513" s="544"/>
      <c r="B513" s="303"/>
      <c r="C513" s="303"/>
      <c r="D513" s="303"/>
      <c r="E513" s="303"/>
      <c r="F513" s="303"/>
      <c r="G513" s="303"/>
      <c r="H513" s="303"/>
      <c r="I513" s="303"/>
      <c r="J513" s="303"/>
      <c r="K513" s="303"/>
      <c r="L513" s="303"/>
      <c r="M513" s="303"/>
      <c r="N513" s="303"/>
      <c r="O513" s="303"/>
      <c r="P513" s="303"/>
      <c r="Q513" s="303"/>
      <c r="R513" s="303"/>
      <c r="S513" s="303"/>
      <c r="T513" s="303"/>
      <c r="U513" s="303"/>
      <c r="V513" s="303"/>
      <c r="W513" s="303"/>
      <c r="X513" s="303"/>
      <c r="Y513" s="303"/>
      <c r="Z513" s="303"/>
      <c r="AA513" s="303"/>
      <c r="AB513" s="303"/>
      <c r="AC513" s="303"/>
      <c r="AD513" s="303"/>
    </row>
    <row r="514" spans="1:30" s="329" customFormat="1" ht="12.75" customHeight="1">
      <c r="A514" s="544"/>
      <c r="B514" s="303"/>
      <c r="C514" s="303"/>
      <c r="D514" s="303"/>
      <c r="E514" s="303"/>
      <c r="F514" s="303"/>
      <c r="G514" s="303"/>
      <c r="H514" s="303"/>
      <c r="I514" s="303"/>
      <c r="J514" s="303"/>
      <c r="K514" s="303"/>
      <c r="L514" s="303"/>
      <c r="M514" s="303"/>
      <c r="N514" s="303"/>
      <c r="O514" s="303"/>
      <c r="P514" s="303"/>
      <c r="Q514" s="303"/>
      <c r="R514" s="303"/>
      <c r="S514" s="303"/>
      <c r="T514" s="303"/>
      <c r="U514" s="303"/>
      <c r="V514" s="303"/>
      <c r="W514" s="303"/>
      <c r="X514" s="303"/>
      <c r="Y514" s="303"/>
      <c r="Z514" s="303"/>
      <c r="AA514" s="303"/>
      <c r="AB514" s="303"/>
      <c r="AC514" s="303"/>
      <c r="AD514" s="303"/>
    </row>
    <row r="515" spans="1:30" s="329" customFormat="1" ht="12.75" customHeight="1">
      <c r="A515" s="544"/>
      <c r="B515" s="303"/>
      <c r="C515" s="303"/>
      <c r="D515" s="303"/>
      <c r="E515" s="303"/>
      <c r="F515" s="303"/>
      <c r="G515" s="303"/>
      <c r="H515" s="303"/>
      <c r="I515" s="303"/>
      <c r="J515" s="303"/>
      <c r="K515" s="303"/>
      <c r="L515" s="303"/>
      <c r="M515" s="303"/>
      <c r="N515" s="303"/>
      <c r="O515" s="303"/>
      <c r="P515" s="303"/>
      <c r="Q515" s="303"/>
      <c r="R515" s="303"/>
      <c r="S515" s="303"/>
      <c r="T515" s="303"/>
      <c r="U515" s="303"/>
      <c r="V515" s="303"/>
      <c r="W515" s="303"/>
      <c r="X515" s="303"/>
      <c r="Y515" s="303"/>
      <c r="Z515" s="303"/>
      <c r="AA515" s="303"/>
      <c r="AB515" s="303"/>
      <c r="AC515" s="303"/>
      <c r="AD515" s="303"/>
    </row>
    <row r="516" spans="1:30" s="329" customFormat="1" ht="12.75" customHeight="1">
      <c r="A516" s="544"/>
      <c r="B516" s="303"/>
      <c r="C516" s="303"/>
      <c r="D516" s="303"/>
      <c r="E516" s="303"/>
      <c r="F516" s="303"/>
      <c r="G516" s="303"/>
      <c r="H516" s="303"/>
      <c r="I516" s="303"/>
      <c r="J516" s="303"/>
      <c r="K516" s="303"/>
      <c r="L516" s="303"/>
      <c r="M516" s="303"/>
      <c r="N516" s="303"/>
      <c r="O516" s="303"/>
      <c r="P516" s="303"/>
      <c r="Q516" s="303"/>
      <c r="R516" s="303"/>
      <c r="S516" s="303"/>
      <c r="T516" s="303"/>
      <c r="U516" s="303"/>
      <c r="V516" s="303"/>
      <c r="W516" s="303"/>
      <c r="X516" s="303"/>
      <c r="Y516" s="303"/>
      <c r="Z516" s="303"/>
      <c r="AA516" s="303"/>
      <c r="AB516" s="303"/>
      <c r="AC516" s="303"/>
      <c r="AD516" s="303"/>
    </row>
    <row r="517" spans="1:30" s="329" customFormat="1" ht="12.75" customHeight="1">
      <c r="A517" s="544"/>
      <c r="B517" s="303"/>
      <c r="C517" s="303"/>
      <c r="D517" s="303"/>
      <c r="E517" s="303"/>
      <c r="F517" s="303"/>
      <c r="G517" s="303"/>
      <c r="H517" s="303"/>
      <c r="I517" s="303"/>
      <c r="J517" s="303"/>
      <c r="K517" s="303"/>
      <c r="L517" s="303"/>
      <c r="M517" s="303"/>
      <c r="N517" s="303"/>
      <c r="O517" s="303"/>
      <c r="P517" s="303"/>
      <c r="Q517" s="303"/>
      <c r="R517" s="303"/>
      <c r="S517" s="303"/>
      <c r="T517" s="303"/>
      <c r="U517" s="303"/>
      <c r="V517" s="303"/>
      <c r="W517" s="303"/>
      <c r="X517" s="303"/>
      <c r="Y517" s="303"/>
      <c r="Z517" s="303"/>
      <c r="AA517" s="303"/>
      <c r="AB517" s="303"/>
      <c r="AC517" s="303"/>
      <c r="AD517" s="303"/>
    </row>
    <row r="518" spans="1:30" s="329" customFormat="1" ht="12.75" customHeight="1">
      <c r="A518" s="544"/>
      <c r="B518" s="303"/>
      <c r="C518" s="303"/>
      <c r="D518" s="303"/>
      <c r="E518" s="303"/>
      <c r="F518" s="303"/>
      <c r="G518" s="303"/>
      <c r="H518" s="303"/>
      <c r="I518" s="303"/>
      <c r="J518" s="303"/>
      <c r="K518" s="303"/>
      <c r="L518" s="303"/>
      <c r="M518" s="303"/>
      <c r="N518" s="303"/>
      <c r="O518" s="303"/>
      <c r="P518" s="303"/>
      <c r="Q518" s="303"/>
      <c r="R518" s="303"/>
      <c r="S518" s="303"/>
      <c r="T518" s="303"/>
      <c r="U518" s="303"/>
      <c r="V518" s="303"/>
      <c r="W518" s="303"/>
      <c r="X518" s="303"/>
      <c r="Y518" s="303"/>
      <c r="Z518" s="303"/>
      <c r="AA518" s="303"/>
      <c r="AB518" s="303"/>
      <c r="AC518" s="303"/>
      <c r="AD518" s="303"/>
    </row>
    <row r="519" spans="1:30" s="329" customFormat="1" ht="12.75" customHeight="1">
      <c r="A519" s="544"/>
      <c r="B519" s="303"/>
      <c r="C519" s="303"/>
      <c r="D519" s="303"/>
      <c r="E519" s="303"/>
      <c r="F519" s="303"/>
      <c r="G519" s="303"/>
      <c r="H519" s="303"/>
      <c r="I519" s="303"/>
      <c r="J519" s="303"/>
      <c r="K519" s="303"/>
      <c r="L519" s="303"/>
      <c r="M519" s="303"/>
      <c r="N519" s="303"/>
      <c r="O519" s="303"/>
      <c r="P519" s="303"/>
      <c r="Q519" s="303"/>
      <c r="R519" s="303"/>
      <c r="S519" s="303"/>
      <c r="T519" s="303"/>
      <c r="U519" s="303"/>
      <c r="V519" s="303"/>
      <c r="W519" s="303"/>
      <c r="X519" s="303"/>
      <c r="Y519" s="303"/>
      <c r="Z519" s="303"/>
      <c r="AA519" s="303"/>
      <c r="AB519" s="303"/>
      <c r="AC519" s="303"/>
      <c r="AD519" s="303"/>
    </row>
    <row r="520" spans="1:30" s="329" customFormat="1" ht="12.75" customHeight="1">
      <c r="A520" s="544"/>
      <c r="B520" s="303"/>
      <c r="C520" s="303"/>
      <c r="D520" s="303"/>
      <c r="E520" s="303"/>
      <c r="F520" s="303"/>
      <c r="G520" s="303"/>
      <c r="H520" s="303"/>
      <c r="I520" s="303"/>
      <c r="J520" s="303"/>
      <c r="K520" s="303"/>
      <c r="L520" s="303"/>
      <c r="M520" s="303"/>
      <c r="N520" s="303"/>
      <c r="O520" s="303"/>
      <c r="P520" s="303"/>
      <c r="Q520" s="303"/>
      <c r="R520" s="303"/>
      <c r="S520" s="303"/>
      <c r="T520" s="303"/>
      <c r="U520" s="303"/>
      <c r="V520" s="303"/>
      <c r="W520" s="303"/>
      <c r="X520" s="303"/>
      <c r="Y520" s="303"/>
      <c r="Z520" s="303"/>
      <c r="AA520" s="303"/>
      <c r="AB520" s="303"/>
      <c r="AC520" s="303"/>
      <c r="AD520" s="303"/>
    </row>
    <row r="521" spans="1:30" s="329" customFormat="1" ht="12.75" customHeight="1">
      <c r="A521" s="544"/>
      <c r="B521" s="303"/>
      <c r="C521" s="303"/>
      <c r="D521" s="303"/>
      <c r="E521" s="303"/>
      <c r="F521" s="303"/>
      <c r="G521" s="303"/>
      <c r="H521" s="303"/>
      <c r="I521" s="303"/>
      <c r="J521" s="303"/>
      <c r="K521" s="303"/>
      <c r="L521" s="303"/>
      <c r="M521" s="303"/>
      <c r="N521" s="303"/>
      <c r="O521" s="303"/>
      <c r="P521" s="303"/>
      <c r="Q521" s="303"/>
      <c r="R521" s="303"/>
      <c r="S521" s="303"/>
      <c r="T521" s="303"/>
      <c r="U521" s="303"/>
      <c r="V521" s="303"/>
      <c r="W521" s="303"/>
      <c r="X521" s="303"/>
      <c r="Y521" s="303"/>
      <c r="Z521" s="303"/>
      <c r="AA521" s="303"/>
      <c r="AB521" s="303"/>
      <c r="AC521" s="303"/>
      <c r="AD521" s="303"/>
    </row>
    <row r="522" spans="1:30" s="329" customFormat="1" ht="12.75" customHeight="1">
      <c r="A522" s="544"/>
      <c r="B522" s="303"/>
      <c r="C522" s="303"/>
      <c r="D522" s="303"/>
      <c r="E522" s="303"/>
      <c r="F522" s="303"/>
      <c r="G522" s="303"/>
      <c r="H522" s="303"/>
      <c r="I522" s="303"/>
      <c r="J522" s="303"/>
      <c r="K522" s="303"/>
      <c r="L522" s="303"/>
      <c r="M522" s="303"/>
      <c r="N522" s="303"/>
      <c r="O522" s="303"/>
      <c r="P522" s="303"/>
      <c r="Q522" s="303"/>
      <c r="R522" s="303"/>
      <c r="S522" s="303"/>
      <c r="T522" s="303"/>
      <c r="U522" s="303"/>
      <c r="V522" s="303"/>
      <c r="W522" s="303"/>
      <c r="X522" s="303"/>
      <c r="Y522" s="303"/>
      <c r="Z522" s="303"/>
      <c r="AA522" s="303"/>
      <c r="AB522" s="303"/>
      <c r="AC522" s="303"/>
      <c r="AD522" s="303"/>
    </row>
    <row r="523" spans="1:30" s="329" customFormat="1" ht="12.75" customHeight="1">
      <c r="A523" s="544"/>
      <c r="B523" s="303"/>
      <c r="C523" s="303"/>
      <c r="D523" s="303"/>
      <c r="E523" s="303"/>
      <c r="F523" s="303"/>
      <c r="G523" s="303"/>
      <c r="H523" s="303"/>
      <c r="I523" s="303"/>
      <c r="J523" s="303"/>
      <c r="K523" s="303"/>
      <c r="L523" s="303"/>
      <c r="M523" s="303"/>
      <c r="N523" s="303"/>
      <c r="O523" s="303"/>
      <c r="P523" s="303"/>
      <c r="Q523" s="303"/>
      <c r="R523" s="303"/>
      <c r="S523" s="303"/>
      <c r="T523" s="303"/>
      <c r="U523" s="303"/>
      <c r="V523" s="303"/>
      <c r="W523" s="303"/>
      <c r="X523" s="303"/>
      <c r="Y523" s="303"/>
      <c r="Z523" s="303"/>
      <c r="AA523" s="303"/>
      <c r="AB523" s="303"/>
      <c r="AC523" s="303"/>
      <c r="AD523" s="303"/>
    </row>
    <row r="524" spans="1:30" s="329" customFormat="1" ht="12.75" customHeight="1">
      <c r="A524" s="544"/>
      <c r="B524" s="303"/>
      <c r="C524" s="303"/>
      <c r="D524" s="303"/>
      <c r="E524" s="303"/>
      <c r="F524" s="303"/>
      <c r="G524" s="303"/>
      <c r="H524" s="303"/>
      <c r="I524" s="303"/>
      <c r="J524" s="303"/>
      <c r="K524" s="303"/>
      <c r="L524" s="303"/>
      <c r="M524" s="303"/>
      <c r="N524" s="303"/>
      <c r="O524" s="303"/>
      <c r="P524" s="303"/>
      <c r="Q524" s="303"/>
      <c r="R524" s="303"/>
      <c r="S524" s="303"/>
      <c r="T524" s="303"/>
      <c r="U524" s="303"/>
      <c r="V524" s="303"/>
      <c r="W524" s="303"/>
      <c r="X524" s="303"/>
      <c r="Y524" s="303"/>
      <c r="Z524" s="303"/>
      <c r="AA524" s="303"/>
      <c r="AB524" s="303"/>
      <c r="AC524" s="303"/>
      <c r="AD524" s="303"/>
    </row>
    <row r="525" spans="1:30" s="329" customFormat="1" ht="12.75" customHeight="1">
      <c r="A525" s="544"/>
      <c r="B525" s="303"/>
      <c r="C525" s="303"/>
      <c r="D525" s="303"/>
      <c r="E525" s="303"/>
      <c r="F525" s="303"/>
      <c r="G525" s="303"/>
      <c r="H525" s="303"/>
      <c r="I525" s="303"/>
      <c r="J525" s="303"/>
      <c r="K525" s="303"/>
      <c r="L525" s="303"/>
      <c r="M525" s="303"/>
      <c r="N525" s="303"/>
      <c r="O525" s="303"/>
      <c r="P525" s="303"/>
      <c r="Q525" s="303"/>
      <c r="R525" s="303"/>
      <c r="S525" s="303"/>
      <c r="T525" s="303"/>
      <c r="U525" s="303"/>
      <c r="V525" s="303"/>
      <c r="W525" s="303"/>
      <c r="X525" s="303"/>
      <c r="Y525" s="303"/>
      <c r="Z525" s="303"/>
      <c r="AA525" s="303"/>
      <c r="AB525" s="303"/>
      <c r="AC525" s="303"/>
      <c r="AD525" s="303"/>
    </row>
    <row r="526" spans="1:30" s="329" customFormat="1" ht="12.75" customHeight="1">
      <c r="A526" s="544"/>
      <c r="B526" s="303"/>
      <c r="C526" s="303"/>
      <c r="D526" s="303"/>
      <c r="E526" s="303"/>
      <c r="F526" s="303"/>
      <c r="G526" s="303"/>
      <c r="H526" s="303"/>
      <c r="I526" s="303"/>
      <c r="J526" s="303"/>
      <c r="K526" s="303"/>
      <c r="L526" s="303"/>
      <c r="M526" s="303"/>
      <c r="N526" s="303"/>
      <c r="O526" s="303"/>
      <c r="P526" s="303"/>
      <c r="Q526" s="303"/>
      <c r="R526" s="303"/>
      <c r="S526" s="303"/>
      <c r="T526" s="303"/>
      <c r="U526" s="303"/>
      <c r="V526" s="303"/>
      <c r="W526" s="303"/>
      <c r="X526" s="303"/>
      <c r="Y526" s="303"/>
      <c r="Z526" s="303"/>
      <c r="AA526" s="303"/>
      <c r="AB526" s="303"/>
      <c r="AC526" s="303"/>
      <c r="AD526" s="303"/>
    </row>
    <row r="527" spans="1:30" s="329" customFormat="1" ht="12.75" customHeight="1">
      <c r="A527" s="544"/>
      <c r="B527" s="303"/>
      <c r="C527" s="303"/>
      <c r="D527" s="303"/>
      <c r="E527" s="303"/>
      <c r="F527" s="303"/>
      <c r="G527" s="303"/>
      <c r="H527" s="303"/>
      <c r="I527" s="303"/>
      <c r="J527" s="303"/>
      <c r="K527" s="303"/>
      <c r="L527" s="303"/>
      <c r="M527" s="303"/>
      <c r="N527" s="303"/>
      <c r="O527" s="303"/>
      <c r="P527" s="303"/>
      <c r="Q527" s="303"/>
      <c r="R527" s="303"/>
      <c r="S527" s="303"/>
      <c r="T527" s="303"/>
      <c r="U527" s="303"/>
      <c r="V527" s="303"/>
      <c r="W527" s="303"/>
      <c r="X527" s="303"/>
      <c r="Y527" s="303"/>
      <c r="Z527" s="303"/>
      <c r="AA527" s="303"/>
      <c r="AB527" s="303"/>
      <c r="AC527" s="303"/>
      <c r="AD527" s="303"/>
    </row>
    <row r="528" spans="1:30" s="329" customFormat="1" ht="12.75" customHeight="1">
      <c r="A528" s="544"/>
      <c r="B528" s="303"/>
      <c r="C528" s="303"/>
      <c r="D528" s="303"/>
      <c r="E528" s="303"/>
      <c r="F528" s="303"/>
      <c r="G528" s="303"/>
      <c r="H528" s="303"/>
      <c r="I528" s="303"/>
      <c r="J528" s="303"/>
      <c r="K528" s="303"/>
      <c r="L528" s="303"/>
      <c r="M528" s="303"/>
      <c r="N528" s="303"/>
      <c r="O528" s="303"/>
      <c r="P528" s="303"/>
      <c r="Q528" s="303"/>
      <c r="R528" s="303"/>
      <c r="S528" s="303"/>
      <c r="T528" s="303"/>
      <c r="U528" s="303"/>
      <c r="V528" s="303"/>
      <c r="W528" s="303"/>
      <c r="X528" s="303"/>
      <c r="Y528" s="303"/>
      <c r="Z528" s="303"/>
      <c r="AA528" s="303"/>
      <c r="AB528" s="303"/>
      <c r="AC528" s="303"/>
      <c r="AD528" s="303"/>
    </row>
    <row r="529" spans="1:30" s="329" customFormat="1" ht="12.75" customHeight="1">
      <c r="A529" s="544"/>
      <c r="B529" s="303"/>
      <c r="C529" s="303"/>
      <c r="D529" s="303"/>
      <c r="E529" s="303"/>
      <c r="F529" s="303"/>
      <c r="G529" s="303"/>
      <c r="H529" s="303"/>
      <c r="I529" s="303"/>
      <c r="J529" s="303"/>
      <c r="K529" s="303"/>
      <c r="L529" s="303"/>
      <c r="M529" s="303"/>
      <c r="N529" s="303"/>
      <c r="O529" s="303"/>
      <c r="P529" s="303"/>
      <c r="Q529" s="303"/>
      <c r="R529" s="303"/>
      <c r="S529" s="303"/>
      <c r="T529" s="303"/>
      <c r="U529" s="303"/>
      <c r="V529" s="303"/>
      <c r="W529" s="303"/>
      <c r="X529" s="303"/>
      <c r="Y529" s="303"/>
      <c r="Z529" s="303"/>
      <c r="AA529" s="303"/>
      <c r="AB529" s="303"/>
      <c r="AC529" s="303"/>
      <c r="AD529" s="303"/>
    </row>
    <row r="530" spans="1:30" s="329" customFormat="1" ht="12.75" customHeight="1">
      <c r="A530" s="544"/>
      <c r="B530" s="303"/>
      <c r="C530" s="303"/>
      <c r="D530" s="303"/>
      <c r="E530" s="303"/>
      <c r="F530" s="303"/>
      <c r="G530" s="303"/>
      <c r="H530" s="303"/>
      <c r="I530" s="303"/>
      <c r="J530" s="303"/>
      <c r="K530" s="303"/>
      <c r="L530" s="303"/>
      <c r="M530" s="303"/>
      <c r="N530" s="303"/>
      <c r="O530" s="303"/>
      <c r="P530" s="303"/>
      <c r="Q530" s="303"/>
      <c r="R530" s="303"/>
      <c r="S530" s="303"/>
      <c r="T530" s="303"/>
      <c r="U530" s="303"/>
      <c r="V530" s="303"/>
      <c r="W530" s="303"/>
      <c r="X530" s="303"/>
      <c r="Y530" s="303"/>
      <c r="Z530" s="303"/>
      <c r="AA530" s="303"/>
      <c r="AB530" s="303"/>
      <c r="AC530" s="303"/>
      <c r="AD530" s="303"/>
    </row>
    <row r="531" spans="1:30" s="329" customFormat="1" ht="12.75" customHeight="1">
      <c r="A531" s="544"/>
      <c r="B531" s="303"/>
      <c r="C531" s="303"/>
      <c r="D531" s="303"/>
      <c r="E531" s="303"/>
      <c r="F531" s="303"/>
      <c r="G531" s="303"/>
      <c r="H531" s="303"/>
      <c r="I531" s="303"/>
      <c r="J531" s="303"/>
      <c r="K531" s="303"/>
      <c r="L531" s="303"/>
      <c r="M531" s="303"/>
      <c r="N531" s="303"/>
      <c r="O531" s="303"/>
      <c r="P531" s="303"/>
      <c r="Q531" s="303"/>
      <c r="R531" s="303"/>
      <c r="S531" s="303"/>
      <c r="T531" s="303"/>
      <c r="U531" s="303"/>
      <c r="V531" s="303"/>
      <c r="W531" s="303"/>
      <c r="X531" s="303"/>
      <c r="Y531" s="303"/>
      <c r="Z531" s="303"/>
      <c r="AA531" s="303"/>
      <c r="AB531" s="303"/>
      <c r="AC531" s="303"/>
      <c r="AD531" s="303"/>
    </row>
    <row r="532" spans="1:30" s="329" customFormat="1" ht="12.75" customHeight="1">
      <c r="A532" s="544"/>
      <c r="B532" s="303"/>
      <c r="C532" s="303"/>
      <c r="D532" s="303"/>
      <c r="E532" s="303"/>
      <c r="F532" s="303"/>
      <c r="G532" s="303"/>
      <c r="H532" s="303"/>
      <c r="I532" s="303"/>
      <c r="J532" s="303"/>
      <c r="K532" s="303"/>
      <c r="L532" s="303"/>
      <c r="M532" s="303"/>
      <c r="N532" s="303"/>
      <c r="O532" s="303"/>
      <c r="P532" s="303"/>
      <c r="Q532" s="303"/>
      <c r="R532" s="303"/>
      <c r="S532" s="303"/>
      <c r="T532" s="303"/>
      <c r="U532" s="303"/>
      <c r="V532" s="303"/>
      <c r="W532" s="303"/>
      <c r="X532" s="303"/>
      <c r="Y532" s="303"/>
      <c r="Z532" s="303"/>
      <c r="AA532" s="303"/>
      <c r="AB532" s="303"/>
      <c r="AC532" s="303"/>
      <c r="AD532" s="303"/>
    </row>
    <row r="533" spans="1:30" s="329" customFormat="1" ht="12.75" customHeight="1">
      <c r="A533" s="544"/>
      <c r="B533" s="303"/>
      <c r="C533" s="303"/>
      <c r="D533" s="303"/>
      <c r="E533" s="303"/>
      <c r="F533" s="303"/>
      <c r="G533" s="303"/>
      <c r="H533" s="303"/>
      <c r="I533" s="303"/>
      <c r="J533" s="303"/>
      <c r="K533" s="303"/>
      <c r="L533" s="303"/>
      <c r="M533" s="303"/>
      <c r="N533" s="303"/>
      <c r="O533" s="303"/>
      <c r="P533" s="303"/>
      <c r="Q533" s="303"/>
      <c r="R533" s="303"/>
      <c r="S533" s="303"/>
      <c r="T533" s="303"/>
      <c r="U533" s="303"/>
      <c r="V533" s="303"/>
      <c r="W533" s="303"/>
      <c r="X533" s="303"/>
      <c r="Y533" s="303"/>
      <c r="Z533" s="303"/>
      <c r="AA533" s="303"/>
      <c r="AB533" s="303"/>
      <c r="AC533" s="303"/>
      <c r="AD533" s="303"/>
    </row>
    <row r="534" spans="1:30" s="329" customFormat="1" ht="12.75" customHeight="1">
      <c r="A534" s="544"/>
      <c r="B534" s="303"/>
      <c r="C534" s="303"/>
      <c r="D534" s="303"/>
      <c r="E534" s="303"/>
      <c r="F534" s="303"/>
      <c r="G534" s="303"/>
      <c r="H534" s="303"/>
      <c r="I534" s="303"/>
      <c r="J534" s="303"/>
      <c r="K534" s="303"/>
      <c r="L534" s="303"/>
      <c r="M534" s="303"/>
      <c r="N534" s="303"/>
      <c r="O534" s="303"/>
      <c r="P534" s="303"/>
      <c r="Q534" s="303"/>
      <c r="R534" s="303"/>
      <c r="S534" s="303"/>
      <c r="T534" s="303"/>
      <c r="U534" s="303"/>
      <c r="V534" s="303"/>
      <c r="W534" s="303"/>
      <c r="X534" s="303"/>
      <c r="Y534" s="303"/>
      <c r="Z534" s="303"/>
      <c r="AA534" s="303"/>
      <c r="AB534" s="303"/>
      <c r="AC534" s="303"/>
      <c r="AD534" s="303"/>
    </row>
    <row r="535" spans="1:30" s="329" customFormat="1" ht="12.75" customHeight="1">
      <c r="A535" s="544"/>
      <c r="B535" s="303"/>
      <c r="C535" s="303"/>
      <c r="D535" s="303"/>
      <c r="E535" s="303"/>
      <c r="F535" s="303"/>
      <c r="G535" s="303"/>
      <c r="H535" s="303"/>
      <c r="I535" s="303"/>
      <c r="J535" s="303"/>
      <c r="K535" s="303"/>
      <c r="L535" s="303"/>
      <c r="M535" s="303"/>
      <c r="N535" s="303"/>
      <c r="O535" s="303"/>
      <c r="P535" s="303"/>
      <c r="Q535" s="303"/>
      <c r="R535" s="303"/>
      <c r="S535" s="303"/>
      <c r="T535" s="303"/>
      <c r="U535" s="303"/>
      <c r="V535" s="303"/>
      <c r="W535" s="303"/>
      <c r="X535" s="303"/>
      <c r="Y535" s="303"/>
      <c r="Z535" s="303"/>
      <c r="AA535" s="303"/>
      <c r="AB535" s="303"/>
      <c r="AC535" s="303"/>
      <c r="AD535" s="303"/>
    </row>
    <row r="536" spans="1:30" s="329" customFormat="1" ht="12.75" customHeight="1">
      <c r="A536" s="544"/>
      <c r="B536" s="303"/>
      <c r="C536" s="303"/>
      <c r="D536" s="303"/>
      <c r="E536" s="303"/>
      <c r="F536" s="303"/>
      <c r="G536" s="303"/>
      <c r="H536" s="303"/>
      <c r="I536" s="303"/>
      <c r="J536" s="303"/>
      <c r="K536" s="303"/>
      <c r="L536" s="303"/>
      <c r="M536" s="303"/>
      <c r="N536" s="303"/>
      <c r="O536" s="303"/>
      <c r="P536" s="303"/>
      <c r="Q536" s="303"/>
      <c r="R536" s="303"/>
      <c r="S536" s="303"/>
      <c r="T536" s="303"/>
      <c r="U536" s="303"/>
      <c r="V536" s="303"/>
      <c r="W536" s="303"/>
      <c r="X536" s="303"/>
      <c r="Y536" s="303"/>
      <c r="Z536" s="303"/>
      <c r="AA536" s="303"/>
      <c r="AB536" s="303"/>
      <c r="AC536" s="303"/>
      <c r="AD536" s="303"/>
    </row>
    <row r="537" spans="1:30" s="329" customFormat="1" ht="12.75" customHeight="1">
      <c r="A537" s="544"/>
      <c r="B537" s="303"/>
      <c r="C537" s="303"/>
      <c r="D537" s="303"/>
      <c r="E537" s="303"/>
      <c r="F537" s="303"/>
      <c r="G537" s="303"/>
      <c r="H537" s="303"/>
      <c r="I537" s="303"/>
      <c r="J537" s="303"/>
      <c r="K537" s="303"/>
      <c r="L537" s="303"/>
      <c r="M537" s="303"/>
      <c r="N537" s="303"/>
      <c r="O537" s="303"/>
      <c r="P537" s="303"/>
      <c r="Q537" s="303"/>
      <c r="R537" s="303"/>
      <c r="S537" s="303"/>
      <c r="T537" s="303"/>
      <c r="U537" s="303"/>
      <c r="V537" s="303"/>
      <c r="W537" s="303"/>
      <c r="X537" s="303"/>
      <c r="Y537" s="303"/>
      <c r="Z537" s="303"/>
      <c r="AA537" s="303"/>
      <c r="AB537" s="303"/>
      <c r="AC537" s="303"/>
      <c r="AD537" s="303"/>
    </row>
    <row r="538" spans="1:30" s="329" customFormat="1" ht="12.75" customHeight="1">
      <c r="A538" s="544"/>
      <c r="B538" s="303"/>
      <c r="C538" s="303"/>
      <c r="D538" s="303"/>
      <c r="E538" s="303"/>
      <c r="F538" s="303"/>
      <c r="G538" s="303"/>
      <c r="H538" s="303"/>
      <c r="I538" s="303"/>
      <c r="J538" s="303"/>
      <c r="K538" s="303"/>
      <c r="L538" s="303"/>
      <c r="M538" s="303"/>
      <c r="N538" s="303"/>
      <c r="O538" s="303"/>
      <c r="P538" s="303"/>
      <c r="Q538" s="303"/>
      <c r="R538" s="303"/>
      <c r="S538" s="303"/>
      <c r="T538" s="303"/>
      <c r="U538" s="303"/>
      <c r="V538" s="303"/>
      <c r="W538" s="303"/>
      <c r="X538" s="303"/>
      <c r="Y538" s="303"/>
      <c r="Z538" s="303"/>
      <c r="AA538" s="303"/>
      <c r="AB538" s="303"/>
      <c r="AC538" s="303"/>
      <c r="AD538" s="303"/>
    </row>
    <row r="539" spans="1:30" s="329" customFormat="1" ht="12.75" customHeight="1">
      <c r="A539" s="544"/>
      <c r="B539" s="303"/>
      <c r="C539" s="303"/>
      <c r="D539" s="303"/>
      <c r="E539" s="303"/>
      <c r="F539" s="303"/>
      <c r="G539" s="303"/>
      <c r="H539" s="303"/>
      <c r="I539" s="303"/>
      <c r="J539" s="303"/>
      <c r="K539" s="303"/>
      <c r="L539" s="303"/>
      <c r="M539" s="303"/>
      <c r="N539" s="303"/>
      <c r="O539" s="303"/>
      <c r="P539" s="303"/>
      <c r="Q539" s="303"/>
      <c r="R539" s="303"/>
      <c r="S539" s="303"/>
      <c r="T539" s="303"/>
      <c r="U539" s="303"/>
      <c r="V539" s="303"/>
      <c r="W539" s="303"/>
      <c r="X539" s="303"/>
      <c r="Y539" s="303"/>
      <c r="Z539" s="303"/>
      <c r="AA539" s="303"/>
      <c r="AB539" s="303"/>
      <c r="AC539" s="303"/>
      <c r="AD539" s="303"/>
    </row>
    <row r="540" spans="1:30" s="329" customFormat="1" ht="12.75" customHeight="1">
      <c r="A540" s="544"/>
      <c r="B540" s="303"/>
      <c r="C540" s="303"/>
      <c r="D540" s="303"/>
      <c r="E540" s="303"/>
      <c r="F540" s="303"/>
      <c r="G540" s="303"/>
      <c r="H540" s="303"/>
      <c r="I540" s="303"/>
      <c r="J540" s="303"/>
      <c r="K540" s="303"/>
      <c r="L540" s="303"/>
      <c r="M540" s="303"/>
      <c r="N540" s="303"/>
      <c r="O540" s="303"/>
      <c r="P540" s="303"/>
      <c r="Q540" s="303"/>
      <c r="R540" s="303"/>
      <c r="S540" s="303"/>
      <c r="T540" s="303"/>
      <c r="U540" s="303"/>
      <c r="V540" s="303"/>
      <c r="W540" s="303"/>
      <c r="X540" s="303"/>
      <c r="Y540" s="303"/>
      <c r="Z540" s="303"/>
      <c r="AA540" s="303"/>
      <c r="AB540" s="303"/>
      <c r="AC540" s="303"/>
      <c r="AD540" s="303"/>
    </row>
    <row r="541" spans="1:30" s="329" customFormat="1" ht="12.75" customHeight="1">
      <c r="A541" s="544"/>
      <c r="B541" s="303"/>
      <c r="C541" s="303"/>
      <c r="D541" s="303"/>
      <c r="E541" s="303"/>
      <c r="F541" s="303"/>
      <c r="G541" s="303"/>
      <c r="H541" s="303"/>
      <c r="I541" s="303"/>
      <c r="J541" s="303"/>
      <c r="K541" s="303"/>
      <c r="L541" s="303"/>
      <c r="M541" s="303"/>
      <c r="N541" s="303"/>
      <c r="O541" s="303"/>
      <c r="P541" s="303"/>
      <c r="Q541" s="303"/>
      <c r="R541" s="303"/>
      <c r="S541" s="303"/>
      <c r="T541" s="303"/>
      <c r="U541" s="303"/>
      <c r="V541" s="303"/>
      <c r="W541" s="303"/>
      <c r="X541" s="303"/>
      <c r="Y541" s="303"/>
      <c r="Z541" s="303"/>
      <c r="AA541" s="303"/>
      <c r="AB541" s="303"/>
      <c r="AC541" s="303"/>
      <c r="AD541" s="303"/>
    </row>
    <row r="542" spans="1:30" s="329" customFormat="1" ht="12.75" customHeight="1">
      <c r="A542" s="544"/>
      <c r="B542" s="303"/>
      <c r="C542" s="303"/>
      <c r="D542" s="303"/>
      <c r="E542" s="303"/>
      <c r="F542" s="303"/>
      <c r="G542" s="303"/>
      <c r="H542" s="303"/>
      <c r="I542" s="303"/>
      <c r="J542" s="303"/>
      <c r="K542" s="303"/>
      <c r="L542" s="303"/>
      <c r="M542" s="303"/>
      <c r="N542" s="303"/>
      <c r="O542" s="303"/>
      <c r="P542" s="303"/>
      <c r="Q542" s="303"/>
      <c r="R542" s="303"/>
      <c r="S542" s="303"/>
      <c r="T542" s="303"/>
      <c r="U542" s="303"/>
      <c r="V542" s="303"/>
      <c r="W542" s="303"/>
      <c r="X542" s="303"/>
      <c r="Y542" s="303"/>
      <c r="Z542" s="303"/>
      <c r="AA542" s="303"/>
      <c r="AB542" s="303"/>
      <c r="AC542" s="303"/>
      <c r="AD542" s="303"/>
    </row>
    <row r="543" spans="1:30" s="329" customFormat="1" ht="12.75" customHeight="1">
      <c r="A543" s="544"/>
      <c r="B543" s="303"/>
      <c r="C543" s="303"/>
      <c r="D543" s="303"/>
      <c r="E543" s="303"/>
      <c r="F543" s="303"/>
      <c r="G543" s="303"/>
      <c r="H543" s="303"/>
      <c r="I543" s="303"/>
      <c r="J543" s="303"/>
      <c r="K543" s="303"/>
      <c r="L543" s="303"/>
      <c r="M543" s="303"/>
      <c r="N543" s="303"/>
      <c r="O543" s="303"/>
      <c r="P543" s="303"/>
      <c r="Q543" s="303"/>
      <c r="R543" s="303"/>
      <c r="S543" s="303"/>
      <c r="T543" s="303"/>
      <c r="U543" s="303"/>
      <c r="V543" s="303"/>
      <c r="W543" s="303"/>
      <c r="X543" s="303"/>
      <c r="Y543" s="303"/>
      <c r="Z543" s="303"/>
      <c r="AA543" s="303"/>
      <c r="AB543" s="303"/>
      <c r="AC543" s="303"/>
      <c r="AD543" s="303"/>
    </row>
    <row r="544" spans="1:30" s="329" customFormat="1" ht="12.75" customHeight="1">
      <c r="A544" s="544"/>
      <c r="B544" s="303"/>
      <c r="C544" s="303"/>
      <c r="D544" s="303"/>
      <c r="E544" s="303"/>
      <c r="F544" s="303"/>
      <c r="G544" s="303"/>
      <c r="H544" s="303"/>
      <c r="I544" s="303"/>
      <c r="J544" s="303"/>
      <c r="K544" s="303"/>
      <c r="L544" s="303"/>
      <c r="M544" s="303"/>
      <c r="N544" s="303"/>
      <c r="O544" s="303"/>
      <c r="P544" s="303"/>
      <c r="Q544" s="303"/>
      <c r="R544" s="303"/>
      <c r="S544" s="303"/>
      <c r="T544" s="303"/>
      <c r="U544" s="303"/>
      <c r="V544" s="303"/>
      <c r="W544" s="303"/>
      <c r="X544" s="303"/>
      <c r="Y544" s="303"/>
      <c r="Z544" s="303"/>
      <c r="AA544" s="303"/>
      <c r="AB544" s="303"/>
      <c r="AC544" s="303"/>
      <c r="AD544" s="303"/>
    </row>
    <row r="545" spans="1:30" s="329" customFormat="1" ht="12.75" customHeight="1">
      <c r="A545" s="544"/>
      <c r="B545" s="303"/>
      <c r="C545" s="303"/>
      <c r="D545" s="303"/>
      <c r="E545" s="303"/>
      <c r="F545" s="303"/>
      <c r="G545" s="303"/>
      <c r="H545" s="303"/>
      <c r="I545" s="303"/>
      <c r="J545" s="303"/>
      <c r="K545" s="303"/>
      <c r="L545" s="303"/>
      <c r="M545" s="303"/>
      <c r="N545" s="303"/>
      <c r="O545" s="303"/>
      <c r="P545" s="303"/>
      <c r="Q545" s="303"/>
      <c r="R545" s="303"/>
      <c r="S545" s="303"/>
      <c r="T545" s="303"/>
      <c r="U545" s="303"/>
      <c r="V545" s="303"/>
      <c r="W545" s="303"/>
      <c r="X545" s="303"/>
      <c r="Y545" s="303"/>
      <c r="Z545" s="303"/>
      <c r="AA545" s="303"/>
      <c r="AB545" s="303"/>
      <c r="AC545" s="303"/>
      <c r="AD545" s="303"/>
    </row>
    <row r="546" spans="1:30" s="329" customFormat="1" ht="12.75" customHeight="1">
      <c r="A546" s="544"/>
      <c r="B546" s="303"/>
      <c r="C546" s="303"/>
      <c r="D546" s="303"/>
      <c r="E546" s="303"/>
      <c r="F546" s="303"/>
      <c r="G546" s="303"/>
      <c r="H546" s="303"/>
      <c r="I546" s="303"/>
      <c r="J546" s="303"/>
      <c r="K546" s="303"/>
      <c r="L546" s="303"/>
      <c r="M546" s="303"/>
      <c r="N546" s="303"/>
      <c r="O546" s="303"/>
      <c r="P546" s="303"/>
      <c r="Q546" s="303"/>
      <c r="R546" s="303"/>
      <c r="S546" s="303"/>
      <c r="T546" s="303"/>
      <c r="U546" s="303"/>
      <c r="V546" s="303"/>
      <c r="W546" s="303"/>
      <c r="X546" s="303"/>
      <c r="Y546" s="303"/>
      <c r="Z546" s="303"/>
      <c r="AA546" s="303"/>
      <c r="AB546" s="303"/>
      <c r="AC546" s="303"/>
      <c r="AD546" s="303"/>
    </row>
    <row r="547" spans="1:30" s="329" customFormat="1" ht="12.75" customHeight="1">
      <c r="A547" s="544"/>
      <c r="B547" s="303"/>
      <c r="C547" s="303"/>
      <c r="D547" s="303"/>
      <c r="E547" s="303"/>
      <c r="F547" s="303"/>
      <c r="G547" s="303"/>
      <c r="H547" s="303"/>
      <c r="I547" s="303"/>
      <c r="J547" s="303"/>
      <c r="K547" s="303"/>
      <c r="L547" s="303"/>
      <c r="M547" s="303"/>
      <c r="N547" s="303"/>
      <c r="O547" s="303"/>
      <c r="P547" s="303"/>
      <c r="Q547" s="303"/>
      <c r="R547" s="303"/>
      <c r="S547" s="303"/>
      <c r="T547" s="303"/>
      <c r="U547" s="303"/>
      <c r="V547" s="303"/>
      <c r="W547" s="303"/>
      <c r="X547" s="303"/>
      <c r="Y547" s="303"/>
      <c r="Z547" s="303"/>
      <c r="AA547" s="303"/>
      <c r="AB547" s="303"/>
      <c r="AC547" s="303"/>
      <c r="AD547" s="303"/>
    </row>
    <row r="548" spans="1:30" s="329" customFormat="1" ht="12.75" customHeight="1">
      <c r="A548" s="544"/>
      <c r="B548" s="303"/>
      <c r="C548" s="303"/>
      <c r="D548" s="303"/>
      <c r="E548" s="303"/>
      <c r="F548" s="303"/>
      <c r="G548" s="303"/>
      <c r="H548" s="303"/>
      <c r="I548" s="303"/>
      <c r="J548" s="303"/>
      <c r="K548" s="303"/>
      <c r="L548" s="303"/>
      <c r="M548" s="303"/>
      <c r="N548" s="303"/>
      <c r="O548" s="303"/>
      <c r="P548" s="303"/>
      <c r="Q548" s="303"/>
      <c r="R548" s="303"/>
      <c r="S548" s="303"/>
      <c r="T548" s="303"/>
      <c r="U548" s="303"/>
      <c r="V548" s="303"/>
      <c r="W548" s="303"/>
      <c r="X548" s="303"/>
      <c r="Y548" s="303"/>
      <c r="Z548" s="303"/>
      <c r="AA548" s="303"/>
      <c r="AB548" s="303"/>
      <c r="AC548" s="303"/>
      <c r="AD548" s="303"/>
    </row>
    <row r="549" spans="1:30" s="329" customFormat="1" ht="12.75" customHeight="1">
      <c r="A549" s="544"/>
      <c r="B549" s="303"/>
      <c r="C549" s="303"/>
      <c r="D549" s="303"/>
      <c r="E549" s="303"/>
      <c r="F549" s="303"/>
      <c r="G549" s="303"/>
      <c r="H549" s="303"/>
      <c r="I549" s="303"/>
      <c r="J549" s="303"/>
      <c r="K549" s="303"/>
      <c r="L549" s="303"/>
      <c r="M549" s="303"/>
      <c r="N549" s="303"/>
      <c r="O549" s="303"/>
      <c r="P549" s="303"/>
      <c r="Q549" s="303"/>
      <c r="R549" s="303"/>
      <c r="S549" s="303"/>
      <c r="T549" s="303"/>
      <c r="U549" s="303"/>
      <c r="V549" s="303"/>
      <c r="W549" s="303"/>
      <c r="X549" s="303"/>
      <c r="Y549" s="303"/>
      <c r="Z549" s="303"/>
      <c r="AA549" s="303"/>
      <c r="AB549" s="303"/>
      <c r="AC549" s="303"/>
      <c r="AD549" s="303"/>
    </row>
    <row r="550" spans="1:30" s="329" customFormat="1" ht="12.75" customHeight="1">
      <c r="A550" s="544"/>
      <c r="B550" s="303"/>
      <c r="C550" s="303"/>
      <c r="D550" s="303"/>
      <c r="E550" s="303"/>
      <c r="F550" s="303"/>
      <c r="G550" s="303"/>
      <c r="H550" s="303"/>
      <c r="I550" s="303"/>
      <c r="J550" s="303"/>
      <c r="K550" s="303"/>
      <c r="L550" s="303"/>
      <c r="M550" s="303"/>
      <c r="N550" s="303"/>
      <c r="O550" s="303"/>
      <c r="P550" s="303"/>
      <c r="Q550" s="303"/>
      <c r="R550" s="303"/>
      <c r="S550" s="303"/>
      <c r="T550" s="303"/>
      <c r="U550" s="303"/>
      <c r="V550" s="303"/>
      <c r="W550" s="303"/>
      <c r="X550" s="303"/>
      <c r="Y550" s="303"/>
      <c r="Z550" s="303"/>
      <c r="AA550" s="303"/>
      <c r="AB550" s="303"/>
      <c r="AC550" s="303"/>
      <c r="AD550" s="303"/>
    </row>
    <row r="551" spans="1:30" s="329" customFormat="1" ht="12.75" customHeight="1">
      <c r="A551" s="544"/>
      <c r="B551" s="303"/>
      <c r="C551" s="303"/>
      <c r="D551" s="303"/>
      <c r="E551" s="303"/>
      <c r="F551" s="303"/>
      <c r="G551" s="303"/>
      <c r="H551" s="303"/>
      <c r="I551" s="303"/>
      <c r="J551" s="303"/>
      <c r="K551" s="303"/>
      <c r="L551" s="303"/>
      <c r="M551" s="303"/>
      <c r="N551" s="303"/>
      <c r="O551" s="303"/>
      <c r="P551" s="303"/>
      <c r="Q551" s="303"/>
      <c r="R551" s="303"/>
      <c r="S551" s="303"/>
      <c r="T551" s="303"/>
      <c r="U551" s="303"/>
      <c r="V551" s="303"/>
      <c r="W551" s="303"/>
      <c r="X551" s="303"/>
      <c r="Y551" s="303"/>
      <c r="Z551" s="303"/>
      <c r="AA551" s="303"/>
      <c r="AB551" s="303"/>
      <c r="AC551" s="303"/>
      <c r="AD551" s="303"/>
    </row>
    <row r="552" spans="1:30" s="329" customFormat="1" ht="12.75" customHeight="1">
      <c r="A552" s="544"/>
      <c r="B552" s="303"/>
      <c r="C552" s="303"/>
      <c r="D552" s="303"/>
      <c r="E552" s="303"/>
      <c r="F552" s="303"/>
      <c r="G552" s="303"/>
      <c r="H552" s="303"/>
      <c r="I552" s="303"/>
      <c r="J552" s="303"/>
      <c r="K552" s="303"/>
      <c r="L552" s="303"/>
      <c r="M552" s="303"/>
      <c r="N552" s="303"/>
      <c r="O552" s="303"/>
      <c r="P552" s="303"/>
      <c r="Q552" s="303"/>
      <c r="R552" s="303"/>
      <c r="S552" s="303"/>
      <c r="T552" s="303"/>
      <c r="U552" s="303"/>
      <c r="V552" s="303"/>
      <c r="W552" s="303"/>
      <c r="X552" s="303"/>
      <c r="Y552" s="303"/>
      <c r="Z552" s="303"/>
      <c r="AA552" s="303"/>
      <c r="AB552" s="303"/>
      <c r="AC552" s="303"/>
      <c r="AD552" s="303"/>
    </row>
    <row r="553" spans="1:30" s="329" customFormat="1" ht="12.75" customHeight="1">
      <c r="A553" s="544"/>
      <c r="B553" s="303"/>
      <c r="C553" s="303"/>
      <c r="D553" s="303"/>
      <c r="E553" s="303"/>
      <c r="F553" s="303"/>
      <c r="G553" s="303"/>
      <c r="H553" s="303"/>
      <c r="I553" s="303"/>
      <c r="J553" s="303"/>
      <c r="K553" s="303"/>
      <c r="L553" s="303"/>
      <c r="M553" s="303"/>
      <c r="N553" s="303"/>
      <c r="O553" s="303"/>
      <c r="P553" s="303"/>
      <c r="Q553" s="303"/>
      <c r="R553" s="303"/>
      <c r="S553" s="303"/>
      <c r="T553" s="303"/>
      <c r="U553" s="303"/>
      <c r="V553" s="303"/>
      <c r="W553" s="303"/>
      <c r="X553" s="303"/>
      <c r="Y553" s="303"/>
      <c r="Z553" s="303"/>
      <c r="AA553" s="303"/>
      <c r="AB553" s="303"/>
      <c r="AC553" s="303"/>
      <c r="AD553" s="303"/>
    </row>
    <row r="554" spans="1:30" s="329" customFormat="1" ht="12.75" customHeight="1">
      <c r="A554" s="544"/>
      <c r="B554" s="303"/>
      <c r="C554" s="303"/>
      <c r="D554" s="303"/>
      <c r="E554" s="303"/>
      <c r="F554" s="303"/>
      <c r="G554" s="303"/>
      <c r="H554" s="303"/>
      <c r="I554" s="303"/>
      <c r="J554" s="303"/>
      <c r="K554" s="303"/>
      <c r="L554" s="303"/>
      <c r="M554" s="303"/>
      <c r="N554" s="303"/>
      <c r="O554" s="303"/>
      <c r="P554" s="303"/>
      <c r="Q554" s="303"/>
      <c r="R554" s="303"/>
      <c r="S554" s="303"/>
      <c r="T554" s="303"/>
      <c r="U554" s="303"/>
      <c r="V554" s="303"/>
      <c r="W554" s="303"/>
      <c r="X554" s="303"/>
      <c r="Y554" s="303"/>
      <c r="Z554" s="303"/>
      <c r="AA554" s="303"/>
      <c r="AB554" s="303"/>
      <c r="AC554" s="303"/>
      <c r="AD554" s="303"/>
    </row>
    <row r="555" spans="1:30" s="329" customFormat="1" ht="12.75" customHeight="1">
      <c r="A555" s="544"/>
      <c r="B555" s="303"/>
      <c r="C555" s="303"/>
      <c r="D555" s="303"/>
      <c r="E555" s="303"/>
      <c r="F555" s="303"/>
      <c r="G555" s="303"/>
      <c r="H555" s="303"/>
      <c r="I555" s="303"/>
      <c r="J555" s="303"/>
      <c r="K555" s="303"/>
      <c r="L555" s="303"/>
      <c r="M555" s="303"/>
      <c r="N555" s="303"/>
      <c r="O555" s="303"/>
      <c r="P555" s="303"/>
      <c r="Q555" s="303"/>
      <c r="R555" s="303"/>
      <c r="S555" s="303"/>
      <c r="T555" s="303"/>
      <c r="U555" s="303"/>
      <c r="V555" s="303"/>
      <c r="W555" s="303"/>
      <c r="X555" s="303"/>
      <c r="Y555" s="303"/>
      <c r="Z555" s="303"/>
      <c r="AA555" s="303"/>
      <c r="AB555" s="303"/>
      <c r="AC555" s="303"/>
      <c r="AD555" s="303"/>
    </row>
    <row r="556" spans="1:30" s="329" customFormat="1" ht="12.75" customHeight="1">
      <c r="A556" s="544"/>
      <c r="B556" s="303"/>
      <c r="C556" s="303"/>
      <c r="D556" s="303"/>
      <c r="E556" s="303"/>
      <c r="F556" s="303"/>
      <c r="G556" s="303"/>
      <c r="H556" s="303"/>
      <c r="I556" s="303"/>
      <c r="J556" s="303"/>
      <c r="K556" s="303"/>
      <c r="L556" s="303"/>
      <c r="M556" s="303"/>
      <c r="N556" s="303"/>
      <c r="O556" s="303"/>
      <c r="P556" s="303"/>
      <c r="Q556" s="303"/>
      <c r="R556" s="303"/>
      <c r="S556" s="303"/>
      <c r="T556" s="303"/>
      <c r="U556" s="303"/>
      <c r="V556" s="303"/>
      <c r="W556" s="303"/>
      <c r="X556" s="303"/>
      <c r="Y556" s="303"/>
      <c r="Z556" s="303"/>
      <c r="AA556" s="303"/>
      <c r="AB556" s="303"/>
      <c r="AC556" s="303"/>
      <c r="AD556" s="303"/>
    </row>
    <row r="557" spans="1:30" s="329" customFormat="1" ht="12.75" customHeight="1">
      <c r="A557" s="544"/>
      <c r="B557" s="303"/>
      <c r="C557" s="303"/>
      <c r="D557" s="303"/>
      <c r="E557" s="303"/>
      <c r="F557" s="303"/>
      <c r="G557" s="303"/>
      <c r="H557" s="303"/>
      <c r="I557" s="303"/>
      <c r="J557" s="303"/>
      <c r="K557" s="303"/>
      <c r="L557" s="303"/>
      <c r="M557" s="303"/>
      <c r="N557" s="303"/>
      <c r="O557" s="303"/>
      <c r="P557" s="303"/>
      <c r="Q557" s="303"/>
      <c r="R557" s="303"/>
      <c r="S557" s="303"/>
      <c r="T557" s="303"/>
      <c r="U557" s="303"/>
      <c r="V557" s="303"/>
      <c r="W557" s="303"/>
      <c r="X557" s="303"/>
      <c r="Y557" s="303"/>
      <c r="Z557" s="303"/>
      <c r="AA557" s="303"/>
      <c r="AB557" s="303"/>
      <c r="AC557" s="303"/>
      <c r="AD557" s="303"/>
    </row>
    <row r="558" spans="1:30" s="329" customFormat="1" ht="12.75" customHeight="1">
      <c r="A558" s="544"/>
      <c r="B558" s="303"/>
      <c r="C558" s="303"/>
      <c r="D558" s="303"/>
      <c r="E558" s="303"/>
      <c r="F558" s="303"/>
      <c r="G558" s="303"/>
      <c r="H558" s="303"/>
      <c r="I558" s="303"/>
      <c r="J558" s="303"/>
      <c r="K558" s="303"/>
      <c r="L558" s="303"/>
      <c r="M558" s="303"/>
      <c r="N558" s="303"/>
      <c r="O558" s="303"/>
      <c r="P558" s="303"/>
      <c r="Q558" s="303"/>
      <c r="R558" s="303"/>
      <c r="S558" s="303"/>
      <c r="T558" s="303"/>
      <c r="U558" s="303"/>
      <c r="V558" s="303"/>
      <c r="W558" s="303"/>
      <c r="X558" s="303"/>
      <c r="Y558" s="303"/>
      <c r="Z558" s="303"/>
      <c r="AA558" s="303"/>
      <c r="AB558" s="303"/>
      <c r="AC558" s="303"/>
      <c r="AD558" s="303"/>
    </row>
    <row r="559" spans="1:30" s="329" customFormat="1" ht="12.75" customHeight="1">
      <c r="A559" s="544"/>
      <c r="B559" s="303"/>
      <c r="C559" s="303"/>
      <c r="D559" s="303"/>
      <c r="E559" s="303"/>
      <c r="F559" s="303"/>
      <c r="G559" s="303"/>
      <c r="H559" s="303"/>
      <c r="I559" s="303"/>
      <c r="J559" s="303"/>
      <c r="K559" s="303"/>
      <c r="L559" s="303"/>
      <c r="M559" s="303"/>
      <c r="N559" s="303"/>
      <c r="O559" s="303"/>
      <c r="P559" s="303"/>
      <c r="Q559" s="303"/>
      <c r="R559" s="303"/>
      <c r="S559" s="303"/>
      <c r="T559" s="303"/>
      <c r="U559" s="303"/>
      <c r="V559" s="303"/>
      <c r="W559" s="303"/>
      <c r="X559" s="303"/>
      <c r="Y559" s="303"/>
      <c r="Z559" s="303"/>
      <c r="AA559" s="303"/>
      <c r="AB559" s="303"/>
      <c r="AC559" s="303"/>
      <c r="AD559" s="303"/>
    </row>
    <row r="560" spans="1:30" s="329" customFormat="1" ht="12.75" customHeight="1">
      <c r="A560" s="544"/>
      <c r="B560" s="303"/>
      <c r="C560" s="303"/>
      <c r="D560" s="303"/>
      <c r="E560" s="303"/>
      <c r="F560" s="303"/>
      <c r="G560" s="303"/>
      <c r="H560" s="303"/>
      <c r="I560" s="303"/>
      <c r="J560" s="303"/>
      <c r="K560" s="303"/>
      <c r="L560" s="303"/>
      <c r="M560" s="303"/>
      <c r="N560" s="303"/>
      <c r="O560" s="303"/>
      <c r="P560" s="303"/>
      <c r="Q560" s="303"/>
      <c r="R560" s="303"/>
      <c r="S560" s="303"/>
      <c r="T560" s="303"/>
      <c r="U560" s="303"/>
      <c r="V560" s="303"/>
      <c r="W560" s="303"/>
      <c r="X560" s="303"/>
      <c r="Y560" s="303"/>
      <c r="Z560" s="303"/>
      <c r="AA560" s="303"/>
      <c r="AB560" s="303"/>
      <c r="AC560" s="303"/>
      <c r="AD560" s="303"/>
    </row>
    <row r="561" spans="1:30" s="329" customFormat="1" ht="12.75" customHeight="1">
      <c r="A561" s="544"/>
      <c r="B561" s="303"/>
      <c r="C561" s="303"/>
      <c r="D561" s="303"/>
      <c r="E561" s="303"/>
      <c r="F561" s="303"/>
      <c r="G561" s="303"/>
      <c r="H561" s="303"/>
      <c r="I561" s="303"/>
      <c r="J561" s="303"/>
      <c r="K561" s="303"/>
      <c r="L561" s="303"/>
      <c r="M561" s="303"/>
      <c r="N561" s="303"/>
      <c r="O561" s="303"/>
      <c r="P561" s="303"/>
      <c r="Q561" s="303"/>
      <c r="R561" s="303"/>
      <c r="S561" s="303"/>
      <c r="T561" s="303"/>
      <c r="U561" s="303"/>
      <c r="V561" s="303"/>
      <c r="W561" s="303"/>
      <c r="X561" s="303"/>
      <c r="Y561" s="303"/>
      <c r="Z561" s="303"/>
      <c r="AA561" s="303"/>
      <c r="AB561" s="303"/>
      <c r="AC561" s="303"/>
      <c r="AD561" s="303"/>
    </row>
    <row r="562" spans="1:30" s="329" customFormat="1" ht="12.75" customHeight="1">
      <c r="A562" s="544"/>
      <c r="B562" s="303"/>
      <c r="C562" s="303"/>
      <c r="D562" s="303"/>
      <c r="E562" s="303"/>
      <c r="F562" s="303"/>
      <c r="G562" s="303"/>
      <c r="H562" s="303"/>
      <c r="I562" s="303"/>
      <c r="J562" s="303"/>
      <c r="K562" s="303"/>
      <c r="L562" s="303"/>
      <c r="M562" s="303"/>
      <c r="N562" s="303"/>
      <c r="O562" s="303"/>
      <c r="P562" s="303"/>
      <c r="Q562" s="303"/>
      <c r="R562" s="303"/>
      <c r="S562" s="303"/>
      <c r="T562" s="303"/>
      <c r="U562" s="303"/>
      <c r="V562" s="303"/>
      <c r="W562" s="303"/>
      <c r="X562" s="303"/>
      <c r="Y562" s="303"/>
      <c r="Z562" s="303"/>
      <c r="AA562" s="303"/>
      <c r="AB562" s="303"/>
      <c r="AC562" s="303"/>
      <c r="AD562" s="303"/>
    </row>
    <row r="563" spans="1:30" s="329" customFormat="1" ht="12.75" customHeight="1">
      <c r="A563" s="544"/>
      <c r="B563" s="303"/>
      <c r="C563" s="303"/>
      <c r="D563" s="303"/>
      <c r="E563" s="303"/>
      <c r="F563" s="303"/>
      <c r="G563" s="303"/>
      <c r="H563" s="303"/>
      <c r="I563" s="303"/>
      <c r="J563" s="303"/>
      <c r="K563" s="303"/>
      <c r="L563" s="303"/>
      <c r="M563" s="303"/>
      <c r="N563" s="303"/>
      <c r="O563" s="303"/>
      <c r="P563" s="303"/>
      <c r="Q563" s="303"/>
      <c r="R563" s="303"/>
      <c r="S563" s="303"/>
      <c r="T563" s="303"/>
      <c r="U563" s="303"/>
      <c r="V563" s="303"/>
      <c r="W563" s="303"/>
      <c r="X563" s="303"/>
      <c r="Y563" s="303"/>
      <c r="Z563" s="303"/>
      <c r="AA563" s="303"/>
      <c r="AB563" s="303"/>
      <c r="AC563" s="303"/>
      <c r="AD563" s="303"/>
    </row>
    <row r="564" spans="1:30" s="329" customFormat="1" ht="12.75" customHeight="1">
      <c r="A564" s="544"/>
      <c r="B564" s="303"/>
      <c r="C564" s="303"/>
      <c r="D564" s="303"/>
      <c r="E564" s="303"/>
      <c r="F564" s="303"/>
      <c r="G564" s="303"/>
      <c r="H564" s="303"/>
      <c r="I564" s="303"/>
      <c r="J564" s="303"/>
      <c r="K564" s="303"/>
      <c r="L564" s="303"/>
      <c r="M564" s="303"/>
      <c r="N564" s="303"/>
      <c r="O564" s="303"/>
      <c r="P564" s="303"/>
      <c r="Q564" s="303"/>
      <c r="R564" s="303"/>
      <c r="S564" s="303"/>
      <c r="T564" s="303"/>
      <c r="U564" s="303"/>
      <c r="V564" s="303"/>
      <c r="W564" s="303"/>
      <c r="X564" s="303"/>
      <c r="Y564" s="303"/>
      <c r="Z564" s="303"/>
      <c r="AA564" s="303"/>
      <c r="AB564" s="303"/>
      <c r="AC564" s="303"/>
      <c r="AD564" s="303"/>
    </row>
    <row r="565" spans="1:30" s="329" customFormat="1" ht="12.75" customHeight="1">
      <c r="A565" s="544"/>
      <c r="B565" s="303"/>
      <c r="C565" s="303"/>
      <c r="D565" s="303"/>
      <c r="E565" s="303"/>
      <c r="F565" s="303"/>
      <c r="G565" s="303"/>
      <c r="H565" s="303"/>
      <c r="I565" s="303"/>
      <c r="J565" s="303"/>
      <c r="K565" s="303"/>
      <c r="L565" s="303"/>
      <c r="M565" s="303"/>
      <c r="N565" s="303"/>
      <c r="O565" s="303"/>
      <c r="P565" s="303"/>
      <c r="Q565" s="303"/>
      <c r="R565" s="303"/>
      <c r="S565" s="303"/>
      <c r="T565" s="303"/>
      <c r="U565" s="303"/>
      <c r="V565" s="303"/>
      <c r="W565" s="303"/>
      <c r="X565" s="303"/>
      <c r="Y565" s="303"/>
      <c r="Z565" s="303"/>
      <c r="AA565" s="303"/>
      <c r="AB565" s="303"/>
      <c r="AC565" s="303"/>
      <c r="AD565" s="303"/>
    </row>
    <row r="566" spans="1:30" s="329" customFormat="1" ht="12.75" customHeight="1">
      <c r="A566" s="544"/>
      <c r="B566" s="303"/>
      <c r="C566" s="303"/>
      <c r="D566" s="303"/>
      <c r="E566" s="303"/>
      <c r="F566" s="303"/>
      <c r="G566" s="303"/>
      <c r="H566" s="303"/>
      <c r="I566" s="303"/>
      <c r="J566" s="303"/>
      <c r="K566" s="303"/>
      <c r="L566" s="303"/>
      <c r="M566" s="303"/>
      <c r="N566" s="303"/>
      <c r="O566" s="303"/>
      <c r="P566" s="303"/>
      <c r="Q566" s="303"/>
      <c r="R566" s="303"/>
      <c r="S566" s="303"/>
      <c r="T566" s="303"/>
      <c r="U566" s="303"/>
      <c r="V566" s="303"/>
      <c r="W566" s="303"/>
      <c r="X566" s="303"/>
      <c r="Y566" s="303"/>
      <c r="Z566" s="303"/>
      <c r="AA566" s="303"/>
      <c r="AB566" s="303"/>
      <c r="AC566" s="303"/>
      <c r="AD566" s="303"/>
    </row>
    <row r="567" spans="1:30" s="329" customFormat="1" ht="12.75" customHeight="1">
      <c r="A567" s="544"/>
      <c r="B567" s="303"/>
      <c r="C567" s="303"/>
      <c r="D567" s="303"/>
      <c r="E567" s="303"/>
      <c r="F567" s="303"/>
      <c r="G567" s="303"/>
      <c r="H567" s="303"/>
      <c r="I567" s="303"/>
      <c r="J567" s="303"/>
      <c r="K567" s="303"/>
      <c r="L567" s="303"/>
      <c r="M567" s="303"/>
      <c r="N567" s="303"/>
      <c r="O567" s="303"/>
      <c r="P567" s="303"/>
      <c r="Q567" s="303"/>
      <c r="R567" s="303"/>
      <c r="S567" s="303"/>
      <c r="T567" s="303"/>
      <c r="U567" s="303"/>
      <c r="V567" s="303"/>
      <c r="W567" s="303"/>
      <c r="X567" s="303"/>
      <c r="Y567" s="303"/>
      <c r="Z567" s="303"/>
      <c r="AA567" s="303"/>
      <c r="AB567" s="303"/>
      <c r="AC567" s="303"/>
      <c r="AD567" s="303"/>
    </row>
    <row r="568" spans="1:30" s="329" customFormat="1" ht="12.75" customHeight="1">
      <c r="A568" s="544"/>
      <c r="B568" s="303"/>
      <c r="C568" s="303"/>
      <c r="D568" s="303"/>
      <c r="E568" s="303"/>
      <c r="F568" s="303"/>
      <c r="G568" s="303"/>
      <c r="H568" s="303"/>
      <c r="I568" s="303"/>
      <c r="J568" s="303"/>
      <c r="K568" s="303"/>
      <c r="L568" s="303"/>
      <c r="M568" s="303"/>
      <c r="N568" s="303"/>
      <c r="O568" s="303"/>
      <c r="P568" s="303"/>
      <c r="Q568" s="303"/>
      <c r="R568" s="303"/>
      <c r="S568" s="303"/>
      <c r="T568" s="303"/>
      <c r="U568" s="303"/>
      <c r="V568" s="303"/>
      <c r="W568" s="303"/>
      <c r="X568" s="303"/>
      <c r="Y568" s="303"/>
      <c r="Z568" s="303"/>
      <c r="AA568" s="303"/>
      <c r="AB568" s="303"/>
      <c r="AC568" s="303"/>
      <c r="AD568" s="303"/>
    </row>
    <row r="569" spans="1:30" s="329" customFormat="1" ht="12.75" customHeight="1">
      <c r="A569" s="544"/>
      <c r="B569" s="303"/>
      <c r="C569" s="303"/>
      <c r="D569" s="303"/>
      <c r="E569" s="303"/>
      <c r="F569" s="303"/>
      <c r="G569" s="303"/>
      <c r="H569" s="303"/>
      <c r="I569" s="303"/>
      <c r="J569" s="303"/>
      <c r="K569" s="303"/>
      <c r="L569" s="303"/>
      <c r="M569" s="303"/>
      <c r="N569" s="303"/>
      <c r="O569" s="303"/>
      <c r="P569" s="303"/>
      <c r="Q569" s="303"/>
      <c r="R569" s="303"/>
      <c r="S569" s="303"/>
      <c r="T569" s="303"/>
      <c r="U569" s="303"/>
      <c r="V569" s="303"/>
      <c r="W569" s="303"/>
      <c r="X569" s="303"/>
      <c r="Y569" s="303"/>
      <c r="Z569" s="303"/>
      <c r="AA569" s="303"/>
      <c r="AB569" s="303"/>
      <c r="AC569" s="303"/>
      <c r="AD569" s="303"/>
    </row>
    <row r="570" spans="1:30" s="329" customFormat="1" ht="12.75" customHeight="1">
      <c r="A570" s="544"/>
      <c r="B570" s="303"/>
      <c r="C570" s="303"/>
      <c r="D570" s="303"/>
      <c r="E570" s="303"/>
      <c r="F570" s="303"/>
      <c r="G570" s="303"/>
      <c r="H570" s="303"/>
      <c r="I570" s="303"/>
      <c r="J570" s="303"/>
      <c r="K570" s="303"/>
      <c r="L570" s="303"/>
      <c r="M570" s="303"/>
      <c r="N570" s="303"/>
      <c r="O570" s="303"/>
      <c r="P570" s="303"/>
      <c r="Q570" s="303"/>
      <c r="R570" s="303"/>
      <c r="S570" s="303"/>
      <c r="T570" s="303"/>
      <c r="U570" s="303"/>
      <c r="V570" s="303"/>
      <c r="W570" s="303"/>
      <c r="X570" s="303"/>
      <c r="Y570" s="303"/>
      <c r="Z570" s="303"/>
      <c r="AA570" s="303"/>
      <c r="AB570" s="303"/>
      <c r="AC570" s="303"/>
      <c r="AD570" s="303"/>
    </row>
    <row r="571" spans="1:30" s="329" customFormat="1" ht="12.75" customHeight="1">
      <c r="A571" s="544"/>
      <c r="B571" s="303"/>
      <c r="C571" s="303"/>
      <c r="D571" s="303"/>
      <c r="E571" s="303"/>
      <c r="F571" s="303"/>
      <c r="G571" s="303"/>
      <c r="H571" s="303"/>
      <c r="I571" s="303"/>
      <c r="J571" s="303"/>
      <c r="K571" s="303"/>
      <c r="L571" s="303"/>
      <c r="M571" s="303"/>
      <c r="N571" s="303"/>
      <c r="O571" s="303"/>
      <c r="P571" s="303"/>
      <c r="Q571" s="303"/>
      <c r="R571" s="303"/>
      <c r="S571" s="303"/>
      <c r="T571" s="303"/>
      <c r="U571" s="303"/>
      <c r="V571" s="303"/>
      <c r="W571" s="303"/>
      <c r="X571" s="303"/>
      <c r="Y571" s="303"/>
      <c r="Z571" s="303"/>
      <c r="AA571" s="303"/>
      <c r="AB571" s="303"/>
      <c r="AC571" s="303"/>
      <c r="AD571" s="303"/>
    </row>
    <row r="572" spans="1:30" s="329" customFormat="1" ht="12.75" customHeight="1">
      <c r="A572" s="544"/>
      <c r="B572" s="303"/>
      <c r="C572" s="303"/>
      <c r="D572" s="303"/>
      <c r="E572" s="303"/>
      <c r="F572" s="303"/>
      <c r="G572" s="303"/>
      <c r="H572" s="303"/>
      <c r="I572" s="303"/>
      <c r="J572" s="303"/>
      <c r="K572" s="303"/>
      <c r="L572" s="303"/>
      <c r="M572" s="303"/>
      <c r="N572" s="303"/>
      <c r="O572" s="303"/>
      <c r="P572" s="303"/>
      <c r="Q572" s="303"/>
      <c r="R572" s="303"/>
      <c r="S572" s="303"/>
      <c r="T572" s="303"/>
      <c r="U572" s="303"/>
      <c r="V572" s="303"/>
      <c r="W572" s="303"/>
      <c r="X572" s="303"/>
      <c r="Y572" s="303"/>
      <c r="Z572" s="303"/>
      <c r="AA572" s="303"/>
      <c r="AB572" s="303"/>
      <c r="AC572" s="303"/>
      <c r="AD572" s="303"/>
    </row>
    <row r="573" spans="1:30" s="329" customFormat="1" ht="12.75" customHeight="1">
      <c r="A573" s="544"/>
      <c r="B573" s="303"/>
      <c r="C573" s="303"/>
      <c r="D573" s="303"/>
      <c r="E573" s="303"/>
      <c r="F573" s="303"/>
      <c r="G573" s="303"/>
      <c r="H573" s="303"/>
      <c r="I573" s="303"/>
      <c r="J573" s="303"/>
      <c r="K573" s="303"/>
      <c r="L573" s="303"/>
      <c r="M573" s="303"/>
      <c r="N573" s="303"/>
      <c r="O573" s="303"/>
      <c r="P573" s="303"/>
      <c r="Q573" s="303"/>
      <c r="R573" s="303"/>
      <c r="S573" s="303"/>
      <c r="T573" s="303"/>
      <c r="U573" s="303"/>
      <c r="V573" s="303"/>
      <c r="W573" s="303"/>
      <c r="X573" s="303"/>
      <c r="Y573" s="303"/>
      <c r="Z573" s="303"/>
      <c r="AA573" s="303"/>
      <c r="AB573" s="303"/>
      <c r="AC573" s="303"/>
      <c r="AD573" s="303"/>
    </row>
    <row r="574" spans="1:30" s="329" customFormat="1" ht="12.75" customHeight="1">
      <c r="A574" s="544"/>
      <c r="B574" s="303"/>
      <c r="C574" s="303"/>
      <c r="D574" s="303"/>
      <c r="E574" s="303"/>
      <c r="F574" s="303"/>
      <c r="G574" s="303"/>
      <c r="H574" s="303"/>
      <c r="I574" s="303"/>
      <c r="J574" s="303"/>
      <c r="K574" s="303"/>
      <c r="L574" s="303"/>
      <c r="M574" s="303"/>
      <c r="N574" s="303"/>
      <c r="O574" s="303"/>
      <c r="P574" s="303"/>
      <c r="Q574" s="303"/>
      <c r="R574" s="303"/>
      <c r="S574" s="303"/>
      <c r="T574" s="303"/>
      <c r="U574" s="303"/>
      <c r="V574" s="303"/>
      <c r="W574" s="303"/>
      <c r="X574" s="303"/>
      <c r="Y574" s="303"/>
      <c r="Z574" s="303"/>
      <c r="AA574" s="303"/>
      <c r="AB574" s="303"/>
      <c r="AC574" s="303"/>
      <c r="AD574" s="303"/>
    </row>
    <row r="575" spans="1:30" s="329" customFormat="1" ht="12.75" customHeight="1">
      <c r="A575" s="544"/>
      <c r="B575" s="303"/>
      <c r="C575" s="303"/>
      <c r="D575" s="303"/>
      <c r="E575" s="303"/>
      <c r="F575" s="303"/>
      <c r="G575" s="303"/>
      <c r="H575" s="303"/>
      <c r="I575" s="303"/>
      <c r="J575" s="303"/>
      <c r="K575" s="303"/>
      <c r="L575" s="303"/>
      <c r="M575" s="303"/>
      <c r="N575" s="303"/>
      <c r="O575" s="303"/>
      <c r="P575" s="303"/>
      <c r="Q575" s="303"/>
      <c r="R575" s="303"/>
      <c r="S575" s="303"/>
      <c r="T575" s="303"/>
      <c r="U575" s="303"/>
      <c r="V575" s="303"/>
      <c r="W575" s="303"/>
      <c r="X575" s="303"/>
      <c r="Y575" s="303"/>
      <c r="Z575" s="303"/>
      <c r="AA575" s="303"/>
      <c r="AB575" s="303"/>
      <c r="AC575" s="303"/>
      <c r="AD575" s="303"/>
    </row>
    <row r="576" spans="1:30" s="329" customFormat="1" ht="12.75" customHeight="1">
      <c r="A576" s="544"/>
      <c r="B576" s="303"/>
      <c r="C576" s="303"/>
      <c r="D576" s="303"/>
      <c r="E576" s="303"/>
      <c r="F576" s="303"/>
      <c r="G576" s="303"/>
      <c r="H576" s="303"/>
      <c r="I576" s="303"/>
      <c r="J576" s="303"/>
      <c r="K576" s="303"/>
      <c r="L576" s="303"/>
      <c r="M576" s="303"/>
      <c r="N576" s="303"/>
      <c r="O576" s="303"/>
      <c r="P576" s="303"/>
      <c r="Q576" s="303"/>
      <c r="R576" s="303"/>
      <c r="S576" s="303"/>
      <c r="T576" s="303"/>
      <c r="U576" s="303"/>
      <c r="V576" s="303"/>
      <c r="W576" s="303"/>
      <c r="X576" s="303"/>
      <c r="Y576" s="303"/>
      <c r="Z576" s="303"/>
      <c r="AA576" s="303"/>
      <c r="AB576" s="303"/>
      <c r="AC576" s="303"/>
      <c r="AD576" s="303"/>
    </row>
    <row r="577" spans="1:30" s="329" customFormat="1" ht="12.75" customHeight="1">
      <c r="A577" s="544"/>
      <c r="B577" s="303"/>
      <c r="C577" s="303"/>
      <c r="D577" s="303"/>
      <c r="E577" s="303"/>
      <c r="F577" s="303"/>
      <c r="G577" s="303"/>
      <c r="H577" s="303"/>
      <c r="I577" s="303"/>
      <c r="J577" s="303"/>
      <c r="K577" s="303"/>
      <c r="L577" s="303"/>
      <c r="M577" s="303"/>
      <c r="N577" s="303"/>
      <c r="O577" s="303"/>
      <c r="P577" s="303"/>
      <c r="Q577" s="303"/>
      <c r="R577" s="303"/>
      <c r="S577" s="303"/>
      <c r="T577" s="303"/>
      <c r="U577" s="303"/>
      <c r="V577" s="303"/>
      <c r="W577" s="303"/>
      <c r="X577" s="303"/>
      <c r="Y577" s="303"/>
      <c r="Z577" s="303"/>
      <c r="AA577" s="303"/>
      <c r="AB577" s="303"/>
      <c r="AC577" s="303"/>
      <c r="AD577" s="303"/>
    </row>
    <row r="578" spans="1:30" s="329" customFormat="1" ht="12.75" customHeight="1">
      <c r="A578" s="544"/>
      <c r="B578" s="303"/>
      <c r="C578" s="303"/>
      <c r="D578" s="303"/>
      <c r="E578" s="303"/>
      <c r="F578" s="303"/>
      <c r="G578" s="303"/>
      <c r="H578" s="303"/>
      <c r="I578" s="303"/>
      <c r="J578" s="303"/>
      <c r="K578" s="303"/>
      <c r="L578" s="303"/>
      <c r="M578" s="303"/>
      <c r="N578" s="303"/>
      <c r="O578" s="303"/>
      <c r="P578" s="303"/>
      <c r="Q578" s="303"/>
      <c r="R578" s="303"/>
      <c r="S578" s="303"/>
      <c r="T578" s="303"/>
      <c r="U578" s="303"/>
      <c r="V578" s="303"/>
      <c r="W578" s="303"/>
      <c r="X578" s="303"/>
      <c r="Y578" s="303"/>
      <c r="Z578" s="303"/>
      <c r="AA578" s="303"/>
      <c r="AB578" s="303"/>
      <c r="AC578" s="303"/>
      <c r="AD578" s="303"/>
    </row>
    <row r="579" spans="1:30" s="329" customFormat="1" ht="12.75" customHeight="1">
      <c r="A579" s="544"/>
      <c r="B579" s="303"/>
      <c r="C579" s="303"/>
      <c r="D579" s="303"/>
      <c r="E579" s="303"/>
      <c r="F579" s="303"/>
      <c r="G579" s="303"/>
      <c r="H579" s="303"/>
      <c r="I579" s="303"/>
      <c r="J579" s="303"/>
      <c r="K579" s="303"/>
      <c r="L579" s="303"/>
      <c r="M579" s="303"/>
      <c r="N579" s="303"/>
      <c r="O579" s="303"/>
      <c r="P579" s="303"/>
      <c r="Q579" s="303"/>
      <c r="R579" s="303"/>
      <c r="S579" s="303"/>
      <c r="T579" s="303"/>
      <c r="U579" s="303"/>
      <c r="V579" s="303"/>
      <c r="W579" s="303"/>
      <c r="X579" s="303"/>
      <c r="Y579" s="303"/>
      <c r="Z579" s="303"/>
      <c r="AA579" s="303"/>
      <c r="AB579" s="303"/>
      <c r="AC579" s="303"/>
      <c r="AD579" s="303"/>
    </row>
    <row r="580" spans="1:30" s="329" customFormat="1" ht="12.75" customHeight="1">
      <c r="A580" s="544"/>
      <c r="B580" s="303"/>
      <c r="C580" s="303"/>
      <c r="D580" s="303"/>
      <c r="E580" s="303"/>
      <c r="F580" s="303"/>
      <c r="G580" s="303"/>
      <c r="H580" s="303"/>
      <c r="I580" s="303"/>
      <c r="J580" s="303"/>
      <c r="K580" s="303"/>
      <c r="L580" s="303"/>
      <c r="M580" s="303"/>
      <c r="N580" s="303"/>
      <c r="O580" s="303"/>
      <c r="P580" s="303"/>
      <c r="Q580" s="303"/>
      <c r="R580" s="303"/>
      <c r="S580" s="303"/>
      <c r="T580" s="303"/>
      <c r="U580" s="303"/>
      <c r="V580" s="303"/>
      <c r="W580" s="303"/>
      <c r="X580" s="303"/>
      <c r="Y580" s="303"/>
      <c r="Z580" s="303"/>
      <c r="AA580" s="303"/>
      <c r="AB580" s="303"/>
      <c r="AC580" s="303"/>
      <c r="AD580" s="303"/>
    </row>
    <row r="581" spans="1:30" s="329" customFormat="1" ht="12.75" customHeight="1">
      <c r="A581" s="544"/>
      <c r="B581" s="303"/>
      <c r="C581" s="303"/>
      <c r="D581" s="303"/>
      <c r="E581" s="303"/>
      <c r="F581" s="303"/>
      <c r="G581" s="303"/>
      <c r="H581" s="303"/>
      <c r="I581" s="303"/>
      <c r="J581" s="303"/>
      <c r="K581" s="303"/>
      <c r="L581" s="303"/>
      <c r="M581" s="303"/>
      <c r="N581" s="303"/>
      <c r="O581" s="303"/>
      <c r="P581" s="303"/>
      <c r="Q581" s="303"/>
      <c r="R581" s="303"/>
      <c r="S581" s="303"/>
      <c r="T581" s="303"/>
      <c r="U581" s="303"/>
      <c r="V581" s="303"/>
      <c r="W581" s="303"/>
      <c r="X581" s="303"/>
      <c r="Y581" s="303"/>
      <c r="Z581" s="303"/>
      <c r="AA581" s="303"/>
      <c r="AB581" s="303"/>
      <c r="AC581" s="303"/>
      <c r="AD581" s="303"/>
    </row>
    <row r="582" spans="1:30" s="329" customFormat="1" ht="12.75" customHeight="1">
      <c r="A582" s="544"/>
      <c r="B582" s="303"/>
      <c r="C582" s="303"/>
      <c r="D582" s="303"/>
      <c r="E582" s="303"/>
      <c r="F582" s="303"/>
      <c r="G582" s="303"/>
      <c r="H582" s="303"/>
      <c r="I582" s="303"/>
      <c r="J582" s="303"/>
      <c r="K582" s="303"/>
      <c r="L582" s="303"/>
      <c r="M582" s="303"/>
      <c r="N582" s="303"/>
      <c r="O582" s="303"/>
      <c r="P582" s="303"/>
      <c r="Q582" s="303"/>
      <c r="R582" s="303"/>
      <c r="S582" s="303"/>
      <c r="T582" s="303"/>
      <c r="U582" s="303"/>
      <c r="V582" s="303"/>
      <c r="W582" s="303"/>
      <c r="X582" s="303"/>
      <c r="Y582" s="303"/>
      <c r="Z582" s="303"/>
      <c r="AA582" s="303"/>
      <c r="AB582" s="303"/>
      <c r="AC582" s="303"/>
      <c r="AD582" s="303"/>
    </row>
    <row r="583" spans="1:30" s="329" customFormat="1" ht="12.75" customHeight="1">
      <c r="A583" s="544"/>
      <c r="B583" s="303"/>
      <c r="C583" s="303"/>
      <c r="D583" s="303"/>
      <c r="E583" s="303"/>
      <c r="F583" s="303"/>
      <c r="G583" s="303"/>
      <c r="H583" s="303"/>
      <c r="I583" s="303"/>
      <c r="J583" s="303"/>
      <c r="K583" s="303"/>
      <c r="L583" s="303"/>
      <c r="M583" s="303"/>
      <c r="N583" s="303"/>
      <c r="O583" s="303"/>
      <c r="P583" s="303"/>
      <c r="Q583" s="303"/>
      <c r="R583" s="303"/>
      <c r="S583" s="303"/>
      <c r="T583" s="303"/>
      <c r="U583" s="303"/>
      <c r="V583" s="303"/>
      <c r="W583" s="303"/>
      <c r="X583" s="303"/>
      <c r="Y583" s="303"/>
      <c r="Z583" s="303"/>
      <c r="AA583" s="303"/>
      <c r="AB583" s="303"/>
      <c r="AC583" s="303"/>
      <c r="AD583" s="303"/>
    </row>
    <row r="584" spans="1:30" s="329" customFormat="1" ht="12.75" customHeight="1">
      <c r="A584" s="544"/>
      <c r="B584" s="303"/>
      <c r="C584" s="303"/>
      <c r="D584" s="303"/>
      <c r="E584" s="303"/>
      <c r="F584" s="303"/>
      <c r="G584" s="303"/>
      <c r="H584" s="303"/>
      <c r="I584" s="303"/>
      <c r="J584" s="303"/>
      <c r="K584" s="303"/>
      <c r="L584" s="303"/>
      <c r="M584" s="303"/>
      <c r="N584" s="303"/>
      <c r="O584" s="303"/>
      <c r="P584" s="303"/>
      <c r="Q584" s="303"/>
      <c r="R584" s="303"/>
      <c r="S584" s="303"/>
      <c r="T584" s="303"/>
      <c r="U584" s="303"/>
      <c r="V584" s="303"/>
      <c r="W584" s="303"/>
      <c r="X584" s="303"/>
      <c r="Y584" s="303"/>
      <c r="Z584" s="303"/>
      <c r="AA584" s="303"/>
      <c r="AB584" s="303"/>
      <c r="AC584" s="303"/>
      <c r="AD584" s="303"/>
    </row>
    <row r="585" spans="1:30" s="329" customFormat="1" ht="12.75" customHeight="1">
      <c r="A585" s="544"/>
      <c r="B585" s="303"/>
      <c r="C585" s="303"/>
      <c r="D585" s="303"/>
      <c r="E585" s="303"/>
      <c r="F585" s="303"/>
      <c r="G585" s="303"/>
      <c r="H585" s="303"/>
      <c r="I585" s="303"/>
      <c r="J585" s="303"/>
      <c r="K585" s="303"/>
      <c r="L585" s="303"/>
      <c r="M585" s="303"/>
      <c r="N585" s="303"/>
      <c r="O585" s="303"/>
      <c r="P585" s="303"/>
      <c r="Q585" s="303"/>
      <c r="R585" s="303"/>
      <c r="S585" s="303"/>
      <c r="T585" s="303"/>
      <c r="U585" s="303"/>
      <c r="V585" s="303"/>
      <c r="W585" s="303"/>
      <c r="X585" s="303"/>
      <c r="Y585" s="303"/>
      <c r="Z585" s="303"/>
      <c r="AA585" s="303"/>
      <c r="AB585" s="303"/>
      <c r="AC585" s="303"/>
      <c r="AD585" s="303"/>
    </row>
    <row r="586" spans="1:30" s="329" customFormat="1" ht="12.75" customHeight="1">
      <c r="A586" s="544"/>
      <c r="B586" s="303"/>
      <c r="C586" s="303"/>
      <c r="D586" s="303"/>
      <c r="E586" s="303"/>
      <c r="F586" s="303"/>
      <c r="G586" s="303"/>
      <c r="H586" s="303"/>
      <c r="I586" s="303"/>
      <c r="J586" s="303"/>
      <c r="K586" s="303"/>
      <c r="L586" s="303"/>
      <c r="M586" s="303"/>
      <c r="N586" s="303"/>
      <c r="O586" s="303"/>
      <c r="P586" s="303"/>
      <c r="Q586" s="303"/>
      <c r="R586" s="303"/>
      <c r="S586" s="303"/>
      <c r="T586" s="303"/>
      <c r="U586" s="303"/>
      <c r="V586" s="303"/>
      <c r="W586" s="303"/>
      <c r="X586" s="303"/>
      <c r="Y586" s="303"/>
      <c r="Z586" s="303"/>
      <c r="AA586" s="303"/>
      <c r="AB586" s="303"/>
      <c r="AC586" s="303"/>
      <c r="AD586" s="303"/>
    </row>
    <row r="587" spans="1:30" s="329" customFormat="1" ht="12.75" customHeight="1">
      <c r="A587" s="544"/>
      <c r="B587" s="303"/>
      <c r="C587" s="303"/>
      <c r="D587" s="303"/>
      <c r="E587" s="303"/>
      <c r="F587" s="303"/>
      <c r="G587" s="303"/>
      <c r="H587" s="303"/>
      <c r="I587" s="303"/>
      <c r="J587" s="303"/>
      <c r="K587" s="303"/>
      <c r="L587" s="303"/>
      <c r="M587" s="303"/>
      <c r="N587" s="303"/>
      <c r="O587" s="303"/>
      <c r="P587" s="303"/>
      <c r="Q587" s="303"/>
      <c r="R587" s="303"/>
      <c r="S587" s="303"/>
      <c r="T587" s="303"/>
      <c r="U587" s="303"/>
      <c r="V587" s="303"/>
      <c r="W587" s="303"/>
      <c r="X587" s="303"/>
      <c r="Y587" s="303"/>
      <c r="Z587" s="303"/>
      <c r="AA587" s="303"/>
      <c r="AB587" s="303"/>
      <c r="AC587" s="303"/>
      <c r="AD587" s="303"/>
    </row>
    <row r="588" spans="1:30" s="329" customFormat="1" ht="12.75" customHeight="1">
      <c r="A588" s="544"/>
      <c r="B588" s="303"/>
      <c r="C588" s="303"/>
      <c r="D588" s="303"/>
      <c r="E588" s="303"/>
      <c r="F588" s="303"/>
      <c r="G588" s="303"/>
      <c r="H588" s="303"/>
      <c r="I588" s="303"/>
      <c r="J588" s="303"/>
      <c r="K588" s="303"/>
      <c r="L588" s="303"/>
      <c r="M588" s="303"/>
      <c r="N588" s="303"/>
      <c r="O588" s="303"/>
      <c r="P588" s="303"/>
      <c r="Q588" s="303"/>
      <c r="R588" s="303"/>
      <c r="S588" s="303"/>
      <c r="T588" s="303"/>
      <c r="U588" s="303"/>
      <c r="V588" s="303"/>
      <c r="W588" s="303"/>
      <c r="X588" s="303"/>
      <c r="Y588" s="303"/>
      <c r="Z588" s="303"/>
      <c r="AA588" s="303"/>
      <c r="AB588" s="303"/>
      <c r="AC588" s="303"/>
      <c r="AD588" s="303"/>
    </row>
    <row r="589" spans="1:30" s="329" customFormat="1" ht="12.75" customHeight="1">
      <c r="A589" s="544"/>
      <c r="B589" s="303"/>
      <c r="C589" s="303"/>
      <c r="D589" s="303"/>
      <c r="E589" s="303"/>
      <c r="F589" s="303"/>
      <c r="G589" s="303"/>
      <c r="H589" s="303"/>
      <c r="I589" s="303"/>
      <c r="J589" s="303"/>
      <c r="K589" s="303"/>
      <c r="L589" s="303"/>
      <c r="M589" s="303"/>
      <c r="N589" s="303"/>
      <c r="O589" s="303"/>
      <c r="P589" s="303"/>
      <c r="Q589" s="303"/>
      <c r="R589" s="303"/>
      <c r="S589" s="303"/>
      <c r="T589" s="303"/>
      <c r="U589" s="303"/>
      <c r="V589" s="303"/>
      <c r="W589" s="303"/>
      <c r="X589" s="303"/>
      <c r="Y589" s="303"/>
      <c r="Z589" s="303"/>
      <c r="AA589" s="303"/>
      <c r="AB589" s="303"/>
      <c r="AC589" s="303"/>
      <c r="AD589" s="303"/>
    </row>
    <row r="590" spans="1:30" s="329" customFormat="1" ht="12.75" customHeight="1">
      <c r="A590" s="544"/>
      <c r="B590" s="303"/>
      <c r="C590" s="303"/>
      <c r="D590" s="303"/>
      <c r="E590" s="303"/>
      <c r="F590" s="303"/>
      <c r="G590" s="303"/>
      <c r="H590" s="303"/>
      <c r="I590" s="303"/>
      <c r="J590" s="303"/>
      <c r="K590" s="303"/>
      <c r="L590" s="303"/>
      <c r="M590" s="303"/>
      <c r="N590" s="303"/>
      <c r="O590" s="303"/>
      <c r="P590" s="303"/>
      <c r="Q590" s="303"/>
      <c r="R590" s="303"/>
      <c r="S590" s="303"/>
      <c r="T590" s="303"/>
      <c r="U590" s="303"/>
      <c r="V590" s="303"/>
      <c r="W590" s="303"/>
      <c r="X590" s="303"/>
      <c r="Y590" s="303"/>
      <c r="Z590" s="303"/>
      <c r="AA590" s="303"/>
      <c r="AB590" s="303"/>
      <c r="AC590" s="303"/>
      <c r="AD590" s="303"/>
    </row>
    <row r="591" spans="1:30" s="329" customFormat="1" ht="12.75" customHeight="1">
      <c r="A591" s="544"/>
      <c r="B591" s="303"/>
      <c r="C591" s="303"/>
      <c r="D591" s="303"/>
      <c r="E591" s="303"/>
      <c r="F591" s="303"/>
      <c r="G591" s="303"/>
      <c r="H591" s="303"/>
      <c r="I591" s="303"/>
      <c r="J591" s="303"/>
      <c r="K591" s="303"/>
      <c r="L591" s="303"/>
      <c r="M591" s="303"/>
      <c r="N591" s="303"/>
      <c r="O591" s="303"/>
      <c r="P591" s="303"/>
      <c r="Q591" s="303"/>
      <c r="R591" s="303"/>
      <c r="S591" s="303"/>
      <c r="T591" s="303"/>
      <c r="U591" s="303"/>
      <c r="V591" s="303"/>
      <c r="W591" s="303"/>
      <c r="X591" s="303"/>
      <c r="Y591" s="303"/>
      <c r="Z591" s="303"/>
      <c r="AA591" s="303"/>
      <c r="AB591" s="303"/>
      <c r="AC591" s="303"/>
      <c r="AD591" s="303"/>
    </row>
    <row r="592" spans="1:30" s="329" customFormat="1" ht="12.75" customHeight="1">
      <c r="A592" s="544"/>
      <c r="B592" s="303"/>
      <c r="C592" s="303"/>
      <c r="D592" s="303"/>
      <c r="E592" s="303"/>
      <c r="F592" s="303"/>
      <c r="G592" s="303"/>
      <c r="H592" s="303"/>
      <c r="I592" s="303"/>
      <c r="J592" s="303"/>
      <c r="K592" s="303"/>
      <c r="L592" s="303"/>
      <c r="M592" s="303"/>
      <c r="N592" s="303"/>
      <c r="O592" s="303"/>
      <c r="P592" s="303"/>
      <c r="Q592" s="303"/>
      <c r="R592" s="303"/>
      <c r="S592" s="303"/>
      <c r="T592" s="303"/>
      <c r="U592" s="303"/>
      <c r="V592" s="303"/>
      <c r="W592" s="303"/>
      <c r="X592" s="303"/>
      <c r="Y592" s="303"/>
      <c r="Z592" s="303"/>
      <c r="AA592" s="303"/>
      <c r="AB592" s="303"/>
      <c r="AC592" s="303"/>
      <c r="AD592" s="303"/>
    </row>
    <row r="593" spans="1:30" s="329" customFormat="1" ht="12.75" customHeight="1">
      <c r="A593" s="544"/>
      <c r="B593" s="303"/>
      <c r="C593" s="303"/>
      <c r="D593" s="303"/>
      <c r="E593" s="303"/>
      <c r="F593" s="303"/>
      <c r="G593" s="303"/>
      <c r="H593" s="303"/>
      <c r="I593" s="303"/>
      <c r="J593" s="303"/>
      <c r="K593" s="303"/>
      <c r="L593" s="303"/>
      <c r="M593" s="303"/>
      <c r="N593" s="303"/>
      <c r="O593" s="303"/>
      <c r="P593" s="303"/>
      <c r="Q593" s="303"/>
      <c r="R593" s="303"/>
      <c r="S593" s="303"/>
      <c r="T593" s="303"/>
      <c r="U593" s="303"/>
      <c r="V593" s="303"/>
      <c r="W593" s="303"/>
      <c r="X593" s="303"/>
      <c r="Y593" s="303"/>
      <c r="Z593" s="303"/>
      <c r="AA593" s="303"/>
      <c r="AB593" s="303"/>
      <c r="AC593" s="303"/>
      <c r="AD593" s="303"/>
    </row>
    <row r="594" spans="1:30" s="329" customFormat="1" ht="12.75" customHeight="1">
      <c r="A594" s="544"/>
      <c r="B594" s="303"/>
      <c r="C594" s="303"/>
      <c r="D594" s="303"/>
      <c r="E594" s="303"/>
      <c r="F594" s="303"/>
      <c r="G594" s="303"/>
      <c r="H594" s="303"/>
      <c r="I594" s="303"/>
      <c r="J594" s="303"/>
      <c r="K594" s="303"/>
      <c r="L594" s="303"/>
      <c r="M594" s="303"/>
      <c r="N594" s="303"/>
      <c r="O594" s="303"/>
      <c r="P594" s="303"/>
      <c r="Q594" s="303"/>
      <c r="R594" s="303"/>
      <c r="S594" s="303"/>
      <c r="T594" s="303"/>
      <c r="U594" s="303"/>
      <c r="V594" s="303"/>
      <c r="W594" s="303"/>
      <c r="X594" s="303"/>
      <c r="Y594" s="303"/>
      <c r="Z594" s="303"/>
      <c r="AA594" s="303"/>
      <c r="AB594" s="303"/>
      <c r="AC594" s="303"/>
      <c r="AD594" s="303"/>
    </row>
    <row r="595" spans="1:30" s="329" customFormat="1" ht="12.75" customHeight="1">
      <c r="A595" s="544"/>
      <c r="B595" s="303"/>
      <c r="C595" s="303"/>
      <c r="D595" s="303"/>
      <c r="E595" s="303"/>
      <c r="F595" s="303"/>
      <c r="G595" s="303"/>
      <c r="H595" s="303"/>
      <c r="I595" s="303"/>
      <c r="J595" s="303"/>
      <c r="K595" s="303"/>
      <c r="L595" s="303"/>
      <c r="M595" s="303"/>
      <c r="N595" s="303"/>
      <c r="O595" s="303"/>
      <c r="P595" s="303"/>
      <c r="Q595" s="303"/>
      <c r="R595" s="303"/>
      <c r="S595" s="303"/>
      <c r="T595" s="303"/>
      <c r="U595" s="303"/>
      <c r="V595" s="303"/>
      <c r="W595" s="303"/>
      <c r="X595" s="303"/>
      <c r="Y595" s="303"/>
      <c r="Z595" s="303"/>
      <c r="AA595" s="303"/>
      <c r="AB595" s="303"/>
      <c r="AC595" s="303"/>
      <c r="AD595" s="303"/>
    </row>
    <row r="596" spans="1:30" s="329" customFormat="1" ht="12.75" customHeight="1">
      <c r="A596" s="544"/>
      <c r="B596" s="303"/>
      <c r="C596" s="303"/>
      <c r="D596" s="303"/>
      <c r="E596" s="303"/>
      <c r="F596" s="303"/>
      <c r="G596" s="303"/>
      <c r="H596" s="303"/>
      <c r="I596" s="303"/>
      <c r="J596" s="303"/>
      <c r="K596" s="303"/>
      <c r="L596" s="303"/>
      <c r="M596" s="303"/>
      <c r="N596" s="303"/>
      <c r="O596" s="303"/>
      <c r="P596" s="303"/>
      <c r="Q596" s="303"/>
      <c r="R596" s="303"/>
      <c r="S596" s="303"/>
      <c r="T596" s="303"/>
      <c r="U596" s="303"/>
      <c r="V596" s="303"/>
      <c r="W596" s="303"/>
      <c r="X596" s="303"/>
      <c r="Y596" s="303"/>
      <c r="Z596" s="303"/>
      <c r="AA596" s="303"/>
      <c r="AB596" s="303"/>
      <c r="AC596" s="303"/>
      <c r="AD596" s="303"/>
    </row>
    <row r="597" spans="1:30" s="329" customFormat="1" ht="12.75" customHeight="1">
      <c r="A597" s="544"/>
      <c r="B597" s="303"/>
      <c r="C597" s="303"/>
      <c r="D597" s="303"/>
      <c r="E597" s="303"/>
      <c r="F597" s="303"/>
      <c r="G597" s="303"/>
      <c r="H597" s="303"/>
      <c r="I597" s="303"/>
      <c r="J597" s="303"/>
      <c r="K597" s="303"/>
      <c r="L597" s="303"/>
      <c r="M597" s="303"/>
      <c r="N597" s="303"/>
      <c r="O597" s="303"/>
      <c r="P597" s="303"/>
      <c r="Q597" s="303"/>
      <c r="R597" s="303"/>
      <c r="S597" s="303"/>
      <c r="T597" s="303"/>
      <c r="U597" s="303"/>
      <c r="V597" s="303"/>
      <c r="W597" s="303"/>
      <c r="X597" s="303"/>
      <c r="Y597" s="303"/>
      <c r="Z597" s="303"/>
      <c r="AA597" s="303"/>
      <c r="AB597" s="303"/>
      <c r="AC597" s="303"/>
      <c r="AD597" s="303"/>
    </row>
    <row r="598" spans="1:30" s="329" customFormat="1" ht="12.75" customHeight="1">
      <c r="A598" s="544"/>
      <c r="B598" s="303"/>
      <c r="C598" s="303"/>
      <c r="D598" s="303"/>
      <c r="E598" s="303"/>
      <c r="F598" s="303"/>
      <c r="G598" s="303"/>
      <c r="H598" s="303"/>
      <c r="I598" s="303"/>
      <c r="J598" s="303"/>
      <c r="K598" s="303"/>
      <c r="L598" s="303"/>
      <c r="M598" s="303"/>
      <c r="N598" s="303"/>
      <c r="O598" s="303"/>
      <c r="P598" s="303"/>
      <c r="Q598" s="303"/>
      <c r="R598" s="303"/>
      <c r="S598" s="303"/>
      <c r="T598" s="303"/>
      <c r="U598" s="303"/>
      <c r="V598" s="303"/>
      <c r="W598" s="303"/>
      <c r="X598" s="303"/>
      <c r="Y598" s="303"/>
      <c r="Z598" s="303"/>
      <c r="AA598" s="303"/>
      <c r="AB598" s="303"/>
      <c r="AC598" s="303"/>
      <c r="AD598" s="303"/>
    </row>
    <row r="599" spans="1:30" s="329" customFormat="1" ht="12.75" customHeight="1">
      <c r="A599" s="544"/>
      <c r="B599" s="303"/>
      <c r="C599" s="303"/>
      <c r="D599" s="303"/>
      <c r="E599" s="303"/>
      <c r="F599" s="303"/>
      <c r="G599" s="303"/>
      <c r="H599" s="303"/>
      <c r="I599" s="303"/>
      <c r="J599" s="303"/>
      <c r="K599" s="303"/>
      <c r="L599" s="303"/>
      <c r="M599" s="303"/>
      <c r="N599" s="303"/>
      <c r="O599" s="303"/>
      <c r="P599" s="303"/>
      <c r="Q599" s="303"/>
      <c r="R599" s="303"/>
      <c r="S599" s="303"/>
      <c r="T599" s="303"/>
      <c r="U599" s="303"/>
      <c r="V599" s="303"/>
      <c r="W599" s="303"/>
      <c r="X599" s="303"/>
      <c r="Y599" s="303"/>
      <c r="Z599" s="303"/>
      <c r="AA599" s="303"/>
      <c r="AB599" s="303"/>
      <c r="AC599" s="303"/>
      <c r="AD599" s="303"/>
    </row>
    <row r="600" spans="1:30" s="329" customFormat="1" ht="12.75" customHeight="1">
      <c r="A600" s="544"/>
      <c r="B600" s="303"/>
      <c r="C600" s="303"/>
      <c r="D600" s="303"/>
      <c r="E600" s="303"/>
      <c r="F600" s="303"/>
      <c r="G600" s="303"/>
      <c r="H600" s="303"/>
      <c r="I600" s="303"/>
      <c r="J600" s="303"/>
      <c r="K600" s="303"/>
      <c r="L600" s="303"/>
      <c r="M600" s="303"/>
      <c r="N600" s="303"/>
      <c r="O600" s="303"/>
      <c r="P600" s="303"/>
      <c r="Q600" s="303"/>
      <c r="R600" s="303"/>
      <c r="S600" s="303"/>
      <c r="T600" s="303"/>
      <c r="U600" s="303"/>
      <c r="V600" s="303"/>
      <c r="W600" s="303"/>
      <c r="X600" s="303"/>
      <c r="Y600" s="303"/>
      <c r="Z600" s="303"/>
      <c r="AA600" s="303"/>
      <c r="AB600" s="303"/>
      <c r="AC600" s="303"/>
      <c r="AD600" s="303"/>
    </row>
    <row r="601" spans="1:30" s="329" customFormat="1" ht="12.75" customHeight="1">
      <c r="A601" s="544"/>
      <c r="B601" s="303"/>
      <c r="C601" s="303"/>
      <c r="D601" s="303"/>
      <c r="E601" s="303"/>
      <c r="F601" s="303"/>
      <c r="G601" s="303"/>
      <c r="H601" s="303"/>
      <c r="I601" s="303"/>
      <c r="J601" s="303"/>
      <c r="K601" s="303"/>
      <c r="L601" s="303"/>
      <c r="M601" s="303"/>
      <c r="N601" s="303"/>
      <c r="O601" s="303"/>
      <c r="P601" s="303"/>
      <c r="Q601" s="303"/>
      <c r="R601" s="303"/>
      <c r="S601" s="303"/>
      <c r="T601" s="303"/>
      <c r="U601" s="303"/>
      <c r="V601" s="303"/>
      <c r="W601" s="303"/>
      <c r="X601" s="303"/>
      <c r="Y601" s="303"/>
      <c r="Z601" s="303"/>
      <c r="AA601" s="303"/>
      <c r="AB601" s="303"/>
      <c r="AC601" s="303"/>
      <c r="AD601" s="303"/>
    </row>
    <row r="602" spans="1:30" s="329" customFormat="1" ht="12.75" customHeight="1">
      <c r="A602" s="544"/>
      <c r="B602" s="303"/>
      <c r="C602" s="303"/>
      <c r="D602" s="303"/>
      <c r="E602" s="303"/>
      <c r="F602" s="303"/>
      <c r="G602" s="303"/>
      <c r="H602" s="303"/>
      <c r="I602" s="303"/>
      <c r="J602" s="303"/>
      <c r="K602" s="303"/>
      <c r="L602" s="303"/>
      <c r="M602" s="303"/>
      <c r="N602" s="303"/>
      <c r="O602" s="303"/>
      <c r="P602" s="303"/>
      <c r="Q602" s="303"/>
      <c r="R602" s="303"/>
      <c r="S602" s="303"/>
      <c r="T602" s="303"/>
      <c r="U602" s="303"/>
      <c r="V602" s="303"/>
      <c r="W602" s="303"/>
      <c r="X602" s="303"/>
      <c r="Y602" s="303"/>
      <c r="Z602" s="303"/>
      <c r="AA602" s="303"/>
      <c r="AB602" s="303"/>
      <c r="AC602" s="303"/>
      <c r="AD602" s="303"/>
    </row>
    <row r="603" spans="1:30" s="329" customFormat="1" ht="12.75" customHeight="1">
      <c r="A603" s="544"/>
      <c r="B603" s="303"/>
      <c r="C603" s="303"/>
      <c r="D603" s="303"/>
      <c r="E603" s="303"/>
      <c r="F603" s="303"/>
      <c r="G603" s="303"/>
      <c r="H603" s="303"/>
      <c r="I603" s="303"/>
      <c r="J603" s="303"/>
      <c r="K603" s="303"/>
      <c r="L603" s="303"/>
      <c r="M603" s="303"/>
      <c r="N603" s="303"/>
      <c r="O603" s="303"/>
      <c r="P603" s="303"/>
      <c r="Q603" s="303"/>
      <c r="R603" s="303"/>
      <c r="S603" s="303"/>
      <c r="T603" s="303"/>
      <c r="U603" s="303"/>
      <c r="V603" s="303"/>
      <c r="W603" s="303"/>
      <c r="X603" s="303"/>
      <c r="Y603" s="303"/>
      <c r="Z603" s="303"/>
      <c r="AA603" s="303"/>
      <c r="AB603" s="303"/>
      <c r="AC603" s="303"/>
      <c r="AD603" s="303"/>
    </row>
    <row r="604" spans="1:30" s="329" customFormat="1" ht="12.75" customHeight="1">
      <c r="A604" s="544"/>
      <c r="B604" s="303"/>
      <c r="C604" s="303"/>
      <c r="D604" s="303"/>
      <c r="E604" s="303"/>
      <c r="F604" s="303"/>
      <c r="G604" s="303"/>
      <c r="H604" s="303"/>
      <c r="I604" s="303"/>
      <c r="J604" s="303"/>
      <c r="K604" s="303"/>
      <c r="L604" s="303"/>
      <c r="M604" s="303"/>
      <c r="N604" s="303"/>
      <c r="O604" s="303"/>
      <c r="P604" s="303"/>
      <c r="Q604" s="303"/>
      <c r="R604" s="303"/>
      <c r="S604" s="303"/>
      <c r="T604" s="303"/>
      <c r="U604" s="303"/>
      <c r="V604" s="303"/>
      <c r="W604" s="303"/>
      <c r="X604" s="303"/>
      <c r="Y604" s="303"/>
      <c r="Z604" s="303"/>
      <c r="AA604" s="303"/>
      <c r="AB604" s="303"/>
      <c r="AC604" s="303"/>
      <c r="AD604" s="303"/>
    </row>
    <row r="605" spans="1:30" s="329" customFormat="1" ht="12.75" customHeight="1">
      <c r="A605" s="544"/>
      <c r="B605" s="303"/>
      <c r="C605" s="303"/>
      <c r="D605" s="303"/>
      <c r="E605" s="303"/>
      <c r="F605" s="303"/>
      <c r="G605" s="303"/>
      <c r="H605" s="303"/>
      <c r="I605" s="303"/>
      <c r="J605" s="303"/>
      <c r="K605" s="303"/>
      <c r="L605" s="303"/>
      <c r="M605" s="303"/>
      <c r="N605" s="303"/>
      <c r="O605" s="303"/>
      <c r="P605" s="303"/>
      <c r="Q605" s="303"/>
      <c r="R605" s="303"/>
      <c r="S605" s="303"/>
      <c r="T605" s="303"/>
      <c r="U605" s="303"/>
      <c r="V605" s="303"/>
      <c r="W605" s="303"/>
      <c r="X605" s="303"/>
      <c r="Y605" s="303"/>
      <c r="Z605" s="303"/>
      <c r="AA605" s="303"/>
      <c r="AB605" s="303"/>
      <c r="AC605" s="303"/>
      <c r="AD605" s="303"/>
    </row>
    <row r="606" spans="1:30" s="329" customFormat="1" ht="12.75" customHeight="1">
      <c r="A606" s="544"/>
      <c r="B606" s="303"/>
      <c r="C606" s="303"/>
      <c r="D606" s="303"/>
      <c r="E606" s="303"/>
      <c r="F606" s="303"/>
      <c r="G606" s="303"/>
      <c r="H606" s="303"/>
      <c r="I606" s="303"/>
      <c r="J606" s="303"/>
      <c r="K606" s="303"/>
      <c r="L606" s="303"/>
      <c r="M606" s="303"/>
      <c r="N606" s="303"/>
      <c r="O606" s="303"/>
      <c r="P606" s="303"/>
      <c r="Q606" s="303"/>
      <c r="R606" s="303"/>
      <c r="S606" s="303"/>
      <c r="T606" s="303"/>
      <c r="U606" s="303"/>
      <c r="V606" s="303"/>
      <c r="W606" s="303"/>
      <c r="X606" s="303"/>
      <c r="Y606" s="303"/>
      <c r="Z606" s="303"/>
      <c r="AA606" s="303"/>
      <c r="AB606" s="303"/>
      <c r="AC606" s="303"/>
      <c r="AD606" s="303"/>
    </row>
    <row r="607" spans="1:30" s="329" customFormat="1" ht="12.75" customHeight="1">
      <c r="A607" s="544"/>
      <c r="B607" s="303"/>
      <c r="C607" s="303"/>
      <c r="D607" s="303"/>
      <c r="E607" s="303"/>
      <c r="F607" s="303"/>
      <c r="G607" s="303"/>
      <c r="H607" s="303"/>
      <c r="I607" s="303"/>
      <c r="J607" s="303"/>
      <c r="K607" s="303"/>
      <c r="L607" s="303"/>
      <c r="M607" s="303"/>
      <c r="N607" s="303"/>
      <c r="O607" s="303"/>
      <c r="P607" s="303"/>
      <c r="Q607" s="303"/>
      <c r="R607" s="303"/>
      <c r="S607" s="303"/>
      <c r="T607" s="303"/>
      <c r="U607" s="303"/>
      <c r="V607" s="303"/>
      <c r="W607" s="303"/>
      <c r="X607" s="303"/>
      <c r="Y607" s="303"/>
      <c r="Z607" s="303"/>
      <c r="AA607" s="303"/>
      <c r="AB607" s="303"/>
      <c r="AC607" s="303"/>
      <c r="AD607" s="303"/>
    </row>
    <row r="608" spans="1:30" s="329" customFormat="1" ht="12.75" customHeight="1">
      <c r="A608" s="544"/>
      <c r="B608" s="303"/>
      <c r="C608" s="303"/>
      <c r="D608" s="303"/>
      <c r="E608" s="303"/>
      <c r="F608" s="303"/>
      <c r="G608" s="303"/>
      <c r="H608" s="303"/>
      <c r="I608" s="303"/>
      <c r="J608" s="303"/>
      <c r="K608" s="303"/>
      <c r="L608" s="303"/>
      <c r="M608" s="303"/>
      <c r="N608" s="303"/>
      <c r="O608" s="303"/>
      <c r="P608" s="303"/>
      <c r="Q608" s="303"/>
      <c r="R608" s="303"/>
      <c r="S608" s="303"/>
      <c r="T608" s="303"/>
      <c r="U608" s="303"/>
      <c r="V608" s="303"/>
      <c r="W608" s="303"/>
      <c r="X608" s="303"/>
      <c r="Y608" s="303"/>
      <c r="Z608" s="303"/>
      <c r="AA608" s="303"/>
      <c r="AB608" s="303"/>
      <c r="AC608" s="303"/>
      <c r="AD608" s="303"/>
    </row>
    <row r="609" spans="1:30" s="329" customFormat="1" ht="12.75" customHeight="1">
      <c r="A609" s="544"/>
      <c r="B609" s="303"/>
      <c r="C609" s="303"/>
      <c r="D609" s="303"/>
      <c r="E609" s="303"/>
      <c r="F609" s="303"/>
      <c r="G609" s="303"/>
      <c r="H609" s="303"/>
      <c r="I609" s="303"/>
      <c r="J609" s="303"/>
      <c r="K609" s="303"/>
      <c r="L609" s="303"/>
      <c r="M609" s="303"/>
      <c r="N609" s="303"/>
      <c r="O609" s="303"/>
      <c r="P609" s="303"/>
      <c r="Q609" s="303"/>
      <c r="R609" s="303"/>
      <c r="S609" s="303"/>
      <c r="T609" s="303"/>
      <c r="U609" s="303"/>
      <c r="V609" s="303"/>
      <c r="W609" s="303"/>
      <c r="X609" s="303"/>
      <c r="Y609" s="303"/>
      <c r="Z609" s="303"/>
      <c r="AA609" s="303"/>
      <c r="AB609" s="303"/>
      <c r="AC609" s="303"/>
      <c r="AD609" s="303"/>
    </row>
    <row r="610" spans="1:30" s="329" customFormat="1" ht="12.75" customHeight="1">
      <c r="A610" s="544"/>
      <c r="B610" s="303"/>
      <c r="C610" s="303"/>
      <c r="D610" s="303"/>
      <c r="E610" s="303"/>
      <c r="F610" s="303"/>
      <c r="G610" s="303"/>
      <c r="H610" s="303"/>
      <c r="I610" s="303"/>
      <c r="J610" s="303"/>
      <c r="K610" s="303"/>
      <c r="L610" s="303"/>
      <c r="M610" s="303"/>
      <c r="N610" s="303"/>
      <c r="O610" s="303"/>
      <c r="P610" s="303"/>
      <c r="Q610" s="303"/>
      <c r="R610" s="303"/>
      <c r="S610" s="303"/>
      <c r="T610" s="303"/>
      <c r="U610" s="303"/>
      <c r="V610" s="303"/>
      <c r="W610" s="303"/>
      <c r="X610" s="303"/>
      <c r="Y610" s="303"/>
      <c r="Z610" s="303"/>
      <c r="AA610" s="303"/>
      <c r="AB610" s="303"/>
      <c r="AC610" s="303"/>
      <c r="AD610" s="303"/>
    </row>
    <row r="611" spans="1:30" s="329" customFormat="1" ht="12.75" customHeight="1">
      <c r="A611" s="544"/>
      <c r="B611" s="303"/>
      <c r="C611" s="303"/>
      <c r="D611" s="303"/>
      <c r="E611" s="303"/>
      <c r="F611" s="303"/>
      <c r="G611" s="303"/>
      <c r="H611" s="303"/>
      <c r="I611" s="303"/>
      <c r="J611" s="303"/>
      <c r="K611" s="303"/>
      <c r="L611" s="303"/>
      <c r="M611" s="303"/>
      <c r="N611" s="303"/>
      <c r="O611" s="303"/>
      <c r="P611" s="303"/>
      <c r="Q611" s="303"/>
      <c r="R611" s="303"/>
      <c r="S611" s="303"/>
      <c r="T611" s="303"/>
      <c r="U611" s="303"/>
      <c r="V611" s="303"/>
      <c r="W611" s="303"/>
      <c r="X611" s="303"/>
      <c r="Y611" s="303"/>
      <c r="Z611" s="303"/>
      <c r="AA611" s="303"/>
      <c r="AB611" s="303"/>
      <c r="AC611" s="303"/>
      <c r="AD611" s="303"/>
    </row>
    <row r="612" spans="1:30" s="329" customFormat="1" ht="12.75" customHeight="1">
      <c r="A612" s="544"/>
      <c r="B612" s="303"/>
      <c r="C612" s="303"/>
      <c r="D612" s="303"/>
      <c r="E612" s="303"/>
      <c r="F612" s="303"/>
      <c r="G612" s="303"/>
      <c r="H612" s="303"/>
      <c r="I612" s="303"/>
      <c r="J612" s="303"/>
      <c r="K612" s="303"/>
      <c r="L612" s="303"/>
      <c r="M612" s="303"/>
      <c r="N612" s="303"/>
      <c r="O612" s="303"/>
      <c r="P612" s="303"/>
      <c r="Q612" s="303"/>
      <c r="R612" s="303"/>
      <c r="S612" s="303"/>
      <c r="T612" s="303"/>
      <c r="U612" s="303"/>
      <c r="V612" s="303"/>
      <c r="W612" s="303"/>
      <c r="X612" s="303"/>
      <c r="Y612" s="303"/>
      <c r="Z612" s="303"/>
      <c r="AA612" s="303"/>
      <c r="AB612" s="303"/>
      <c r="AC612" s="303"/>
      <c r="AD612" s="303"/>
    </row>
    <row r="613" spans="1:30" s="329" customFormat="1" ht="12.75" customHeight="1">
      <c r="A613" s="544"/>
      <c r="B613" s="303"/>
      <c r="C613" s="303"/>
      <c r="D613" s="303"/>
      <c r="E613" s="303"/>
      <c r="F613" s="303"/>
      <c r="G613" s="303"/>
      <c r="H613" s="303"/>
      <c r="I613" s="303"/>
      <c r="J613" s="303"/>
      <c r="K613" s="303"/>
      <c r="L613" s="303"/>
      <c r="M613" s="303"/>
      <c r="N613" s="303"/>
      <c r="O613" s="303"/>
      <c r="P613" s="303"/>
      <c r="Q613" s="303"/>
      <c r="R613" s="303"/>
      <c r="S613" s="303"/>
      <c r="T613" s="303"/>
      <c r="U613" s="303"/>
      <c r="V613" s="303"/>
      <c r="W613" s="303"/>
      <c r="X613" s="303"/>
      <c r="Y613" s="303"/>
      <c r="Z613" s="303"/>
      <c r="AA613" s="303"/>
      <c r="AB613" s="303"/>
      <c r="AC613" s="303"/>
      <c r="AD613" s="303"/>
    </row>
    <row r="614" spans="1:30" s="329" customFormat="1" ht="12.75" customHeight="1">
      <c r="A614" s="544"/>
      <c r="B614" s="303"/>
      <c r="C614" s="303"/>
      <c r="D614" s="303"/>
      <c r="E614" s="303"/>
      <c r="F614" s="303"/>
      <c r="G614" s="303"/>
      <c r="H614" s="303"/>
      <c r="I614" s="303"/>
      <c r="J614" s="303"/>
      <c r="K614" s="303"/>
      <c r="L614" s="303"/>
      <c r="M614" s="303"/>
      <c r="N614" s="303"/>
      <c r="O614" s="303"/>
      <c r="P614" s="303"/>
      <c r="Q614" s="303"/>
      <c r="R614" s="303"/>
      <c r="S614" s="303"/>
      <c r="T614" s="303"/>
      <c r="U614" s="303"/>
      <c r="V614" s="303"/>
      <c r="W614" s="303"/>
      <c r="X614" s="303"/>
      <c r="Y614" s="303"/>
      <c r="Z614" s="303"/>
      <c r="AA614" s="303"/>
      <c r="AB614" s="303"/>
      <c r="AC614" s="303"/>
      <c r="AD614" s="303"/>
    </row>
    <row r="615" spans="1:30" s="329" customFormat="1" ht="12.75" customHeight="1">
      <c r="A615" s="544"/>
      <c r="B615" s="303"/>
      <c r="C615" s="303"/>
      <c r="D615" s="303"/>
      <c r="E615" s="303"/>
      <c r="F615" s="303"/>
      <c r="G615" s="303"/>
      <c r="H615" s="303"/>
      <c r="I615" s="303"/>
      <c r="J615" s="303"/>
      <c r="K615" s="303"/>
      <c r="L615" s="303"/>
      <c r="M615" s="303"/>
      <c r="N615" s="303"/>
      <c r="O615" s="303"/>
      <c r="P615" s="303"/>
      <c r="Q615" s="303"/>
      <c r="R615" s="303"/>
      <c r="S615" s="303"/>
      <c r="T615" s="303"/>
      <c r="U615" s="303"/>
      <c r="V615" s="303"/>
      <c r="W615" s="303"/>
      <c r="X615" s="303"/>
      <c r="Y615" s="303"/>
      <c r="Z615" s="303"/>
      <c r="AA615" s="303"/>
      <c r="AB615" s="303"/>
      <c r="AC615" s="303"/>
      <c r="AD615" s="303"/>
    </row>
    <row r="616" spans="1:30" s="329" customFormat="1" ht="12.75" customHeight="1">
      <c r="A616" s="544"/>
      <c r="B616" s="303"/>
      <c r="C616" s="303"/>
      <c r="D616" s="303"/>
      <c r="E616" s="303"/>
      <c r="F616" s="303"/>
      <c r="G616" s="303"/>
      <c r="H616" s="303"/>
      <c r="I616" s="303"/>
      <c r="J616" s="303"/>
      <c r="K616" s="303"/>
      <c r="L616" s="303"/>
      <c r="M616" s="303"/>
      <c r="N616" s="303"/>
      <c r="O616" s="303"/>
      <c r="P616" s="303"/>
      <c r="Q616" s="303"/>
      <c r="R616" s="303"/>
      <c r="S616" s="303"/>
      <c r="T616" s="303"/>
      <c r="U616" s="303"/>
      <c r="V616" s="303"/>
      <c r="W616" s="303"/>
      <c r="X616" s="303"/>
      <c r="Y616" s="303"/>
      <c r="Z616" s="303"/>
      <c r="AA616" s="303"/>
      <c r="AB616" s="303"/>
      <c r="AC616" s="303"/>
      <c r="AD616" s="303"/>
    </row>
    <row r="617" spans="1:30" s="329" customFormat="1" ht="12.75" customHeight="1">
      <c r="A617" s="544"/>
      <c r="B617" s="303"/>
      <c r="C617" s="303"/>
      <c r="D617" s="303"/>
      <c r="E617" s="303"/>
      <c r="F617" s="303"/>
      <c r="G617" s="303"/>
      <c r="H617" s="303"/>
      <c r="I617" s="303"/>
      <c r="J617" s="303"/>
      <c r="K617" s="303"/>
      <c r="L617" s="303"/>
      <c r="M617" s="303"/>
      <c r="N617" s="303"/>
      <c r="O617" s="303"/>
      <c r="P617" s="303"/>
      <c r="Q617" s="303"/>
      <c r="R617" s="303"/>
      <c r="S617" s="303"/>
      <c r="T617" s="303"/>
      <c r="U617" s="303"/>
      <c r="V617" s="303"/>
      <c r="W617" s="303"/>
      <c r="X617" s="303"/>
      <c r="Y617" s="303"/>
      <c r="Z617" s="303"/>
      <c r="AA617" s="303"/>
      <c r="AB617" s="303"/>
      <c r="AC617" s="303"/>
      <c r="AD617" s="303"/>
    </row>
    <row r="618" spans="1:30" s="329" customFormat="1" ht="12.75" customHeight="1">
      <c r="A618" s="544"/>
      <c r="B618" s="303"/>
      <c r="C618" s="303"/>
      <c r="D618" s="303"/>
      <c r="E618" s="303"/>
      <c r="F618" s="303"/>
      <c r="G618" s="303"/>
      <c r="H618" s="303"/>
      <c r="I618" s="303"/>
      <c r="J618" s="303"/>
      <c r="K618" s="303"/>
      <c r="L618" s="303"/>
      <c r="M618" s="303"/>
      <c r="N618" s="303"/>
      <c r="O618" s="303"/>
      <c r="P618" s="303"/>
      <c r="Q618" s="303"/>
      <c r="R618" s="303"/>
      <c r="S618" s="303"/>
      <c r="T618" s="303"/>
      <c r="U618" s="303"/>
      <c r="V618" s="303"/>
      <c r="W618" s="303"/>
      <c r="X618" s="303"/>
      <c r="Y618" s="303"/>
      <c r="Z618" s="303"/>
      <c r="AA618" s="303"/>
      <c r="AB618" s="303"/>
      <c r="AC618" s="303"/>
      <c r="AD618" s="303"/>
    </row>
    <row r="619" spans="1:30" s="329" customFormat="1" ht="12.75" customHeight="1">
      <c r="A619" s="544"/>
      <c r="B619" s="303"/>
      <c r="C619" s="303"/>
      <c r="D619" s="303"/>
      <c r="E619" s="303"/>
      <c r="F619" s="303"/>
      <c r="G619" s="303"/>
      <c r="H619" s="303"/>
      <c r="I619" s="303"/>
      <c r="J619" s="303"/>
      <c r="K619" s="303"/>
      <c r="L619" s="303"/>
      <c r="M619" s="303"/>
      <c r="N619" s="303"/>
      <c r="O619" s="303"/>
      <c r="P619" s="303"/>
      <c r="Q619" s="303"/>
      <c r="R619" s="303"/>
      <c r="S619" s="303"/>
      <c r="T619" s="303"/>
      <c r="U619" s="303"/>
      <c r="V619" s="303"/>
      <c r="W619" s="303"/>
      <c r="X619" s="303"/>
      <c r="Y619" s="303"/>
      <c r="Z619" s="303"/>
      <c r="AA619" s="303"/>
      <c r="AB619" s="303"/>
      <c r="AC619" s="303"/>
      <c r="AD619" s="303"/>
    </row>
    <row r="620" spans="1:30" s="329" customFormat="1" ht="12.75" customHeight="1">
      <c r="A620" s="544"/>
      <c r="B620" s="303"/>
      <c r="C620" s="303"/>
      <c r="D620" s="303"/>
      <c r="E620" s="303"/>
      <c r="F620" s="303"/>
      <c r="G620" s="303"/>
      <c r="H620" s="303"/>
      <c r="I620" s="303"/>
      <c r="J620" s="303"/>
      <c r="K620" s="303"/>
      <c r="L620" s="303"/>
      <c r="M620" s="303"/>
      <c r="N620" s="303"/>
      <c r="O620" s="303"/>
      <c r="P620" s="303"/>
      <c r="Q620" s="303"/>
      <c r="R620" s="303"/>
      <c r="S620" s="303"/>
      <c r="T620" s="303"/>
      <c r="U620" s="303"/>
      <c r="V620" s="303"/>
      <c r="W620" s="303"/>
      <c r="X620" s="303"/>
      <c r="Y620" s="303"/>
      <c r="Z620" s="303"/>
      <c r="AA620" s="303"/>
      <c r="AB620" s="303"/>
      <c r="AC620" s="303"/>
      <c r="AD620" s="303"/>
    </row>
    <row r="621" spans="1:30" s="329" customFormat="1" ht="12.75" customHeight="1">
      <c r="A621" s="544"/>
      <c r="B621" s="303"/>
      <c r="C621" s="303"/>
      <c r="D621" s="303"/>
      <c r="E621" s="303"/>
      <c r="F621" s="303"/>
      <c r="G621" s="303"/>
      <c r="H621" s="303"/>
      <c r="I621" s="303"/>
      <c r="J621" s="303"/>
      <c r="K621" s="303"/>
      <c r="L621" s="303"/>
      <c r="M621" s="303"/>
      <c r="N621" s="303"/>
      <c r="O621" s="303"/>
      <c r="P621" s="303"/>
      <c r="Q621" s="303"/>
      <c r="R621" s="303"/>
      <c r="S621" s="303"/>
      <c r="T621" s="303"/>
      <c r="U621" s="303"/>
      <c r="V621" s="303"/>
      <c r="W621" s="303"/>
      <c r="X621" s="303"/>
      <c r="Y621" s="303"/>
      <c r="Z621" s="303"/>
      <c r="AA621" s="303"/>
      <c r="AB621" s="303"/>
      <c r="AC621" s="303"/>
      <c r="AD621" s="303"/>
    </row>
    <row r="622" spans="1:30" s="329" customFormat="1" ht="12.75" customHeight="1">
      <c r="A622" s="544"/>
      <c r="B622" s="303"/>
      <c r="C622" s="303"/>
      <c r="D622" s="303"/>
      <c r="E622" s="303"/>
      <c r="F622" s="303"/>
      <c r="G622" s="303"/>
      <c r="H622" s="303"/>
      <c r="I622" s="303"/>
      <c r="J622" s="303"/>
      <c r="K622" s="303"/>
      <c r="L622" s="303"/>
      <c r="M622" s="303"/>
      <c r="N622" s="303"/>
      <c r="O622" s="303"/>
      <c r="P622" s="303"/>
      <c r="Q622" s="303"/>
      <c r="R622" s="303"/>
      <c r="S622" s="303"/>
      <c r="T622" s="303"/>
      <c r="U622" s="303"/>
      <c r="V622" s="303"/>
      <c r="W622" s="303"/>
      <c r="X622" s="303"/>
      <c r="Y622" s="303"/>
      <c r="Z622" s="303"/>
      <c r="AA622" s="303"/>
      <c r="AB622" s="303"/>
      <c r="AC622" s="303"/>
      <c r="AD622" s="303"/>
    </row>
    <row r="623" spans="1:30" s="329" customFormat="1" ht="12.75" customHeight="1">
      <c r="A623" s="544"/>
      <c r="B623" s="303"/>
      <c r="C623" s="303"/>
      <c r="D623" s="303"/>
      <c r="E623" s="303"/>
      <c r="F623" s="303"/>
      <c r="G623" s="303"/>
      <c r="H623" s="303"/>
      <c r="I623" s="303"/>
      <c r="J623" s="303"/>
      <c r="K623" s="303"/>
      <c r="L623" s="303"/>
      <c r="M623" s="303"/>
      <c r="N623" s="303"/>
      <c r="O623" s="303"/>
      <c r="P623" s="303"/>
      <c r="Q623" s="303"/>
      <c r="R623" s="303"/>
      <c r="S623" s="303"/>
      <c r="T623" s="303"/>
      <c r="U623" s="303"/>
      <c r="V623" s="303"/>
      <c r="W623" s="303"/>
      <c r="X623" s="303"/>
      <c r="Y623" s="303"/>
      <c r="Z623" s="303"/>
      <c r="AA623" s="303"/>
      <c r="AB623" s="303"/>
      <c r="AC623" s="303"/>
      <c r="AD623" s="303"/>
    </row>
    <row r="624" spans="1:30" s="329" customFormat="1" ht="12.75" customHeight="1">
      <c r="A624" s="544"/>
      <c r="B624" s="303"/>
      <c r="C624" s="303"/>
      <c r="D624" s="303"/>
      <c r="E624" s="303"/>
      <c r="F624" s="303"/>
      <c r="G624" s="303"/>
      <c r="H624" s="303"/>
      <c r="I624" s="303"/>
      <c r="J624" s="303"/>
      <c r="K624" s="303"/>
      <c r="L624" s="303"/>
      <c r="M624" s="303"/>
      <c r="N624" s="303"/>
      <c r="O624" s="303"/>
      <c r="P624" s="303"/>
      <c r="Q624" s="303"/>
      <c r="R624" s="303"/>
      <c r="S624" s="303"/>
      <c r="T624" s="303"/>
      <c r="U624" s="303"/>
      <c r="V624" s="303"/>
      <c r="W624" s="303"/>
      <c r="X624" s="303"/>
      <c r="Y624" s="303"/>
      <c r="Z624" s="303"/>
      <c r="AA624" s="303"/>
      <c r="AB624" s="303"/>
      <c r="AC624" s="303"/>
      <c r="AD624" s="303"/>
    </row>
    <row r="625" spans="1:30" s="329" customFormat="1" ht="12.75" customHeight="1">
      <c r="A625" s="544"/>
      <c r="B625" s="303"/>
      <c r="C625" s="303"/>
      <c r="D625" s="303"/>
      <c r="E625" s="303"/>
      <c r="F625" s="303"/>
      <c r="G625" s="303"/>
      <c r="H625" s="303"/>
      <c r="I625" s="303"/>
      <c r="J625" s="303"/>
      <c r="K625" s="303"/>
      <c r="L625" s="303"/>
      <c r="M625" s="303"/>
      <c r="N625" s="303"/>
      <c r="O625" s="303"/>
      <c r="P625" s="303"/>
      <c r="Q625" s="303"/>
      <c r="R625" s="303"/>
      <c r="S625" s="303"/>
      <c r="T625" s="303"/>
      <c r="U625" s="303"/>
      <c r="V625" s="303"/>
      <c r="W625" s="303"/>
      <c r="X625" s="303"/>
      <c r="Y625" s="303"/>
      <c r="Z625" s="303"/>
      <c r="AA625" s="303"/>
      <c r="AB625" s="303"/>
      <c r="AC625" s="303"/>
      <c r="AD625" s="303"/>
    </row>
    <row r="626" spans="1:30" s="329" customFormat="1" ht="12.75" customHeight="1">
      <c r="A626" s="544"/>
      <c r="B626" s="303"/>
      <c r="C626" s="303"/>
      <c r="D626" s="303"/>
      <c r="E626" s="303"/>
      <c r="F626" s="303"/>
      <c r="G626" s="303"/>
      <c r="H626" s="303"/>
      <c r="I626" s="303"/>
      <c r="J626" s="303"/>
      <c r="K626" s="303"/>
      <c r="L626" s="303"/>
      <c r="M626" s="303"/>
      <c r="N626" s="303"/>
      <c r="O626" s="303"/>
      <c r="P626" s="303"/>
      <c r="Q626" s="303"/>
      <c r="R626" s="303"/>
      <c r="S626" s="303"/>
      <c r="T626" s="303"/>
      <c r="U626" s="303"/>
      <c r="V626" s="303"/>
      <c r="W626" s="303"/>
      <c r="X626" s="303"/>
      <c r="Y626" s="303"/>
      <c r="Z626" s="303"/>
      <c r="AA626" s="303"/>
      <c r="AB626" s="303"/>
      <c r="AC626" s="303"/>
      <c r="AD626" s="303"/>
    </row>
    <row r="627" spans="1:30" s="329" customFormat="1" ht="12.75" customHeight="1">
      <c r="A627" s="544"/>
      <c r="B627" s="303"/>
      <c r="C627" s="303"/>
      <c r="D627" s="303"/>
      <c r="E627" s="303"/>
      <c r="F627" s="303"/>
      <c r="G627" s="303"/>
      <c r="H627" s="303"/>
      <c r="I627" s="303"/>
      <c r="J627" s="303"/>
      <c r="K627" s="303"/>
      <c r="L627" s="303"/>
      <c r="M627" s="303"/>
      <c r="N627" s="303"/>
      <c r="O627" s="303"/>
      <c r="P627" s="303"/>
      <c r="Q627" s="303"/>
      <c r="R627" s="303"/>
      <c r="S627" s="303"/>
      <c r="T627" s="303"/>
      <c r="U627" s="303"/>
      <c r="V627" s="303"/>
      <c r="W627" s="303"/>
      <c r="X627" s="303"/>
      <c r="Y627" s="303"/>
      <c r="Z627" s="303"/>
      <c r="AA627" s="303"/>
      <c r="AB627" s="303"/>
      <c r="AC627" s="303"/>
      <c r="AD627" s="303"/>
    </row>
    <row r="628" spans="1:30" s="329" customFormat="1" ht="12.75" customHeight="1">
      <c r="A628" s="544"/>
      <c r="B628" s="303"/>
      <c r="C628" s="303"/>
      <c r="D628" s="303"/>
      <c r="E628" s="303"/>
      <c r="F628" s="303"/>
      <c r="G628" s="303"/>
      <c r="H628" s="303"/>
      <c r="I628" s="303"/>
      <c r="J628" s="303"/>
      <c r="K628" s="303"/>
      <c r="L628" s="303"/>
      <c r="M628" s="303"/>
      <c r="N628" s="303"/>
      <c r="O628" s="303"/>
      <c r="P628" s="303"/>
      <c r="Q628" s="303"/>
      <c r="R628" s="303"/>
      <c r="S628" s="303"/>
      <c r="T628" s="303"/>
      <c r="U628" s="303"/>
      <c r="V628" s="303"/>
      <c r="W628" s="303"/>
      <c r="X628" s="303"/>
      <c r="Y628" s="303"/>
      <c r="Z628" s="303"/>
      <c r="AA628" s="303"/>
      <c r="AB628" s="303"/>
      <c r="AC628" s="303"/>
      <c r="AD628" s="303"/>
    </row>
    <row r="629" spans="1:30" s="329" customFormat="1" ht="12.75" customHeight="1">
      <c r="A629" s="544"/>
      <c r="B629" s="303"/>
      <c r="C629" s="303"/>
      <c r="D629" s="303"/>
      <c r="E629" s="303"/>
      <c r="F629" s="303"/>
      <c r="G629" s="303"/>
      <c r="H629" s="303"/>
      <c r="I629" s="303"/>
      <c r="J629" s="303"/>
      <c r="K629" s="303"/>
      <c r="L629" s="303"/>
      <c r="M629" s="303"/>
      <c r="N629" s="303"/>
      <c r="O629" s="303"/>
      <c r="P629" s="303"/>
      <c r="Q629" s="303"/>
      <c r="R629" s="303"/>
      <c r="S629" s="303"/>
      <c r="T629" s="303"/>
      <c r="U629" s="303"/>
      <c r="V629" s="303"/>
      <c r="W629" s="303"/>
      <c r="X629" s="303"/>
      <c r="Y629" s="303"/>
      <c r="Z629" s="303"/>
      <c r="AA629" s="303"/>
      <c r="AB629" s="303"/>
      <c r="AC629" s="303"/>
      <c r="AD629" s="303"/>
    </row>
    <row r="630" spans="1:30" s="329" customFormat="1" ht="12.75" customHeight="1">
      <c r="A630" s="544"/>
      <c r="B630" s="303"/>
      <c r="C630" s="303"/>
      <c r="D630" s="303"/>
      <c r="E630" s="303"/>
      <c r="F630" s="303"/>
      <c r="G630" s="303"/>
      <c r="H630" s="303"/>
      <c r="I630" s="303"/>
      <c r="J630" s="303"/>
      <c r="K630" s="303"/>
      <c r="L630" s="303"/>
      <c r="M630" s="303"/>
      <c r="N630" s="303"/>
      <c r="O630" s="303"/>
      <c r="P630" s="303"/>
      <c r="Q630" s="303"/>
      <c r="R630" s="303"/>
      <c r="S630" s="303"/>
      <c r="T630" s="303"/>
      <c r="U630" s="303"/>
      <c r="V630" s="303"/>
      <c r="W630" s="303"/>
      <c r="X630" s="303"/>
      <c r="Y630" s="303"/>
      <c r="Z630" s="303"/>
      <c r="AA630" s="303"/>
      <c r="AB630" s="303"/>
      <c r="AC630" s="303"/>
      <c r="AD630" s="303"/>
    </row>
    <row r="631" spans="1:30" s="329" customFormat="1" ht="12.75" customHeight="1">
      <c r="A631" s="544"/>
      <c r="B631" s="303"/>
      <c r="C631" s="303"/>
      <c r="D631" s="303"/>
      <c r="E631" s="303"/>
      <c r="F631" s="303"/>
      <c r="G631" s="303"/>
      <c r="H631" s="303"/>
      <c r="I631" s="303"/>
      <c r="J631" s="303"/>
      <c r="K631" s="303"/>
      <c r="L631" s="303"/>
      <c r="M631" s="303"/>
      <c r="N631" s="303"/>
      <c r="O631" s="303"/>
      <c r="P631" s="303"/>
      <c r="Q631" s="303"/>
      <c r="R631" s="303"/>
      <c r="S631" s="303"/>
      <c r="T631" s="303"/>
      <c r="U631" s="303"/>
      <c r="V631" s="303"/>
      <c r="W631" s="303"/>
      <c r="X631" s="303"/>
      <c r="Y631" s="303"/>
      <c r="Z631" s="303"/>
      <c r="AA631" s="303"/>
      <c r="AB631" s="303"/>
      <c r="AC631" s="303"/>
      <c r="AD631" s="303"/>
    </row>
    <row r="632" spans="1:30" s="329" customFormat="1" ht="12.75" customHeight="1">
      <c r="A632" s="544"/>
      <c r="B632" s="303"/>
      <c r="C632" s="303"/>
      <c r="D632" s="303"/>
      <c r="E632" s="303"/>
      <c r="F632" s="303"/>
      <c r="G632" s="303"/>
      <c r="H632" s="303"/>
      <c r="I632" s="303"/>
      <c r="J632" s="303"/>
      <c r="K632" s="303"/>
      <c r="L632" s="303"/>
      <c r="M632" s="303"/>
      <c r="N632" s="303"/>
      <c r="O632" s="303"/>
      <c r="P632" s="303"/>
      <c r="Q632" s="303"/>
      <c r="R632" s="303"/>
      <c r="S632" s="303"/>
      <c r="T632" s="303"/>
      <c r="U632" s="303"/>
      <c r="V632" s="303"/>
      <c r="W632" s="303"/>
      <c r="X632" s="303"/>
      <c r="Y632" s="303"/>
      <c r="Z632" s="303"/>
      <c r="AA632" s="303"/>
      <c r="AB632" s="303"/>
      <c r="AC632" s="303"/>
      <c r="AD632" s="303"/>
    </row>
    <row r="633" spans="1:30" s="329" customFormat="1" ht="12.75" customHeight="1">
      <c r="A633" s="544"/>
      <c r="B633" s="303"/>
      <c r="C633" s="303"/>
      <c r="D633" s="303"/>
      <c r="E633" s="303"/>
      <c r="F633" s="303"/>
      <c r="G633" s="303"/>
      <c r="H633" s="303"/>
      <c r="I633" s="303"/>
      <c r="J633" s="303"/>
      <c r="K633" s="303"/>
      <c r="L633" s="303"/>
      <c r="M633" s="303"/>
      <c r="N633" s="303"/>
      <c r="O633" s="303"/>
      <c r="P633" s="303"/>
      <c r="Q633" s="303"/>
      <c r="R633" s="303"/>
      <c r="S633" s="303"/>
      <c r="T633" s="303"/>
      <c r="U633" s="303"/>
      <c r="V633" s="303"/>
      <c r="W633" s="303"/>
      <c r="X633" s="303"/>
      <c r="Y633" s="303"/>
      <c r="Z633" s="303"/>
      <c r="AA633" s="303"/>
      <c r="AB633" s="303"/>
      <c r="AC633" s="303"/>
      <c r="AD633" s="303"/>
    </row>
    <row r="634" spans="1:30" s="329" customFormat="1" ht="12.75" customHeight="1">
      <c r="A634" s="544"/>
      <c r="B634" s="303"/>
      <c r="C634" s="303"/>
      <c r="D634" s="303"/>
      <c r="E634" s="303"/>
      <c r="F634" s="303"/>
      <c r="G634" s="303"/>
      <c r="H634" s="303"/>
      <c r="I634" s="303"/>
      <c r="J634" s="303"/>
      <c r="K634" s="303"/>
      <c r="L634" s="303"/>
      <c r="M634" s="303"/>
      <c r="N634" s="303"/>
      <c r="O634" s="303"/>
      <c r="P634" s="303"/>
      <c r="Q634" s="303"/>
      <c r="R634" s="303"/>
      <c r="S634" s="303"/>
      <c r="T634" s="303"/>
      <c r="U634" s="303"/>
      <c r="V634" s="303"/>
      <c r="W634" s="303"/>
      <c r="X634" s="303"/>
      <c r="Y634" s="303"/>
      <c r="Z634" s="303"/>
      <c r="AA634" s="303"/>
      <c r="AB634" s="303"/>
      <c r="AC634" s="303"/>
      <c r="AD634" s="303"/>
    </row>
    <row r="635" spans="1:30" s="329" customFormat="1" ht="12.75" customHeight="1">
      <c r="A635" s="544"/>
      <c r="B635" s="303"/>
      <c r="C635" s="303"/>
      <c r="D635" s="303"/>
      <c r="E635" s="303"/>
      <c r="F635" s="303"/>
      <c r="G635" s="303"/>
      <c r="H635" s="303"/>
      <c r="I635" s="303"/>
      <c r="J635" s="303"/>
      <c r="K635" s="303"/>
      <c r="L635" s="303"/>
      <c r="M635" s="303"/>
      <c r="N635" s="303"/>
      <c r="O635" s="303"/>
      <c r="P635" s="303"/>
      <c r="Q635" s="303"/>
      <c r="R635" s="303"/>
      <c r="S635" s="303"/>
      <c r="T635" s="303"/>
      <c r="U635" s="303"/>
      <c r="V635" s="303"/>
      <c r="W635" s="303"/>
      <c r="X635" s="303"/>
      <c r="Y635" s="303"/>
      <c r="Z635" s="303"/>
      <c r="AA635" s="303"/>
      <c r="AB635" s="303"/>
      <c r="AC635" s="303"/>
      <c r="AD635" s="303"/>
    </row>
    <row r="636" spans="1:30" s="329" customFormat="1" ht="12.75" customHeight="1">
      <c r="A636" s="544"/>
      <c r="B636" s="303"/>
      <c r="C636" s="303"/>
      <c r="D636" s="303"/>
      <c r="E636" s="303"/>
      <c r="F636" s="303"/>
      <c r="G636" s="303"/>
      <c r="H636" s="303"/>
      <c r="I636" s="303"/>
      <c r="J636" s="303"/>
      <c r="K636" s="303"/>
      <c r="L636" s="303"/>
      <c r="M636" s="303"/>
      <c r="N636" s="303"/>
      <c r="O636" s="303"/>
      <c r="P636" s="303"/>
      <c r="Q636" s="303"/>
      <c r="R636" s="303"/>
      <c r="S636" s="303"/>
      <c r="T636" s="303"/>
      <c r="U636" s="303"/>
      <c r="V636" s="303"/>
      <c r="W636" s="303"/>
      <c r="X636" s="303"/>
      <c r="Y636" s="303"/>
      <c r="Z636" s="303"/>
      <c r="AA636" s="303"/>
      <c r="AB636" s="303"/>
      <c r="AC636" s="303"/>
      <c r="AD636" s="303"/>
    </row>
    <row r="637" spans="1:30" s="329" customFormat="1" ht="12.75" customHeight="1">
      <c r="A637" s="544"/>
      <c r="B637" s="303"/>
      <c r="C637" s="303"/>
      <c r="D637" s="303"/>
      <c r="E637" s="303"/>
      <c r="F637" s="303"/>
      <c r="G637" s="303"/>
      <c r="H637" s="303"/>
      <c r="I637" s="303"/>
      <c r="J637" s="303"/>
      <c r="K637" s="303"/>
      <c r="L637" s="303"/>
      <c r="M637" s="303"/>
      <c r="N637" s="303"/>
      <c r="O637" s="303"/>
      <c r="P637" s="303"/>
      <c r="Q637" s="303"/>
      <c r="R637" s="303"/>
      <c r="S637" s="303"/>
      <c r="T637" s="303"/>
      <c r="U637" s="303"/>
      <c r="V637" s="303"/>
      <c r="W637" s="303"/>
      <c r="X637" s="303"/>
      <c r="Y637" s="303"/>
      <c r="Z637" s="303"/>
      <c r="AA637" s="303"/>
      <c r="AB637" s="303"/>
      <c r="AC637" s="303"/>
      <c r="AD637" s="303"/>
    </row>
    <row r="638" spans="1:30" s="329" customFormat="1" ht="12.75" customHeight="1">
      <c r="A638" s="544"/>
      <c r="B638" s="303"/>
      <c r="C638" s="303"/>
      <c r="D638" s="303"/>
      <c r="E638" s="303"/>
      <c r="F638" s="303"/>
      <c r="G638" s="303"/>
      <c r="H638" s="303"/>
      <c r="I638" s="303"/>
      <c r="J638" s="303"/>
      <c r="K638" s="303"/>
      <c r="L638" s="303"/>
      <c r="M638" s="303"/>
      <c r="N638" s="303"/>
      <c r="O638" s="303"/>
      <c r="P638" s="303"/>
      <c r="Q638" s="303"/>
      <c r="R638" s="303"/>
      <c r="S638" s="303"/>
      <c r="T638" s="303"/>
      <c r="U638" s="303"/>
      <c r="V638" s="303"/>
      <c r="W638" s="303"/>
      <c r="X638" s="303"/>
      <c r="Y638" s="303"/>
      <c r="Z638" s="303"/>
      <c r="AA638" s="303"/>
      <c r="AB638" s="303"/>
      <c r="AC638" s="303"/>
      <c r="AD638" s="303"/>
    </row>
    <row r="639" spans="1:30" s="329" customFormat="1" ht="12.75" customHeight="1">
      <c r="A639" s="544"/>
      <c r="B639" s="303"/>
      <c r="C639" s="303"/>
      <c r="D639" s="303"/>
      <c r="E639" s="303"/>
      <c r="F639" s="303"/>
      <c r="G639" s="303"/>
      <c r="H639" s="303"/>
      <c r="I639" s="303"/>
      <c r="J639" s="303"/>
      <c r="K639" s="303"/>
      <c r="L639" s="303"/>
      <c r="M639" s="303"/>
      <c r="N639" s="303"/>
      <c r="O639" s="303"/>
      <c r="P639" s="303"/>
      <c r="Q639" s="303"/>
      <c r="R639" s="303"/>
      <c r="S639" s="303"/>
      <c r="T639" s="303"/>
      <c r="U639" s="303"/>
      <c r="V639" s="303"/>
      <c r="W639" s="303"/>
      <c r="X639" s="303"/>
      <c r="Y639" s="303"/>
      <c r="Z639" s="303"/>
      <c r="AA639" s="303"/>
      <c r="AB639" s="303"/>
      <c r="AC639" s="303"/>
      <c r="AD639" s="303"/>
    </row>
    <row r="640" spans="1:30" s="329" customFormat="1" ht="12.75" customHeight="1">
      <c r="A640" s="544"/>
      <c r="B640" s="303"/>
      <c r="C640" s="303"/>
      <c r="D640" s="303"/>
      <c r="E640" s="303"/>
      <c r="F640" s="303"/>
      <c r="G640" s="303"/>
      <c r="H640" s="303"/>
      <c r="I640" s="303"/>
      <c r="J640" s="303"/>
      <c r="K640" s="303"/>
      <c r="L640" s="303"/>
      <c r="M640" s="303"/>
      <c r="N640" s="303"/>
      <c r="O640" s="303"/>
      <c r="P640" s="303"/>
      <c r="Q640" s="303"/>
      <c r="R640" s="303"/>
      <c r="S640" s="303"/>
      <c r="T640" s="303"/>
      <c r="U640" s="303"/>
      <c r="V640" s="303"/>
      <c r="W640" s="303"/>
      <c r="X640" s="303"/>
      <c r="Y640" s="303"/>
      <c r="Z640" s="303"/>
      <c r="AA640" s="303"/>
      <c r="AB640" s="303"/>
      <c r="AC640" s="303"/>
      <c r="AD640" s="303"/>
    </row>
    <row r="641" spans="1:30" s="329" customFormat="1" ht="12.75" customHeight="1">
      <c r="A641" s="544"/>
      <c r="B641" s="303"/>
      <c r="C641" s="303"/>
      <c r="D641" s="303"/>
      <c r="E641" s="303"/>
      <c r="F641" s="303"/>
      <c r="G641" s="303"/>
      <c r="H641" s="303"/>
      <c r="I641" s="303"/>
      <c r="J641" s="303"/>
      <c r="K641" s="303"/>
      <c r="L641" s="303"/>
      <c r="M641" s="303"/>
      <c r="N641" s="303"/>
      <c r="O641" s="303"/>
      <c r="P641" s="303"/>
      <c r="Q641" s="303"/>
      <c r="R641" s="303"/>
      <c r="S641" s="303"/>
      <c r="T641" s="303"/>
      <c r="U641" s="303"/>
      <c r="V641" s="303"/>
      <c r="W641" s="303"/>
      <c r="X641" s="303"/>
      <c r="Y641" s="303"/>
      <c r="Z641" s="303"/>
      <c r="AA641" s="303"/>
      <c r="AB641" s="303"/>
      <c r="AC641" s="303"/>
      <c r="AD641" s="303"/>
    </row>
    <row r="642" spans="1:30" s="329" customFormat="1" ht="12.75" customHeight="1">
      <c r="A642" s="544"/>
      <c r="B642" s="303"/>
      <c r="C642" s="303"/>
      <c r="D642" s="303"/>
      <c r="E642" s="303"/>
      <c r="F642" s="303"/>
      <c r="G642" s="303"/>
      <c r="H642" s="303"/>
      <c r="I642" s="303"/>
      <c r="J642" s="303"/>
      <c r="K642" s="303"/>
      <c r="L642" s="303"/>
      <c r="M642" s="303"/>
      <c r="N642" s="303"/>
      <c r="O642" s="303"/>
      <c r="P642" s="303"/>
      <c r="Q642" s="303"/>
      <c r="R642" s="303"/>
      <c r="S642" s="303"/>
      <c r="T642" s="303"/>
      <c r="U642" s="303"/>
      <c r="V642" s="303"/>
      <c r="W642" s="303"/>
      <c r="X642" s="303"/>
      <c r="Y642" s="303"/>
      <c r="Z642" s="303"/>
      <c r="AA642" s="303"/>
      <c r="AB642" s="303"/>
      <c r="AC642" s="303"/>
      <c r="AD642" s="303"/>
    </row>
    <row r="643" spans="1:30" s="329" customFormat="1" ht="12.75" customHeight="1">
      <c r="A643" s="544"/>
      <c r="B643" s="303"/>
      <c r="C643" s="303"/>
      <c r="D643" s="303"/>
      <c r="E643" s="303"/>
      <c r="F643" s="303"/>
      <c r="G643" s="303"/>
      <c r="H643" s="303"/>
      <c r="I643" s="303"/>
      <c r="J643" s="303"/>
      <c r="K643" s="303"/>
      <c r="L643" s="303"/>
      <c r="M643" s="303"/>
      <c r="N643" s="303"/>
      <c r="O643" s="303"/>
      <c r="P643" s="303"/>
      <c r="Q643" s="303"/>
      <c r="R643" s="303"/>
      <c r="S643" s="303"/>
      <c r="T643" s="303"/>
      <c r="U643" s="303"/>
      <c r="V643" s="303"/>
      <c r="W643" s="303"/>
      <c r="X643" s="303"/>
      <c r="Y643" s="303"/>
      <c r="Z643" s="303"/>
      <c r="AA643" s="303"/>
      <c r="AB643" s="303"/>
      <c r="AC643" s="303"/>
      <c r="AD643" s="303"/>
    </row>
    <row r="644" spans="1:30" s="329" customFormat="1" ht="12.75" customHeight="1">
      <c r="A644" s="544"/>
      <c r="B644" s="303"/>
      <c r="C644" s="303"/>
      <c r="D644" s="303"/>
      <c r="E644" s="303"/>
      <c r="F644" s="303"/>
      <c r="G644" s="303"/>
      <c r="H644" s="303"/>
      <c r="I644" s="303"/>
      <c r="J644" s="303"/>
      <c r="K644" s="303"/>
      <c r="L644" s="303"/>
      <c r="M644" s="303"/>
      <c r="N644" s="303"/>
      <c r="O644" s="303"/>
      <c r="P644" s="303"/>
      <c r="Q644" s="303"/>
      <c r="R644" s="303"/>
      <c r="S644" s="303"/>
      <c r="T644" s="303"/>
      <c r="U644" s="303"/>
      <c r="V644" s="303"/>
      <c r="W644" s="303"/>
      <c r="X644" s="303"/>
      <c r="Y644" s="303"/>
      <c r="Z644" s="303"/>
      <c r="AA644" s="303"/>
      <c r="AB644" s="303"/>
      <c r="AC644" s="303"/>
      <c r="AD644" s="303"/>
    </row>
    <row r="645" spans="1:30" s="329" customFormat="1" ht="12.75" customHeight="1">
      <c r="A645" s="544"/>
      <c r="B645" s="303"/>
      <c r="C645" s="303"/>
      <c r="D645" s="303"/>
      <c r="E645" s="303"/>
      <c r="F645" s="303"/>
      <c r="G645" s="303"/>
      <c r="H645" s="303"/>
      <c r="I645" s="303"/>
      <c r="J645" s="303"/>
      <c r="K645" s="303"/>
      <c r="L645" s="303"/>
      <c r="M645" s="303"/>
      <c r="N645" s="303"/>
      <c r="O645" s="303"/>
      <c r="P645" s="303"/>
      <c r="Q645" s="303"/>
      <c r="R645" s="303"/>
      <c r="S645" s="303"/>
      <c r="T645" s="303"/>
      <c r="U645" s="303"/>
      <c r="V645" s="303"/>
      <c r="W645" s="303"/>
      <c r="X645" s="303"/>
      <c r="Y645" s="303"/>
      <c r="Z645" s="303"/>
      <c r="AA645" s="303"/>
      <c r="AB645" s="303"/>
      <c r="AC645" s="303"/>
      <c r="AD645" s="303"/>
    </row>
    <row r="646" spans="1:30" s="329" customFormat="1" ht="12.75" customHeight="1">
      <c r="A646" s="544"/>
      <c r="B646" s="303"/>
      <c r="C646" s="303"/>
      <c r="D646" s="303"/>
      <c r="E646" s="303"/>
      <c r="F646" s="303"/>
      <c r="G646" s="303"/>
      <c r="H646" s="303"/>
      <c r="I646" s="303"/>
      <c r="J646" s="303"/>
      <c r="K646" s="303"/>
      <c r="L646" s="303"/>
      <c r="M646" s="303"/>
      <c r="N646" s="303"/>
      <c r="O646" s="303"/>
      <c r="P646" s="303"/>
      <c r="Q646" s="303"/>
      <c r="R646" s="303"/>
      <c r="S646" s="303"/>
      <c r="T646" s="303"/>
      <c r="U646" s="303"/>
      <c r="V646" s="303"/>
      <c r="W646" s="303"/>
      <c r="X646" s="303"/>
      <c r="Y646" s="303"/>
      <c r="Z646" s="303"/>
      <c r="AA646" s="303"/>
      <c r="AB646" s="303"/>
      <c r="AC646" s="303"/>
      <c r="AD646" s="303"/>
    </row>
    <row r="647" spans="1:30" s="329" customFormat="1" ht="12.75" customHeight="1">
      <c r="A647" s="544"/>
      <c r="B647" s="303"/>
      <c r="C647" s="303"/>
      <c r="D647" s="303"/>
      <c r="E647" s="303"/>
      <c r="F647" s="303"/>
      <c r="G647" s="303"/>
      <c r="H647" s="303"/>
      <c r="I647" s="303"/>
      <c r="J647" s="303"/>
      <c r="K647" s="303"/>
      <c r="L647" s="303"/>
      <c r="M647" s="303"/>
      <c r="N647" s="303"/>
      <c r="O647" s="303"/>
      <c r="P647" s="303"/>
      <c r="Q647" s="303"/>
      <c r="R647" s="303"/>
      <c r="S647" s="303"/>
      <c r="T647" s="303"/>
      <c r="U647" s="303"/>
      <c r="V647" s="303"/>
      <c r="W647" s="303"/>
      <c r="X647" s="303"/>
      <c r="Y647" s="303"/>
      <c r="Z647" s="303"/>
      <c r="AA647" s="303"/>
      <c r="AB647" s="303"/>
      <c r="AC647" s="303"/>
      <c r="AD647" s="303"/>
    </row>
    <row r="648" spans="1:30" s="329" customFormat="1" ht="12.75" customHeight="1">
      <c r="A648" s="544"/>
      <c r="B648" s="303"/>
      <c r="C648" s="303"/>
      <c r="D648" s="303"/>
      <c r="E648" s="303"/>
      <c r="F648" s="303"/>
      <c r="G648" s="303"/>
      <c r="H648" s="303"/>
      <c r="I648" s="303"/>
      <c r="J648" s="303"/>
      <c r="K648" s="303"/>
      <c r="L648" s="303"/>
      <c r="M648" s="303"/>
      <c r="N648" s="303"/>
      <c r="O648" s="303"/>
      <c r="P648" s="303"/>
      <c r="Q648" s="303"/>
      <c r="R648" s="303"/>
      <c r="S648" s="303"/>
      <c r="T648" s="303"/>
      <c r="U648" s="303"/>
      <c r="V648" s="303"/>
      <c r="W648" s="303"/>
      <c r="X648" s="303"/>
      <c r="Y648" s="303"/>
      <c r="Z648" s="303"/>
      <c r="AA648" s="303"/>
      <c r="AB648" s="303"/>
      <c r="AC648" s="303"/>
      <c r="AD648" s="303"/>
    </row>
    <row r="649" spans="1:30" s="329" customFormat="1" ht="12.75" customHeight="1">
      <c r="A649" s="544"/>
      <c r="B649" s="303"/>
      <c r="C649" s="303"/>
      <c r="D649" s="303"/>
      <c r="E649" s="303"/>
      <c r="F649" s="303"/>
      <c r="G649" s="303"/>
      <c r="H649" s="303"/>
      <c r="I649" s="303"/>
      <c r="J649" s="303"/>
      <c r="K649" s="303"/>
      <c r="L649" s="303"/>
      <c r="M649" s="303"/>
      <c r="N649" s="303"/>
      <c r="O649" s="303"/>
      <c r="P649" s="303"/>
      <c r="Q649" s="303"/>
      <c r="R649" s="303"/>
      <c r="S649" s="303"/>
      <c r="T649" s="303"/>
      <c r="U649" s="303"/>
      <c r="V649" s="303"/>
      <c r="W649" s="303"/>
      <c r="X649" s="303"/>
      <c r="Y649" s="303"/>
      <c r="Z649" s="303"/>
      <c r="AA649" s="303"/>
      <c r="AB649" s="303"/>
      <c r="AC649" s="303"/>
      <c r="AD649" s="303"/>
    </row>
    <row r="650" spans="1:30" s="329" customFormat="1" ht="12.75" customHeight="1">
      <c r="A650" s="544"/>
      <c r="B650" s="303"/>
      <c r="C650" s="303"/>
      <c r="D650" s="303"/>
      <c r="E650" s="303"/>
      <c r="F650" s="303"/>
      <c r="G650" s="303"/>
      <c r="H650" s="303"/>
      <c r="I650" s="303"/>
      <c r="J650" s="303"/>
      <c r="K650" s="303"/>
      <c r="L650" s="303"/>
      <c r="M650" s="303"/>
      <c r="N650" s="303"/>
      <c r="O650" s="303"/>
      <c r="P650" s="303"/>
      <c r="Q650" s="303"/>
      <c r="R650" s="303"/>
      <c r="S650" s="303"/>
      <c r="T650" s="303"/>
      <c r="U650" s="303"/>
      <c r="V650" s="303"/>
      <c r="W650" s="303"/>
      <c r="X650" s="303"/>
      <c r="Y650" s="303"/>
      <c r="Z650" s="303"/>
      <c r="AA650" s="303"/>
      <c r="AB650" s="303"/>
      <c r="AC650" s="303"/>
      <c r="AD650" s="303"/>
    </row>
    <row r="651" spans="1:30" s="329" customFormat="1" ht="12.75" customHeight="1">
      <c r="A651" s="544"/>
      <c r="B651" s="303"/>
      <c r="C651" s="303"/>
      <c r="D651" s="303"/>
      <c r="E651" s="303"/>
      <c r="F651" s="303"/>
      <c r="G651" s="303"/>
      <c r="H651" s="303"/>
      <c r="I651" s="303"/>
      <c r="J651" s="303"/>
      <c r="K651" s="303"/>
      <c r="L651" s="303"/>
      <c r="M651" s="303"/>
      <c r="N651" s="303"/>
      <c r="O651" s="303"/>
      <c r="P651" s="303"/>
      <c r="Q651" s="303"/>
      <c r="R651" s="303"/>
      <c r="S651" s="303"/>
      <c r="T651" s="303"/>
      <c r="U651" s="303"/>
      <c r="V651" s="303"/>
      <c r="W651" s="303"/>
      <c r="X651" s="303"/>
      <c r="Y651" s="303"/>
      <c r="Z651" s="303"/>
      <c r="AA651" s="303"/>
      <c r="AB651" s="303"/>
      <c r="AC651" s="303"/>
      <c r="AD651" s="303"/>
    </row>
    <row r="652" spans="1:30" s="329" customFormat="1" ht="12.75" customHeight="1">
      <c r="A652" s="544"/>
      <c r="B652" s="303"/>
      <c r="C652" s="303"/>
      <c r="D652" s="303"/>
      <c r="E652" s="303"/>
      <c r="F652" s="303"/>
      <c r="G652" s="303"/>
      <c r="H652" s="303"/>
      <c r="I652" s="303"/>
      <c r="J652" s="303"/>
      <c r="K652" s="303"/>
      <c r="L652" s="303"/>
      <c r="M652" s="303"/>
      <c r="N652" s="303"/>
      <c r="O652" s="303"/>
      <c r="P652" s="303"/>
      <c r="Q652" s="303"/>
      <c r="R652" s="303"/>
      <c r="S652" s="303"/>
      <c r="T652" s="303"/>
      <c r="U652" s="303"/>
      <c r="V652" s="303"/>
      <c r="W652" s="303"/>
      <c r="X652" s="303"/>
      <c r="Y652" s="303"/>
      <c r="Z652" s="303"/>
      <c r="AA652" s="303"/>
      <c r="AB652" s="303"/>
      <c r="AC652" s="303"/>
      <c r="AD652" s="303"/>
    </row>
    <row r="653" spans="1:30" s="329" customFormat="1" ht="12.75" customHeight="1">
      <c r="A653" s="544"/>
      <c r="B653" s="303"/>
      <c r="C653" s="303"/>
      <c r="D653" s="303"/>
      <c r="E653" s="303"/>
      <c r="F653" s="303"/>
      <c r="G653" s="303"/>
      <c r="H653" s="303"/>
      <c r="I653" s="303"/>
      <c r="J653" s="303"/>
      <c r="K653" s="303"/>
      <c r="L653" s="303"/>
      <c r="M653" s="303"/>
      <c r="N653" s="303"/>
      <c r="O653" s="303"/>
      <c r="P653" s="303"/>
      <c r="Q653" s="303"/>
      <c r="R653" s="303"/>
      <c r="S653" s="303"/>
      <c r="T653" s="303"/>
      <c r="U653" s="303"/>
      <c r="V653" s="303"/>
      <c r="W653" s="303"/>
      <c r="X653" s="303"/>
      <c r="Y653" s="303"/>
      <c r="Z653" s="303"/>
      <c r="AA653" s="303"/>
      <c r="AB653" s="303"/>
      <c r="AC653" s="303"/>
      <c r="AD653" s="303"/>
    </row>
    <row r="654" spans="1:30" s="329" customFormat="1" ht="12.75" customHeight="1">
      <c r="A654" s="544"/>
      <c r="B654" s="303"/>
      <c r="C654" s="303"/>
      <c r="D654" s="303"/>
      <c r="E654" s="303"/>
      <c r="F654" s="303"/>
      <c r="G654" s="303"/>
      <c r="H654" s="303"/>
      <c r="I654" s="303"/>
      <c r="J654" s="303"/>
      <c r="K654" s="303"/>
      <c r="L654" s="303"/>
      <c r="M654" s="303"/>
      <c r="N654" s="303"/>
      <c r="O654" s="303"/>
      <c r="P654" s="303"/>
      <c r="Q654" s="303"/>
      <c r="R654" s="303"/>
      <c r="S654" s="303"/>
      <c r="T654" s="303"/>
      <c r="U654" s="303"/>
      <c r="V654" s="303"/>
      <c r="W654" s="303"/>
      <c r="X654" s="303"/>
      <c r="Y654" s="303"/>
      <c r="Z654" s="303"/>
      <c r="AA654" s="303"/>
      <c r="AB654" s="303"/>
      <c r="AC654" s="303"/>
      <c r="AD654" s="303"/>
    </row>
    <row r="655" spans="1:30" s="329" customFormat="1" ht="12.75" customHeight="1">
      <c r="A655" s="544"/>
      <c r="B655" s="303"/>
      <c r="C655" s="303"/>
      <c r="D655" s="303"/>
      <c r="E655" s="303"/>
      <c r="F655" s="303"/>
      <c r="G655" s="303"/>
      <c r="H655" s="303"/>
      <c r="I655" s="303"/>
      <c r="J655" s="303"/>
      <c r="K655" s="303"/>
      <c r="L655" s="303"/>
      <c r="M655" s="303"/>
      <c r="N655" s="303"/>
      <c r="O655" s="303"/>
      <c r="P655" s="303"/>
      <c r="Q655" s="303"/>
      <c r="R655" s="303"/>
      <c r="S655" s="303"/>
      <c r="T655" s="303"/>
      <c r="U655" s="303"/>
      <c r="V655" s="303"/>
      <c r="W655" s="303"/>
      <c r="X655" s="303"/>
      <c r="Y655" s="303"/>
      <c r="Z655" s="303"/>
      <c r="AA655" s="303"/>
      <c r="AB655" s="303"/>
      <c r="AC655" s="303"/>
      <c r="AD655" s="303"/>
    </row>
    <row r="656" spans="1:30" s="329" customFormat="1" ht="12.75" customHeight="1">
      <c r="A656" s="544"/>
      <c r="B656" s="303"/>
      <c r="C656" s="303"/>
      <c r="D656" s="303"/>
      <c r="E656" s="303"/>
      <c r="F656" s="303"/>
      <c r="G656" s="303"/>
      <c r="H656" s="303"/>
      <c r="I656" s="303"/>
      <c r="J656" s="303"/>
      <c r="K656" s="303"/>
      <c r="L656" s="303"/>
      <c r="M656" s="303"/>
      <c r="N656" s="303"/>
      <c r="O656" s="303"/>
      <c r="P656" s="303"/>
      <c r="Q656" s="303"/>
      <c r="R656" s="303"/>
      <c r="S656" s="303"/>
      <c r="T656" s="303"/>
      <c r="U656" s="303"/>
      <c r="V656" s="303"/>
      <c r="W656" s="303"/>
      <c r="X656" s="303"/>
      <c r="Y656" s="303"/>
      <c r="Z656" s="303"/>
      <c r="AA656" s="303"/>
      <c r="AB656" s="303"/>
      <c r="AC656" s="303"/>
      <c r="AD656" s="303"/>
    </row>
    <row r="657" spans="1:30" s="329" customFormat="1" ht="12.75" customHeight="1">
      <c r="A657" s="544"/>
      <c r="B657" s="303"/>
      <c r="C657" s="303"/>
      <c r="D657" s="303"/>
      <c r="E657" s="303"/>
      <c r="F657" s="303"/>
      <c r="G657" s="303"/>
      <c r="H657" s="303"/>
      <c r="I657" s="303"/>
      <c r="J657" s="303"/>
      <c r="K657" s="303"/>
      <c r="L657" s="303"/>
      <c r="M657" s="303"/>
      <c r="N657" s="303"/>
      <c r="O657" s="303"/>
      <c r="P657" s="303"/>
      <c r="Q657" s="303"/>
      <c r="R657" s="303"/>
      <c r="S657" s="303"/>
      <c r="T657" s="303"/>
      <c r="U657" s="303"/>
      <c r="V657" s="303"/>
      <c r="W657" s="303"/>
      <c r="X657" s="303"/>
      <c r="Y657" s="303"/>
      <c r="Z657" s="303"/>
      <c r="AA657" s="303"/>
      <c r="AB657" s="303"/>
      <c r="AC657" s="303"/>
      <c r="AD657" s="303"/>
    </row>
    <row r="658" spans="1:30" s="329" customFormat="1" ht="12.75" customHeight="1">
      <c r="A658" s="544"/>
      <c r="B658" s="303"/>
      <c r="C658" s="303"/>
      <c r="D658" s="303"/>
      <c r="E658" s="303"/>
      <c r="F658" s="303"/>
      <c r="G658" s="303"/>
      <c r="H658" s="303"/>
      <c r="I658" s="303"/>
      <c r="J658" s="303"/>
      <c r="K658" s="303"/>
      <c r="L658" s="303"/>
      <c r="M658" s="303"/>
      <c r="N658" s="303"/>
      <c r="O658" s="303"/>
      <c r="P658" s="303"/>
      <c r="Q658" s="303"/>
      <c r="R658" s="303"/>
      <c r="S658" s="303"/>
      <c r="T658" s="303"/>
      <c r="U658" s="303"/>
      <c r="V658" s="303"/>
      <c r="W658" s="303"/>
      <c r="X658" s="303"/>
      <c r="Y658" s="303"/>
      <c r="Z658" s="303"/>
      <c r="AA658" s="303"/>
      <c r="AB658" s="303"/>
      <c r="AC658" s="303"/>
      <c r="AD658" s="303"/>
    </row>
    <row r="659" spans="1:30" s="329" customFormat="1" ht="12.75" customHeight="1">
      <c r="A659" s="544"/>
      <c r="B659" s="303"/>
      <c r="C659" s="303"/>
      <c r="D659" s="303"/>
      <c r="E659" s="303"/>
      <c r="F659" s="303"/>
      <c r="G659" s="303"/>
      <c r="H659" s="303"/>
      <c r="I659" s="303"/>
      <c r="J659" s="303"/>
      <c r="K659" s="303"/>
      <c r="L659" s="303"/>
      <c r="M659" s="303"/>
      <c r="N659" s="303"/>
      <c r="O659" s="303"/>
      <c r="P659" s="303"/>
      <c r="Q659" s="303"/>
      <c r="R659" s="303"/>
      <c r="S659" s="303"/>
      <c r="T659" s="303"/>
      <c r="U659" s="303"/>
      <c r="V659" s="303"/>
      <c r="W659" s="303"/>
      <c r="X659" s="303"/>
      <c r="Y659" s="303"/>
      <c r="Z659" s="303"/>
      <c r="AA659" s="303"/>
      <c r="AB659" s="303"/>
      <c r="AC659" s="303"/>
      <c r="AD659" s="303"/>
    </row>
    <row r="660" spans="1:30" s="329" customFormat="1" ht="12.75" customHeight="1">
      <c r="A660" s="544"/>
      <c r="B660" s="303"/>
      <c r="C660" s="303"/>
      <c r="D660" s="303"/>
      <c r="E660" s="303"/>
      <c r="F660" s="303"/>
      <c r="G660" s="303"/>
      <c r="H660" s="303"/>
      <c r="I660" s="303"/>
      <c r="J660" s="303"/>
      <c r="K660" s="303"/>
      <c r="L660" s="303"/>
      <c r="M660" s="303"/>
      <c r="N660" s="303"/>
      <c r="O660" s="303"/>
      <c r="P660" s="303"/>
      <c r="Q660" s="303"/>
      <c r="R660" s="303"/>
      <c r="S660" s="303"/>
      <c r="T660" s="303"/>
      <c r="U660" s="303"/>
      <c r="V660" s="303"/>
      <c r="W660" s="303"/>
      <c r="X660" s="303"/>
      <c r="Y660" s="303"/>
      <c r="Z660" s="303"/>
      <c r="AA660" s="303"/>
      <c r="AB660" s="303"/>
      <c r="AC660" s="303"/>
      <c r="AD660" s="303"/>
    </row>
    <row r="661" spans="1:30" s="329" customFormat="1" ht="12.75" customHeight="1">
      <c r="A661" s="544"/>
      <c r="B661" s="303"/>
      <c r="C661" s="303"/>
      <c r="D661" s="303"/>
      <c r="E661" s="303"/>
      <c r="F661" s="303"/>
      <c r="G661" s="303"/>
      <c r="H661" s="303"/>
      <c r="I661" s="303"/>
      <c r="J661" s="303"/>
      <c r="K661" s="303"/>
      <c r="L661" s="303"/>
      <c r="M661" s="303"/>
      <c r="N661" s="303"/>
      <c r="O661" s="303"/>
      <c r="P661" s="303"/>
      <c r="Q661" s="303"/>
      <c r="R661" s="303"/>
      <c r="S661" s="303"/>
      <c r="T661" s="303"/>
      <c r="U661" s="303"/>
      <c r="V661" s="303"/>
      <c r="W661" s="303"/>
      <c r="X661" s="303"/>
      <c r="Y661" s="303"/>
      <c r="Z661" s="303"/>
      <c r="AA661" s="303"/>
      <c r="AB661" s="303"/>
      <c r="AC661" s="303"/>
      <c r="AD661" s="303"/>
    </row>
    <row r="662" spans="1:30" s="329" customFormat="1" ht="12.75" customHeight="1">
      <c r="A662" s="544"/>
      <c r="B662" s="303"/>
      <c r="C662" s="303"/>
      <c r="D662" s="303"/>
      <c r="E662" s="303"/>
      <c r="F662" s="303"/>
      <c r="G662" s="303"/>
      <c r="H662" s="303"/>
      <c r="I662" s="303"/>
      <c r="J662" s="303"/>
      <c r="K662" s="303"/>
      <c r="L662" s="303"/>
      <c r="M662" s="303"/>
      <c r="N662" s="303"/>
      <c r="O662" s="303"/>
      <c r="P662" s="303"/>
      <c r="Q662" s="303"/>
      <c r="R662" s="303"/>
      <c r="S662" s="303"/>
      <c r="T662" s="303"/>
      <c r="U662" s="303"/>
      <c r="V662" s="303"/>
      <c r="W662" s="303"/>
      <c r="X662" s="303"/>
      <c r="Y662" s="303"/>
      <c r="Z662" s="303"/>
      <c r="AA662" s="303"/>
      <c r="AB662" s="303"/>
      <c r="AC662" s="303"/>
      <c r="AD662" s="303"/>
    </row>
    <row r="663" spans="1:30" s="329" customFormat="1" ht="12.75" customHeight="1">
      <c r="A663" s="544"/>
      <c r="B663" s="303"/>
      <c r="C663" s="303"/>
      <c r="D663" s="303"/>
      <c r="E663" s="303"/>
      <c r="F663" s="303"/>
      <c r="G663" s="303"/>
      <c r="H663" s="303"/>
      <c r="I663" s="303"/>
      <c r="J663" s="303"/>
      <c r="K663" s="303"/>
      <c r="L663" s="303"/>
      <c r="M663" s="303"/>
      <c r="N663" s="303"/>
      <c r="O663" s="303"/>
      <c r="P663" s="303"/>
      <c r="Q663" s="303"/>
      <c r="R663" s="303"/>
      <c r="S663" s="303"/>
      <c r="T663" s="303"/>
      <c r="U663" s="303"/>
      <c r="V663" s="303"/>
      <c r="W663" s="303"/>
      <c r="X663" s="303"/>
      <c r="Y663" s="303"/>
      <c r="Z663" s="303"/>
      <c r="AA663" s="303"/>
      <c r="AB663" s="303"/>
      <c r="AC663" s="303"/>
      <c r="AD663" s="303"/>
    </row>
    <row r="664" spans="1:30" s="329" customFormat="1" ht="12.75" customHeight="1">
      <c r="A664" s="544"/>
      <c r="B664" s="303"/>
      <c r="C664" s="303"/>
      <c r="D664" s="303"/>
      <c r="E664" s="303"/>
      <c r="F664" s="303"/>
      <c r="G664" s="303"/>
      <c r="H664" s="303"/>
      <c r="I664" s="303"/>
      <c r="J664" s="303"/>
      <c r="K664" s="303"/>
      <c r="L664" s="303"/>
      <c r="M664" s="303"/>
      <c r="N664" s="303"/>
      <c r="O664" s="303"/>
      <c r="P664" s="303"/>
      <c r="Q664" s="303"/>
      <c r="R664" s="303"/>
      <c r="S664" s="303"/>
      <c r="T664" s="303"/>
      <c r="U664" s="303"/>
      <c r="V664" s="303"/>
      <c r="W664" s="303"/>
      <c r="X664" s="303"/>
      <c r="Y664" s="303"/>
      <c r="Z664" s="303"/>
      <c r="AA664" s="303"/>
      <c r="AB664" s="303"/>
      <c r="AC664" s="303"/>
      <c r="AD664" s="303"/>
    </row>
    <row r="665" spans="1:30" s="329" customFormat="1" ht="12.75" customHeight="1">
      <c r="A665" s="544"/>
      <c r="B665" s="303"/>
      <c r="C665" s="303"/>
      <c r="D665" s="303"/>
      <c r="E665" s="303"/>
      <c r="F665" s="303"/>
      <c r="G665" s="303"/>
      <c r="H665" s="303"/>
      <c r="I665" s="303"/>
      <c r="J665" s="303"/>
      <c r="K665" s="303"/>
      <c r="L665" s="303"/>
      <c r="M665" s="303"/>
      <c r="N665" s="303"/>
      <c r="O665" s="303"/>
      <c r="P665" s="303"/>
      <c r="Q665" s="303"/>
      <c r="R665" s="303"/>
      <c r="S665" s="303"/>
      <c r="T665" s="303"/>
      <c r="U665" s="303"/>
      <c r="V665" s="303"/>
      <c r="W665" s="303"/>
      <c r="X665" s="303"/>
      <c r="Y665" s="303"/>
      <c r="Z665" s="303"/>
      <c r="AA665" s="303"/>
      <c r="AB665" s="303"/>
      <c r="AC665" s="303"/>
      <c r="AD665" s="303"/>
    </row>
    <row r="666" spans="1:30" s="329" customFormat="1" ht="12.75" customHeight="1">
      <c r="A666" s="544"/>
      <c r="B666" s="303"/>
      <c r="C666" s="303"/>
      <c r="D666" s="303"/>
      <c r="E666" s="303"/>
      <c r="F666" s="303"/>
      <c r="G666" s="303"/>
      <c r="H666" s="303"/>
      <c r="I666" s="303"/>
      <c r="J666" s="303"/>
      <c r="K666" s="303"/>
      <c r="L666" s="303"/>
      <c r="M666" s="303"/>
      <c r="N666" s="303"/>
      <c r="O666" s="303"/>
      <c r="P666" s="303"/>
      <c r="Q666" s="303"/>
      <c r="R666" s="303"/>
      <c r="S666" s="303"/>
      <c r="T666" s="303"/>
      <c r="U666" s="303"/>
      <c r="V666" s="303"/>
      <c r="W666" s="303"/>
      <c r="X666" s="303"/>
      <c r="Y666" s="303"/>
      <c r="Z666" s="303"/>
      <c r="AA666" s="303"/>
      <c r="AB666" s="303"/>
      <c r="AC666" s="303"/>
      <c r="AD666" s="303"/>
    </row>
    <row r="667" spans="1:30" s="329" customFormat="1" ht="12.75" customHeight="1">
      <c r="A667" s="544"/>
      <c r="B667" s="303"/>
      <c r="C667" s="303"/>
      <c r="D667" s="303"/>
      <c r="E667" s="303"/>
      <c r="F667" s="303"/>
      <c r="G667" s="303"/>
      <c r="H667" s="303"/>
      <c r="I667" s="303"/>
      <c r="J667" s="303"/>
      <c r="K667" s="303"/>
      <c r="L667" s="303"/>
      <c r="M667" s="303"/>
      <c r="N667" s="303"/>
      <c r="O667" s="303"/>
      <c r="P667" s="303"/>
      <c r="Q667" s="303"/>
      <c r="R667" s="303"/>
      <c r="S667" s="303"/>
      <c r="T667" s="303"/>
      <c r="U667" s="303"/>
      <c r="V667" s="303"/>
      <c r="W667" s="303"/>
      <c r="X667" s="303"/>
      <c r="Y667" s="303"/>
      <c r="Z667" s="303"/>
      <c r="AA667" s="303"/>
      <c r="AB667" s="303"/>
      <c r="AC667" s="303"/>
      <c r="AD667" s="303"/>
    </row>
    <row r="668" spans="1:30" s="329" customFormat="1" ht="12.75" customHeight="1">
      <c r="A668" s="544"/>
      <c r="B668" s="303"/>
      <c r="C668" s="303"/>
      <c r="D668" s="303"/>
      <c r="E668" s="303"/>
      <c r="F668" s="303"/>
      <c r="G668" s="303"/>
      <c r="H668" s="303"/>
      <c r="I668" s="303"/>
      <c r="J668" s="303"/>
      <c r="K668" s="303"/>
      <c r="L668" s="303"/>
      <c r="M668" s="303"/>
      <c r="N668" s="303"/>
      <c r="O668" s="303"/>
      <c r="P668" s="303"/>
      <c r="Q668" s="303"/>
      <c r="R668" s="303"/>
      <c r="S668" s="303"/>
      <c r="T668" s="303"/>
      <c r="U668" s="303"/>
      <c r="V668" s="303"/>
      <c r="W668" s="303"/>
      <c r="X668" s="303"/>
      <c r="Y668" s="303"/>
      <c r="Z668" s="303"/>
      <c r="AA668" s="303"/>
      <c r="AB668" s="303"/>
      <c r="AC668" s="303"/>
      <c r="AD668" s="303"/>
    </row>
    <row r="669" spans="1:30" s="329" customFormat="1" ht="12.75" customHeight="1">
      <c r="A669" s="544"/>
      <c r="B669" s="303"/>
      <c r="C669" s="303"/>
      <c r="D669" s="303"/>
      <c r="E669" s="303"/>
      <c r="F669" s="303"/>
      <c r="G669" s="303"/>
      <c r="H669" s="303"/>
      <c r="I669" s="303"/>
      <c r="J669" s="303"/>
      <c r="K669" s="303"/>
      <c r="L669" s="303"/>
      <c r="M669" s="303"/>
      <c r="N669" s="303"/>
      <c r="O669" s="303"/>
      <c r="P669" s="303"/>
      <c r="Q669" s="303"/>
      <c r="R669" s="303"/>
      <c r="S669" s="303"/>
      <c r="T669" s="303"/>
      <c r="U669" s="303"/>
      <c r="V669" s="303"/>
      <c r="W669" s="303"/>
      <c r="X669" s="303"/>
      <c r="Y669" s="303"/>
      <c r="Z669" s="303"/>
      <c r="AA669" s="303"/>
      <c r="AB669" s="303"/>
      <c r="AC669" s="303"/>
      <c r="AD669" s="303"/>
    </row>
    <row r="670" spans="1:30" s="329" customFormat="1" ht="12.75" customHeight="1">
      <c r="A670" s="544"/>
      <c r="B670" s="303"/>
      <c r="C670" s="303"/>
      <c r="D670" s="303"/>
      <c r="E670" s="303"/>
      <c r="F670" s="303"/>
      <c r="G670" s="303"/>
      <c r="H670" s="303"/>
      <c r="I670" s="303"/>
      <c r="J670" s="303"/>
      <c r="K670" s="303"/>
      <c r="L670" s="303"/>
      <c r="M670" s="303"/>
      <c r="N670" s="303"/>
      <c r="O670" s="303"/>
      <c r="P670" s="303"/>
      <c r="Q670" s="303"/>
      <c r="R670" s="303"/>
      <c r="S670" s="303"/>
      <c r="T670" s="303"/>
      <c r="U670" s="303"/>
      <c r="V670" s="303"/>
      <c r="W670" s="303"/>
      <c r="X670" s="303"/>
      <c r="Y670" s="303"/>
      <c r="Z670" s="303"/>
      <c r="AA670" s="303"/>
      <c r="AB670" s="303"/>
      <c r="AC670" s="303"/>
      <c r="AD670" s="303"/>
    </row>
    <row r="671" spans="1:30" s="329" customFormat="1" ht="12.75" customHeight="1">
      <c r="A671" s="544"/>
      <c r="B671" s="303"/>
      <c r="C671" s="303"/>
      <c r="D671" s="303"/>
      <c r="E671" s="303"/>
      <c r="F671" s="303"/>
      <c r="G671" s="303"/>
      <c r="H671" s="303"/>
      <c r="I671" s="303"/>
      <c r="J671" s="303"/>
      <c r="K671" s="303"/>
      <c r="L671" s="303"/>
      <c r="M671" s="303"/>
      <c r="N671" s="303"/>
      <c r="O671" s="303"/>
      <c r="P671" s="303"/>
      <c r="Q671" s="303"/>
      <c r="R671" s="303"/>
      <c r="S671" s="303"/>
      <c r="T671" s="303"/>
      <c r="U671" s="303"/>
      <c r="V671" s="303"/>
      <c r="W671" s="303"/>
      <c r="X671" s="303"/>
      <c r="Y671" s="303"/>
      <c r="Z671" s="303"/>
      <c r="AA671" s="303"/>
      <c r="AB671" s="303"/>
      <c r="AC671" s="303"/>
      <c r="AD671" s="303"/>
    </row>
    <row r="672" spans="1:30" s="329" customFormat="1" ht="12.75" customHeight="1">
      <c r="A672" s="544"/>
      <c r="B672" s="303"/>
      <c r="C672" s="303"/>
      <c r="D672" s="303"/>
      <c r="E672" s="303"/>
      <c r="F672" s="303"/>
      <c r="G672" s="303"/>
      <c r="H672" s="303"/>
      <c r="I672" s="303"/>
      <c r="J672" s="303"/>
      <c r="K672" s="303"/>
      <c r="L672" s="303"/>
      <c r="M672" s="303"/>
      <c r="N672" s="303"/>
      <c r="O672" s="303"/>
      <c r="P672" s="303"/>
      <c r="Q672" s="303"/>
      <c r="R672" s="303"/>
      <c r="S672" s="303"/>
      <c r="T672" s="303"/>
      <c r="U672" s="303"/>
      <c r="V672" s="303"/>
      <c r="W672" s="303"/>
      <c r="X672" s="303"/>
      <c r="Y672" s="303"/>
      <c r="Z672" s="303"/>
      <c r="AA672" s="303"/>
      <c r="AB672" s="303"/>
      <c r="AC672" s="303"/>
      <c r="AD672" s="303"/>
    </row>
    <row r="673" spans="1:30" s="329" customFormat="1" ht="12.75" customHeight="1">
      <c r="A673" s="544"/>
      <c r="B673" s="303"/>
      <c r="C673" s="303"/>
      <c r="D673" s="303"/>
      <c r="E673" s="303"/>
      <c r="F673" s="303"/>
      <c r="G673" s="303"/>
      <c r="H673" s="303"/>
      <c r="I673" s="303"/>
      <c r="J673" s="303"/>
      <c r="K673" s="303"/>
      <c r="L673" s="303"/>
      <c r="M673" s="303"/>
      <c r="N673" s="303"/>
      <c r="O673" s="303"/>
      <c r="P673" s="303"/>
      <c r="Q673" s="303"/>
      <c r="R673" s="303"/>
      <c r="S673" s="303"/>
      <c r="T673" s="303"/>
      <c r="U673" s="303"/>
      <c r="V673" s="303"/>
      <c r="W673" s="303"/>
      <c r="X673" s="303"/>
      <c r="Y673" s="303"/>
      <c r="Z673" s="303"/>
      <c r="AA673" s="303"/>
      <c r="AB673" s="303"/>
      <c r="AC673" s="303"/>
      <c r="AD673" s="303"/>
    </row>
    <row r="674" spans="1:30" s="329" customFormat="1" ht="12.75" customHeight="1">
      <c r="A674" s="544"/>
      <c r="B674" s="303"/>
      <c r="C674" s="303"/>
      <c r="D674" s="303"/>
      <c r="E674" s="303"/>
      <c r="F674" s="303"/>
      <c r="G674" s="303"/>
      <c r="H674" s="303"/>
      <c r="I674" s="303"/>
      <c r="J674" s="303"/>
      <c r="K674" s="303"/>
      <c r="L674" s="303"/>
      <c r="M674" s="303"/>
      <c r="N674" s="303"/>
      <c r="O674" s="303"/>
      <c r="P674" s="303"/>
      <c r="Q674" s="303"/>
      <c r="R674" s="303"/>
      <c r="S674" s="303"/>
      <c r="T674" s="303"/>
      <c r="U674" s="303"/>
      <c r="V674" s="303"/>
      <c r="W674" s="303"/>
      <c r="X674" s="303"/>
      <c r="Y674" s="303"/>
      <c r="Z674" s="303"/>
      <c r="AA674" s="303"/>
      <c r="AB674" s="303"/>
      <c r="AC674" s="303"/>
      <c r="AD674" s="303"/>
    </row>
    <row r="675" spans="1:30" s="329" customFormat="1" ht="12.75" customHeight="1">
      <c r="A675" s="544"/>
      <c r="B675" s="303"/>
      <c r="C675" s="303"/>
      <c r="D675" s="303"/>
      <c r="E675" s="303"/>
      <c r="F675" s="303"/>
      <c r="G675" s="303"/>
      <c r="H675" s="303"/>
      <c r="I675" s="303"/>
      <c r="J675" s="303"/>
      <c r="K675" s="303"/>
      <c r="L675" s="303"/>
      <c r="M675" s="303"/>
      <c r="N675" s="303"/>
      <c r="O675" s="303"/>
      <c r="P675" s="303"/>
      <c r="Q675" s="303"/>
      <c r="R675" s="303"/>
      <c r="S675" s="303"/>
      <c r="T675" s="303"/>
      <c r="U675" s="303"/>
      <c r="V675" s="303"/>
      <c r="W675" s="303"/>
      <c r="X675" s="303"/>
      <c r="Y675" s="303"/>
      <c r="Z675" s="303"/>
      <c r="AA675" s="303"/>
      <c r="AB675" s="303"/>
      <c r="AC675" s="303"/>
      <c r="AD675" s="303"/>
    </row>
    <row r="676" spans="1:30" s="329" customFormat="1" ht="12.75" customHeight="1">
      <c r="A676" s="544"/>
      <c r="B676" s="303"/>
      <c r="C676" s="303"/>
      <c r="D676" s="303"/>
      <c r="E676" s="303"/>
      <c r="F676" s="303"/>
      <c r="G676" s="303"/>
      <c r="H676" s="303"/>
      <c r="I676" s="303"/>
      <c r="J676" s="303"/>
      <c r="K676" s="303"/>
      <c r="L676" s="303"/>
      <c r="M676" s="303"/>
      <c r="N676" s="303"/>
      <c r="O676" s="303"/>
      <c r="P676" s="303"/>
      <c r="Q676" s="303"/>
      <c r="R676" s="303"/>
      <c r="S676" s="303"/>
      <c r="T676" s="303"/>
      <c r="U676" s="303"/>
      <c r="V676" s="303"/>
      <c r="W676" s="303"/>
      <c r="X676" s="303"/>
      <c r="Y676" s="303"/>
      <c r="Z676" s="303"/>
      <c r="AA676" s="303"/>
      <c r="AB676" s="303"/>
      <c r="AC676" s="303"/>
      <c r="AD676" s="303"/>
    </row>
    <row r="677" spans="1:30" s="329" customFormat="1" ht="12.75" customHeight="1">
      <c r="A677" s="544"/>
      <c r="B677" s="303"/>
      <c r="C677" s="303"/>
      <c r="D677" s="303"/>
      <c r="E677" s="303"/>
      <c r="F677" s="303"/>
      <c r="G677" s="303"/>
      <c r="H677" s="303"/>
      <c r="I677" s="303"/>
      <c r="J677" s="303"/>
      <c r="K677" s="303"/>
      <c r="L677" s="303"/>
      <c r="M677" s="303"/>
      <c r="N677" s="303"/>
      <c r="O677" s="303"/>
      <c r="P677" s="303"/>
      <c r="Q677" s="303"/>
      <c r="R677" s="303"/>
      <c r="S677" s="303"/>
      <c r="T677" s="303"/>
      <c r="U677" s="303"/>
      <c r="V677" s="303"/>
      <c r="W677" s="303"/>
      <c r="X677" s="303"/>
      <c r="Y677" s="303"/>
      <c r="Z677" s="303"/>
      <c r="AA677" s="303"/>
      <c r="AB677" s="303"/>
      <c r="AC677" s="303"/>
      <c r="AD677" s="303"/>
    </row>
    <row r="678" spans="1:30" s="329" customFormat="1" ht="12.75" customHeight="1">
      <c r="A678" s="544"/>
      <c r="B678" s="303"/>
      <c r="C678" s="303"/>
      <c r="D678" s="303"/>
      <c r="E678" s="303"/>
      <c r="F678" s="303"/>
      <c r="G678" s="303"/>
      <c r="H678" s="303"/>
      <c r="I678" s="303"/>
      <c r="J678" s="303"/>
      <c r="K678" s="303"/>
      <c r="L678" s="303"/>
      <c r="M678" s="303"/>
      <c r="N678" s="303"/>
      <c r="O678" s="303"/>
      <c r="P678" s="303"/>
      <c r="Q678" s="303"/>
      <c r="R678" s="303"/>
      <c r="S678" s="303"/>
      <c r="T678" s="303"/>
      <c r="U678" s="303"/>
      <c r="V678" s="303"/>
      <c r="W678" s="303"/>
      <c r="X678" s="303"/>
      <c r="Y678" s="303"/>
      <c r="Z678" s="303"/>
      <c r="AA678" s="303"/>
      <c r="AB678" s="303"/>
      <c r="AC678" s="303"/>
      <c r="AD678" s="303"/>
    </row>
    <row r="679" spans="1:30" s="329" customFormat="1" ht="12.75" customHeight="1">
      <c r="A679" s="544"/>
      <c r="B679" s="303"/>
      <c r="C679" s="303"/>
      <c r="D679" s="303"/>
      <c r="E679" s="303"/>
      <c r="F679" s="303"/>
      <c r="G679" s="303"/>
      <c r="H679" s="303"/>
      <c r="I679" s="303"/>
      <c r="J679" s="303"/>
      <c r="K679" s="303"/>
      <c r="L679" s="303"/>
      <c r="M679" s="303"/>
      <c r="N679" s="303"/>
      <c r="O679" s="303"/>
      <c r="P679" s="303"/>
      <c r="Q679" s="303"/>
      <c r="R679" s="303"/>
      <c r="S679" s="303"/>
      <c r="T679" s="303"/>
      <c r="U679" s="303"/>
      <c r="V679" s="303"/>
      <c r="W679" s="303"/>
      <c r="X679" s="303"/>
      <c r="Y679" s="303"/>
      <c r="Z679" s="303"/>
      <c r="AA679" s="303"/>
      <c r="AB679" s="303"/>
      <c r="AC679" s="303"/>
      <c r="AD679" s="303"/>
    </row>
    <row r="680" spans="1:30" s="329" customFormat="1" ht="12.75" customHeight="1">
      <c r="A680" s="544"/>
      <c r="B680" s="303"/>
      <c r="C680" s="303"/>
      <c r="D680" s="303"/>
      <c r="E680" s="303"/>
      <c r="F680" s="303"/>
      <c r="G680" s="303"/>
      <c r="H680" s="303"/>
      <c r="I680" s="303"/>
      <c r="J680" s="303"/>
      <c r="K680" s="303"/>
      <c r="L680" s="303"/>
      <c r="M680" s="303"/>
      <c r="N680" s="303"/>
      <c r="O680" s="303"/>
      <c r="P680" s="303"/>
      <c r="Q680" s="303"/>
      <c r="R680" s="303"/>
      <c r="S680" s="303"/>
      <c r="T680" s="303"/>
      <c r="U680" s="303"/>
      <c r="V680" s="303"/>
      <c r="W680" s="303"/>
      <c r="X680" s="303"/>
      <c r="Y680" s="303"/>
      <c r="Z680" s="303"/>
      <c r="AA680" s="303"/>
      <c r="AB680" s="303"/>
      <c r="AC680" s="303"/>
      <c r="AD680" s="303"/>
    </row>
    <row r="681" spans="1:30" s="329" customFormat="1" ht="12.75" customHeight="1">
      <c r="A681" s="544"/>
      <c r="B681" s="303"/>
      <c r="C681" s="303"/>
      <c r="D681" s="303"/>
      <c r="E681" s="303"/>
      <c r="F681" s="303"/>
      <c r="G681" s="303"/>
      <c r="H681" s="303"/>
      <c r="I681" s="303"/>
      <c r="J681" s="303"/>
      <c r="K681" s="303"/>
      <c r="L681" s="303"/>
      <c r="M681" s="303"/>
      <c r="N681" s="303"/>
      <c r="O681" s="303"/>
      <c r="P681" s="303"/>
      <c r="Q681" s="303"/>
      <c r="R681" s="303"/>
      <c r="S681" s="303"/>
      <c r="T681" s="303"/>
      <c r="U681" s="303"/>
      <c r="V681" s="303"/>
      <c r="W681" s="303"/>
      <c r="X681" s="303"/>
      <c r="Y681" s="303"/>
      <c r="Z681" s="303"/>
      <c r="AA681" s="303"/>
      <c r="AB681" s="303"/>
      <c r="AC681" s="303"/>
      <c r="AD681" s="303"/>
    </row>
    <row r="682" spans="1:30" s="329" customFormat="1" ht="12.75" customHeight="1">
      <c r="A682" s="544"/>
      <c r="B682" s="303"/>
      <c r="C682" s="303"/>
      <c r="D682" s="303"/>
      <c r="E682" s="303"/>
      <c r="F682" s="303"/>
      <c r="G682" s="303"/>
      <c r="H682" s="303"/>
      <c r="I682" s="303"/>
      <c r="J682" s="303"/>
      <c r="K682" s="303"/>
      <c r="L682" s="303"/>
      <c r="M682" s="303"/>
      <c r="N682" s="303"/>
      <c r="O682" s="303"/>
      <c r="P682" s="303"/>
      <c r="Q682" s="303"/>
      <c r="R682" s="303"/>
      <c r="S682" s="303"/>
      <c r="T682" s="303"/>
      <c r="U682" s="303"/>
      <c r="V682" s="303"/>
      <c r="W682" s="303"/>
      <c r="X682" s="303"/>
      <c r="Y682" s="303"/>
      <c r="Z682" s="303"/>
      <c r="AA682" s="303"/>
      <c r="AB682" s="303"/>
      <c r="AC682" s="303"/>
      <c r="AD682" s="303"/>
    </row>
    <row r="683" spans="1:30" s="329" customFormat="1" ht="12.75" customHeight="1">
      <c r="A683" s="544"/>
      <c r="B683" s="303"/>
      <c r="C683" s="303"/>
      <c r="D683" s="303"/>
      <c r="E683" s="303"/>
      <c r="F683" s="303"/>
      <c r="G683" s="303"/>
      <c r="H683" s="303"/>
      <c r="I683" s="303"/>
      <c r="J683" s="303"/>
      <c r="K683" s="303"/>
      <c r="L683" s="303"/>
      <c r="M683" s="303"/>
      <c r="N683" s="303"/>
      <c r="O683" s="303"/>
      <c r="P683" s="303"/>
      <c r="Q683" s="303"/>
      <c r="R683" s="303"/>
      <c r="S683" s="303"/>
      <c r="T683" s="303"/>
      <c r="U683" s="303"/>
      <c r="V683" s="303"/>
      <c r="W683" s="303"/>
      <c r="X683" s="303"/>
      <c r="Y683" s="303"/>
      <c r="Z683" s="303"/>
      <c r="AA683" s="303"/>
      <c r="AB683" s="303"/>
      <c r="AC683" s="303"/>
      <c r="AD683" s="303"/>
    </row>
    <row r="684" spans="1:30" s="329" customFormat="1" ht="12.75" customHeight="1">
      <c r="A684" s="544"/>
      <c r="B684" s="303"/>
      <c r="C684" s="303"/>
      <c r="D684" s="303"/>
      <c r="E684" s="303"/>
      <c r="F684" s="303"/>
      <c r="G684" s="303"/>
      <c r="H684" s="303"/>
      <c r="I684" s="303"/>
      <c r="J684" s="303"/>
      <c r="K684" s="303"/>
      <c r="L684" s="303"/>
      <c r="M684" s="303"/>
      <c r="N684" s="303"/>
      <c r="O684" s="303"/>
      <c r="P684" s="303"/>
      <c r="Q684" s="303"/>
      <c r="R684" s="303"/>
      <c r="S684" s="303"/>
      <c r="T684" s="303"/>
      <c r="U684" s="303"/>
      <c r="V684" s="303"/>
      <c r="W684" s="303"/>
      <c r="X684" s="303"/>
      <c r="Y684" s="303"/>
      <c r="Z684" s="303"/>
      <c r="AA684" s="303"/>
      <c r="AB684" s="303"/>
      <c r="AC684" s="303"/>
      <c r="AD684" s="303"/>
    </row>
    <row r="685" spans="1:30" s="329" customFormat="1" ht="12.75" customHeight="1">
      <c r="A685" s="544"/>
      <c r="B685" s="303"/>
      <c r="C685" s="303"/>
      <c r="D685" s="303"/>
      <c r="E685" s="303"/>
      <c r="F685" s="303"/>
      <c r="G685" s="303"/>
      <c r="H685" s="303"/>
      <c r="I685" s="303"/>
      <c r="J685" s="303"/>
      <c r="K685" s="303"/>
      <c r="L685" s="303"/>
      <c r="M685" s="303"/>
      <c r="N685" s="303"/>
      <c r="O685" s="303"/>
      <c r="P685" s="303"/>
      <c r="Q685" s="303"/>
      <c r="R685" s="303"/>
      <c r="S685" s="303"/>
      <c r="T685" s="303"/>
      <c r="U685" s="303"/>
      <c r="V685" s="303"/>
      <c r="W685" s="303"/>
      <c r="X685" s="303"/>
      <c r="Y685" s="303"/>
      <c r="Z685" s="303"/>
      <c r="AA685" s="303"/>
      <c r="AB685" s="303"/>
      <c r="AC685" s="303"/>
      <c r="AD685" s="303"/>
    </row>
    <row r="686" spans="1:30" s="329" customFormat="1" ht="12.75" customHeight="1">
      <c r="A686" s="544"/>
      <c r="B686" s="303"/>
      <c r="C686" s="303"/>
      <c r="D686" s="303"/>
      <c r="E686" s="303"/>
      <c r="F686" s="303"/>
      <c r="G686" s="303"/>
      <c r="H686" s="303"/>
      <c r="I686" s="303"/>
      <c r="J686" s="303"/>
      <c r="K686" s="303"/>
      <c r="L686" s="303"/>
      <c r="M686" s="303"/>
      <c r="N686" s="303"/>
      <c r="O686" s="303"/>
      <c r="P686" s="303"/>
      <c r="Q686" s="303"/>
      <c r="R686" s="303"/>
      <c r="S686" s="303"/>
      <c r="T686" s="303"/>
      <c r="U686" s="303"/>
      <c r="V686" s="303"/>
      <c r="W686" s="303"/>
      <c r="X686" s="303"/>
      <c r="Y686" s="303"/>
      <c r="Z686" s="303"/>
      <c r="AA686" s="303"/>
      <c r="AB686" s="303"/>
      <c r="AC686" s="303"/>
      <c r="AD686" s="303"/>
    </row>
    <row r="687" spans="1:30" s="329" customFormat="1" ht="12.75" customHeight="1">
      <c r="A687" s="544"/>
      <c r="B687" s="303"/>
      <c r="C687" s="303"/>
      <c r="D687" s="303"/>
      <c r="E687" s="303"/>
      <c r="F687" s="303"/>
      <c r="G687" s="303"/>
      <c r="H687" s="303"/>
      <c r="I687" s="303"/>
      <c r="J687" s="303"/>
      <c r="K687" s="303"/>
      <c r="L687" s="303"/>
      <c r="M687" s="303"/>
      <c r="N687" s="303"/>
      <c r="O687" s="303"/>
      <c r="P687" s="303"/>
      <c r="Q687" s="303"/>
      <c r="R687" s="303"/>
      <c r="S687" s="303"/>
      <c r="T687" s="303"/>
      <c r="U687" s="303"/>
      <c r="V687" s="303"/>
      <c r="W687" s="303"/>
      <c r="X687" s="303"/>
      <c r="Y687" s="303"/>
      <c r="Z687" s="303"/>
      <c r="AA687" s="303"/>
      <c r="AB687" s="303"/>
      <c r="AC687" s="303"/>
      <c r="AD687" s="303"/>
    </row>
    <row r="688" spans="1:30" s="329" customFormat="1" ht="12.75" customHeight="1">
      <c r="A688" s="544"/>
      <c r="B688" s="303"/>
      <c r="C688" s="303"/>
      <c r="D688" s="303"/>
      <c r="E688" s="303"/>
      <c r="F688" s="303"/>
      <c r="G688" s="303"/>
      <c r="H688" s="303"/>
      <c r="I688" s="303"/>
      <c r="J688" s="303"/>
      <c r="K688" s="303"/>
      <c r="L688" s="303"/>
      <c r="M688" s="303"/>
      <c r="N688" s="303"/>
      <c r="O688" s="303"/>
      <c r="P688" s="303"/>
      <c r="Q688" s="303"/>
      <c r="R688" s="303"/>
      <c r="S688" s="303"/>
      <c r="T688" s="303"/>
      <c r="U688" s="303"/>
      <c r="V688" s="303"/>
      <c r="W688" s="303"/>
      <c r="X688" s="303"/>
      <c r="Y688" s="303"/>
      <c r="Z688" s="303"/>
      <c r="AA688" s="303"/>
      <c r="AB688" s="303"/>
      <c r="AC688" s="303"/>
      <c r="AD688" s="303"/>
    </row>
    <row r="689" spans="1:30" s="329" customFormat="1" ht="12.75" customHeight="1">
      <c r="A689" s="544"/>
      <c r="B689" s="303"/>
      <c r="C689" s="303"/>
      <c r="D689" s="303"/>
      <c r="E689" s="303"/>
      <c r="F689" s="303"/>
      <c r="G689" s="303"/>
      <c r="H689" s="303"/>
      <c r="I689" s="303"/>
      <c r="J689" s="303"/>
      <c r="K689" s="303"/>
      <c r="L689" s="303"/>
      <c r="M689" s="303"/>
      <c r="N689" s="303"/>
      <c r="O689" s="303"/>
      <c r="P689" s="303"/>
      <c r="Q689" s="303"/>
      <c r="R689" s="303"/>
      <c r="S689" s="303"/>
      <c r="T689" s="303"/>
      <c r="U689" s="303"/>
      <c r="V689" s="303"/>
      <c r="W689" s="303"/>
      <c r="X689" s="303"/>
      <c r="Y689" s="303"/>
      <c r="Z689" s="303"/>
      <c r="AA689" s="303"/>
      <c r="AB689" s="303"/>
      <c r="AC689" s="303"/>
      <c r="AD689" s="303"/>
    </row>
    <row r="690" spans="1:30" s="329" customFormat="1" ht="12.75" customHeight="1">
      <c r="A690" s="544"/>
      <c r="B690" s="303"/>
      <c r="C690" s="303"/>
      <c r="D690" s="303"/>
      <c r="E690" s="303"/>
      <c r="F690" s="303"/>
      <c r="G690" s="303"/>
      <c r="H690" s="303"/>
      <c r="I690" s="303"/>
      <c r="J690" s="303"/>
      <c r="K690" s="303"/>
      <c r="L690" s="303"/>
      <c r="M690" s="303"/>
      <c r="N690" s="303"/>
      <c r="O690" s="303"/>
      <c r="P690" s="303"/>
      <c r="Q690" s="303"/>
      <c r="R690" s="303"/>
      <c r="S690" s="303"/>
      <c r="T690" s="303"/>
      <c r="U690" s="303"/>
      <c r="V690" s="303"/>
      <c r="W690" s="303"/>
      <c r="X690" s="303"/>
      <c r="Y690" s="303"/>
      <c r="Z690" s="303"/>
      <c r="AA690" s="303"/>
      <c r="AB690" s="303"/>
      <c r="AC690" s="303"/>
      <c r="AD690" s="303"/>
    </row>
    <row r="691" spans="1:30" s="329" customFormat="1" ht="12.75" customHeight="1">
      <c r="A691" s="544"/>
      <c r="B691" s="303"/>
      <c r="C691" s="303"/>
      <c r="D691" s="303"/>
      <c r="E691" s="303"/>
      <c r="F691" s="303"/>
      <c r="G691" s="303"/>
      <c r="H691" s="303"/>
      <c r="I691" s="303"/>
      <c r="J691" s="303"/>
      <c r="K691" s="303"/>
      <c r="L691" s="303"/>
      <c r="M691" s="303"/>
      <c r="N691" s="303"/>
      <c r="O691" s="303"/>
      <c r="P691" s="303"/>
      <c r="Q691" s="303"/>
      <c r="R691" s="303"/>
      <c r="S691" s="303"/>
      <c r="T691" s="303"/>
      <c r="U691" s="303"/>
      <c r="V691" s="303"/>
      <c r="W691" s="303"/>
      <c r="X691" s="303"/>
      <c r="Y691" s="303"/>
      <c r="Z691" s="303"/>
      <c r="AA691" s="303"/>
      <c r="AB691" s="303"/>
      <c r="AC691" s="303"/>
      <c r="AD691" s="303"/>
    </row>
    <row r="692" spans="1:30" s="329" customFormat="1" ht="12.75" customHeight="1">
      <c r="A692" s="544"/>
      <c r="B692" s="303"/>
      <c r="C692" s="303"/>
      <c r="D692" s="303"/>
      <c r="E692" s="303"/>
      <c r="F692" s="303"/>
      <c r="G692" s="303"/>
      <c r="H692" s="303"/>
      <c r="I692" s="303"/>
      <c r="J692" s="303"/>
      <c r="K692" s="303"/>
      <c r="L692" s="303"/>
      <c r="M692" s="303"/>
      <c r="N692" s="303"/>
      <c r="O692" s="303"/>
      <c r="P692" s="303"/>
      <c r="Q692" s="303"/>
      <c r="R692" s="303"/>
      <c r="S692" s="303"/>
      <c r="T692" s="303"/>
      <c r="U692" s="303"/>
      <c r="V692" s="303"/>
      <c r="W692" s="303"/>
      <c r="X692" s="303"/>
      <c r="Y692" s="303"/>
      <c r="Z692" s="303"/>
      <c r="AA692" s="303"/>
      <c r="AB692" s="303"/>
      <c r="AC692" s="303"/>
      <c r="AD692" s="303"/>
    </row>
    <row r="693" spans="1:30" s="329" customFormat="1" ht="12.75" customHeight="1">
      <c r="A693" s="544"/>
      <c r="B693" s="303"/>
      <c r="C693" s="303"/>
      <c r="D693" s="303"/>
      <c r="E693" s="303"/>
      <c r="F693" s="303"/>
      <c r="G693" s="303"/>
      <c r="H693" s="303"/>
      <c r="I693" s="303"/>
      <c r="J693" s="303"/>
      <c r="K693" s="303"/>
      <c r="L693" s="303"/>
      <c r="M693" s="303"/>
      <c r="N693" s="303"/>
      <c r="O693" s="303"/>
      <c r="P693" s="303"/>
      <c r="Q693" s="303"/>
      <c r="R693" s="303"/>
      <c r="S693" s="303"/>
      <c r="T693" s="303"/>
      <c r="U693" s="303"/>
      <c r="V693" s="303"/>
      <c r="W693" s="303"/>
      <c r="X693" s="303"/>
      <c r="Y693" s="303"/>
      <c r="Z693" s="303"/>
      <c r="AA693" s="303"/>
      <c r="AB693" s="303"/>
      <c r="AC693" s="303"/>
      <c r="AD693" s="303"/>
    </row>
    <row r="694" spans="1:30" s="329" customFormat="1" ht="12.75" customHeight="1">
      <c r="A694" s="544"/>
      <c r="B694" s="303"/>
      <c r="C694" s="303"/>
      <c r="D694" s="303"/>
      <c r="E694" s="303"/>
      <c r="F694" s="303"/>
      <c r="G694" s="303"/>
      <c r="H694" s="303"/>
      <c r="I694" s="303"/>
      <c r="J694" s="303"/>
      <c r="K694" s="303"/>
      <c r="L694" s="303"/>
      <c r="M694" s="303"/>
      <c r="N694" s="303"/>
      <c r="O694" s="303"/>
      <c r="P694" s="303"/>
      <c r="Q694" s="303"/>
      <c r="R694" s="303"/>
      <c r="S694" s="303"/>
      <c r="T694" s="303"/>
      <c r="U694" s="303"/>
      <c r="V694" s="303"/>
      <c r="W694" s="303"/>
      <c r="X694" s="303"/>
      <c r="Y694" s="303"/>
      <c r="Z694" s="303"/>
      <c r="AA694" s="303"/>
      <c r="AB694" s="303"/>
      <c r="AC694" s="303"/>
      <c r="AD694" s="303"/>
    </row>
    <row r="695" spans="1:30" s="329" customFormat="1" ht="12.75" customHeight="1">
      <c r="A695" s="544"/>
      <c r="B695" s="303"/>
      <c r="C695" s="303"/>
      <c r="D695" s="303"/>
      <c r="E695" s="303"/>
      <c r="F695" s="303"/>
      <c r="G695" s="303"/>
      <c r="H695" s="303"/>
      <c r="I695" s="303"/>
      <c r="J695" s="303"/>
      <c r="K695" s="303"/>
      <c r="L695" s="303"/>
      <c r="M695" s="303"/>
      <c r="N695" s="303"/>
      <c r="O695" s="303"/>
      <c r="P695" s="303"/>
      <c r="Q695" s="303"/>
      <c r="R695" s="303"/>
      <c r="S695" s="303"/>
      <c r="T695" s="303"/>
      <c r="U695" s="303"/>
      <c r="V695" s="303"/>
      <c r="W695" s="303"/>
      <c r="X695" s="303"/>
      <c r="Y695" s="303"/>
      <c r="Z695" s="303"/>
      <c r="AA695" s="303"/>
      <c r="AB695" s="303"/>
      <c r="AC695" s="303"/>
      <c r="AD695" s="303"/>
    </row>
    <row r="696" spans="1:30" s="329" customFormat="1" ht="12.75" customHeight="1">
      <c r="A696" s="544"/>
      <c r="B696" s="303"/>
      <c r="C696" s="303"/>
      <c r="D696" s="303"/>
      <c r="E696" s="303"/>
      <c r="F696" s="303"/>
      <c r="G696" s="303"/>
      <c r="H696" s="303"/>
      <c r="I696" s="303"/>
      <c r="J696" s="303"/>
      <c r="K696" s="303"/>
      <c r="L696" s="303"/>
      <c r="M696" s="303"/>
      <c r="N696" s="303"/>
      <c r="O696" s="303"/>
      <c r="P696" s="303"/>
      <c r="Q696" s="303"/>
      <c r="R696" s="303"/>
      <c r="S696" s="303"/>
      <c r="T696" s="303"/>
      <c r="U696" s="303"/>
      <c r="V696" s="303"/>
      <c r="W696" s="303"/>
      <c r="X696" s="303"/>
      <c r="Y696" s="303"/>
      <c r="Z696" s="303"/>
      <c r="AA696" s="303"/>
      <c r="AB696" s="303"/>
      <c r="AC696" s="303"/>
      <c r="AD696" s="303"/>
    </row>
    <row r="697" spans="1:30" s="329" customFormat="1" ht="12.75" customHeight="1">
      <c r="A697" s="544"/>
      <c r="B697" s="303"/>
      <c r="C697" s="303"/>
      <c r="D697" s="303"/>
      <c r="E697" s="303"/>
      <c r="F697" s="303"/>
      <c r="G697" s="303"/>
      <c r="H697" s="303"/>
      <c r="I697" s="303"/>
      <c r="J697" s="303"/>
      <c r="K697" s="303"/>
      <c r="L697" s="303"/>
      <c r="M697" s="303"/>
      <c r="N697" s="303"/>
      <c r="O697" s="303"/>
      <c r="P697" s="303"/>
      <c r="Q697" s="303"/>
      <c r="R697" s="303"/>
      <c r="S697" s="303"/>
      <c r="T697" s="303"/>
      <c r="U697" s="303"/>
      <c r="V697" s="303"/>
      <c r="W697" s="303"/>
      <c r="X697" s="303"/>
      <c r="Y697" s="303"/>
      <c r="Z697" s="303"/>
      <c r="AA697" s="303"/>
      <c r="AB697" s="303"/>
      <c r="AC697" s="303"/>
      <c r="AD697" s="303"/>
    </row>
    <row r="698" spans="1:30" s="329" customFormat="1" ht="12.75" customHeight="1">
      <c r="A698" s="544"/>
      <c r="B698" s="303"/>
      <c r="C698" s="303"/>
      <c r="D698" s="303"/>
      <c r="E698" s="303"/>
      <c r="F698" s="303"/>
      <c r="G698" s="303"/>
      <c r="H698" s="303"/>
      <c r="I698" s="303"/>
      <c r="J698" s="303"/>
      <c r="K698" s="303"/>
      <c r="L698" s="303"/>
      <c r="M698" s="303"/>
      <c r="N698" s="303"/>
      <c r="O698" s="303"/>
      <c r="P698" s="303"/>
      <c r="Q698" s="303"/>
      <c r="R698" s="303"/>
      <c r="S698" s="303"/>
      <c r="T698" s="303"/>
      <c r="U698" s="303"/>
      <c r="V698" s="303"/>
      <c r="W698" s="303"/>
      <c r="X698" s="303"/>
      <c r="Y698" s="303"/>
      <c r="Z698" s="303"/>
      <c r="AA698" s="303"/>
      <c r="AB698" s="303"/>
      <c r="AC698" s="303"/>
      <c r="AD698" s="303"/>
    </row>
    <row r="699" spans="1:30" s="329" customFormat="1" ht="12.75" customHeight="1">
      <c r="A699" s="544"/>
      <c r="B699" s="303"/>
      <c r="C699" s="303"/>
      <c r="D699" s="303"/>
      <c r="E699" s="303"/>
      <c r="F699" s="303"/>
      <c r="G699" s="303"/>
      <c r="H699" s="303"/>
      <c r="I699" s="303"/>
      <c r="J699" s="303"/>
      <c r="K699" s="303"/>
      <c r="L699" s="303"/>
      <c r="M699" s="303"/>
      <c r="N699" s="303"/>
      <c r="O699" s="303"/>
      <c r="P699" s="303"/>
      <c r="Q699" s="303"/>
      <c r="R699" s="303"/>
      <c r="S699" s="303"/>
      <c r="T699" s="303"/>
      <c r="U699" s="303"/>
      <c r="V699" s="303"/>
      <c r="W699" s="303"/>
      <c r="X699" s="303"/>
      <c r="Y699" s="303"/>
      <c r="Z699" s="303"/>
      <c r="AA699" s="303"/>
      <c r="AB699" s="303"/>
      <c r="AC699" s="303"/>
      <c r="AD699" s="303"/>
    </row>
    <row r="700" spans="1:30" s="329" customFormat="1" ht="12.75" customHeight="1">
      <c r="A700" s="544"/>
      <c r="B700" s="303"/>
      <c r="C700" s="303"/>
      <c r="D700" s="303"/>
      <c r="E700" s="303"/>
      <c r="F700" s="303"/>
      <c r="G700" s="303"/>
      <c r="H700" s="303"/>
      <c r="I700" s="303"/>
      <c r="J700" s="303"/>
      <c r="K700" s="303"/>
      <c r="L700" s="303"/>
      <c r="M700" s="303"/>
      <c r="N700" s="303"/>
      <c r="O700" s="303"/>
      <c r="P700" s="303"/>
      <c r="Q700" s="303"/>
      <c r="R700" s="303"/>
      <c r="S700" s="303"/>
      <c r="T700" s="303"/>
      <c r="U700" s="303"/>
      <c r="V700" s="303"/>
      <c r="W700" s="303"/>
      <c r="X700" s="303"/>
      <c r="Y700" s="303"/>
      <c r="Z700" s="303"/>
      <c r="AA700" s="303"/>
      <c r="AB700" s="303"/>
      <c r="AC700" s="303"/>
      <c r="AD700" s="303"/>
    </row>
    <row r="701" spans="1:30" s="329" customFormat="1" ht="12.75" customHeight="1">
      <c r="A701" s="544"/>
      <c r="B701" s="303"/>
      <c r="C701" s="303"/>
      <c r="D701" s="303"/>
      <c r="E701" s="303"/>
      <c r="F701" s="303"/>
      <c r="G701" s="303"/>
      <c r="H701" s="303"/>
      <c r="I701" s="303"/>
      <c r="J701" s="303"/>
      <c r="K701" s="303"/>
      <c r="L701" s="303"/>
      <c r="M701" s="303"/>
      <c r="N701" s="303"/>
      <c r="O701" s="303"/>
      <c r="P701" s="303"/>
      <c r="Q701" s="303"/>
      <c r="R701" s="303"/>
      <c r="S701" s="303"/>
      <c r="T701" s="303"/>
      <c r="U701" s="303"/>
      <c r="V701" s="303"/>
      <c r="W701" s="303"/>
      <c r="X701" s="303"/>
      <c r="Y701" s="303"/>
      <c r="Z701" s="303"/>
      <c r="AA701" s="303"/>
      <c r="AB701" s="303"/>
      <c r="AC701" s="303"/>
      <c r="AD701" s="303"/>
    </row>
    <row r="702" spans="1:30" s="329" customFormat="1" ht="12.75" customHeight="1">
      <c r="A702" s="544"/>
      <c r="B702" s="303"/>
      <c r="C702" s="303"/>
      <c r="D702" s="303"/>
      <c r="E702" s="303"/>
      <c r="F702" s="303"/>
      <c r="G702" s="303"/>
      <c r="H702" s="303"/>
      <c r="I702" s="303"/>
      <c r="J702" s="303"/>
      <c r="K702" s="303"/>
      <c r="L702" s="303"/>
      <c r="M702" s="303"/>
      <c r="N702" s="303"/>
      <c r="O702" s="303"/>
      <c r="P702" s="303"/>
      <c r="Q702" s="303"/>
      <c r="R702" s="303"/>
      <c r="S702" s="303"/>
      <c r="T702" s="303"/>
      <c r="U702" s="303"/>
      <c r="V702" s="303"/>
      <c r="W702" s="303"/>
      <c r="X702" s="303"/>
      <c r="Y702" s="303"/>
      <c r="Z702" s="303"/>
      <c r="AA702" s="303"/>
      <c r="AB702" s="303"/>
      <c r="AC702" s="303"/>
      <c r="AD702" s="303"/>
    </row>
    <row r="703" spans="1:30" s="329" customFormat="1" ht="12.75" customHeight="1">
      <c r="A703" s="544"/>
      <c r="B703" s="303"/>
      <c r="C703" s="303"/>
      <c r="D703" s="303"/>
      <c r="E703" s="303"/>
      <c r="F703" s="303"/>
      <c r="G703" s="303"/>
      <c r="H703" s="303"/>
      <c r="I703" s="303"/>
      <c r="J703" s="303"/>
      <c r="K703" s="303"/>
      <c r="L703" s="303"/>
      <c r="M703" s="303"/>
      <c r="N703" s="303"/>
      <c r="O703" s="303"/>
      <c r="P703" s="303"/>
      <c r="Q703" s="303"/>
      <c r="R703" s="303"/>
      <c r="S703" s="303"/>
      <c r="T703" s="303"/>
      <c r="U703" s="303"/>
      <c r="V703" s="303"/>
      <c r="W703" s="303"/>
      <c r="X703" s="303"/>
      <c r="Y703" s="303"/>
      <c r="Z703" s="303"/>
      <c r="AA703" s="303"/>
      <c r="AB703" s="303"/>
      <c r="AC703" s="303"/>
      <c r="AD703" s="303"/>
    </row>
    <row r="704" spans="1:30" s="329" customFormat="1" ht="12.75" customHeight="1">
      <c r="A704" s="544"/>
      <c r="B704" s="303"/>
      <c r="C704" s="303"/>
      <c r="D704" s="303"/>
      <c r="E704" s="303"/>
      <c r="F704" s="303"/>
      <c r="G704" s="303"/>
      <c r="H704" s="303"/>
      <c r="I704" s="303"/>
      <c r="J704" s="303"/>
      <c r="K704" s="303"/>
      <c r="L704" s="303"/>
      <c r="M704" s="303"/>
      <c r="N704" s="303"/>
      <c r="O704" s="303"/>
      <c r="P704" s="303"/>
      <c r="Q704" s="303"/>
      <c r="R704" s="303"/>
      <c r="S704" s="303"/>
      <c r="T704" s="303"/>
      <c r="U704" s="303"/>
      <c r="V704" s="303"/>
      <c r="W704" s="303"/>
      <c r="X704" s="303"/>
      <c r="Y704" s="303"/>
      <c r="Z704" s="303"/>
      <c r="AA704" s="303"/>
      <c r="AB704" s="303"/>
      <c r="AC704" s="303"/>
      <c r="AD704" s="303"/>
    </row>
    <row r="705" spans="1:30" s="329" customFormat="1" ht="12.75" customHeight="1">
      <c r="A705" s="544"/>
      <c r="B705" s="303"/>
      <c r="C705" s="303"/>
      <c r="D705" s="303"/>
      <c r="E705" s="303"/>
      <c r="F705" s="303"/>
      <c r="G705" s="303"/>
      <c r="H705" s="303"/>
      <c r="I705" s="303"/>
      <c r="J705" s="303"/>
      <c r="K705" s="303"/>
      <c r="L705" s="303"/>
      <c r="M705" s="303"/>
      <c r="N705" s="303"/>
      <c r="O705" s="303"/>
      <c r="P705" s="303"/>
      <c r="Q705" s="303"/>
      <c r="R705" s="303"/>
      <c r="S705" s="303"/>
      <c r="T705" s="303"/>
      <c r="U705" s="303"/>
      <c r="V705" s="303"/>
      <c r="W705" s="303"/>
      <c r="X705" s="303"/>
      <c r="Y705" s="303"/>
      <c r="Z705" s="303"/>
      <c r="AA705" s="303"/>
      <c r="AB705" s="303"/>
      <c r="AC705" s="303"/>
      <c r="AD705" s="303"/>
    </row>
    <row r="706" spans="1:30" s="329" customFormat="1" ht="12.75" customHeight="1">
      <c r="A706" s="544"/>
      <c r="B706" s="303"/>
      <c r="C706" s="303"/>
      <c r="D706" s="303"/>
      <c r="E706" s="303"/>
      <c r="F706" s="303"/>
      <c r="G706" s="303"/>
      <c r="H706" s="303"/>
      <c r="I706" s="303"/>
      <c r="J706" s="303"/>
      <c r="K706" s="303"/>
      <c r="L706" s="303"/>
      <c r="M706" s="303"/>
      <c r="N706" s="303"/>
      <c r="O706" s="303"/>
      <c r="P706" s="303"/>
      <c r="Q706" s="303"/>
      <c r="R706" s="303"/>
      <c r="S706" s="303"/>
      <c r="T706" s="303"/>
      <c r="U706" s="303"/>
      <c r="V706" s="303"/>
      <c r="W706" s="303"/>
      <c r="X706" s="303"/>
      <c r="Y706" s="303"/>
      <c r="Z706" s="303"/>
      <c r="AA706" s="303"/>
      <c r="AB706" s="303"/>
      <c r="AC706" s="303"/>
      <c r="AD706" s="303"/>
    </row>
    <row r="707" spans="1:30" s="329" customFormat="1" ht="12.75" customHeight="1">
      <c r="A707" s="544"/>
      <c r="B707" s="303"/>
      <c r="C707" s="303"/>
      <c r="D707" s="303"/>
      <c r="E707" s="303"/>
      <c r="F707" s="303"/>
      <c r="G707" s="303"/>
      <c r="H707" s="303"/>
      <c r="I707" s="303"/>
      <c r="J707" s="303"/>
      <c r="K707" s="303"/>
      <c r="L707" s="303"/>
      <c r="M707" s="303"/>
      <c r="N707" s="303"/>
      <c r="O707" s="303"/>
      <c r="P707" s="303"/>
      <c r="Q707" s="303"/>
      <c r="R707" s="303"/>
      <c r="S707" s="303"/>
      <c r="T707" s="303"/>
      <c r="U707" s="303"/>
      <c r="V707" s="303"/>
      <c r="W707" s="303"/>
      <c r="X707" s="303"/>
      <c r="Y707" s="303"/>
      <c r="Z707" s="303"/>
      <c r="AA707" s="303"/>
      <c r="AB707" s="303"/>
      <c r="AC707" s="303"/>
      <c r="AD707" s="303"/>
    </row>
    <row r="708" spans="1:30" s="329" customFormat="1" ht="12.75" customHeight="1">
      <c r="A708" s="544"/>
      <c r="B708" s="303"/>
      <c r="C708" s="303"/>
      <c r="D708" s="303"/>
      <c r="E708" s="303"/>
      <c r="F708" s="303"/>
      <c r="G708" s="303"/>
      <c r="H708" s="303"/>
      <c r="I708" s="303"/>
      <c r="J708" s="303"/>
      <c r="K708" s="303"/>
      <c r="L708" s="303"/>
      <c r="M708" s="303"/>
      <c r="N708" s="303"/>
      <c r="O708" s="303"/>
      <c r="P708" s="303"/>
      <c r="Q708" s="303"/>
      <c r="R708" s="303"/>
      <c r="S708" s="303"/>
      <c r="T708" s="303"/>
      <c r="U708" s="303"/>
      <c r="V708" s="303"/>
      <c r="W708" s="303"/>
      <c r="X708" s="303"/>
      <c r="Y708" s="303"/>
      <c r="Z708" s="303"/>
      <c r="AA708" s="303"/>
      <c r="AB708" s="303"/>
      <c r="AC708" s="303"/>
      <c r="AD708" s="303"/>
    </row>
    <row r="709" spans="1:30" s="329" customFormat="1" ht="12.75" customHeight="1">
      <c r="A709" s="544"/>
      <c r="B709" s="303"/>
      <c r="C709" s="303"/>
      <c r="D709" s="303"/>
      <c r="E709" s="303"/>
      <c r="F709" s="303"/>
      <c r="G709" s="303"/>
      <c r="H709" s="303"/>
      <c r="I709" s="303"/>
      <c r="J709" s="303"/>
      <c r="K709" s="303"/>
      <c r="L709" s="303"/>
      <c r="M709" s="303"/>
      <c r="N709" s="303"/>
      <c r="O709" s="303"/>
      <c r="P709" s="303"/>
      <c r="Q709" s="303"/>
      <c r="R709" s="303"/>
      <c r="S709" s="303"/>
      <c r="T709" s="303"/>
      <c r="U709" s="303"/>
      <c r="V709" s="303"/>
      <c r="W709" s="303"/>
      <c r="X709" s="303"/>
      <c r="Y709" s="303"/>
      <c r="Z709" s="303"/>
      <c r="AA709" s="303"/>
      <c r="AB709" s="303"/>
      <c r="AC709" s="303"/>
      <c r="AD709" s="303"/>
    </row>
    <row r="710" spans="1:30" s="329" customFormat="1" ht="12.75" customHeight="1">
      <c r="A710" s="544"/>
      <c r="B710" s="303"/>
      <c r="C710" s="303"/>
      <c r="D710" s="303"/>
      <c r="E710" s="303"/>
      <c r="F710" s="303"/>
      <c r="G710" s="303"/>
      <c r="H710" s="303"/>
      <c r="I710" s="303"/>
      <c r="J710" s="303"/>
      <c r="K710" s="303"/>
      <c r="L710" s="303"/>
      <c r="M710" s="303"/>
      <c r="N710" s="303"/>
      <c r="O710" s="303"/>
      <c r="P710" s="303"/>
      <c r="Q710" s="303"/>
      <c r="R710" s="303"/>
      <c r="S710" s="303"/>
      <c r="T710" s="303"/>
      <c r="U710" s="303"/>
      <c r="V710" s="303"/>
      <c r="W710" s="303"/>
      <c r="X710" s="303"/>
      <c r="Y710" s="303"/>
      <c r="Z710" s="303"/>
      <c r="AA710" s="303"/>
      <c r="AB710" s="303"/>
      <c r="AC710" s="303"/>
      <c r="AD710" s="303"/>
    </row>
    <row r="711" spans="1:30" s="329" customFormat="1" ht="12.75" customHeight="1">
      <c r="A711" s="544"/>
      <c r="B711" s="303"/>
      <c r="C711" s="303"/>
      <c r="D711" s="303"/>
      <c r="E711" s="303"/>
      <c r="F711" s="303"/>
      <c r="G711" s="303"/>
      <c r="H711" s="303"/>
      <c r="I711" s="303"/>
      <c r="J711" s="303"/>
      <c r="K711" s="303"/>
      <c r="L711" s="303"/>
      <c r="M711" s="303"/>
      <c r="N711" s="303"/>
      <c r="O711" s="303"/>
      <c r="P711" s="303"/>
      <c r="Q711" s="303"/>
      <c r="R711" s="303"/>
      <c r="S711" s="303"/>
      <c r="T711" s="303"/>
      <c r="U711" s="303"/>
      <c r="V711" s="303"/>
      <c r="W711" s="303"/>
      <c r="X711" s="303"/>
      <c r="Y711" s="303"/>
      <c r="Z711" s="303"/>
      <c r="AA711" s="303"/>
      <c r="AB711" s="303"/>
      <c r="AC711" s="303"/>
      <c r="AD711" s="303"/>
    </row>
    <row r="712" spans="1:30" s="329" customFormat="1" ht="12.75" customHeight="1">
      <c r="A712" s="544"/>
      <c r="B712" s="303"/>
      <c r="C712" s="303"/>
      <c r="D712" s="303"/>
      <c r="E712" s="303"/>
      <c r="F712" s="303"/>
      <c r="G712" s="303"/>
      <c r="H712" s="303"/>
      <c r="I712" s="303"/>
      <c r="J712" s="303"/>
      <c r="K712" s="303"/>
      <c r="L712" s="303"/>
      <c r="M712" s="303"/>
      <c r="N712" s="303"/>
      <c r="O712" s="303"/>
      <c r="P712" s="303"/>
      <c r="Q712" s="303"/>
      <c r="R712" s="303"/>
      <c r="S712" s="303"/>
      <c r="T712" s="303"/>
      <c r="U712" s="303"/>
      <c r="V712" s="303"/>
      <c r="W712" s="303"/>
      <c r="X712" s="303"/>
      <c r="Y712" s="303"/>
      <c r="Z712" s="303"/>
      <c r="AA712" s="303"/>
      <c r="AB712" s="303"/>
      <c r="AC712" s="303"/>
      <c r="AD712" s="303"/>
    </row>
    <row r="713" spans="1:30" s="329" customFormat="1" ht="12.75" customHeight="1">
      <c r="A713" s="544"/>
      <c r="B713" s="303"/>
      <c r="C713" s="303"/>
      <c r="D713" s="303"/>
      <c r="E713" s="303"/>
      <c r="F713" s="303"/>
      <c r="G713" s="303"/>
      <c r="H713" s="303"/>
      <c r="I713" s="303"/>
      <c r="J713" s="303"/>
      <c r="K713" s="303"/>
      <c r="L713" s="303"/>
      <c r="M713" s="303"/>
      <c r="N713" s="303"/>
      <c r="O713" s="303"/>
      <c r="P713" s="303"/>
      <c r="Q713" s="303"/>
      <c r="R713" s="303"/>
      <c r="S713" s="303"/>
      <c r="T713" s="303"/>
      <c r="U713" s="303"/>
      <c r="V713" s="303"/>
      <c r="W713" s="303"/>
      <c r="X713" s="303"/>
      <c r="Y713" s="303"/>
      <c r="Z713" s="303"/>
      <c r="AA713" s="303"/>
      <c r="AB713" s="303"/>
      <c r="AC713" s="303"/>
      <c r="AD713" s="303"/>
    </row>
    <row r="714" spans="1:30" s="329" customFormat="1" ht="12.75" customHeight="1">
      <c r="A714" s="544"/>
      <c r="B714" s="303"/>
      <c r="C714" s="303"/>
      <c r="D714" s="303"/>
      <c r="E714" s="303"/>
      <c r="F714" s="303"/>
      <c r="G714" s="303"/>
      <c r="H714" s="303"/>
      <c r="I714" s="303"/>
      <c r="J714" s="303"/>
      <c r="K714" s="303"/>
      <c r="L714" s="303"/>
      <c r="M714" s="303"/>
      <c r="N714" s="303"/>
      <c r="O714" s="303"/>
      <c r="P714" s="303"/>
      <c r="Q714" s="303"/>
      <c r="R714" s="303"/>
      <c r="S714" s="303"/>
      <c r="T714" s="303"/>
      <c r="U714" s="303"/>
      <c r="V714" s="303"/>
      <c r="W714" s="303"/>
      <c r="X714" s="303"/>
      <c r="Y714" s="303"/>
      <c r="Z714" s="303"/>
      <c r="AA714" s="303"/>
      <c r="AB714" s="303"/>
      <c r="AC714" s="303"/>
      <c r="AD714" s="303"/>
    </row>
    <row r="715" spans="1:30" s="329" customFormat="1" ht="12.75" customHeight="1">
      <c r="A715" s="544"/>
      <c r="B715" s="303"/>
      <c r="C715" s="303"/>
      <c r="D715" s="303"/>
      <c r="E715" s="303"/>
      <c r="F715" s="303"/>
      <c r="G715" s="303"/>
      <c r="H715" s="303"/>
      <c r="I715" s="303"/>
      <c r="J715" s="303"/>
      <c r="K715" s="303"/>
      <c r="L715" s="303"/>
      <c r="M715" s="303"/>
      <c r="N715" s="303"/>
      <c r="O715" s="303"/>
      <c r="P715" s="303"/>
      <c r="Q715" s="303"/>
      <c r="R715" s="303"/>
      <c r="S715" s="303"/>
      <c r="T715" s="303"/>
      <c r="U715" s="303"/>
      <c r="V715" s="303"/>
      <c r="W715" s="303"/>
      <c r="X715" s="303"/>
      <c r="Y715" s="303"/>
      <c r="Z715" s="303"/>
      <c r="AA715" s="303"/>
      <c r="AB715" s="303"/>
      <c r="AC715" s="303"/>
      <c r="AD715" s="303"/>
    </row>
    <row r="716" spans="1:30" s="329" customFormat="1" ht="12.75" customHeight="1">
      <c r="A716" s="544"/>
      <c r="B716" s="303"/>
      <c r="C716" s="303"/>
      <c r="D716" s="303"/>
      <c r="E716" s="303"/>
      <c r="F716" s="303"/>
      <c r="G716" s="303"/>
      <c r="H716" s="303"/>
      <c r="I716" s="303"/>
      <c r="J716" s="303"/>
      <c r="K716" s="303"/>
      <c r="L716" s="303"/>
      <c r="M716" s="303"/>
      <c r="N716" s="303"/>
      <c r="O716" s="303"/>
      <c r="P716" s="303"/>
      <c r="Q716" s="303"/>
      <c r="R716" s="303"/>
      <c r="S716" s="303"/>
      <c r="T716" s="303"/>
      <c r="U716" s="303"/>
      <c r="V716" s="303"/>
      <c r="W716" s="303"/>
      <c r="X716" s="303"/>
      <c r="Y716" s="303"/>
      <c r="Z716" s="303"/>
      <c r="AA716" s="303"/>
      <c r="AB716" s="303"/>
      <c r="AC716" s="303"/>
      <c r="AD716" s="303"/>
    </row>
    <row r="717" spans="1:30" s="329" customFormat="1" ht="12.75" customHeight="1">
      <c r="A717" s="544"/>
      <c r="B717" s="303"/>
      <c r="C717" s="303"/>
      <c r="D717" s="303"/>
      <c r="E717" s="303"/>
      <c r="F717" s="303"/>
      <c r="G717" s="303"/>
      <c r="H717" s="303"/>
      <c r="I717" s="303"/>
      <c r="J717" s="303"/>
      <c r="K717" s="303"/>
      <c r="L717" s="303"/>
      <c r="M717" s="303"/>
      <c r="N717" s="303"/>
      <c r="O717" s="303"/>
      <c r="P717" s="303"/>
      <c r="Q717" s="303"/>
      <c r="R717" s="303"/>
      <c r="S717" s="303"/>
      <c r="T717" s="303"/>
      <c r="U717" s="303"/>
      <c r="V717" s="303"/>
      <c r="W717" s="303"/>
      <c r="X717" s="303"/>
      <c r="Y717" s="303"/>
      <c r="Z717" s="303"/>
      <c r="AA717" s="303"/>
      <c r="AB717" s="303"/>
      <c r="AC717" s="303"/>
      <c r="AD717" s="303"/>
    </row>
    <row r="718" spans="1:30" s="329" customFormat="1" ht="12.75" customHeight="1">
      <c r="A718" s="544"/>
      <c r="B718" s="303"/>
      <c r="C718" s="303"/>
      <c r="D718" s="303"/>
      <c r="E718" s="303"/>
      <c r="F718" s="303"/>
      <c r="G718" s="303"/>
      <c r="H718" s="303"/>
      <c r="I718" s="303"/>
      <c r="J718" s="303"/>
      <c r="K718" s="303"/>
      <c r="L718" s="303"/>
      <c r="M718" s="303"/>
      <c r="N718" s="303"/>
      <c r="O718" s="303"/>
      <c r="P718" s="303"/>
      <c r="Q718" s="303"/>
      <c r="R718" s="303"/>
      <c r="S718" s="303"/>
      <c r="T718" s="303"/>
      <c r="U718" s="303"/>
      <c r="V718" s="303"/>
      <c r="W718" s="303"/>
      <c r="X718" s="303"/>
      <c r="Y718" s="303"/>
      <c r="Z718" s="303"/>
      <c r="AA718" s="303"/>
      <c r="AB718" s="303"/>
      <c r="AC718" s="303"/>
      <c r="AD718" s="303"/>
    </row>
    <row r="719" spans="1:30" s="329" customFormat="1" ht="12.75" customHeight="1">
      <c r="A719" s="544"/>
      <c r="B719" s="303"/>
      <c r="C719" s="303"/>
      <c r="D719" s="303"/>
      <c r="E719" s="303"/>
      <c r="F719" s="303"/>
      <c r="G719" s="303"/>
      <c r="H719" s="303"/>
      <c r="I719" s="303"/>
      <c r="J719" s="303"/>
      <c r="K719" s="303"/>
      <c r="L719" s="303"/>
      <c r="M719" s="303"/>
      <c r="N719" s="303"/>
      <c r="O719" s="303"/>
      <c r="P719" s="303"/>
      <c r="Q719" s="303"/>
      <c r="R719" s="303"/>
      <c r="S719" s="303"/>
      <c r="T719" s="303"/>
      <c r="U719" s="303"/>
      <c r="V719" s="303"/>
      <c r="W719" s="303"/>
      <c r="X719" s="303"/>
      <c r="Y719" s="303"/>
      <c r="Z719" s="303"/>
      <c r="AA719" s="303"/>
      <c r="AB719" s="303"/>
      <c r="AC719" s="303"/>
      <c r="AD719" s="303"/>
    </row>
    <row r="720" spans="1:30" s="329" customFormat="1" ht="12.75" customHeight="1">
      <c r="A720" s="544"/>
      <c r="B720" s="303"/>
      <c r="C720" s="303"/>
      <c r="D720" s="303"/>
      <c r="E720" s="303"/>
      <c r="F720" s="303"/>
      <c r="G720" s="303"/>
      <c r="H720" s="303"/>
      <c r="I720" s="303"/>
      <c r="J720" s="303"/>
      <c r="K720" s="303"/>
      <c r="L720" s="303"/>
      <c r="M720" s="303"/>
      <c r="N720" s="303"/>
      <c r="O720" s="303"/>
      <c r="P720" s="303"/>
      <c r="Q720" s="303"/>
      <c r="R720" s="303"/>
      <c r="S720" s="303"/>
      <c r="T720" s="303"/>
      <c r="U720" s="303"/>
      <c r="V720" s="303"/>
      <c r="W720" s="303"/>
      <c r="X720" s="303"/>
      <c r="Y720" s="303"/>
      <c r="Z720" s="303"/>
      <c r="AA720" s="303"/>
      <c r="AB720" s="303"/>
      <c r="AC720" s="303"/>
      <c r="AD720" s="303"/>
    </row>
    <row r="721" spans="1:30" s="329" customFormat="1" ht="12.75" customHeight="1">
      <c r="A721" s="544"/>
      <c r="B721" s="303"/>
      <c r="C721" s="303"/>
      <c r="D721" s="303"/>
      <c r="E721" s="303"/>
      <c r="F721" s="303"/>
      <c r="G721" s="303"/>
      <c r="H721" s="303"/>
      <c r="I721" s="303"/>
      <c r="J721" s="303"/>
      <c r="K721" s="303"/>
      <c r="L721" s="303"/>
      <c r="M721" s="303"/>
      <c r="N721" s="303"/>
      <c r="O721" s="303"/>
      <c r="P721" s="303"/>
      <c r="Q721" s="303"/>
      <c r="R721" s="303"/>
      <c r="S721" s="303"/>
      <c r="T721" s="303"/>
      <c r="U721" s="303"/>
      <c r="V721" s="303"/>
      <c r="W721" s="303"/>
      <c r="X721" s="303"/>
      <c r="Y721" s="303"/>
      <c r="Z721" s="303"/>
      <c r="AA721" s="303"/>
      <c r="AB721" s="303"/>
      <c r="AC721" s="303"/>
      <c r="AD721" s="303"/>
    </row>
    <row r="722" spans="1:30" s="329" customFormat="1" ht="12.75" customHeight="1">
      <c r="A722" s="544"/>
      <c r="B722" s="303"/>
      <c r="C722" s="303"/>
      <c r="D722" s="303"/>
      <c r="E722" s="303"/>
      <c r="F722" s="303"/>
      <c r="G722" s="303"/>
      <c r="H722" s="303"/>
      <c r="I722" s="303"/>
      <c r="J722" s="303"/>
      <c r="K722" s="303"/>
      <c r="L722" s="303"/>
      <c r="M722" s="303"/>
      <c r="N722" s="303"/>
      <c r="O722" s="303"/>
      <c r="P722" s="303"/>
      <c r="Q722" s="303"/>
      <c r="R722" s="303"/>
      <c r="S722" s="303"/>
      <c r="T722" s="303"/>
      <c r="U722" s="303"/>
      <c r="V722" s="303"/>
      <c r="W722" s="303"/>
      <c r="X722" s="303"/>
      <c r="Y722" s="303"/>
      <c r="Z722" s="303"/>
      <c r="AA722" s="303"/>
      <c r="AB722" s="303"/>
      <c r="AC722" s="303"/>
      <c r="AD722" s="303"/>
    </row>
    <row r="723" spans="1:30" s="329" customFormat="1" ht="12.75" customHeight="1">
      <c r="A723" s="544"/>
      <c r="B723" s="303"/>
      <c r="C723" s="303"/>
      <c r="D723" s="303"/>
      <c r="E723" s="303"/>
      <c r="F723" s="303"/>
      <c r="G723" s="303"/>
      <c r="H723" s="303"/>
      <c r="I723" s="303"/>
      <c r="J723" s="303"/>
      <c r="K723" s="303"/>
      <c r="L723" s="303"/>
      <c r="M723" s="303"/>
      <c r="N723" s="303"/>
      <c r="O723" s="303"/>
      <c r="P723" s="303"/>
      <c r="Q723" s="303"/>
      <c r="R723" s="303"/>
      <c r="S723" s="303"/>
      <c r="T723" s="303"/>
      <c r="U723" s="303"/>
      <c r="V723" s="303"/>
      <c r="W723" s="303"/>
      <c r="X723" s="303"/>
      <c r="Y723" s="303"/>
      <c r="Z723" s="303"/>
      <c r="AA723" s="303"/>
      <c r="AB723" s="303"/>
      <c r="AC723" s="303"/>
      <c r="AD723" s="303"/>
    </row>
    <row r="724" spans="1:30" s="329" customFormat="1" ht="12.75" customHeight="1">
      <c r="A724" s="544"/>
      <c r="B724" s="303"/>
      <c r="C724" s="303"/>
      <c r="D724" s="303"/>
      <c r="E724" s="303"/>
      <c r="F724" s="303"/>
      <c r="G724" s="303"/>
      <c r="H724" s="303"/>
      <c r="I724" s="303"/>
      <c r="J724" s="303"/>
      <c r="K724" s="303"/>
      <c r="L724" s="303"/>
      <c r="M724" s="303"/>
      <c r="N724" s="303"/>
      <c r="O724" s="303"/>
      <c r="P724" s="303"/>
      <c r="Q724" s="303"/>
      <c r="R724" s="303"/>
      <c r="S724" s="303"/>
      <c r="T724" s="303"/>
      <c r="U724" s="303"/>
      <c r="V724" s="303"/>
      <c r="W724" s="303"/>
      <c r="X724" s="303"/>
      <c r="Y724" s="303"/>
      <c r="Z724" s="303"/>
      <c r="AA724" s="303"/>
      <c r="AB724" s="303"/>
      <c r="AC724" s="303"/>
      <c r="AD724" s="303"/>
    </row>
    <row r="725" spans="1:30" s="329" customFormat="1" ht="12.75" customHeight="1">
      <c r="A725" s="544"/>
      <c r="B725" s="303"/>
      <c r="C725" s="303"/>
      <c r="D725" s="303"/>
      <c r="E725" s="303"/>
      <c r="F725" s="303"/>
      <c r="G725" s="303"/>
      <c r="H725" s="303"/>
      <c r="I725" s="303"/>
      <c r="J725" s="303"/>
      <c r="K725" s="303"/>
      <c r="L725" s="303"/>
      <c r="M725" s="303"/>
      <c r="N725" s="303"/>
      <c r="O725" s="303"/>
      <c r="P725" s="303"/>
      <c r="Q725" s="303"/>
      <c r="R725" s="303"/>
      <c r="S725" s="303"/>
      <c r="T725" s="303"/>
      <c r="U725" s="303"/>
      <c r="V725" s="303"/>
      <c r="W725" s="303"/>
      <c r="X725" s="303"/>
      <c r="Y725" s="303"/>
      <c r="Z725" s="303"/>
      <c r="AA725" s="303"/>
      <c r="AB725" s="303"/>
      <c r="AC725" s="303"/>
      <c r="AD725" s="303"/>
    </row>
    <row r="726" spans="1:30" s="329" customFormat="1" ht="12.75" customHeight="1">
      <c r="A726" s="544"/>
      <c r="B726" s="303"/>
      <c r="C726" s="303"/>
      <c r="D726" s="303"/>
      <c r="E726" s="303"/>
      <c r="F726" s="303"/>
      <c r="G726" s="303"/>
      <c r="H726" s="303"/>
      <c r="I726" s="303"/>
      <c r="J726" s="303"/>
      <c r="K726" s="303"/>
      <c r="L726" s="303"/>
      <c r="M726" s="303"/>
      <c r="N726" s="303"/>
      <c r="O726" s="303"/>
      <c r="P726" s="303"/>
      <c r="Q726" s="303"/>
      <c r="R726" s="303"/>
      <c r="S726" s="303"/>
      <c r="T726" s="303"/>
      <c r="U726" s="303"/>
      <c r="V726" s="303"/>
      <c r="W726" s="303"/>
      <c r="X726" s="303"/>
      <c r="Y726" s="303"/>
      <c r="Z726" s="303"/>
      <c r="AA726" s="303"/>
      <c r="AB726" s="303"/>
      <c r="AC726" s="303"/>
      <c r="AD726" s="303"/>
    </row>
    <row r="727" spans="1:30" s="329" customFormat="1" ht="12.75" customHeight="1">
      <c r="A727" s="544"/>
      <c r="B727" s="303"/>
      <c r="C727" s="303"/>
      <c r="D727" s="303"/>
      <c r="E727" s="303"/>
      <c r="F727" s="303"/>
      <c r="G727" s="303"/>
      <c r="H727" s="303"/>
      <c r="I727" s="303"/>
      <c r="J727" s="303"/>
      <c r="K727" s="303"/>
      <c r="L727" s="303"/>
      <c r="M727" s="303"/>
      <c r="N727" s="303"/>
      <c r="O727" s="303"/>
      <c r="P727" s="303"/>
      <c r="Q727" s="303"/>
      <c r="R727" s="303"/>
      <c r="S727" s="303"/>
      <c r="T727" s="303"/>
      <c r="U727" s="303"/>
      <c r="V727" s="303"/>
      <c r="W727" s="303"/>
      <c r="X727" s="303"/>
      <c r="Y727" s="303"/>
      <c r="Z727" s="303"/>
      <c r="AA727" s="303"/>
      <c r="AB727" s="303"/>
      <c r="AC727" s="303"/>
      <c r="AD727" s="303"/>
    </row>
    <row r="728" spans="1:30" s="329" customFormat="1" ht="12.75" customHeight="1">
      <c r="A728" s="544"/>
      <c r="B728" s="303"/>
      <c r="C728" s="303"/>
      <c r="D728" s="303"/>
      <c r="E728" s="303"/>
      <c r="F728" s="303"/>
      <c r="G728" s="303"/>
      <c r="H728" s="303"/>
      <c r="I728" s="303"/>
      <c r="J728" s="303"/>
      <c r="K728" s="303"/>
      <c r="L728" s="303"/>
      <c r="M728" s="303"/>
      <c r="N728" s="303"/>
      <c r="O728" s="303"/>
      <c r="P728" s="303"/>
      <c r="Q728" s="303"/>
      <c r="R728" s="303"/>
      <c r="S728" s="303"/>
      <c r="T728" s="303"/>
      <c r="U728" s="303"/>
      <c r="V728" s="303"/>
      <c r="W728" s="303"/>
      <c r="X728" s="303"/>
      <c r="Y728" s="303"/>
      <c r="Z728" s="303"/>
      <c r="AA728" s="303"/>
      <c r="AB728" s="303"/>
      <c r="AC728" s="303"/>
      <c r="AD728" s="303"/>
    </row>
    <row r="729" spans="1:30" s="329" customFormat="1" ht="12.75" customHeight="1">
      <c r="A729" s="544"/>
      <c r="B729" s="303"/>
      <c r="C729" s="303"/>
      <c r="D729" s="303"/>
      <c r="E729" s="303"/>
      <c r="F729" s="303"/>
      <c r="G729" s="303"/>
      <c r="H729" s="303"/>
      <c r="I729" s="303"/>
      <c r="J729" s="303"/>
      <c r="K729" s="303"/>
      <c r="L729" s="303"/>
      <c r="M729" s="303"/>
      <c r="N729" s="303"/>
      <c r="O729" s="303"/>
      <c r="P729" s="303"/>
      <c r="Q729" s="303"/>
      <c r="R729" s="303"/>
      <c r="S729" s="303"/>
      <c r="T729" s="303"/>
      <c r="U729" s="303"/>
      <c r="V729" s="303"/>
      <c r="W729" s="303"/>
      <c r="X729" s="303"/>
      <c r="Y729" s="303"/>
      <c r="Z729" s="303"/>
      <c r="AA729" s="303"/>
      <c r="AB729" s="303"/>
      <c r="AC729" s="303"/>
      <c r="AD729" s="303"/>
    </row>
    <row r="730" spans="1:30" s="329" customFormat="1" ht="12.75" customHeight="1">
      <c r="A730" s="544"/>
      <c r="B730" s="303"/>
      <c r="C730" s="303"/>
      <c r="D730" s="303"/>
      <c r="E730" s="303"/>
      <c r="F730" s="303"/>
      <c r="G730" s="303"/>
      <c r="H730" s="303"/>
      <c r="I730" s="303"/>
      <c r="J730" s="303"/>
      <c r="K730" s="303"/>
      <c r="L730" s="303"/>
      <c r="M730" s="303"/>
      <c r="N730" s="303"/>
      <c r="O730" s="303"/>
      <c r="P730" s="303"/>
      <c r="Q730" s="303"/>
      <c r="R730" s="303"/>
      <c r="S730" s="303"/>
      <c r="T730" s="303"/>
      <c r="U730" s="303"/>
      <c r="V730" s="303"/>
      <c r="W730" s="303"/>
      <c r="X730" s="303"/>
      <c r="Y730" s="303"/>
      <c r="Z730" s="303"/>
      <c r="AA730" s="303"/>
      <c r="AB730" s="303"/>
      <c r="AC730" s="303"/>
      <c r="AD730" s="303"/>
    </row>
    <row r="731" spans="1:30" s="329" customFormat="1" ht="12.75" customHeight="1">
      <c r="A731" s="544"/>
      <c r="B731" s="303"/>
      <c r="C731" s="303"/>
      <c r="D731" s="303"/>
      <c r="E731" s="303"/>
      <c r="F731" s="303"/>
      <c r="G731" s="303"/>
      <c r="H731" s="303"/>
      <c r="I731" s="303"/>
      <c r="J731" s="303"/>
      <c r="K731" s="303"/>
      <c r="L731" s="303"/>
      <c r="M731" s="303"/>
      <c r="N731" s="303"/>
      <c r="O731" s="303"/>
      <c r="P731" s="303"/>
      <c r="Q731" s="303"/>
      <c r="R731" s="303"/>
      <c r="S731" s="303"/>
      <c r="T731" s="303"/>
      <c r="U731" s="303"/>
      <c r="V731" s="303"/>
      <c r="W731" s="303"/>
      <c r="X731" s="303"/>
      <c r="Y731" s="303"/>
      <c r="Z731" s="303"/>
      <c r="AA731" s="303"/>
      <c r="AB731" s="303"/>
      <c r="AC731" s="303"/>
      <c r="AD731" s="303"/>
    </row>
    <row r="732" spans="1:30" s="329" customFormat="1" ht="12.75" customHeight="1">
      <c r="A732" s="544"/>
      <c r="B732" s="303"/>
      <c r="C732" s="303"/>
      <c r="D732" s="303"/>
      <c r="E732" s="303"/>
      <c r="F732" s="303"/>
      <c r="G732" s="303"/>
      <c r="H732" s="303"/>
      <c r="I732" s="303"/>
      <c r="J732" s="303"/>
      <c r="K732" s="303"/>
      <c r="L732" s="303"/>
      <c r="M732" s="303"/>
      <c r="N732" s="303"/>
      <c r="O732" s="303"/>
      <c r="P732" s="303"/>
      <c r="Q732" s="303"/>
      <c r="R732" s="303"/>
      <c r="S732" s="303"/>
      <c r="T732" s="303"/>
      <c r="U732" s="303"/>
      <c r="V732" s="303"/>
      <c r="W732" s="303"/>
      <c r="X732" s="303"/>
      <c r="Y732" s="303"/>
      <c r="Z732" s="303"/>
      <c r="AA732" s="303"/>
      <c r="AB732" s="303"/>
      <c r="AC732" s="303"/>
      <c r="AD732" s="303"/>
    </row>
    <row r="733" spans="1:30" s="329" customFormat="1" ht="12.75" customHeight="1">
      <c r="A733" s="544"/>
      <c r="B733" s="303"/>
      <c r="C733" s="303"/>
      <c r="D733" s="303"/>
      <c r="E733" s="303"/>
      <c r="F733" s="303"/>
      <c r="G733" s="303"/>
      <c r="H733" s="303"/>
      <c r="I733" s="303"/>
      <c r="J733" s="303"/>
      <c r="K733" s="303"/>
      <c r="L733" s="303"/>
      <c r="M733" s="303"/>
      <c r="N733" s="303"/>
      <c r="O733" s="303"/>
      <c r="P733" s="303"/>
      <c r="Q733" s="303"/>
      <c r="R733" s="303"/>
      <c r="S733" s="303"/>
      <c r="T733" s="303"/>
      <c r="U733" s="303"/>
      <c r="V733" s="303"/>
      <c r="W733" s="303"/>
      <c r="X733" s="303"/>
      <c r="Y733" s="303"/>
      <c r="Z733" s="303"/>
      <c r="AA733" s="303"/>
      <c r="AB733" s="303"/>
      <c r="AC733" s="303"/>
      <c r="AD733" s="303"/>
    </row>
    <row r="734" spans="1:30" s="329" customFormat="1" ht="12.75" customHeight="1">
      <c r="A734" s="544"/>
      <c r="B734" s="303"/>
      <c r="C734" s="303"/>
      <c r="D734" s="303"/>
      <c r="E734" s="303"/>
      <c r="F734" s="303"/>
      <c r="G734" s="303"/>
      <c r="H734" s="303"/>
      <c r="I734" s="303"/>
      <c r="J734" s="303"/>
      <c r="K734" s="303"/>
      <c r="L734" s="303"/>
      <c r="M734" s="303"/>
      <c r="N734" s="303"/>
      <c r="O734" s="303"/>
      <c r="P734" s="303"/>
      <c r="Q734" s="303"/>
      <c r="R734" s="303"/>
      <c r="S734" s="303"/>
      <c r="T734" s="303"/>
      <c r="U734" s="303"/>
      <c r="V734" s="303"/>
      <c r="W734" s="303"/>
      <c r="X734" s="303"/>
      <c r="Y734" s="303"/>
      <c r="Z734" s="303"/>
      <c r="AA734" s="303"/>
      <c r="AB734" s="303"/>
      <c r="AC734" s="303"/>
      <c r="AD734" s="303"/>
    </row>
    <row r="735" spans="1:30" s="329" customFormat="1" ht="12.75" customHeight="1">
      <c r="A735" s="544"/>
      <c r="B735" s="303"/>
      <c r="C735" s="303"/>
      <c r="D735" s="303"/>
      <c r="E735" s="303"/>
      <c r="F735" s="303"/>
      <c r="G735" s="303"/>
      <c r="H735" s="303"/>
      <c r="I735" s="303"/>
      <c r="J735" s="303"/>
      <c r="K735" s="303"/>
      <c r="L735" s="303"/>
      <c r="M735" s="303"/>
      <c r="N735" s="303"/>
      <c r="O735" s="303"/>
      <c r="P735" s="303"/>
      <c r="Q735" s="303"/>
      <c r="R735" s="303"/>
      <c r="S735" s="303"/>
      <c r="T735" s="303"/>
      <c r="U735" s="303"/>
      <c r="V735" s="303"/>
      <c r="W735" s="303"/>
      <c r="X735" s="303"/>
      <c r="Y735" s="303"/>
      <c r="Z735" s="303"/>
      <c r="AA735" s="303"/>
      <c r="AB735" s="303"/>
      <c r="AC735" s="303"/>
      <c r="AD735" s="303"/>
    </row>
    <row r="736" spans="1:30" s="329" customFormat="1" ht="12.75" customHeight="1">
      <c r="A736" s="544"/>
      <c r="B736" s="303"/>
      <c r="C736" s="303"/>
      <c r="D736" s="303"/>
      <c r="E736" s="303"/>
      <c r="F736" s="303"/>
      <c r="G736" s="303"/>
      <c r="H736" s="303"/>
      <c r="I736" s="303"/>
      <c r="J736" s="303"/>
      <c r="K736" s="303"/>
      <c r="L736" s="303"/>
      <c r="M736" s="303"/>
      <c r="N736" s="303"/>
      <c r="O736" s="303"/>
      <c r="P736" s="303"/>
      <c r="Q736" s="303"/>
      <c r="R736" s="303"/>
      <c r="S736" s="303"/>
      <c r="T736" s="303"/>
      <c r="U736" s="303"/>
      <c r="V736" s="303"/>
      <c r="W736" s="303"/>
      <c r="X736" s="303"/>
      <c r="Y736" s="303"/>
      <c r="Z736" s="303"/>
      <c r="AA736" s="303"/>
      <c r="AB736" s="303"/>
      <c r="AC736" s="303"/>
      <c r="AD736" s="303"/>
    </row>
    <row r="737" spans="1:30" s="329" customFormat="1" ht="12.75" customHeight="1">
      <c r="A737" s="544"/>
      <c r="B737" s="303"/>
      <c r="C737" s="303"/>
      <c r="D737" s="303"/>
      <c r="E737" s="303"/>
      <c r="F737" s="303"/>
      <c r="G737" s="303"/>
      <c r="H737" s="303"/>
      <c r="I737" s="303"/>
      <c r="J737" s="303"/>
      <c r="K737" s="303"/>
      <c r="L737" s="303"/>
      <c r="M737" s="303"/>
      <c r="N737" s="303"/>
      <c r="O737" s="303"/>
      <c r="P737" s="303"/>
      <c r="Q737" s="303"/>
      <c r="R737" s="303"/>
      <c r="S737" s="303"/>
      <c r="T737" s="303"/>
      <c r="U737" s="303"/>
      <c r="V737" s="303"/>
      <c r="W737" s="303"/>
      <c r="X737" s="303"/>
      <c r="Y737" s="303"/>
      <c r="Z737" s="303"/>
      <c r="AA737" s="303"/>
      <c r="AB737" s="303"/>
      <c r="AC737" s="303"/>
      <c r="AD737" s="303"/>
    </row>
    <row r="738" spans="1:30" s="329" customFormat="1" ht="12.75" customHeight="1">
      <c r="A738" s="544"/>
      <c r="B738" s="303"/>
      <c r="C738" s="303"/>
      <c r="D738" s="303"/>
      <c r="E738" s="303"/>
      <c r="F738" s="303"/>
      <c r="G738" s="303"/>
      <c r="H738" s="303"/>
      <c r="I738" s="303"/>
      <c r="J738" s="303"/>
      <c r="K738" s="303"/>
      <c r="L738" s="303"/>
      <c r="M738" s="303"/>
      <c r="N738" s="303"/>
      <c r="O738" s="303"/>
      <c r="P738" s="303"/>
      <c r="Q738" s="303"/>
      <c r="R738" s="303"/>
      <c r="S738" s="303"/>
      <c r="T738" s="303"/>
      <c r="U738" s="303"/>
      <c r="V738" s="303"/>
      <c r="W738" s="303"/>
      <c r="X738" s="303"/>
      <c r="Y738" s="303"/>
      <c r="Z738" s="303"/>
      <c r="AA738" s="303"/>
      <c r="AB738" s="303"/>
      <c r="AC738" s="303"/>
      <c r="AD738" s="303"/>
    </row>
    <row r="739" spans="1:30" s="329" customFormat="1" ht="12.75" customHeight="1">
      <c r="A739" s="544"/>
      <c r="B739" s="303"/>
      <c r="C739" s="303"/>
      <c r="D739" s="303"/>
      <c r="E739" s="303"/>
      <c r="F739" s="303"/>
      <c r="G739" s="303"/>
      <c r="H739" s="303"/>
      <c r="I739" s="303"/>
      <c r="J739" s="303"/>
      <c r="K739" s="303"/>
      <c r="L739" s="303"/>
      <c r="M739" s="303"/>
      <c r="N739" s="303"/>
      <c r="O739" s="303"/>
      <c r="P739" s="303"/>
      <c r="Q739" s="303"/>
      <c r="R739" s="303"/>
      <c r="S739" s="303"/>
      <c r="T739" s="303"/>
      <c r="U739" s="303"/>
      <c r="V739" s="303"/>
      <c r="W739" s="303"/>
      <c r="X739" s="303"/>
      <c r="Y739" s="303"/>
      <c r="Z739" s="303"/>
      <c r="AA739" s="303"/>
      <c r="AB739" s="303"/>
      <c r="AC739" s="303"/>
      <c r="AD739" s="303"/>
    </row>
    <row r="740" spans="1:30" s="329" customFormat="1" ht="12.75" customHeight="1">
      <c r="A740" s="544"/>
      <c r="B740" s="303"/>
      <c r="C740" s="303"/>
      <c r="D740" s="303"/>
      <c r="E740" s="303"/>
      <c r="F740" s="303"/>
      <c r="G740" s="303"/>
      <c r="H740" s="303"/>
      <c r="I740" s="303"/>
      <c r="J740" s="303"/>
      <c r="K740" s="303"/>
      <c r="L740" s="303"/>
      <c r="M740" s="303"/>
      <c r="N740" s="303"/>
      <c r="O740" s="303"/>
      <c r="P740" s="303"/>
      <c r="Q740" s="303"/>
      <c r="R740" s="303"/>
      <c r="S740" s="303"/>
      <c r="T740" s="303"/>
      <c r="U740" s="303"/>
      <c r="V740" s="303"/>
      <c r="W740" s="303"/>
      <c r="X740" s="303"/>
      <c r="Y740" s="303"/>
      <c r="Z740" s="303"/>
      <c r="AA740" s="303"/>
      <c r="AB740" s="303"/>
      <c r="AC740" s="303"/>
      <c r="AD740" s="303"/>
    </row>
    <row r="741" spans="1:30" s="329" customFormat="1" ht="12.75" customHeight="1">
      <c r="A741" s="544"/>
      <c r="B741" s="303"/>
      <c r="C741" s="303"/>
      <c r="D741" s="303"/>
      <c r="E741" s="303"/>
      <c r="F741" s="303"/>
      <c r="G741" s="303"/>
      <c r="H741" s="303"/>
      <c r="I741" s="303"/>
      <c r="J741" s="303"/>
      <c r="K741" s="303"/>
      <c r="L741" s="303"/>
      <c r="M741" s="303"/>
      <c r="N741" s="303"/>
      <c r="O741" s="303"/>
      <c r="P741" s="303"/>
      <c r="Q741" s="303"/>
      <c r="R741" s="303"/>
      <c r="S741" s="303"/>
      <c r="T741" s="303"/>
      <c r="U741" s="303"/>
      <c r="V741" s="303"/>
      <c r="W741" s="303"/>
      <c r="X741" s="303"/>
      <c r="Y741" s="303"/>
      <c r="Z741" s="303"/>
      <c r="AA741" s="303"/>
      <c r="AB741" s="303"/>
      <c r="AC741" s="303"/>
      <c r="AD741" s="303"/>
    </row>
    <row r="742" spans="1:30" s="329" customFormat="1" ht="12.75" customHeight="1">
      <c r="A742" s="544"/>
      <c r="B742" s="303"/>
      <c r="C742" s="303"/>
      <c r="D742" s="303"/>
      <c r="E742" s="303"/>
      <c r="F742" s="303"/>
      <c r="G742" s="303"/>
      <c r="H742" s="303"/>
      <c r="I742" s="303"/>
      <c r="J742" s="303"/>
      <c r="K742" s="303"/>
      <c r="L742" s="303"/>
      <c r="M742" s="303"/>
      <c r="N742" s="303"/>
      <c r="O742" s="303"/>
      <c r="P742" s="303"/>
      <c r="Q742" s="303"/>
      <c r="R742" s="303"/>
      <c r="S742" s="303"/>
      <c r="T742" s="303"/>
      <c r="U742" s="303"/>
      <c r="V742" s="303"/>
      <c r="W742" s="303"/>
      <c r="X742" s="303"/>
      <c r="Y742" s="303"/>
      <c r="Z742" s="303"/>
      <c r="AA742" s="303"/>
      <c r="AB742" s="303"/>
      <c r="AC742" s="303"/>
      <c r="AD742" s="303"/>
    </row>
    <row r="743" spans="1:30" s="329" customFormat="1" ht="12.75" customHeight="1">
      <c r="A743" s="544"/>
      <c r="B743" s="303"/>
      <c r="C743" s="303"/>
      <c r="D743" s="303"/>
      <c r="E743" s="303"/>
      <c r="F743" s="303"/>
      <c r="G743" s="303"/>
      <c r="H743" s="303"/>
      <c r="I743" s="303"/>
      <c r="J743" s="303"/>
      <c r="K743" s="303"/>
      <c r="L743" s="303"/>
      <c r="M743" s="303"/>
      <c r="N743" s="303"/>
      <c r="O743" s="303"/>
      <c r="P743" s="303"/>
      <c r="Q743" s="303"/>
      <c r="R743" s="303"/>
      <c r="S743" s="303"/>
      <c r="T743" s="303"/>
      <c r="U743" s="303"/>
      <c r="V743" s="303"/>
      <c r="W743" s="303"/>
      <c r="X743" s="303"/>
      <c r="Y743" s="303"/>
      <c r="Z743" s="303"/>
      <c r="AA743" s="303"/>
      <c r="AB743" s="303"/>
      <c r="AC743" s="303"/>
      <c r="AD743" s="303"/>
    </row>
    <row r="744" spans="1:30" s="329" customFormat="1" ht="12.75" customHeight="1">
      <c r="A744" s="544"/>
      <c r="B744" s="303"/>
      <c r="C744" s="303"/>
      <c r="D744" s="303"/>
      <c r="E744" s="303"/>
      <c r="F744" s="303"/>
      <c r="G744" s="303"/>
      <c r="H744" s="303"/>
      <c r="I744" s="303"/>
      <c r="J744" s="303"/>
      <c r="K744" s="303"/>
      <c r="L744" s="303"/>
      <c r="M744" s="303"/>
      <c r="N744" s="303"/>
      <c r="O744" s="303"/>
      <c r="P744" s="303"/>
      <c r="Q744" s="303"/>
      <c r="R744" s="303"/>
      <c r="S744" s="303"/>
      <c r="T744" s="303"/>
      <c r="U744" s="303"/>
      <c r="V744" s="303"/>
      <c r="W744" s="303"/>
      <c r="X744" s="303"/>
      <c r="Y744" s="303"/>
      <c r="Z744" s="303"/>
      <c r="AA744" s="303"/>
      <c r="AB744" s="303"/>
      <c r="AC744" s="303"/>
      <c r="AD744" s="303"/>
    </row>
    <row r="745" spans="1:30" s="329" customFormat="1" ht="12.75" customHeight="1">
      <c r="A745" s="544"/>
      <c r="B745" s="303"/>
      <c r="C745" s="303"/>
      <c r="D745" s="303"/>
      <c r="E745" s="303"/>
      <c r="F745" s="303"/>
      <c r="G745" s="303"/>
      <c r="H745" s="303"/>
      <c r="I745" s="303"/>
      <c r="J745" s="303"/>
      <c r="K745" s="303"/>
      <c r="L745" s="303"/>
      <c r="M745" s="303"/>
      <c r="N745" s="303"/>
      <c r="O745" s="303"/>
      <c r="P745" s="303"/>
      <c r="Q745" s="303"/>
      <c r="R745" s="303"/>
      <c r="S745" s="303"/>
      <c r="T745" s="303"/>
      <c r="U745" s="303"/>
      <c r="V745" s="303"/>
      <c r="W745" s="303"/>
      <c r="X745" s="303"/>
      <c r="Y745" s="303"/>
      <c r="Z745" s="303"/>
      <c r="AA745" s="303"/>
      <c r="AB745" s="303"/>
      <c r="AC745" s="303"/>
      <c r="AD745" s="303"/>
    </row>
    <row r="746" spans="1:30" s="329" customFormat="1" ht="12.75" customHeight="1">
      <c r="A746" s="544"/>
      <c r="B746" s="303"/>
      <c r="C746" s="303"/>
      <c r="D746" s="303"/>
      <c r="E746" s="303"/>
      <c r="F746" s="303"/>
      <c r="G746" s="303"/>
      <c r="H746" s="303"/>
      <c r="I746" s="303"/>
      <c r="J746" s="303"/>
      <c r="K746" s="303"/>
      <c r="L746" s="303"/>
      <c r="M746" s="303"/>
      <c r="N746" s="303"/>
      <c r="O746" s="303"/>
      <c r="P746" s="303"/>
      <c r="Q746" s="303"/>
      <c r="R746" s="303"/>
      <c r="S746" s="303"/>
      <c r="T746" s="303"/>
      <c r="U746" s="303"/>
      <c r="V746" s="303"/>
      <c r="W746" s="303"/>
      <c r="X746" s="303"/>
      <c r="Y746" s="303"/>
      <c r="Z746" s="303"/>
      <c r="AA746" s="303"/>
      <c r="AB746" s="303"/>
      <c r="AC746" s="303"/>
      <c r="AD746" s="303"/>
    </row>
    <row r="747" spans="1:30" s="329" customFormat="1" ht="12.75" customHeight="1">
      <c r="A747" s="544"/>
      <c r="B747" s="303"/>
      <c r="C747" s="303"/>
      <c r="D747" s="303"/>
      <c r="E747" s="303"/>
      <c r="F747" s="303"/>
      <c r="G747" s="303"/>
      <c r="H747" s="303"/>
      <c r="I747" s="303"/>
      <c r="J747" s="303"/>
      <c r="K747" s="303"/>
      <c r="L747" s="303"/>
      <c r="M747" s="303"/>
      <c r="N747" s="303"/>
      <c r="O747" s="303"/>
      <c r="P747" s="303"/>
      <c r="Q747" s="303"/>
      <c r="R747" s="303"/>
      <c r="S747" s="303"/>
      <c r="T747" s="303"/>
      <c r="U747" s="303"/>
      <c r="V747" s="303"/>
      <c r="W747" s="303"/>
      <c r="X747" s="303"/>
      <c r="Y747" s="303"/>
      <c r="Z747" s="303"/>
      <c r="AA747" s="303"/>
      <c r="AB747" s="303"/>
      <c r="AC747" s="303"/>
      <c r="AD747" s="303"/>
    </row>
    <row r="748" spans="1:30" s="329" customFormat="1" ht="12.75" customHeight="1">
      <c r="A748" s="544"/>
      <c r="B748" s="303"/>
      <c r="C748" s="303"/>
      <c r="D748" s="303"/>
      <c r="E748" s="303"/>
      <c r="F748" s="303"/>
      <c r="G748" s="303"/>
      <c r="H748" s="303"/>
      <c r="I748" s="303"/>
      <c r="J748" s="303"/>
      <c r="K748" s="303"/>
      <c r="L748" s="303"/>
      <c r="M748" s="303"/>
      <c r="N748" s="303"/>
      <c r="O748" s="303"/>
      <c r="P748" s="303"/>
      <c r="Q748" s="303"/>
      <c r="R748" s="303"/>
      <c r="S748" s="303"/>
      <c r="T748" s="303"/>
      <c r="U748" s="303"/>
      <c r="V748" s="303"/>
      <c r="W748" s="303"/>
      <c r="X748" s="303"/>
      <c r="Y748" s="303"/>
      <c r="Z748" s="303"/>
      <c r="AA748" s="303"/>
      <c r="AB748" s="303"/>
      <c r="AC748" s="303"/>
      <c r="AD748" s="303"/>
    </row>
    <row r="749" spans="1:30" s="329" customFormat="1" ht="12.75" customHeight="1">
      <c r="A749" s="544"/>
      <c r="B749" s="303"/>
      <c r="C749" s="303"/>
      <c r="D749" s="303"/>
      <c r="E749" s="303"/>
      <c r="F749" s="303"/>
      <c r="G749" s="303"/>
      <c r="H749" s="303"/>
      <c r="I749" s="303"/>
      <c r="J749" s="303"/>
      <c r="K749" s="303"/>
      <c r="L749" s="303"/>
      <c r="M749" s="303"/>
      <c r="N749" s="303"/>
      <c r="O749" s="303"/>
      <c r="P749" s="303"/>
      <c r="Q749" s="303"/>
      <c r="R749" s="303"/>
      <c r="S749" s="303"/>
      <c r="T749" s="303"/>
      <c r="U749" s="303"/>
      <c r="V749" s="303"/>
      <c r="W749" s="303"/>
      <c r="X749" s="303"/>
      <c r="Y749" s="303"/>
      <c r="Z749" s="303"/>
      <c r="AA749" s="303"/>
      <c r="AB749" s="303"/>
      <c r="AC749" s="303"/>
      <c r="AD749" s="303"/>
    </row>
    <row r="750" spans="1:30" s="329" customFormat="1" ht="12.75" customHeight="1">
      <c r="A750" s="544"/>
      <c r="B750" s="303"/>
      <c r="C750" s="303"/>
      <c r="D750" s="303"/>
      <c r="E750" s="303"/>
      <c r="F750" s="303"/>
      <c r="G750" s="303"/>
      <c r="H750" s="303"/>
      <c r="I750" s="303"/>
      <c r="J750" s="303"/>
      <c r="K750" s="303"/>
      <c r="L750" s="303"/>
      <c r="M750" s="303"/>
      <c r="N750" s="303"/>
      <c r="O750" s="303"/>
      <c r="P750" s="303"/>
      <c r="Q750" s="303"/>
      <c r="R750" s="303"/>
      <c r="S750" s="303"/>
      <c r="T750" s="303"/>
      <c r="U750" s="303"/>
      <c r="V750" s="303"/>
      <c r="W750" s="303"/>
      <c r="X750" s="303"/>
      <c r="Y750" s="303"/>
      <c r="Z750" s="303"/>
      <c r="AA750" s="303"/>
      <c r="AB750" s="303"/>
      <c r="AC750" s="303"/>
      <c r="AD750" s="303"/>
    </row>
    <row r="751" spans="1:30" s="329" customFormat="1" ht="12.75" customHeight="1">
      <c r="A751" s="544"/>
      <c r="B751" s="303"/>
      <c r="C751" s="303"/>
      <c r="D751" s="303"/>
      <c r="E751" s="303"/>
      <c r="F751" s="303"/>
      <c r="G751" s="303"/>
      <c r="H751" s="303"/>
      <c r="I751" s="303"/>
      <c r="J751" s="303"/>
      <c r="K751" s="303"/>
      <c r="L751" s="303"/>
      <c r="M751" s="303"/>
      <c r="N751" s="303"/>
      <c r="O751" s="303"/>
      <c r="P751" s="303"/>
      <c r="Q751" s="303"/>
      <c r="R751" s="303"/>
      <c r="S751" s="303"/>
      <c r="T751" s="303"/>
      <c r="U751" s="303"/>
      <c r="V751" s="303"/>
      <c r="W751" s="303"/>
      <c r="X751" s="303"/>
      <c r="Y751" s="303"/>
      <c r="Z751" s="303"/>
      <c r="AA751" s="303"/>
      <c r="AB751" s="303"/>
      <c r="AC751" s="303"/>
      <c r="AD751" s="303"/>
    </row>
    <row r="752" spans="1:30" s="329" customFormat="1" ht="12.75" customHeight="1">
      <c r="A752" s="544"/>
      <c r="B752" s="303"/>
      <c r="C752" s="303"/>
      <c r="D752" s="303"/>
      <c r="E752" s="303"/>
      <c r="F752" s="303"/>
      <c r="G752" s="303"/>
      <c r="H752" s="303"/>
      <c r="I752" s="303"/>
      <c r="J752" s="303"/>
      <c r="K752" s="303"/>
      <c r="L752" s="303"/>
      <c r="M752" s="303"/>
      <c r="N752" s="303"/>
      <c r="O752" s="303"/>
      <c r="P752" s="303"/>
      <c r="Q752" s="303"/>
      <c r="R752" s="303"/>
      <c r="S752" s="303"/>
      <c r="T752" s="303"/>
      <c r="U752" s="303"/>
      <c r="V752" s="303"/>
      <c r="W752" s="303"/>
      <c r="X752" s="303"/>
      <c r="Y752" s="303"/>
      <c r="Z752" s="303"/>
      <c r="AA752" s="303"/>
      <c r="AB752" s="303"/>
      <c r="AC752" s="303"/>
      <c r="AD752" s="303"/>
    </row>
    <row r="753" spans="1:30" s="329" customFormat="1" ht="12.75" customHeight="1">
      <c r="A753" s="544"/>
      <c r="B753" s="303"/>
      <c r="C753" s="303"/>
      <c r="D753" s="303"/>
      <c r="E753" s="303"/>
      <c r="F753" s="303"/>
      <c r="G753" s="303"/>
      <c r="H753" s="303"/>
      <c r="I753" s="303"/>
      <c r="J753" s="303"/>
      <c r="K753" s="303"/>
      <c r="L753" s="303"/>
      <c r="M753" s="303"/>
      <c r="N753" s="303"/>
      <c r="O753" s="303"/>
      <c r="P753" s="303"/>
      <c r="Q753" s="303"/>
      <c r="R753" s="303"/>
      <c r="S753" s="303"/>
      <c r="T753" s="303"/>
      <c r="U753" s="303"/>
      <c r="V753" s="303"/>
      <c r="W753" s="303"/>
      <c r="X753" s="303"/>
      <c r="Y753" s="303"/>
      <c r="Z753" s="303"/>
      <c r="AA753" s="303"/>
      <c r="AB753" s="303"/>
      <c r="AC753" s="303"/>
      <c r="AD753" s="303"/>
    </row>
    <row r="754" spans="1:30" s="329" customFormat="1" ht="12.75" customHeight="1">
      <c r="A754" s="544"/>
      <c r="B754" s="303"/>
      <c r="C754" s="303"/>
      <c r="D754" s="303"/>
      <c r="E754" s="303"/>
      <c r="F754" s="303"/>
      <c r="G754" s="303"/>
      <c r="H754" s="303"/>
      <c r="I754" s="303"/>
      <c r="J754" s="303"/>
      <c r="K754" s="303"/>
      <c r="L754" s="303"/>
      <c r="M754" s="303"/>
      <c r="N754" s="303"/>
      <c r="O754" s="303"/>
      <c r="P754" s="303"/>
      <c r="Q754" s="303"/>
      <c r="R754" s="303"/>
      <c r="S754" s="303"/>
      <c r="T754" s="303"/>
      <c r="U754" s="303"/>
      <c r="V754" s="303"/>
      <c r="W754" s="303"/>
      <c r="X754" s="303"/>
      <c r="Y754" s="303"/>
      <c r="Z754" s="303"/>
      <c r="AA754" s="303"/>
      <c r="AB754" s="303"/>
      <c r="AC754" s="303"/>
      <c r="AD754" s="303"/>
    </row>
    <row r="755" spans="1:30" s="329" customFormat="1" ht="12.75" customHeight="1">
      <c r="A755" s="544"/>
      <c r="B755" s="303"/>
      <c r="C755" s="303"/>
      <c r="D755" s="303"/>
      <c r="E755" s="303"/>
      <c r="F755" s="303"/>
      <c r="G755" s="303"/>
      <c r="H755" s="303"/>
      <c r="I755" s="303"/>
      <c r="J755" s="303"/>
      <c r="K755" s="303"/>
      <c r="L755" s="303"/>
      <c r="M755" s="303"/>
      <c r="N755" s="303"/>
      <c r="O755" s="303"/>
      <c r="P755" s="303"/>
      <c r="Q755" s="303"/>
      <c r="R755" s="303"/>
      <c r="S755" s="303"/>
      <c r="T755" s="303"/>
      <c r="U755" s="303"/>
      <c r="V755" s="303"/>
      <c r="W755" s="303"/>
      <c r="X755" s="303"/>
      <c r="Y755" s="303"/>
      <c r="Z755" s="303"/>
      <c r="AA755" s="303"/>
      <c r="AB755" s="303"/>
      <c r="AC755" s="303"/>
      <c r="AD755" s="303"/>
    </row>
    <row r="756" spans="1:30" s="329" customFormat="1" ht="12.75" customHeight="1">
      <c r="A756" s="544"/>
      <c r="B756" s="303"/>
      <c r="C756" s="303"/>
      <c r="D756" s="303"/>
      <c r="E756" s="303"/>
      <c r="F756" s="303"/>
      <c r="G756" s="303"/>
      <c r="H756" s="303"/>
      <c r="I756" s="303"/>
      <c r="J756" s="303"/>
      <c r="K756" s="303"/>
      <c r="L756" s="303"/>
      <c r="M756" s="303"/>
      <c r="N756" s="303"/>
      <c r="O756" s="303"/>
      <c r="P756" s="303"/>
      <c r="Q756" s="303"/>
      <c r="R756" s="303"/>
      <c r="S756" s="303"/>
      <c r="T756" s="303"/>
      <c r="U756" s="303"/>
      <c r="V756" s="303"/>
      <c r="W756" s="303"/>
      <c r="X756" s="303"/>
      <c r="Y756" s="303"/>
      <c r="Z756" s="303"/>
      <c r="AA756" s="303"/>
      <c r="AB756" s="303"/>
      <c r="AC756" s="303"/>
      <c r="AD756" s="303"/>
    </row>
    <row r="757" spans="1:30" s="329" customFormat="1" ht="12.75" customHeight="1">
      <c r="A757" s="544"/>
      <c r="B757" s="303"/>
      <c r="C757" s="303"/>
      <c r="D757" s="303"/>
      <c r="E757" s="303"/>
      <c r="F757" s="303"/>
      <c r="G757" s="303"/>
      <c r="H757" s="303"/>
      <c r="I757" s="303"/>
      <c r="J757" s="303"/>
      <c r="K757" s="303"/>
      <c r="L757" s="303"/>
      <c r="M757" s="303"/>
      <c r="N757" s="303"/>
      <c r="O757" s="303"/>
      <c r="P757" s="303"/>
      <c r="Q757" s="303"/>
      <c r="R757" s="303"/>
      <c r="S757" s="303"/>
      <c r="T757" s="303"/>
      <c r="U757" s="303"/>
      <c r="V757" s="303"/>
      <c r="W757" s="303"/>
      <c r="X757" s="303"/>
      <c r="Y757" s="303"/>
      <c r="Z757" s="303"/>
      <c r="AA757" s="303"/>
      <c r="AB757" s="303"/>
      <c r="AC757" s="303"/>
      <c r="AD757" s="303"/>
    </row>
    <row r="758" spans="1:30" s="329" customFormat="1" ht="12.75" customHeight="1">
      <c r="A758" s="544"/>
      <c r="B758" s="303"/>
      <c r="C758" s="303"/>
      <c r="D758" s="303"/>
      <c r="E758" s="303"/>
      <c r="F758" s="303"/>
      <c r="G758" s="303"/>
      <c r="H758" s="303"/>
      <c r="I758" s="303"/>
      <c r="J758" s="303"/>
      <c r="K758" s="303"/>
      <c r="L758" s="303"/>
      <c r="M758" s="303"/>
      <c r="N758" s="303"/>
      <c r="O758" s="303"/>
      <c r="P758" s="303"/>
      <c r="Q758" s="303"/>
      <c r="R758" s="303"/>
      <c r="S758" s="303"/>
      <c r="T758" s="303"/>
      <c r="U758" s="303"/>
      <c r="V758" s="303"/>
      <c r="W758" s="303"/>
      <c r="X758" s="303"/>
      <c r="Y758" s="303"/>
      <c r="Z758" s="303"/>
      <c r="AA758" s="303"/>
      <c r="AB758" s="303"/>
      <c r="AC758" s="303"/>
      <c r="AD758" s="303"/>
    </row>
    <row r="759" spans="1:30" s="329" customFormat="1" ht="12.75" customHeight="1">
      <c r="A759" s="544"/>
      <c r="B759" s="303"/>
      <c r="C759" s="303"/>
      <c r="D759" s="303"/>
      <c r="E759" s="303"/>
      <c r="F759" s="303"/>
      <c r="G759" s="303"/>
      <c r="H759" s="303"/>
      <c r="I759" s="303"/>
      <c r="J759" s="303"/>
      <c r="K759" s="303"/>
      <c r="L759" s="303"/>
      <c r="M759" s="303"/>
      <c r="N759" s="303"/>
      <c r="O759" s="303"/>
      <c r="P759" s="303"/>
      <c r="Q759" s="303"/>
      <c r="R759" s="303"/>
      <c r="S759" s="303"/>
      <c r="T759" s="303"/>
      <c r="U759" s="303"/>
      <c r="V759" s="303"/>
      <c r="W759" s="303"/>
      <c r="X759" s="303"/>
      <c r="Y759" s="303"/>
      <c r="Z759" s="303"/>
      <c r="AA759" s="303"/>
      <c r="AB759" s="303"/>
      <c r="AC759" s="303"/>
      <c r="AD759" s="303"/>
    </row>
    <row r="760" spans="1:30" s="329" customFormat="1" ht="12.75" customHeight="1">
      <c r="A760" s="544"/>
      <c r="B760" s="303"/>
      <c r="C760" s="303"/>
      <c r="D760" s="303"/>
      <c r="E760" s="303"/>
      <c r="F760" s="303"/>
      <c r="G760" s="303"/>
      <c r="H760" s="303"/>
      <c r="I760" s="303"/>
      <c r="J760" s="303"/>
      <c r="K760" s="303"/>
      <c r="L760" s="303"/>
      <c r="M760" s="303"/>
      <c r="N760" s="303"/>
      <c r="O760" s="303"/>
      <c r="P760" s="303"/>
      <c r="Q760" s="303"/>
      <c r="R760" s="303"/>
      <c r="S760" s="303"/>
      <c r="T760" s="303"/>
      <c r="U760" s="303"/>
      <c r="V760" s="303"/>
      <c r="W760" s="303"/>
      <c r="X760" s="303"/>
      <c r="Y760" s="303"/>
      <c r="Z760" s="303"/>
      <c r="AA760" s="303"/>
      <c r="AB760" s="303"/>
      <c r="AC760" s="303"/>
      <c r="AD760" s="303"/>
    </row>
    <row r="761" spans="1:30" s="329" customFormat="1" ht="12.75" customHeight="1">
      <c r="A761" s="544"/>
      <c r="B761" s="303"/>
      <c r="C761" s="303"/>
      <c r="D761" s="303"/>
      <c r="E761" s="303"/>
      <c r="F761" s="303"/>
      <c r="G761" s="303"/>
      <c r="H761" s="303"/>
      <c r="I761" s="303"/>
      <c r="J761" s="303"/>
      <c r="K761" s="303"/>
      <c r="L761" s="303"/>
      <c r="M761" s="303"/>
      <c r="N761" s="303"/>
      <c r="O761" s="303"/>
      <c r="P761" s="303"/>
      <c r="Q761" s="303"/>
      <c r="R761" s="303"/>
      <c r="S761" s="303"/>
      <c r="T761" s="303"/>
      <c r="U761" s="303"/>
      <c r="V761" s="303"/>
      <c r="W761" s="303"/>
      <c r="X761" s="303"/>
      <c r="Y761" s="303"/>
      <c r="Z761" s="303"/>
      <c r="AA761" s="303"/>
      <c r="AB761" s="303"/>
      <c r="AC761" s="303"/>
      <c r="AD761" s="303"/>
    </row>
    <row r="762" spans="1:30" s="329" customFormat="1" ht="12.75" customHeight="1">
      <c r="A762" s="544"/>
      <c r="B762" s="303"/>
      <c r="C762" s="303"/>
      <c r="D762" s="303"/>
      <c r="E762" s="303"/>
      <c r="F762" s="303"/>
      <c r="G762" s="303"/>
      <c r="H762" s="303"/>
      <c r="I762" s="303"/>
      <c r="J762" s="303"/>
      <c r="K762" s="303"/>
      <c r="L762" s="303"/>
      <c r="M762" s="303"/>
      <c r="N762" s="303"/>
      <c r="O762" s="303"/>
      <c r="P762" s="303"/>
      <c r="Q762" s="303"/>
      <c r="R762" s="303"/>
      <c r="S762" s="303"/>
      <c r="T762" s="303"/>
      <c r="U762" s="303"/>
      <c r="V762" s="303"/>
      <c r="W762" s="303"/>
      <c r="X762" s="303"/>
      <c r="Y762" s="303"/>
      <c r="Z762" s="303"/>
      <c r="AA762" s="303"/>
      <c r="AB762" s="303"/>
      <c r="AC762" s="303"/>
      <c r="AD762" s="303"/>
    </row>
    <row r="763" spans="1:30" s="329" customFormat="1" ht="12.75" customHeight="1">
      <c r="A763" s="544"/>
      <c r="B763" s="303"/>
      <c r="C763" s="303"/>
      <c r="D763" s="303"/>
      <c r="E763" s="303"/>
      <c r="F763" s="303"/>
      <c r="G763" s="303"/>
      <c r="H763" s="303"/>
      <c r="I763" s="303"/>
      <c r="J763" s="303"/>
      <c r="K763" s="303"/>
      <c r="L763" s="303"/>
      <c r="M763" s="303"/>
      <c r="N763" s="303"/>
      <c r="O763" s="303"/>
      <c r="P763" s="303"/>
      <c r="Q763" s="303"/>
      <c r="R763" s="303"/>
      <c r="S763" s="303"/>
      <c r="T763" s="303"/>
      <c r="U763" s="303"/>
      <c r="V763" s="303"/>
      <c r="W763" s="303"/>
      <c r="X763" s="303"/>
      <c r="Y763" s="303"/>
      <c r="Z763" s="303"/>
      <c r="AA763" s="303"/>
      <c r="AB763" s="303"/>
      <c r="AC763" s="303"/>
      <c r="AD763" s="303"/>
    </row>
    <row r="764" spans="1:30" s="329" customFormat="1" ht="12.75" customHeight="1">
      <c r="A764" s="544"/>
      <c r="B764" s="303"/>
      <c r="C764" s="303"/>
      <c r="D764" s="303"/>
      <c r="E764" s="303"/>
      <c r="F764" s="303"/>
      <c r="G764" s="303"/>
      <c r="H764" s="303"/>
      <c r="I764" s="303"/>
      <c r="J764" s="303"/>
      <c r="K764" s="303"/>
      <c r="L764" s="303"/>
      <c r="M764" s="303"/>
      <c r="N764" s="303"/>
      <c r="O764" s="303"/>
      <c r="P764" s="303"/>
      <c r="Q764" s="303"/>
      <c r="R764" s="303"/>
      <c r="S764" s="303"/>
      <c r="T764" s="303"/>
      <c r="U764" s="303"/>
      <c r="V764" s="303"/>
      <c r="W764" s="303"/>
      <c r="X764" s="303"/>
      <c r="Y764" s="303"/>
      <c r="Z764" s="303"/>
      <c r="AA764" s="303"/>
      <c r="AB764" s="303"/>
      <c r="AC764" s="303"/>
      <c r="AD764" s="303"/>
    </row>
    <row r="765" spans="1:30" s="329" customFormat="1" ht="12.75" customHeight="1">
      <c r="A765" s="544"/>
      <c r="B765" s="303"/>
      <c r="C765" s="303"/>
      <c r="D765" s="303"/>
      <c r="E765" s="303"/>
      <c r="F765" s="303"/>
      <c r="G765" s="303"/>
      <c r="H765" s="303"/>
      <c r="I765" s="303"/>
      <c r="J765" s="303"/>
      <c r="K765" s="303"/>
      <c r="L765" s="303"/>
      <c r="M765" s="303"/>
      <c r="N765" s="303"/>
      <c r="O765" s="303"/>
      <c r="P765" s="303"/>
      <c r="Q765" s="303"/>
      <c r="R765" s="303"/>
      <c r="S765" s="303"/>
      <c r="T765" s="303"/>
      <c r="U765" s="303"/>
      <c r="V765" s="303"/>
      <c r="W765" s="303"/>
      <c r="X765" s="303"/>
      <c r="Y765" s="303"/>
      <c r="Z765" s="303"/>
      <c r="AA765" s="303"/>
      <c r="AB765" s="303"/>
      <c r="AC765" s="303"/>
      <c r="AD765" s="303"/>
    </row>
    <row r="766" spans="1:30" s="329" customFormat="1" ht="12.75" customHeight="1">
      <c r="A766" s="544"/>
      <c r="B766" s="303"/>
      <c r="C766" s="303"/>
      <c r="D766" s="303"/>
      <c r="E766" s="303"/>
      <c r="F766" s="303"/>
      <c r="G766" s="303"/>
      <c r="H766" s="303"/>
      <c r="I766" s="303"/>
      <c r="J766" s="303"/>
      <c r="K766" s="303"/>
      <c r="L766" s="303"/>
      <c r="M766" s="303"/>
      <c r="N766" s="303"/>
      <c r="O766" s="303"/>
      <c r="P766" s="303"/>
      <c r="Q766" s="303"/>
      <c r="R766" s="303"/>
      <c r="S766" s="303"/>
      <c r="T766" s="303"/>
      <c r="U766" s="303"/>
      <c r="V766" s="303"/>
      <c r="W766" s="303"/>
      <c r="X766" s="303"/>
      <c r="Y766" s="303"/>
      <c r="Z766" s="303"/>
      <c r="AA766" s="303"/>
      <c r="AB766" s="303"/>
      <c r="AC766" s="303"/>
      <c r="AD766" s="303"/>
    </row>
    <row r="767" spans="1:30" s="329" customFormat="1" ht="12.75" customHeight="1">
      <c r="A767" s="544"/>
      <c r="B767" s="303"/>
      <c r="C767" s="303"/>
      <c r="D767" s="303"/>
      <c r="E767" s="303"/>
      <c r="F767" s="303"/>
      <c r="G767" s="303"/>
      <c r="H767" s="303"/>
      <c r="I767" s="303"/>
      <c r="J767" s="303"/>
      <c r="K767" s="303"/>
      <c r="L767" s="303"/>
      <c r="M767" s="303"/>
      <c r="N767" s="303"/>
      <c r="O767" s="303"/>
      <c r="P767" s="303"/>
      <c r="Q767" s="303"/>
      <c r="R767" s="303"/>
      <c r="S767" s="303"/>
      <c r="T767" s="303"/>
      <c r="U767" s="303"/>
      <c r="V767" s="303"/>
      <c r="W767" s="303"/>
      <c r="X767" s="303"/>
      <c r="Y767" s="303"/>
      <c r="Z767" s="303"/>
      <c r="AA767" s="303"/>
      <c r="AB767" s="303"/>
      <c r="AC767" s="303"/>
      <c r="AD767" s="303"/>
    </row>
    <row r="768" spans="1:30" s="329" customFormat="1" ht="12.75" customHeight="1">
      <c r="A768" s="544"/>
      <c r="B768" s="303"/>
      <c r="C768" s="303"/>
      <c r="D768" s="303"/>
      <c r="E768" s="303"/>
      <c r="F768" s="303"/>
      <c r="G768" s="303"/>
      <c r="H768" s="303"/>
      <c r="I768" s="303"/>
      <c r="J768" s="303"/>
      <c r="K768" s="303"/>
      <c r="L768" s="303"/>
      <c r="M768" s="303"/>
      <c r="N768" s="303"/>
      <c r="O768" s="303"/>
      <c r="P768" s="303"/>
      <c r="Q768" s="303"/>
      <c r="R768" s="303"/>
      <c r="S768" s="303"/>
      <c r="T768" s="303"/>
      <c r="U768" s="303"/>
      <c r="V768" s="303"/>
      <c r="W768" s="303"/>
      <c r="X768" s="303"/>
      <c r="Y768" s="303"/>
      <c r="Z768" s="303"/>
      <c r="AA768" s="303"/>
      <c r="AB768" s="303"/>
      <c r="AC768" s="303"/>
      <c r="AD768" s="303"/>
    </row>
    <row r="769" spans="1:30" s="329" customFormat="1" ht="12.75" customHeight="1">
      <c r="A769" s="544"/>
      <c r="B769" s="303"/>
      <c r="C769" s="303"/>
      <c r="D769" s="303"/>
      <c r="E769" s="303"/>
      <c r="F769" s="303"/>
      <c r="G769" s="303"/>
      <c r="H769" s="303"/>
      <c r="I769" s="303"/>
      <c r="J769" s="303"/>
      <c r="K769" s="303"/>
      <c r="L769" s="303"/>
      <c r="M769" s="303"/>
      <c r="N769" s="303"/>
      <c r="O769" s="303"/>
      <c r="P769" s="303"/>
      <c r="Q769" s="303"/>
      <c r="R769" s="303"/>
      <c r="S769" s="303"/>
      <c r="T769" s="303"/>
      <c r="U769" s="303"/>
      <c r="V769" s="303"/>
      <c r="W769" s="303"/>
      <c r="X769" s="303"/>
      <c r="Y769" s="303"/>
      <c r="Z769" s="303"/>
      <c r="AA769" s="303"/>
      <c r="AB769" s="303"/>
      <c r="AC769" s="303"/>
      <c r="AD769" s="303"/>
    </row>
    <row r="770" spans="1:30" s="329" customFormat="1" ht="12.75" customHeight="1">
      <c r="A770" s="544"/>
      <c r="B770" s="303"/>
      <c r="C770" s="303"/>
      <c r="D770" s="303"/>
      <c r="E770" s="303"/>
      <c r="F770" s="303"/>
      <c r="G770" s="303"/>
      <c r="H770" s="303"/>
      <c r="I770" s="303"/>
      <c r="J770" s="303"/>
      <c r="K770" s="303"/>
      <c r="L770" s="303"/>
      <c r="M770" s="303"/>
      <c r="N770" s="303"/>
      <c r="O770" s="303"/>
      <c r="P770" s="303"/>
      <c r="Q770" s="303"/>
      <c r="R770" s="303"/>
      <c r="S770" s="303"/>
      <c r="T770" s="303"/>
      <c r="U770" s="303"/>
      <c r="V770" s="303"/>
      <c r="W770" s="303"/>
      <c r="X770" s="303"/>
      <c r="Y770" s="303"/>
      <c r="Z770" s="303"/>
      <c r="AA770" s="303"/>
      <c r="AB770" s="303"/>
      <c r="AC770" s="303"/>
      <c r="AD770" s="303"/>
    </row>
    <row r="771" spans="1:30" s="329" customFormat="1" ht="12.75" customHeight="1">
      <c r="A771" s="544"/>
      <c r="B771" s="303"/>
      <c r="C771" s="303"/>
      <c r="D771" s="303"/>
      <c r="E771" s="303"/>
      <c r="F771" s="303"/>
      <c r="G771" s="303"/>
      <c r="H771" s="303"/>
      <c r="I771" s="303"/>
      <c r="J771" s="303"/>
      <c r="K771" s="303"/>
      <c r="L771" s="303"/>
      <c r="M771" s="303"/>
      <c r="N771" s="303"/>
      <c r="O771" s="303"/>
      <c r="P771" s="303"/>
      <c r="Q771" s="303"/>
      <c r="R771" s="303"/>
      <c r="S771" s="303"/>
      <c r="T771" s="303"/>
      <c r="U771" s="303"/>
      <c r="V771" s="303"/>
      <c r="W771" s="303"/>
      <c r="X771" s="303"/>
      <c r="Y771" s="303"/>
      <c r="Z771" s="303"/>
      <c r="AA771" s="303"/>
      <c r="AB771" s="303"/>
      <c r="AC771" s="303"/>
      <c r="AD771" s="303"/>
    </row>
    <row r="772" spans="1:30" s="329" customFormat="1" ht="12.75" customHeight="1">
      <c r="A772" s="544"/>
      <c r="B772" s="303"/>
      <c r="C772" s="303"/>
      <c r="D772" s="303"/>
      <c r="E772" s="303"/>
      <c r="F772" s="303"/>
      <c r="G772" s="303"/>
      <c r="H772" s="303"/>
      <c r="I772" s="303"/>
      <c r="J772" s="303"/>
      <c r="K772" s="303"/>
      <c r="L772" s="303"/>
      <c r="M772" s="303"/>
      <c r="N772" s="303"/>
      <c r="O772" s="303"/>
      <c r="P772" s="303"/>
      <c r="Q772" s="303"/>
      <c r="R772" s="303"/>
      <c r="S772" s="303"/>
      <c r="T772" s="303"/>
      <c r="U772" s="303"/>
      <c r="V772" s="303"/>
      <c r="W772" s="303"/>
      <c r="X772" s="303"/>
      <c r="Y772" s="303"/>
      <c r="Z772" s="303"/>
      <c r="AA772" s="303"/>
      <c r="AB772" s="303"/>
      <c r="AC772" s="303"/>
      <c r="AD772" s="303"/>
    </row>
    <row r="773" spans="1:30" s="329" customFormat="1" ht="12.75" customHeight="1">
      <c r="A773" s="544"/>
      <c r="B773" s="303"/>
      <c r="C773" s="303"/>
      <c r="D773" s="303"/>
      <c r="E773" s="303"/>
      <c r="F773" s="303"/>
      <c r="G773" s="303"/>
      <c r="H773" s="303"/>
      <c r="I773" s="303"/>
      <c r="J773" s="303"/>
      <c r="K773" s="303"/>
      <c r="L773" s="303"/>
      <c r="M773" s="303"/>
      <c r="N773" s="303"/>
      <c r="O773" s="303"/>
      <c r="P773" s="303"/>
      <c r="Q773" s="303"/>
      <c r="R773" s="303"/>
      <c r="S773" s="303"/>
      <c r="T773" s="303"/>
      <c r="U773" s="303"/>
      <c r="V773" s="303"/>
      <c r="W773" s="303"/>
      <c r="X773" s="303"/>
      <c r="Y773" s="303"/>
      <c r="Z773" s="303"/>
      <c r="AA773" s="303"/>
      <c r="AB773" s="303"/>
      <c r="AC773" s="303"/>
      <c r="AD773" s="303"/>
    </row>
    <row r="774" spans="1:30" s="329" customFormat="1" ht="12.75" customHeight="1">
      <c r="A774" s="544"/>
      <c r="B774" s="303"/>
      <c r="C774" s="303"/>
      <c r="D774" s="303"/>
      <c r="E774" s="303"/>
      <c r="F774" s="303"/>
      <c r="G774" s="303"/>
      <c r="H774" s="303"/>
      <c r="I774" s="303"/>
      <c r="J774" s="303"/>
      <c r="K774" s="303"/>
      <c r="L774" s="303"/>
      <c r="M774" s="303"/>
      <c r="N774" s="303"/>
      <c r="O774" s="303"/>
      <c r="P774" s="303"/>
      <c r="Q774" s="303"/>
      <c r="R774" s="303"/>
      <c r="S774" s="303"/>
      <c r="T774" s="303"/>
      <c r="U774" s="303"/>
      <c r="V774" s="303"/>
      <c r="W774" s="303"/>
      <c r="X774" s="303"/>
      <c r="Y774" s="303"/>
      <c r="Z774" s="303"/>
      <c r="AA774" s="303"/>
      <c r="AB774" s="303"/>
      <c r="AC774" s="303"/>
      <c r="AD774" s="303"/>
    </row>
    <row r="775" spans="1:30" s="329" customFormat="1" ht="12.75" customHeight="1">
      <c r="A775" s="544"/>
      <c r="B775" s="303"/>
      <c r="C775" s="303"/>
      <c r="D775" s="303"/>
      <c r="E775" s="303"/>
      <c r="F775" s="303"/>
      <c r="G775" s="303"/>
      <c r="H775" s="303"/>
      <c r="I775" s="303"/>
      <c r="J775" s="303"/>
      <c r="K775" s="303"/>
      <c r="L775" s="303"/>
      <c r="M775" s="303"/>
      <c r="N775" s="303"/>
      <c r="O775" s="303"/>
      <c r="P775" s="303"/>
      <c r="Q775" s="303"/>
      <c r="R775" s="303"/>
      <c r="S775" s="303"/>
      <c r="T775" s="303"/>
      <c r="U775" s="303"/>
      <c r="V775" s="303"/>
      <c r="W775" s="303"/>
      <c r="X775" s="303"/>
      <c r="Y775" s="303"/>
      <c r="Z775" s="303"/>
      <c r="AA775" s="303"/>
      <c r="AB775" s="303"/>
      <c r="AC775" s="303"/>
      <c r="AD775" s="303"/>
    </row>
    <row r="776" spans="1:30" s="329" customFormat="1" ht="12.75" customHeight="1">
      <c r="A776" s="544"/>
      <c r="B776" s="303"/>
      <c r="C776" s="303"/>
      <c r="D776" s="303"/>
      <c r="E776" s="303"/>
      <c r="F776" s="303"/>
      <c r="G776" s="303"/>
      <c r="H776" s="303"/>
      <c r="I776" s="303"/>
      <c r="J776" s="303"/>
      <c r="K776" s="303"/>
      <c r="L776" s="303"/>
      <c r="M776" s="303"/>
      <c r="N776" s="303"/>
      <c r="O776" s="303"/>
      <c r="P776" s="303"/>
      <c r="Q776" s="303"/>
      <c r="R776" s="303"/>
      <c r="S776" s="303"/>
      <c r="T776" s="303"/>
      <c r="U776" s="303"/>
      <c r="V776" s="303"/>
      <c r="W776" s="303"/>
      <c r="X776" s="303"/>
      <c r="Y776" s="303"/>
      <c r="Z776" s="303"/>
      <c r="AA776" s="303"/>
      <c r="AB776" s="303"/>
      <c r="AC776" s="303"/>
      <c r="AD776" s="303"/>
    </row>
    <row r="777" spans="1:30" s="329" customFormat="1" ht="12.75" customHeight="1">
      <c r="A777" s="544"/>
      <c r="B777" s="303"/>
      <c r="C777" s="303"/>
      <c r="D777" s="303"/>
      <c r="E777" s="303"/>
      <c r="F777" s="303"/>
      <c r="G777" s="303"/>
      <c r="H777" s="303"/>
      <c r="I777" s="303"/>
      <c r="J777" s="303"/>
      <c r="K777" s="303"/>
      <c r="L777" s="303"/>
      <c r="M777" s="303"/>
      <c r="N777" s="303"/>
      <c r="O777" s="303"/>
      <c r="P777" s="303"/>
      <c r="Q777" s="303"/>
      <c r="R777" s="303"/>
      <c r="S777" s="303"/>
      <c r="T777" s="303"/>
      <c r="U777" s="303"/>
      <c r="V777" s="303"/>
      <c r="W777" s="303"/>
      <c r="X777" s="303"/>
      <c r="Y777" s="303"/>
      <c r="Z777" s="303"/>
      <c r="AA777" s="303"/>
      <c r="AB777" s="303"/>
      <c r="AC777" s="303"/>
      <c r="AD777" s="303"/>
    </row>
    <row r="778" spans="1:30" s="329" customFormat="1" ht="12.75" customHeight="1">
      <c r="A778" s="544"/>
      <c r="B778" s="303"/>
      <c r="C778" s="303"/>
      <c r="D778" s="303"/>
      <c r="E778" s="303"/>
      <c r="F778" s="303"/>
      <c r="G778" s="303"/>
      <c r="H778" s="303"/>
      <c r="I778" s="303"/>
      <c r="J778" s="303"/>
      <c r="K778" s="303"/>
      <c r="L778" s="303"/>
      <c r="M778" s="303"/>
      <c r="N778" s="303"/>
      <c r="O778" s="303"/>
      <c r="P778" s="303"/>
      <c r="Q778" s="303"/>
      <c r="R778" s="303"/>
      <c r="S778" s="303"/>
      <c r="T778" s="303"/>
      <c r="U778" s="303"/>
      <c r="V778" s="303"/>
      <c r="W778" s="303"/>
      <c r="X778" s="303"/>
      <c r="Y778" s="303"/>
      <c r="Z778" s="303"/>
      <c r="AA778" s="303"/>
      <c r="AB778" s="303"/>
      <c r="AC778" s="303"/>
      <c r="AD778" s="303"/>
    </row>
    <row r="779" spans="1:30" s="329" customFormat="1" ht="12.75" customHeight="1">
      <c r="A779" s="544"/>
      <c r="B779" s="303"/>
      <c r="C779" s="303"/>
      <c r="D779" s="303"/>
      <c r="E779" s="303"/>
      <c r="F779" s="303"/>
      <c r="G779" s="303"/>
      <c r="H779" s="303"/>
      <c r="I779" s="303"/>
      <c r="J779" s="303"/>
      <c r="K779" s="303"/>
      <c r="L779" s="303"/>
      <c r="M779" s="303"/>
      <c r="N779" s="303"/>
      <c r="O779" s="303"/>
      <c r="P779" s="303"/>
      <c r="Q779" s="303"/>
      <c r="R779" s="303"/>
      <c r="S779" s="303"/>
      <c r="T779" s="303"/>
      <c r="U779" s="303"/>
      <c r="V779" s="303"/>
      <c r="W779" s="303"/>
      <c r="X779" s="303"/>
      <c r="Y779" s="303"/>
      <c r="Z779" s="303"/>
      <c r="AA779" s="303"/>
      <c r="AB779" s="303"/>
      <c r="AC779" s="303"/>
      <c r="AD779" s="303"/>
    </row>
    <row r="780" spans="1:30" s="329" customFormat="1" ht="12.75" customHeight="1">
      <c r="A780" s="544"/>
      <c r="B780" s="303"/>
      <c r="C780" s="303"/>
      <c r="D780" s="303"/>
      <c r="E780" s="303"/>
      <c r="F780" s="303"/>
      <c r="G780" s="303"/>
      <c r="H780" s="303"/>
      <c r="I780" s="303"/>
      <c r="J780" s="303"/>
      <c r="K780" s="303"/>
      <c r="L780" s="303"/>
      <c r="M780" s="303"/>
      <c r="N780" s="303"/>
      <c r="O780" s="303"/>
      <c r="P780" s="303"/>
      <c r="Q780" s="303"/>
      <c r="R780" s="303"/>
      <c r="S780" s="303"/>
      <c r="T780" s="303"/>
      <c r="U780" s="303"/>
      <c r="V780" s="303"/>
      <c r="W780" s="303"/>
      <c r="X780" s="303"/>
      <c r="Y780" s="303"/>
      <c r="Z780" s="303"/>
      <c r="AA780" s="303"/>
      <c r="AB780" s="303"/>
      <c r="AC780" s="303"/>
      <c r="AD780" s="303"/>
    </row>
    <row r="781" spans="1:30" s="329" customFormat="1" ht="12.75" customHeight="1">
      <c r="A781" s="544"/>
      <c r="B781" s="303"/>
      <c r="C781" s="303"/>
      <c r="D781" s="303"/>
      <c r="E781" s="303"/>
      <c r="F781" s="303"/>
      <c r="G781" s="303"/>
      <c r="H781" s="303"/>
      <c r="I781" s="303"/>
      <c r="J781" s="303"/>
      <c r="K781" s="303"/>
      <c r="L781" s="303"/>
      <c r="M781" s="303"/>
      <c r="N781" s="303"/>
      <c r="O781" s="303"/>
      <c r="P781" s="303"/>
      <c r="Q781" s="303"/>
      <c r="R781" s="303"/>
      <c r="S781" s="303"/>
      <c r="T781" s="303"/>
      <c r="U781" s="303"/>
      <c r="V781" s="303"/>
      <c r="W781" s="303"/>
      <c r="X781" s="303"/>
      <c r="Y781" s="303"/>
      <c r="Z781" s="303"/>
      <c r="AA781" s="303"/>
      <c r="AB781" s="303"/>
      <c r="AC781" s="303"/>
      <c r="AD781" s="303"/>
    </row>
    <row r="782" spans="1:30" s="329" customFormat="1" ht="12.75" customHeight="1">
      <c r="A782" s="544"/>
      <c r="B782" s="303"/>
      <c r="C782" s="303"/>
      <c r="D782" s="303"/>
      <c r="E782" s="303"/>
      <c r="F782" s="303"/>
      <c r="G782" s="303"/>
      <c r="H782" s="303"/>
      <c r="I782" s="303"/>
      <c r="J782" s="303"/>
      <c r="K782" s="303"/>
      <c r="L782" s="303"/>
      <c r="M782" s="303"/>
      <c r="N782" s="303"/>
      <c r="O782" s="303"/>
      <c r="P782" s="303"/>
      <c r="Q782" s="303"/>
      <c r="R782" s="303"/>
      <c r="S782" s="303"/>
      <c r="T782" s="303"/>
      <c r="U782" s="303"/>
      <c r="V782" s="303"/>
      <c r="W782" s="303"/>
      <c r="X782" s="303"/>
      <c r="Y782" s="303"/>
      <c r="Z782" s="303"/>
      <c r="AA782" s="303"/>
      <c r="AB782" s="303"/>
      <c r="AC782" s="303"/>
      <c r="AD782" s="303"/>
    </row>
    <row r="783" spans="1:30" s="329" customFormat="1" ht="12.75" customHeight="1">
      <c r="A783" s="544"/>
      <c r="B783" s="303"/>
      <c r="C783" s="303"/>
      <c r="D783" s="303"/>
      <c r="E783" s="303"/>
      <c r="F783" s="303"/>
      <c r="G783" s="303"/>
      <c r="H783" s="303"/>
      <c r="I783" s="303"/>
      <c r="J783" s="303"/>
      <c r="K783" s="303"/>
      <c r="L783" s="303"/>
      <c r="M783" s="303"/>
      <c r="N783" s="303"/>
      <c r="O783" s="303"/>
      <c r="P783" s="303"/>
      <c r="Q783" s="303"/>
      <c r="R783" s="303"/>
      <c r="S783" s="303"/>
      <c r="T783" s="303"/>
      <c r="U783" s="303"/>
      <c r="V783" s="303"/>
      <c r="W783" s="303"/>
      <c r="X783" s="303"/>
      <c r="Y783" s="303"/>
      <c r="Z783" s="303"/>
      <c r="AA783" s="303"/>
      <c r="AB783" s="303"/>
      <c r="AC783" s="303"/>
      <c r="AD783" s="303"/>
    </row>
    <row r="784" spans="1:30" s="329" customFormat="1" ht="12.75" customHeight="1">
      <c r="A784" s="544"/>
      <c r="B784" s="303"/>
      <c r="C784" s="303"/>
      <c r="D784" s="303"/>
      <c r="E784" s="303"/>
      <c r="F784" s="303"/>
      <c r="G784" s="303"/>
      <c r="H784" s="303"/>
      <c r="I784" s="303"/>
      <c r="J784" s="303"/>
      <c r="K784" s="303"/>
      <c r="L784" s="303"/>
      <c r="M784" s="303"/>
      <c r="N784" s="303"/>
      <c r="O784" s="303"/>
      <c r="P784" s="303"/>
      <c r="Q784" s="303"/>
      <c r="R784" s="303"/>
      <c r="S784" s="303"/>
      <c r="T784" s="303"/>
      <c r="U784" s="303"/>
      <c r="V784" s="303"/>
      <c r="W784" s="303"/>
      <c r="X784" s="303"/>
      <c r="Y784" s="303"/>
      <c r="Z784" s="303"/>
      <c r="AA784" s="303"/>
      <c r="AB784" s="303"/>
      <c r="AC784" s="303"/>
      <c r="AD784" s="303"/>
    </row>
    <row r="785" spans="1:30" s="329" customFormat="1" ht="12.75" customHeight="1">
      <c r="A785" s="544"/>
      <c r="B785" s="303"/>
      <c r="C785" s="303"/>
      <c r="D785" s="303"/>
      <c r="E785" s="303"/>
      <c r="F785" s="303"/>
      <c r="G785" s="303"/>
      <c r="H785" s="303"/>
      <c r="I785" s="303"/>
      <c r="J785" s="303"/>
      <c r="K785" s="303"/>
      <c r="L785" s="303"/>
      <c r="M785" s="303"/>
      <c r="N785" s="303"/>
      <c r="O785" s="303"/>
      <c r="P785" s="303"/>
      <c r="Q785" s="303"/>
      <c r="R785" s="303"/>
      <c r="S785" s="303"/>
      <c r="T785" s="303"/>
      <c r="U785" s="303"/>
      <c r="V785" s="303"/>
      <c r="W785" s="303"/>
      <c r="X785" s="303"/>
      <c r="Y785" s="303"/>
      <c r="Z785" s="303"/>
      <c r="AA785" s="303"/>
      <c r="AB785" s="303"/>
      <c r="AC785" s="303"/>
      <c r="AD785" s="303"/>
    </row>
    <row r="786" spans="1:30" s="329" customFormat="1" ht="12.75" customHeight="1">
      <c r="A786" s="544"/>
      <c r="B786" s="303"/>
      <c r="C786" s="303"/>
      <c r="D786" s="303"/>
      <c r="E786" s="303"/>
      <c r="F786" s="303"/>
      <c r="G786" s="303"/>
      <c r="H786" s="303"/>
      <c r="I786" s="303"/>
      <c r="J786" s="303"/>
      <c r="K786" s="303"/>
      <c r="L786" s="303"/>
      <c r="M786" s="303"/>
      <c r="N786" s="303"/>
      <c r="O786" s="303"/>
      <c r="P786" s="303"/>
      <c r="Q786" s="303"/>
      <c r="R786" s="303"/>
      <c r="S786" s="303"/>
      <c r="T786" s="303"/>
      <c r="U786" s="303"/>
      <c r="V786" s="303"/>
      <c r="W786" s="303"/>
      <c r="X786" s="303"/>
      <c r="Y786" s="303"/>
      <c r="Z786" s="303"/>
      <c r="AA786" s="303"/>
      <c r="AB786" s="303"/>
      <c r="AC786" s="303"/>
      <c r="AD786" s="303"/>
    </row>
    <row r="787" spans="1:30" s="329" customFormat="1" ht="12.75" customHeight="1">
      <c r="A787" s="544"/>
      <c r="B787" s="303"/>
      <c r="C787" s="303"/>
      <c r="D787" s="303"/>
      <c r="E787" s="303"/>
      <c r="F787" s="303"/>
      <c r="G787" s="303"/>
      <c r="H787" s="303"/>
      <c r="I787" s="303"/>
      <c r="J787" s="303"/>
      <c r="K787" s="303"/>
      <c r="L787" s="303"/>
      <c r="M787" s="303"/>
      <c r="N787" s="303"/>
      <c r="O787" s="303"/>
      <c r="P787" s="303"/>
      <c r="Q787" s="303"/>
      <c r="R787" s="303"/>
      <c r="S787" s="303"/>
      <c r="T787" s="303"/>
      <c r="U787" s="303"/>
      <c r="V787" s="303"/>
      <c r="W787" s="303"/>
      <c r="X787" s="303"/>
      <c r="Y787" s="303"/>
      <c r="Z787" s="303"/>
      <c r="AA787" s="303"/>
      <c r="AB787" s="303"/>
      <c r="AC787" s="303"/>
      <c r="AD787" s="303"/>
    </row>
    <row r="788" spans="1:30" s="329" customFormat="1" ht="12.75" customHeight="1">
      <c r="A788" s="544"/>
      <c r="B788" s="303"/>
      <c r="C788" s="303"/>
      <c r="D788" s="303"/>
      <c r="E788" s="303"/>
      <c r="F788" s="303"/>
      <c r="G788" s="303"/>
      <c r="H788" s="303"/>
      <c r="I788" s="303"/>
      <c r="J788" s="303"/>
      <c r="K788" s="303"/>
      <c r="L788" s="303"/>
      <c r="M788" s="303"/>
      <c r="N788" s="303"/>
      <c r="O788" s="303"/>
      <c r="P788" s="303"/>
      <c r="Q788" s="303"/>
      <c r="R788" s="303"/>
      <c r="S788" s="303"/>
      <c r="T788" s="303"/>
      <c r="U788" s="303"/>
      <c r="V788" s="303"/>
      <c r="W788" s="303"/>
      <c r="X788" s="303"/>
      <c r="Y788" s="303"/>
      <c r="Z788" s="303"/>
      <c r="AA788" s="303"/>
      <c r="AB788" s="303"/>
      <c r="AC788" s="303"/>
      <c r="AD788" s="303"/>
    </row>
    <row r="789" spans="1:30" s="329" customFormat="1" ht="12.75" customHeight="1">
      <c r="A789" s="544"/>
      <c r="B789" s="303"/>
      <c r="C789" s="303"/>
      <c r="D789" s="303"/>
      <c r="E789" s="303"/>
      <c r="F789" s="303"/>
      <c r="G789" s="303"/>
      <c r="H789" s="303"/>
      <c r="I789" s="303"/>
      <c r="J789" s="303"/>
      <c r="K789" s="303"/>
      <c r="L789" s="303"/>
      <c r="M789" s="303"/>
      <c r="N789" s="303"/>
      <c r="O789" s="303"/>
      <c r="P789" s="303"/>
      <c r="Q789" s="303"/>
      <c r="R789" s="303"/>
      <c r="S789" s="303"/>
      <c r="T789" s="303"/>
      <c r="U789" s="303"/>
      <c r="V789" s="303"/>
      <c r="W789" s="303"/>
      <c r="X789" s="303"/>
      <c r="Y789" s="303"/>
      <c r="Z789" s="303"/>
      <c r="AA789" s="303"/>
      <c r="AB789" s="303"/>
      <c r="AC789" s="303"/>
      <c r="AD789" s="303"/>
    </row>
    <row r="790" spans="1:30" s="329" customFormat="1" ht="12.75" customHeight="1">
      <c r="A790" s="544"/>
      <c r="B790" s="303"/>
      <c r="C790" s="303"/>
      <c r="D790" s="303"/>
      <c r="E790" s="303"/>
      <c r="F790" s="303"/>
      <c r="G790" s="303"/>
      <c r="H790" s="303"/>
      <c r="I790" s="303"/>
      <c r="J790" s="303"/>
      <c r="K790" s="303"/>
      <c r="L790" s="303"/>
      <c r="M790" s="303"/>
      <c r="N790" s="303"/>
      <c r="O790" s="303"/>
      <c r="P790" s="303"/>
      <c r="Q790" s="303"/>
      <c r="R790" s="303"/>
      <c r="S790" s="303"/>
      <c r="T790" s="303"/>
      <c r="U790" s="303"/>
      <c r="V790" s="303"/>
      <c r="W790" s="303"/>
      <c r="X790" s="303"/>
      <c r="Y790" s="303"/>
      <c r="Z790" s="303"/>
      <c r="AA790" s="303"/>
      <c r="AB790" s="303"/>
      <c r="AC790" s="303"/>
      <c r="AD790" s="303"/>
    </row>
    <row r="791" spans="1:30" s="329" customFormat="1" ht="12.75" customHeight="1">
      <c r="A791" s="544"/>
      <c r="B791" s="303"/>
      <c r="C791" s="303"/>
      <c r="D791" s="303"/>
      <c r="E791" s="303"/>
      <c r="F791" s="303"/>
      <c r="G791" s="303"/>
      <c r="H791" s="303"/>
      <c r="I791" s="303"/>
      <c r="J791" s="303"/>
      <c r="K791" s="303"/>
      <c r="L791" s="303"/>
      <c r="M791" s="303"/>
      <c r="N791" s="303"/>
      <c r="O791" s="303"/>
      <c r="P791" s="303"/>
      <c r="Q791" s="303"/>
      <c r="R791" s="303"/>
      <c r="S791" s="303"/>
      <c r="T791" s="303"/>
      <c r="U791" s="303"/>
      <c r="V791" s="303"/>
      <c r="W791" s="303"/>
      <c r="X791" s="303"/>
      <c r="Y791" s="303"/>
      <c r="Z791" s="303"/>
      <c r="AA791" s="303"/>
      <c r="AB791" s="303"/>
      <c r="AC791" s="303"/>
      <c r="AD791" s="303"/>
    </row>
    <row r="792" spans="1:30" s="329" customFormat="1" ht="12.75" customHeight="1">
      <c r="A792" s="544"/>
      <c r="B792" s="303"/>
      <c r="C792" s="303"/>
      <c r="D792" s="303"/>
      <c r="E792" s="303"/>
      <c r="F792" s="303"/>
      <c r="G792" s="303"/>
      <c r="H792" s="303"/>
      <c r="I792" s="303"/>
      <c r="J792" s="303"/>
      <c r="K792" s="303"/>
      <c r="L792" s="303"/>
      <c r="M792" s="303"/>
      <c r="N792" s="303"/>
      <c r="O792" s="303"/>
      <c r="P792" s="303"/>
      <c r="Q792" s="303"/>
      <c r="R792" s="303"/>
      <c r="S792" s="303"/>
      <c r="T792" s="303"/>
      <c r="U792" s="303"/>
      <c r="V792" s="303"/>
      <c r="W792" s="303"/>
      <c r="X792" s="303"/>
      <c r="Y792" s="303"/>
      <c r="Z792" s="303"/>
      <c r="AA792" s="303"/>
      <c r="AB792" s="303"/>
      <c r="AC792" s="303"/>
      <c r="AD792" s="303"/>
    </row>
    <row r="793" spans="1:30" s="329" customFormat="1" ht="12.75" customHeight="1">
      <c r="A793" s="544"/>
      <c r="B793" s="303"/>
      <c r="C793" s="303"/>
      <c r="D793" s="303"/>
      <c r="E793" s="303"/>
      <c r="F793" s="303"/>
      <c r="G793" s="303"/>
      <c r="H793" s="303"/>
      <c r="I793" s="303"/>
      <c r="J793" s="303"/>
      <c r="K793" s="303"/>
      <c r="L793" s="303"/>
      <c r="M793" s="303"/>
      <c r="N793" s="303"/>
      <c r="O793" s="303"/>
      <c r="P793" s="303"/>
      <c r="Q793" s="303"/>
      <c r="R793" s="303"/>
      <c r="S793" s="303"/>
      <c r="T793" s="303"/>
      <c r="U793" s="303"/>
      <c r="V793" s="303"/>
      <c r="W793" s="303"/>
      <c r="X793" s="303"/>
      <c r="Y793" s="303"/>
      <c r="Z793" s="303"/>
      <c r="AA793" s="303"/>
      <c r="AB793" s="303"/>
      <c r="AC793" s="303"/>
      <c r="AD793" s="303"/>
    </row>
    <row r="794" spans="1:30" s="329" customFormat="1" ht="12.75" customHeight="1">
      <c r="A794" s="544"/>
      <c r="B794" s="303"/>
      <c r="C794" s="303"/>
      <c r="D794" s="303"/>
      <c r="E794" s="303"/>
      <c r="F794" s="303"/>
      <c r="G794" s="303"/>
      <c r="H794" s="303"/>
      <c r="I794" s="303"/>
      <c r="J794" s="303"/>
      <c r="K794" s="303"/>
      <c r="L794" s="303"/>
      <c r="M794" s="303"/>
      <c r="N794" s="303"/>
      <c r="O794" s="303"/>
      <c r="P794" s="303"/>
      <c r="Q794" s="303"/>
      <c r="R794" s="303"/>
      <c r="S794" s="303"/>
      <c r="T794" s="303"/>
      <c r="U794" s="303"/>
      <c r="V794" s="303"/>
      <c r="W794" s="303"/>
      <c r="X794" s="303"/>
      <c r="Y794" s="303"/>
      <c r="Z794" s="303"/>
      <c r="AA794" s="303"/>
      <c r="AB794" s="303"/>
      <c r="AC794" s="303"/>
      <c r="AD794" s="303"/>
    </row>
    <row r="795" spans="1:30" s="329" customFormat="1" ht="12.75" customHeight="1">
      <c r="A795" s="544"/>
      <c r="B795" s="303"/>
      <c r="C795" s="303"/>
      <c r="D795" s="303"/>
      <c r="E795" s="303"/>
      <c r="F795" s="303"/>
      <c r="G795" s="303"/>
      <c r="H795" s="303"/>
      <c r="I795" s="303"/>
      <c r="J795" s="303"/>
      <c r="K795" s="303"/>
      <c r="L795" s="303"/>
      <c r="M795" s="303"/>
      <c r="N795" s="303"/>
      <c r="O795" s="303"/>
      <c r="P795" s="303"/>
      <c r="Q795" s="303"/>
      <c r="R795" s="303"/>
      <c r="S795" s="303"/>
      <c r="T795" s="303"/>
      <c r="U795" s="303"/>
      <c r="V795" s="303"/>
      <c r="W795" s="303"/>
      <c r="X795" s="303"/>
      <c r="Y795" s="303"/>
      <c r="Z795" s="303"/>
      <c r="AA795" s="303"/>
      <c r="AB795" s="303"/>
      <c r="AC795" s="303"/>
      <c r="AD795" s="303"/>
    </row>
    <row r="796" spans="1:30" s="329" customFormat="1" ht="12.75" customHeight="1">
      <c r="A796" s="544"/>
      <c r="B796" s="303"/>
      <c r="C796" s="303"/>
      <c r="D796" s="303"/>
      <c r="E796" s="303"/>
      <c r="F796" s="303"/>
      <c r="G796" s="303"/>
      <c r="H796" s="303"/>
      <c r="I796" s="303"/>
      <c r="J796" s="303"/>
      <c r="K796" s="303"/>
      <c r="L796" s="303"/>
      <c r="M796" s="303"/>
      <c r="N796" s="303"/>
      <c r="O796" s="303"/>
      <c r="P796" s="303"/>
      <c r="Q796" s="303"/>
      <c r="R796" s="303"/>
      <c r="S796" s="303"/>
      <c r="T796" s="303"/>
      <c r="U796" s="303"/>
      <c r="V796" s="303"/>
      <c r="W796" s="303"/>
      <c r="X796" s="303"/>
      <c r="Y796" s="303"/>
      <c r="Z796" s="303"/>
      <c r="AA796" s="303"/>
      <c r="AB796" s="303"/>
      <c r="AC796" s="303"/>
      <c r="AD796" s="303"/>
    </row>
    <row r="797" spans="1:30" s="329" customFormat="1" ht="12.75" customHeight="1">
      <c r="A797" s="544"/>
      <c r="B797" s="303"/>
      <c r="C797" s="303"/>
      <c r="D797" s="303"/>
      <c r="E797" s="303"/>
      <c r="F797" s="303"/>
      <c r="G797" s="303"/>
      <c r="H797" s="303"/>
      <c r="I797" s="303"/>
      <c r="J797" s="303"/>
      <c r="K797" s="303"/>
      <c r="L797" s="303"/>
      <c r="M797" s="303"/>
      <c r="N797" s="303"/>
      <c r="O797" s="303"/>
      <c r="P797" s="303"/>
      <c r="Q797" s="303"/>
      <c r="R797" s="303"/>
      <c r="S797" s="303"/>
      <c r="T797" s="303"/>
      <c r="U797" s="303"/>
      <c r="V797" s="303"/>
      <c r="W797" s="303"/>
      <c r="X797" s="303"/>
      <c r="Y797" s="303"/>
      <c r="Z797" s="303"/>
      <c r="AA797" s="303"/>
      <c r="AB797" s="303"/>
      <c r="AC797" s="303"/>
      <c r="AD797" s="303"/>
    </row>
    <row r="798" spans="1:30" s="329" customFormat="1" ht="12.75" customHeight="1">
      <c r="A798" s="544"/>
      <c r="B798" s="303"/>
      <c r="C798" s="303"/>
      <c r="D798" s="303"/>
      <c r="E798" s="303"/>
      <c r="F798" s="303"/>
      <c r="G798" s="303"/>
      <c r="H798" s="303"/>
      <c r="I798" s="303"/>
      <c r="J798" s="303"/>
      <c r="K798" s="303"/>
      <c r="L798" s="303"/>
      <c r="M798" s="303"/>
      <c r="N798" s="303"/>
      <c r="O798" s="303"/>
      <c r="P798" s="303"/>
      <c r="Q798" s="303"/>
      <c r="R798" s="303"/>
      <c r="S798" s="303"/>
      <c r="T798" s="303"/>
      <c r="U798" s="303"/>
      <c r="V798" s="303"/>
      <c r="W798" s="303"/>
      <c r="X798" s="303"/>
      <c r="Y798" s="303"/>
      <c r="Z798" s="303"/>
      <c r="AA798" s="303"/>
      <c r="AB798" s="303"/>
      <c r="AC798" s="303"/>
      <c r="AD798" s="303"/>
    </row>
    <row r="799" spans="1:30" s="329" customFormat="1" ht="12.75" customHeight="1">
      <c r="A799" s="544"/>
      <c r="B799" s="303"/>
      <c r="C799" s="303"/>
      <c r="D799" s="303"/>
      <c r="E799" s="303"/>
      <c r="F799" s="303"/>
      <c r="G799" s="303"/>
      <c r="H799" s="303"/>
      <c r="I799" s="303"/>
      <c r="J799" s="303"/>
      <c r="K799" s="303"/>
      <c r="L799" s="303"/>
      <c r="M799" s="303"/>
      <c r="N799" s="303"/>
      <c r="O799" s="303"/>
      <c r="P799" s="303"/>
      <c r="Q799" s="303"/>
      <c r="R799" s="303"/>
      <c r="S799" s="303"/>
      <c r="T799" s="303"/>
      <c r="U799" s="303"/>
      <c r="V799" s="303"/>
      <c r="W799" s="303"/>
      <c r="X799" s="303"/>
      <c r="Y799" s="303"/>
      <c r="Z799" s="303"/>
      <c r="AA799" s="303"/>
      <c r="AB799" s="303"/>
      <c r="AC799" s="303"/>
      <c r="AD799" s="303"/>
    </row>
    <row r="800" spans="1:30" s="329" customFormat="1" ht="12.75" customHeight="1">
      <c r="A800" s="544"/>
      <c r="B800" s="303"/>
      <c r="C800" s="303"/>
      <c r="D800" s="303"/>
      <c r="E800" s="303"/>
      <c r="F800" s="303"/>
      <c r="G800" s="303"/>
      <c r="H800" s="303"/>
      <c r="I800" s="303"/>
      <c r="J800" s="303"/>
      <c r="K800" s="303"/>
      <c r="L800" s="303"/>
      <c r="M800" s="303"/>
      <c r="N800" s="303"/>
      <c r="O800" s="303"/>
      <c r="P800" s="303"/>
      <c r="Q800" s="303"/>
      <c r="R800" s="303"/>
      <c r="S800" s="303"/>
      <c r="T800" s="303"/>
      <c r="U800" s="303"/>
      <c r="V800" s="303"/>
      <c r="W800" s="303"/>
      <c r="X800" s="303"/>
      <c r="Y800" s="303"/>
      <c r="Z800" s="303"/>
      <c r="AA800" s="303"/>
      <c r="AB800" s="303"/>
      <c r="AC800" s="303"/>
      <c r="AD800" s="303"/>
    </row>
    <row r="801" spans="1:30" s="329" customFormat="1" ht="12.75" customHeight="1">
      <c r="A801" s="544"/>
      <c r="B801" s="303"/>
      <c r="C801" s="303"/>
      <c r="D801" s="303"/>
      <c r="E801" s="303"/>
      <c r="F801" s="303"/>
      <c r="G801" s="303"/>
      <c r="H801" s="303"/>
      <c r="I801" s="303"/>
      <c r="J801" s="303"/>
      <c r="K801" s="303"/>
      <c r="L801" s="303"/>
      <c r="M801" s="303"/>
      <c r="N801" s="303"/>
      <c r="O801" s="303"/>
      <c r="P801" s="303"/>
      <c r="Q801" s="303"/>
      <c r="R801" s="303"/>
      <c r="S801" s="303"/>
      <c r="T801" s="303"/>
      <c r="U801" s="303"/>
      <c r="V801" s="303"/>
      <c r="W801" s="303"/>
      <c r="X801" s="303"/>
      <c r="Y801" s="303"/>
      <c r="Z801" s="303"/>
      <c r="AA801" s="303"/>
      <c r="AB801" s="303"/>
      <c r="AC801" s="303"/>
      <c r="AD801" s="303"/>
    </row>
    <row r="802" spans="1:30" s="329" customFormat="1" ht="12.75" customHeight="1">
      <c r="A802" s="544"/>
      <c r="B802" s="303"/>
      <c r="C802" s="303"/>
      <c r="D802" s="303"/>
      <c r="E802" s="303"/>
      <c r="F802" s="303"/>
      <c r="G802" s="303"/>
      <c r="H802" s="303"/>
      <c r="I802" s="303"/>
      <c r="J802" s="303"/>
      <c r="K802" s="303"/>
      <c r="L802" s="303"/>
      <c r="M802" s="303"/>
      <c r="N802" s="303"/>
      <c r="O802" s="303"/>
      <c r="P802" s="303"/>
      <c r="Q802" s="303"/>
      <c r="R802" s="303"/>
      <c r="S802" s="303"/>
      <c r="T802" s="303"/>
      <c r="U802" s="303"/>
      <c r="V802" s="303"/>
      <c r="W802" s="303"/>
      <c r="X802" s="303"/>
      <c r="Y802" s="303"/>
      <c r="Z802" s="303"/>
      <c r="AA802" s="303"/>
      <c r="AB802" s="303"/>
      <c r="AC802" s="303"/>
      <c r="AD802" s="303"/>
    </row>
    <row r="803" spans="1:30" s="329" customFormat="1" ht="12.75" customHeight="1">
      <c r="A803" s="544"/>
      <c r="B803" s="303"/>
      <c r="C803" s="303"/>
      <c r="D803" s="303"/>
      <c r="E803" s="303"/>
      <c r="F803" s="303"/>
      <c r="G803" s="303"/>
      <c r="H803" s="303"/>
      <c r="I803" s="303"/>
      <c r="J803" s="303"/>
      <c r="K803" s="303"/>
      <c r="L803" s="303"/>
      <c r="M803" s="303"/>
      <c r="N803" s="303"/>
      <c r="O803" s="303"/>
      <c r="P803" s="303"/>
      <c r="Q803" s="303"/>
      <c r="R803" s="303"/>
      <c r="S803" s="303"/>
      <c r="T803" s="303"/>
      <c r="U803" s="303"/>
      <c r="V803" s="303"/>
      <c r="W803" s="303"/>
      <c r="X803" s="303"/>
      <c r="Y803" s="303"/>
      <c r="Z803" s="303"/>
      <c r="AA803" s="303"/>
      <c r="AB803" s="303"/>
      <c r="AC803" s="303"/>
      <c r="AD803" s="303"/>
    </row>
    <row r="804" spans="1:30" s="329" customFormat="1" ht="12.75" customHeight="1">
      <c r="A804" s="544"/>
      <c r="B804" s="303"/>
      <c r="C804" s="303"/>
      <c r="D804" s="303"/>
      <c r="E804" s="303"/>
      <c r="F804" s="303"/>
      <c r="G804" s="303"/>
      <c r="H804" s="303"/>
      <c r="I804" s="303"/>
      <c r="J804" s="303"/>
      <c r="K804" s="303"/>
      <c r="L804" s="303"/>
      <c r="M804" s="303"/>
      <c r="N804" s="303"/>
      <c r="O804" s="303"/>
      <c r="P804" s="303"/>
      <c r="Q804" s="303"/>
      <c r="R804" s="303"/>
      <c r="S804" s="303"/>
      <c r="T804" s="303"/>
      <c r="U804" s="303"/>
      <c r="V804" s="303"/>
      <c r="W804" s="303"/>
      <c r="X804" s="303"/>
      <c r="Y804" s="303"/>
      <c r="Z804" s="303"/>
      <c r="AA804" s="303"/>
      <c r="AB804" s="303"/>
      <c r="AC804" s="303"/>
      <c r="AD804" s="303"/>
    </row>
    <row r="805" spans="1:30" s="329" customFormat="1" ht="12.75" customHeight="1">
      <c r="A805" s="544"/>
      <c r="B805" s="303"/>
      <c r="C805" s="303"/>
      <c r="D805" s="303"/>
      <c r="E805" s="303"/>
      <c r="F805" s="303"/>
      <c r="G805" s="303"/>
      <c r="H805" s="303"/>
      <c r="I805" s="303"/>
      <c r="J805" s="303"/>
      <c r="K805" s="303"/>
      <c r="L805" s="303"/>
      <c r="M805" s="303"/>
      <c r="N805" s="303"/>
      <c r="O805" s="303"/>
      <c r="P805" s="303"/>
      <c r="Q805" s="303"/>
      <c r="R805" s="303"/>
      <c r="S805" s="303"/>
      <c r="T805" s="303"/>
      <c r="U805" s="303"/>
      <c r="V805" s="303"/>
      <c r="W805" s="303"/>
      <c r="X805" s="303"/>
      <c r="Y805" s="303"/>
      <c r="Z805" s="303"/>
      <c r="AA805" s="303"/>
      <c r="AB805" s="303"/>
      <c r="AC805" s="303"/>
      <c r="AD805" s="303"/>
    </row>
    <row r="806" spans="1:30" s="329" customFormat="1" ht="12.75" customHeight="1">
      <c r="A806" s="544"/>
      <c r="B806" s="303"/>
      <c r="C806" s="303"/>
      <c r="D806" s="303"/>
      <c r="E806" s="303"/>
      <c r="F806" s="303"/>
      <c r="G806" s="303"/>
      <c r="H806" s="303"/>
      <c r="I806" s="303"/>
      <c r="J806" s="303"/>
      <c r="K806" s="303"/>
      <c r="L806" s="303"/>
      <c r="M806" s="303"/>
      <c r="N806" s="303"/>
      <c r="O806" s="303"/>
      <c r="P806" s="303"/>
      <c r="Q806" s="303"/>
      <c r="R806" s="303"/>
      <c r="S806" s="303"/>
      <c r="T806" s="303"/>
      <c r="U806" s="303"/>
      <c r="V806" s="303"/>
      <c r="W806" s="303"/>
      <c r="X806" s="303"/>
      <c r="Y806" s="303"/>
      <c r="Z806" s="303"/>
      <c r="AA806" s="303"/>
      <c r="AB806" s="303"/>
      <c r="AC806" s="303"/>
      <c r="AD806" s="303"/>
    </row>
    <row r="807" spans="1:30" s="329" customFormat="1" ht="12.75" customHeight="1">
      <c r="A807" s="544"/>
      <c r="B807" s="303"/>
      <c r="C807" s="303"/>
      <c r="D807" s="303"/>
      <c r="E807" s="303"/>
      <c r="F807" s="303"/>
      <c r="G807" s="303"/>
      <c r="H807" s="303"/>
      <c r="I807" s="303"/>
      <c r="J807" s="303"/>
      <c r="K807" s="303"/>
      <c r="L807" s="303"/>
      <c r="M807" s="303"/>
      <c r="N807" s="303"/>
      <c r="O807" s="303"/>
      <c r="P807" s="303"/>
      <c r="Q807" s="303"/>
      <c r="R807" s="303"/>
      <c r="S807" s="303"/>
      <c r="T807" s="303"/>
      <c r="U807" s="303"/>
      <c r="V807" s="303"/>
      <c r="W807" s="303"/>
      <c r="X807" s="303"/>
      <c r="Y807" s="303"/>
      <c r="Z807" s="303"/>
      <c r="AA807" s="303"/>
      <c r="AB807" s="303"/>
      <c r="AC807" s="303"/>
      <c r="AD807" s="303"/>
    </row>
    <row r="808" spans="1:30" s="329" customFormat="1" ht="12.75" customHeight="1">
      <c r="A808" s="544"/>
      <c r="B808" s="303"/>
      <c r="C808" s="303"/>
      <c r="D808" s="303"/>
      <c r="E808" s="303"/>
      <c r="F808" s="303"/>
      <c r="G808" s="303"/>
      <c r="H808" s="303"/>
      <c r="I808" s="303"/>
      <c r="J808" s="303"/>
      <c r="K808" s="303"/>
      <c r="L808" s="303"/>
      <c r="M808" s="303"/>
      <c r="N808" s="303"/>
      <c r="O808" s="303"/>
      <c r="P808" s="303"/>
      <c r="Q808" s="303"/>
      <c r="R808" s="303"/>
      <c r="S808" s="303"/>
      <c r="T808" s="303"/>
      <c r="U808" s="303"/>
      <c r="V808" s="303"/>
      <c r="W808" s="303"/>
      <c r="X808" s="303"/>
      <c r="Y808" s="303"/>
      <c r="Z808" s="303"/>
      <c r="AA808" s="303"/>
      <c r="AB808" s="303"/>
      <c r="AC808" s="303"/>
      <c r="AD808" s="303"/>
    </row>
    <row r="809" spans="1:30" s="329" customFormat="1" ht="12.75" customHeight="1">
      <c r="A809" s="544"/>
      <c r="B809" s="303"/>
      <c r="C809" s="303"/>
      <c r="D809" s="303"/>
      <c r="E809" s="303"/>
      <c r="F809" s="303"/>
      <c r="G809" s="303"/>
      <c r="H809" s="303"/>
      <c r="I809" s="303"/>
      <c r="J809" s="303"/>
      <c r="K809" s="303"/>
      <c r="L809" s="303"/>
      <c r="M809" s="303"/>
      <c r="N809" s="303"/>
      <c r="O809" s="303"/>
      <c r="P809" s="303"/>
      <c r="Q809" s="303"/>
      <c r="R809" s="303"/>
      <c r="S809" s="303"/>
      <c r="T809" s="303"/>
      <c r="U809" s="303"/>
      <c r="V809" s="303"/>
      <c r="W809" s="303"/>
      <c r="X809" s="303"/>
      <c r="Y809" s="303"/>
      <c r="Z809" s="303"/>
      <c r="AA809" s="303"/>
      <c r="AB809" s="303"/>
      <c r="AC809" s="303"/>
      <c r="AD809" s="303"/>
    </row>
    <row r="810" spans="1:30" s="329" customFormat="1" ht="12.75" customHeight="1">
      <c r="A810" s="544"/>
      <c r="B810" s="303"/>
      <c r="C810" s="303"/>
      <c r="D810" s="303"/>
      <c r="E810" s="303"/>
      <c r="F810" s="303"/>
      <c r="G810" s="303"/>
      <c r="H810" s="303"/>
      <c r="I810" s="303"/>
      <c r="J810" s="303"/>
      <c r="K810" s="303"/>
      <c r="L810" s="303"/>
      <c r="M810" s="303"/>
      <c r="N810" s="303"/>
      <c r="O810" s="303"/>
      <c r="P810" s="303"/>
      <c r="Q810" s="303"/>
      <c r="R810" s="303"/>
      <c r="S810" s="303"/>
      <c r="T810" s="303"/>
      <c r="U810" s="303"/>
      <c r="V810" s="303"/>
      <c r="W810" s="303"/>
      <c r="X810" s="303"/>
      <c r="Y810" s="303"/>
      <c r="Z810" s="303"/>
      <c r="AA810" s="303"/>
      <c r="AB810" s="303"/>
      <c r="AC810" s="303"/>
      <c r="AD810" s="303"/>
    </row>
    <row r="811" spans="1:30" s="329" customFormat="1" ht="12.75" customHeight="1">
      <c r="A811" s="544"/>
      <c r="B811" s="303"/>
      <c r="C811" s="303"/>
      <c r="D811" s="303"/>
      <c r="E811" s="303"/>
      <c r="F811" s="303"/>
      <c r="G811" s="303"/>
      <c r="H811" s="303"/>
      <c r="I811" s="303"/>
      <c r="J811" s="303"/>
      <c r="K811" s="303"/>
      <c r="L811" s="303"/>
      <c r="M811" s="303"/>
      <c r="N811" s="303"/>
      <c r="O811" s="303"/>
      <c r="P811" s="303"/>
      <c r="Q811" s="303"/>
      <c r="R811" s="303"/>
      <c r="S811" s="303"/>
      <c r="T811" s="303"/>
      <c r="U811" s="303"/>
      <c r="V811" s="303"/>
      <c r="W811" s="303"/>
      <c r="X811" s="303"/>
      <c r="Y811" s="303"/>
      <c r="Z811" s="303"/>
      <c r="AA811" s="303"/>
      <c r="AB811" s="303"/>
      <c r="AC811" s="303"/>
      <c r="AD811" s="303"/>
    </row>
    <row r="812" spans="1:30" s="329" customFormat="1" ht="12.75" customHeight="1">
      <c r="A812" s="544"/>
      <c r="B812" s="303"/>
      <c r="C812" s="303"/>
      <c r="D812" s="303"/>
      <c r="E812" s="303"/>
      <c r="F812" s="303"/>
      <c r="G812" s="303"/>
      <c r="H812" s="303"/>
      <c r="I812" s="303"/>
      <c r="J812" s="303"/>
      <c r="K812" s="303"/>
      <c r="L812" s="303"/>
      <c r="M812" s="303"/>
      <c r="N812" s="303"/>
      <c r="O812" s="303"/>
      <c r="P812" s="303"/>
      <c r="Q812" s="303"/>
      <c r="R812" s="303"/>
      <c r="S812" s="303"/>
      <c r="T812" s="303"/>
      <c r="U812" s="303"/>
      <c r="V812" s="303"/>
      <c r="W812" s="303"/>
      <c r="X812" s="303"/>
      <c r="Y812" s="303"/>
      <c r="Z812" s="303"/>
      <c r="AA812" s="303"/>
      <c r="AB812" s="303"/>
      <c r="AC812" s="303"/>
      <c r="AD812" s="303"/>
    </row>
    <row r="813" spans="1:30" s="329" customFormat="1" ht="12.75" customHeight="1">
      <c r="A813" s="544"/>
      <c r="B813" s="303"/>
      <c r="C813" s="303"/>
      <c r="D813" s="303"/>
      <c r="E813" s="303"/>
      <c r="F813" s="303"/>
      <c r="G813" s="303"/>
      <c r="H813" s="303"/>
      <c r="I813" s="303"/>
      <c r="J813" s="303"/>
      <c r="K813" s="303"/>
      <c r="L813" s="303"/>
      <c r="M813" s="303"/>
      <c r="N813" s="303"/>
      <c r="O813" s="303"/>
      <c r="P813" s="303"/>
      <c r="Q813" s="303"/>
      <c r="R813" s="303"/>
      <c r="S813" s="303"/>
      <c r="T813" s="303"/>
      <c r="U813" s="303"/>
      <c r="V813" s="303"/>
      <c r="W813" s="303"/>
      <c r="X813" s="303"/>
      <c r="Y813" s="303"/>
      <c r="Z813" s="303"/>
      <c r="AA813" s="303"/>
      <c r="AB813" s="303"/>
      <c r="AC813" s="303"/>
      <c r="AD813" s="303"/>
    </row>
    <row r="814" spans="1:30" s="329" customFormat="1" ht="12.75" customHeight="1">
      <c r="A814" s="544"/>
      <c r="B814" s="303"/>
      <c r="C814" s="303"/>
      <c r="D814" s="303"/>
      <c r="E814" s="303"/>
      <c r="F814" s="303"/>
      <c r="G814" s="303"/>
      <c r="H814" s="303"/>
      <c r="I814" s="303"/>
      <c r="J814" s="303"/>
      <c r="K814" s="303"/>
      <c r="L814" s="303"/>
      <c r="M814" s="303"/>
      <c r="N814" s="303"/>
      <c r="O814" s="303"/>
      <c r="P814" s="303"/>
      <c r="Q814" s="303"/>
      <c r="R814" s="303"/>
      <c r="S814" s="303"/>
      <c r="T814" s="303"/>
      <c r="U814" s="303"/>
      <c r="V814" s="303"/>
      <c r="W814" s="303"/>
      <c r="X814" s="303"/>
      <c r="Y814" s="303"/>
      <c r="Z814" s="303"/>
      <c r="AA814" s="303"/>
      <c r="AB814" s="303"/>
      <c r="AC814" s="303"/>
      <c r="AD814" s="303"/>
    </row>
    <row r="815" spans="1:30" s="329" customFormat="1" ht="12.75" customHeight="1">
      <c r="A815" s="544"/>
      <c r="B815" s="303"/>
      <c r="C815" s="303"/>
      <c r="D815" s="303"/>
      <c r="E815" s="303"/>
      <c r="F815" s="303"/>
      <c r="G815" s="303"/>
      <c r="H815" s="303"/>
      <c r="I815" s="303"/>
      <c r="J815" s="303"/>
      <c r="K815" s="303"/>
      <c r="L815" s="303"/>
      <c r="M815" s="303"/>
      <c r="N815" s="303"/>
      <c r="O815" s="303"/>
      <c r="P815" s="303"/>
      <c r="Q815" s="303"/>
      <c r="R815" s="303"/>
      <c r="S815" s="303"/>
      <c r="T815" s="303"/>
      <c r="U815" s="303"/>
      <c r="V815" s="303"/>
      <c r="W815" s="303"/>
      <c r="X815" s="303"/>
      <c r="Y815" s="303"/>
      <c r="Z815" s="303"/>
      <c r="AA815" s="303"/>
      <c r="AB815" s="303"/>
      <c r="AC815" s="303"/>
      <c r="AD815" s="303"/>
    </row>
    <row r="816" spans="1:30" s="329" customFormat="1" ht="12.75" customHeight="1">
      <c r="A816" s="544"/>
      <c r="B816" s="303"/>
      <c r="C816" s="303"/>
      <c r="D816" s="303"/>
      <c r="E816" s="303"/>
      <c r="F816" s="303"/>
      <c r="G816" s="303"/>
      <c r="H816" s="303"/>
      <c r="I816" s="303"/>
      <c r="J816" s="303"/>
      <c r="K816" s="303"/>
      <c r="L816" s="303"/>
      <c r="M816" s="303"/>
      <c r="N816" s="303"/>
      <c r="O816" s="303"/>
      <c r="P816" s="303"/>
      <c r="Q816" s="303"/>
      <c r="R816" s="303"/>
      <c r="S816" s="303"/>
      <c r="T816" s="303"/>
      <c r="U816" s="303"/>
      <c r="V816" s="303"/>
      <c r="W816" s="303"/>
      <c r="X816" s="303"/>
      <c r="Y816" s="303"/>
      <c r="Z816" s="303"/>
      <c r="AA816" s="303"/>
      <c r="AB816" s="303"/>
      <c r="AC816" s="303"/>
      <c r="AD816" s="303"/>
    </row>
    <row r="817" spans="1:30" s="329" customFormat="1" ht="12.75" customHeight="1">
      <c r="A817" s="544"/>
      <c r="B817" s="303"/>
      <c r="C817" s="303"/>
      <c r="D817" s="303"/>
      <c r="E817" s="303"/>
      <c r="F817" s="303"/>
      <c r="G817" s="303"/>
      <c r="H817" s="303"/>
      <c r="I817" s="303"/>
      <c r="J817" s="303"/>
      <c r="K817" s="303"/>
      <c r="L817" s="303"/>
      <c r="M817" s="303"/>
      <c r="N817" s="303"/>
      <c r="O817" s="303"/>
      <c r="P817" s="303"/>
      <c r="Q817" s="303"/>
      <c r="R817" s="303"/>
      <c r="S817" s="303"/>
      <c r="T817" s="303"/>
      <c r="U817" s="303"/>
      <c r="V817" s="303"/>
      <c r="W817" s="303"/>
      <c r="X817" s="303"/>
      <c r="Y817" s="303"/>
      <c r="Z817" s="303"/>
      <c r="AA817" s="303"/>
      <c r="AB817" s="303"/>
      <c r="AC817" s="303"/>
      <c r="AD817" s="303"/>
    </row>
    <row r="818" spans="1:30" s="329" customFormat="1" ht="12.75" customHeight="1">
      <c r="A818" s="544"/>
      <c r="B818" s="303"/>
      <c r="C818" s="303"/>
      <c r="D818" s="303"/>
      <c r="E818" s="303"/>
      <c r="F818" s="303"/>
      <c r="G818" s="303"/>
      <c r="H818" s="303"/>
      <c r="I818" s="303"/>
      <c r="J818" s="303"/>
      <c r="K818" s="303"/>
      <c r="L818" s="303"/>
      <c r="M818" s="303"/>
      <c r="N818" s="303"/>
      <c r="O818" s="303"/>
      <c r="P818" s="303"/>
      <c r="Q818" s="303"/>
      <c r="R818" s="303"/>
      <c r="S818" s="303"/>
      <c r="T818" s="303"/>
      <c r="U818" s="303"/>
      <c r="V818" s="303"/>
      <c r="W818" s="303"/>
      <c r="X818" s="303"/>
      <c r="Y818" s="303"/>
      <c r="Z818" s="303"/>
      <c r="AA818" s="303"/>
      <c r="AB818" s="303"/>
      <c r="AC818" s="303"/>
      <c r="AD818" s="303"/>
    </row>
    <row r="819" spans="1:30" s="329" customFormat="1" ht="12.75" customHeight="1">
      <c r="A819" s="544"/>
      <c r="B819" s="303"/>
      <c r="C819" s="303"/>
      <c r="D819" s="303"/>
      <c r="E819" s="303"/>
      <c r="F819" s="303"/>
      <c r="G819" s="303"/>
      <c r="H819" s="303"/>
      <c r="I819" s="303"/>
      <c r="J819" s="303"/>
      <c r="K819" s="303"/>
      <c r="L819" s="303"/>
      <c r="M819" s="303"/>
      <c r="N819" s="303"/>
      <c r="O819" s="303"/>
      <c r="P819" s="303"/>
      <c r="Q819" s="303"/>
      <c r="R819" s="303"/>
      <c r="S819" s="303"/>
      <c r="T819" s="303"/>
      <c r="U819" s="303"/>
      <c r="V819" s="303"/>
      <c r="W819" s="303"/>
      <c r="X819" s="303"/>
      <c r="Y819" s="303"/>
      <c r="Z819" s="303"/>
      <c r="AA819" s="303"/>
      <c r="AB819" s="303"/>
      <c r="AC819" s="303"/>
      <c r="AD819" s="303"/>
    </row>
    <row r="820" spans="1:30" s="329" customFormat="1" ht="12.75" customHeight="1">
      <c r="A820" s="544"/>
      <c r="B820" s="303"/>
      <c r="C820" s="303"/>
      <c r="D820" s="303"/>
      <c r="E820" s="303"/>
      <c r="F820" s="303"/>
      <c r="G820" s="303"/>
      <c r="H820" s="303"/>
      <c r="I820" s="303"/>
      <c r="J820" s="303"/>
      <c r="K820" s="303"/>
      <c r="L820" s="303"/>
      <c r="M820" s="303"/>
      <c r="N820" s="303"/>
      <c r="O820" s="303"/>
      <c r="P820" s="303"/>
      <c r="Q820" s="303"/>
      <c r="R820" s="303"/>
      <c r="S820" s="303"/>
      <c r="T820" s="303"/>
      <c r="U820" s="303"/>
      <c r="V820" s="303"/>
      <c r="W820" s="303"/>
      <c r="X820" s="303"/>
      <c r="Y820" s="303"/>
      <c r="Z820" s="303"/>
      <c r="AA820" s="303"/>
      <c r="AB820" s="303"/>
      <c r="AC820" s="303"/>
      <c r="AD820" s="303"/>
    </row>
    <row r="821" spans="1:30" s="329" customFormat="1" ht="12.75" customHeight="1">
      <c r="A821" s="544"/>
      <c r="B821" s="303"/>
      <c r="C821" s="303"/>
      <c r="D821" s="303"/>
      <c r="E821" s="303"/>
      <c r="F821" s="303"/>
      <c r="G821" s="303"/>
      <c r="H821" s="303"/>
      <c r="I821" s="303"/>
      <c r="J821" s="303"/>
      <c r="K821" s="303"/>
      <c r="L821" s="303"/>
      <c r="M821" s="303"/>
      <c r="N821" s="303"/>
      <c r="O821" s="303"/>
      <c r="P821" s="303"/>
      <c r="Q821" s="303"/>
      <c r="R821" s="303"/>
      <c r="S821" s="303"/>
      <c r="T821" s="303"/>
      <c r="U821" s="303"/>
      <c r="V821" s="303"/>
      <c r="W821" s="303"/>
      <c r="X821" s="303"/>
      <c r="Y821" s="303"/>
      <c r="Z821" s="303"/>
      <c r="AA821" s="303"/>
      <c r="AB821" s="303"/>
      <c r="AC821" s="303"/>
      <c r="AD821" s="303"/>
    </row>
    <row r="822" spans="1:30" s="329" customFormat="1" ht="12.75" customHeight="1">
      <c r="A822" s="544"/>
      <c r="B822" s="303"/>
      <c r="C822" s="303"/>
      <c r="D822" s="303"/>
      <c r="E822" s="303"/>
      <c r="F822" s="303"/>
      <c r="G822" s="303"/>
      <c r="H822" s="303"/>
      <c r="I822" s="303"/>
      <c r="J822" s="303"/>
      <c r="K822" s="303"/>
      <c r="L822" s="303"/>
      <c r="M822" s="303"/>
      <c r="N822" s="303"/>
      <c r="O822" s="303"/>
      <c r="P822" s="303"/>
      <c r="Q822" s="303"/>
      <c r="R822" s="303"/>
      <c r="S822" s="303"/>
      <c r="T822" s="303"/>
      <c r="U822" s="303"/>
      <c r="V822" s="303"/>
      <c r="W822" s="303"/>
      <c r="X822" s="303"/>
      <c r="Y822" s="303"/>
      <c r="Z822" s="303"/>
      <c r="AA822" s="303"/>
      <c r="AB822" s="303"/>
      <c r="AC822" s="303"/>
      <c r="AD822" s="303"/>
    </row>
    <row r="823" spans="1:30" s="329" customFormat="1" ht="12.75" customHeight="1">
      <c r="A823" s="544"/>
      <c r="B823" s="303"/>
      <c r="C823" s="303"/>
      <c r="D823" s="303"/>
      <c r="E823" s="303"/>
      <c r="F823" s="303"/>
      <c r="G823" s="303"/>
      <c r="H823" s="303"/>
      <c r="I823" s="303"/>
      <c r="J823" s="303"/>
      <c r="K823" s="303"/>
      <c r="L823" s="303"/>
      <c r="M823" s="303"/>
      <c r="N823" s="303"/>
      <c r="O823" s="303"/>
      <c r="P823" s="303"/>
      <c r="Q823" s="303"/>
      <c r="R823" s="303"/>
      <c r="S823" s="303"/>
      <c r="T823" s="303"/>
      <c r="U823" s="303"/>
      <c r="V823" s="303"/>
      <c r="W823" s="303"/>
      <c r="X823" s="303"/>
      <c r="Y823" s="303"/>
      <c r="Z823" s="303"/>
      <c r="AA823" s="303"/>
      <c r="AB823" s="303"/>
      <c r="AC823" s="303"/>
      <c r="AD823" s="303"/>
    </row>
    <row r="824" spans="1:30" s="329" customFormat="1" ht="12.75" customHeight="1">
      <c r="A824" s="544"/>
      <c r="B824" s="303"/>
      <c r="C824" s="303"/>
      <c r="D824" s="303"/>
      <c r="E824" s="303"/>
      <c r="F824" s="303"/>
      <c r="G824" s="303"/>
      <c r="H824" s="303"/>
      <c r="I824" s="303"/>
      <c r="J824" s="303"/>
      <c r="K824" s="303"/>
      <c r="L824" s="303"/>
      <c r="M824" s="303"/>
      <c r="N824" s="303"/>
      <c r="O824" s="303"/>
      <c r="P824" s="303"/>
      <c r="Q824" s="303"/>
      <c r="R824" s="303"/>
      <c r="S824" s="303"/>
      <c r="T824" s="303"/>
      <c r="U824" s="303"/>
      <c r="V824" s="303"/>
      <c r="W824" s="303"/>
      <c r="X824" s="303"/>
      <c r="Y824" s="303"/>
      <c r="Z824" s="303"/>
      <c r="AA824" s="303"/>
      <c r="AB824" s="303"/>
      <c r="AC824" s="303"/>
      <c r="AD824" s="303"/>
    </row>
    <row r="825" spans="1:30" s="329" customFormat="1" ht="12.75" customHeight="1">
      <c r="A825" s="544"/>
      <c r="B825" s="303"/>
      <c r="C825" s="303"/>
      <c r="D825" s="303"/>
      <c r="E825" s="303"/>
      <c r="F825" s="303"/>
      <c r="G825" s="303"/>
      <c r="H825" s="303"/>
      <c r="I825" s="303"/>
      <c r="J825" s="303"/>
      <c r="K825" s="303"/>
      <c r="L825" s="303"/>
      <c r="M825" s="303"/>
      <c r="N825" s="303"/>
      <c r="O825" s="303"/>
      <c r="P825" s="303"/>
      <c r="Q825" s="303"/>
      <c r="R825" s="303"/>
      <c r="S825" s="303"/>
      <c r="T825" s="303"/>
      <c r="U825" s="303"/>
      <c r="V825" s="303"/>
      <c r="W825" s="303"/>
      <c r="X825" s="303"/>
      <c r="Y825" s="303"/>
      <c r="Z825" s="303"/>
      <c r="AA825" s="303"/>
      <c r="AB825" s="303"/>
      <c r="AC825" s="303"/>
      <c r="AD825" s="303"/>
    </row>
    <row r="826" spans="1:30" s="329" customFormat="1" ht="12.75" customHeight="1">
      <c r="A826" s="544"/>
      <c r="B826" s="303"/>
      <c r="C826" s="303"/>
      <c r="D826" s="303"/>
      <c r="E826" s="303"/>
      <c r="F826" s="303"/>
      <c r="G826" s="303"/>
      <c r="H826" s="303"/>
      <c r="I826" s="303"/>
      <c r="J826" s="303"/>
      <c r="K826" s="303"/>
      <c r="L826" s="303"/>
      <c r="M826" s="303"/>
      <c r="N826" s="303"/>
      <c r="O826" s="303"/>
      <c r="P826" s="303"/>
      <c r="Q826" s="303"/>
      <c r="R826" s="303"/>
      <c r="S826" s="303"/>
      <c r="T826" s="303"/>
      <c r="U826" s="303"/>
      <c r="V826" s="303"/>
      <c r="W826" s="303"/>
      <c r="X826" s="303"/>
      <c r="Y826" s="303"/>
      <c r="Z826" s="303"/>
      <c r="AA826" s="303"/>
      <c r="AB826" s="303"/>
      <c r="AC826" s="303"/>
      <c r="AD826" s="303"/>
    </row>
    <row r="827" spans="1:30" s="329" customFormat="1" ht="12.75" customHeight="1">
      <c r="A827" s="544"/>
      <c r="B827" s="303"/>
      <c r="C827" s="303"/>
      <c r="D827" s="303"/>
      <c r="E827" s="303"/>
      <c r="F827" s="303"/>
      <c r="G827" s="303"/>
      <c r="H827" s="303"/>
      <c r="I827" s="303"/>
      <c r="J827" s="303"/>
      <c r="K827" s="303"/>
      <c r="L827" s="303"/>
      <c r="M827" s="303"/>
      <c r="N827" s="303"/>
      <c r="O827" s="303"/>
      <c r="P827" s="303"/>
      <c r="Q827" s="303"/>
      <c r="R827" s="303"/>
      <c r="S827" s="303"/>
      <c r="T827" s="303"/>
      <c r="U827" s="303"/>
      <c r="V827" s="303"/>
      <c r="W827" s="303"/>
      <c r="X827" s="303"/>
      <c r="Y827" s="303"/>
      <c r="Z827" s="303"/>
      <c r="AA827" s="303"/>
      <c r="AB827" s="303"/>
      <c r="AC827" s="303"/>
      <c r="AD827" s="303"/>
    </row>
    <row r="828" spans="1:30" s="329" customFormat="1" ht="12.75" customHeight="1">
      <c r="A828" s="544"/>
      <c r="B828" s="303"/>
      <c r="C828" s="303"/>
      <c r="D828" s="303"/>
      <c r="E828" s="303"/>
      <c r="F828" s="303"/>
      <c r="G828" s="303"/>
      <c r="H828" s="303"/>
      <c r="I828" s="303"/>
      <c r="J828" s="303"/>
      <c r="K828" s="303"/>
      <c r="L828" s="303"/>
      <c r="M828" s="303"/>
      <c r="N828" s="303"/>
      <c r="O828" s="303"/>
      <c r="P828" s="303"/>
      <c r="Q828" s="303"/>
      <c r="R828" s="303"/>
      <c r="S828" s="303"/>
      <c r="T828" s="303"/>
      <c r="U828" s="303"/>
      <c r="V828" s="303"/>
      <c r="W828" s="303"/>
      <c r="X828" s="303"/>
      <c r="Y828" s="303"/>
      <c r="Z828" s="303"/>
      <c r="AA828" s="303"/>
      <c r="AB828" s="303"/>
      <c r="AC828" s="303"/>
      <c r="AD828" s="303"/>
    </row>
    <row r="829" spans="1:30" s="329" customFormat="1" ht="12.75" customHeight="1">
      <c r="A829" s="544"/>
      <c r="B829" s="303"/>
      <c r="C829" s="303"/>
      <c r="D829" s="303"/>
      <c r="E829" s="303"/>
      <c r="F829" s="303"/>
      <c r="G829" s="303"/>
      <c r="H829" s="303"/>
      <c r="I829" s="303"/>
      <c r="J829" s="303"/>
      <c r="K829" s="303"/>
      <c r="L829" s="303"/>
      <c r="M829" s="303"/>
      <c r="N829" s="303"/>
      <c r="O829" s="303"/>
      <c r="P829" s="303"/>
      <c r="Q829" s="303"/>
      <c r="R829" s="303"/>
      <c r="S829" s="303"/>
      <c r="T829" s="303"/>
      <c r="U829" s="303"/>
      <c r="V829" s="303"/>
      <c r="W829" s="303"/>
      <c r="X829" s="303"/>
      <c r="Y829" s="303"/>
      <c r="Z829" s="303"/>
      <c r="AA829" s="303"/>
      <c r="AB829" s="303"/>
      <c r="AC829" s="303"/>
      <c r="AD829" s="303"/>
    </row>
    <row r="830" spans="1:30" s="329" customFormat="1" ht="12.75" customHeight="1">
      <c r="A830" s="544"/>
      <c r="B830" s="303"/>
      <c r="C830" s="303"/>
      <c r="D830" s="303"/>
      <c r="E830" s="303"/>
      <c r="F830" s="303"/>
      <c r="G830" s="303"/>
      <c r="H830" s="303"/>
      <c r="I830" s="303"/>
      <c r="J830" s="303"/>
      <c r="K830" s="303"/>
      <c r="L830" s="303"/>
      <c r="M830" s="303"/>
      <c r="N830" s="303"/>
      <c r="O830" s="303"/>
      <c r="P830" s="303"/>
      <c r="Q830" s="303"/>
      <c r="R830" s="303"/>
      <c r="S830" s="303"/>
      <c r="T830" s="303"/>
      <c r="U830" s="303"/>
      <c r="V830" s="303"/>
      <c r="W830" s="303"/>
      <c r="X830" s="303"/>
      <c r="Y830" s="303"/>
      <c r="Z830" s="303"/>
      <c r="AA830" s="303"/>
      <c r="AB830" s="303"/>
      <c r="AC830" s="303"/>
      <c r="AD830" s="303"/>
    </row>
    <row r="831" spans="1:30" s="329" customFormat="1" ht="12.75" customHeight="1">
      <c r="A831" s="544"/>
      <c r="B831" s="303"/>
      <c r="C831" s="303"/>
      <c r="D831" s="303"/>
      <c r="E831" s="303"/>
      <c r="F831" s="303"/>
      <c r="G831" s="303"/>
      <c r="H831" s="303"/>
      <c r="I831" s="303"/>
      <c r="J831" s="303"/>
      <c r="K831" s="303"/>
      <c r="L831" s="303"/>
      <c r="M831" s="303"/>
      <c r="N831" s="303"/>
      <c r="O831" s="303"/>
      <c r="P831" s="303"/>
      <c r="Q831" s="303"/>
      <c r="R831" s="303"/>
      <c r="S831" s="303"/>
      <c r="T831" s="303"/>
      <c r="U831" s="303"/>
      <c r="V831" s="303"/>
      <c r="W831" s="303"/>
      <c r="X831" s="303"/>
      <c r="Y831" s="303"/>
      <c r="Z831" s="303"/>
      <c r="AA831" s="303"/>
      <c r="AB831" s="303"/>
      <c r="AC831" s="303"/>
      <c r="AD831" s="303"/>
    </row>
    <row r="832" spans="1:30" s="329" customFormat="1" ht="12.75" customHeight="1">
      <c r="A832" s="544"/>
      <c r="B832" s="303"/>
      <c r="C832" s="303"/>
      <c r="D832" s="303"/>
      <c r="E832" s="303"/>
      <c r="F832" s="303"/>
      <c r="G832" s="303"/>
      <c r="H832" s="303"/>
      <c r="I832" s="303"/>
      <c r="J832" s="303"/>
      <c r="K832" s="303"/>
      <c r="L832" s="303"/>
      <c r="M832" s="303"/>
      <c r="N832" s="303"/>
      <c r="O832" s="303"/>
      <c r="P832" s="303"/>
      <c r="Q832" s="303"/>
      <c r="R832" s="303"/>
      <c r="S832" s="303"/>
      <c r="T832" s="303"/>
      <c r="U832" s="303"/>
      <c r="V832" s="303"/>
      <c r="W832" s="303"/>
      <c r="X832" s="303"/>
      <c r="Y832" s="303"/>
      <c r="Z832" s="303"/>
      <c r="AA832" s="303"/>
      <c r="AB832" s="303"/>
      <c r="AC832" s="303"/>
      <c r="AD832" s="303"/>
    </row>
    <row r="833" spans="1:30" s="329" customFormat="1" ht="12.75" customHeight="1">
      <c r="A833" s="544"/>
      <c r="B833" s="303"/>
      <c r="C833" s="303"/>
      <c r="D833" s="303"/>
      <c r="E833" s="303"/>
      <c r="F833" s="303"/>
      <c r="G833" s="303"/>
      <c r="H833" s="303"/>
      <c r="I833" s="303"/>
      <c r="J833" s="303"/>
      <c r="K833" s="303"/>
      <c r="L833" s="303"/>
      <c r="M833" s="303"/>
      <c r="N833" s="303"/>
      <c r="O833" s="303"/>
      <c r="P833" s="303"/>
      <c r="Q833" s="303"/>
      <c r="R833" s="303"/>
      <c r="S833" s="303"/>
      <c r="T833" s="303"/>
      <c r="U833" s="303"/>
      <c r="V833" s="303"/>
      <c r="W833" s="303"/>
      <c r="X833" s="303"/>
      <c r="Y833" s="303"/>
      <c r="Z833" s="303"/>
      <c r="AA833" s="303"/>
      <c r="AB833" s="303"/>
      <c r="AC833" s="303"/>
      <c r="AD833" s="303"/>
    </row>
    <row r="834" spans="1:30" s="329" customFormat="1" ht="12.75" customHeight="1">
      <c r="A834" s="544"/>
      <c r="B834" s="303"/>
      <c r="C834" s="303"/>
      <c r="D834" s="303"/>
      <c r="E834" s="303"/>
      <c r="F834" s="303"/>
      <c r="G834" s="303"/>
      <c r="H834" s="303"/>
      <c r="I834" s="303"/>
      <c r="J834" s="303"/>
      <c r="K834" s="303"/>
      <c r="L834" s="303"/>
      <c r="M834" s="303"/>
      <c r="N834" s="303"/>
      <c r="O834" s="303"/>
      <c r="P834" s="303"/>
      <c r="Q834" s="303"/>
      <c r="R834" s="303"/>
      <c r="S834" s="303"/>
      <c r="T834" s="303"/>
      <c r="U834" s="303"/>
      <c r="V834" s="303"/>
      <c r="W834" s="303"/>
      <c r="X834" s="303"/>
      <c r="Y834" s="303"/>
      <c r="Z834" s="303"/>
      <c r="AA834" s="303"/>
      <c r="AB834" s="303"/>
      <c r="AC834" s="303"/>
      <c r="AD834" s="303"/>
    </row>
    <row r="835" spans="1:30" s="329" customFormat="1" ht="12.75" customHeight="1">
      <c r="A835" s="544"/>
      <c r="B835" s="303"/>
      <c r="C835" s="303"/>
      <c r="D835" s="303"/>
      <c r="E835" s="303"/>
      <c r="F835" s="303"/>
      <c r="G835" s="303"/>
      <c r="H835" s="303"/>
      <c r="I835" s="303"/>
      <c r="J835" s="303"/>
      <c r="K835" s="303"/>
      <c r="L835" s="303"/>
      <c r="M835" s="303"/>
      <c r="N835" s="303"/>
      <c r="O835" s="303"/>
      <c r="P835" s="303"/>
      <c r="Q835" s="303"/>
      <c r="R835" s="303"/>
      <c r="S835" s="303"/>
      <c r="T835" s="303"/>
      <c r="U835" s="303"/>
      <c r="V835" s="303"/>
      <c r="W835" s="303"/>
      <c r="X835" s="303"/>
      <c r="Y835" s="303"/>
      <c r="Z835" s="303"/>
      <c r="AA835" s="303"/>
      <c r="AB835" s="303"/>
      <c r="AC835" s="303"/>
      <c r="AD835" s="303"/>
    </row>
    <row r="836" spans="1:30" s="329" customFormat="1" ht="12.75" customHeight="1">
      <c r="A836" s="544"/>
      <c r="B836" s="303"/>
      <c r="C836" s="303"/>
      <c r="D836" s="303"/>
      <c r="E836" s="303"/>
      <c r="F836" s="303"/>
      <c r="G836" s="303"/>
      <c r="H836" s="303"/>
      <c r="I836" s="303"/>
      <c r="J836" s="303"/>
      <c r="K836" s="303"/>
      <c r="L836" s="303"/>
      <c r="M836" s="303"/>
      <c r="N836" s="303"/>
      <c r="O836" s="303"/>
      <c r="P836" s="303"/>
      <c r="Q836" s="303"/>
      <c r="R836" s="303"/>
      <c r="S836" s="303"/>
      <c r="T836" s="303"/>
      <c r="U836" s="303"/>
      <c r="V836" s="303"/>
      <c r="W836" s="303"/>
      <c r="X836" s="303"/>
      <c r="Y836" s="303"/>
      <c r="Z836" s="303"/>
      <c r="AA836" s="303"/>
      <c r="AB836" s="303"/>
      <c r="AC836" s="303"/>
      <c r="AD836" s="303"/>
    </row>
    <row r="837" spans="1:30" s="329" customFormat="1" ht="12.75" customHeight="1">
      <c r="A837" s="544"/>
      <c r="B837" s="303"/>
      <c r="C837" s="303"/>
      <c r="D837" s="303"/>
      <c r="E837" s="303"/>
      <c r="F837" s="303"/>
      <c r="G837" s="303"/>
      <c r="H837" s="303"/>
      <c r="I837" s="303"/>
      <c r="J837" s="303"/>
      <c r="K837" s="303"/>
      <c r="L837" s="303"/>
      <c r="M837" s="303"/>
      <c r="N837" s="303"/>
      <c r="O837" s="303"/>
      <c r="P837" s="303"/>
      <c r="Q837" s="303"/>
      <c r="R837" s="303"/>
      <c r="S837" s="303"/>
      <c r="T837" s="303"/>
      <c r="U837" s="303"/>
      <c r="V837" s="303"/>
      <c r="W837" s="303"/>
      <c r="X837" s="303"/>
      <c r="Y837" s="303"/>
      <c r="Z837" s="303"/>
      <c r="AA837" s="303"/>
      <c r="AB837" s="303"/>
      <c r="AC837" s="303"/>
      <c r="AD837" s="303"/>
    </row>
    <row r="838" spans="1:30" s="329" customFormat="1" ht="12.75" customHeight="1">
      <c r="A838" s="544"/>
      <c r="B838" s="303"/>
      <c r="C838" s="303"/>
      <c r="D838" s="303"/>
      <c r="E838" s="303"/>
      <c r="F838" s="303"/>
      <c r="G838" s="303"/>
      <c r="H838" s="303"/>
      <c r="I838" s="303"/>
      <c r="J838" s="303"/>
      <c r="K838" s="303"/>
      <c r="L838" s="303"/>
      <c r="M838" s="303"/>
      <c r="N838" s="303"/>
      <c r="O838" s="303"/>
      <c r="P838" s="303"/>
      <c r="Q838" s="303"/>
      <c r="R838" s="303"/>
      <c r="S838" s="303"/>
      <c r="T838" s="303"/>
      <c r="U838" s="303"/>
      <c r="V838" s="303"/>
      <c r="W838" s="303"/>
      <c r="X838" s="303"/>
      <c r="Y838" s="303"/>
      <c r="Z838" s="303"/>
      <c r="AA838" s="303"/>
      <c r="AB838" s="303"/>
      <c r="AC838" s="303"/>
      <c r="AD838" s="303"/>
    </row>
    <row r="839" spans="1:30" s="329" customFormat="1" ht="12.75" customHeight="1">
      <c r="A839" s="544"/>
      <c r="B839" s="303"/>
      <c r="C839" s="303"/>
      <c r="D839" s="303"/>
      <c r="E839" s="303"/>
      <c r="F839" s="303"/>
      <c r="G839" s="303"/>
      <c r="H839" s="303"/>
      <c r="I839" s="303"/>
      <c r="J839" s="303"/>
      <c r="K839" s="303"/>
      <c r="L839" s="303"/>
      <c r="M839" s="303"/>
      <c r="N839" s="303"/>
      <c r="O839" s="303"/>
      <c r="P839" s="303"/>
      <c r="Q839" s="303"/>
      <c r="R839" s="303"/>
      <c r="S839" s="303"/>
      <c r="T839" s="303"/>
      <c r="U839" s="303"/>
      <c r="V839" s="303"/>
      <c r="W839" s="303"/>
      <c r="X839" s="303"/>
      <c r="Y839" s="303"/>
      <c r="Z839" s="303"/>
      <c r="AA839" s="303"/>
      <c r="AB839" s="303"/>
      <c r="AC839" s="303"/>
      <c r="AD839" s="303"/>
    </row>
    <row r="840" spans="1:30" s="329" customFormat="1" ht="12.75" customHeight="1">
      <c r="A840" s="544"/>
      <c r="B840" s="303"/>
      <c r="C840" s="303"/>
      <c r="D840" s="303"/>
      <c r="E840" s="303"/>
      <c r="F840" s="303"/>
      <c r="G840" s="303"/>
      <c r="H840" s="303"/>
      <c r="I840" s="303"/>
      <c r="J840" s="303"/>
      <c r="K840" s="303"/>
      <c r="L840" s="303"/>
      <c r="M840" s="303"/>
      <c r="N840" s="303"/>
      <c r="O840" s="303"/>
      <c r="P840" s="303"/>
      <c r="Q840" s="303"/>
      <c r="R840" s="303"/>
      <c r="S840" s="303"/>
      <c r="T840" s="303"/>
      <c r="U840" s="303"/>
      <c r="V840" s="303"/>
      <c r="W840" s="303"/>
      <c r="X840" s="303"/>
      <c r="Y840" s="303"/>
      <c r="Z840" s="303"/>
      <c r="AA840" s="303"/>
      <c r="AB840" s="303"/>
      <c r="AC840" s="303"/>
      <c r="AD840" s="303"/>
    </row>
    <row r="841" spans="1:30" s="329" customFormat="1" ht="12.75" customHeight="1">
      <c r="A841" s="544"/>
      <c r="B841" s="303"/>
      <c r="C841" s="303"/>
      <c r="D841" s="303"/>
      <c r="E841" s="303"/>
      <c r="F841" s="303"/>
      <c r="G841" s="303"/>
      <c r="H841" s="303"/>
      <c r="I841" s="303"/>
      <c r="J841" s="303"/>
      <c r="K841" s="303"/>
      <c r="L841" s="303"/>
      <c r="M841" s="303"/>
      <c r="N841" s="303"/>
      <c r="O841" s="303"/>
      <c r="P841" s="303"/>
      <c r="Q841" s="303"/>
      <c r="R841" s="303"/>
      <c r="S841" s="303"/>
      <c r="T841" s="303"/>
      <c r="U841" s="303"/>
      <c r="V841" s="303"/>
      <c r="W841" s="303"/>
      <c r="X841" s="303"/>
      <c r="Y841" s="303"/>
      <c r="Z841" s="303"/>
      <c r="AA841" s="303"/>
      <c r="AB841" s="303"/>
      <c r="AC841" s="303"/>
      <c r="AD841" s="303"/>
    </row>
    <row r="842" spans="1:30" s="329" customFormat="1" ht="12.75" customHeight="1">
      <c r="A842" s="544"/>
      <c r="B842" s="303"/>
      <c r="C842" s="303"/>
      <c r="D842" s="303"/>
      <c r="E842" s="303"/>
      <c r="F842" s="303"/>
      <c r="G842" s="303"/>
      <c r="H842" s="303"/>
      <c r="I842" s="303"/>
      <c r="J842" s="303"/>
      <c r="K842" s="303"/>
      <c r="L842" s="303"/>
      <c r="M842" s="303"/>
      <c r="N842" s="303"/>
      <c r="O842" s="303"/>
      <c r="P842" s="303"/>
      <c r="Q842" s="303"/>
      <c r="R842" s="303"/>
      <c r="S842" s="303"/>
      <c r="T842" s="303"/>
      <c r="U842" s="303"/>
      <c r="V842" s="303"/>
      <c r="W842" s="303"/>
      <c r="X842" s="303"/>
      <c r="Y842" s="303"/>
      <c r="Z842" s="303"/>
      <c r="AA842" s="303"/>
      <c r="AB842" s="303"/>
      <c r="AC842" s="303"/>
      <c r="AD842" s="303"/>
    </row>
    <row r="843" spans="1:30" s="329" customFormat="1" ht="12.75" customHeight="1">
      <c r="A843" s="544"/>
      <c r="B843" s="303"/>
      <c r="C843" s="303"/>
      <c r="D843" s="303"/>
      <c r="E843" s="303"/>
      <c r="F843" s="303"/>
      <c r="G843" s="303"/>
      <c r="H843" s="303"/>
      <c r="I843" s="303"/>
      <c r="J843" s="303"/>
      <c r="K843" s="303"/>
      <c r="L843" s="303"/>
      <c r="M843" s="303"/>
      <c r="N843" s="303"/>
      <c r="O843" s="303"/>
      <c r="P843" s="303"/>
      <c r="Q843" s="303"/>
      <c r="R843" s="303"/>
      <c r="S843" s="303"/>
      <c r="T843" s="303"/>
      <c r="U843" s="303"/>
      <c r="V843" s="303"/>
      <c r="W843" s="303"/>
      <c r="X843" s="303"/>
      <c r="Y843" s="303"/>
      <c r="Z843" s="303"/>
      <c r="AA843" s="303"/>
      <c r="AB843" s="303"/>
      <c r="AC843" s="303"/>
      <c r="AD843" s="303"/>
    </row>
    <row r="844" spans="1:30" s="329" customFormat="1" ht="12.75" customHeight="1">
      <c r="A844" s="544"/>
      <c r="B844" s="303"/>
      <c r="C844" s="303"/>
      <c r="D844" s="303"/>
      <c r="E844" s="303"/>
      <c r="F844" s="303"/>
      <c r="G844" s="303"/>
      <c r="H844" s="303"/>
      <c r="I844" s="303"/>
      <c r="J844" s="303"/>
      <c r="K844" s="303"/>
      <c r="L844" s="303"/>
      <c r="M844" s="303"/>
      <c r="N844" s="303"/>
      <c r="O844" s="303"/>
      <c r="P844" s="303"/>
      <c r="Q844" s="303"/>
      <c r="R844" s="303"/>
      <c r="S844" s="303"/>
      <c r="T844" s="303"/>
      <c r="U844" s="303"/>
      <c r="V844" s="303"/>
      <c r="W844" s="303"/>
      <c r="X844" s="303"/>
      <c r="Y844" s="303"/>
      <c r="Z844" s="303"/>
      <c r="AA844" s="303"/>
      <c r="AB844" s="303"/>
      <c r="AC844" s="303"/>
      <c r="AD844" s="303"/>
    </row>
    <row r="845" spans="1:30" s="329" customFormat="1" ht="12.75" customHeight="1">
      <c r="A845" s="544"/>
      <c r="B845" s="303"/>
      <c r="C845" s="303"/>
      <c r="D845" s="303"/>
      <c r="E845" s="303"/>
      <c r="F845" s="303"/>
      <c r="G845" s="303"/>
      <c r="H845" s="303"/>
      <c r="I845" s="303"/>
      <c r="J845" s="303"/>
      <c r="K845" s="303"/>
      <c r="L845" s="303"/>
      <c r="M845" s="303"/>
      <c r="N845" s="303"/>
      <c r="O845" s="303"/>
      <c r="P845" s="303"/>
      <c r="Q845" s="303"/>
      <c r="R845" s="303"/>
      <c r="S845" s="303"/>
      <c r="T845" s="303"/>
      <c r="U845" s="303"/>
      <c r="V845" s="303"/>
      <c r="W845" s="303"/>
      <c r="X845" s="303"/>
      <c r="Y845" s="303"/>
      <c r="Z845" s="303"/>
      <c r="AA845" s="303"/>
      <c r="AB845" s="303"/>
      <c r="AC845" s="303"/>
      <c r="AD845" s="303"/>
    </row>
    <row r="846" spans="1:30" s="329" customFormat="1" ht="12.75" customHeight="1">
      <c r="A846" s="544"/>
      <c r="B846" s="303"/>
      <c r="C846" s="303"/>
      <c r="D846" s="303"/>
      <c r="E846" s="303"/>
      <c r="F846" s="303"/>
      <c r="G846" s="303"/>
      <c r="H846" s="303"/>
      <c r="I846" s="303"/>
      <c r="J846" s="303"/>
      <c r="K846" s="303"/>
      <c r="L846" s="303"/>
      <c r="M846" s="303"/>
      <c r="N846" s="303"/>
      <c r="O846" s="303"/>
      <c r="P846" s="303"/>
      <c r="Q846" s="303"/>
      <c r="R846" s="303"/>
      <c r="S846" s="303"/>
      <c r="T846" s="303"/>
      <c r="U846" s="303"/>
      <c r="V846" s="303"/>
      <c r="W846" s="303"/>
      <c r="X846" s="303"/>
      <c r="Y846" s="303"/>
      <c r="Z846" s="303"/>
      <c r="AA846" s="303"/>
      <c r="AB846" s="303"/>
      <c r="AC846" s="303"/>
      <c r="AD846" s="303"/>
    </row>
    <row r="847" spans="1:30" s="329" customFormat="1" ht="12.75" customHeight="1">
      <c r="A847" s="544"/>
      <c r="B847" s="303"/>
      <c r="C847" s="303"/>
      <c r="D847" s="303"/>
      <c r="E847" s="303"/>
      <c r="F847" s="303"/>
      <c r="G847" s="303"/>
      <c r="H847" s="303"/>
      <c r="I847" s="303"/>
      <c r="J847" s="303"/>
      <c r="K847" s="303"/>
      <c r="L847" s="303"/>
      <c r="M847" s="303"/>
      <c r="N847" s="303"/>
      <c r="O847" s="303"/>
      <c r="P847" s="303"/>
      <c r="Q847" s="303"/>
      <c r="R847" s="303"/>
      <c r="S847" s="303"/>
      <c r="T847" s="303"/>
      <c r="U847" s="303"/>
      <c r="V847" s="303"/>
      <c r="W847" s="303"/>
      <c r="X847" s="303"/>
      <c r="Y847" s="303"/>
      <c r="Z847" s="303"/>
      <c r="AA847" s="303"/>
      <c r="AB847" s="303"/>
      <c r="AC847" s="303"/>
      <c r="AD847" s="303"/>
    </row>
    <row r="848" spans="1:30" s="329" customFormat="1" ht="12.75" customHeight="1">
      <c r="A848" s="544"/>
      <c r="B848" s="303"/>
      <c r="C848" s="303"/>
      <c r="D848" s="303"/>
      <c r="E848" s="303"/>
      <c r="F848" s="303"/>
      <c r="G848" s="303"/>
      <c r="H848" s="303"/>
      <c r="I848" s="303"/>
      <c r="J848" s="303"/>
      <c r="K848" s="303"/>
      <c r="L848" s="303"/>
      <c r="M848" s="303"/>
      <c r="N848" s="303"/>
      <c r="O848" s="303"/>
      <c r="P848" s="303"/>
      <c r="Q848" s="303"/>
      <c r="R848" s="303"/>
      <c r="S848" s="303"/>
      <c r="T848" s="303"/>
      <c r="U848" s="303"/>
      <c r="V848" s="303"/>
      <c r="W848" s="303"/>
      <c r="X848" s="303"/>
      <c r="Y848" s="303"/>
      <c r="Z848" s="303"/>
      <c r="AA848" s="303"/>
      <c r="AB848" s="303"/>
      <c r="AC848" s="303"/>
      <c r="AD848" s="303"/>
    </row>
    <row r="849" spans="1:30" s="329" customFormat="1" ht="12.75" customHeight="1">
      <c r="A849" s="544"/>
      <c r="B849" s="303"/>
      <c r="C849" s="303"/>
      <c r="D849" s="303"/>
      <c r="E849" s="303"/>
      <c r="F849" s="303"/>
      <c r="G849" s="303"/>
      <c r="H849" s="303"/>
      <c r="I849" s="303"/>
      <c r="J849" s="303"/>
      <c r="K849" s="303"/>
      <c r="L849" s="303"/>
      <c r="M849" s="303"/>
      <c r="N849" s="303"/>
      <c r="O849" s="303"/>
      <c r="P849" s="303"/>
      <c r="Q849" s="303"/>
      <c r="R849" s="303"/>
      <c r="S849" s="303"/>
      <c r="T849" s="303"/>
      <c r="U849" s="303"/>
      <c r="V849" s="303"/>
      <c r="W849" s="303"/>
      <c r="X849" s="303"/>
      <c r="Y849" s="303"/>
      <c r="Z849" s="303"/>
      <c r="AA849" s="303"/>
      <c r="AB849" s="303"/>
      <c r="AC849" s="303"/>
      <c r="AD849" s="303"/>
    </row>
    <row r="850" spans="1:30" s="329" customFormat="1" ht="12.75" customHeight="1">
      <c r="A850" s="544"/>
      <c r="B850" s="303"/>
      <c r="C850" s="303"/>
      <c r="D850" s="303"/>
      <c r="E850" s="303"/>
      <c r="F850" s="303"/>
      <c r="G850" s="303"/>
      <c r="H850" s="303"/>
      <c r="I850" s="303"/>
      <c r="J850" s="303"/>
      <c r="K850" s="303"/>
      <c r="L850" s="303"/>
      <c r="M850" s="303"/>
      <c r="N850" s="303"/>
      <c r="O850" s="303"/>
      <c r="P850" s="303"/>
      <c r="Q850" s="303"/>
      <c r="R850" s="303"/>
      <c r="S850" s="303"/>
      <c r="T850" s="303"/>
      <c r="U850" s="303"/>
      <c r="V850" s="303"/>
      <c r="W850" s="303"/>
      <c r="X850" s="303"/>
      <c r="Y850" s="303"/>
      <c r="Z850" s="303"/>
      <c r="AA850" s="303"/>
      <c r="AB850" s="303"/>
      <c r="AC850" s="303"/>
      <c r="AD850" s="303"/>
    </row>
    <row r="851" spans="1:30" s="329" customFormat="1" ht="12.75" customHeight="1">
      <c r="A851" s="544"/>
      <c r="B851" s="303"/>
      <c r="C851" s="303"/>
      <c r="D851" s="303"/>
      <c r="E851" s="303"/>
      <c r="F851" s="303"/>
      <c r="G851" s="303"/>
      <c r="H851" s="303"/>
      <c r="I851" s="303"/>
      <c r="J851" s="303"/>
      <c r="K851" s="303"/>
      <c r="L851" s="303"/>
      <c r="M851" s="303"/>
      <c r="N851" s="303"/>
      <c r="O851" s="303"/>
      <c r="P851" s="303"/>
      <c r="Q851" s="303"/>
      <c r="R851" s="303"/>
      <c r="S851" s="303"/>
      <c r="T851" s="303"/>
      <c r="U851" s="303"/>
      <c r="V851" s="303"/>
      <c r="W851" s="303"/>
      <c r="X851" s="303"/>
      <c r="Y851" s="303"/>
      <c r="Z851" s="303"/>
      <c r="AA851" s="303"/>
      <c r="AB851" s="303"/>
      <c r="AC851" s="303"/>
      <c r="AD851" s="303"/>
    </row>
    <row r="852" spans="1:30" s="329" customFormat="1" ht="12.75" customHeight="1">
      <c r="A852" s="544"/>
      <c r="B852" s="303"/>
      <c r="C852" s="303"/>
      <c r="D852" s="303"/>
      <c r="E852" s="303"/>
      <c r="F852" s="303"/>
      <c r="G852" s="303"/>
      <c r="H852" s="303"/>
      <c r="I852" s="303"/>
      <c r="J852" s="303"/>
      <c r="K852" s="303"/>
      <c r="L852" s="303"/>
      <c r="M852" s="303"/>
      <c r="N852" s="303"/>
      <c r="O852" s="303"/>
      <c r="P852" s="303"/>
      <c r="Q852" s="303"/>
      <c r="R852" s="303"/>
      <c r="S852" s="303"/>
      <c r="T852" s="303"/>
      <c r="U852" s="303"/>
      <c r="V852" s="303"/>
      <c r="W852" s="303"/>
      <c r="X852" s="303"/>
      <c r="Y852" s="303"/>
      <c r="Z852" s="303"/>
      <c r="AA852" s="303"/>
      <c r="AB852" s="303"/>
      <c r="AC852" s="303"/>
      <c r="AD852" s="303"/>
    </row>
    <row r="853" spans="1:30" s="329" customFormat="1" ht="12.75" customHeight="1">
      <c r="A853" s="544"/>
      <c r="B853" s="303"/>
      <c r="C853" s="303"/>
      <c r="D853" s="303"/>
      <c r="E853" s="303"/>
      <c r="F853" s="303"/>
      <c r="G853" s="303"/>
      <c r="H853" s="303"/>
      <c r="I853" s="303"/>
      <c r="J853" s="303"/>
      <c r="K853" s="303"/>
      <c r="L853" s="303"/>
      <c r="M853" s="303"/>
      <c r="N853" s="303"/>
      <c r="O853" s="303"/>
      <c r="P853" s="303"/>
      <c r="Q853" s="303"/>
      <c r="R853" s="303"/>
      <c r="S853" s="303"/>
      <c r="T853" s="303"/>
      <c r="U853" s="303"/>
      <c r="V853" s="303"/>
      <c r="W853" s="303"/>
      <c r="X853" s="303"/>
      <c r="Y853" s="303"/>
      <c r="Z853" s="303"/>
      <c r="AA853" s="303"/>
      <c r="AB853" s="303"/>
      <c r="AC853" s="303"/>
      <c r="AD853" s="303"/>
    </row>
    <row r="854" spans="1:30" s="329" customFormat="1" ht="12.75" customHeight="1">
      <c r="A854" s="544"/>
      <c r="B854" s="303"/>
      <c r="C854" s="303"/>
      <c r="D854" s="303"/>
      <c r="E854" s="303"/>
      <c r="F854" s="303"/>
      <c r="G854" s="303"/>
      <c r="H854" s="303"/>
      <c r="I854" s="303"/>
      <c r="J854" s="303"/>
      <c r="K854" s="303"/>
      <c r="L854" s="303"/>
      <c r="M854" s="303"/>
      <c r="N854" s="303"/>
      <c r="O854" s="303"/>
      <c r="P854" s="303"/>
      <c r="Q854" s="303"/>
      <c r="R854" s="303"/>
      <c r="S854" s="303"/>
      <c r="T854" s="303"/>
      <c r="U854" s="303"/>
      <c r="V854" s="303"/>
      <c r="W854" s="303"/>
      <c r="X854" s="303"/>
      <c r="Y854" s="303"/>
      <c r="Z854" s="303"/>
      <c r="AA854" s="303"/>
      <c r="AB854" s="303"/>
      <c r="AC854" s="303"/>
      <c r="AD854" s="303"/>
    </row>
    <row r="855" spans="1:30" s="329" customFormat="1" ht="12.75" customHeight="1">
      <c r="A855" s="544"/>
      <c r="B855" s="303"/>
      <c r="C855" s="303"/>
      <c r="D855" s="303"/>
      <c r="E855" s="303"/>
      <c r="F855" s="303"/>
      <c r="G855" s="303"/>
      <c r="H855" s="303"/>
      <c r="I855" s="303"/>
      <c r="J855" s="303"/>
      <c r="K855" s="303"/>
      <c r="L855" s="303"/>
      <c r="M855" s="303"/>
      <c r="N855" s="303"/>
      <c r="O855" s="303"/>
      <c r="P855" s="303"/>
      <c r="Q855" s="303"/>
      <c r="R855" s="303"/>
      <c r="S855" s="303"/>
      <c r="T855" s="303"/>
      <c r="U855" s="303"/>
      <c r="V855" s="303"/>
      <c r="W855" s="303"/>
      <c r="X855" s="303"/>
      <c r="Y855" s="303"/>
      <c r="Z855" s="303"/>
      <c r="AA855" s="303"/>
      <c r="AB855" s="303"/>
      <c r="AC855" s="303"/>
      <c r="AD855" s="303"/>
    </row>
    <row r="856" spans="1:30" s="329" customFormat="1" ht="12.75" customHeight="1">
      <c r="A856" s="544"/>
      <c r="B856" s="303"/>
      <c r="C856" s="303"/>
      <c r="D856" s="303"/>
      <c r="E856" s="303"/>
      <c r="F856" s="303"/>
      <c r="G856" s="303"/>
      <c r="H856" s="303"/>
      <c r="I856" s="303"/>
      <c r="J856" s="303"/>
      <c r="K856" s="303"/>
      <c r="L856" s="303"/>
      <c r="M856" s="303"/>
      <c r="N856" s="303"/>
      <c r="O856" s="303"/>
      <c r="P856" s="303"/>
      <c r="Q856" s="303"/>
      <c r="R856" s="303"/>
      <c r="S856" s="303"/>
      <c r="T856" s="303"/>
      <c r="U856" s="303"/>
      <c r="V856" s="303"/>
      <c r="W856" s="303"/>
      <c r="X856" s="303"/>
      <c r="Y856" s="303"/>
      <c r="Z856" s="303"/>
      <c r="AA856" s="303"/>
      <c r="AB856" s="303"/>
      <c r="AC856" s="303"/>
      <c r="AD856" s="303"/>
    </row>
    <row r="857" spans="1:30" s="329" customFormat="1" ht="12.75" customHeight="1">
      <c r="A857" s="544"/>
      <c r="B857" s="303"/>
      <c r="C857" s="303"/>
      <c r="D857" s="303"/>
      <c r="E857" s="303"/>
      <c r="F857" s="303"/>
      <c r="G857" s="303"/>
      <c r="H857" s="303"/>
      <c r="I857" s="303"/>
      <c r="J857" s="303"/>
      <c r="K857" s="303"/>
      <c r="L857" s="303"/>
      <c r="M857" s="303"/>
      <c r="N857" s="303"/>
      <c r="O857" s="303"/>
      <c r="P857" s="303"/>
      <c r="Q857" s="303"/>
      <c r="R857" s="303"/>
      <c r="S857" s="303"/>
      <c r="T857" s="303"/>
      <c r="U857" s="303"/>
      <c r="V857" s="303"/>
      <c r="W857" s="303"/>
      <c r="X857" s="303"/>
      <c r="Y857" s="303"/>
      <c r="Z857" s="303"/>
      <c r="AA857" s="303"/>
      <c r="AB857" s="303"/>
      <c r="AC857" s="303"/>
      <c r="AD857" s="303"/>
    </row>
    <row r="858" spans="1:30" s="329" customFormat="1" ht="12.75" customHeight="1">
      <c r="A858" s="544"/>
      <c r="B858" s="303"/>
      <c r="C858" s="303"/>
      <c r="D858" s="303"/>
      <c r="E858" s="303"/>
      <c r="F858" s="303"/>
      <c r="G858" s="303"/>
      <c r="H858" s="303"/>
      <c r="I858" s="303"/>
      <c r="J858" s="303"/>
      <c r="K858" s="303"/>
      <c r="L858" s="303"/>
      <c r="M858" s="303"/>
      <c r="N858" s="303"/>
      <c r="O858" s="303"/>
      <c r="P858" s="303"/>
      <c r="Q858" s="303"/>
      <c r="R858" s="303"/>
      <c r="S858" s="303"/>
      <c r="T858" s="303"/>
      <c r="U858" s="303"/>
      <c r="V858" s="303"/>
      <c r="W858" s="303"/>
      <c r="X858" s="303"/>
      <c r="Y858" s="303"/>
      <c r="Z858" s="303"/>
      <c r="AA858" s="303"/>
      <c r="AB858" s="303"/>
      <c r="AC858" s="303"/>
      <c r="AD858" s="303"/>
    </row>
    <row r="859" spans="1:30" s="329" customFormat="1" ht="12.75" customHeight="1">
      <c r="A859" s="544"/>
      <c r="B859" s="303"/>
      <c r="C859" s="303"/>
      <c r="D859" s="303"/>
      <c r="E859" s="303"/>
      <c r="F859" s="303"/>
      <c r="G859" s="303"/>
      <c r="H859" s="303"/>
      <c r="I859" s="303"/>
      <c r="J859" s="303"/>
      <c r="K859" s="303"/>
      <c r="L859" s="303"/>
      <c r="M859" s="303"/>
      <c r="N859" s="303"/>
      <c r="O859" s="303"/>
      <c r="P859" s="303"/>
      <c r="Q859" s="303"/>
      <c r="R859" s="303"/>
      <c r="S859" s="303"/>
      <c r="T859" s="303"/>
      <c r="U859" s="303"/>
      <c r="V859" s="303"/>
      <c r="W859" s="303"/>
      <c r="X859" s="303"/>
      <c r="Y859" s="303"/>
      <c r="Z859" s="303"/>
      <c r="AA859" s="303"/>
      <c r="AB859" s="303"/>
      <c r="AC859" s="303"/>
      <c r="AD859" s="303"/>
    </row>
    <row r="860" spans="1:30" s="329" customFormat="1" ht="12.75" customHeight="1">
      <c r="A860" s="544"/>
      <c r="B860" s="303"/>
      <c r="C860" s="303"/>
      <c r="D860" s="303"/>
      <c r="E860" s="303"/>
      <c r="F860" s="303"/>
      <c r="G860" s="303"/>
      <c r="H860" s="303"/>
      <c r="I860" s="303"/>
      <c r="J860" s="303"/>
      <c r="K860" s="303"/>
      <c r="L860" s="303"/>
      <c r="M860" s="303"/>
      <c r="N860" s="303"/>
      <c r="O860" s="303"/>
      <c r="P860" s="303"/>
      <c r="Q860" s="303"/>
      <c r="R860" s="303"/>
      <c r="S860" s="303"/>
      <c r="T860" s="303"/>
      <c r="U860" s="303"/>
      <c r="V860" s="303"/>
      <c r="W860" s="303"/>
      <c r="X860" s="303"/>
      <c r="Y860" s="303"/>
      <c r="Z860" s="303"/>
      <c r="AA860" s="303"/>
      <c r="AB860" s="303"/>
      <c r="AC860" s="303"/>
      <c r="AD860" s="303"/>
    </row>
    <row r="861" spans="1:30" s="329" customFormat="1" ht="12.75" customHeight="1">
      <c r="A861" s="544"/>
      <c r="B861" s="303"/>
      <c r="C861" s="303"/>
      <c r="D861" s="303"/>
      <c r="E861" s="303"/>
      <c r="F861" s="303"/>
      <c r="G861" s="303"/>
      <c r="H861" s="303"/>
      <c r="I861" s="303"/>
      <c r="J861" s="303"/>
      <c r="K861" s="303"/>
      <c r="L861" s="303"/>
      <c r="M861" s="303"/>
      <c r="N861" s="303"/>
      <c r="O861" s="303"/>
      <c r="P861" s="303"/>
      <c r="Q861" s="303"/>
      <c r="R861" s="303"/>
      <c r="S861" s="303"/>
      <c r="T861" s="303"/>
      <c r="U861" s="303"/>
      <c r="V861" s="303"/>
      <c r="W861" s="303"/>
      <c r="X861" s="303"/>
      <c r="Y861" s="303"/>
      <c r="Z861" s="303"/>
      <c r="AA861" s="303"/>
      <c r="AB861" s="303"/>
      <c r="AC861" s="303"/>
      <c r="AD861" s="303"/>
    </row>
    <row r="862" spans="1:30" s="329" customFormat="1" ht="12.75" customHeight="1">
      <c r="A862" s="544"/>
      <c r="B862" s="303"/>
      <c r="C862" s="303"/>
      <c r="D862" s="303"/>
      <c r="E862" s="303"/>
      <c r="F862" s="303"/>
      <c r="G862" s="303"/>
      <c r="H862" s="303"/>
      <c r="I862" s="303"/>
      <c r="J862" s="303"/>
      <c r="K862" s="303"/>
      <c r="L862" s="303"/>
      <c r="M862" s="303"/>
      <c r="N862" s="303"/>
      <c r="O862" s="303"/>
      <c r="P862" s="303"/>
      <c r="Q862" s="303"/>
      <c r="R862" s="303"/>
      <c r="S862" s="303"/>
      <c r="T862" s="303"/>
      <c r="U862" s="303"/>
      <c r="V862" s="303"/>
      <c r="W862" s="303"/>
      <c r="X862" s="303"/>
      <c r="Y862" s="303"/>
      <c r="Z862" s="303"/>
      <c r="AA862" s="303"/>
      <c r="AB862" s="303"/>
      <c r="AC862" s="303"/>
      <c r="AD862" s="303"/>
    </row>
    <row r="863" spans="1:30" s="329" customFormat="1" ht="12.75" customHeight="1">
      <c r="A863" s="544"/>
      <c r="B863" s="303"/>
      <c r="C863" s="303"/>
      <c r="D863" s="303"/>
      <c r="E863" s="303"/>
      <c r="F863" s="303"/>
      <c r="G863" s="303"/>
      <c r="H863" s="303"/>
      <c r="I863" s="303"/>
      <c r="J863" s="303"/>
      <c r="K863" s="303"/>
      <c r="L863" s="303"/>
      <c r="M863" s="303"/>
      <c r="N863" s="303"/>
      <c r="O863" s="303"/>
      <c r="P863" s="303"/>
      <c r="Q863" s="303"/>
      <c r="R863" s="303"/>
      <c r="S863" s="303"/>
      <c r="T863" s="303"/>
      <c r="U863" s="303"/>
      <c r="V863" s="303"/>
      <c r="W863" s="303"/>
      <c r="X863" s="303"/>
      <c r="Y863" s="303"/>
      <c r="Z863" s="303"/>
      <c r="AA863" s="303"/>
      <c r="AB863" s="303"/>
      <c r="AC863" s="303"/>
      <c r="AD863" s="303"/>
    </row>
    <row r="864" spans="1:30" s="329" customFormat="1" ht="12.75" customHeight="1">
      <c r="A864" s="544"/>
      <c r="B864" s="303"/>
      <c r="C864" s="303"/>
      <c r="D864" s="303"/>
      <c r="E864" s="303"/>
      <c r="F864" s="303"/>
      <c r="G864" s="303"/>
      <c r="H864" s="303"/>
      <c r="I864" s="303"/>
      <c r="J864" s="303"/>
      <c r="K864" s="303"/>
      <c r="L864" s="303"/>
      <c r="M864" s="303"/>
      <c r="N864" s="303"/>
      <c r="O864" s="303"/>
      <c r="P864" s="303"/>
      <c r="Q864" s="303"/>
      <c r="R864" s="303"/>
      <c r="S864" s="303"/>
      <c r="T864" s="303"/>
      <c r="U864" s="303"/>
      <c r="V864" s="303"/>
      <c r="W864" s="303"/>
      <c r="X864" s="303"/>
      <c r="Y864" s="303"/>
      <c r="Z864" s="303"/>
      <c r="AA864" s="303"/>
      <c r="AB864" s="303"/>
      <c r="AC864" s="303"/>
      <c r="AD864" s="303"/>
    </row>
    <row r="865" spans="1:30" s="329" customFormat="1" ht="12.75" customHeight="1">
      <c r="A865" s="544"/>
      <c r="B865" s="303"/>
      <c r="C865" s="303"/>
      <c r="D865" s="303"/>
      <c r="E865" s="303"/>
      <c r="F865" s="303"/>
      <c r="G865" s="303"/>
      <c r="H865" s="303"/>
      <c r="I865" s="303"/>
      <c r="J865" s="303"/>
      <c r="K865" s="303"/>
      <c r="L865" s="303"/>
      <c r="M865" s="303"/>
      <c r="N865" s="303"/>
      <c r="O865" s="303"/>
      <c r="P865" s="303"/>
      <c r="Q865" s="303"/>
      <c r="R865" s="303"/>
      <c r="S865" s="303"/>
      <c r="T865" s="303"/>
      <c r="U865" s="303"/>
      <c r="V865" s="303"/>
      <c r="W865" s="303"/>
      <c r="X865" s="303"/>
      <c r="Y865" s="303"/>
      <c r="Z865" s="303"/>
      <c r="AA865" s="303"/>
      <c r="AB865" s="303"/>
      <c r="AC865" s="303"/>
      <c r="AD865" s="303"/>
    </row>
    <row r="866" spans="1:30" s="329" customFormat="1" ht="12.75" customHeight="1">
      <c r="A866" s="544"/>
      <c r="B866" s="303"/>
      <c r="C866" s="303"/>
      <c r="D866" s="303"/>
      <c r="E866" s="303"/>
      <c r="F866" s="303"/>
      <c r="G866" s="303"/>
      <c r="H866" s="303"/>
      <c r="I866" s="303"/>
      <c r="J866" s="303"/>
      <c r="K866" s="303"/>
      <c r="L866" s="303"/>
      <c r="M866" s="303"/>
      <c r="N866" s="303"/>
      <c r="O866" s="303"/>
      <c r="P866" s="303"/>
      <c r="Q866" s="303"/>
      <c r="R866" s="303"/>
      <c r="S866" s="303"/>
      <c r="T866" s="303"/>
      <c r="U866" s="303"/>
      <c r="V866" s="303"/>
      <c r="W866" s="303"/>
      <c r="X866" s="303"/>
      <c r="Y866" s="303"/>
      <c r="Z866" s="303"/>
      <c r="AA866" s="303"/>
      <c r="AB866" s="303"/>
      <c r="AC866" s="303"/>
      <c r="AD866" s="303"/>
    </row>
    <row r="867" spans="1:30" s="329" customFormat="1" ht="12.75" customHeight="1">
      <c r="A867" s="544"/>
      <c r="B867" s="303"/>
      <c r="C867" s="303"/>
      <c r="D867" s="303"/>
      <c r="E867" s="303"/>
      <c r="F867" s="303"/>
      <c r="G867" s="303"/>
      <c r="H867" s="303"/>
      <c r="I867" s="303"/>
      <c r="J867" s="303"/>
      <c r="K867" s="303"/>
      <c r="L867" s="303"/>
      <c r="M867" s="303"/>
      <c r="N867" s="303"/>
      <c r="O867" s="303"/>
      <c r="P867" s="303"/>
      <c r="Q867" s="303"/>
      <c r="R867" s="303"/>
      <c r="S867" s="303"/>
      <c r="T867" s="303"/>
      <c r="U867" s="303"/>
      <c r="V867" s="303"/>
      <c r="W867" s="303"/>
      <c r="X867" s="303"/>
      <c r="Y867" s="303"/>
      <c r="Z867" s="303"/>
      <c r="AA867" s="303"/>
      <c r="AB867" s="303"/>
      <c r="AC867" s="303"/>
      <c r="AD867" s="303"/>
    </row>
    <row r="868" spans="1:30" s="329" customFormat="1" ht="12.75" customHeight="1">
      <c r="A868" s="544"/>
      <c r="B868" s="303"/>
      <c r="C868" s="303"/>
      <c r="D868" s="303"/>
      <c r="E868" s="303"/>
      <c r="F868" s="303"/>
      <c r="G868" s="303"/>
      <c r="H868" s="303"/>
      <c r="I868" s="303"/>
      <c r="J868" s="303"/>
      <c r="K868" s="303"/>
      <c r="L868" s="303"/>
      <c r="M868" s="303"/>
      <c r="N868" s="303"/>
      <c r="O868" s="303"/>
      <c r="P868" s="303"/>
      <c r="Q868" s="303"/>
      <c r="R868" s="303"/>
      <c r="S868" s="303"/>
      <c r="T868" s="303"/>
      <c r="U868" s="303"/>
      <c r="V868" s="303"/>
      <c r="W868" s="303"/>
      <c r="X868" s="303"/>
      <c r="Y868" s="303"/>
      <c r="Z868" s="303"/>
      <c r="AA868" s="303"/>
      <c r="AB868" s="303"/>
      <c r="AC868" s="303"/>
      <c r="AD868" s="303"/>
    </row>
    <row r="869" spans="1:30" s="329" customFormat="1" ht="12.75" customHeight="1">
      <c r="A869" s="544"/>
      <c r="B869" s="303"/>
      <c r="C869" s="303"/>
      <c r="D869" s="303"/>
      <c r="E869" s="303"/>
      <c r="F869" s="303"/>
      <c r="G869" s="303"/>
      <c r="H869" s="303"/>
      <c r="I869" s="303"/>
      <c r="J869" s="303"/>
      <c r="K869" s="303"/>
      <c r="L869" s="303"/>
      <c r="M869" s="303"/>
      <c r="N869" s="303"/>
      <c r="O869" s="303"/>
      <c r="P869" s="303"/>
      <c r="Q869" s="303"/>
      <c r="R869" s="303"/>
      <c r="S869" s="303"/>
      <c r="T869" s="303"/>
      <c r="U869" s="303"/>
      <c r="V869" s="303"/>
      <c r="W869" s="303"/>
      <c r="X869" s="303"/>
      <c r="Y869" s="303"/>
      <c r="Z869" s="303"/>
      <c r="AA869" s="303"/>
      <c r="AB869" s="303"/>
      <c r="AC869" s="303"/>
      <c r="AD869" s="303"/>
    </row>
    <row r="870" spans="1:30" s="329" customFormat="1" ht="12.75" customHeight="1">
      <c r="A870" s="544"/>
      <c r="B870" s="303"/>
      <c r="C870" s="303"/>
      <c r="D870" s="303"/>
      <c r="E870" s="303"/>
      <c r="F870" s="303"/>
      <c r="G870" s="303"/>
      <c r="H870" s="303"/>
      <c r="I870" s="303"/>
      <c r="J870" s="303"/>
      <c r="K870" s="303"/>
      <c r="L870" s="303"/>
      <c r="M870" s="303"/>
      <c r="N870" s="303"/>
      <c r="O870" s="303"/>
      <c r="P870" s="303"/>
      <c r="Q870" s="303"/>
      <c r="R870" s="303"/>
      <c r="S870" s="303"/>
      <c r="T870" s="303"/>
      <c r="U870" s="303"/>
      <c r="V870" s="303"/>
      <c r="W870" s="303"/>
      <c r="X870" s="303"/>
      <c r="Y870" s="303"/>
      <c r="Z870" s="303"/>
      <c r="AA870" s="303"/>
      <c r="AB870" s="303"/>
      <c r="AC870" s="303"/>
      <c r="AD870" s="303"/>
    </row>
    <row r="871" spans="1:30" s="329" customFormat="1" ht="12.75" customHeight="1">
      <c r="A871" s="544"/>
      <c r="B871" s="303"/>
      <c r="C871" s="303"/>
      <c r="D871" s="303"/>
      <c r="E871" s="303"/>
      <c r="F871" s="303"/>
      <c r="G871" s="303"/>
      <c r="H871" s="303"/>
      <c r="I871" s="303"/>
      <c r="J871" s="303"/>
      <c r="K871" s="303"/>
      <c r="L871" s="303"/>
      <c r="M871" s="303"/>
      <c r="N871" s="303"/>
      <c r="O871" s="303"/>
      <c r="P871" s="303"/>
      <c r="Q871" s="303"/>
      <c r="R871" s="303"/>
      <c r="S871" s="303"/>
      <c r="T871" s="303"/>
      <c r="U871" s="303"/>
      <c r="V871" s="303"/>
      <c r="W871" s="303"/>
      <c r="X871" s="303"/>
      <c r="Y871" s="303"/>
      <c r="Z871" s="303"/>
      <c r="AA871" s="303"/>
      <c r="AB871" s="303"/>
      <c r="AC871" s="303"/>
      <c r="AD871" s="303"/>
    </row>
    <row r="872" spans="1:30" s="329" customFormat="1" ht="12.75" customHeight="1">
      <c r="A872" s="544"/>
      <c r="B872" s="303"/>
      <c r="C872" s="303"/>
      <c r="D872" s="303"/>
      <c r="E872" s="303"/>
      <c r="F872" s="303"/>
      <c r="G872" s="303"/>
      <c r="H872" s="303"/>
      <c r="I872" s="303"/>
      <c r="J872" s="303"/>
      <c r="K872" s="303"/>
      <c r="L872" s="303"/>
      <c r="M872" s="303"/>
      <c r="N872" s="303"/>
      <c r="O872" s="303"/>
      <c r="P872" s="303"/>
      <c r="Q872" s="303"/>
      <c r="R872" s="303"/>
      <c r="S872" s="303"/>
      <c r="T872" s="303"/>
      <c r="U872" s="303"/>
      <c r="V872" s="303"/>
      <c r="W872" s="303"/>
      <c r="X872" s="303"/>
      <c r="Y872" s="303"/>
      <c r="Z872" s="303"/>
      <c r="AA872" s="303"/>
      <c r="AB872" s="303"/>
      <c r="AC872" s="303"/>
      <c r="AD872" s="303"/>
    </row>
    <row r="873" spans="1:30" s="329" customFormat="1" ht="12.75" customHeight="1">
      <c r="A873" s="544"/>
      <c r="B873" s="303"/>
      <c r="C873" s="303"/>
      <c r="D873" s="303"/>
      <c r="E873" s="303"/>
      <c r="F873" s="303"/>
      <c r="G873" s="303"/>
      <c r="H873" s="303"/>
      <c r="I873" s="303"/>
      <c r="J873" s="303"/>
      <c r="K873" s="303"/>
      <c r="L873" s="303"/>
      <c r="M873" s="303"/>
      <c r="N873" s="303"/>
      <c r="O873" s="303"/>
      <c r="P873" s="303"/>
      <c r="Q873" s="303"/>
      <c r="R873" s="303"/>
      <c r="S873" s="303"/>
      <c r="T873" s="303"/>
      <c r="U873" s="303"/>
      <c r="V873" s="303"/>
      <c r="W873" s="303"/>
      <c r="X873" s="303"/>
      <c r="Y873" s="303"/>
      <c r="Z873" s="303"/>
      <c r="AA873" s="303"/>
      <c r="AB873" s="303"/>
      <c r="AC873" s="303"/>
      <c r="AD873" s="303"/>
    </row>
    <row r="874" spans="1:30" s="329" customFormat="1" ht="12.75" customHeight="1">
      <c r="A874" s="544"/>
      <c r="B874" s="303"/>
      <c r="C874" s="303"/>
      <c r="D874" s="303"/>
      <c r="E874" s="303"/>
      <c r="F874" s="303"/>
      <c r="G874" s="303"/>
      <c r="H874" s="303"/>
      <c r="I874" s="303"/>
      <c r="J874" s="303"/>
      <c r="K874" s="303"/>
      <c r="L874" s="303"/>
      <c r="M874" s="303"/>
      <c r="N874" s="303"/>
      <c r="O874" s="303"/>
      <c r="P874" s="303"/>
      <c r="Q874" s="303"/>
      <c r="R874" s="303"/>
      <c r="S874" s="303"/>
      <c r="T874" s="303"/>
      <c r="U874" s="303"/>
      <c r="V874" s="303"/>
      <c r="W874" s="303"/>
      <c r="X874" s="303"/>
      <c r="Y874" s="303"/>
      <c r="Z874" s="303"/>
      <c r="AA874" s="303"/>
      <c r="AB874" s="303"/>
      <c r="AC874" s="303"/>
      <c r="AD874" s="303"/>
    </row>
    <row r="875" spans="1:30" s="329" customFormat="1" ht="12.75" customHeight="1">
      <c r="A875" s="544"/>
      <c r="B875" s="303"/>
      <c r="C875" s="303"/>
      <c r="D875" s="303"/>
      <c r="E875" s="303"/>
      <c r="F875" s="303"/>
      <c r="G875" s="303"/>
      <c r="H875" s="303"/>
      <c r="I875" s="303"/>
      <c r="J875" s="303"/>
      <c r="K875" s="303"/>
      <c r="L875" s="303"/>
      <c r="M875" s="303"/>
      <c r="N875" s="303"/>
      <c r="O875" s="303"/>
      <c r="P875" s="303"/>
      <c r="Q875" s="303"/>
      <c r="R875" s="303"/>
      <c r="S875" s="303"/>
      <c r="T875" s="303"/>
      <c r="U875" s="303"/>
      <c r="V875" s="303"/>
      <c r="W875" s="303"/>
      <c r="X875" s="303"/>
      <c r="Y875" s="303"/>
      <c r="Z875" s="303"/>
      <c r="AA875" s="303"/>
      <c r="AB875" s="303"/>
      <c r="AC875" s="303"/>
      <c r="AD875" s="303"/>
    </row>
    <row r="876" spans="1:30" s="329" customFormat="1" ht="12.75" customHeight="1">
      <c r="A876" s="544"/>
      <c r="B876" s="303"/>
      <c r="C876" s="303"/>
      <c r="D876" s="303"/>
      <c r="E876" s="303"/>
      <c r="F876" s="303"/>
      <c r="G876" s="303"/>
      <c r="H876" s="303"/>
      <c r="I876" s="303"/>
      <c r="J876" s="303"/>
      <c r="K876" s="303"/>
      <c r="L876" s="303"/>
      <c r="M876" s="303"/>
      <c r="N876" s="303"/>
      <c r="O876" s="303"/>
      <c r="P876" s="303"/>
      <c r="Q876" s="303"/>
      <c r="R876" s="303"/>
      <c r="S876" s="303"/>
      <c r="T876" s="303"/>
      <c r="U876" s="303"/>
      <c r="V876" s="303"/>
      <c r="W876" s="303"/>
      <c r="X876" s="303"/>
      <c r="Y876" s="303"/>
      <c r="Z876" s="303"/>
      <c r="AA876" s="303"/>
      <c r="AB876" s="303"/>
      <c r="AC876" s="303"/>
      <c r="AD876" s="303"/>
    </row>
    <row r="877" spans="1:30" s="329" customFormat="1" ht="12.75" customHeight="1">
      <c r="A877" s="544"/>
      <c r="B877" s="303"/>
      <c r="C877" s="303"/>
      <c r="D877" s="303"/>
      <c r="E877" s="303"/>
      <c r="F877" s="303"/>
      <c r="G877" s="303"/>
      <c r="H877" s="303"/>
      <c r="I877" s="303"/>
      <c r="J877" s="303"/>
      <c r="K877" s="303"/>
      <c r="L877" s="303"/>
      <c r="M877" s="303"/>
      <c r="N877" s="303"/>
      <c r="O877" s="303"/>
      <c r="P877" s="303"/>
      <c r="Q877" s="303"/>
      <c r="R877" s="303"/>
      <c r="S877" s="303"/>
      <c r="T877" s="303"/>
      <c r="U877" s="303"/>
      <c r="V877" s="303"/>
      <c r="W877" s="303"/>
      <c r="X877" s="303"/>
      <c r="Y877" s="303"/>
      <c r="Z877" s="303"/>
      <c r="AA877" s="303"/>
      <c r="AB877" s="303"/>
      <c r="AC877" s="303"/>
      <c r="AD877" s="303"/>
    </row>
    <row r="878" spans="1:30" s="329" customFormat="1" ht="12.75" customHeight="1">
      <c r="A878" s="544"/>
      <c r="B878" s="303"/>
      <c r="C878" s="303"/>
      <c r="D878" s="303"/>
      <c r="E878" s="303"/>
      <c r="F878" s="303"/>
      <c r="G878" s="303"/>
      <c r="H878" s="303"/>
      <c r="I878" s="303"/>
      <c r="J878" s="303"/>
      <c r="K878" s="303"/>
      <c r="L878" s="303"/>
      <c r="M878" s="303"/>
      <c r="N878" s="303"/>
      <c r="O878" s="303"/>
      <c r="P878" s="303"/>
      <c r="Q878" s="303"/>
      <c r="R878" s="303"/>
      <c r="S878" s="303"/>
      <c r="T878" s="303"/>
      <c r="U878" s="303"/>
      <c r="V878" s="303"/>
      <c r="W878" s="303"/>
      <c r="X878" s="303"/>
      <c r="Y878" s="303"/>
      <c r="Z878" s="303"/>
      <c r="AA878" s="303"/>
      <c r="AB878" s="303"/>
      <c r="AC878" s="303"/>
      <c r="AD878" s="303"/>
    </row>
    <row r="879" spans="1:30" s="329" customFormat="1" ht="12.75" customHeight="1">
      <c r="A879" s="544"/>
      <c r="B879" s="303"/>
      <c r="C879" s="303"/>
      <c r="D879" s="303"/>
      <c r="E879" s="303"/>
      <c r="F879" s="303"/>
      <c r="G879" s="303"/>
      <c r="H879" s="303"/>
      <c r="I879" s="303"/>
      <c r="J879" s="303"/>
      <c r="K879" s="303"/>
      <c r="L879" s="303"/>
      <c r="M879" s="303"/>
      <c r="N879" s="303"/>
      <c r="O879" s="303"/>
      <c r="P879" s="303"/>
      <c r="Q879" s="303"/>
      <c r="R879" s="303"/>
      <c r="S879" s="303"/>
      <c r="T879" s="303"/>
      <c r="U879" s="303"/>
      <c r="V879" s="303"/>
      <c r="W879" s="303"/>
      <c r="X879" s="303"/>
      <c r="Y879" s="303"/>
      <c r="Z879" s="303"/>
      <c r="AA879" s="303"/>
      <c r="AB879" s="303"/>
      <c r="AC879" s="303"/>
      <c r="AD879" s="303"/>
    </row>
    <row r="880" spans="1:30" s="329" customFormat="1" ht="12.75" customHeight="1">
      <c r="A880" s="544"/>
      <c r="B880" s="303"/>
      <c r="C880" s="303"/>
      <c r="D880" s="303"/>
      <c r="E880" s="303"/>
      <c r="F880" s="303"/>
      <c r="G880" s="303"/>
      <c r="H880" s="303"/>
      <c r="I880" s="303"/>
      <c r="J880" s="303"/>
      <c r="K880" s="303"/>
      <c r="L880" s="303"/>
      <c r="M880" s="303"/>
      <c r="N880" s="303"/>
      <c r="O880" s="303"/>
      <c r="P880" s="303"/>
      <c r="Q880" s="303"/>
      <c r="R880" s="303"/>
      <c r="S880" s="303"/>
      <c r="T880" s="303"/>
      <c r="U880" s="303"/>
      <c r="V880" s="303"/>
      <c r="W880" s="303"/>
      <c r="X880" s="303"/>
      <c r="Y880" s="303"/>
      <c r="Z880" s="303"/>
      <c r="AA880" s="303"/>
      <c r="AB880" s="303"/>
      <c r="AC880" s="303"/>
      <c r="AD880" s="303"/>
    </row>
    <row r="881" spans="1:30" s="329" customFormat="1" ht="12.75" customHeight="1">
      <c r="A881" s="544"/>
      <c r="B881" s="303"/>
      <c r="C881" s="303"/>
      <c r="D881" s="303"/>
      <c r="E881" s="303"/>
      <c r="F881" s="303"/>
      <c r="G881" s="303"/>
      <c r="H881" s="303"/>
      <c r="I881" s="303"/>
      <c r="J881" s="303"/>
      <c r="K881" s="303"/>
      <c r="L881" s="303"/>
      <c r="M881" s="303"/>
      <c r="N881" s="303"/>
      <c r="O881" s="303"/>
      <c r="P881" s="303"/>
      <c r="Q881" s="303"/>
      <c r="R881" s="303"/>
      <c r="S881" s="303"/>
      <c r="T881" s="303"/>
      <c r="U881" s="303"/>
      <c r="V881" s="303"/>
      <c r="W881" s="303"/>
      <c r="X881" s="303"/>
      <c r="Y881" s="303"/>
      <c r="Z881" s="303"/>
      <c r="AA881" s="303"/>
      <c r="AB881" s="303"/>
      <c r="AC881" s="303"/>
      <c r="AD881" s="303"/>
    </row>
    <row r="882" spans="1:30" s="329" customFormat="1" ht="12.75" customHeight="1">
      <c r="A882" s="544"/>
      <c r="B882" s="303"/>
      <c r="C882" s="303"/>
      <c r="D882" s="303"/>
      <c r="E882" s="303"/>
      <c r="F882" s="303"/>
      <c r="G882" s="303"/>
      <c r="H882" s="303"/>
      <c r="I882" s="303"/>
      <c r="J882" s="303"/>
      <c r="K882" s="303"/>
      <c r="L882" s="303"/>
      <c r="M882" s="303"/>
      <c r="N882" s="303"/>
      <c r="O882" s="303"/>
      <c r="P882" s="303"/>
      <c r="Q882" s="303"/>
      <c r="R882" s="303"/>
      <c r="S882" s="303"/>
      <c r="T882" s="303"/>
      <c r="U882" s="303"/>
      <c r="V882" s="303"/>
      <c r="W882" s="303"/>
      <c r="X882" s="303"/>
      <c r="Y882" s="303"/>
      <c r="Z882" s="303"/>
      <c r="AA882" s="303"/>
      <c r="AB882" s="303"/>
      <c r="AC882" s="303"/>
      <c r="AD882" s="303"/>
    </row>
    <row r="883" spans="1:30" s="329" customFormat="1" ht="12.75" customHeight="1">
      <c r="A883" s="544"/>
      <c r="B883" s="303"/>
      <c r="C883" s="303"/>
      <c r="D883" s="303"/>
      <c r="E883" s="303"/>
      <c r="F883" s="303"/>
      <c r="G883" s="303"/>
      <c r="H883" s="303"/>
      <c r="I883" s="303"/>
      <c r="J883" s="303"/>
      <c r="K883" s="303"/>
      <c r="L883" s="303"/>
      <c r="M883" s="303"/>
      <c r="N883" s="303"/>
      <c r="O883" s="303"/>
      <c r="P883" s="303"/>
      <c r="Q883" s="303"/>
      <c r="R883" s="303"/>
      <c r="S883" s="303"/>
      <c r="T883" s="303"/>
      <c r="U883" s="303"/>
      <c r="V883" s="303"/>
      <c r="W883" s="303"/>
      <c r="X883" s="303"/>
      <c r="Y883" s="303"/>
      <c r="Z883" s="303"/>
      <c r="AA883" s="303"/>
      <c r="AB883" s="303"/>
      <c r="AC883" s="303"/>
      <c r="AD883" s="303"/>
    </row>
    <row r="884" spans="1:30" s="329" customFormat="1" ht="12.75" customHeight="1">
      <c r="A884" s="544"/>
      <c r="B884" s="303"/>
      <c r="C884" s="303"/>
      <c r="D884" s="303"/>
      <c r="E884" s="303"/>
      <c r="F884" s="303"/>
      <c r="G884" s="303"/>
      <c r="H884" s="303"/>
      <c r="I884" s="303"/>
      <c r="J884" s="303"/>
      <c r="K884" s="303"/>
      <c r="L884" s="303"/>
      <c r="M884" s="303"/>
      <c r="N884" s="303"/>
      <c r="O884" s="303"/>
      <c r="P884" s="303"/>
      <c r="Q884" s="303"/>
      <c r="R884" s="303"/>
      <c r="S884" s="303"/>
      <c r="T884" s="303"/>
      <c r="U884" s="303"/>
      <c r="V884" s="303"/>
      <c r="W884" s="303"/>
      <c r="X884" s="303"/>
      <c r="Y884" s="303"/>
      <c r="Z884" s="303"/>
      <c r="AA884" s="303"/>
      <c r="AB884" s="303"/>
      <c r="AC884" s="303"/>
      <c r="AD884" s="303"/>
    </row>
    <row r="885" spans="1:30" s="329" customFormat="1" ht="12.75" customHeight="1">
      <c r="A885" s="544"/>
      <c r="B885" s="303"/>
      <c r="C885" s="303"/>
      <c r="D885" s="303"/>
      <c r="E885" s="303"/>
      <c r="F885" s="303"/>
      <c r="G885" s="303"/>
      <c r="H885" s="303"/>
      <c r="I885" s="303"/>
      <c r="J885" s="303"/>
      <c r="K885" s="303"/>
      <c r="L885" s="303"/>
      <c r="M885" s="303"/>
      <c r="N885" s="303"/>
      <c r="O885" s="303"/>
      <c r="P885" s="303"/>
      <c r="Q885" s="303"/>
      <c r="R885" s="303"/>
      <c r="S885" s="303"/>
      <c r="T885" s="303"/>
      <c r="U885" s="303"/>
      <c r="V885" s="303"/>
      <c r="W885" s="303"/>
      <c r="X885" s="303"/>
      <c r="Y885" s="303"/>
      <c r="Z885" s="303"/>
      <c r="AA885" s="303"/>
      <c r="AB885" s="303"/>
      <c r="AC885" s="303"/>
      <c r="AD885" s="303"/>
    </row>
    <row r="886" spans="1:30" s="329" customFormat="1" ht="12.75" customHeight="1">
      <c r="A886" s="544"/>
      <c r="B886" s="303"/>
      <c r="C886" s="303"/>
      <c r="D886" s="303"/>
      <c r="E886" s="303"/>
      <c r="F886" s="303"/>
      <c r="G886" s="303"/>
      <c r="H886" s="303"/>
      <c r="I886" s="303"/>
      <c r="J886" s="303"/>
      <c r="K886" s="303"/>
      <c r="L886" s="303"/>
      <c r="M886" s="303"/>
      <c r="N886" s="303"/>
      <c r="O886" s="303"/>
      <c r="P886" s="303"/>
      <c r="Q886" s="303"/>
      <c r="R886" s="303"/>
      <c r="S886" s="303"/>
      <c r="T886" s="303"/>
      <c r="U886" s="303"/>
      <c r="V886" s="303"/>
      <c r="W886" s="303"/>
      <c r="X886" s="303"/>
      <c r="Y886" s="303"/>
      <c r="Z886" s="303"/>
      <c r="AA886" s="303"/>
      <c r="AB886" s="303"/>
      <c r="AC886" s="303"/>
      <c r="AD886" s="303"/>
    </row>
    <row r="887" spans="1:30" s="329" customFormat="1" ht="12.75" customHeight="1">
      <c r="A887" s="544"/>
      <c r="B887" s="303"/>
      <c r="C887" s="303"/>
      <c r="D887" s="303"/>
      <c r="E887" s="303"/>
      <c r="F887" s="303"/>
      <c r="G887" s="303"/>
      <c r="H887" s="303"/>
      <c r="I887" s="303"/>
      <c r="J887" s="303"/>
      <c r="K887" s="303"/>
      <c r="L887" s="303"/>
      <c r="M887" s="303"/>
      <c r="N887" s="303"/>
      <c r="O887" s="303"/>
      <c r="P887" s="303"/>
      <c r="Q887" s="303"/>
      <c r="R887" s="303"/>
      <c r="S887" s="303"/>
      <c r="T887" s="303"/>
      <c r="U887" s="303"/>
      <c r="V887" s="303"/>
      <c r="W887" s="303"/>
      <c r="X887" s="303"/>
      <c r="Y887" s="303"/>
      <c r="Z887" s="303"/>
      <c r="AA887" s="303"/>
      <c r="AB887" s="303"/>
      <c r="AC887" s="303"/>
      <c r="AD887" s="303"/>
    </row>
    <row r="888" spans="1:30" s="329" customFormat="1" ht="12.75" customHeight="1">
      <c r="A888" s="544"/>
      <c r="B888" s="303"/>
      <c r="C888" s="303"/>
      <c r="D888" s="303"/>
      <c r="E888" s="303"/>
      <c r="F888" s="303"/>
      <c r="G888" s="303"/>
      <c r="H888" s="303"/>
      <c r="I888" s="303"/>
      <c r="J888" s="303"/>
      <c r="K888" s="303"/>
      <c r="L888" s="303"/>
      <c r="M888" s="303"/>
      <c r="N888" s="303"/>
      <c r="O888" s="303"/>
      <c r="P888" s="303"/>
      <c r="Q888" s="303"/>
      <c r="R888" s="303"/>
      <c r="S888" s="303"/>
      <c r="T888" s="303"/>
      <c r="U888" s="303"/>
      <c r="V888" s="303"/>
      <c r="W888" s="303"/>
      <c r="X888" s="303"/>
      <c r="Y888" s="303"/>
      <c r="Z888" s="303"/>
      <c r="AA888" s="303"/>
      <c r="AB888" s="303"/>
      <c r="AC888" s="303"/>
      <c r="AD888" s="303"/>
    </row>
    <row r="889" spans="1:30" s="329" customFormat="1" ht="12.75" customHeight="1">
      <c r="A889" s="544"/>
      <c r="B889" s="303"/>
      <c r="C889" s="303"/>
      <c r="D889" s="303"/>
      <c r="E889" s="303"/>
      <c r="F889" s="303"/>
      <c r="G889" s="303"/>
      <c r="H889" s="303"/>
      <c r="I889" s="303"/>
      <c r="J889" s="303"/>
      <c r="K889" s="303"/>
      <c r="L889" s="303"/>
      <c r="M889" s="303"/>
      <c r="N889" s="303"/>
      <c r="O889" s="303"/>
      <c r="P889" s="303"/>
      <c r="Q889" s="303"/>
      <c r="R889" s="303"/>
      <c r="S889" s="303"/>
      <c r="T889" s="303"/>
      <c r="U889" s="303"/>
      <c r="V889" s="303"/>
      <c r="W889" s="303"/>
      <c r="X889" s="303"/>
      <c r="Y889" s="303"/>
      <c r="Z889" s="303"/>
      <c r="AA889" s="303"/>
      <c r="AB889" s="303"/>
      <c r="AC889" s="303"/>
      <c r="AD889" s="303"/>
    </row>
    <row r="890" spans="1:30" s="329" customFormat="1" ht="12.75" customHeight="1">
      <c r="A890" s="544"/>
      <c r="B890" s="303"/>
      <c r="C890" s="303"/>
      <c r="D890" s="303"/>
      <c r="E890" s="303"/>
      <c r="F890" s="303"/>
      <c r="G890" s="303"/>
      <c r="H890" s="303"/>
      <c r="I890" s="303"/>
      <c r="J890" s="303"/>
      <c r="K890" s="303"/>
      <c r="L890" s="303"/>
      <c r="M890" s="303"/>
      <c r="N890" s="303"/>
      <c r="O890" s="303"/>
      <c r="P890" s="303"/>
      <c r="Q890" s="303"/>
      <c r="R890" s="303"/>
      <c r="S890" s="303"/>
      <c r="T890" s="303"/>
      <c r="U890" s="303"/>
      <c r="V890" s="303"/>
      <c r="W890" s="303"/>
      <c r="X890" s="303"/>
      <c r="Y890" s="303"/>
      <c r="Z890" s="303"/>
      <c r="AA890" s="303"/>
      <c r="AB890" s="303"/>
      <c r="AC890" s="303"/>
      <c r="AD890" s="303"/>
    </row>
    <row r="891" spans="1:30" s="329" customFormat="1" ht="12.75" customHeight="1">
      <c r="A891" s="544"/>
      <c r="B891" s="303"/>
      <c r="C891" s="303"/>
      <c r="D891" s="303"/>
      <c r="E891" s="303"/>
      <c r="F891" s="303"/>
      <c r="G891" s="303"/>
      <c r="H891" s="303"/>
      <c r="I891" s="303"/>
      <c r="J891" s="303"/>
      <c r="K891" s="303"/>
      <c r="L891" s="303"/>
      <c r="M891" s="303"/>
      <c r="N891" s="303"/>
      <c r="O891" s="303"/>
      <c r="P891" s="303"/>
      <c r="Q891" s="303"/>
      <c r="R891" s="303"/>
      <c r="S891" s="303"/>
      <c r="T891" s="303"/>
      <c r="U891" s="303"/>
      <c r="V891" s="303"/>
      <c r="W891" s="303"/>
      <c r="X891" s="303"/>
      <c r="Y891" s="303"/>
      <c r="Z891" s="303"/>
      <c r="AA891" s="303"/>
      <c r="AB891" s="303"/>
      <c r="AC891" s="303"/>
      <c r="AD891" s="303"/>
    </row>
    <row r="892" spans="1:30" s="329" customFormat="1" ht="12.75" customHeight="1">
      <c r="A892" s="544"/>
      <c r="B892" s="303"/>
      <c r="C892" s="303"/>
      <c r="D892" s="303"/>
      <c r="E892" s="303"/>
      <c r="F892" s="303"/>
      <c r="G892" s="303"/>
      <c r="H892" s="303"/>
      <c r="I892" s="303"/>
      <c r="J892" s="303"/>
      <c r="K892" s="303"/>
      <c r="L892" s="303"/>
      <c r="M892" s="303"/>
      <c r="N892" s="303"/>
      <c r="O892" s="303"/>
      <c r="P892" s="303"/>
      <c r="Q892" s="303"/>
      <c r="R892" s="303"/>
      <c r="S892" s="303"/>
      <c r="T892" s="303"/>
      <c r="U892" s="303"/>
      <c r="V892" s="303"/>
      <c r="W892" s="303"/>
      <c r="X892" s="303"/>
      <c r="Y892" s="303"/>
      <c r="Z892" s="303"/>
      <c r="AA892" s="303"/>
      <c r="AB892" s="303"/>
      <c r="AC892" s="303"/>
      <c r="AD892" s="303"/>
    </row>
    <row r="893" spans="1:30" s="329" customFormat="1" ht="12.75" customHeight="1">
      <c r="A893" s="544"/>
      <c r="B893" s="303"/>
      <c r="C893" s="303"/>
      <c r="D893" s="303"/>
      <c r="E893" s="303"/>
      <c r="F893" s="303"/>
      <c r="G893" s="303"/>
      <c r="H893" s="303"/>
      <c r="I893" s="303"/>
      <c r="J893" s="303"/>
      <c r="K893" s="303"/>
      <c r="L893" s="303"/>
      <c r="M893" s="303"/>
      <c r="N893" s="303"/>
      <c r="O893" s="303"/>
      <c r="P893" s="303"/>
      <c r="Q893" s="303"/>
      <c r="R893" s="303"/>
      <c r="S893" s="303"/>
      <c r="T893" s="303"/>
      <c r="U893" s="303"/>
      <c r="V893" s="303"/>
      <c r="W893" s="303"/>
      <c r="X893" s="303"/>
      <c r="Y893" s="303"/>
      <c r="Z893" s="303"/>
      <c r="AA893" s="303"/>
      <c r="AB893" s="303"/>
      <c r="AC893" s="303"/>
      <c r="AD893" s="303"/>
    </row>
    <row r="894" spans="1:30" s="329" customFormat="1" ht="12.75" customHeight="1">
      <c r="A894" s="544"/>
      <c r="B894" s="303"/>
      <c r="C894" s="303"/>
      <c r="D894" s="303"/>
      <c r="E894" s="303"/>
      <c r="F894" s="303"/>
      <c r="G894" s="303"/>
      <c r="H894" s="303"/>
      <c r="I894" s="303"/>
      <c r="J894" s="303"/>
      <c r="K894" s="303"/>
      <c r="L894" s="303"/>
      <c r="M894" s="303"/>
      <c r="N894" s="303"/>
      <c r="O894" s="303"/>
      <c r="P894" s="303"/>
      <c r="Q894" s="303"/>
      <c r="R894" s="303"/>
      <c r="S894" s="303"/>
      <c r="T894" s="303"/>
      <c r="U894" s="303"/>
      <c r="V894" s="303"/>
      <c r="W894" s="303"/>
      <c r="X894" s="303"/>
      <c r="Y894" s="303"/>
      <c r="Z894" s="303"/>
      <c r="AA894" s="303"/>
      <c r="AB894" s="303"/>
      <c r="AC894" s="303"/>
      <c r="AD894" s="303"/>
    </row>
    <row r="895" spans="1:30" s="329" customFormat="1" ht="12.75" customHeight="1">
      <c r="A895" s="544"/>
      <c r="B895" s="303"/>
      <c r="C895" s="303"/>
      <c r="D895" s="303"/>
      <c r="E895" s="303"/>
      <c r="F895" s="303"/>
      <c r="G895" s="303"/>
      <c r="H895" s="303"/>
      <c r="I895" s="303"/>
      <c r="J895" s="303"/>
      <c r="K895" s="303"/>
      <c r="L895" s="303"/>
      <c r="M895" s="303"/>
      <c r="N895" s="303"/>
      <c r="O895" s="303"/>
      <c r="P895" s="303"/>
      <c r="Q895" s="303"/>
      <c r="R895" s="303"/>
      <c r="S895" s="303"/>
      <c r="T895" s="303"/>
      <c r="U895" s="303"/>
      <c r="V895" s="303"/>
      <c r="W895" s="303"/>
      <c r="X895" s="303"/>
      <c r="Y895" s="303"/>
      <c r="Z895" s="303"/>
      <c r="AA895" s="303"/>
      <c r="AB895" s="303"/>
      <c r="AC895" s="303"/>
      <c r="AD895" s="303"/>
    </row>
    <row r="896" spans="1:30" s="329" customFormat="1" ht="12.75" customHeight="1">
      <c r="A896" s="544"/>
      <c r="B896" s="303"/>
      <c r="C896" s="303"/>
      <c r="D896" s="303"/>
      <c r="E896" s="303"/>
      <c r="F896" s="303"/>
      <c r="G896" s="303"/>
      <c r="H896" s="303"/>
      <c r="I896" s="303"/>
      <c r="J896" s="303"/>
      <c r="K896" s="303"/>
      <c r="L896" s="303"/>
      <c r="M896" s="303"/>
      <c r="N896" s="303"/>
      <c r="O896" s="303"/>
      <c r="P896" s="303"/>
      <c r="Q896" s="303"/>
      <c r="R896" s="303"/>
      <c r="S896" s="303"/>
      <c r="T896" s="303"/>
      <c r="U896" s="303"/>
      <c r="V896" s="303"/>
      <c r="W896" s="303"/>
      <c r="X896" s="303"/>
      <c r="Y896" s="303"/>
      <c r="Z896" s="303"/>
      <c r="AA896" s="303"/>
      <c r="AB896" s="303"/>
      <c r="AC896" s="303"/>
      <c r="AD896" s="303"/>
    </row>
    <row r="897" spans="1:30" s="329" customFormat="1" ht="12.75" customHeight="1">
      <c r="A897" s="544"/>
      <c r="B897" s="303"/>
      <c r="C897" s="303"/>
      <c r="D897" s="303"/>
      <c r="E897" s="303"/>
      <c r="F897" s="303"/>
      <c r="G897" s="303"/>
      <c r="H897" s="303"/>
      <c r="I897" s="303"/>
      <c r="J897" s="303"/>
      <c r="K897" s="303"/>
      <c r="L897" s="303"/>
      <c r="M897" s="303"/>
      <c r="N897" s="303"/>
      <c r="O897" s="303"/>
      <c r="P897" s="303"/>
      <c r="Q897" s="303"/>
      <c r="R897" s="303"/>
      <c r="S897" s="303"/>
      <c r="T897" s="303"/>
      <c r="U897" s="303"/>
      <c r="V897" s="303"/>
      <c r="W897" s="303"/>
      <c r="X897" s="303"/>
      <c r="Y897" s="303"/>
      <c r="Z897" s="303"/>
      <c r="AA897" s="303"/>
      <c r="AB897" s="303"/>
      <c r="AC897" s="303"/>
      <c r="AD897" s="303"/>
    </row>
    <row r="898" spans="1:30" s="329" customFormat="1" ht="12.75" customHeight="1">
      <c r="A898" s="544"/>
      <c r="B898" s="303"/>
      <c r="C898" s="303"/>
      <c r="D898" s="303"/>
      <c r="E898" s="303"/>
      <c r="F898" s="303"/>
      <c r="G898" s="303"/>
      <c r="H898" s="303"/>
      <c r="I898" s="303"/>
      <c r="J898" s="303"/>
      <c r="K898" s="303"/>
      <c r="L898" s="303"/>
      <c r="M898" s="303"/>
      <c r="N898" s="303"/>
      <c r="O898" s="303"/>
      <c r="P898" s="303"/>
      <c r="Q898" s="303"/>
      <c r="R898" s="303"/>
      <c r="S898" s="303"/>
      <c r="T898" s="303"/>
      <c r="U898" s="303"/>
      <c r="V898" s="303"/>
      <c r="W898" s="303"/>
      <c r="X898" s="303"/>
      <c r="Y898" s="303"/>
      <c r="Z898" s="303"/>
      <c r="AA898" s="303"/>
      <c r="AB898" s="303"/>
      <c r="AC898" s="303"/>
      <c r="AD898" s="303"/>
    </row>
    <row r="899" spans="1:30" s="329" customFormat="1" ht="12.75" customHeight="1">
      <c r="A899" s="544"/>
      <c r="B899" s="303"/>
      <c r="C899" s="303"/>
      <c r="D899" s="303"/>
      <c r="E899" s="303"/>
      <c r="F899" s="303"/>
      <c r="G899" s="303"/>
      <c r="H899" s="303"/>
      <c r="I899" s="303"/>
      <c r="J899" s="303"/>
      <c r="K899" s="303"/>
      <c r="L899" s="303"/>
      <c r="M899" s="303"/>
      <c r="N899" s="303"/>
      <c r="O899" s="303"/>
      <c r="P899" s="303"/>
      <c r="Q899" s="303"/>
      <c r="R899" s="303"/>
      <c r="S899" s="303"/>
      <c r="T899" s="303"/>
      <c r="U899" s="303"/>
      <c r="V899" s="303"/>
      <c r="W899" s="303"/>
      <c r="X899" s="303"/>
      <c r="Y899" s="303"/>
      <c r="Z899" s="303"/>
      <c r="AA899" s="303"/>
      <c r="AB899" s="303"/>
      <c r="AC899" s="303"/>
      <c r="AD899" s="303"/>
    </row>
    <row r="900" spans="1:30" s="329" customFormat="1" ht="12.75" customHeight="1">
      <c r="A900" s="544"/>
      <c r="B900" s="303"/>
      <c r="C900" s="303"/>
      <c r="D900" s="303"/>
      <c r="E900" s="303"/>
      <c r="F900" s="303"/>
      <c r="G900" s="303"/>
      <c r="H900" s="303"/>
      <c r="I900" s="303"/>
      <c r="J900" s="303"/>
      <c r="K900" s="303"/>
      <c r="L900" s="303"/>
      <c r="M900" s="303"/>
      <c r="N900" s="303"/>
      <c r="O900" s="303"/>
      <c r="P900" s="303"/>
      <c r="Q900" s="303"/>
      <c r="R900" s="303"/>
      <c r="S900" s="303"/>
      <c r="T900" s="303"/>
      <c r="U900" s="303"/>
      <c r="V900" s="303"/>
      <c r="W900" s="303"/>
      <c r="X900" s="303"/>
      <c r="Y900" s="303"/>
      <c r="Z900" s="303"/>
      <c r="AA900" s="303"/>
      <c r="AB900" s="303"/>
      <c r="AC900" s="303"/>
      <c r="AD900" s="303"/>
    </row>
    <row r="901" spans="1:30" s="329" customFormat="1" ht="12.75" customHeight="1">
      <c r="A901" s="544"/>
      <c r="B901" s="303"/>
      <c r="C901" s="303"/>
      <c r="D901" s="303"/>
      <c r="E901" s="303"/>
      <c r="F901" s="303"/>
      <c r="G901" s="303"/>
      <c r="H901" s="303"/>
      <c r="I901" s="303"/>
      <c r="J901" s="303"/>
      <c r="K901" s="303"/>
      <c r="L901" s="303"/>
      <c r="M901" s="303"/>
      <c r="N901" s="303"/>
      <c r="O901" s="303"/>
      <c r="P901" s="303"/>
      <c r="Q901" s="303"/>
      <c r="R901" s="303"/>
      <c r="S901" s="303"/>
      <c r="T901" s="303"/>
      <c r="U901" s="303"/>
      <c r="V901" s="303"/>
      <c r="W901" s="303"/>
      <c r="X901" s="303"/>
      <c r="Y901" s="303"/>
      <c r="Z901" s="303"/>
      <c r="AA901" s="303"/>
      <c r="AB901" s="303"/>
      <c r="AC901" s="303"/>
      <c r="AD901" s="303"/>
    </row>
    <row r="902" spans="1:30" s="329" customFormat="1" ht="12.75" customHeight="1">
      <c r="A902" s="544"/>
      <c r="B902" s="303"/>
      <c r="C902" s="303"/>
      <c r="D902" s="303"/>
      <c r="E902" s="303"/>
      <c r="F902" s="303"/>
      <c r="G902" s="303"/>
      <c r="H902" s="303"/>
      <c r="I902" s="303"/>
      <c r="J902" s="303"/>
      <c r="K902" s="303"/>
      <c r="L902" s="303"/>
      <c r="M902" s="303"/>
      <c r="N902" s="303"/>
      <c r="O902" s="303"/>
      <c r="P902" s="303"/>
      <c r="Q902" s="303"/>
      <c r="R902" s="303"/>
      <c r="S902" s="303"/>
      <c r="T902" s="303"/>
      <c r="U902" s="303"/>
      <c r="V902" s="303"/>
      <c r="W902" s="303"/>
      <c r="X902" s="303"/>
      <c r="Y902" s="303"/>
      <c r="Z902" s="303"/>
      <c r="AA902" s="303"/>
      <c r="AB902" s="303"/>
      <c r="AC902" s="303"/>
      <c r="AD902" s="303"/>
    </row>
    <row r="903" spans="1:30" s="329" customFormat="1" ht="12.75" customHeight="1">
      <c r="A903" s="544"/>
      <c r="B903" s="303"/>
      <c r="C903" s="303"/>
      <c r="D903" s="303"/>
      <c r="E903" s="303"/>
      <c r="F903" s="303"/>
      <c r="G903" s="303"/>
      <c r="H903" s="303"/>
      <c r="I903" s="303"/>
      <c r="J903" s="303"/>
      <c r="K903" s="303"/>
      <c r="L903" s="303"/>
      <c r="M903" s="303"/>
      <c r="N903" s="303"/>
      <c r="O903" s="303"/>
      <c r="P903" s="303"/>
      <c r="Q903" s="303"/>
      <c r="R903" s="303"/>
      <c r="S903" s="303"/>
      <c r="T903" s="303"/>
      <c r="U903" s="303"/>
      <c r="V903" s="303"/>
      <c r="W903" s="303"/>
      <c r="X903" s="303"/>
      <c r="Y903" s="303"/>
      <c r="Z903" s="303"/>
      <c r="AA903" s="303"/>
      <c r="AB903" s="303"/>
      <c r="AC903" s="303"/>
      <c r="AD903" s="303"/>
    </row>
    <row r="904" spans="1:30" s="329" customFormat="1" ht="12.75" customHeight="1">
      <c r="A904" s="544"/>
      <c r="B904" s="303"/>
      <c r="C904" s="303"/>
      <c r="D904" s="303"/>
      <c r="E904" s="303"/>
      <c r="F904" s="303"/>
      <c r="G904" s="303"/>
      <c r="H904" s="303"/>
      <c r="I904" s="303"/>
      <c r="J904" s="303"/>
      <c r="K904" s="303"/>
      <c r="L904" s="303"/>
      <c r="M904" s="303"/>
      <c r="N904" s="303"/>
      <c r="O904" s="303"/>
      <c r="P904" s="303"/>
      <c r="Q904" s="303"/>
      <c r="R904" s="303"/>
      <c r="S904" s="303"/>
      <c r="T904" s="303"/>
      <c r="U904" s="303"/>
      <c r="V904" s="303"/>
      <c r="W904" s="303"/>
      <c r="X904" s="303"/>
      <c r="Y904" s="303"/>
      <c r="Z904" s="303"/>
      <c r="AA904" s="303"/>
      <c r="AB904" s="303"/>
      <c r="AC904" s="303"/>
      <c r="AD904" s="303"/>
    </row>
    <row r="905" spans="1:30" s="329" customFormat="1" ht="12.75" customHeight="1">
      <c r="A905" s="544"/>
      <c r="B905" s="303"/>
      <c r="C905" s="303"/>
      <c r="D905" s="303"/>
      <c r="E905" s="303"/>
      <c r="F905" s="303"/>
      <c r="G905" s="303"/>
      <c r="H905" s="303"/>
      <c r="I905" s="303"/>
      <c r="J905" s="303"/>
      <c r="K905" s="303"/>
      <c r="L905" s="303"/>
      <c r="M905" s="303"/>
      <c r="N905" s="303"/>
      <c r="O905" s="303"/>
      <c r="P905" s="303"/>
      <c r="Q905" s="303"/>
      <c r="R905" s="303"/>
      <c r="S905" s="303"/>
      <c r="T905" s="303"/>
      <c r="U905" s="303"/>
      <c r="V905" s="303"/>
      <c r="W905" s="303"/>
      <c r="X905" s="303"/>
      <c r="Y905" s="303"/>
      <c r="Z905" s="303"/>
      <c r="AA905" s="303"/>
      <c r="AB905" s="303"/>
      <c r="AC905" s="303"/>
      <c r="AD905" s="303"/>
    </row>
    <row r="906" spans="1:30" s="329" customFormat="1" ht="12.75" customHeight="1">
      <c r="A906" s="544"/>
      <c r="B906" s="303"/>
      <c r="C906" s="303"/>
      <c r="D906" s="303"/>
      <c r="E906" s="303"/>
      <c r="F906" s="303"/>
      <c r="G906" s="303"/>
      <c r="H906" s="303"/>
      <c r="I906" s="303"/>
      <c r="J906" s="303"/>
      <c r="K906" s="303"/>
      <c r="L906" s="303"/>
      <c r="M906" s="303"/>
      <c r="N906" s="303"/>
      <c r="O906" s="303"/>
      <c r="P906" s="303"/>
      <c r="Q906" s="303"/>
      <c r="R906" s="303"/>
      <c r="S906" s="303"/>
      <c r="T906" s="303"/>
      <c r="U906" s="303"/>
      <c r="V906" s="303"/>
      <c r="W906" s="303"/>
      <c r="X906" s="303"/>
      <c r="Y906" s="303"/>
      <c r="Z906" s="303"/>
      <c r="AA906" s="303"/>
      <c r="AB906" s="303"/>
      <c r="AC906" s="303"/>
      <c r="AD906" s="303"/>
    </row>
    <row r="907" spans="1:30" s="329" customFormat="1" ht="12.75" customHeight="1">
      <c r="A907" s="544"/>
      <c r="B907" s="303"/>
      <c r="C907" s="303"/>
      <c r="D907" s="303"/>
      <c r="E907" s="303"/>
      <c r="F907" s="303"/>
      <c r="G907" s="303"/>
      <c r="H907" s="303"/>
      <c r="I907" s="303"/>
      <c r="J907" s="303"/>
      <c r="K907" s="303"/>
      <c r="L907" s="303"/>
      <c r="M907" s="303"/>
      <c r="N907" s="303"/>
      <c r="O907" s="303"/>
      <c r="P907" s="303"/>
      <c r="Q907" s="303"/>
      <c r="R907" s="303"/>
      <c r="S907" s="303"/>
      <c r="T907" s="303"/>
      <c r="U907" s="303"/>
      <c r="V907" s="303"/>
      <c r="W907" s="303"/>
      <c r="X907" s="303"/>
      <c r="Y907" s="303"/>
      <c r="Z907" s="303"/>
      <c r="AA907" s="303"/>
      <c r="AB907" s="303"/>
      <c r="AC907" s="303"/>
      <c r="AD907" s="303"/>
    </row>
    <row r="908" spans="1:30" s="329" customFormat="1" ht="12.75" customHeight="1">
      <c r="A908" s="544"/>
      <c r="B908" s="303"/>
      <c r="C908" s="303"/>
      <c r="D908" s="303"/>
      <c r="E908" s="303"/>
      <c r="F908" s="303"/>
      <c r="G908" s="303"/>
      <c r="H908" s="303"/>
      <c r="I908" s="303"/>
      <c r="J908" s="303"/>
      <c r="K908" s="303"/>
      <c r="L908" s="303"/>
      <c r="M908" s="303"/>
      <c r="N908" s="303"/>
      <c r="O908" s="303"/>
      <c r="P908" s="303"/>
      <c r="Q908" s="303"/>
      <c r="R908" s="303"/>
      <c r="S908" s="303"/>
      <c r="T908" s="303"/>
      <c r="U908" s="303"/>
      <c r="V908" s="303"/>
      <c r="W908" s="303"/>
      <c r="X908" s="303"/>
      <c r="Y908" s="303"/>
      <c r="Z908" s="303"/>
      <c r="AA908" s="303"/>
      <c r="AB908" s="303"/>
      <c r="AC908" s="303"/>
      <c r="AD908" s="303"/>
    </row>
    <row r="909" spans="1:30" s="329" customFormat="1" ht="12.75" customHeight="1">
      <c r="A909" s="544"/>
      <c r="B909" s="303"/>
      <c r="C909" s="303"/>
      <c r="D909" s="303"/>
      <c r="E909" s="303"/>
      <c r="F909" s="303"/>
      <c r="G909" s="303"/>
      <c r="H909" s="303"/>
      <c r="I909" s="303"/>
      <c r="J909" s="303"/>
      <c r="K909" s="303"/>
      <c r="L909" s="303"/>
      <c r="M909" s="303"/>
      <c r="N909" s="303"/>
      <c r="O909" s="303"/>
      <c r="P909" s="303"/>
      <c r="Q909" s="303"/>
      <c r="R909" s="303"/>
      <c r="S909" s="303"/>
      <c r="T909" s="303"/>
      <c r="U909" s="303"/>
      <c r="V909" s="303"/>
      <c r="W909" s="303"/>
      <c r="X909" s="303"/>
      <c r="Y909" s="303"/>
      <c r="Z909" s="303"/>
      <c r="AA909" s="303"/>
      <c r="AB909" s="303"/>
      <c r="AC909" s="303"/>
      <c r="AD909" s="303"/>
    </row>
    <row r="910" spans="1:30" s="329" customFormat="1" ht="12.75" customHeight="1">
      <c r="A910" s="544"/>
      <c r="B910" s="303"/>
      <c r="C910" s="303"/>
      <c r="D910" s="303"/>
      <c r="E910" s="303"/>
      <c r="F910" s="303"/>
      <c r="G910" s="303"/>
      <c r="H910" s="303"/>
      <c r="I910" s="303"/>
      <c r="J910" s="303"/>
      <c r="K910" s="303"/>
      <c r="L910" s="303"/>
      <c r="M910" s="303"/>
      <c r="N910" s="303"/>
      <c r="O910" s="303"/>
      <c r="P910" s="303"/>
      <c r="Q910" s="303"/>
      <c r="R910" s="303"/>
      <c r="S910" s="303"/>
      <c r="T910" s="303"/>
      <c r="U910" s="303"/>
      <c r="V910" s="303"/>
      <c r="W910" s="303"/>
      <c r="X910" s="303"/>
      <c r="Y910" s="303"/>
      <c r="Z910" s="303"/>
      <c r="AA910" s="303"/>
      <c r="AB910" s="303"/>
      <c r="AC910" s="303"/>
      <c r="AD910" s="303"/>
    </row>
    <row r="911" spans="1:30" s="329" customFormat="1" ht="12.75" customHeight="1">
      <c r="A911" s="544"/>
      <c r="B911" s="303"/>
      <c r="C911" s="303"/>
      <c r="D911" s="303"/>
      <c r="E911" s="303"/>
      <c r="F911" s="303"/>
      <c r="G911" s="303"/>
      <c r="H911" s="303"/>
      <c r="I911" s="303"/>
      <c r="J911" s="303"/>
      <c r="K911" s="303"/>
      <c r="L911" s="303"/>
      <c r="M911" s="303"/>
      <c r="N911" s="303"/>
      <c r="O911" s="303"/>
      <c r="P911" s="303"/>
      <c r="Q911" s="303"/>
      <c r="R911" s="303"/>
      <c r="S911" s="303"/>
      <c r="T911" s="303"/>
      <c r="U911" s="303"/>
      <c r="V911" s="303"/>
      <c r="W911" s="303"/>
      <c r="X911" s="303"/>
      <c r="Y911" s="303"/>
      <c r="Z911" s="303"/>
      <c r="AA911" s="303"/>
      <c r="AB911" s="303"/>
      <c r="AC911" s="303"/>
      <c r="AD911" s="303"/>
    </row>
    <row r="912" spans="1:30" s="329" customFormat="1" ht="12.75" customHeight="1">
      <c r="A912" s="544"/>
      <c r="B912" s="303"/>
      <c r="C912" s="303"/>
      <c r="D912" s="303"/>
      <c r="E912" s="303"/>
      <c r="F912" s="303"/>
      <c r="G912" s="303"/>
      <c r="H912" s="303"/>
      <c r="I912" s="303"/>
      <c r="J912" s="303"/>
      <c r="K912" s="303"/>
      <c r="L912" s="303"/>
      <c r="M912" s="303"/>
      <c r="N912" s="303"/>
      <c r="O912" s="303"/>
      <c r="P912" s="303"/>
      <c r="Q912" s="303"/>
      <c r="R912" s="303"/>
      <c r="S912" s="303"/>
      <c r="T912" s="303"/>
      <c r="U912" s="303"/>
      <c r="V912" s="303"/>
      <c r="W912" s="303"/>
      <c r="X912" s="303"/>
      <c r="Y912" s="303"/>
      <c r="Z912" s="303"/>
      <c r="AA912" s="303"/>
      <c r="AB912" s="303"/>
      <c r="AC912" s="303"/>
      <c r="AD912" s="303"/>
    </row>
    <row r="913" spans="1:30" s="329" customFormat="1" ht="12.75" customHeight="1">
      <c r="A913" s="544"/>
      <c r="B913" s="303"/>
      <c r="C913" s="303"/>
      <c r="D913" s="303"/>
      <c r="E913" s="303"/>
      <c r="F913" s="303"/>
      <c r="G913" s="303"/>
      <c r="H913" s="303"/>
      <c r="I913" s="303"/>
      <c r="J913" s="303"/>
      <c r="K913" s="303"/>
      <c r="L913" s="303"/>
      <c r="M913" s="303"/>
      <c r="N913" s="303"/>
      <c r="O913" s="303"/>
      <c r="P913" s="303"/>
      <c r="Q913" s="303"/>
      <c r="R913" s="303"/>
      <c r="S913" s="303"/>
      <c r="T913" s="303"/>
      <c r="U913" s="303"/>
      <c r="V913" s="303"/>
      <c r="W913" s="303"/>
      <c r="X913" s="303"/>
      <c r="Y913" s="303"/>
      <c r="Z913" s="303"/>
      <c r="AA913" s="303"/>
      <c r="AB913" s="303"/>
      <c r="AC913" s="303"/>
      <c r="AD913" s="303"/>
    </row>
    <row r="914" spans="1:30" s="329" customFormat="1" ht="12.75" customHeight="1">
      <c r="A914" s="544"/>
      <c r="B914" s="303"/>
      <c r="C914" s="303"/>
      <c r="D914" s="303"/>
      <c r="E914" s="303"/>
      <c r="F914" s="303"/>
      <c r="G914" s="303"/>
      <c r="H914" s="303"/>
      <c r="I914" s="303"/>
      <c r="J914" s="303"/>
      <c r="K914" s="303"/>
      <c r="L914" s="303"/>
      <c r="M914" s="303"/>
      <c r="N914" s="303"/>
      <c r="O914" s="303"/>
      <c r="P914" s="303"/>
      <c r="Q914" s="303"/>
      <c r="R914" s="303"/>
      <c r="S914" s="303"/>
      <c r="T914" s="303"/>
      <c r="U914" s="303"/>
      <c r="V914" s="303"/>
      <c r="W914" s="303"/>
      <c r="X914" s="303"/>
      <c r="Y914" s="303"/>
      <c r="Z914" s="303"/>
      <c r="AA914" s="303"/>
      <c r="AB914" s="303"/>
      <c r="AC914" s="303"/>
      <c r="AD914" s="303"/>
    </row>
    <row r="915" spans="1:30" s="329" customFormat="1" ht="12.75" customHeight="1">
      <c r="A915" s="544"/>
      <c r="B915" s="303"/>
      <c r="C915" s="303"/>
      <c r="D915" s="303"/>
      <c r="E915" s="303"/>
      <c r="F915" s="303"/>
      <c r="G915" s="303"/>
      <c r="H915" s="303"/>
      <c r="I915" s="303"/>
      <c r="J915" s="303"/>
      <c r="K915" s="303"/>
      <c r="L915" s="303"/>
      <c r="M915" s="303"/>
      <c r="N915" s="303"/>
      <c r="O915" s="303"/>
      <c r="P915" s="303"/>
      <c r="Q915" s="303"/>
      <c r="R915" s="303"/>
      <c r="S915" s="303"/>
      <c r="T915" s="303"/>
      <c r="U915" s="303"/>
      <c r="V915" s="303"/>
      <c r="W915" s="303"/>
      <c r="X915" s="303"/>
      <c r="Y915" s="303"/>
      <c r="Z915" s="303"/>
      <c r="AA915" s="303"/>
      <c r="AB915" s="303"/>
      <c r="AC915" s="303"/>
      <c r="AD915" s="303"/>
    </row>
    <row r="916" spans="1:30" s="329" customFormat="1" ht="12.75" customHeight="1">
      <c r="A916" s="544"/>
      <c r="B916" s="303"/>
      <c r="C916" s="303"/>
      <c r="D916" s="303"/>
      <c r="E916" s="303"/>
      <c r="F916" s="303"/>
      <c r="G916" s="303"/>
      <c r="H916" s="303"/>
      <c r="I916" s="303"/>
      <c r="J916" s="303"/>
      <c r="K916" s="303"/>
      <c r="L916" s="303"/>
      <c r="M916" s="303"/>
      <c r="N916" s="303"/>
      <c r="O916" s="303"/>
      <c r="P916" s="303"/>
      <c r="Q916" s="303"/>
      <c r="R916" s="303"/>
      <c r="S916" s="303"/>
      <c r="T916" s="303"/>
      <c r="U916" s="303"/>
      <c r="V916" s="303"/>
      <c r="W916" s="303"/>
      <c r="X916" s="303"/>
      <c r="Y916" s="303"/>
      <c r="Z916" s="303"/>
      <c r="AA916" s="303"/>
      <c r="AB916" s="303"/>
      <c r="AC916" s="303"/>
      <c r="AD916" s="303"/>
    </row>
    <row r="917" spans="1:30" s="329" customFormat="1" ht="12.75" customHeight="1">
      <c r="A917" s="544"/>
      <c r="B917" s="303"/>
      <c r="C917" s="303"/>
      <c r="D917" s="303"/>
      <c r="E917" s="303"/>
      <c r="F917" s="303"/>
      <c r="G917" s="303"/>
      <c r="H917" s="303"/>
      <c r="I917" s="303"/>
      <c r="J917" s="303"/>
      <c r="K917" s="303"/>
      <c r="L917" s="303"/>
      <c r="M917" s="303"/>
      <c r="N917" s="303"/>
      <c r="O917" s="303"/>
      <c r="P917" s="303"/>
      <c r="Q917" s="303"/>
      <c r="R917" s="303"/>
      <c r="S917" s="303"/>
      <c r="T917" s="303"/>
      <c r="U917" s="303"/>
      <c r="V917" s="303"/>
      <c r="W917" s="303"/>
      <c r="X917" s="303"/>
      <c r="Y917" s="303"/>
      <c r="Z917" s="303"/>
      <c r="AA917" s="303"/>
      <c r="AB917" s="303"/>
      <c r="AC917" s="303"/>
      <c r="AD917" s="303"/>
    </row>
    <row r="918" spans="1:30" s="329" customFormat="1" ht="12.75" customHeight="1">
      <c r="A918" s="544"/>
      <c r="B918" s="303"/>
      <c r="C918" s="303"/>
      <c r="D918" s="303"/>
      <c r="E918" s="303"/>
      <c r="F918" s="303"/>
      <c r="G918" s="303"/>
      <c r="H918" s="303"/>
      <c r="I918" s="303"/>
      <c r="J918" s="303"/>
      <c r="K918" s="303"/>
      <c r="L918" s="303"/>
      <c r="M918" s="303"/>
      <c r="N918" s="303"/>
      <c r="O918" s="303"/>
      <c r="P918" s="303"/>
      <c r="Q918" s="303"/>
      <c r="R918" s="303"/>
      <c r="S918" s="303"/>
      <c r="T918" s="303"/>
      <c r="U918" s="303"/>
      <c r="V918" s="303"/>
      <c r="W918" s="303"/>
      <c r="X918" s="303"/>
      <c r="Y918" s="303"/>
      <c r="Z918" s="303"/>
      <c r="AA918" s="303"/>
      <c r="AB918" s="303"/>
      <c r="AC918" s="303"/>
      <c r="AD918" s="303"/>
    </row>
    <row r="919" spans="1:30" s="329" customFormat="1" ht="12.75" customHeight="1">
      <c r="A919" s="544"/>
      <c r="B919" s="303"/>
      <c r="C919" s="303"/>
      <c r="D919" s="303"/>
      <c r="E919" s="303"/>
      <c r="F919" s="303"/>
      <c r="G919" s="303"/>
      <c r="H919" s="303"/>
      <c r="I919" s="303"/>
      <c r="J919" s="303"/>
      <c r="K919" s="303"/>
      <c r="L919" s="303"/>
      <c r="M919" s="303"/>
      <c r="N919" s="303"/>
      <c r="O919" s="303"/>
      <c r="P919" s="303"/>
      <c r="Q919" s="303"/>
      <c r="R919" s="303"/>
      <c r="S919" s="303"/>
      <c r="T919" s="303"/>
      <c r="U919" s="303"/>
      <c r="V919" s="303"/>
      <c r="W919" s="303"/>
      <c r="X919" s="303"/>
      <c r="Y919" s="303"/>
      <c r="Z919" s="303"/>
      <c r="AA919" s="303"/>
      <c r="AB919" s="303"/>
      <c r="AC919" s="303"/>
      <c r="AD919" s="303"/>
    </row>
    <row r="920" spans="1:30" s="329" customFormat="1" ht="12.75" customHeight="1">
      <c r="A920" s="544"/>
      <c r="B920" s="303"/>
      <c r="C920" s="303"/>
      <c r="D920" s="303"/>
      <c r="E920" s="303"/>
      <c r="F920" s="303"/>
      <c r="G920" s="303"/>
      <c r="H920" s="303"/>
      <c r="I920" s="303"/>
      <c r="J920" s="303"/>
      <c r="K920" s="303"/>
      <c r="L920" s="303"/>
      <c r="M920" s="303"/>
      <c r="N920" s="303"/>
      <c r="O920" s="303"/>
      <c r="P920" s="303"/>
      <c r="Q920" s="303"/>
      <c r="R920" s="303"/>
      <c r="S920" s="303"/>
      <c r="T920" s="303"/>
      <c r="U920" s="303"/>
      <c r="V920" s="303"/>
      <c r="W920" s="303"/>
      <c r="X920" s="303"/>
      <c r="Y920" s="303"/>
      <c r="Z920" s="303"/>
      <c r="AA920" s="303"/>
      <c r="AB920" s="303"/>
      <c r="AC920" s="303"/>
      <c r="AD920" s="303"/>
    </row>
    <row r="921" spans="1:30" s="329" customFormat="1" ht="12.75" customHeight="1">
      <c r="A921" s="544"/>
      <c r="B921" s="303"/>
      <c r="C921" s="303"/>
      <c r="D921" s="303"/>
      <c r="E921" s="303"/>
      <c r="F921" s="303"/>
      <c r="G921" s="303"/>
      <c r="H921" s="303"/>
      <c r="I921" s="303"/>
      <c r="J921" s="303"/>
      <c r="K921" s="303"/>
      <c r="L921" s="303"/>
      <c r="M921" s="303"/>
      <c r="N921" s="303"/>
      <c r="O921" s="303"/>
      <c r="P921" s="303"/>
      <c r="Q921" s="303"/>
      <c r="R921" s="303"/>
      <c r="S921" s="303"/>
      <c r="T921" s="303"/>
      <c r="U921" s="303"/>
      <c r="V921" s="303"/>
      <c r="W921" s="303"/>
      <c r="X921" s="303"/>
      <c r="Y921" s="303"/>
      <c r="Z921" s="303"/>
      <c r="AA921" s="303"/>
      <c r="AB921" s="303"/>
      <c r="AC921" s="303"/>
      <c r="AD921" s="303"/>
    </row>
    <row r="922" spans="1:30" s="329" customFormat="1" ht="12.75" customHeight="1">
      <c r="A922" s="544"/>
      <c r="B922" s="303"/>
      <c r="C922" s="303"/>
      <c r="D922" s="303"/>
      <c r="E922" s="303"/>
      <c r="F922" s="303"/>
      <c r="G922" s="303"/>
      <c r="H922" s="303"/>
      <c r="I922" s="303"/>
      <c r="J922" s="303"/>
      <c r="K922" s="303"/>
      <c r="L922" s="303"/>
      <c r="M922" s="303"/>
      <c r="N922" s="303"/>
      <c r="O922" s="303"/>
      <c r="P922" s="303"/>
      <c r="Q922" s="303"/>
      <c r="R922" s="303"/>
      <c r="S922" s="303"/>
      <c r="T922" s="303"/>
      <c r="U922" s="303"/>
      <c r="V922" s="303"/>
      <c r="W922" s="303"/>
      <c r="X922" s="303"/>
      <c r="Y922" s="303"/>
      <c r="Z922" s="303"/>
      <c r="AA922" s="303"/>
      <c r="AB922" s="303"/>
      <c r="AC922" s="303"/>
      <c r="AD922" s="303"/>
    </row>
    <row r="923" spans="1:30" s="329" customFormat="1" ht="12.75" customHeight="1">
      <c r="A923" s="544"/>
      <c r="B923" s="303"/>
      <c r="C923" s="303"/>
      <c r="D923" s="303"/>
      <c r="E923" s="303"/>
      <c r="F923" s="303"/>
      <c r="G923" s="303"/>
      <c r="H923" s="303"/>
      <c r="I923" s="303"/>
      <c r="J923" s="303"/>
      <c r="K923" s="303"/>
      <c r="L923" s="303"/>
      <c r="M923" s="303"/>
      <c r="N923" s="303"/>
      <c r="O923" s="303"/>
      <c r="P923" s="303"/>
      <c r="Q923" s="303"/>
      <c r="R923" s="303"/>
      <c r="S923" s="303"/>
      <c r="T923" s="303"/>
      <c r="U923" s="303"/>
      <c r="V923" s="303"/>
      <c r="W923" s="303"/>
      <c r="X923" s="303"/>
      <c r="Y923" s="303"/>
      <c r="Z923" s="303"/>
      <c r="AA923" s="303"/>
      <c r="AB923" s="303"/>
      <c r="AC923" s="303"/>
      <c r="AD923" s="303"/>
    </row>
    <row r="924" spans="1:30" s="329" customFormat="1" ht="12.75" customHeight="1">
      <c r="A924" s="544"/>
      <c r="B924" s="303"/>
      <c r="C924" s="303"/>
      <c r="D924" s="303"/>
      <c r="E924" s="303"/>
      <c r="F924" s="303"/>
      <c r="G924" s="303"/>
      <c r="H924" s="303"/>
      <c r="I924" s="303"/>
      <c r="J924" s="303"/>
      <c r="K924" s="303"/>
      <c r="L924" s="303"/>
      <c r="M924" s="303"/>
      <c r="N924" s="303"/>
      <c r="O924" s="303"/>
      <c r="P924" s="303"/>
      <c r="Q924" s="303"/>
      <c r="R924" s="303"/>
      <c r="S924" s="303"/>
      <c r="T924" s="303"/>
      <c r="U924" s="303"/>
      <c r="V924" s="303"/>
      <c r="W924" s="303"/>
      <c r="X924" s="303"/>
      <c r="Y924" s="303"/>
      <c r="Z924" s="303"/>
      <c r="AA924" s="303"/>
      <c r="AB924" s="303"/>
      <c r="AC924" s="303"/>
      <c r="AD924" s="303"/>
    </row>
    <row r="925" spans="1:30" s="329" customFormat="1" ht="12.75" customHeight="1">
      <c r="A925" s="544"/>
      <c r="B925" s="303"/>
      <c r="C925" s="303"/>
      <c r="D925" s="303"/>
      <c r="E925" s="303"/>
      <c r="F925" s="303"/>
      <c r="G925" s="303"/>
      <c r="H925" s="303"/>
      <c r="I925" s="303"/>
      <c r="J925" s="303"/>
      <c r="K925" s="303"/>
      <c r="L925" s="303"/>
      <c r="M925" s="303"/>
      <c r="N925" s="303"/>
      <c r="O925" s="303"/>
      <c r="P925" s="303"/>
      <c r="Q925" s="303"/>
      <c r="R925" s="303"/>
      <c r="S925" s="303"/>
      <c r="T925" s="303"/>
      <c r="U925" s="303"/>
      <c r="V925" s="303"/>
      <c r="W925" s="303"/>
      <c r="X925" s="303"/>
      <c r="Y925" s="303"/>
      <c r="Z925" s="303"/>
      <c r="AA925" s="303"/>
      <c r="AB925" s="303"/>
      <c r="AC925" s="303"/>
      <c r="AD925" s="303"/>
    </row>
    <row r="926" spans="1:30" s="329" customFormat="1" ht="12.75" customHeight="1">
      <c r="A926" s="544"/>
      <c r="B926" s="303"/>
      <c r="C926" s="303"/>
      <c r="D926" s="303"/>
      <c r="E926" s="303"/>
      <c r="F926" s="303"/>
      <c r="G926" s="303"/>
      <c r="H926" s="303"/>
      <c r="I926" s="303"/>
      <c r="J926" s="303"/>
      <c r="K926" s="303"/>
      <c r="L926" s="303"/>
      <c r="M926" s="303"/>
      <c r="N926" s="303"/>
      <c r="O926" s="303"/>
      <c r="P926" s="303"/>
      <c r="Q926" s="303"/>
      <c r="R926" s="303"/>
      <c r="S926" s="303"/>
      <c r="T926" s="303"/>
      <c r="U926" s="303"/>
      <c r="V926" s="303"/>
      <c r="W926" s="303"/>
      <c r="X926" s="303"/>
      <c r="Y926" s="303"/>
      <c r="Z926" s="303"/>
      <c r="AA926" s="303"/>
      <c r="AB926" s="303"/>
      <c r="AC926" s="303"/>
      <c r="AD926" s="303"/>
    </row>
    <row r="927" spans="1:30" s="329" customFormat="1" ht="12.75" customHeight="1">
      <c r="A927" s="544"/>
      <c r="B927" s="303"/>
      <c r="C927" s="303"/>
      <c r="D927" s="303"/>
      <c r="E927" s="303"/>
      <c r="F927" s="303"/>
      <c r="G927" s="303"/>
      <c r="H927" s="303"/>
      <c r="I927" s="303"/>
      <c r="J927" s="303"/>
      <c r="K927" s="303"/>
      <c r="L927" s="303"/>
      <c r="M927" s="303"/>
      <c r="N927" s="303"/>
      <c r="O927" s="303"/>
      <c r="P927" s="303"/>
      <c r="Q927" s="303"/>
      <c r="R927" s="303"/>
      <c r="S927" s="303"/>
      <c r="T927" s="303"/>
      <c r="U927" s="303"/>
      <c r="V927" s="303"/>
      <c r="W927" s="303"/>
      <c r="X927" s="303"/>
      <c r="Y927" s="303"/>
      <c r="Z927" s="303"/>
      <c r="AA927" s="303"/>
      <c r="AB927" s="303"/>
      <c r="AC927" s="303"/>
      <c r="AD927" s="303"/>
    </row>
    <row r="928" spans="1:30" s="329" customFormat="1" ht="12.75" customHeight="1">
      <c r="A928" s="544"/>
      <c r="B928" s="303"/>
      <c r="C928" s="303"/>
      <c r="D928" s="303"/>
      <c r="E928" s="303"/>
      <c r="F928" s="303"/>
      <c r="G928" s="303"/>
      <c r="H928" s="303"/>
      <c r="I928" s="303"/>
      <c r="J928" s="303"/>
      <c r="K928" s="303"/>
      <c r="L928" s="303"/>
      <c r="M928" s="303"/>
      <c r="N928" s="303"/>
      <c r="O928" s="303"/>
      <c r="P928" s="303"/>
      <c r="Q928" s="303"/>
      <c r="R928" s="303"/>
      <c r="S928" s="303"/>
      <c r="T928" s="303"/>
      <c r="U928" s="303"/>
      <c r="V928" s="303"/>
      <c r="W928" s="303"/>
      <c r="X928" s="303"/>
      <c r="Y928" s="303"/>
      <c r="Z928" s="303"/>
      <c r="AA928" s="303"/>
      <c r="AB928" s="303"/>
      <c r="AC928" s="303"/>
      <c r="AD928" s="303"/>
    </row>
    <row r="929" spans="1:30" s="329" customFormat="1" ht="12.75" customHeight="1">
      <c r="A929" s="544"/>
      <c r="B929" s="303"/>
      <c r="C929" s="303"/>
      <c r="D929" s="303"/>
      <c r="E929" s="303"/>
      <c r="F929" s="303"/>
      <c r="G929" s="303"/>
      <c r="H929" s="303"/>
      <c r="I929" s="303"/>
      <c r="J929" s="303"/>
      <c r="K929" s="303"/>
      <c r="L929" s="303"/>
      <c r="M929" s="303"/>
      <c r="N929" s="303"/>
      <c r="O929" s="303"/>
      <c r="P929" s="303"/>
      <c r="Q929" s="303"/>
      <c r="R929" s="303"/>
      <c r="S929" s="303"/>
      <c r="T929" s="303"/>
      <c r="U929" s="303"/>
      <c r="V929" s="303"/>
      <c r="W929" s="303"/>
      <c r="X929" s="303"/>
      <c r="Y929" s="303"/>
      <c r="Z929" s="303"/>
      <c r="AA929" s="303"/>
      <c r="AB929" s="303"/>
      <c r="AC929" s="303"/>
      <c r="AD929" s="303"/>
    </row>
    <row r="930" spans="1:30" s="329" customFormat="1" ht="12.75" customHeight="1">
      <c r="A930" s="544"/>
      <c r="B930" s="303"/>
      <c r="C930" s="303"/>
      <c r="D930" s="303"/>
      <c r="E930" s="303"/>
      <c r="F930" s="303"/>
      <c r="G930" s="303"/>
      <c r="H930" s="303"/>
      <c r="I930" s="303"/>
      <c r="J930" s="303"/>
      <c r="K930" s="303"/>
      <c r="L930" s="303"/>
      <c r="M930" s="303"/>
      <c r="N930" s="303"/>
      <c r="O930" s="303"/>
      <c r="P930" s="303"/>
      <c r="Q930" s="303"/>
      <c r="R930" s="303"/>
      <c r="S930" s="303"/>
      <c r="T930" s="303"/>
      <c r="U930" s="303"/>
      <c r="V930" s="303"/>
      <c r="W930" s="303"/>
      <c r="X930" s="303"/>
      <c r="Y930" s="303"/>
      <c r="Z930" s="303"/>
      <c r="AA930" s="303"/>
      <c r="AB930" s="303"/>
      <c r="AC930" s="303"/>
      <c r="AD930" s="303"/>
    </row>
    <row r="931" spans="1:30" s="329" customFormat="1" ht="12.75" customHeight="1">
      <c r="A931" s="544"/>
      <c r="B931" s="303"/>
      <c r="C931" s="303"/>
      <c r="D931" s="303"/>
      <c r="E931" s="303"/>
      <c r="F931" s="303"/>
      <c r="G931" s="303"/>
      <c r="H931" s="303"/>
      <c r="I931" s="303"/>
      <c r="J931" s="303"/>
      <c r="K931" s="303"/>
      <c r="L931" s="303"/>
      <c r="M931" s="303"/>
      <c r="N931" s="303"/>
      <c r="O931" s="303"/>
      <c r="P931" s="303"/>
      <c r="Q931" s="303"/>
      <c r="R931" s="303"/>
      <c r="S931" s="303"/>
      <c r="T931" s="303"/>
      <c r="U931" s="303"/>
      <c r="V931" s="303"/>
      <c r="W931" s="303"/>
      <c r="X931" s="303"/>
      <c r="Y931" s="303"/>
      <c r="Z931" s="303"/>
      <c r="AA931" s="303"/>
      <c r="AB931" s="303"/>
      <c r="AC931" s="303"/>
      <c r="AD931" s="303"/>
    </row>
    <row r="932" spans="1:30" s="329" customFormat="1" ht="12.75" customHeight="1">
      <c r="A932" s="544"/>
      <c r="B932" s="303"/>
      <c r="C932" s="303"/>
      <c r="D932" s="303"/>
      <c r="E932" s="303"/>
      <c r="F932" s="303"/>
      <c r="G932" s="303"/>
      <c r="H932" s="303"/>
      <c r="I932" s="303"/>
      <c r="J932" s="303"/>
      <c r="K932" s="303"/>
      <c r="L932" s="303"/>
      <c r="M932" s="303"/>
      <c r="N932" s="303"/>
      <c r="O932" s="303"/>
      <c r="P932" s="303"/>
      <c r="Q932" s="303"/>
      <c r="R932" s="303"/>
      <c r="S932" s="303"/>
      <c r="T932" s="303"/>
      <c r="U932" s="303"/>
      <c r="V932" s="303"/>
      <c r="W932" s="303"/>
      <c r="X932" s="303"/>
      <c r="Y932" s="303"/>
      <c r="Z932" s="303"/>
      <c r="AA932" s="303"/>
      <c r="AB932" s="303"/>
      <c r="AC932" s="303"/>
      <c r="AD932" s="303"/>
    </row>
    <row r="933" spans="1:30" s="329" customFormat="1" ht="12.75" customHeight="1">
      <c r="A933" s="544"/>
      <c r="B933" s="303"/>
      <c r="C933" s="303"/>
      <c r="D933" s="303"/>
      <c r="E933" s="303"/>
      <c r="F933" s="303"/>
      <c r="G933" s="303"/>
      <c r="H933" s="303"/>
      <c r="I933" s="303"/>
      <c r="J933" s="303"/>
      <c r="K933" s="303"/>
      <c r="L933" s="303"/>
      <c r="M933" s="303"/>
      <c r="N933" s="303"/>
      <c r="O933" s="303"/>
      <c r="P933" s="303"/>
      <c r="Q933" s="303"/>
      <c r="R933" s="303"/>
      <c r="S933" s="303"/>
      <c r="T933" s="303"/>
      <c r="U933" s="303"/>
      <c r="V933" s="303"/>
      <c r="W933" s="303"/>
      <c r="X933" s="303"/>
      <c r="Y933" s="303"/>
      <c r="Z933" s="303"/>
      <c r="AA933" s="303"/>
      <c r="AB933" s="303"/>
      <c r="AC933" s="303"/>
      <c r="AD933" s="303"/>
    </row>
    <row r="934" spans="1:30" s="329" customFormat="1" ht="12.75" customHeight="1">
      <c r="A934" s="544"/>
      <c r="B934" s="303"/>
      <c r="C934" s="303"/>
      <c r="D934" s="303"/>
      <c r="E934" s="303"/>
      <c r="F934" s="303"/>
      <c r="G934" s="303"/>
      <c r="H934" s="303"/>
      <c r="I934" s="303"/>
      <c r="J934" s="303"/>
      <c r="K934" s="303"/>
      <c r="L934" s="303"/>
      <c r="M934" s="303"/>
      <c r="N934" s="303"/>
      <c r="O934" s="303"/>
      <c r="P934" s="303"/>
      <c r="Q934" s="303"/>
      <c r="R934" s="303"/>
      <c r="S934" s="303"/>
      <c r="T934" s="303"/>
      <c r="U934" s="303"/>
      <c r="V934" s="303"/>
      <c r="W934" s="303"/>
      <c r="X934" s="303"/>
      <c r="Y934" s="303"/>
      <c r="Z934" s="303"/>
      <c r="AA934" s="303"/>
      <c r="AB934" s="303"/>
      <c r="AC934" s="303"/>
      <c r="AD934" s="303"/>
    </row>
    <row r="935" spans="1:30" s="329" customFormat="1" ht="12.75" customHeight="1">
      <c r="A935" s="544"/>
      <c r="B935" s="303"/>
      <c r="C935" s="303"/>
      <c r="D935" s="303"/>
      <c r="E935" s="303"/>
      <c r="F935" s="303"/>
      <c r="G935" s="303"/>
      <c r="H935" s="303"/>
      <c r="I935" s="303"/>
      <c r="J935" s="303"/>
      <c r="K935" s="303"/>
      <c r="L935" s="303"/>
      <c r="M935" s="303"/>
      <c r="N935" s="303"/>
      <c r="O935" s="303"/>
      <c r="P935" s="303"/>
      <c r="Q935" s="303"/>
      <c r="R935" s="303"/>
      <c r="S935" s="303"/>
      <c r="T935" s="303"/>
      <c r="U935" s="303"/>
      <c r="V935" s="303"/>
      <c r="W935" s="303"/>
      <c r="X935" s="303"/>
      <c r="Y935" s="303"/>
      <c r="Z935" s="303"/>
      <c r="AA935" s="303"/>
      <c r="AB935" s="303"/>
      <c r="AC935" s="303"/>
      <c r="AD935" s="303"/>
    </row>
    <row r="936" spans="1:30" s="329" customFormat="1" ht="12.75" customHeight="1">
      <c r="A936" s="544"/>
      <c r="B936" s="303"/>
      <c r="C936" s="303"/>
      <c r="D936" s="303"/>
      <c r="E936" s="303"/>
      <c r="F936" s="303"/>
      <c r="G936" s="303"/>
      <c r="H936" s="303"/>
      <c r="I936" s="303"/>
      <c r="J936" s="303"/>
      <c r="K936" s="303"/>
      <c r="L936" s="303"/>
      <c r="M936" s="303"/>
      <c r="N936" s="303"/>
      <c r="O936" s="303"/>
      <c r="P936" s="303"/>
      <c r="Q936" s="303"/>
      <c r="R936" s="303"/>
      <c r="S936" s="303"/>
      <c r="T936" s="303"/>
      <c r="U936" s="303"/>
      <c r="V936" s="303"/>
      <c r="W936" s="303"/>
      <c r="X936" s="303"/>
      <c r="Y936" s="303"/>
      <c r="Z936" s="303"/>
      <c r="AA936" s="303"/>
      <c r="AB936" s="303"/>
      <c r="AC936" s="303"/>
      <c r="AD936" s="303"/>
    </row>
    <row r="937" spans="1:30" s="329" customFormat="1" ht="12.75" customHeight="1">
      <c r="A937" s="544"/>
      <c r="B937" s="303"/>
      <c r="C937" s="303"/>
      <c r="D937" s="303"/>
      <c r="E937" s="303"/>
      <c r="F937" s="303"/>
      <c r="G937" s="303"/>
      <c r="H937" s="303"/>
      <c r="I937" s="303"/>
      <c r="J937" s="303"/>
      <c r="K937" s="303"/>
      <c r="L937" s="303"/>
      <c r="M937" s="303"/>
      <c r="N937" s="303"/>
      <c r="O937" s="303"/>
      <c r="P937" s="303"/>
      <c r="Q937" s="303"/>
      <c r="R937" s="303"/>
      <c r="S937" s="303"/>
      <c r="T937" s="303"/>
      <c r="U937" s="303"/>
      <c r="V937" s="303"/>
      <c r="W937" s="303"/>
      <c r="X937" s="303"/>
      <c r="Y937" s="303"/>
      <c r="Z937" s="303"/>
      <c r="AA937" s="303"/>
      <c r="AB937" s="303"/>
      <c r="AC937" s="303"/>
      <c r="AD937" s="303"/>
    </row>
    <row r="938" spans="1:30" s="329" customFormat="1" ht="12.75" customHeight="1">
      <c r="A938" s="544"/>
      <c r="B938" s="303"/>
      <c r="C938" s="303"/>
      <c r="D938" s="303"/>
      <c r="E938" s="303"/>
      <c r="F938" s="303"/>
      <c r="G938" s="303"/>
      <c r="H938" s="303"/>
      <c r="I938" s="303"/>
      <c r="J938" s="303"/>
      <c r="K938" s="303"/>
      <c r="L938" s="303"/>
      <c r="M938" s="303"/>
      <c r="N938" s="303"/>
      <c r="O938" s="303"/>
      <c r="P938" s="303"/>
      <c r="Q938" s="303"/>
      <c r="R938" s="303"/>
      <c r="S938" s="303"/>
      <c r="T938" s="303"/>
      <c r="U938" s="303"/>
      <c r="V938" s="303"/>
      <c r="W938" s="303"/>
      <c r="X938" s="303"/>
      <c r="Y938" s="303"/>
      <c r="Z938" s="303"/>
      <c r="AA938" s="303"/>
      <c r="AB938" s="303"/>
      <c r="AC938" s="303"/>
      <c r="AD938" s="303"/>
    </row>
    <row r="939" spans="1:30" s="329" customFormat="1" ht="12.75" customHeight="1">
      <c r="A939" s="544"/>
      <c r="B939" s="303"/>
      <c r="C939" s="303"/>
      <c r="D939" s="303"/>
      <c r="E939" s="303"/>
      <c r="F939" s="303"/>
      <c r="G939" s="303"/>
      <c r="H939" s="303"/>
      <c r="I939" s="303"/>
      <c r="J939" s="303"/>
      <c r="K939" s="303"/>
      <c r="L939" s="303"/>
      <c r="M939" s="303"/>
      <c r="N939" s="303"/>
      <c r="O939" s="303"/>
      <c r="P939" s="303"/>
      <c r="Q939" s="303"/>
      <c r="R939" s="303"/>
      <c r="S939" s="303"/>
      <c r="T939" s="303"/>
      <c r="U939" s="303"/>
      <c r="V939" s="303"/>
      <c r="W939" s="303"/>
      <c r="X939" s="303"/>
      <c r="Y939" s="303"/>
      <c r="Z939" s="303"/>
      <c r="AA939" s="303"/>
      <c r="AB939" s="303"/>
      <c r="AC939" s="303"/>
      <c r="AD939" s="303"/>
    </row>
    <row r="940" spans="1:30" s="329" customFormat="1" ht="12.75" customHeight="1">
      <c r="A940" s="544"/>
      <c r="B940" s="303"/>
      <c r="C940" s="303"/>
      <c r="D940" s="303"/>
      <c r="E940" s="303"/>
      <c r="F940" s="303"/>
      <c r="G940" s="303"/>
      <c r="H940" s="303"/>
      <c r="I940" s="303"/>
      <c r="J940" s="303"/>
      <c r="K940" s="303"/>
      <c r="L940" s="303"/>
      <c r="M940" s="303"/>
      <c r="N940" s="303"/>
      <c r="O940" s="303"/>
      <c r="P940" s="303"/>
      <c r="Q940" s="303"/>
      <c r="R940" s="303"/>
      <c r="S940" s="303"/>
      <c r="T940" s="303"/>
      <c r="U940" s="303"/>
      <c r="V940" s="303"/>
      <c r="W940" s="303"/>
      <c r="X940" s="303"/>
      <c r="Y940" s="303"/>
      <c r="Z940" s="303"/>
      <c r="AA940" s="303"/>
      <c r="AB940" s="303"/>
      <c r="AC940" s="303"/>
      <c r="AD940" s="303"/>
    </row>
    <row r="941" spans="1:30" s="329" customFormat="1" ht="12.75" customHeight="1">
      <c r="A941" s="544"/>
      <c r="B941" s="303"/>
      <c r="C941" s="303"/>
      <c r="D941" s="303"/>
      <c r="E941" s="303"/>
      <c r="F941" s="303"/>
      <c r="G941" s="303"/>
      <c r="H941" s="303"/>
      <c r="I941" s="303"/>
      <c r="J941" s="303"/>
      <c r="K941" s="303"/>
      <c r="L941" s="303"/>
      <c r="M941" s="303"/>
      <c r="N941" s="303"/>
      <c r="O941" s="303"/>
      <c r="P941" s="303"/>
      <c r="Q941" s="303"/>
      <c r="R941" s="303"/>
      <c r="S941" s="303"/>
      <c r="T941" s="303"/>
      <c r="U941" s="303"/>
      <c r="V941" s="303"/>
      <c r="W941" s="303"/>
      <c r="X941" s="303"/>
      <c r="Y941" s="303"/>
      <c r="Z941" s="303"/>
      <c r="AA941" s="303"/>
      <c r="AB941" s="303"/>
      <c r="AC941" s="303"/>
      <c r="AD941" s="303"/>
    </row>
    <row r="942" spans="1:30" s="329" customFormat="1" ht="12.75" customHeight="1">
      <c r="A942" s="544"/>
      <c r="B942" s="303"/>
      <c r="C942" s="303"/>
      <c r="D942" s="303"/>
      <c r="E942" s="303"/>
      <c r="F942" s="303"/>
      <c r="G942" s="303"/>
      <c r="H942" s="303"/>
      <c r="I942" s="303"/>
      <c r="J942" s="303"/>
      <c r="K942" s="303"/>
      <c r="L942" s="303"/>
      <c r="M942" s="303"/>
      <c r="N942" s="303"/>
      <c r="O942" s="303"/>
      <c r="P942" s="303"/>
      <c r="Q942" s="303"/>
      <c r="R942" s="303"/>
      <c r="S942" s="303"/>
      <c r="T942" s="303"/>
      <c r="U942" s="303"/>
      <c r="V942" s="303"/>
      <c r="W942" s="303"/>
      <c r="X942" s="303"/>
      <c r="Y942" s="303"/>
      <c r="Z942" s="303"/>
      <c r="AA942" s="303"/>
      <c r="AB942" s="303"/>
      <c r="AC942" s="303"/>
      <c r="AD942" s="303"/>
    </row>
    <row r="943" spans="1:30" s="329" customFormat="1" ht="12.75" customHeight="1">
      <c r="A943" s="544"/>
      <c r="B943" s="303"/>
      <c r="C943" s="303"/>
      <c r="D943" s="303"/>
      <c r="E943" s="303"/>
      <c r="F943" s="303"/>
      <c r="G943" s="303"/>
      <c r="H943" s="303"/>
      <c r="I943" s="303"/>
      <c r="J943" s="303"/>
      <c r="K943" s="303"/>
      <c r="L943" s="303"/>
      <c r="M943" s="303"/>
      <c r="N943" s="303"/>
      <c r="O943" s="303"/>
      <c r="P943" s="303"/>
      <c r="Q943" s="303"/>
      <c r="R943" s="303"/>
      <c r="S943" s="303"/>
      <c r="T943" s="303"/>
      <c r="U943" s="303"/>
      <c r="V943" s="303"/>
      <c r="W943" s="303"/>
      <c r="X943" s="303"/>
      <c r="Y943" s="303"/>
      <c r="Z943" s="303"/>
      <c r="AA943" s="303"/>
      <c r="AB943" s="303"/>
      <c r="AC943" s="303"/>
      <c r="AD943" s="303"/>
    </row>
    <row r="944" spans="1:30" s="329" customFormat="1" ht="12.75" customHeight="1">
      <c r="A944" s="544"/>
      <c r="B944" s="303"/>
      <c r="C944" s="303"/>
      <c r="D944" s="303"/>
      <c r="E944" s="303"/>
      <c r="F944" s="303"/>
      <c r="G944" s="303"/>
      <c r="H944" s="303"/>
      <c r="I944" s="303"/>
      <c r="J944" s="303"/>
      <c r="K944" s="303"/>
      <c r="L944" s="303"/>
      <c r="M944" s="303"/>
      <c r="N944" s="303"/>
      <c r="O944" s="303"/>
      <c r="P944" s="303"/>
      <c r="Q944" s="303"/>
      <c r="R944" s="303"/>
      <c r="S944" s="303"/>
      <c r="T944" s="303"/>
      <c r="U944" s="303"/>
      <c r="V944" s="303"/>
      <c r="W944" s="303"/>
      <c r="X944" s="303"/>
      <c r="Y944" s="303"/>
      <c r="Z944" s="303"/>
      <c r="AA944" s="303"/>
      <c r="AB944" s="303"/>
      <c r="AC944" s="303"/>
      <c r="AD944" s="303"/>
    </row>
    <row r="945" spans="1:30" s="329" customFormat="1" ht="12.75" customHeight="1">
      <c r="A945" s="544"/>
      <c r="B945" s="303"/>
      <c r="C945" s="303"/>
      <c r="D945" s="303"/>
      <c r="E945" s="303"/>
      <c r="F945" s="303"/>
      <c r="G945" s="303"/>
      <c r="H945" s="303"/>
      <c r="I945" s="303"/>
      <c r="J945" s="303"/>
      <c r="K945" s="303"/>
      <c r="L945" s="303"/>
      <c r="M945" s="303"/>
      <c r="N945" s="303"/>
      <c r="O945" s="303"/>
      <c r="P945" s="303"/>
      <c r="Q945" s="303"/>
      <c r="R945" s="303"/>
      <c r="S945" s="303"/>
      <c r="T945" s="303"/>
      <c r="U945" s="303"/>
      <c r="V945" s="303"/>
      <c r="W945" s="303"/>
      <c r="X945" s="303"/>
      <c r="Y945" s="303"/>
      <c r="Z945" s="303"/>
      <c r="AA945" s="303"/>
      <c r="AB945" s="303"/>
      <c r="AC945" s="303"/>
      <c r="AD945" s="303"/>
    </row>
    <row r="946" spans="1:30" s="329" customFormat="1" ht="12.75" customHeight="1">
      <c r="A946" s="544"/>
      <c r="B946" s="303"/>
      <c r="C946" s="303"/>
      <c r="D946" s="303"/>
      <c r="E946" s="303"/>
      <c r="F946" s="303"/>
      <c r="G946" s="303"/>
      <c r="H946" s="303"/>
      <c r="I946" s="303"/>
      <c r="J946" s="303"/>
      <c r="K946" s="303"/>
      <c r="L946" s="303"/>
      <c r="M946" s="303"/>
      <c r="N946" s="303"/>
      <c r="O946" s="303"/>
      <c r="P946" s="303"/>
      <c r="Q946" s="303"/>
      <c r="R946" s="303"/>
      <c r="S946" s="303"/>
      <c r="T946" s="303"/>
      <c r="U946" s="303"/>
      <c r="V946" s="303"/>
      <c r="W946" s="303"/>
      <c r="X946" s="303"/>
      <c r="Y946" s="303"/>
      <c r="Z946" s="303"/>
      <c r="AA946" s="303"/>
      <c r="AB946" s="303"/>
      <c r="AC946" s="303"/>
      <c r="AD946" s="303"/>
    </row>
    <row r="947" spans="1:30" s="329" customFormat="1" ht="12.75" customHeight="1">
      <c r="A947" s="544"/>
      <c r="B947" s="303"/>
      <c r="C947" s="303"/>
      <c r="D947" s="303"/>
      <c r="E947" s="303"/>
      <c r="F947" s="303"/>
      <c r="G947" s="303"/>
      <c r="H947" s="303"/>
      <c r="I947" s="303"/>
      <c r="J947" s="303"/>
      <c r="K947" s="303"/>
      <c r="L947" s="303"/>
      <c r="M947" s="303"/>
      <c r="N947" s="303"/>
      <c r="O947" s="303"/>
      <c r="P947" s="303"/>
      <c r="Q947" s="303"/>
      <c r="R947" s="303"/>
      <c r="S947" s="303"/>
      <c r="T947" s="303"/>
      <c r="U947" s="303"/>
      <c r="V947" s="303"/>
      <c r="W947" s="303"/>
      <c r="X947" s="303"/>
      <c r="Y947" s="303"/>
      <c r="Z947" s="303"/>
      <c r="AA947" s="303"/>
      <c r="AB947" s="303"/>
      <c r="AC947" s="303"/>
      <c r="AD947" s="303"/>
    </row>
    <row r="948" spans="1:30" s="329" customFormat="1" ht="12.75" customHeight="1">
      <c r="A948" s="544"/>
      <c r="B948" s="303"/>
      <c r="C948" s="303"/>
      <c r="D948" s="303"/>
      <c r="E948" s="303"/>
      <c r="F948" s="303"/>
      <c r="G948" s="303"/>
      <c r="H948" s="303"/>
      <c r="I948" s="303"/>
      <c r="J948" s="303"/>
      <c r="K948" s="303"/>
      <c r="L948" s="303"/>
      <c r="M948" s="303"/>
      <c r="N948" s="303"/>
      <c r="O948" s="303"/>
      <c r="P948" s="303"/>
      <c r="Q948" s="303"/>
      <c r="R948" s="303"/>
      <c r="S948" s="303"/>
      <c r="T948" s="303"/>
      <c r="U948" s="303"/>
      <c r="V948" s="303"/>
      <c r="W948" s="303"/>
      <c r="X948" s="303"/>
      <c r="Y948" s="303"/>
      <c r="Z948" s="303"/>
      <c r="AA948" s="303"/>
      <c r="AB948" s="303"/>
      <c r="AC948" s="303"/>
      <c r="AD948" s="303"/>
    </row>
    <row r="949" spans="1:30" s="329" customFormat="1" ht="12.75" customHeight="1">
      <c r="A949" s="544"/>
      <c r="B949" s="303"/>
      <c r="C949" s="303"/>
      <c r="D949" s="303"/>
      <c r="E949" s="303"/>
      <c r="F949" s="303"/>
      <c r="G949" s="303"/>
      <c r="H949" s="303"/>
      <c r="I949" s="303"/>
      <c r="J949" s="303"/>
      <c r="K949" s="303"/>
      <c r="L949" s="303"/>
      <c r="M949" s="303"/>
      <c r="N949" s="303"/>
      <c r="O949" s="303"/>
      <c r="P949" s="303"/>
      <c r="Q949" s="303"/>
      <c r="R949" s="303"/>
      <c r="S949" s="303"/>
      <c r="T949" s="303"/>
      <c r="U949" s="303"/>
      <c r="V949" s="303"/>
      <c r="W949" s="303"/>
      <c r="X949" s="303"/>
      <c r="Y949" s="303"/>
      <c r="Z949" s="303"/>
      <c r="AA949" s="303"/>
      <c r="AB949" s="303"/>
      <c r="AC949" s="303"/>
      <c r="AD949" s="303"/>
    </row>
    <row r="950" spans="1:30" s="329" customFormat="1" ht="12.75" customHeight="1">
      <c r="A950" s="544"/>
      <c r="B950" s="303"/>
      <c r="C950" s="303"/>
      <c r="D950" s="303"/>
      <c r="E950" s="303"/>
      <c r="F950" s="303"/>
      <c r="G950" s="303"/>
      <c r="H950" s="303"/>
      <c r="I950" s="303"/>
      <c r="J950" s="303"/>
      <c r="K950" s="303"/>
      <c r="L950" s="303"/>
      <c r="M950" s="303"/>
      <c r="N950" s="303"/>
      <c r="O950" s="303"/>
      <c r="P950" s="303"/>
      <c r="Q950" s="303"/>
      <c r="R950" s="303"/>
      <c r="S950" s="303"/>
      <c r="T950" s="303"/>
      <c r="U950" s="303"/>
      <c r="V950" s="303"/>
      <c r="W950" s="303"/>
      <c r="X950" s="303"/>
      <c r="Y950" s="303"/>
      <c r="Z950" s="303"/>
      <c r="AA950" s="303"/>
      <c r="AB950" s="303"/>
      <c r="AC950" s="303"/>
      <c r="AD950" s="303"/>
    </row>
    <row r="951" spans="1:30" s="329" customFormat="1" ht="12.75" customHeight="1">
      <c r="A951" s="544"/>
      <c r="B951" s="303"/>
      <c r="C951" s="303"/>
      <c r="D951" s="303"/>
      <c r="E951" s="303"/>
      <c r="F951" s="303"/>
      <c r="G951" s="303"/>
      <c r="H951" s="303"/>
      <c r="I951" s="303"/>
      <c r="J951" s="303"/>
      <c r="K951" s="303"/>
      <c r="L951" s="303"/>
      <c r="M951" s="303"/>
      <c r="N951" s="303"/>
      <c r="O951" s="303"/>
      <c r="P951" s="303"/>
      <c r="Q951" s="303"/>
      <c r="R951" s="303"/>
      <c r="S951" s="303"/>
      <c r="T951" s="303"/>
      <c r="U951" s="303"/>
      <c r="V951" s="303"/>
      <c r="W951" s="303"/>
      <c r="X951" s="303"/>
      <c r="Y951" s="303"/>
      <c r="Z951" s="303"/>
      <c r="AA951" s="303"/>
      <c r="AB951" s="303"/>
      <c r="AC951" s="303"/>
      <c r="AD951" s="303"/>
    </row>
    <row r="952" spans="1:30" s="329" customFormat="1" ht="12.75" customHeight="1">
      <c r="A952" s="544"/>
      <c r="B952" s="303"/>
      <c r="C952" s="303"/>
      <c r="D952" s="303"/>
      <c r="E952" s="303"/>
      <c r="F952" s="303"/>
      <c r="G952" s="303"/>
      <c r="H952" s="303"/>
      <c r="I952" s="303"/>
      <c r="J952" s="303"/>
      <c r="K952" s="303"/>
      <c r="L952" s="303"/>
      <c r="M952" s="303"/>
      <c r="N952" s="303"/>
      <c r="O952" s="303"/>
      <c r="P952" s="303"/>
      <c r="Q952" s="303"/>
      <c r="R952" s="303"/>
      <c r="S952" s="303"/>
      <c r="T952" s="303"/>
      <c r="U952" s="303"/>
      <c r="V952" s="303"/>
      <c r="W952" s="303"/>
      <c r="X952" s="303"/>
      <c r="Y952" s="303"/>
      <c r="Z952" s="303"/>
      <c r="AA952" s="303"/>
      <c r="AB952" s="303"/>
      <c r="AC952" s="303"/>
      <c r="AD952" s="303"/>
    </row>
    <row r="953" spans="1:30" s="329" customFormat="1" ht="12.75" customHeight="1">
      <c r="A953" s="544"/>
      <c r="B953" s="303"/>
      <c r="C953" s="303"/>
      <c r="D953" s="303"/>
      <c r="E953" s="303"/>
      <c r="F953" s="303"/>
      <c r="G953" s="303"/>
      <c r="H953" s="303"/>
      <c r="I953" s="303"/>
      <c r="J953" s="303"/>
      <c r="K953" s="303"/>
      <c r="L953" s="303"/>
      <c r="M953" s="303"/>
      <c r="N953" s="303"/>
      <c r="O953" s="303"/>
      <c r="P953" s="303"/>
      <c r="Q953" s="303"/>
      <c r="R953" s="303"/>
      <c r="S953" s="303"/>
      <c r="T953" s="303"/>
      <c r="U953" s="303"/>
      <c r="V953" s="303"/>
      <c r="W953" s="303"/>
      <c r="X953" s="303"/>
      <c r="Y953" s="303"/>
      <c r="Z953" s="303"/>
      <c r="AA953" s="303"/>
      <c r="AB953" s="303"/>
      <c r="AC953" s="303"/>
      <c r="AD953" s="303"/>
    </row>
    <row r="954" spans="1:30" s="329" customFormat="1" ht="12.75" customHeight="1">
      <c r="A954" s="544"/>
      <c r="B954" s="303"/>
      <c r="C954" s="303"/>
      <c r="D954" s="303"/>
      <c r="E954" s="303"/>
      <c r="F954" s="303"/>
      <c r="G954" s="303"/>
      <c r="H954" s="303"/>
      <c r="I954" s="303"/>
      <c r="J954" s="303"/>
      <c r="K954" s="303"/>
      <c r="L954" s="303"/>
      <c r="M954" s="303"/>
      <c r="N954" s="303"/>
      <c r="O954" s="303"/>
      <c r="P954" s="303"/>
      <c r="Q954" s="303"/>
      <c r="R954" s="303"/>
      <c r="S954" s="303"/>
      <c r="T954" s="303"/>
      <c r="U954" s="303"/>
      <c r="V954" s="303"/>
      <c r="W954" s="303"/>
      <c r="X954" s="303"/>
      <c r="Y954" s="303"/>
      <c r="Z954" s="303"/>
      <c r="AA954" s="303"/>
      <c r="AB954" s="303"/>
      <c r="AC954" s="303"/>
      <c r="AD954" s="303"/>
    </row>
    <row r="955" spans="1:30" s="329" customFormat="1" ht="12.75" customHeight="1">
      <c r="A955" s="544"/>
      <c r="B955" s="303"/>
      <c r="C955" s="303"/>
      <c r="D955" s="303"/>
      <c r="E955" s="303"/>
      <c r="F955" s="303"/>
      <c r="G955" s="303"/>
      <c r="H955" s="303"/>
      <c r="I955" s="303"/>
      <c r="J955" s="303"/>
      <c r="K955" s="303"/>
      <c r="L955" s="303"/>
      <c r="M955" s="303"/>
      <c r="N955" s="303"/>
      <c r="O955" s="303"/>
      <c r="P955" s="303"/>
      <c r="Q955" s="303"/>
      <c r="R955" s="303"/>
      <c r="S955" s="303"/>
      <c r="T955" s="303"/>
      <c r="U955" s="303"/>
      <c r="V955" s="303"/>
      <c r="W955" s="303"/>
      <c r="X955" s="303"/>
      <c r="Y955" s="303"/>
      <c r="Z955" s="303"/>
      <c r="AA955" s="303"/>
      <c r="AB955" s="303"/>
      <c r="AC955" s="303"/>
      <c r="AD955" s="303"/>
    </row>
    <row r="956" spans="1:30" s="329" customFormat="1" ht="12.75" customHeight="1">
      <c r="A956" s="544"/>
      <c r="B956" s="303"/>
      <c r="C956" s="303"/>
      <c r="D956" s="303"/>
      <c r="E956" s="303"/>
      <c r="F956" s="303"/>
      <c r="G956" s="303"/>
      <c r="H956" s="303"/>
      <c r="I956" s="303"/>
      <c r="J956" s="303"/>
      <c r="K956" s="303"/>
      <c r="L956" s="303"/>
      <c r="M956" s="303"/>
      <c r="N956" s="303"/>
      <c r="O956" s="303"/>
      <c r="P956" s="303"/>
      <c r="Q956" s="303"/>
      <c r="R956" s="303"/>
      <c r="S956" s="303"/>
      <c r="T956" s="303"/>
      <c r="U956" s="303"/>
      <c r="V956" s="303"/>
      <c r="W956" s="303"/>
      <c r="X956" s="303"/>
      <c r="Y956" s="303"/>
      <c r="Z956" s="303"/>
      <c r="AA956" s="303"/>
      <c r="AB956" s="303"/>
      <c r="AC956" s="303"/>
      <c r="AD956" s="303"/>
    </row>
    <row r="957" spans="1:30" s="329" customFormat="1" ht="12.75" customHeight="1">
      <c r="A957" s="544"/>
      <c r="B957" s="303"/>
      <c r="C957" s="303"/>
      <c r="D957" s="303"/>
      <c r="E957" s="303"/>
      <c r="F957" s="303"/>
      <c r="G957" s="303"/>
      <c r="H957" s="303"/>
      <c r="I957" s="303"/>
      <c r="J957" s="303"/>
      <c r="K957" s="303"/>
      <c r="L957" s="303"/>
      <c r="M957" s="303"/>
      <c r="N957" s="303"/>
      <c r="O957" s="303"/>
      <c r="P957" s="303"/>
      <c r="Q957" s="303"/>
      <c r="R957" s="303"/>
      <c r="S957" s="303"/>
      <c r="T957" s="303"/>
      <c r="U957" s="303"/>
      <c r="V957" s="303"/>
      <c r="W957" s="303"/>
      <c r="X957" s="303"/>
      <c r="Y957" s="303"/>
      <c r="Z957" s="303"/>
      <c r="AA957" s="303"/>
      <c r="AB957" s="303"/>
      <c r="AC957" s="303"/>
      <c r="AD957" s="303"/>
    </row>
    <row r="958" spans="1:30" s="329" customFormat="1" ht="12.75" customHeight="1">
      <c r="A958" s="544"/>
      <c r="B958" s="303"/>
      <c r="C958" s="303"/>
      <c r="D958" s="303"/>
      <c r="E958" s="303"/>
      <c r="F958" s="303"/>
      <c r="G958" s="303"/>
      <c r="H958" s="303"/>
      <c r="I958" s="303"/>
      <c r="J958" s="303"/>
      <c r="K958" s="303"/>
      <c r="L958" s="303"/>
      <c r="M958" s="303"/>
      <c r="N958" s="303"/>
      <c r="O958" s="303"/>
      <c r="P958" s="303"/>
      <c r="Q958" s="303"/>
      <c r="R958" s="303"/>
      <c r="S958" s="303"/>
      <c r="T958" s="303"/>
      <c r="U958" s="303"/>
      <c r="V958" s="303"/>
      <c r="W958" s="303"/>
      <c r="X958" s="303"/>
      <c r="Y958" s="303"/>
      <c r="Z958" s="303"/>
      <c r="AA958" s="303"/>
      <c r="AB958" s="303"/>
      <c r="AC958" s="303"/>
      <c r="AD958" s="303"/>
    </row>
    <row r="959" spans="1:30" s="329" customFormat="1" ht="12.75" customHeight="1">
      <c r="A959" s="544"/>
      <c r="B959" s="303"/>
      <c r="C959" s="303"/>
      <c r="D959" s="303"/>
      <c r="E959" s="303"/>
      <c r="F959" s="303"/>
      <c r="G959" s="303"/>
      <c r="H959" s="303"/>
      <c r="I959" s="303"/>
      <c r="J959" s="303"/>
      <c r="K959" s="303"/>
      <c r="L959" s="303"/>
      <c r="M959" s="303"/>
      <c r="N959" s="303"/>
      <c r="O959" s="303"/>
      <c r="P959" s="303"/>
      <c r="Q959" s="303"/>
      <c r="R959" s="303"/>
      <c r="S959" s="303"/>
      <c r="T959" s="303"/>
      <c r="U959" s="303"/>
      <c r="V959" s="303"/>
      <c r="W959" s="303"/>
      <c r="X959" s="303"/>
      <c r="Y959" s="303"/>
      <c r="Z959" s="303"/>
      <c r="AA959" s="303"/>
      <c r="AB959" s="303"/>
      <c r="AC959" s="303"/>
      <c r="AD959" s="303"/>
    </row>
    <row r="960" spans="1:30" s="329" customFormat="1" ht="12.75" customHeight="1">
      <c r="A960" s="544"/>
      <c r="B960" s="303"/>
      <c r="C960" s="303"/>
      <c r="D960" s="303"/>
      <c r="E960" s="303"/>
      <c r="F960" s="303"/>
      <c r="G960" s="303"/>
      <c r="H960" s="303"/>
      <c r="I960" s="303"/>
      <c r="J960" s="303"/>
      <c r="K960" s="303"/>
      <c r="L960" s="303"/>
      <c r="M960" s="303"/>
      <c r="N960" s="303"/>
      <c r="O960" s="303"/>
      <c r="P960" s="303"/>
      <c r="Q960" s="303"/>
      <c r="R960" s="303"/>
      <c r="S960" s="303"/>
      <c r="T960" s="303"/>
      <c r="U960" s="303"/>
      <c r="V960" s="303"/>
      <c r="W960" s="303"/>
      <c r="X960" s="303"/>
      <c r="Y960" s="303"/>
      <c r="Z960" s="303"/>
      <c r="AA960" s="303"/>
      <c r="AB960" s="303"/>
      <c r="AC960" s="303"/>
      <c r="AD960" s="303"/>
    </row>
    <row r="961" spans="1:30" s="329" customFormat="1" ht="12.75" customHeight="1">
      <c r="A961" s="544"/>
      <c r="B961" s="303"/>
      <c r="C961" s="303"/>
      <c r="D961" s="303"/>
      <c r="E961" s="303"/>
      <c r="F961" s="303"/>
      <c r="G961" s="303"/>
      <c r="H961" s="303"/>
      <c r="I961" s="303"/>
      <c r="J961" s="303"/>
      <c r="K961" s="303"/>
      <c r="L961" s="303"/>
      <c r="M961" s="303"/>
      <c r="N961" s="303"/>
      <c r="O961" s="303"/>
      <c r="P961" s="303"/>
      <c r="Q961" s="303"/>
      <c r="R961" s="303"/>
      <c r="S961" s="303"/>
      <c r="T961" s="303"/>
      <c r="U961" s="303"/>
      <c r="V961" s="303"/>
      <c r="W961" s="303"/>
      <c r="X961" s="303"/>
      <c r="Y961" s="303"/>
      <c r="Z961" s="303"/>
      <c r="AA961" s="303"/>
      <c r="AB961" s="303"/>
      <c r="AC961" s="303"/>
      <c r="AD961" s="303"/>
    </row>
    <row r="962" spans="1:30" s="329" customFormat="1" ht="12.75" customHeight="1">
      <c r="A962" s="544"/>
      <c r="B962" s="303"/>
      <c r="C962" s="303"/>
      <c r="D962" s="303"/>
      <c r="E962" s="303"/>
      <c r="F962" s="303"/>
      <c r="G962" s="303"/>
      <c r="H962" s="303"/>
      <c r="I962" s="303"/>
      <c r="J962" s="303"/>
      <c r="K962" s="303"/>
      <c r="L962" s="303"/>
      <c r="M962" s="303"/>
      <c r="N962" s="303"/>
      <c r="O962" s="303"/>
      <c r="P962" s="303"/>
      <c r="Q962" s="303"/>
      <c r="R962" s="303"/>
      <c r="S962" s="303"/>
      <c r="T962" s="303"/>
      <c r="U962" s="303"/>
      <c r="V962" s="303"/>
      <c r="W962" s="303"/>
      <c r="X962" s="303"/>
      <c r="Y962" s="303"/>
      <c r="Z962" s="303"/>
      <c r="AA962" s="303"/>
      <c r="AB962" s="303"/>
      <c r="AC962" s="303"/>
      <c r="AD962" s="303"/>
    </row>
    <row r="963" spans="1:30" s="329" customFormat="1" ht="12.75" customHeight="1">
      <c r="A963" s="544"/>
      <c r="B963" s="303"/>
      <c r="C963" s="303"/>
      <c r="D963" s="303"/>
      <c r="E963" s="303"/>
      <c r="F963" s="303"/>
      <c r="G963" s="303"/>
      <c r="H963" s="303"/>
      <c r="I963" s="303"/>
      <c r="J963" s="303"/>
      <c r="K963" s="303"/>
      <c r="L963" s="303"/>
      <c r="M963" s="303"/>
      <c r="N963" s="303"/>
      <c r="O963" s="303"/>
      <c r="P963" s="303"/>
      <c r="Q963" s="303"/>
      <c r="R963" s="303"/>
      <c r="S963" s="303"/>
      <c r="T963" s="303"/>
      <c r="U963" s="303"/>
      <c r="V963" s="303"/>
      <c r="W963" s="303"/>
      <c r="X963" s="303"/>
      <c r="Y963" s="303"/>
      <c r="Z963" s="303"/>
      <c r="AA963" s="303"/>
      <c r="AB963" s="303"/>
      <c r="AC963" s="303"/>
      <c r="AD963" s="303"/>
    </row>
    <row r="964" spans="1:30" s="329" customFormat="1" ht="12.75" customHeight="1">
      <c r="A964" s="544"/>
      <c r="B964" s="303"/>
      <c r="C964" s="303"/>
      <c r="D964" s="303"/>
      <c r="E964" s="303"/>
      <c r="F964" s="303"/>
      <c r="G964" s="303"/>
      <c r="H964" s="303"/>
      <c r="I964" s="303"/>
      <c r="J964" s="303"/>
      <c r="K964" s="303"/>
      <c r="L964" s="303"/>
      <c r="M964" s="303"/>
      <c r="N964" s="303"/>
      <c r="O964" s="303"/>
      <c r="P964" s="303"/>
      <c r="Q964" s="303"/>
      <c r="R964" s="303"/>
      <c r="S964" s="303"/>
      <c r="T964" s="303"/>
      <c r="U964" s="303"/>
      <c r="V964" s="303"/>
      <c r="W964" s="303"/>
      <c r="X964" s="303"/>
      <c r="Y964" s="303"/>
      <c r="Z964" s="303"/>
      <c r="AA964" s="303"/>
      <c r="AB964" s="303"/>
      <c r="AC964" s="303"/>
      <c r="AD964" s="303"/>
    </row>
    <row r="965" spans="1:30" s="329" customFormat="1" ht="12.75" customHeight="1">
      <c r="A965" s="544"/>
      <c r="B965" s="303"/>
      <c r="C965" s="303"/>
      <c r="D965" s="303"/>
      <c r="E965" s="303"/>
      <c r="F965" s="303"/>
      <c r="G965" s="303"/>
      <c r="H965" s="303"/>
      <c r="I965" s="303"/>
      <c r="J965" s="303"/>
      <c r="K965" s="303"/>
      <c r="L965" s="303"/>
      <c r="M965" s="303"/>
      <c r="N965" s="303"/>
      <c r="O965" s="303"/>
      <c r="P965" s="303"/>
      <c r="Q965" s="303"/>
      <c r="R965" s="303"/>
      <c r="S965" s="303"/>
      <c r="T965" s="303"/>
      <c r="U965" s="303"/>
      <c r="V965" s="303"/>
      <c r="W965" s="303"/>
      <c r="X965" s="303"/>
      <c r="Y965" s="303"/>
      <c r="Z965" s="303"/>
      <c r="AA965" s="303"/>
      <c r="AB965" s="303"/>
      <c r="AC965" s="303"/>
      <c r="AD965" s="303"/>
    </row>
    <row r="966" spans="1:30" s="329" customFormat="1" ht="12.75" customHeight="1">
      <c r="A966" s="544"/>
      <c r="B966" s="303"/>
      <c r="C966" s="303"/>
      <c r="D966" s="303"/>
      <c r="E966" s="303"/>
      <c r="F966" s="303"/>
      <c r="G966" s="303"/>
      <c r="H966" s="303"/>
      <c r="I966" s="303"/>
      <c r="J966" s="303"/>
      <c r="K966" s="303"/>
      <c r="L966" s="303"/>
      <c r="M966" s="303"/>
      <c r="N966" s="303"/>
      <c r="O966" s="303"/>
      <c r="P966" s="303"/>
      <c r="Q966" s="303"/>
      <c r="R966" s="303"/>
      <c r="S966" s="303"/>
      <c r="T966" s="303"/>
      <c r="U966" s="303"/>
      <c r="V966" s="303"/>
      <c r="W966" s="303"/>
      <c r="X966" s="303"/>
      <c r="Y966" s="303"/>
      <c r="Z966" s="303"/>
      <c r="AA966" s="303"/>
      <c r="AB966" s="303"/>
      <c r="AC966" s="303"/>
      <c r="AD966" s="303"/>
    </row>
    <row r="967" spans="1:30" s="329" customFormat="1" ht="12.75" customHeight="1">
      <c r="A967" s="544"/>
      <c r="B967" s="303"/>
      <c r="C967" s="303"/>
      <c r="D967" s="303"/>
      <c r="E967" s="303"/>
      <c r="F967" s="303"/>
      <c r="G967" s="303"/>
      <c r="H967" s="303"/>
      <c r="I967" s="303"/>
      <c r="J967" s="303"/>
      <c r="K967" s="303"/>
      <c r="L967" s="303"/>
      <c r="M967" s="303"/>
      <c r="N967" s="303"/>
      <c r="O967" s="303"/>
      <c r="P967" s="303"/>
      <c r="Q967" s="303"/>
      <c r="R967" s="303"/>
      <c r="S967" s="303"/>
      <c r="T967" s="303"/>
      <c r="U967" s="303"/>
      <c r="V967" s="303"/>
      <c r="W967" s="303"/>
      <c r="X967" s="303"/>
      <c r="Y967" s="303"/>
      <c r="Z967" s="303"/>
      <c r="AA967" s="303"/>
      <c r="AB967" s="303"/>
      <c r="AC967" s="303"/>
      <c r="AD967" s="303"/>
    </row>
    <row r="968" spans="1:30" s="329" customFormat="1" ht="12.75" customHeight="1">
      <c r="A968" s="544"/>
      <c r="B968" s="303"/>
      <c r="C968" s="303"/>
      <c r="D968" s="303"/>
      <c r="E968" s="303"/>
      <c r="F968" s="303"/>
      <c r="G968" s="303"/>
      <c r="H968" s="303"/>
      <c r="I968" s="303"/>
      <c r="J968" s="303"/>
      <c r="K968" s="303"/>
      <c r="L968" s="303"/>
      <c r="M968" s="303"/>
      <c r="N968" s="303"/>
      <c r="O968" s="303"/>
      <c r="P968" s="303"/>
      <c r="Q968" s="303"/>
      <c r="R968" s="303"/>
      <c r="S968" s="303"/>
      <c r="T968" s="303"/>
      <c r="U968" s="303"/>
      <c r="V968" s="303"/>
      <c r="W968" s="303"/>
      <c r="X968" s="303"/>
      <c r="Y968" s="303"/>
      <c r="Z968" s="303"/>
      <c r="AA968" s="303"/>
      <c r="AB968" s="303"/>
      <c r="AC968" s="303"/>
      <c r="AD968" s="303"/>
    </row>
    <row r="969" spans="1:30" s="329" customFormat="1" ht="12.75" customHeight="1">
      <c r="A969" s="544"/>
      <c r="B969" s="303"/>
      <c r="C969" s="303"/>
      <c r="D969" s="303"/>
      <c r="E969" s="303"/>
      <c r="F969" s="303"/>
      <c r="G969" s="303"/>
      <c r="H969" s="303"/>
      <c r="I969" s="303"/>
      <c r="J969" s="303"/>
      <c r="K969" s="303"/>
      <c r="L969" s="303"/>
      <c r="M969" s="303"/>
      <c r="N969" s="303"/>
      <c r="O969" s="303"/>
      <c r="P969" s="303"/>
      <c r="Q969" s="303"/>
      <c r="R969" s="303"/>
      <c r="S969" s="303"/>
      <c r="T969" s="303"/>
      <c r="U969" s="303"/>
      <c r="V969" s="303"/>
      <c r="W969" s="303"/>
      <c r="X969" s="303"/>
      <c r="Y969" s="303"/>
      <c r="Z969" s="303"/>
      <c r="AA969" s="303"/>
      <c r="AB969" s="303"/>
      <c r="AC969" s="303"/>
      <c r="AD969" s="303"/>
    </row>
    <row r="970" spans="1:30" s="329" customFormat="1" ht="12.75" customHeight="1">
      <c r="A970" s="544"/>
      <c r="B970" s="303"/>
      <c r="C970" s="303"/>
      <c r="D970" s="303"/>
      <c r="E970" s="303"/>
      <c r="F970" s="303"/>
      <c r="G970" s="303"/>
      <c r="H970" s="303"/>
      <c r="I970" s="303"/>
      <c r="J970" s="303"/>
      <c r="K970" s="303"/>
      <c r="L970" s="303"/>
      <c r="M970" s="303"/>
      <c r="N970" s="303"/>
      <c r="O970" s="303"/>
      <c r="P970" s="303"/>
      <c r="Q970" s="303"/>
      <c r="R970" s="303"/>
      <c r="S970" s="303"/>
      <c r="T970" s="303"/>
      <c r="U970" s="303"/>
      <c r="V970" s="303"/>
      <c r="W970" s="303"/>
      <c r="X970" s="303"/>
      <c r="Y970" s="303"/>
      <c r="Z970" s="303"/>
      <c r="AA970" s="303"/>
      <c r="AB970" s="303"/>
      <c r="AC970" s="303"/>
      <c r="AD970" s="303"/>
    </row>
    <row r="971" spans="1:30" s="329" customFormat="1" ht="12.75" customHeight="1">
      <c r="A971" s="544"/>
      <c r="B971" s="303"/>
      <c r="C971" s="303"/>
      <c r="D971" s="303"/>
      <c r="E971" s="303"/>
      <c r="F971" s="303"/>
      <c r="G971" s="303"/>
      <c r="H971" s="303"/>
      <c r="I971" s="303"/>
      <c r="J971" s="303"/>
      <c r="K971" s="303"/>
      <c r="L971" s="303"/>
      <c r="M971" s="303"/>
      <c r="N971" s="303"/>
      <c r="O971" s="303"/>
      <c r="P971" s="303"/>
      <c r="Q971" s="303"/>
      <c r="R971" s="303"/>
      <c r="S971" s="303"/>
      <c r="T971" s="303"/>
      <c r="U971" s="303"/>
      <c r="V971" s="303"/>
      <c r="W971" s="303"/>
      <c r="X971" s="303"/>
      <c r="Y971" s="303"/>
      <c r="Z971" s="303"/>
      <c r="AA971" s="303"/>
      <c r="AB971" s="303"/>
      <c r="AC971" s="303"/>
      <c r="AD971" s="303"/>
    </row>
    <row r="972" spans="1:30" s="329" customFormat="1" ht="12.75" customHeight="1">
      <c r="A972" s="544"/>
      <c r="B972" s="303"/>
      <c r="C972" s="303"/>
      <c r="D972" s="303"/>
      <c r="E972" s="303"/>
      <c r="F972" s="303"/>
      <c r="G972" s="303"/>
      <c r="H972" s="303"/>
      <c r="I972" s="303"/>
      <c r="J972" s="303"/>
      <c r="K972" s="303"/>
      <c r="L972" s="303"/>
      <c r="M972" s="303"/>
      <c r="N972" s="303"/>
      <c r="O972" s="303"/>
      <c r="P972" s="303"/>
      <c r="Q972" s="303"/>
      <c r="R972" s="303"/>
      <c r="S972" s="303"/>
      <c r="T972" s="303"/>
      <c r="U972" s="303"/>
      <c r="V972" s="303"/>
      <c r="W972" s="303"/>
      <c r="X972" s="303"/>
      <c r="Y972" s="303"/>
      <c r="Z972" s="303"/>
      <c r="AA972" s="303"/>
      <c r="AB972" s="303"/>
      <c r="AC972" s="303"/>
      <c r="AD972" s="303"/>
    </row>
    <row r="973" spans="1:30" s="329" customFormat="1" ht="12.75" customHeight="1">
      <c r="A973" s="544"/>
      <c r="B973" s="303"/>
      <c r="C973" s="303"/>
      <c r="D973" s="303"/>
      <c r="E973" s="303"/>
      <c r="F973" s="303"/>
      <c r="G973" s="303"/>
      <c r="H973" s="303"/>
      <c r="I973" s="303"/>
      <c r="J973" s="303"/>
      <c r="K973" s="303"/>
      <c r="L973" s="303"/>
      <c r="M973" s="303"/>
      <c r="N973" s="303"/>
      <c r="O973" s="303"/>
      <c r="P973" s="303"/>
      <c r="Q973" s="303"/>
      <c r="R973" s="303"/>
      <c r="S973" s="303"/>
      <c r="T973" s="303"/>
      <c r="U973" s="303"/>
      <c r="V973" s="303"/>
      <c r="W973" s="303"/>
      <c r="X973" s="303"/>
      <c r="Y973" s="303"/>
      <c r="Z973" s="303"/>
      <c r="AA973" s="303"/>
      <c r="AB973" s="303"/>
      <c r="AC973" s="303"/>
      <c r="AD973" s="303"/>
    </row>
    <row r="974" spans="1:30" s="329" customFormat="1" ht="12.75" customHeight="1">
      <c r="A974" s="544"/>
      <c r="B974" s="303"/>
      <c r="C974" s="303"/>
      <c r="D974" s="303"/>
      <c r="E974" s="303"/>
      <c r="F974" s="303"/>
      <c r="G974" s="303"/>
      <c r="H974" s="303"/>
      <c r="I974" s="303"/>
      <c r="J974" s="303"/>
      <c r="K974" s="303"/>
      <c r="L974" s="303"/>
      <c r="M974" s="303"/>
      <c r="N974" s="303"/>
      <c r="O974" s="303"/>
      <c r="P974" s="303"/>
      <c r="Q974" s="303"/>
      <c r="R974" s="303"/>
      <c r="S974" s="303"/>
      <c r="T974" s="303"/>
      <c r="U974" s="303"/>
      <c r="V974" s="303"/>
      <c r="W974" s="303"/>
      <c r="X974" s="303"/>
      <c r="Y974" s="303"/>
      <c r="Z974" s="303"/>
      <c r="AA974" s="303"/>
      <c r="AB974" s="303"/>
      <c r="AC974" s="303"/>
      <c r="AD974" s="303"/>
    </row>
    <row r="975" spans="1:30" s="329" customFormat="1" ht="12.75" customHeight="1">
      <c r="A975" s="544"/>
      <c r="B975" s="303"/>
      <c r="C975" s="303"/>
      <c r="D975" s="303"/>
      <c r="E975" s="303"/>
      <c r="F975" s="303"/>
      <c r="G975" s="303"/>
      <c r="H975" s="303"/>
      <c r="I975" s="303"/>
      <c r="J975" s="303"/>
      <c r="K975" s="303"/>
      <c r="L975" s="303"/>
      <c r="M975" s="303"/>
      <c r="N975" s="303"/>
      <c r="O975" s="303"/>
      <c r="P975" s="303"/>
      <c r="Q975" s="303"/>
      <c r="R975" s="303"/>
      <c r="S975" s="303"/>
      <c r="T975" s="303"/>
      <c r="U975" s="303"/>
      <c r="V975" s="303"/>
      <c r="W975" s="303"/>
      <c r="X975" s="303"/>
      <c r="Y975" s="303"/>
      <c r="Z975" s="303"/>
      <c r="AA975" s="303"/>
      <c r="AB975" s="303"/>
      <c r="AC975" s="303"/>
      <c r="AD975" s="303"/>
    </row>
    <row r="976" spans="1:30" s="329" customFormat="1" ht="12.75" customHeight="1">
      <c r="A976" s="544"/>
      <c r="B976" s="303"/>
      <c r="C976" s="303"/>
      <c r="D976" s="303"/>
      <c r="E976" s="303"/>
      <c r="F976" s="303"/>
      <c r="G976" s="303"/>
      <c r="H976" s="303"/>
      <c r="I976" s="303"/>
      <c r="J976" s="303"/>
      <c r="K976" s="303"/>
      <c r="L976" s="303"/>
      <c r="M976" s="303"/>
      <c r="N976" s="303"/>
      <c r="O976" s="303"/>
      <c r="P976" s="303"/>
      <c r="Q976" s="303"/>
      <c r="R976" s="303"/>
      <c r="S976" s="303"/>
      <c r="T976" s="303"/>
      <c r="U976" s="303"/>
      <c r="V976" s="303"/>
      <c r="W976" s="303"/>
      <c r="X976" s="303"/>
      <c r="Y976" s="303"/>
      <c r="Z976" s="303"/>
      <c r="AA976" s="303"/>
      <c r="AB976" s="303"/>
      <c r="AC976" s="303"/>
      <c r="AD976" s="303"/>
    </row>
    <row r="977" spans="1:30" s="329" customFormat="1" ht="12.75" customHeight="1">
      <c r="A977" s="544"/>
      <c r="B977" s="303"/>
      <c r="C977" s="303"/>
      <c r="D977" s="303"/>
      <c r="E977" s="303"/>
      <c r="F977" s="303"/>
      <c r="G977" s="303"/>
      <c r="H977" s="303"/>
      <c r="I977" s="303"/>
      <c r="J977" s="303"/>
      <c r="K977" s="303"/>
      <c r="L977" s="303"/>
      <c r="M977" s="303"/>
      <c r="N977" s="303"/>
      <c r="O977" s="303"/>
      <c r="P977" s="303"/>
      <c r="Q977" s="303"/>
      <c r="R977" s="303"/>
      <c r="S977" s="303"/>
      <c r="T977" s="303"/>
      <c r="U977" s="303"/>
      <c r="V977" s="303"/>
      <c r="W977" s="303"/>
      <c r="X977" s="303"/>
      <c r="Y977" s="303"/>
      <c r="Z977" s="303"/>
      <c r="AA977" s="303"/>
      <c r="AB977" s="303"/>
      <c r="AC977" s="303"/>
      <c r="AD977" s="303"/>
    </row>
    <row r="978" spans="1:30" s="329" customFormat="1" ht="12.75" customHeight="1">
      <c r="A978" s="544"/>
      <c r="B978" s="303"/>
      <c r="C978" s="303"/>
      <c r="D978" s="303"/>
      <c r="E978" s="303"/>
      <c r="F978" s="303"/>
      <c r="G978" s="303"/>
      <c r="H978" s="303"/>
      <c r="I978" s="303"/>
      <c r="J978" s="303"/>
      <c r="K978" s="303"/>
      <c r="L978" s="303"/>
      <c r="M978" s="303"/>
      <c r="N978" s="303"/>
      <c r="O978" s="303"/>
      <c r="P978" s="303"/>
      <c r="Q978" s="303"/>
      <c r="R978" s="303"/>
      <c r="S978" s="303"/>
      <c r="T978" s="303"/>
      <c r="U978" s="303"/>
      <c r="V978" s="303"/>
      <c r="W978" s="303"/>
      <c r="X978" s="303"/>
      <c r="Y978" s="303"/>
      <c r="Z978" s="303"/>
      <c r="AA978" s="303"/>
      <c r="AB978" s="303"/>
      <c r="AC978" s="303"/>
      <c r="AD978" s="303"/>
    </row>
    <row r="979" spans="1:30" s="329" customFormat="1" ht="12.75" customHeight="1">
      <c r="A979" s="544"/>
      <c r="B979" s="303"/>
      <c r="C979" s="303"/>
      <c r="D979" s="303"/>
      <c r="E979" s="303"/>
      <c r="F979" s="303"/>
      <c r="G979" s="303"/>
      <c r="H979" s="303"/>
      <c r="I979" s="303"/>
      <c r="J979" s="303"/>
      <c r="K979" s="303"/>
      <c r="L979" s="303"/>
      <c r="M979" s="303"/>
      <c r="N979" s="303"/>
      <c r="O979" s="303"/>
      <c r="P979" s="303"/>
      <c r="Q979" s="303"/>
      <c r="R979" s="303"/>
      <c r="S979" s="303"/>
      <c r="T979" s="303"/>
      <c r="U979" s="303"/>
      <c r="V979" s="303"/>
      <c r="W979" s="303"/>
      <c r="X979" s="303"/>
      <c r="Y979" s="303"/>
      <c r="Z979" s="303"/>
      <c r="AA979" s="303"/>
      <c r="AB979" s="303"/>
      <c r="AC979" s="303"/>
      <c r="AD979" s="303"/>
    </row>
    <row r="980" spans="1:30" s="329" customFormat="1" ht="12.75" customHeight="1">
      <c r="A980" s="544"/>
      <c r="B980" s="303"/>
      <c r="C980" s="303"/>
      <c r="D980" s="303"/>
      <c r="E980" s="303"/>
      <c r="F980" s="303"/>
      <c r="G980" s="303"/>
      <c r="H980" s="303"/>
      <c r="I980" s="303"/>
      <c r="J980" s="303"/>
      <c r="K980" s="303"/>
      <c r="L980" s="303"/>
      <c r="M980" s="303"/>
      <c r="N980" s="303"/>
      <c r="O980" s="303"/>
      <c r="P980" s="303"/>
      <c r="Q980" s="303"/>
      <c r="R980" s="303"/>
      <c r="S980" s="303"/>
      <c r="T980" s="303"/>
      <c r="U980" s="303"/>
      <c r="V980" s="303"/>
      <c r="W980" s="303"/>
      <c r="X980" s="303"/>
      <c r="Y980" s="303"/>
      <c r="Z980" s="303"/>
      <c r="AA980" s="303"/>
      <c r="AB980" s="303"/>
      <c r="AC980" s="303"/>
      <c r="AD980" s="303"/>
    </row>
    <row r="981" spans="1:30" s="329" customFormat="1" ht="12.75" customHeight="1">
      <c r="A981" s="544"/>
      <c r="B981" s="303"/>
      <c r="C981" s="303"/>
      <c r="D981" s="303"/>
      <c r="E981" s="303"/>
      <c r="F981" s="303"/>
      <c r="G981" s="303"/>
      <c r="H981" s="303"/>
      <c r="I981" s="303"/>
      <c r="J981" s="303"/>
      <c r="K981" s="303"/>
      <c r="L981" s="303"/>
      <c r="M981" s="303"/>
      <c r="N981" s="303"/>
      <c r="O981" s="303"/>
      <c r="P981" s="303"/>
      <c r="Q981" s="303"/>
      <c r="R981" s="303"/>
      <c r="S981" s="303"/>
      <c r="T981" s="303"/>
      <c r="U981" s="303"/>
      <c r="V981" s="303"/>
      <c r="W981" s="303"/>
      <c r="X981" s="303"/>
      <c r="Y981" s="303"/>
      <c r="Z981" s="303"/>
      <c r="AA981" s="303"/>
      <c r="AB981" s="303"/>
      <c r="AC981" s="303"/>
      <c r="AD981" s="303"/>
    </row>
    <row r="982" spans="1:30" s="329" customFormat="1" ht="12.75" customHeight="1">
      <c r="A982" s="544"/>
      <c r="B982" s="303"/>
      <c r="C982" s="303"/>
      <c r="D982" s="303"/>
      <c r="E982" s="303"/>
      <c r="F982" s="303"/>
      <c r="G982" s="303"/>
      <c r="H982" s="303"/>
      <c r="I982" s="303"/>
      <c r="J982" s="303"/>
      <c r="K982" s="303"/>
      <c r="L982" s="303"/>
      <c r="M982" s="303"/>
      <c r="N982" s="303"/>
      <c r="O982" s="303"/>
      <c r="P982" s="303"/>
      <c r="Q982" s="303"/>
      <c r="R982" s="303"/>
      <c r="S982" s="303"/>
      <c r="T982" s="303"/>
      <c r="U982" s="303"/>
      <c r="V982" s="303"/>
      <c r="W982" s="303"/>
      <c r="X982" s="303"/>
      <c r="Y982" s="303"/>
      <c r="Z982" s="303"/>
      <c r="AA982" s="303"/>
      <c r="AB982" s="303"/>
      <c r="AC982" s="303"/>
      <c r="AD982" s="303"/>
    </row>
    <row r="983" spans="1:30" s="329" customFormat="1" ht="12.75" customHeight="1">
      <c r="A983" s="544"/>
      <c r="B983" s="303"/>
      <c r="C983" s="303"/>
      <c r="D983" s="303"/>
      <c r="E983" s="303"/>
      <c r="F983" s="303"/>
      <c r="G983" s="303"/>
      <c r="H983" s="303"/>
      <c r="I983" s="303"/>
      <c r="J983" s="303"/>
      <c r="K983" s="303"/>
      <c r="L983" s="303"/>
      <c r="M983" s="303"/>
      <c r="N983" s="303"/>
      <c r="O983" s="303"/>
      <c r="P983" s="303"/>
      <c r="Q983" s="303"/>
      <c r="R983" s="303"/>
      <c r="S983" s="303"/>
      <c r="T983" s="303"/>
      <c r="U983" s="303"/>
      <c r="V983" s="303"/>
      <c r="W983" s="303"/>
      <c r="X983" s="303"/>
      <c r="Y983" s="303"/>
      <c r="Z983" s="303"/>
      <c r="AA983" s="303"/>
      <c r="AB983" s="303"/>
      <c r="AC983" s="303"/>
      <c r="AD983" s="303"/>
    </row>
    <row r="984" spans="1:30" s="329" customFormat="1" ht="12.75" customHeight="1">
      <c r="A984" s="544"/>
      <c r="B984" s="303"/>
      <c r="C984" s="303"/>
      <c r="D984" s="303"/>
      <c r="E984" s="303"/>
      <c r="F984" s="303"/>
      <c r="G984" s="303"/>
      <c r="H984" s="303"/>
      <c r="I984" s="303"/>
      <c r="J984" s="303"/>
      <c r="K984" s="303"/>
      <c r="L984" s="303"/>
      <c r="M984" s="303"/>
      <c r="N984" s="303"/>
      <c r="O984" s="303"/>
      <c r="P984" s="303"/>
      <c r="Q984" s="303"/>
      <c r="R984" s="303"/>
      <c r="S984" s="303"/>
      <c r="T984" s="303"/>
      <c r="U984" s="303"/>
      <c r="V984" s="303"/>
      <c r="W984" s="303"/>
      <c r="X984" s="303"/>
      <c r="Y984" s="303"/>
      <c r="Z984" s="303"/>
      <c r="AA984" s="303"/>
      <c r="AB984" s="303"/>
      <c r="AC984" s="303"/>
      <c r="AD984" s="303"/>
    </row>
    <row r="985" spans="1:30" s="329" customFormat="1" ht="12.75" customHeight="1">
      <c r="A985" s="544"/>
      <c r="B985" s="303"/>
      <c r="C985" s="303"/>
      <c r="D985" s="303"/>
      <c r="E985" s="303"/>
      <c r="F985" s="303"/>
      <c r="G985" s="303"/>
      <c r="H985" s="303"/>
      <c r="I985" s="303"/>
      <c r="J985" s="303"/>
      <c r="K985" s="303"/>
      <c r="L985" s="303"/>
      <c r="M985" s="303"/>
      <c r="N985" s="303"/>
      <c r="O985" s="303"/>
      <c r="P985" s="303"/>
      <c r="Q985" s="303"/>
      <c r="R985" s="303"/>
      <c r="S985" s="303"/>
      <c r="T985" s="303"/>
      <c r="U985" s="303"/>
      <c r="V985" s="303"/>
      <c r="W985" s="303"/>
      <c r="X985" s="303"/>
      <c r="Y985" s="303"/>
      <c r="Z985" s="303"/>
      <c r="AA985" s="303"/>
      <c r="AB985" s="303"/>
      <c r="AC985" s="303"/>
      <c r="AD985" s="303"/>
    </row>
    <row r="986" spans="1:30" s="329" customFormat="1" ht="12.75" customHeight="1">
      <c r="A986" s="544"/>
      <c r="B986" s="303"/>
      <c r="C986" s="303"/>
      <c r="D986" s="303"/>
      <c r="E986" s="303"/>
      <c r="F986" s="303"/>
      <c r="G986" s="303"/>
      <c r="H986" s="303"/>
      <c r="I986" s="303"/>
      <c r="J986" s="303"/>
      <c r="K986" s="303"/>
      <c r="L986" s="303"/>
      <c r="M986" s="303"/>
      <c r="N986" s="303"/>
      <c r="O986" s="303"/>
      <c r="P986" s="303"/>
      <c r="Q986" s="303"/>
      <c r="R986" s="303"/>
      <c r="S986" s="303"/>
      <c r="T986" s="303"/>
      <c r="U986" s="303"/>
      <c r="V986" s="303"/>
      <c r="W986" s="303"/>
      <c r="X986" s="303"/>
      <c r="Y986" s="303"/>
      <c r="Z986" s="303"/>
      <c r="AA986" s="303"/>
      <c r="AB986" s="303"/>
      <c r="AC986" s="303"/>
      <c r="AD986" s="303"/>
    </row>
    <row r="987" spans="1:30" s="329" customFormat="1" ht="12.75" customHeight="1">
      <c r="A987" s="544"/>
      <c r="B987" s="303"/>
      <c r="C987" s="303"/>
      <c r="D987" s="303"/>
      <c r="E987" s="303"/>
      <c r="F987" s="303"/>
      <c r="G987" s="303"/>
      <c r="H987" s="303"/>
      <c r="I987" s="303"/>
      <c r="J987" s="303"/>
      <c r="K987" s="303"/>
      <c r="L987" s="303"/>
      <c r="M987" s="303"/>
      <c r="N987" s="303"/>
      <c r="O987" s="303"/>
      <c r="P987" s="303"/>
      <c r="Q987" s="303"/>
      <c r="R987" s="303"/>
      <c r="S987" s="303"/>
      <c r="T987" s="303"/>
      <c r="U987" s="303"/>
      <c r="V987" s="303"/>
      <c r="W987" s="303"/>
      <c r="X987" s="303"/>
      <c r="Y987" s="303"/>
      <c r="Z987" s="303"/>
      <c r="AA987" s="303"/>
      <c r="AB987" s="303"/>
      <c r="AC987" s="303"/>
      <c r="AD987" s="303"/>
    </row>
    <row r="988" spans="1:30" s="329" customFormat="1" ht="12.75" customHeight="1">
      <c r="A988" s="544"/>
      <c r="B988" s="303"/>
      <c r="C988" s="303"/>
      <c r="D988" s="303"/>
      <c r="E988" s="303"/>
      <c r="F988" s="303"/>
      <c r="G988" s="303"/>
      <c r="H988" s="303"/>
      <c r="I988" s="303"/>
      <c r="J988" s="303"/>
      <c r="K988" s="303"/>
      <c r="L988" s="303"/>
      <c r="M988" s="303"/>
      <c r="N988" s="303"/>
      <c r="O988" s="303"/>
      <c r="P988" s="303"/>
      <c r="Q988" s="303"/>
      <c r="R988" s="303"/>
      <c r="S988" s="303"/>
      <c r="T988" s="303"/>
      <c r="U988" s="303"/>
      <c r="V988" s="303"/>
      <c r="W988" s="303"/>
      <c r="X988" s="303"/>
      <c r="Y988" s="303"/>
      <c r="Z988" s="303"/>
      <c r="AA988" s="303"/>
      <c r="AB988" s="303"/>
      <c r="AC988" s="303"/>
      <c r="AD988" s="303"/>
    </row>
    <row r="989" spans="1:30" s="329" customFormat="1" ht="12.75" customHeight="1">
      <c r="A989" s="544"/>
      <c r="B989" s="303"/>
      <c r="C989" s="303"/>
      <c r="D989" s="303"/>
      <c r="E989" s="303"/>
      <c r="F989" s="303"/>
      <c r="G989" s="303"/>
      <c r="H989" s="303"/>
      <c r="I989" s="303"/>
      <c r="J989" s="303"/>
      <c r="K989" s="303"/>
      <c r="L989" s="303"/>
      <c r="M989" s="303"/>
      <c r="N989" s="303"/>
      <c r="O989" s="303"/>
      <c r="P989" s="303"/>
      <c r="Q989" s="303"/>
      <c r="R989" s="303"/>
      <c r="S989" s="303"/>
      <c r="T989" s="303"/>
      <c r="U989" s="303"/>
      <c r="V989" s="303"/>
      <c r="W989" s="303"/>
      <c r="X989" s="303"/>
      <c r="Y989" s="303"/>
      <c r="Z989" s="303"/>
      <c r="AA989" s="303"/>
      <c r="AB989" s="303"/>
      <c r="AC989" s="303"/>
      <c r="AD989" s="303"/>
    </row>
    <row r="990" spans="1:30" s="329" customFormat="1" ht="12.75" customHeight="1">
      <c r="A990" s="544"/>
      <c r="B990" s="303"/>
      <c r="C990" s="303"/>
      <c r="D990" s="303"/>
      <c r="E990" s="303"/>
      <c r="F990" s="303"/>
      <c r="G990" s="303"/>
      <c r="H990" s="303"/>
      <c r="I990" s="303"/>
      <c r="J990" s="303"/>
      <c r="K990" s="303"/>
      <c r="L990" s="303"/>
      <c r="M990" s="303"/>
      <c r="N990" s="303"/>
      <c r="O990" s="303"/>
      <c r="P990" s="303"/>
      <c r="Q990" s="303"/>
      <c r="R990" s="303"/>
      <c r="S990" s="303"/>
      <c r="T990" s="303"/>
      <c r="U990" s="303"/>
      <c r="V990" s="303"/>
      <c r="W990" s="303"/>
      <c r="X990" s="303"/>
      <c r="Y990" s="303"/>
      <c r="Z990" s="303"/>
      <c r="AA990" s="303"/>
      <c r="AB990" s="303"/>
      <c r="AC990" s="303"/>
      <c r="AD990" s="303"/>
    </row>
    <row r="991" spans="1:30" s="329" customFormat="1" ht="12.75" customHeight="1">
      <c r="A991" s="544"/>
      <c r="B991" s="303"/>
      <c r="C991" s="303"/>
      <c r="D991" s="303"/>
      <c r="E991" s="303"/>
      <c r="F991" s="303"/>
      <c r="G991" s="303"/>
      <c r="H991" s="303"/>
      <c r="I991" s="303"/>
      <c r="J991" s="303"/>
      <c r="K991" s="303"/>
      <c r="L991" s="303"/>
      <c r="M991" s="303"/>
      <c r="N991" s="303"/>
      <c r="O991" s="303"/>
      <c r="P991" s="303"/>
      <c r="Q991" s="303"/>
      <c r="R991" s="303"/>
      <c r="S991" s="303"/>
      <c r="T991" s="303"/>
      <c r="U991" s="303"/>
      <c r="V991" s="303"/>
      <c r="W991" s="303"/>
      <c r="X991" s="303"/>
      <c r="Y991" s="303"/>
      <c r="Z991" s="303"/>
      <c r="AA991" s="303"/>
      <c r="AB991" s="303"/>
      <c r="AC991" s="303"/>
      <c r="AD991" s="303"/>
    </row>
    <row r="992" spans="1:30" s="329" customFormat="1" ht="12.75" customHeight="1">
      <c r="A992" s="544"/>
      <c r="B992" s="303"/>
      <c r="C992" s="303"/>
      <c r="D992" s="303"/>
      <c r="E992" s="303"/>
      <c r="F992" s="303"/>
      <c r="G992" s="303"/>
      <c r="H992" s="303"/>
      <c r="I992" s="303"/>
      <c r="J992" s="303"/>
      <c r="K992" s="303"/>
      <c r="L992" s="303"/>
      <c r="M992" s="303"/>
      <c r="N992" s="303"/>
      <c r="O992" s="303"/>
      <c r="P992" s="303"/>
      <c r="Q992" s="303"/>
      <c r="R992" s="303"/>
      <c r="S992" s="303"/>
      <c r="T992" s="303"/>
      <c r="U992" s="303"/>
      <c r="V992" s="303"/>
      <c r="W992" s="303"/>
      <c r="X992" s="303"/>
      <c r="Y992" s="303"/>
      <c r="Z992" s="303"/>
      <c r="AA992" s="303"/>
      <c r="AB992" s="303"/>
      <c r="AC992" s="303"/>
      <c r="AD992" s="303"/>
    </row>
    <row r="993" spans="1:30" s="329" customFormat="1" ht="12.75" customHeight="1">
      <c r="A993" s="544"/>
      <c r="B993" s="303"/>
      <c r="C993" s="303"/>
      <c r="D993" s="303"/>
      <c r="E993" s="303"/>
      <c r="F993" s="303"/>
      <c r="G993" s="303"/>
      <c r="H993" s="303"/>
      <c r="I993" s="303"/>
      <c r="J993" s="303"/>
      <c r="K993" s="303"/>
      <c r="L993" s="303"/>
      <c r="M993" s="303"/>
      <c r="N993" s="303"/>
      <c r="O993" s="303"/>
      <c r="P993" s="303"/>
      <c r="Q993" s="303"/>
      <c r="R993" s="303"/>
      <c r="S993" s="303"/>
      <c r="T993" s="303"/>
      <c r="U993" s="303"/>
      <c r="V993" s="303"/>
      <c r="W993" s="303"/>
      <c r="X993" s="303"/>
      <c r="Y993" s="303"/>
      <c r="Z993" s="303"/>
      <c r="AA993" s="303"/>
      <c r="AB993" s="303"/>
      <c r="AC993" s="303"/>
      <c r="AD993" s="303"/>
    </row>
    <row r="994" spans="1:30" s="329" customFormat="1" ht="12.75" customHeight="1">
      <c r="A994" s="544"/>
      <c r="B994" s="303"/>
      <c r="C994" s="303"/>
      <c r="D994" s="303"/>
      <c r="E994" s="303"/>
      <c r="F994" s="303"/>
      <c r="G994" s="303"/>
      <c r="H994" s="303"/>
      <c r="I994" s="303"/>
      <c r="J994" s="303"/>
      <c r="K994" s="303"/>
      <c r="L994" s="303"/>
      <c r="M994" s="303"/>
      <c r="N994" s="303"/>
      <c r="O994" s="303"/>
      <c r="P994" s="303"/>
      <c r="Q994" s="303"/>
      <c r="R994" s="303"/>
      <c r="S994" s="303"/>
      <c r="T994" s="303"/>
      <c r="U994" s="303"/>
      <c r="V994" s="303"/>
      <c r="W994" s="303"/>
      <c r="X994" s="303"/>
      <c r="Y994" s="303"/>
      <c r="Z994" s="303"/>
      <c r="AA994" s="303"/>
      <c r="AB994" s="303"/>
      <c r="AC994" s="303"/>
      <c r="AD994" s="303"/>
    </row>
    <row r="995" spans="1:30" s="329" customFormat="1" ht="12.75" customHeight="1">
      <c r="A995" s="544"/>
      <c r="B995" s="303"/>
      <c r="C995" s="303"/>
      <c r="D995" s="303"/>
      <c r="E995" s="303"/>
      <c r="F995" s="303"/>
      <c r="G995" s="303"/>
      <c r="H995" s="303"/>
      <c r="I995" s="303"/>
      <c r="J995" s="303"/>
      <c r="K995" s="303"/>
      <c r="L995" s="303"/>
      <c r="M995" s="303"/>
      <c r="N995" s="303"/>
      <c r="O995" s="303"/>
      <c r="P995" s="303"/>
      <c r="Q995" s="303"/>
      <c r="R995" s="303"/>
      <c r="S995" s="303"/>
      <c r="T995" s="303"/>
      <c r="U995" s="303"/>
      <c r="V995" s="303"/>
      <c r="W995" s="303"/>
      <c r="X995" s="303"/>
      <c r="Y995" s="303"/>
      <c r="Z995" s="303"/>
      <c r="AA995" s="303"/>
      <c r="AB995" s="303"/>
      <c r="AC995" s="303"/>
      <c r="AD995" s="303"/>
    </row>
    <row r="996" spans="1:30" s="329" customFormat="1" ht="12.75" customHeight="1">
      <c r="A996" s="544"/>
      <c r="B996" s="303"/>
      <c r="C996" s="303"/>
      <c r="D996" s="303"/>
      <c r="E996" s="303"/>
      <c r="F996" s="303"/>
      <c r="G996" s="303"/>
      <c r="H996" s="303"/>
      <c r="I996" s="303"/>
      <c r="J996" s="303"/>
      <c r="K996" s="303"/>
      <c r="L996" s="303"/>
      <c r="M996" s="303"/>
      <c r="N996" s="303"/>
      <c r="O996" s="303"/>
      <c r="P996" s="303"/>
      <c r="Q996" s="303"/>
      <c r="R996" s="303"/>
      <c r="S996" s="303"/>
      <c r="T996" s="303"/>
      <c r="U996" s="303"/>
      <c r="V996" s="303"/>
      <c r="W996" s="303"/>
      <c r="X996" s="303"/>
      <c r="Y996" s="303"/>
      <c r="Z996" s="303"/>
      <c r="AA996" s="303"/>
      <c r="AB996" s="303"/>
      <c r="AC996" s="303"/>
      <c r="AD996" s="303"/>
    </row>
    <row r="997" spans="1:30" s="329" customFormat="1" ht="12.75" customHeight="1">
      <c r="A997" s="544"/>
      <c r="B997" s="303"/>
      <c r="C997" s="303"/>
      <c r="D997" s="303"/>
      <c r="E997" s="303"/>
      <c r="F997" s="303"/>
      <c r="G997" s="303"/>
      <c r="H997" s="303"/>
      <c r="I997" s="303"/>
      <c r="J997" s="303"/>
      <c r="K997" s="303"/>
      <c r="L997" s="303"/>
      <c r="M997" s="303"/>
      <c r="N997" s="303"/>
      <c r="O997" s="303"/>
      <c r="P997" s="303"/>
      <c r="Q997" s="303"/>
      <c r="R997" s="303"/>
      <c r="S997" s="303"/>
      <c r="T997" s="303"/>
      <c r="U997" s="303"/>
      <c r="V997" s="303"/>
      <c r="W997" s="303"/>
      <c r="X997" s="303"/>
      <c r="Y997" s="303"/>
      <c r="Z997" s="303"/>
      <c r="AA997" s="303"/>
      <c r="AB997" s="303"/>
      <c r="AC997" s="303"/>
      <c r="AD997" s="303"/>
    </row>
    <row r="998" spans="1:30" s="329" customFormat="1" ht="12.75" customHeight="1">
      <c r="A998" s="544"/>
      <c r="B998" s="303"/>
      <c r="C998" s="303"/>
      <c r="D998" s="303"/>
      <c r="E998" s="303"/>
      <c r="F998" s="303"/>
      <c r="G998" s="303"/>
      <c r="H998" s="303"/>
      <c r="I998" s="303"/>
      <c r="J998" s="303"/>
      <c r="K998" s="303"/>
      <c r="L998" s="303"/>
      <c r="M998" s="303"/>
      <c r="N998" s="303"/>
      <c r="O998" s="303"/>
      <c r="P998" s="303"/>
      <c r="Q998" s="303"/>
      <c r="R998" s="303"/>
      <c r="S998" s="303"/>
      <c r="T998" s="303"/>
      <c r="U998" s="303"/>
      <c r="V998" s="303"/>
      <c r="W998" s="303"/>
      <c r="X998" s="303"/>
      <c r="Y998" s="303"/>
      <c r="Z998" s="303"/>
      <c r="AA998" s="303"/>
      <c r="AB998" s="303"/>
      <c r="AC998" s="303"/>
      <c r="AD998" s="303"/>
    </row>
    <row r="999" spans="1:30" s="329" customFormat="1" ht="12.75" customHeight="1">
      <c r="A999" s="544"/>
      <c r="B999" s="303"/>
      <c r="C999" s="303"/>
      <c r="D999" s="303"/>
      <c r="E999" s="303"/>
      <c r="F999" s="303"/>
      <c r="G999" s="303"/>
      <c r="H999" s="303"/>
      <c r="I999" s="303"/>
      <c r="J999" s="303"/>
      <c r="K999" s="303"/>
      <c r="L999" s="303"/>
      <c r="M999" s="303"/>
      <c r="N999" s="303"/>
      <c r="O999" s="303"/>
      <c r="P999" s="303"/>
      <c r="Q999" s="303"/>
      <c r="R999" s="303"/>
      <c r="S999" s="303"/>
      <c r="T999" s="303"/>
      <c r="U999" s="303"/>
      <c r="V999" s="303"/>
      <c r="W999" s="303"/>
      <c r="X999" s="303"/>
      <c r="Y999" s="303"/>
      <c r="Z999" s="303"/>
      <c r="AA999" s="303"/>
      <c r="AB999" s="303"/>
      <c r="AC999" s="303"/>
      <c r="AD999" s="303"/>
    </row>
    <row r="1000" spans="1:30" s="329" customFormat="1" ht="12.75" customHeight="1">
      <c r="A1000" s="544"/>
      <c r="B1000" s="303"/>
      <c r="C1000" s="303"/>
      <c r="D1000" s="303"/>
      <c r="E1000" s="303"/>
      <c r="F1000" s="303"/>
      <c r="G1000" s="303"/>
      <c r="H1000" s="303"/>
      <c r="I1000" s="303"/>
      <c r="J1000" s="303"/>
      <c r="K1000" s="303"/>
      <c r="L1000" s="303"/>
      <c r="M1000" s="303"/>
      <c r="N1000" s="303"/>
      <c r="O1000" s="303"/>
      <c r="P1000" s="303"/>
      <c r="Q1000" s="303"/>
      <c r="R1000" s="303"/>
      <c r="S1000" s="303"/>
      <c r="T1000" s="303"/>
      <c r="U1000" s="303"/>
      <c r="V1000" s="303"/>
      <c r="W1000" s="303"/>
      <c r="X1000" s="303"/>
      <c r="Y1000" s="303"/>
      <c r="Z1000" s="303"/>
      <c r="AA1000" s="303"/>
      <c r="AB1000" s="303"/>
      <c r="AC1000" s="303"/>
      <c r="AD1000" s="303"/>
    </row>
    <row r="1001" spans="1:30" s="329" customFormat="1" ht="12.75" customHeight="1">
      <c r="A1001" s="544"/>
      <c r="B1001" s="303"/>
      <c r="C1001" s="303"/>
      <c r="D1001" s="303"/>
      <c r="E1001" s="303"/>
      <c r="F1001" s="303"/>
      <c r="G1001" s="303"/>
      <c r="H1001" s="303"/>
      <c r="I1001" s="303"/>
      <c r="J1001" s="303"/>
      <c r="K1001" s="303"/>
      <c r="L1001" s="303"/>
      <c r="M1001" s="303"/>
      <c r="N1001" s="303"/>
      <c r="O1001" s="303"/>
      <c r="P1001" s="303"/>
      <c r="Q1001" s="303"/>
      <c r="R1001" s="303"/>
      <c r="S1001" s="303"/>
      <c r="T1001" s="303"/>
      <c r="U1001" s="303"/>
      <c r="V1001" s="303"/>
      <c r="W1001" s="303"/>
      <c r="X1001" s="303"/>
      <c r="Y1001" s="303"/>
      <c r="Z1001" s="303"/>
      <c r="AA1001" s="303"/>
      <c r="AB1001" s="303"/>
      <c r="AC1001" s="303"/>
      <c r="AD1001" s="303"/>
    </row>
    <row r="1002" spans="1:30" s="329" customFormat="1" ht="12.75" customHeight="1">
      <c r="A1002" s="544"/>
      <c r="B1002" s="303"/>
      <c r="C1002" s="303"/>
      <c r="D1002" s="303"/>
      <c r="E1002" s="303"/>
      <c r="F1002" s="303"/>
      <c r="G1002" s="303"/>
      <c r="H1002" s="303"/>
      <c r="I1002" s="303"/>
      <c r="J1002" s="303"/>
      <c r="K1002" s="303"/>
      <c r="L1002" s="303"/>
      <c r="M1002" s="303"/>
      <c r="N1002" s="303"/>
      <c r="O1002" s="303"/>
      <c r="P1002" s="303"/>
      <c r="Q1002" s="303"/>
      <c r="R1002" s="303"/>
      <c r="S1002" s="303"/>
      <c r="T1002" s="303"/>
      <c r="U1002" s="303"/>
      <c r="V1002" s="303"/>
      <c r="W1002" s="303"/>
      <c r="X1002" s="303"/>
      <c r="Y1002" s="303"/>
      <c r="Z1002" s="303"/>
      <c r="AA1002" s="303"/>
      <c r="AB1002" s="303"/>
      <c r="AC1002" s="303"/>
      <c r="AD1002" s="303"/>
    </row>
    <row r="1003" spans="1:30" s="329" customFormat="1" ht="12.75" customHeight="1">
      <c r="A1003" s="544"/>
      <c r="B1003" s="303"/>
      <c r="C1003" s="303"/>
      <c r="D1003" s="303"/>
      <c r="E1003" s="303"/>
      <c r="F1003" s="303"/>
      <c r="G1003" s="303"/>
      <c r="H1003" s="303"/>
      <c r="I1003" s="303"/>
      <c r="J1003" s="303"/>
      <c r="K1003" s="303"/>
      <c r="L1003" s="303"/>
      <c r="M1003" s="303"/>
      <c r="N1003" s="303"/>
      <c r="O1003" s="303"/>
      <c r="P1003" s="303"/>
      <c r="Q1003" s="303"/>
      <c r="R1003" s="303"/>
      <c r="S1003" s="303"/>
      <c r="T1003" s="303"/>
      <c r="U1003" s="303"/>
      <c r="V1003" s="303"/>
      <c r="W1003" s="303"/>
      <c r="X1003" s="303"/>
      <c r="Y1003" s="303"/>
      <c r="Z1003" s="303"/>
      <c r="AA1003" s="303"/>
      <c r="AB1003" s="303"/>
      <c r="AC1003" s="303"/>
      <c r="AD1003" s="303"/>
    </row>
    <row r="1004" spans="1:30" s="329" customFormat="1" ht="12.75" customHeight="1">
      <c r="A1004" s="544"/>
      <c r="B1004" s="303"/>
      <c r="C1004" s="303"/>
      <c r="D1004" s="303"/>
      <c r="E1004" s="303"/>
      <c r="F1004" s="303"/>
      <c r="G1004" s="303"/>
      <c r="H1004" s="303"/>
      <c r="I1004" s="303"/>
      <c r="J1004" s="303"/>
      <c r="K1004" s="303"/>
      <c r="L1004" s="303"/>
      <c r="M1004" s="303"/>
      <c r="N1004" s="303"/>
      <c r="O1004" s="303"/>
      <c r="P1004" s="303"/>
      <c r="Q1004" s="303"/>
      <c r="R1004" s="303"/>
      <c r="S1004" s="303"/>
      <c r="T1004" s="303"/>
      <c r="U1004" s="303"/>
      <c r="V1004" s="303"/>
      <c r="W1004" s="303"/>
      <c r="X1004" s="303"/>
      <c r="Y1004" s="303"/>
      <c r="Z1004" s="303"/>
      <c r="AA1004" s="303"/>
      <c r="AB1004" s="303"/>
      <c r="AC1004" s="303"/>
      <c r="AD1004" s="303"/>
    </row>
    <row r="1005" spans="1:30" s="329" customFormat="1" ht="12.75" customHeight="1">
      <c r="A1005" s="544"/>
      <c r="B1005" s="303"/>
      <c r="C1005" s="303"/>
      <c r="D1005" s="303"/>
      <c r="E1005" s="303"/>
      <c r="F1005" s="303"/>
      <c r="G1005" s="303"/>
      <c r="H1005" s="303"/>
      <c r="I1005" s="303"/>
      <c r="J1005" s="303"/>
      <c r="K1005" s="303"/>
      <c r="L1005" s="303"/>
      <c r="M1005" s="303"/>
      <c r="N1005" s="303"/>
      <c r="O1005" s="303"/>
      <c r="P1005" s="303"/>
      <c r="Q1005" s="303"/>
      <c r="R1005" s="303"/>
      <c r="S1005" s="303"/>
      <c r="T1005" s="303"/>
      <c r="U1005" s="303"/>
      <c r="V1005" s="303"/>
      <c r="W1005" s="303"/>
      <c r="X1005" s="303"/>
      <c r="Y1005" s="303"/>
      <c r="Z1005" s="303"/>
      <c r="AA1005" s="303"/>
      <c r="AB1005" s="303"/>
      <c r="AC1005" s="303"/>
      <c r="AD1005" s="303"/>
    </row>
    <row r="1006" spans="1:30" s="329" customFormat="1" ht="12.75" customHeight="1">
      <c r="A1006" s="544"/>
      <c r="B1006" s="303"/>
      <c r="C1006" s="303"/>
      <c r="D1006" s="303"/>
      <c r="E1006" s="303"/>
      <c r="F1006" s="303"/>
      <c r="G1006" s="303"/>
      <c r="H1006" s="303"/>
      <c r="I1006" s="303"/>
      <c r="J1006" s="303"/>
      <c r="K1006" s="303"/>
      <c r="L1006" s="303"/>
      <c r="M1006" s="303"/>
      <c r="N1006" s="303"/>
      <c r="O1006" s="303"/>
      <c r="P1006" s="303"/>
      <c r="Q1006" s="303"/>
      <c r="R1006" s="303"/>
      <c r="S1006" s="303"/>
      <c r="T1006" s="303"/>
      <c r="U1006" s="303"/>
      <c r="V1006" s="303"/>
      <c r="W1006" s="303"/>
      <c r="X1006" s="303"/>
      <c r="Y1006" s="303"/>
      <c r="Z1006" s="303"/>
      <c r="AA1006" s="303"/>
      <c r="AB1006" s="303"/>
      <c r="AC1006" s="303"/>
      <c r="AD1006" s="303"/>
    </row>
    <row r="1007" spans="1:30" s="329" customFormat="1" ht="12.75" customHeight="1">
      <c r="A1007" s="544"/>
      <c r="B1007" s="303"/>
      <c r="C1007" s="303"/>
      <c r="D1007" s="303"/>
      <c r="E1007" s="303"/>
      <c r="F1007" s="303"/>
      <c r="G1007" s="303"/>
      <c r="H1007" s="303"/>
      <c r="I1007" s="303"/>
      <c r="J1007" s="303"/>
      <c r="K1007" s="303"/>
      <c r="L1007" s="303"/>
      <c r="M1007" s="303"/>
      <c r="N1007" s="303"/>
      <c r="O1007" s="303"/>
      <c r="P1007" s="303"/>
      <c r="Q1007" s="303"/>
      <c r="R1007" s="303"/>
      <c r="S1007" s="303"/>
      <c r="T1007" s="303"/>
      <c r="U1007" s="303"/>
      <c r="V1007" s="303"/>
      <c r="W1007" s="303"/>
      <c r="X1007" s="303"/>
      <c r="Y1007" s="303"/>
      <c r="Z1007" s="303"/>
      <c r="AA1007" s="303"/>
      <c r="AB1007" s="303"/>
      <c r="AC1007" s="303"/>
      <c r="AD1007" s="303"/>
    </row>
    <row r="1008" spans="1:30" s="329" customFormat="1" ht="12.75" customHeight="1">
      <c r="A1008" s="544"/>
      <c r="B1008" s="303"/>
      <c r="C1008" s="303"/>
      <c r="D1008" s="303"/>
      <c r="E1008" s="303"/>
      <c r="F1008" s="303"/>
      <c r="G1008" s="303"/>
      <c r="H1008" s="303"/>
      <c r="I1008" s="303"/>
      <c r="J1008" s="303"/>
      <c r="K1008" s="303"/>
      <c r="L1008" s="303"/>
      <c r="M1008" s="303"/>
      <c r="N1008" s="303"/>
      <c r="O1008" s="303"/>
      <c r="P1008" s="303"/>
      <c r="Q1008" s="303"/>
      <c r="R1008" s="303"/>
      <c r="S1008" s="303"/>
      <c r="T1008" s="303"/>
      <c r="U1008" s="303"/>
      <c r="V1008" s="303"/>
      <c r="W1008" s="303"/>
      <c r="X1008" s="303"/>
      <c r="Y1008" s="303"/>
      <c r="Z1008" s="303"/>
      <c r="AA1008" s="303"/>
      <c r="AB1008" s="303"/>
      <c r="AC1008" s="303"/>
      <c r="AD1008" s="303"/>
    </row>
    <row r="1009" spans="1:30" s="329" customFormat="1" ht="12.75" customHeight="1">
      <c r="A1009" s="544"/>
      <c r="B1009" s="303"/>
      <c r="C1009" s="303"/>
      <c r="D1009" s="303"/>
      <c r="E1009" s="303"/>
      <c r="F1009" s="303"/>
      <c r="G1009" s="303"/>
      <c r="H1009" s="303"/>
      <c r="I1009" s="303"/>
      <c r="J1009" s="303"/>
      <c r="K1009" s="303"/>
      <c r="L1009" s="303"/>
      <c r="M1009" s="303"/>
      <c r="N1009" s="303"/>
      <c r="O1009" s="303"/>
      <c r="P1009" s="303"/>
      <c r="Q1009" s="303"/>
      <c r="R1009" s="303"/>
      <c r="S1009" s="303"/>
      <c r="T1009" s="303"/>
      <c r="U1009" s="303"/>
      <c r="V1009" s="303"/>
      <c r="W1009" s="303"/>
      <c r="X1009" s="303"/>
      <c r="Y1009" s="303"/>
      <c r="Z1009" s="303"/>
      <c r="AA1009" s="303"/>
      <c r="AB1009" s="303"/>
      <c r="AC1009" s="303"/>
      <c r="AD1009" s="303"/>
    </row>
    <row r="1010" spans="1:30" s="329" customFormat="1" ht="12.75" customHeight="1">
      <c r="A1010" s="544"/>
      <c r="B1010" s="303"/>
      <c r="C1010" s="303"/>
      <c r="D1010" s="303"/>
      <c r="E1010" s="303"/>
      <c r="F1010" s="303"/>
      <c r="G1010" s="303"/>
      <c r="H1010" s="303"/>
      <c r="I1010" s="303"/>
      <c r="J1010" s="303"/>
      <c r="K1010" s="303"/>
      <c r="L1010" s="303"/>
      <c r="M1010" s="303"/>
      <c r="N1010" s="303"/>
      <c r="O1010" s="303"/>
      <c r="P1010" s="303"/>
      <c r="Q1010" s="303"/>
      <c r="R1010" s="303"/>
      <c r="S1010" s="303"/>
      <c r="T1010" s="303"/>
      <c r="U1010" s="303"/>
      <c r="V1010" s="303"/>
      <c r="W1010" s="303"/>
      <c r="X1010" s="303"/>
      <c r="Y1010" s="303"/>
      <c r="Z1010" s="303"/>
      <c r="AA1010" s="303"/>
      <c r="AB1010" s="303"/>
      <c r="AC1010" s="303"/>
      <c r="AD1010" s="303"/>
    </row>
    <row r="1011" spans="1:30" s="329" customFormat="1" ht="12.75" customHeight="1">
      <c r="A1011" s="544"/>
      <c r="B1011" s="303"/>
      <c r="C1011" s="303"/>
      <c r="D1011" s="303"/>
      <c r="E1011" s="303"/>
      <c r="F1011" s="303"/>
      <c r="G1011" s="303"/>
      <c r="H1011" s="303"/>
      <c r="I1011" s="303"/>
      <c r="J1011" s="303"/>
      <c r="K1011" s="303"/>
      <c r="L1011" s="303"/>
      <c r="M1011" s="303"/>
      <c r="N1011" s="303"/>
      <c r="O1011" s="303"/>
      <c r="P1011" s="303"/>
      <c r="Q1011" s="303"/>
      <c r="R1011" s="303"/>
      <c r="S1011" s="303"/>
      <c r="T1011" s="303"/>
      <c r="U1011" s="303"/>
      <c r="V1011" s="303"/>
      <c r="W1011" s="303"/>
      <c r="X1011" s="303"/>
      <c r="Y1011" s="303"/>
      <c r="Z1011" s="303"/>
      <c r="AA1011" s="303"/>
      <c r="AB1011" s="303"/>
      <c r="AC1011" s="303"/>
      <c r="AD1011" s="303"/>
    </row>
    <row r="1012" spans="1:30" s="329" customFormat="1" ht="12.75" customHeight="1">
      <c r="A1012" s="544"/>
      <c r="B1012" s="303"/>
      <c r="C1012" s="303"/>
      <c r="D1012" s="303"/>
      <c r="E1012" s="303"/>
      <c r="F1012" s="303"/>
      <c r="G1012" s="303"/>
      <c r="H1012" s="303"/>
      <c r="I1012" s="303"/>
      <c r="J1012" s="303"/>
      <c r="K1012" s="303"/>
      <c r="L1012" s="303"/>
      <c r="M1012" s="303"/>
      <c r="N1012" s="303"/>
      <c r="O1012" s="303"/>
      <c r="P1012" s="303"/>
      <c r="Q1012" s="303"/>
      <c r="R1012" s="303"/>
      <c r="S1012" s="303"/>
      <c r="T1012" s="303"/>
      <c r="U1012" s="303"/>
      <c r="V1012" s="303"/>
      <c r="W1012" s="303"/>
      <c r="X1012" s="303"/>
      <c r="Y1012" s="303"/>
      <c r="Z1012" s="303"/>
      <c r="AA1012" s="303"/>
      <c r="AB1012" s="303"/>
      <c r="AC1012" s="303"/>
      <c r="AD1012" s="303"/>
    </row>
    <row r="1013" spans="1:30" s="329" customFormat="1" ht="12.75" customHeight="1">
      <c r="A1013" s="544"/>
      <c r="B1013" s="303"/>
      <c r="C1013" s="303"/>
      <c r="D1013" s="303"/>
      <c r="E1013" s="303"/>
      <c r="F1013" s="303"/>
      <c r="G1013" s="303"/>
      <c r="H1013" s="303"/>
      <c r="I1013" s="303"/>
      <c r="J1013" s="303"/>
      <c r="K1013" s="303"/>
      <c r="L1013" s="303"/>
      <c r="M1013" s="303"/>
      <c r="N1013" s="303"/>
      <c r="O1013" s="303"/>
      <c r="P1013" s="303"/>
      <c r="Q1013" s="303"/>
      <c r="R1013" s="303"/>
      <c r="S1013" s="303"/>
      <c r="T1013" s="303"/>
      <c r="U1013" s="303"/>
      <c r="V1013" s="303"/>
      <c r="W1013" s="303"/>
      <c r="X1013" s="303"/>
      <c r="Y1013" s="303"/>
      <c r="Z1013" s="303"/>
      <c r="AA1013" s="303"/>
      <c r="AB1013" s="303"/>
      <c r="AC1013" s="303"/>
      <c r="AD1013" s="303"/>
    </row>
    <row r="1014" spans="1:30" s="329" customFormat="1" ht="12.75" customHeight="1">
      <c r="A1014" s="544"/>
      <c r="B1014" s="303"/>
      <c r="C1014" s="303"/>
      <c r="D1014" s="303"/>
      <c r="E1014" s="303"/>
      <c r="F1014" s="303"/>
      <c r="G1014" s="303"/>
      <c r="H1014" s="303"/>
      <c r="I1014" s="303"/>
      <c r="J1014" s="303"/>
      <c r="K1014" s="303"/>
      <c r="L1014" s="303"/>
      <c r="M1014" s="303"/>
      <c r="N1014" s="303"/>
      <c r="O1014" s="303"/>
      <c r="P1014" s="303"/>
      <c r="Q1014" s="303"/>
      <c r="R1014" s="303"/>
      <c r="S1014" s="303"/>
      <c r="T1014" s="303"/>
      <c r="U1014" s="303"/>
      <c r="V1014" s="303"/>
      <c r="W1014" s="303"/>
      <c r="X1014" s="303"/>
      <c r="Y1014" s="303"/>
      <c r="Z1014" s="303"/>
      <c r="AA1014" s="303"/>
      <c r="AB1014" s="303"/>
      <c r="AC1014" s="303"/>
      <c r="AD1014" s="303"/>
    </row>
    <row r="1015" spans="1:30" s="329" customFormat="1" ht="12.75" customHeight="1">
      <c r="A1015" s="544"/>
      <c r="B1015" s="303"/>
      <c r="C1015" s="303"/>
      <c r="D1015" s="303"/>
      <c r="E1015" s="303"/>
      <c r="F1015" s="303"/>
      <c r="G1015" s="303"/>
      <c r="H1015" s="303"/>
      <c r="I1015" s="303"/>
      <c r="J1015" s="303"/>
      <c r="K1015" s="303"/>
      <c r="L1015" s="303"/>
      <c r="M1015" s="303"/>
      <c r="N1015" s="303"/>
      <c r="O1015" s="303"/>
      <c r="P1015" s="303"/>
      <c r="Q1015" s="303"/>
      <c r="R1015" s="303"/>
      <c r="S1015" s="303"/>
      <c r="T1015" s="303"/>
      <c r="U1015" s="303"/>
      <c r="V1015" s="303"/>
      <c r="W1015" s="303"/>
      <c r="X1015" s="303"/>
      <c r="Y1015" s="303"/>
      <c r="Z1015" s="303"/>
      <c r="AA1015" s="303"/>
      <c r="AB1015" s="303"/>
      <c r="AC1015" s="303"/>
      <c r="AD1015" s="303"/>
    </row>
    <row r="1016" spans="1:30" s="329" customFormat="1" ht="12.75" customHeight="1">
      <c r="A1016" s="544"/>
      <c r="B1016" s="303"/>
      <c r="C1016" s="303"/>
      <c r="D1016" s="303"/>
      <c r="E1016" s="303"/>
      <c r="F1016" s="303"/>
      <c r="G1016" s="303"/>
      <c r="H1016" s="303"/>
      <c r="I1016" s="303"/>
      <c r="J1016" s="303"/>
      <c r="K1016" s="303"/>
      <c r="L1016" s="303"/>
      <c r="M1016" s="303"/>
      <c r="N1016" s="303"/>
      <c r="O1016" s="303"/>
      <c r="P1016" s="303"/>
      <c r="Q1016" s="303"/>
      <c r="R1016" s="303"/>
      <c r="S1016" s="303"/>
      <c r="T1016" s="303"/>
      <c r="U1016" s="303"/>
      <c r="V1016" s="303"/>
      <c r="W1016" s="303"/>
      <c r="X1016" s="303"/>
      <c r="Y1016" s="303"/>
      <c r="Z1016" s="303"/>
      <c r="AA1016" s="303"/>
      <c r="AB1016" s="303"/>
      <c r="AC1016" s="303"/>
      <c r="AD1016" s="303"/>
    </row>
    <row r="1017" spans="1:30" s="329" customFormat="1" ht="12.75" customHeight="1">
      <c r="A1017" s="544"/>
      <c r="B1017" s="303"/>
      <c r="C1017" s="303"/>
      <c r="D1017" s="303"/>
      <c r="E1017" s="303"/>
      <c r="F1017" s="303"/>
      <c r="G1017" s="303"/>
      <c r="H1017" s="303"/>
      <c r="I1017" s="303"/>
      <c r="J1017" s="303"/>
      <c r="K1017" s="303"/>
      <c r="L1017" s="303"/>
      <c r="M1017" s="303"/>
      <c r="N1017" s="303"/>
      <c r="O1017" s="303"/>
      <c r="P1017" s="303"/>
      <c r="Q1017" s="303"/>
      <c r="R1017" s="303"/>
      <c r="S1017" s="303"/>
      <c r="T1017" s="303"/>
      <c r="U1017" s="303"/>
      <c r="V1017" s="303"/>
      <c r="W1017" s="303"/>
      <c r="X1017" s="303"/>
      <c r="Y1017" s="303"/>
      <c r="Z1017" s="303"/>
      <c r="AA1017" s="303"/>
      <c r="AB1017" s="303"/>
      <c r="AC1017" s="303"/>
      <c r="AD1017" s="303"/>
    </row>
    <row r="1018" spans="1:30" s="329" customFormat="1" ht="12.75" customHeight="1">
      <c r="A1018" s="544"/>
      <c r="B1018" s="303"/>
      <c r="C1018" s="303"/>
      <c r="D1018" s="303"/>
      <c r="E1018" s="303"/>
      <c r="F1018" s="303"/>
      <c r="G1018" s="303"/>
      <c r="H1018" s="303"/>
      <c r="I1018" s="303"/>
      <c r="J1018" s="303"/>
      <c r="K1018" s="303"/>
      <c r="L1018" s="303"/>
      <c r="M1018" s="303"/>
      <c r="N1018" s="303"/>
      <c r="O1018" s="303"/>
      <c r="P1018" s="303"/>
      <c r="Q1018" s="303"/>
      <c r="R1018" s="303"/>
      <c r="S1018" s="303"/>
      <c r="T1018" s="303"/>
      <c r="U1018" s="303"/>
      <c r="V1018" s="303"/>
      <c r="W1018" s="303"/>
      <c r="X1018" s="303"/>
      <c r="Y1018" s="303"/>
      <c r="Z1018" s="303"/>
      <c r="AA1018" s="303"/>
      <c r="AB1018" s="303"/>
      <c r="AC1018" s="303"/>
      <c r="AD1018" s="303"/>
    </row>
    <row r="1019" spans="1:30" s="329" customFormat="1" ht="12.75" customHeight="1">
      <c r="A1019" s="544"/>
      <c r="B1019" s="303"/>
      <c r="C1019" s="303"/>
      <c r="D1019" s="303"/>
      <c r="E1019" s="303"/>
      <c r="F1019" s="303"/>
      <c r="G1019" s="303"/>
      <c r="H1019" s="303"/>
      <c r="I1019" s="303"/>
      <c r="J1019" s="303"/>
      <c r="K1019" s="303"/>
      <c r="L1019" s="303"/>
      <c r="M1019" s="303"/>
      <c r="N1019" s="303"/>
      <c r="O1019" s="303"/>
      <c r="P1019" s="303"/>
      <c r="Q1019" s="303"/>
      <c r="R1019" s="303"/>
      <c r="S1019" s="303"/>
      <c r="T1019" s="303"/>
      <c r="U1019" s="303"/>
      <c r="V1019" s="303"/>
      <c r="W1019" s="303"/>
      <c r="X1019" s="303"/>
      <c r="Y1019" s="303"/>
      <c r="Z1019" s="303"/>
      <c r="AA1019" s="303"/>
      <c r="AB1019" s="303"/>
      <c r="AC1019" s="303"/>
      <c r="AD1019" s="303"/>
    </row>
    <row r="1020" spans="1:30" s="329" customFormat="1" ht="12.75" customHeight="1">
      <c r="A1020" s="544"/>
      <c r="B1020" s="303"/>
      <c r="C1020" s="303"/>
      <c r="D1020" s="303"/>
      <c r="E1020" s="303"/>
      <c r="F1020" s="303"/>
      <c r="G1020" s="303"/>
      <c r="H1020" s="303"/>
      <c r="I1020" s="303"/>
      <c r="J1020" s="303"/>
      <c r="K1020" s="303"/>
      <c r="L1020" s="303"/>
      <c r="M1020" s="303"/>
      <c r="N1020" s="303"/>
      <c r="O1020" s="303"/>
      <c r="P1020" s="303"/>
      <c r="Q1020" s="303"/>
      <c r="R1020" s="303"/>
      <c r="S1020" s="303"/>
      <c r="T1020" s="303"/>
      <c r="U1020" s="303"/>
      <c r="V1020" s="303"/>
      <c r="W1020" s="303"/>
      <c r="X1020" s="303"/>
      <c r="Y1020" s="303"/>
      <c r="Z1020" s="303"/>
      <c r="AA1020" s="303"/>
      <c r="AB1020" s="303"/>
      <c r="AC1020" s="303"/>
      <c r="AD1020" s="303"/>
    </row>
    <row r="1021" spans="1:30" s="329" customFormat="1" ht="12.75" customHeight="1">
      <c r="A1021" s="544"/>
      <c r="B1021" s="303"/>
      <c r="C1021" s="303"/>
      <c r="D1021" s="303"/>
      <c r="E1021" s="303"/>
      <c r="F1021" s="303"/>
      <c r="G1021" s="303"/>
      <c r="H1021" s="303"/>
      <c r="I1021" s="303"/>
      <c r="J1021" s="303"/>
      <c r="K1021" s="303"/>
      <c r="L1021" s="303"/>
      <c r="M1021" s="303"/>
      <c r="N1021" s="303"/>
      <c r="O1021" s="303"/>
      <c r="P1021" s="303"/>
      <c r="Q1021" s="303"/>
      <c r="R1021" s="303"/>
      <c r="S1021" s="303"/>
      <c r="T1021" s="303"/>
      <c r="U1021" s="303"/>
      <c r="V1021" s="303"/>
      <c r="W1021" s="303"/>
      <c r="X1021" s="303"/>
      <c r="Y1021" s="303"/>
      <c r="Z1021" s="303"/>
      <c r="AA1021" s="303"/>
      <c r="AB1021" s="303"/>
      <c r="AC1021" s="303"/>
      <c r="AD1021" s="303"/>
    </row>
    <row r="1022" spans="1:30" s="329" customFormat="1" ht="12.75" customHeight="1">
      <c r="A1022" s="544"/>
      <c r="B1022" s="303"/>
      <c r="C1022" s="303"/>
      <c r="D1022" s="303"/>
      <c r="E1022" s="303"/>
      <c r="F1022" s="303"/>
      <c r="G1022" s="303"/>
      <c r="H1022" s="303"/>
      <c r="I1022" s="303"/>
      <c r="J1022" s="303"/>
      <c r="K1022" s="303"/>
      <c r="L1022" s="303"/>
      <c r="M1022" s="303"/>
      <c r="N1022" s="303"/>
      <c r="O1022" s="303"/>
      <c r="P1022" s="303"/>
      <c r="Q1022" s="303"/>
      <c r="R1022" s="303"/>
      <c r="S1022" s="303"/>
      <c r="T1022" s="303"/>
      <c r="U1022" s="303"/>
      <c r="V1022" s="303"/>
      <c r="W1022" s="303"/>
      <c r="X1022" s="303"/>
      <c r="Y1022" s="303"/>
      <c r="Z1022" s="303"/>
      <c r="AA1022" s="303"/>
      <c r="AB1022" s="303"/>
      <c r="AC1022" s="303"/>
      <c r="AD1022" s="303"/>
    </row>
    <row r="1023" spans="1:30" s="329" customFormat="1" ht="12.75" customHeight="1">
      <c r="A1023" s="544"/>
      <c r="B1023" s="303"/>
      <c r="C1023" s="303"/>
      <c r="D1023" s="303"/>
      <c r="E1023" s="303"/>
      <c r="F1023" s="303"/>
      <c r="G1023" s="303"/>
      <c r="H1023" s="303"/>
      <c r="I1023" s="303"/>
      <c r="J1023" s="303"/>
      <c r="K1023" s="303"/>
      <c r="L1023" s="303"/>
      <c r="M1023" s="303"/>
      <c r="N1023" s="303"/>
      <c r="O1023" s="303"/>
      <c r="P1023" s="303"/>
      <c r="Q1023" s="303"/>
      <c r="R1023" s="303"/>
      <c r="S1023" s="303"/>
      <c r="T1023" s="303"/>
      <c r="U1023" s="303"/>
      <c r="V1023" s="303"/>
      <c r="W1023" s="303"/>
      <c r="X1023" s="303"/>
      <c r="Y1023" s="303"/>
      <c r="Z1023" s="303"/>
      <c r="AA1023" s="303"/>
      <c r="AB1023" s="303"/>
      <c r="AC1023" s="303"/>
      <c r="AD1023" s="303"/>
    </row>
    <row r="1024" spans="1:30" s="329" customFormat="1" ht="12.75" customHeight="1">
      <c r="A1024" s="544"/>
      <c r="B1024" s="303"/>
      <c r="C1024" s="303"/>
      <c r="D1024" s="303"/>
      <c r="E1024" s="303"/>
      <c r="F1024" s="303"/>
      <c r="G1024" s="303"/>
      <c r="H1024" s="303"/>
      <c r="I1024" s="303"/>
      <c r="J1024" s="303"/>
      <c r="K1024" s="303"/>
      <c r="L1024" s="303"/>
      <c r="M1024" s="303"/>
      <c r="N1024" s="303"/>
      <c r="O1024" s="303"/>
      <c r="P1024" s="303"/>
      <c r="Q1024" s="303"/>
      <c r="R1024" s="303"/>
      <c r="S1024" s="303"/>
      <c r="T1024" s="303"/>
      <c r="U1024" s="303"/>
      <c r="V1024" s="303"/>
      <c r="W1024" s="303"/>
      <c r="X1024" s="303"/>
      <c r="Y1024" s="303"/>
      <c r="Z1024" s="303"/>
      <c r="AA1024" s="303"/>
      <c r="AB1024" s="303"/>
      <c r="AC1024" s="303"/>
      <c r="AD1024" s="303"/>
    </row>
    <row r="1025" spans="1:30" s="329" customFormat="1" ht="12.75" customHeight="1">
      <c r="A1025" s="544"/>
      <c r="B1025" s="303"/>
      <c r="C1025" s="303"/>
      <c r="D1025" s="303"/>
      <c r="E1025" s="303"/>
      <c r="F1025" s="303"/>
      <c r="G1025" s="303"/>
      <c r="H1025" s="303"/>
      <c r="I1025" s="303"/>
      <c r="J1025" s="303"/>
      <c r="K1025" s="303"/>
      <c r="L1025" s="303"/>
      <c r="M1025" s="303"/>
      <c r="N1025" s="303"/>
      <c r="O1025" s="303"/>
      <c r="P1025" s="303"/>
      <c r="Q1025" s="303"/>
      <c r="R1025" s="303"/>
      <c r="S1025" s="303"/>
      <c r="T1025" s="303"/>
      <c r="U1025" s="303"/>
      <c r="V1025" s="303"/>
      <c r="W1025" s="303"/>
      <c r="X1025" s="303"/>
      <c r="Y1025" s="303"/>
      <c r="Z1025" s="303"/>
      <c r="AA1025" s="303"/>
      <c r="AB1025" s="303"/>
      <c r="AC1025" s="303"/>
      <c r="AD1025" s="303"/>
    </row>
    <row r="1026" spans="1:30" s="329" customFormat="1" ht="12.75" customHeight="1">
      <c r="A1026" s="544"/>
      <c r="B1026" s="303"/>
      <c r="C1026" s="303"/>
      <c r="D1026" s="303"/>
      <c r="E1026" s="303"/>
      <c r="F1026" s="303"/>
      <c r="G1026" s="303"/>
      <c r="H1026" s="303"/>
      <c r="I1026" s="303"/>
      <c r="J1026" s="303"/>
      <c r="K1026" s="303"/>
      <c r="L1026" s="303"/>
      <c r="M1026" s="303"/>
      <c r="N1026" s="303"/>
      <c r="O1026" s="303"/>
      <c r="P1026" s="303"/>
      <c r="Q1026" s="303"/>
      <c r="R1026" s="303"/>
      <c r="S1026" s="303"/>
      <c r="T1026" s="303"/>
      <c r="U1026" s="303"/>
      <c r="V1026" s="303"/>
      <c r="W1026" s="303"/>
      <c r="X1026" s="303"/>
      <c r="Y1026" s="303"/>
      <c r="Z1026" s="303"/>
      <c r="AA1026" s="303"/>
      <c r="AB1026" s="303"/>
      <c r="AC1026" s="303"/>
      <c r="AD1026" s="303"/>
    </row>
    <row r="1027" spans="1:30" s="329" customFormat="1" ht="12.75" customHeight="1">
      <c r="A1027" s="544"/>
      <c r="B1027" s="303"/>
      <c r="C1027" s="303"/>
      <c r="D1027" s="303"/>
      <c r="E1027" s="303"/>
      <c r="F1027" s="303"/>
      <c r="G1027" s="303"/>
      <c r="H1027" s="303"/>
      <c r="I1027" s="303"/>
      <c r="J1027" s="303"/>
      <c r="K1027" s="303"/>
      <c r="L1027" s="303"/>
      <c r="M1027" s="303"/>
      <c r="N1027" s="303"/>
      <c r="O1027" s="303"/>
      <c r="P1027" s="303"/>
      <c r="Q1027" s="303"/>
      <c r="R1027" s="303"/>
      <c r="S1027" s="303"/>
      <c r="T1027" s="303"/>
      <c r="U1027" s="303"/>
      <c r="V1027" s="303"/>
      <c r="W1027" s="303"/>
      <c r="X1027" s="303"/>
      <c r="Y1027" s="303"/>
      <c r="Z1027" s="303"/>
      <c r="AA1027" s="303"/>
      <c r="AB1027" s="303"/>
      <c r="AC1027" s="303"/>
      <c r="AD1027" s="303"/>
    </row>
    <row r="1028" spans="1:30" s="329" customFormat="1" ht="12.75" customHeight="1">
      <c r="A1028" s="544"/>
      <c r="B1028" s="303"/>
      <c r="C1028" s="303"/>
      <c r="D1028" s="303"/>
      <c r="E1028" s="303"/>
      <c r="F1028" s="303"/>
      <c r="G1028" s="303"/>
      <c r="H1028" s="303"/>
      <c r="I1028" s="303"/>
      <c r="J1028" s="303"/>
      <c r="K1028" s="303"/>
      <c r="L1028" s="303"/>
      <c r="M1028" s="303"/>
      <c r="N1028" s="303"/>
      <c r="O1028" s="303"/>
      <c r="P1028" s="303"/>
      <c r="Q1028" s="303"/>
      <c r="R1028" s="303"/>
      <c r="S1028" s="303"/>
      <c r="T1028" s="303"/>
      <c r="U1028" s="303"/>
      <c r="V1028" s="303"/>
      <c r="W1028" s="303"/>
      <c r="X1028" s="303"/>
      <c r="Y1028" s="303"/>
      <c r="Z1028" s="303"/>
      <c r="AA1028" s="303"/>
      <c r="AB1028" s="303"/>
      <c r="AC1028" s="303"/>
      <c r="AD1028" s="303"/>
    </row>
    <row r="1029" spans="1:30" s="329" customFormat="1" ht="12.75" customHeight="1">
      <c r="A1029" s="544"/>
      <c r="B1029" s="303"/>
      <c r="C1029" s="303"/>
      <c r="D1029" s="303"/>
      <c r="E1029" s="303"/>
      <c r="F1029" s="303"/>
      <c r="G1029" s="303"/>
      <c r="H1029" s="303"/>
      <c r="I1029" s="303"/>
      <c r="J1029" s="303"/>
      <c r="K1029" s="303"/>
      <c r="L1029" s="303"/>
      <c r="M1029" s="303"/>
      <c r="N1029" s="303"/>
      <c r="O1029" s="303"/>
      <c r="P1029" s="303"/>
      <c r="Q1029" s="303"/>
      <c r="R1029" s="303"/>
      <c r="S1029" s="303"/>
      <c r="T1029" s="303"/>
      <c r="U1029" s="303"/>
      <c r="V1029" s="303"/>
      <c r="W1029" s="303"/>
      <c r="X1029" s="303"/>
      <c r="Y1029" s="303"/>
      <c r="Z1029" s="303"/>
      <c r="AA1029" s="303"/>
      <c r="AB1029" s="303"/>
      <c r="AC1029" s="303"/>
      <c r="AD1029" s="303"/>
    </row>
    <row r="1030" spans="1:30" s="329" customFormat="1" ht="12.75" customHeight="1">
      <c r="A1030" s="544"/>
      <c r="B1030" s="303"/>
      <c r="C1030" s="303"/>
      <c r="D1030" s="303"/>
      <c r="E1030" s="303"/>
      <c r="F1030" s="303"/>
      <c r="G1030" s="303"/>
      <c r="H1030" s="303"/>
      <c r="I1030" s="303"/>
      <c r="J1030" s="303"/>
      <c r="K1030" s="303"/>
      <c r="L1030" s="303"/>
      <c r="M1030" s="303"/>
      <c r="N1030" s="303"/>
      <c r="O1030" s="303"/>
      <c r="P1030" s="303"/>
      <c r="Q1030" s="303"/>
      <c r="R1030" s="303"/>
      <c r="S1030" s="303"/>
      <c r="T1030" s="303"/>
      <c r="U1030" s="303"/>
      <c r="V1030" s="303"/>
      <c r="W1030" s="303"/>
      <c r="X1030" s="303"/>
      <c r="Y1030" s="303"/>
      <c r="Z1030" s="303"/>
      <c r="AA1030" s="303"/>
      <c r="AB1030" s="303"/>
      <c r="AC1030" s="303"/>
      <c r="AD1030" s="303"/>
    </row>
    <row r="1031" spans="1:30" s="329" customFormat="1" ht="12.75" customHeight="1">
      <c r="A1031" s="544"/>
      <c r="B1031" s="303"/>
      <c r="C1031" s="303"/>
      <c r="D1031" s="303"/>
      <c r="E1031" s="303"/>
      <c r="F1031" s="303"/>
      <c r="G1031" s="303"/>
      <c r="H1031" s="303"/>
      <c r="I1031" s="303"/>
      <c r="J1031" s="303"/>
      <c r="K1031" s="303"/>
      <c r="L1031" s="303"/>
      <c r="M1031" s="303"/>
      <c r="N1031" s="303"/>
      <c r="O1031" s="303"/>
      <c r="P1031" s="303"/>
      <c r="Q1031" s="303"/>
      <c r="R1031" s="303"/>
      <c r="S1031" s="303"/>
      <c r="T1031" s="303"/>
      <c r="U1031" s="303"/>
      <c r="V1031" s="303"/>
      <c r="W1031" s="303"/>
      <c r="X1031" s="303"/>
      <c r="Y1031" s="303"/>
      <c r="Z1031" s="303"/>
      <c r="AA1031" s="303"/>
      <c r="AB1031" s="303"/>
      <c r="AC1031" s="303"/>
      <c r="AD1031" s="303"/>
    </row>
    <row r="1032" spans="1:30" s="329" customFormat="1" ht="12.75" customHeight="1">
      <c r="A1032" s="544"/>
      <c r="B1032" s="303"/>
      <c r="C1032" s="303"/>
      <c r="D1032" s="303"/>
      <c r="E1032" s="303"/>
      <c r="F1032" s="303"/>
      <c r="G1032" s="303"/>
      <c r="H1032" s="303"/>
      <c r="I1032" s="303"/>
      <c r="J1032" s="303"/>
      <c r="K1032" s="303"/>
      <c r="L1032" s="303"/>
      <c r="M1032" s="303"/>
      <c r="N1032" s="303"/>
      <c r="O1032" s="303"/>
      <c r="P1032" s="303"/>
      <c r="Q1032" s="303"/>
      <c r="R1032" s="303"/>
      <c r="S1032" s="303"/>
      <c r="T1032" s="303"/>
      <c r="U1032" s="303"/>
      <c r="V1032" s="303"/>
      <c r="W1032" s="303"/>
      <c r="X1032" s="303"/>
      <c r="Y1032" s="303"/>
      <c r="Z1032" s="303"/>
      <c r="AA1032" s="303"/>
      <c r="AB1032" s="303"/>
      <c r="AC1032" s="303"/>
      <c r="AD1032" s="303"/>
    </row>
    <row r="1033" spans="1:30" s="329" customFormat="1" ht="12.75" customHeight="1">
      <c r="A1033" s="544"/>
      <c r="B1033" s="303"/>
      <c r="C1033" s="303"/>
      <c r="D1033" s="303"/>
      <c r="E1033" s="303"/>
      <c r="F1033" s="303"/>
      <c r="G1033" s="303"/>
      <c r="H1033" s="303"/>
      <c r="I1033" s="303"/>
      <c r="J1033" s="303"/>
      <c r="K1033" s="303"/>
      <c r="L1033" s="303"/>
      <c r="M1033" s="303"/>
      <c r="N1033" s="303"/>
      <c r="O1033" s="303"/>
      <c r="P1033" s="303"/>
      <c r="Q1033" s="303"/>
      <c r="R1033" s="303"/>
      <c r="S1033" s="303"/>
      <c r="T1033" s="303"/>
      <c r="U1033" s="303"/>
      <c r="V1033" s="303"/>
      <c r="W1033" s="303"/>
      <c r="X1033" s="303"/>
      <c r="Y1033" s="303"/>
      <c r="Z1033" s="303"/>
      <c r="AA1033" s="303"/>
      <c r="AB1033" s="303"/>
      <c r="AC1033" s="303"/>
      <c r="AD1033" s="303"/>
    </row>
    <row r="1034" spans="1:30" s="329" customFormat="1" ht="12.75" customHeight="1">
      <c r="A1034" s="544"/>
      <c r="B1034" s="303"/>
      <c r="C1034" s="303"/>
      <c r="D1034" s="303"/>
      <c r="E1034" s="303"/>
      <c r="F1034" s="303"/>
      <c r="G1034" s="303"/>
      <c r="H1034" s="303"/>
      <c r="I1034" s="303"/>
      <c r="J1034" s="303"/>
      <c r="K1034" s="303"/>
      <c r="L1034" s="303"/>
      <c r="M1034" s="303"/>
      <c r="N1034" s="303"/>
      <c r="O1034" s="303"/>
      <c r="P1034" s="303"/>
      <c r="Q1034" s="303"/>
      <c r="R1034" s="303"/>
      <c r="S1034" s="303"/>
      <c r="T1034" s="303"/>
      <c r="U1034" s="303"/>
      <c r="V1034" s="303"/>
      <c r="W1034" s="303"/>
      <c r="X1034" s="303"/>
      <c r="Y1034" s="303"/>
      <c r="Z1034" s="303"/>
      <c r="AA1034" s="303"/>
      <c r="AB1034" s="303"/>
      <c r="AC1034" s="303"/>
      <c r="AD1034" s="303"/>
    </row>
    <row r="1035" spans="1:30" s="329" customFormat="1" ht="12.75" customHeight="1">
      <c r="A1035" s="544"/>
      <c r="B1035" s="303"/>
      <c r="C1035" s="303"/>
      <c r="D1035" s="303"/>
      <c r="E1035" s="303"/>
      <c r="F1035" s="303"/>
      <c r="G1035" s="303"/>
      <c r="H1035" s="303"/>
      <c r="I1035" s="303"/>
      <c r="J1035" s="303"/>
      <c r="K1035" s="303"/>
      <c r="L1035" s="303"/>
      <c r="M1035" s="303"/>
      <c r="N1035" s="303"/>
      <c r="O1035" s="303"/>
      <c r="P1035" s="303"/>
      <c r="Q1035" s="303"/>
      <c r="R1035" s="303"/>
      <c r="S1035" s="303"/>
      <c r="T1035" s="303"/>
      <c r="U1035" s="303"/>
      <c r="V1035" s="303"/>
      <c r="W1035" s="303"/>
      <c r="X1035" s="303"/>
      <c r="Y1035" s="303"/>
      <c r="Z1035" s="303"/>
      <c r="AA1035" s="303"/>
      <c r="AB1035" s="303"/>
      <c r="AC1035" s="303"/>
      <c r="AD1035" s="303"/>
    </row>
    <row r="1036" spans="1:30" s="329" customFormat="1" ht="12.75" customHeight="1">
      <c r="A1036" s="544"/>
      <c r="B1036" s="303"/>
      <c r="C1036" s="303"/>
      <c r="D1036" s="303"/>
      <c r="E1036" s="303"/>
      <c r="F1036" s="303"/>
      <c r="G1036" s="303"/>
      <c r="H1036" s="303"/>
      <c r="I1036" s="303"/>
      <c r="J1036" s="303"/>
      <c r="K1036" s="303"/>
      <c r="L1036" s="303"/>
      <c r="M1036" s="303"/>
      <c r="N1036" s="303"/>
      <c r="O1036" s="303"/>
      <c r="P1036" s="303"/>
      <c r="Q1036" s="303"/>
      <c r="R1036" s="303"/>
      <c r="S1036" s="303"/>
      <c r="T1036" s="303"/>
      <c r="U1036" s="303"/>
      <c r="V1036" s="303"/>
      <c r="W1036" s="303"/>
      <c r="X1036" s="303"/>
      <c r="Y1036" s="303"/>
      <c r="Z1036" s="303"/>
      <c r="AA1036" s="303"/>
      <c r="AB1036" s="303"/>
      <c r="AC1036" s="303"/>
      <c r="AD1036" s="303"/>
    </row>
    <row r="1037" spans="1:30" s="329" customFormat="1" ht="12.75" customHeight="1">
      <c r="A1037" s="544"/>
      <c r="B1037" s="303"/>
      <c r="C1037" s="303"/>
      <c r="D1037" s="303"/>
      <c r="E1037" s="303"/>
      <c r="F1037" s="303"/>
      <c r="G1037" s="303"/>
      <c r="H1037" s="303"/>
      <c r="I1037" s="303"/>
      <c r="J1037" s="303"/>
      <c r="K1037" s="303"/>
      <c r="L1037" s="303"/>
      <c r="M1037" s="303"/>
      <c r="N1037" s="303"/>
      <c r="O1037" s="303"/>
      <c r="P1037" s="303"/>
      <c r="Q1037" s="303"/>
      <c r="R1037" s="303"/>
      <c r="S1037" s="303"/>
      <c r="T1037" s="303"/>
      <c r="U1037" s="303"/>
      <c r="V1037" s="303"/>
      <c r="W1037" s="303"/>
      <c r="X1037" s="303"/>
      <c r="Y1037" s="303"/>
      <c r="Z1037" s="303"/>
      <c r="AA1037" s="303"/>
      <c r="AB1037" s="303"/>
      <c r="AC1037" s="303"/>
      <c r="AD1037" s="303"/>
    </row>
    <row r="1038" spans="1:30" s="329" customFormat="1" ht="12.75" customHeight="1">
      <c r="A1038" s="544"/>
      <c r="B1038" s="303"/>
      <c r="C1038" s="303"/>
      <c r="D1038" s="303"/>
      <c r="E1038" s="303"/>
      <c r="F1038" s="303"/>
      <c r="G1038" s="303"/>
      <c r="H1038" s="303"/>
      <c r="I1038" s="303"/>
      <c r="J1038" s="303"/>
      <c r="K1038" s="303"/>
      <c r="L1038" s="303"/>
      <c r="M1038" s="303"/>
      <c r="N1038" s="303"/>
      <c r="O1038" s="303"/>
      <c r="P1038" s="303"/>
      <c r="Q1038" s="303"/>
      <c r="R1038" s="303"/>
      <c r="S1038" s="303"/>
      <c r="T1038" s="303"/>
      <c r="U1038" s="303"/>
      <c r="V1038" s="303"/>
      <c r="W1038" s="303"/>
      <c r="X1038" s="303"/>
      <c r="Y1038" s="303"/>
      <c r="Z1038" s="303"/>
      <c r="AA1038" s="303"/>
      <c r="AB1038" s="303"/>
      <c r="AC1038" s="303"/>
      <c r="AD1038" s="303"/>
    </row>
    <row r="1039" spans="1:30" s="329" customFormat="1" ht="12.75" customHeight="1">
      <c r="A1039" s="544"/>
      <c r="B1039" s="303"/>
      <c r="C1039" s="303"/>
      <c r="D1039" s="303"/>
      <c r="E1039" s="303"/>
      <c r="F1039" s="303"/>
      <c r="G1039" s="303"/>
      <c r="H1039" s="303"/>
      <c r="I1039" s="303"/>
      <c r="J1039" s="303"/>
      <c r="K1039" s="303"/>
      <c r="L1039" s="303"/>
      <c r="M1039" s="303"/>
      <c r="N1039" s="303"/>
      <c r="O1039" s="303"/>
      <c r="P1039" s="303"/>
      <c r="Q1039" s="303"/>
      <c r="R1039" s="303"/>
      <c r="S1039" s="303"/>
      <c r="T1039" s="303"/>
      <c r="U1039" s="303"/>
      <c r="V1039" s="303"/>
      <c r="W1039" s="303"/>
      <c r="X1039" s="303"/>
      <c r="Y1039" s="303"/>
      <c r="Z1039" s="303"/>
      <c r="AA1039" s="303"/>
      <c r="AB1039" s="303"/>
      <c r="AC1039" s="303"/>
      <c r="AD1039" s="303"/>
    </row>
    <row r="1040" spans="1:30" s="329" customFormat="1" ht="12.75" customHeight="1">
      <c r="A1040" s="544"/>
      <c r="B1040" s="303"/>
      <c r="C1040" s="303"/>
      <c r="D1040" s="303"/>
      <c r="E1040" s="303"/>
      <c r="F1040" s="303"/>
      <c r="G1040" s="303"/>
      <c r="H1040" s="303"/>
      <c r="I1040" s="303"/>
      <c r="J1040" s="303"/>
      <c r="K1040" s="303"/>
      <c r="L1040" s="303"/>
      <c r="M1040" s="303"/>
      <c r="N1040" s="303"/>
      <c r="O1040" s="303"/>
      <c r="P1040" s="303"/>
      <c r="Q1040" s="303"/>
      <c r="R1040" s="303"/>
      <c r="S1040" s="303"/>
      <c r="T1040" s="303"/>
      <c r="U1040" s="303"/>
      <c r="V1040" s="303"/>
      <c r="W1040" s="303"/>
      <c r="X1040" s="303"/>
      <c r="Y1040" s="303"/>
      <c r="Z1040" s="303"/>
      <c r="AA1040" s="303"/>
      <c r="AB1040" s="303"/>
      <c r="AC1040" s="303"/>
      <c r="AD1040" s="303"/>
    </row>
    <row r="1041" spans="1:30" s="329" customFormat="1" ht="12.75" customHeight="1">
      <c r="A1041" s="544"/>
      <c r="B1041" s="303"/>
      <c r="C1041" s="303"/>
      <c r="D1041" s="303"/>
      <c r="E1041" s="303"/>
      <c r="F1041" s="303"/>
      <c r="G1041" s="303"/>
      <c r="H1041" s="303"/>
      <c r="I1041" s="303"/>
      <c r="J1041" s="303"/>
      <c r="K1041" s="303"/>
      <c r="L1041" s="303"/>
      <c r="M1041" s="303"/>
      <c r="N1041" s="303"/>
      <c r="O1041" s="303"/>
      <c r="P1041" s="303"/>
      <c r="Q1041" s="303"/>
      <c r="R1041" s="303"/>
      <c r="S1041" s="303"/>
      <c r="T1041" s="303"/>
      <c r="U1041" s="303"/>
      <c r="V1041" s="303"/>
      <c r="W1041" s="303"/>
      <c r="X1041" s="303"/>
      <c r="Y1041" s="303"/>
      <c r="Z1041" s="303"/>
      <c r="AA1041" s="303"/>
      <c r="AB1041" s="303"/>
      <c r="AC1041" s="303"/>
      <c r="AD1041" s="303"/>
    </row>
    <row r="1042" spans="1:30" s="329" customFormat="1" ht="12.75" customHeight="1">
      <c r="A1042" s="544"/>
      <c r="B1042" s="303"/>
      <c r="C1042" s="303"/>
      <c r="D1042" s="303"/>
      <c r="E1042" s="303"/>
      <c r="F1042" s="303"/>
      <c r="G1042" s="303"/>
      <c r="H1042" s="303"/>
      <c r="I1042" s="303"/>
      <c r="J1042" s="303"/>
      <c r="K1042" s="303"/>
      <c r="L1042" s="303"/>
      <c r="M1042" s="303"/>
      <c r="N1042" s="303"/>
      <c r="O1042" s="303"/>
      <c r="P1042" s="303"/>
      <c r="Q1042" s="303"/>
      <c r="R1042" s="303"/>
      <c r="S1042" s="303"/>
      <c r="T1042" s="303"/>
      <c r="U1042" s="303"/>
      <c r="V1042" s="303"/>
      <c r="W1042" s="303"/>
      <c r="X1042" s="303"/>
      <c r="Y1042" s="303"/>
      <c r="Z1042" s="303"/>
      <c r="AA1042" s="303"/>
      <c r="AB1042" s="303"/>
      <c r="AC1042" s="303"/>
      <c r="AD1042" s="303"/>
    </row>
    <row r="1043" spans="1:30" s="329" customFormat="1" ht="12.75" customHeight="1">
      <c r="A1043" s="544"/>
      <c r="B1043" s="303"/>
      <c r="C1043" s="303"/>
      <c r="D1043" s="303"/>
      <c r="E1043" s="303"/>
      <c r="F1043" s="303"/>
      <c r="G1043" s="303"/>
      <c r="H1043" s="303"/>
      <c r="I1043" s="303"/>
      <c r="J1043" s="303"/>
      <c r="K1043" s="303"/>
      <c r="L1043" s="303"/>
      <c r="M1043" s="303"/>
      <c r="N1043" s="303"/>
      <c r="O1043" s="303"/>
      <c r="P1043" s="303"/>
      <c r="Q1043" s="303"/>
      <c r="R1043" s="303"/>
      <c r="S1043" s="303"/>
      <c r="T1043" s="303"/>
      <c r="U1043" s="303"/>
      <c r="V1043" s="303"/>
      <c r="W1043" s="303"/>
      <c r="X1043" s="303"/>
      <c r="Y1043" s="303"/>
      <c r="Z1043" s="303"/>
      <c r="AA1043" s="303"/>
      <c r="AB1043" s="303"/>
      <c r="AC1043" s="303"/>
      <c r="AD1043" s="303"/>
    </row>
    <row r="1044" spans="1:30" s="329" customFormat="1" ht="12.75" customHeight="1">
      <c r="A1044" s="544"/>
      <c r="B1044" s="303"/>
      <c r="C1044" s="303"/>
      <c r="D1044" s="303"/>
      <c r="E1044" s="303"/>
      <c r="F1044" s="303"/>
      <c r="G1044" s="303"/>
      <c r="H1044" s="303"/>
      <c r="I1044" s="303"/>
      <c r="J1044" s="303"/>
      <c r="K1044" s="303"/>
      <c r="L1044" s="303"/>
      <c r="M1044" s="303"/>
      <c r="N1044" s="303"/>
      <c r="O1044" s="303"/>
      <c r="P1044" s="303"/>
      <c r="Q1044" s="303"/>
      <c r="R1044" s="303"/>
      <c r="S1044" s="303"/>
      <c r="T1044" s="303"/>
      <c r="U1044" s="303"/>
      <c r="V1044" s="303"/>
      <c r="W1044" s="303"/>
      <c r="X1044" s="303"/>
      <c r="Y1044" s="303"/>
      <c r="Z1044" s="303"/>
      <c r="AA1044" s="303"/>
      <c r="AB1044" s="303"/>
      <c r="AC1044" s="303"/>
      <c r="AD1044" s="303"/>
    </row>
    <row r="1045" spans="1:30" s="329" customFormat="1" ht="12.75" customHeight="1">
      <c r="A1045" s="544"/>
      <c r="B1045" s="303"/>
      <c r="C1045" s="303"/>
      <c r="D1045" s="303"/>
      <c r="E1045" s="303"/>
      <c r="F1045" s="303"/>
      <c r="G1045" s="303"/>
      <c r="H1045" s="303"/>
      <c r="I1045" s="303"/>
      <c r="J1045" s="303"/>
      <c r="K1045" s="303"/>
      <c r="L1045" s="303"/>
      <c r="M1045" s="303"/>
      <c r="N1045" s="303"/>
      <c r="O1045" s="303"/>
      <c r="P1045" s="303"/>
      <c r="Q1045" s="303"/>
      <c r="R1045" s="303"/>
      <c r="S1045" s="303"/>
      <c r="T1045" s="303"/>
      <c r="U1045" s="303"/>
      <c r="V1045" s="303"/>
      <c r="W1045" s="303"/>
      <c r="X1045" s="303"/>
      <c r="Y1045" s="303"/>
      <c r="Z1045" s="303"/>
      <c r="AA1045" s="303"/>
      <c r="AB1045" s="303"/>
      <c r="AC1045" s="303"/>
      <c r="AD1045" s="303"/>
    </row>
    <row r="1046" spans="1:30" s="329" customFormat="1" ht="12.75" customHeight="1">
      <c r="A1046" s="544"/>
      <c r="B1046" s="303"/>
      <c r="C1046" s="303"/>
      <c r="D1046" s="303"/>
      <c r="E1046" s="303"/>
      <c r="F1046" s="303"/>
      <c r="G1046" s="303"/>
      <c r="H1046" s="303"/>
      <c r="I1046" s="303"/>
      <c r="J1046" s="303"/>
      <c r="K1046" s="303"/>
      <c r="L1046" s="303"/>
      <c r="M1046" s="303"/>
      <c r="N1046" s="303"/>
      <c r="O1046" s="303"/>
      <c r="P1046" s="303"/>
      <c r="Q1046" s="303"/>
      <c r="R1046" s="303"/>
      <c r="S1046" s="303"/>
      <c r="T1046" s="303"/>
      <c r="U1046" s="303"/>
      <c r="V1046" s="303"/>
      <c r="W1046" s="303"/>
      <c r="X1046" s="303"/>
      <c r="Y1046" s="303"/>
      <c r="Z1046" s="303"/>
      <c r="AA1046" s="303"/>
      <c r="AB1046" s="303"/>
      <c r="AC1046" s="303"/>
      <c r="AD1046" s="303"/>
    </row>
    <row r="1047" spans="1:30" s="329" customFormat="1" ht="12.75" customHeight="1">
      <c r="A1047" s="544"/>
      <c r="B1047" s="303"/>
      <c r="C1047" s="303"/>
      <c r="D1047" s="303"/>
      <c r="E1047" s="303"/>
      <c r="F1047" s="303"/>
      <c r="G1047" s="303"/>
      <c r="H1047" s="303"/>
      <c r="I1047" s="303"/>
      <c r="J1047" s="303"/>
      <c r="K1047" s="303"/>
      <c r="L1047" s="303"/>
      <c r="M1047" s="303"/>
      <c r="N1047" s="303"/>
      <c r="O1047" s="303"/>
      <c r="P1047" s="303"/>
      <c r="Q1047" s="303"/>
      <c r="R1047" s="303"/>
      <c r="S1047" s="303"/>
      <c r="T1047" s="303"/>
      <c r="U1047" s="303"/>
      <c r="V1047" s="303"/>
      <c r="W1047" s="303"/>
      <c r="X1047" s="303"/>
      <c r="Y1047" s="303"/>
      <c r="Z1047" s="303"/>
      <c r="AA1047" s="303"/>
      <c r="AB1047" s="303"/>
      <c r="AC1047" s="303"/>
      <c r="AD1047" s="303"/>
    </row>
    <row r="1048" spans="1:30" s="329" customFormat="1" ht="12.75" customHeight="1">
      <c r="A1048" s="544"/>
      <c r="B1048" s="303"/>
      <c r="C1048" s="303"/>
      <c r="D1048" s="303"/>
      <c r="E1048" s="303"/>
      <c r="F1048" s="303"/>
      <c r="G1048" s="303"/>
      <c r="H1048" s="303"/>
      <c r="I1048" s="303"/>
      <c r="J1048" s="303"/>
      <c r="K1048" s="303"/>
      <c r="L1048" s="303"/>
      <c r="M1048" s="303"/>
      <c r="N1048" s="303"/>
      <c r="O1048" s="303"/>
      <c r="P1048" s="303"/>
      <c r="Q1048" s="303"/>
      <c r="R1048" s="303"/>
      <c r="S1048" s="303"/>
      <c r="T1048" s="303"/>
      <c r="U1048" s="303"/>
      <c r="V1048" s="303"/>
      <c r="W1048" s="303"/>
      <c r="X1048" s="303"/>
      <c r="Y1048" s="303"/>
      <c r="Z1048" s="303"/>
      <c r="AA1048" s="303"/>
      <c r="AB1048" s="303"/>
      <c r="AC1048" s="303"/>
      <c r="AD1048" s="303"/>
    </row>
    <row r="1049" spans="1:30" s="329" customFormat="1" ht="12.75" customHeight="1">
      <c r="A1049" s="544"/>
      <c r="B1049" s="303"/>
      <c r="C1049" s="303"/>
      <c r="D1049" s="303"/>
      <c r="E1049" s="303"/>
      <c r="F1049" s="303"/>
      <c r="G1049" s="303"/>
      <c r="H1049" s="303"/>
      <c r="I1049" s="303"/>
      <c r="J1049" s="303"/>
      <c r="K1049" s="303"/>
      <c r="L1049" s="303"/>
      <c r="M1049" s="303"/>
      <c r="N1049" s="303"/>
      <c r="O1049" s="303"/>
      <c r="P1049" s="303"/>
      <c r="Q1049" s="303"/>
      <c r="R1049" s="303"/>
      <c r="S1049" s="303"/>
      <c r="T1049" s="303"/>
      <c r="U1049" s="303"/>
      <c r="V1049" s="303"/>
      <c r="W1049" s="303"/>
      <c r="X1049" s="303"/>
      <c r="Y1049" s="303"/>
      <c r="Z1049" s="303"/>
      <c r="AA1049" s="303"/>
      <c r="AB1049" s="303"/>
      <c r="AC1049" s="303"/>
      <c r="AD1049" s="303"/>
    </row>
    <row r="1050" spans="1:30" s="329" customFormat="1" ht="12.75" customHeight="1">
      <c r="A1050" s="544"/>
      <c r="B1050" s="303"/>
      <c r="C1050" s="303"/>
      <c r="D1050" s="303"/>
      <c r="E1050" s="303"/>
      <c r="F1050" s="303"/>
      <c r="G1050" s="303"/>
      <c r="H1050" s="303"/>
      <c r="I1050" s="303"/>
      <c r="J1050" s="303"/>
      <c r="K1050" s="303"/>
      <c r="L1050" s="303"/>
      <c r="M1050" s="303"/>
      <c r="N1050" s="303"/>
      <c r="O1050" s="303"/>
      <c r="P1050" s="303"/>
      <c r="Q1050" s="303"/>
      <c r="R1050" s="303"/>
      <c r="S1050" s="303"/>
      <c r="T1050" s="303"/>
      <c r="U1050" s="303"/>
      <c r="V1050" s="303"/>
      <c r="W1050" s="303"/>
      <c r="X1050" s="303"/>
      <c r="Y1050" s="303"/>
      <c r="Z1050" s="303"/>
      <c r="AA1050" s="303"/>
      <c r="AB1050" s="303"/>
      <c r="AC1050" s="303"/>
      <c r="AD1050" s="303"/>
    </row>
    <row r="1051" spans="1:30" s="329" customFormat="1" ht="12.75" customHeight="1">
      <c r="A1051" s="544"/>
      <c r="B1051" s="303"/>
      <c r="C1051" s="303"/>
      <c r="D1051" s="303"/>
      <c r="E1051" s="303"/>
      <c r="F1051" s="303"/>
      <c r="G1051" s="303"/>
      <c r="H1051" s="303"/>
      <c r="I1051" s="303"/>
      <c r="J1051" s="303"/>
      <c r="K1051" s="303"/>
      <c r="L1051" s="303"/>
      <c r="M1051" s="303"/>
      <c r="N1051" s="303"/>
      <c r="O1051" s="303"/>
      <c r="P1051" s="303"/>
      <c r="Q1051" s="303"/>
      <c r="R1051" s="303"/>
      <c r="S1051" s="303"/>
      <c r="T1051" s="303"/>
      <c r="U1051" s="303"/>
      <c r="V1051" s="303"/>
      <c r="W1051" s="303"/>
      <c r="X1051" s="303"/>
      <c r="Y1051" s="303"/>
      <c r="Z1051" s="303"/>
      <c r="AA1051" s="303"/>
      <c r="AB1051" s="303"/>
      <c r="AC1051" s="303"/>
      <c r="AD1051" s="303"/>
    </row>
    <row r="1052" spans="1:30" s="329" customFormat="1" ht="12.75" customHeight="1">
      <c r="A1052" s="544"/>
      <c r="B1052" s="303"/>
      <c r="C1052" s="303"/>
      <c r="D1052" s="303"/>
      <c r="E1052" s="303"/>
      <c r="F1052" s="303"/>
      <c r="G1052" s="303"/>
      <c r="H1052" s="303"/>
      <c r="I1052" s="303"/>
      <c r="J1052" s="303"/>
      <c r="K1052" s="303"/>
      <c r="L1052" s="303"/>
      <c r="M1052" s="303"/>
      <c r="N1052" s="303"/>
      <c r="O1052" s="303"/>
      <c r="P1052" s="303"/>
      <c r="Q1052" s="303"/>
      <c r="R1052" s="303"/>
      <c r="S1052" s="303"/>
      <c r="T1052" s="303"/>
      <c r="U1052" s="303"/>
      <c r="V1052" s="303"/>
      <c r="W1052" s="303"/>
      <c r="X1052" s="303"/>
      <c r="Y1052" s="303"/>
      <c r="Z1052" s="303"/>
      <c r="AA1052" s="303"/>
      <c r="AB1052" s="303"/>
      <c r="AC1052" s="303"/>
      <c r="AD1052" s="303"/>
    </row>
    <row r="1053" spans="1:30" s="329" customFormat="1" ht="12.75" customHeight="1">
      <c r="A1053" s="544"/>
      <c r="B1053" s="303"/>
      <c r="C1053" s="303"/>
      <c r="D1053" s="303"/>
      <c r="E1053" s="303"/>
      <c r="F1053" s="303"/>
      <c r="G1053" s="303"/>
      <c r="H1053" s="303"/>
      <c r="I1053" s="303"/>
      <c r="J1053" s="303"/>
      <c r="K1053" s="303"/>
      <c r="L1053" s="303"/>
      <c r="M1053" s="303"/>
      <c r="N1053" s="303"/>
      <c r="O1053" s="303"/>
      <c r="P1053" s="303"/>
      <c r="Q1053" s="303"/>
      <c r="R1053" s="303"/>
      <c r="S1053" s="303"/>
      <c r="T1053" s="303"/>
      <c r="U1053" s="303"/>
      <c r="V1053" s="303"/>
      <c r="W1053" s="303"/>
      <c r="X1053" s="303"/>
      <c r="Y1053" s="303"/>
      <c r="Z1053" s="303"/>
      <c r="AA1053" s="303"/>
      <c r="AB1053" s="303"/>
      <c r="AC1053" s="303"/>
      <c r="AD1053" s="303"/>
    </row>
    <row r="1054" spans="1:30" s="329" customFormat="1" ht="12.75" customHeight="1">
      <c r="A1054" s="544"/>
      <c r="B1054" s="303"/>
      <c r="C1054" s="303"/>
      <c r="D1054" s="303"/>
      <c r="E1054" s="303"/>
      <c r="F1054" s="303"/>
      <c r="G1054" s="303"/>
      <c r="H1054" s="303"/>
      <c r="I1054" s="303"/>
      <c r="J1054" s="303"/>
      <c r="K1054" s="303"/>
      <c r="L1054" s="303"/>
      <c r="M1054" s="303"/>
      <c r="N1054" s="303"/>
      <c r="O1054" s="303"/>
      <c r="P1054" s="303"/>
      <c r="Q1054" s="303"/>
      <c r="R1054" s="303"/>
      <c r="S1054" s="303"/>
      <c r="T1054" s="303"/>
      <c r="U1054" s="303"/>
      <c r="V1054" s="303"/>
      <c r="W1054" s="303"/>
      <c r="X1054" s="303"/>
      <c r="Y1054" s="303"/>
      <c r="Z1054" s="303"/>
      <c r="AA1054" s="303"/>
      <c r="AB1054" s="303"/>
      <c r="AC1054" s="303"/>
      <c r="AD1054" s="303"/>
    </row>
    <row r="1055" spans="1:30" s="329" customFormat="1" ht="12.75" customHeight="1">
      <c r="A1055" s="544"/>
      <c r="B1055" s="303"/>
      <c r="C1055" s="303"/>
      <c r="D1055" s="303"/>
      <c r="E1055" s="303"/>
      <c r="F1055" s="303"/>
      <c r="G1055" s="303"/>
      <c r="H1055" s="303"/>
      <c r="I1055" s="303"/>
      <c r="J1055" s="303"/>
      <c r="K1055" s="303"/>
      <c r="L1055" s="303"/>
      <c r="M1055" s="303"/>
      <c r="N1055" s="303"/>
      <c r="O1055" s="303"/>
      <c r="P1055" s="303"/>
      <c r="Q1055" s="303"/>
      <c r="R1055" s="303"/>
      <c r="S1055" s="303"/>
      <c r="T1055" s="303"/>
      <c r="U1055" s="303"/>
      <c r="V1055" s="303"/>
      <c r="W1055" s="303"/>
      <c r="X1055" s="303"/>
      <c r="Y1055" s="303"/>
      <c r="Z1055" s="303"/>
      <c r="AA1055" s="303"/>
      <c r="AB1055" s="303"/>
      <c r="AC1055" s="303"/>
      <c r="AD1055" s="303"/>
    </row>
    <row r="1056" spans="1:30" s="329" customFormat="1" ht="12.75" customHeight="1">
      <c r="A1056" s="544"/>
      <c r="B1056" s="303"/>
      <c r="C1056" s="303"/>
      <c r="D1056" s="303"/>
      <c r="E1056" s="303"/>
      <c r="F1056" s="303"/>
      <c r="G1056" s="303"/>
      <c r="H1056" s="303"/>
      <c r="I1056" s="303"/>
      <c r="J1056" s="303"/>
      <c r="K1056" s="303"/>
      <c r="L1056" s="303"/>
      <c r="M1056" s="303"/>
      <c r="N1056" s="303"/>
      <c r="O1056" s="303"/>
      <c r="P1056" s="303"/>
      <c r="Q1056" s="303"/>
      <c r="R1056" s="303"/>
      <c r="S1056" s="303"/>
      <c r="T1056" s="303"/>
      <c r="U1056" s="303"/>
      <c r="V1056" s="303"/>
      <c r="W1056" s="303"/>
      <c r="X1056" s="303"/>
      <c r="Y1056" s="303"/>
      <c r="Z1056" s="303"/>
      <c r="AA1056" s="303"/>
      <c r="AB1056" s="303"/>
      <c r="AC1056" s="303"/>
      <c r="AD1056" s="303"/>
    </row>
    <row r="1057" spans="1:30" s="329" customFormat="1" ht="12.75" customHeight="1">
      <c r="A1057" s="544"/>
      <c r="B1057" s="303"/>
      <c r="C1057" s="303"/>
      <c r="D1057" s="303"/>
      <c r="E1057" s="303"/>
      <c r="F1057" s="303"/>
      <c r="G1057" s="303"/>
      <c r="H1057" s="303"/>
      <c r="I1057" s="303"/>
      <c r="J1057" s="303"/>
      <c r="K1057" s="303"/>
      <c r="L1057" s="303"/>
      <c r="M1057" s="303"/>
      <c r="N1057" s="303"/>
      <c r="O1057" s="303"/>
      <c r="P1057" s="303"/>
      <c r="Q1057" s="303"/>
      <c r="R1057" s="303"/>
      <c r="S1057" s="303"/>
      <c r="T1057" s="303"/>
      <c r="U1057" s="303"/>
      <c r="V1057" s="303"/>
      <c r="W1057" s="303"/>
      <c r="X1057" s="303"/>
      <c r="Y1057" s="303"/>
      <c r="Z1057" s="303"/>
      <c r="AA1057" s="303"/>
      <c r="AB1057" s="303"/>
      <c r="AC1057" s="303"/>
      <c r="AD1057" s="303"/>
    </row>
    <row r="1058" spans="1:30" s="329" customFormat="1" ht="12.75" customHeight="1">
      <c r="A1058" s="544"/>
      <c r="B1058" s="303"/>
      <c r="C1058" s="303"/>
      <c r="D1058" s="303"/>
      <c r="E1058" s="303"/>
      <c r="F1058" s="303"/>
      <c r="G1058" s="303"/>
      <c r="H1058" s="303"/>
      <c r="I1058" s="303"/>
      <c r="J1058" s="303"/>
      <c r="K1058" s="303"/>
      <c r="L1058" s="303"/>
      <c r="M1058" s="303"/>
      <c r="N1058" s="303"/>
      <c r="O1058" s="303"/>
      <c r="P1058" s="303"/>
      <c r="Q1058" s="303"/>
      <c r="R1058" s="303"/>
      <c r="S1058" s="303"/>
      <c r="T1058" s="303"/>
      <c r="U1058" s="303"/>
      <c r="V1058" s="303"/>
      <c r="W1058" s="303"/>
      <c r="X1058" s="303"/>
      <c r="Y1058" s="303"/>
      <c r="Z1058" s="303"/>
      <c r="AA1058" s="303"/>
      <c r="AB1058" s="303"/>
      <c r="AC1058" s="303"/>
      <c r="AD1058" s="303"/>
    </row>
    <row r="1059" spans="1:30" s="329" customFormat="1" ht="12.75" customHeight="1">
      <c r="A1059" s="544"/>
      <c r="B1059" s="303"/>
      <c r="C1059" s="303"/>
      <c r="D1059" s="303"/>
      <c r="E1059" s="303"/>
      <c r="F1059" s="303"/>
      <c r="G1059" s="303"/>
      <c r="H1059" s="303"/>
      <c r="I1059" s="303"/>
      <c r="J1059" s="303"/>
      <c r="K1059" s="303"/>
      <c r="L1059" s="303"/>
      <c r="M1059" s="303"/>
      <c r="N1059" s="303"/>
      <c r="O1059" s="303"/>
      <c r="P1059" s="303"/>
      <c r="Q1059" s="303"/>
      <c r="R1059" s="303"/>
      <c r="S1059" s="303"/>
      <c r="T1059" s="303"/>
      <c r="U1059" s="303"/>
      <c r="V1059" s="303"/>
      <c r="W1059" s="303"/>
      <c r="X1059" s="303"/>
      <c r="Y1059" s="303"/>
      <c r="Z1059" s="303"/>
      <c r="AA1059" s="303"/>
      <c r="AB1059" s="303"/>
      <c r="AC1059" s="303"/>
      <c r="AD1059" s="303"/>
    </row>
    <row r="1060" spans="1:30" s="329" customFormat="1" ht="12.75" customHeight="1">
      <c r="A1060" s="544"/>
      <c r="B1060" s="303"/>
      <c r="C1060" s="303"/>
      <c r="D1060" s="303"/>
      <c r="E1060" s="303"/>
      <c r="F1060" s="303"/>
      <c r="G1060" s="303"/>
      <c r="H1060" s="303"/>
      <c r="I1060" s="303"/>
      <c r="J1060" s="303"/>
      <c r="K1060" s="303"/>
      <c r="L1060" s="303"/>
      <c r="M1060" s="303"/>
      <c r="N1060" s="303"/>
      <c r="O1060" s="303"/>
      <c r="P1060" s="303"/>
      <c r="Q1060" s="303"/>
      <c r="R1060" s="303"/>
      <c r="S1060" s="303"/>
      <c r="T1060" s="303"/>
      <c r="U1060" s="303"/>
      <c r="V1060" s="303"/>
      <c r="W1060" s="303"/>
      <c r="X1060" s="303"/>
      <c r="Y1060" s="303"/>
      <c r="Z1060" s="303"/>
      <c r="AA1060" s="303"/>
      <c r="AB1060" s="303"/>
      <c r="AC1060" s="303"/>
      <c r="AD1060" s="303"/>
    </row>
    <row r="1061" spans="1:30" s="329" customFormat="1" ht="12.75" customHeight="1">
      <c r="A1061" s="544"/>
      <c r="B1061" s="303"/>
      <c r="C1061" s="303"/>
      <c r="D1061" s="303"/>
      <c r="E1061" s="303"/>
      <c r="F1061" s="303"/>
      <c r="G1061" s="303"/>
      <c r="H1061" s="303"/>
      <c r="I1061" s="303"/>
      <c r="J1061" s="303"/>
      <c r="K1061" s="303"/>
      <c r="L1061" s="303"/>
      <c r="M1061" s="303"/>
      <c r="N1061" s="303"/>
      <c r="O1061" s="303"/>
      <c r="P1061" s="303"/>
      <c r="Q1061" s="303"/>
      <c r="R1061" s="303"/>
      <c r="S1061" s="303"/>
      <c r="T1061" s="303"/>
      <c r="U1061" s="303"/>
      <c r="V1061" s="303"/>
      <c r="W1061" s="303"/>
      <c r="X1061" s="303"/>
      <c r="Y1061" s="303"/>
      <c r="Z1061" s="303"/>
      <c r="AA1061" s="303"/>
      <c r="AB1061" s="303"/>
      <c r="AC1061" s="303"/>
      <c r="AD1061" s="303"/>
    </row>
    <row r="1062" spans="1:30" s="329" customFormat="1" ht="12.75" customHeight="1">
      <c r="A1062" s="544"/>
      <c r="B1062" s="303"/>
      <c r="C1062" s="303"/>
      <c r="D1062" s="303"/>
      <c r="E1062" s="303"/>
      <c r="F1062" s="303"/>
      <c r="G1062" s="303"/>
      <c r="H1062" s="303"/>
      <c r="I1062" s="303"/>
      <c r="J1062" s="303"/>
      <c r="K1062" s="303"/>
      <c r="L1062" s="303"/>
      <c r="M1062" s="303"/>
      <c r="N1062" s="303"/>
      <c r="O1062" s="303"/>
      <c r="P1062" s="303"/>
      <c r="Q1062" s="303"/>
      <c r="R1062" s="303"/>
      <c r="S1062" s="303"/>
      <c r="T1062" s="303"/>
      <c r="U1062" s="303"/>
      <c r="V1062" s="303"/>
      <c r="W1062" s="303"/>
      <c r="X1062" s="303"/>
      <c r="Y1062" s="303"/>
      <c r="Z1062" s="303"/>
      <c r="AA1062" s="303"/>
      <c r="AB1062" s="303"/>
      <c r="AC1062" s="303"/>
      <c r="AD1062" s="303"/>
    </row>
    <row r="1063" spans="1:30" s="329" customFormat="1" ht="12.75" customHeight="1">
      <c r="A1063" s="544"/>
      <c r="B1063" s="303"/>
      <c r="C1063" s="303"/>
      <c r="D1063" s="303"/>
      <c r="E1063" s="303"/>
      <c r="F1063" s="303"/>
      <c r="G1063" s="303"/>
      <c r="H1063" s="303"/>
      <c r="I1063" s="303"/>
      <c r="J1063" s="303"/>
      <c r="K1063" s="303"/>
      <c r="L1063" s="303"/>
      <c r="M1063" s="303"/>
      <c r="N1063" s="303"/>
      <c r="O1063" s="303"/>
      <c r="P1063" s="303"/>
      <c r="Q1063" s="303"/>
      <c r="R1063" s="303"/>
      <c r="S1063" s="303"/>
      <c r="T1063" s="303"/>
      <c r="U1063" s="303"/>
      <c r="V1063" s="303"/>
      <c r="W1063" s="303"/>
      <c r="X1063" s="303"/>
      <c r="Y1063" s="303"/>
      <c r="Z1063" s="303"/>
      <c r="AA1063" s="303"/>
      <c r="AB1063" s="303"/>
      <c r="AC1063" s="303"/>
      <c r="AD1063" s="303"/>
    </row>
    <row r="1064" spans="1:30" s="329" customFormat="1" ht="12.75" customHeight="1">
      <c r="A1064" s="544"/>
      <c r="B1064" s="303"/>
      <c r="C1064" s="303"/>
      <c r="D1064" s="303"/>
      <c r="E1064" s="303"/>
      <c r="F1064" s="303"/>
      <c r="G1064" s="303"/>
      <c r="H1064" s="303"/>
      <c r="I1064" s="303"/>
      <c r="J1064" s="303"/>
      <c r="K1064" s="303"/>
      <c r="L1064" s="303"/>
      <c r="M1064" s="303"/>
      <c r="N1064" s="303"/>
      <c r="O1064" s="303"/>
      <c r="P1064" s="303"/>
      <c r="Q1064" s="303"/>
      <c r="R1064" s="303"/>
      <c r="S1064" s="303"/>
      <c r="T1064" s="303"/>
      <c r="U1064" s="303"/>
      <c r="V1064" s="303"/>
      <c r="W1064" s="303"/>
      <c r="X1064" s="303"/>
      <c r="Y1064" s="303"/>
      <c r="Z1064" s="303"/>
      <c r="AA1064" s="303"/>
      <c r="AB1064" s="303"/>
      <c r="AC1064" s="303"/>
      <c r="AD1064" s="303"/>
    </row>
    <row r="1065" spans="1:30" s="329" customFormat="1" ht="12.75" customHeight="1">
      <c r="A1065" s="544"/>
      <c r="B1065" s="303"/>
      <c r="C1065" s="303"/>
      <c r="D1065" s="303"/>
      <c r="E1065" s="303"/>
      <c r="F1065" s="303"/>
      <c r="G1065" s="303"/>
      <c r="H1065" s="303"/>
      <c r="I1065" s="303"/>
      <c r="J1065" s="303"/>
      <c r="K1065" s="303"/>
      <c r="L1065" s="303"/>
      <c r="M1065" s="303"/>
      <c r="N1065" s="303"/>
      <c r="O1065" s="303"/>
      <c r="P1065" s="303"/>
      <c r="Q1065" s="303"/>
      <c r="R1065" s="303"/>
      <c r="S1065" s="303"/>
      <c r="T1065" s="303"/>
      <c r="U1065" s="303"/>
      <c r="V1065" s="303"/>
      <c r="W1065" s="303"/>
      <c r="X1065" s="303"/>
      <c r="Y1065" s="303"/>
      <c r="Z1065" s="303"/>
      <c r="AA1065" s="303"/>
      <c r="AB1065" s="303"/>
      <c r="AC1065" s="303"/>
      <c r="AD1065" s="303"/>
    </row>
    <row r="1066" spans="1:30" s="329" customFormat="1" ht="12.75" customHeight="1">
      <c r="A1066" s="544"/>
      <c r="B1066" s="303"/>
      <c r="C1066" s="303"/>
      <c r="D1066" s="303"/>
      <c r="E1066" s="303"/>
      <c r="F1066" s="303"/>
      <c r="G1066" s="303"/>
      <c r="H1066" s="303"/>
      <c r="I1066" s="303"/>
      <c r="J1066" s="303"/>
      <c r="K1066" s="303"/>
      <c r="L1066" s="303"/>
      <c r="M1066" s="303"/>
      <c r="N1066" s="303"/>
      <c r="O1066" s="303"/>
      <c r="P1066" s="303"/>
      <c r="Q1066" s="303"/>
      <c r="R1066" s="303"/>
      <c r="S1066" s="303"/>
      <c r="T1066" s="303"/>
      <c r="U1066" s="303"/>
      <c r="V1066" s="303"/>
      <c r="W1066" s="303"/>
      <c r="X1066" s="303"/>
      <c r="Y1066" s="303"/>
      <c r="Z1066" s="303"/>
      <c r="AA1066" s="303"/>
      <c r="AB1066" s="303"/>
      <c r="AC1066" s="303"/>
      <c r="AD1066" s="303"/>
    </row>
  </sheetData>
  <sheetProtection algorithmName="SHA-512" hashValue="9XV8dYUwhyzQC7BNnVK24O6m/ApCH7DztVn+jvLUnDqRUlKFxdelfI/9BwtOXwfdVDkHioDwnTiQJ02BTTWWmQ==" saltValue="6Scf3beWTRyYm+J2TUE5Bg==" spinCount="100000" sheet="1" objects="1" scenarios="1"/>
  <autoFilter ref="AD10:AD134" xr:uid="{C1D61724-E55E-4C03-91E9-7CA68D75D31F}"/>
  <mergeCells count="48">
    <mergeCell ref="O8:P8"/>
    <mergeCell ref="W8:X8"/>
    <mergeCell ref="W9:X9"/>
    <mergeCell ref="W72:X72"/>
    <mergeCell ref="W73:X73"/>
    <mergeCell ref="O72:P72"/>
    <mergeCell ref="O9:P9"/>
    <mergeCell ref="O73:P73"/>
    <mergeCell ref="E8:F8"/>
    <mergeCell ref="G8:H8"/>
    <mergeCell ref="I8:J8"/>
    <mergeCell ref="K8:L8"/>
    <mergeCell ref="M8:N8"/>
    <mergeCell ref="E9:F9"/>
    <mergeCell ref="G9:H9"/>
    <mergeCell ref="I9:J9"/>
    <mergeCell ref="K9:L9"/>
    <mergeCell ref="M9:N9"/>
    <mergeCell ref="Y9:Z9"/>
    <mergeCell ref="AA9:AB9"/>
    <mergeCell ref="Q8:R8"/>
    <mergeCell ref="S8:T8"/>
    <mergeCell ref="U8:V8"/>
    <mergeCell ref="Y8:Z8"/>
    <mergeCell ref="AA8:AB8"/>
    <mergeCell ref="Q9:R9"/>
    <mergeCell ref="S9:T9"/>
    <mergeCell ref="U9:V9"/>
    <mergeCell ref="E72:F72"/>
    <mergeCell ref="G72:H72"/>
    <mergeCell ref="I72:J72"/>
    <mergeCell ref="K72:L72"/>
    <mergeCell ref="M72:N72"/>
    <mergeCell ref="E73:F73"/>
    <mergeCell ref="G73:H73"/>
    <mergeCell ref="I73:J73"/>
    <mergeCell ref="K73:L73"/>
    <mergeCell ref="M73:N73"/>
    <mergeCell ref="AA73:AB73"/>
    <mergeCell ref="Q72:R72"/>
    <mergeCell ref="S72:T72"/>
    <mergeCell ref="U72:V72"/>
    <mergeCell ref="Y72:Z72"/>
    <mergeCell ref="AA72:AB72"/>
    <mergeCell ref="Q73:R73"/>
    <mergeCell ref="S73:T73"/>
    <mergeCell ref="U73:V73"/>
    <mergeCell ref="Y73:Z73"/>
  </mergeCells>
  <pageMargins left="0.7" right="0.7" top="0.75" bottom="0.75" header="0" footer="0"/>
  <pageSetup orientation="landscape"/>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B09FE-F2EA-434A-985A-ABC955CC57D5}">
  <sheetPr codeName="Sheet36">
    <pageSetUpPr fitToPage="1"/>
  </sheetPr>
  <dimension ref="A1:AE144"/>
  <sheetViews>
    <sheetView zoomScale="71" zoomScaleNormal="70" zoomScaleSheetLayoutView="80" workbookViewId="0">
      <pane xSplit="1" ySplit="11" topLeftCell="E19" activePane="bottomRight" state="frozen"/>
      <selection activeCell="H16" sqref="H16"/>
      <selection pane="topRight" activeCell="H16" sqref="H16"/>
      <selection pane="bottomLeft" activeCell="H16" sqref="H16"/>
      <selection pane="bottomRight" activeCell="T21" sqref="T21"/>
    </sheetView>
  </sheetViews>
  <sheetFormatPr defaultColWidth="9.140625" defaultRowHeight="12.75"/>
  <cols>
    <col min="1" max="1" width="20.5703125" style="546" customWidth="1"/>
    <col min="2" max="2" width="0.42578125" style="331" customWidth="1"/>
    <col min="3" max="3" width="1.42578125" style="331" customWidth="1"/>
    <col min="4" max="4" width="3.42578125" style="331" customWidth="1"/>
    <col min="5" max="5" width="15.5703125" style="331" customWidth="1"/>
    <col min="6" max="6" width="35.5703125" style="331" customWidth="1"/>
    <col min="7" max="26" width="9.42578125" style="331" customWidth="1"/>
    <col min="27" max="27" width="17.85546875" style="331" customWidth="1"/>
    <col min="28" max="28" width="9.42578125" style="331" customWidth="1"/>
    <col min="29" max="30" width="9.140625" style="331"/>
    <col min="31" max="31" width="0" style="331" hidden="1" customWidth="1"/>
    <col min="32" max="259" width="9.140625" style="331"/>
    <col min="260" max="260" width="3.42578125" style="331" customWidth="1"/>
    <col min="261" max="261" width="13" style="331" bestFit="1" customWidth="1"/>
    <col min="262" max="262" width="26" style="331" customWidth="1"/>
    <col min="263" max="282" width="9.42578125" style="331" customWidth="1"/>
    <col min="283" max="283" width="17.85546875" style="331" customWidth="1"/>
    <col min="284" max="284" width="9.42578125" style="331" customWidth="1"/>
    <col min="285" max="515" width="9.140625" style="331"/>
    <col min="516" max="516" width="3.42578125" style="331" customWidth="1"/>
    <col min="517" max="517" width="13" style="331" bestFit="1" customWidth="1"/>
    <col min="518" max="518" width="26" style="331" customWidth="1"/>
    <col min="519" max="538" width="9.42578125" style="331" customWidth="1"/>
    <col min="539" max="539" width="17.85546875" style="331" customWidth="1"/>
    <col min="540" max="540" width="9.42578125" style="331" customWidth="1"/>
    <col min="541" max="771" width="9.140625" style="331"/>
    <col min="772" max="772" width="3.42578125" style="331" customWidth="1"/>
    <col min="773" max="773" width="13" style="331" bestFit="1" customWidth="1"/>
    <col min="774" max="774" width="26" style="331" customWidth="1"/>
    <col min="775" max="794" width="9.42578125" style="331" customWidth="1"/>
    <col min="795" max="795" width="17.85546875" style="331" customWidth="1"/>
    <col min="796" max="796" width="9.42578125" style="331" customWidth="1"/>
    <col min="797" max="1027" width="9.140625" style="331"/>
    <col min="1028" max="1028" width="3.42578125" style="331" customWidth="1"/>
    <col min="1029" max="1029" width="13" style="331" bestFit="1" customWidth="1"/>
    <col min="1030" max="1030" width="26" style="331" customWidth="1"/>
    <col min="1031" max="1050" width="9.42578125" style="331" customWidth="1"/>
    <col min="1051" max="1051" width="17.85546875" style="331" customWidth="1"/>
    <col min="1052" max="1052" width="9.42578125" style="331" customWidth="1"/>
    <col min="1053" max="1283" width="9.140625" style="331"/>
    <col min="1284" max="1284" width="3.42578125" style="331" customWidth="1"/>
    <col min="1285" max="1285" width="13" style="331" bestFit="1" customWidth="1"/>
    <col min="1286" max="1286" width="26" style="331" customWidth="1"/>
    <col min="1287" max="1306" width="9.42578125" style="331" customWidth="1"/>
    <col min="1307" max="1307" width="17.85546875" style="331" customWidth="1"/>
    <col min="1308" max="1308" width="9.42578125" style="331" customWidth="1"/>
    <col min="1309" max="1539" width="9.140625" style="331"/>
    <col min="1540" max="1540" width="3.42578125" style="331" customWidth="1"/>
    <col min="1541" max="1541" width="13" style="331" bestFit="1" customWidth="1"/>
    <col min="1542" max="1542" width="26" style="331" customWidth="1"/>
    <col min="1543" max="1562" width="9.42578125" style="331" customWidth="1"/>
    <col min="1563" max="1563" width="17.85546875" style="331" customWidth="1"/>
    <col min="1564" max="1564" width="9.42578125" style="331" customWidth="1"/>
    <col min="1565" max="1795" width="9.140625" style="331"/>
    <col min="1796" max="1796" width="3.42578125" style="331" customWidth="1"/>
    <col min="1797" max="1797" width="13" style="331" bestFit="1" customWidth="1"/>
    <col min="1798" max="1798" width="26" style="331" customWidth="1"/>
    <col min="1799" max="1818" width="9.42578125" style="331" customWidth="1"/>
    <col min="1819" max="1819" width="17.85546875" style="331" customWidth="1"/>
    <col min="1820" max="1820" width="9.42578125" style="331" customWidth="1"/>
    <col min="1821" max="2051" width="9.140625" style="331"/>
    <col min="2052" max="2052" width="3.42578125" style="331" customWidth="1"/>
    <col min="2053" max="2053" width="13" style="331" bestFit="1" customWidth="1"/>
    <col min="2054" max="2054" width="26" style="331" customWidth="1"/>
    <col min="2055" max="2074" width="9.42578125" style="331" customWidth="1"/>
    <col min="2075" max="2075" width="17.85546875" style="331" customWidth="1"/>
    <col min="2076" max="2076" width="9.42578125" style="331" customWidth="1"/>
    <col min="2077" max="2307" width="9.140625" style="331"/>
    <col min="2308" max="2308" width="3.42578125" style="331" customWidth="1"/>
    <col min="2309" max="2309" width="13" style="331" bestFit="1" customWidth="1"/>
    <col min="2310" max="2310" width="26" style="331" customWidth="1"/>
    <col min="2311" max="2330" width="9.42578125" style="331" customWidth="1"/>
    <col min="2331" max="2331" width="17.85546875" style="331" customWidth="1"/>
    <col min="2332" max="2332" width="9.42578125" style="331" customWidth="1"/>
    <col min="2333" max="2563" width="9.140625" style="331"/>
    <col min="2564" max="2564" width="3.42578125" style="331" customWidth="1"/>
    <col min="2565" max="2565" width="13" style="331" bestFit="1" customWidth="1"/>
    <col min="2566" max="2566" width="26" style="331" customWidth="1"/>
    <col min="2567" max="2586" width="9.42578125" style="331" customWidth="1"/>
    <col min="2587" max="2587" width="17.85546875" style="331" customWidth="1"/>
    <col min="2588" max="2588" width="9.42578125" style="331" customWidth="1"/>
    <col min="2589" max="2819" width="9.140625" style="331"/>
    <col min="2820" max="2820" width="3.42578125" style="331" customWidth="1"/>
    <col min="2821" max="2821" width="13" style="331" bestFit="1" customWidth="1"/>
    <col min="2822" max="2822" width="26" style="331" customWidth="1"/>
    <col min="2823" max="2842" width="9.42578125" style="331" customWidth="1"/>
    <col min="2843" max="2843" width="17.85546875" style="331" customWidth="1"/>
    <col min="2844" max="2844" width="9.42578125" style="331" customWidth="1"/>
    <col min="2845" max="3075" width="9.140625" style="331"/>
    <col min="3076" max="3076" width="3.42578125" style="331" customWidth="1"/>
    <col min="3077" max="3077" width="13" style="331" bestFit="1" customWidth="1"/>
    <col min="3078" max="3078" width="26" style="331" customWidth="1"/>
    <col min="3079" max="3098" width="9.42578125" style="331" customWidth="1"/>
    <col min="3099" max="3099" width="17.85546875" style="331" customWidth="1"/>
    <col min="3100" max="3100" width="9.42578125" style="331" customWidth="1"/>
    <col min="3101" max="3331" width="9.140625" style="331"/>
    <col min="3332" max="3332" width="3.42578125" style="331" customWidth="1"/>
    <col min="3333" max="3333" width="13" style="331" bestFit="1" customWidth="1"/>
    <col min="3334" max="3334" width="26" style="331" customWidth="1"/>
    <col min="3335" max="3354" width="9.42578125" style="331" customWidth="1"/>
    <col min="3355" max="3355" width="17.85546875" style="331" customWidth="1"/>
    <col min="3356" max="3356" width="9.42578125" style="331" customWidth="1"/>
    <col min="3357" max="3587" width="9.140625" style="331"/>
    <col min="3588" max="3588" width="3.42578125" style="331" customWidth="1"/>
    <col min="3589" max="3589" width="13" style="331" bestFit="1" customWidth="1"/>
    <col min="3590" max="3590" width="26" style="331" customWidth="1"/>
    <col min="3591" max="3610" width="9.42578125" style="331" customWidth="1"/>
    <col min="3611" max="3611" width="17.85546875" style="331" customWidth="1"/>
    <col min="3612" max="3612" width="9.42578125" style="331" customWidth="1"/>
    <col min="3613" max="3843" width="9.140625" style="331"/>
    <col min="3844" max="3844" width="3.42578125" style="331" customWidth="1"/>
    <col min="3845" max="3845" width="13" style="331" bestFit="1" customWidth="1"/>
    <col min="3846" max="3846" width="26" style="331" customWidth="1"/>
    <col min="3847" max="3866" width="9.42578125" style="331" customWidth="1"/>
    <col min="3867" max="3867" width="17.85546875" style="331" customWidth="1"/>
    <col min="3868" max="3868" width="9.42578125" style="331" customWidth="1"/>
    <col min="3869" max="4099" width="9.140625" style="331"/>
    <col min="4100" max="4100" width="3.42578125" style="331" customWidth="1"/>
    <col min="4101" max="4101" width="13" style="331" bestFit="1" customWidth="1"/>
    <col min="4102" max="4102" width="26" style="331" customWidth="1"/>
    <col min="4103" max="4122" width="9.42578125" style="331" customWidth="1"/>
    <col min="4123" max="4123" width="17.85546875" style="331" customWidth="1"/>
    <col min="4124" max="4124" width="9.42578125" style="331" customWidth="1"/>
    <col min="4125" max="4355" width="9.140625" style="331"/>
    <col min="4356" max="4356" width="3.42578125" style="331" customWidth="1"/>
    <col min="4357" max="4357" width="13" style="331" bestFit="1" customWidth="1"/>
    <col min="4358" max="4358" width="26" style="331" customWidth="1"/>
    <col min="4359" max="4378" width="9.42578125" style="331" customWidth="1"/>
    <col min="4379" max="4379" width="17.85546875" style="331" customWidth="1"/>
    <col min="4380" max="4380" width="9.42578125" style="331" customWidth="1"/>
    <col min="4381" max="4611" width="9.140625" style="331"/>
    <col min="4612" max="4612" width="3.42578125" style="331" customWidth="1"/>
    <col min="4613" max="4613" width="13" style="331" bestFit="1" customWidth="1"/>
    <col min="4614" max="4614" width="26" style="331" customWidth="1"/>
    <col min="4615" max="4634" width="9.42578125" style="331" customWidth="1"/>
    <col min="4635" max="4635" width="17.85546875" style="331" customWidth="1"/>
    <col min="4636" max="4636" width="9.42578125" style="331" customWidth="1"/>
    <col min="4637" max="4867" width="9.140625" style="331"/>
    <col min="4868" max="4868" width="3.42578125" style="331" customWidth="1"/>
    <col min="4869" max="4869" width="13" style="331" bestFit="1" customWidth="1"/>
    <col min="4870" max="4870" width="26" style="331" customWidth="1"/>
    <col min="4871" max="4890" width="9.42578125" style="331" customWidth="1"/>
    <col min="4891" max="4891" width="17.85546875" style="331" customWidth="1"/>
    <col min="4892" max="4892" width="9.42578125" style="331" customWidth="1"/>
    <col min="4893" max="5123" width="9.140625" style="331"/>
    <col min="5124" max="5124" width="3.42578125" style="331" customWidth="1"/>
    <col min="5125" max="5125" width="13" style="331" bestFit="1" customWidth="1"/>
    <col min="5126" max="5126" width="26" style="331" customWidth="1"/>
    <col min="5127" max="5146" width="9.42578125" style="331" customWidth="1"/>
    <col min="5147" max="5147" width="17.85546875" style="331" customWidth="1"/>
    <col min="5148" max="5148" width="9.42578125" style="331" customWidth="1"/>
    <col min="5149" max="5379" width="9.140625" style="331"/>
    <col min="5380" max="5380" width="3.42578125" style="331" customWidth="1"/>
    <col min="5381" max="5381" width="13" style="331" bestFit="1" customWidth="1"/>
    <col min="5382" max="5382" width="26" style="331" customWidth="1"/>
    <col min="5383" max="5402" width="9.42578125" style="331" customWidth="1"/>
    <col min="5403" max="5403" width="17.85546875" style="331" customWidth="1"/>
    <col min="5404" max="5404" width="9.42578125" style="331" customWidth="1"/>
    <col min="5405" max="5635" width="9.140625" style="331"/>
    <col min="5636" max="5636" width="3.42578125" style="331" customWidth="1"/>
    <col min="5637" max="5637" width="13" style="331" bestFit="1" customWidth="1"/>
    <col min="5638" max="5638" width="26" style="331" customWidth="1"/>
    <col min="5639" max="5658" width="9.42578125" style="331" customWidth="1"/>
    <col min="5659" max="5659" width="17.85546875" style="331" customWidth="1"/>
    <col min="5660" max="5660" width="9.42578125" style="331" customWidth="1"/>
    <col min="5661" max="5891" width="9.140625" style="331"/>
    <col min="5892" max="5892" width="3.42578125" style="331" customWidth="1"/>
    <col min="5893" max="5893" width="13" style="331" bestFit="1" customWidth="1"/>
    <col min="5894" max="5894" width="26" style="331" customWidth="1"/>
    <col min="5895" max="5914" width="9.42578125" style="331" customWidth="1"/>
    <col min="5915" max="5915" width="17.85546875" style="331" customWidth="1"/>
    <col min="5916" max="5916" width="9.42578125" style="331" customWidth="1"/>
    <col min="5917" max="6147" width="9.140625" style="331"/>
    <col min="6148" max="6148" width="3.42578125" style="331" customWidth="1"/>
    <col min="6149" max="6149" width="13" style="331" bestFit="1" customWidth="1"/>
    <col min="6150" max="6150" width="26" style="331" customWidth="1"/>
    <col min="6151" max="6170" width="9.42578125" style="331" customWidth="1"/>
    <col min="6171" max="6171" width="17.85546875" style="331" customWidth="1"/>
    <col min="6172" max="6172" width="9.42578125" style="331" customWidth="1"/>
    <col min="6173" max="6403" width="9.140625" style="331"/>
    <col min="6404" max="6404" width="3.42578125" style="331" customWidth="1"/>
    <col min="6405" max="6405" width="13" style="331" bestFit="1" customWidth="1"/>
    <col min="6406" max="6406" width="26" style="331" customWidth="1"/>
    <col min="6407" max="6426" width="9.42578125" style="331" customWidth="1"/>
    <col min="6427" max="6427" width="17.85546875" style="331" customWidth="1"/>
    <col min="6428" max="6428" width="9.42578125" style="331" customWidth="1"/>
    <col min="6429" max="6659" width="9.140625" style="331"/>
    <col min="6660" max="6660" width="3.42578125" style="331" customWidth="1"/>
    <col min="6661" max="6661" width="13" style="331" bestFit="1" customWidth="1"/>
    <col min="6662" max="6662" width="26" style="331" customWidth="1"/>
    <col min="6663" max="6682" width="9.42578125" style="331" customWidth="1"/>
    <col min="6683" max="6683" width="17.85546875" style="331" customWidth="1"/>
    <col min="6684" max="6684" width="9.42578125" style="331" customWidth="1"/>
    <col min="6685" max="6915" width="9.140625" style="331"/>
    <col min="6916" max="6916" width="3.42578125" style="331" customWidth="1"/>
    <col min="6917" max="6917" width="13" style="331" bestFit="1" customWidth="1"/>
    <col min="6918" max="6918" width="26" style="331" customWidth="1"/>
    <col min="6919" max="6938" width="9.42578125" style="331" customWidth="1"/>
    <col min="6939" max="6939" width="17.85546875" style="331" customWidth="1"/>
    <col min="6940" max="6940" width="9.42578125" style="331" customWidth="1"/>
    <col min="6941" max="7171" width="9.140625" style="331"/>
    <col min="7172" max="7172" width="3.42578125" style="331" customWidth="1"/>
    <col min="7173" max="7173" width="13" style="331" bestFit="1" customWidth="1"/>
    <col min="7174" max="7174" width="26" style="331" customWidth="1"/>
    <col min="7175" max="7194" width="9.42578125" style="331" customWidth="1"/>
    <col min="7195" max="7195" width="17.85546875" style="331" customWidth="1"/>
    <col min="7196" max="7196" width="9.42578125" style="331" customWidth="1"/>
    <col min="7197" max="7427" width="9.140625" style="331"/>
    <col min="7428" max="7428" width="3.42578125" style="331" customWidth="1"/>
    <col min="7429" max="7429" width="13" style="331" bestFit="1" customWidth="1"/>
    <col min="7430" max="7430" width="26" style="331" customWidth="1"/>
    <col min="7431" max="7450" width="9.42578125" style="331" customWidth="1"/>
    <col min="7451" max="7451" width="17.85546875" style="331" customWidth="1"/>
    <col min="7452" max="7452" width="9.42578125" style="331" customWidth="1"/>
    <col min="7453" max="7683" width="9.140625" style="331"/>
    <col min="7684" max="7684" width="3.42578125" style="331" customWidth="1"/>
    <col min="7685" max="7685" width="13" style="331" bestFit="1" customWidth="1"/>
    <col min="7686" max="7686" width="26" style="331" customWidth="1"/>
    <col min="7687" max="7706" width="9.42578125" style="331" customWidth="1"/>
    <col min="7707" max="7707" width="17.85546875" style="331" customWidth="1"/>
    <col min="7708" max="7708" width="9.42578125" style="331" customWidth="1"/>
    <col min="7709" max="7939" width="9.140625" style="331"/>
    <col min="7940" max="7940" width="3.42578125" style="331" customWidth="1"/>
    <col min="7941" max="7941" width="13" style="331" bestFit="1" customWidth="1"/>
    <col min="7942" max="7942" width="26" style="331" customWidth="1"/>
    <col min="7943" max="7962" width="9.42578125" style="331" customWidth="1"/>
    <col min="7963" max="7963" width="17.85546875" style="331" customWidth="1"/>
    <col min="7964" max="7964" width="9.42578125" style="331" customWidth="1"/>
    <col min="7965" max="8195" width="9.140625" style="331"/>
    <col min="8196" max="8196" width="3.42578125" style="331" customWidth="1"/>
    <col min="8197" max="8197" width="13" style="331" bestFit="1" customWidth="1"/>
    <col min="8198" max="8198" width="26" style="331" customWidth="1"/>
    <col min="8199" max="8218" width="9.42578125" style="331" customWidth="1"/>
    <col min="8219" max="8219" width="17.85546875" style="331" customWidth="1"/>
    <col min="8220" max="8220" width="9.42578125" style="331" customWidth="1"/>
    <col min="8221" max="8451" width="9.140625" style="331"/>
    <col min="8452" max="8452" width="3.42578125" style="331" customWidth="1"/>
    <col min="8453" max="8453" width="13" style="331" bestFit="1" customWidth="1"/>
    <col min="8454" max="8454" width="26" style="331" customWidth="1"/>
    <col min="8455" max="8474" width="9.42578125" style="331" customWidth="1"/>
    <col min="8475" max="8475" width="17.85546875" style="331" customWidth="1"/>
    <col min="8476" max="8476" width="9.42578125" style="331" customWidth="1"/>
    <col min="8477" max="8707" width="9.140625" style="331"/>
    <col min="8708" max="8708" width="3.42578125" style="331" customWidth="1"/>
    <col min="8709" max="8709" width="13" style="331" bestFit="1" customWidth="1"/>
    <col min="8710" max="8710" width="26" style="331" customWidth="1"/>
    <col min="8711" max="8730" width="9.42578125" style="331" customWidth="1"/>
    <col min="8731" max="8731" width="17.85546875" style="331" customWidth="1"/>
    <col min="8732" max="8732" width="9.42578125" style="331" customWidth="1"/>
    <col min="8733" max="8963" width="9.140625" style="331"/>
    <col min="8964" max="8964" width="3.42578125" style="331" customWidth="1"/>
    <col min="8965" max="8965" width="13" style="331" bestFit="1" customWidth="1"/>
    <col min="8966" max="8966" width="26" style="331" customWidth="1"/>
    <col min="8967" max="8986" width="9.42578125" style="331" customWidth="1"/>
    <col min="8987" max="8987" width="17.85546875" style="331" customWidth="1"/>
    <col min="8988" max="8988" width="9.42578125" style="331" customWidth="1"/>
    <col min="8989" max="9219" width="9.140625" style="331"/>
    <col min="9220" max="9220" width="3.42578125" style="331" customWidth="1"/>
    <col min="9221" max="9221" width="13" style="331" bestFit="1" customWidth="1"/>
    <col min="9222" max="9222" width="26" style="331" customWidth="1"/>
    <col min="9223" max="9242" width="9.42578125" style="331" customWidth="1"/>
    <col min="9243" max="9243" width="17.85546875" style="331" customWidth="1"/>
    <col min="9244" max="9244" width="9.42578125" style="331" customWidth="1"/>
    <col min="9245" max="9475" width="9.140625" style="331"/>
    <col min="9476" max="9476" width="3.42578125" style="331" customWidth="1"/>
    <col min="9477" max="9477" width="13" style="331" bestFit="1" customWidth="1"/>
    <col min="9478" max="9478" width="26" style="331" customWidth="1"/>
    <col min="9479" max="9498" width="9.42578125" style="331" customWidth="1"/>
    <col min="9499" max="9499" width="17.85546875" style="331" customWidth="1"/>
    <col min="9500" max="9500" width="9.42578125" style="331" customWidth="1"/>
    <col min="9501" max="9731" width="9.140625" style="331"/>
    <col min="9732" max="9732" width="3.42578125" style="331" customWidth="1"/>
    <col min="9733" max="9733" width="13" style="331" bestFit="1" customWidth="1"/>
    <col min="9734" max="9734" width="26" style="331" customWidth="1"/>
    <col min="9735" max="9754" width="9.42578125" style="331" customWidth="1"/>
    <col min="9755" max="9755" width="17.85546875" style="331" customWidth="1"/>
    <col min="9756" max="9756" width="9.42578125" style="331" customWidth="1"/>
    <col min="9757" max="9987" width="9.140625" style="331"/>
    <col min="9988" max="9988" width="3.42578125" style="331" customWidth="1"/>
    <col min="9989" max="9989" width="13" style="331" bestFit="1" customWidth="1"/>
    <col min="9990" max="9990" width="26" style="331" customWidth="1"/>
    <col min="9991" max="10010" width="9.42578125" style="331" customWidth="1"/>
    <col min="10011" max="10011" width="17.85546875" style="331" customWidth="1"/>
    <col min="10012" max="10012" width="9.42578125" style="331" customWidth="1"/>
    <col min="10013" max="10243" width="9.140625" style="331"/>
    <col min="10244" max="10244" width="3.42578125" style="331" customWidth="1"/>
    <col min="10245" max="10245" width="13" style="331" bestFit="1" customWidth="1"/>
    <col min="10246" max="10246" width="26" style="331" customWidth="1"/>
    <col min="10247" max="10266" width="9.42578125" style="331" customWidth="1"/>
    <col min="10267" max="10267" width="17.85546875" style="331" customWidth="1"/>
    <col min="10268" max="10268" width="9.42578125" style="331" customWidth="1"/>
    <col min="10269" max="10499" width="9.140625" style="331"/>
    <col min="10500" max="10500" width="3.42578125" style="331" customWidth="1"/>
    <col min="10501" max="10501" width="13" style="331" bestFit="1" customWidth="1"/>
    <col min="10502" max="10502" width="26" style="331" customWidth="1"/>
    <col min="10503" max="10522" width="9.42578125" style="331" customWidth="1"/>
    <col min="10523" max="10523" width="17.85546875" style="331" customWidth="1"/>
    <col min="10524" max="10524" width="9.42578125" style="331" customWidth="1"/>
    <col min="10525" max="10755" width="9.140625" style="331"/>
    <col min="10756" max="10756" width="3.42578125" style="331" customWidth="1"/>
    <col min="10757" max="10757" width="13" style="331" bestFit="1" customWidth="1"/>
    <col min="10758" max="10758" width="26" style="331" customWidth="1"/>
    <col min="10759" max="10778" width="9.42578125" style="331" customWidth="1"/>
    <col min="10779" max="10779" width="17.85546875" style="331" customWidth="1"/>
    <col min="10780" max="10780" width="9.42578125" style="331" customWidth="1"/>
    <col min="10781" max="11011" width="9.140625" style="331"/>
    <col min="11012" max="11012" width="3.42578125" style="331" customWidth="1"/>
    <col min="11013" max="11013" width="13" style="331" bestFit="1" customWidth="1"/>
    <col min="11014" max="11014" width="26" style="331" customWidth="1"/>
    <col min="11015" max="11034" width="9.42578125" style="331" customWidth="1"/>
    <col min="11035" max="11035" width="17.85546875" style="331" customWidth="1"/>
    <col min="11036" max="11036" width="9.42578125" style="331" customWidth="1"/>
    <col min="11037" max="11267" width="9.140625" style="331"/>
    <col min="11268" max="11268" width="3.42578125" style="331" customWidth="1"/>
    <col min="11269" max="11269" width="13" style="331" bestFit="1" customWidth="1"/>
    <col min="11270" max="11270" width="26" style="331" customWidth="1"/>
    <col min="11271" max="11290" width="9.42578125" style="331" customWidth="1"/>
    <col min="11291" max="11291" width="17.85546875" style="331" customWidth="1"/>
    <col min="11292" max="11292" width="9.42578125" style="331" customWidth="1"/>
    <col min="11293" max="11523" width="9.140625" style="331"/>
    <col min="11524" max="11524" width="3.42578125" style="331" customWidth="1"/>
    <col min="11525" max="11525" width="13" style="331" bestFit="1" customWidth="1"/>
    <col min="11526" max="11526" width="26" style="331" customWidth="1"/>
    <col min="11527" max="11546" width="9.42578125" style="331" customWidth="1"/>
    <col min="11547" max="11547" width="17.85546875" style="331" customWidth="1"/>
    <col min="11548" max="11548" width="9.42578125" style="331" customWidth="1"/>
    <col min="11549" max="11779" width="9.140625" style="331"/>
    <col min="11780" max="11780" width="3.42578125" style="331" customWidth="1"/>
    <col min="11781" max="11781" width="13" style="331" bestFit="1" customWidth="1"/>
    <col min="11782" max="11782" width="26" style="331" customWidth="1"/>
    <col min="11783" max="11802" width="9.42578125" style="331" customWidth="1"/>
    <col min="11803" max="11803" width="17.85546875" style="331" customWidth="1"/>
    <col min="11804" max="11804" width="9.42578125" style="331" customWidth="1"/>
    <col min="11805" max="12035" width="9.140625" style="331"/>
    <col min="12036" max="12036" width="3.42578125" style="331" customWidth="1"/>
    <col min="12037" max="12037" width="13" style="331" bestFit="1" customWidth="1"/>
    <col min="12038" max="12038" width="26" style="331" customWidth="1"/>
    <col min="12039" max="12058" width="9.42578125" style="331" customWidth="1"/>
    <col min="12059" max="12059" width="17.85546875" style="331" customWidth="1"/>
    <col min="12060" max="12060" width="9.42578125" style="331" customWidth="1"/>
    <col min="12061" max="12291" width="9.140625" style="331"/>
    <col min="12292" max="12292" width="3.42578125" style="331" customWidth="1"/>
    <col min="12293" max="12293" width="13" style="331" bestFit="1" customWidth="1"/>
    <col min="12294" max="12294" width="26" style="331" customWidth="1"/>
    <col min="12295" max="12314" width="9.42578125" style="331" customWidth="1"/>
    <col min="12315" max="12315" width="17.85546875" style="331" customWidth="1"/>
    <col min="12316" max="12316" width="9.42578125" style="331" customWidth="1"/>
    <col min="12317" max="12547" width="9.140625" style="331"/>
    <col min="12548" max="12548" width="3.42578125" style="331" customWidth="1"/>
    <col min="12549" max="12549" width="13" style="331" bestFit="1" customWidth="1"/>
    <col min="12550" max="12550" width="26" style="331" customWidth="1"/>
    <col min="12551" max="12570" width="9.42578125" style="331" customWidth="1"/>
    <col min="12571" max="12571" width="17.85546875" style="331" customWidth="1"/>
    <col min="12572" max="12572" width="9.42578125" style="331" customWidth="1"/>
    <col min="12573" max="12803" width="9.140625" style="331"/>
    <col min="12804" max="12804" width="3.42578125" style="331" customWidth="1"/>
    <col min="12805" max="12805" width="13" style="331" bestFit="1" customWidth="1"/>
    <col min="12806" max="12806" width="26" style="331" customWidth="1"/>
    <col min="12807" max="12826" width="9.42578125" style="331" customWidth="1"/>
    <col min="12827" max="12827" width="17.85546875" style="331" customWidth="1"/>
    <col min="12828" max="12828" width="9.42578125" style="331" customWidth="1"/>
    <col min="12829" max="13059" width="9.140625" style="331"/>
    <col min="13060" max="13060" width="3.42578125" style="331" customWidth="1"/>
    <col min="13061" max="13061" width="13" style="331" bestFit="1" customWidth="1"/>
    <col min="13062" max="13062" width="26" style="331" customWidth="1"/>
    <col min="13063" max="13082" width="9.42578125" style="331" customWidth="1"/>
    <col min="13083" max="13083" width="17.85546875" style="331" customWidth="1"/>
    <col min="13084" max="13084" width="9.42578125" style="331" customWidth="1"/>
    <col min="13085" max="13315" width="9.140625" style="331"/>
    <col min="13316" max="13316" width="3.42578125" style="331" customWidth="1"/>
    <col min="13317" max="13317" width="13" style="331" bestFit="1" customWidth="1"/>
    <col min="13318" max="13318" width="26" style="331" customWidth="1"/>
    <col min="13319" max="13338" width="9.42578125" style="331" customWidth="1"/>
    <col min="13339" max="13339" width="17.85546875" style="331" customWidth="1"/>
    <col min="13340" max="13340" width="9.42578125" style="331" customWidth="1"/>
    <col min="13341" max="13571" width="9.140625" style="331"/>
    <col min="13572" max="13572" width="3.42578125" style="331" customWidth="1"/>
    <col min="13573" max="13573" width="13" style="331" bestFit="1" customWidth="1"/>
    <col min="13574" max="13574" width="26" style="331" customWidth="1"/>
    <col min="13575" max="13594" width="9.42578125" style="331" customWidth="1"/>
    <col min="13595" max="13595" width="17.85546875" style="331" customWidth="1"/>
    <col min="13596" max="13596" width="9.42578125" style="331" customWidth="1"/>
    <col min="13597" max="13827" width="9.140625" style="331"/>
    <col min="13828" max="13828" width="3.42578125" style="331" customWidth="1"/>
    <col min="13829" max="13829" width="13" style="331" bestFit="1" customWidth="1"/>
    <col min="13830" max="13830" width="26" style="331" customWidth="1"/>
    <col min="13831" max="13850" width="9.42578125" style="331" customWidth="1"/>
    <col min="13851" max="13851" width="17.85546875" style="331" customWidth="1"/>
    <col min="13852" max="13852" width="9.42578125" style="331" customWidth="1"/>
    <col min="13853" max="14083" width="9.140625" style="331"/>
    <col min="14084" max="14084" width="3.42578125" style="331" customWidth="1"/>
    <col min="14085" max="14085" width="13" style="331" bestFit="1" customWidth="1"/>
    <col min="14086" max="14086" width="26" style="331" customWidth="1"/>
    <col min="14087" max="14106" width="9.42578125" style="331" customWidth="1"/>
    <col min="14107" max="14107" width="17.85546875" style="331" customWidth="1"/>
    <col min="14108" max="14108" width="9.42578125" style="331" customWidth="1"/>
    <col min="14109" max="14339" width="9.140625" style="331"/>
    <col min="14340" max="14340" width="3.42578125" style="331" customWidth="1"/>
    <col min="14341" max="14341" width="13" style="331" bestFit="1" customWidth="1"/>
    <col min="14342" max="14342" width="26" style="331" customWidth="1"/>
    <col min="14343" max="14362" width="9.42578125" style="331" customWidth="1"/>
    <col min="14363" max="14363" width="17.85546875" style="331" customWidth="1"/>
    <col min="14364" max="14364" width="9.42578125" style="331" customWidth="1"/>
    <col min="14365" max="14595" width="9.140625" style="331"/>
    <col min="14596" max="14596" width="3.42578125" style="331" customWidth="1"/>
    <col min="14597" max="14597" width="13" style="331" bestFit="1" customWidth="1"/>
    <col min="14598" max="14598" width="26" style="331" customWidth="1"/>
    <col min="14599" max="14618" width="9.42578125" style="331" customWidth="1"/>
    <col min="14619" max="14619" width="17.85546875" style="331" customWidth="1"/>
    <col min="14620" max="14620" width="9.42578125" style="331" customWidth="1"/>
    <col min="14621" max="14851" width="9.140625" style="331"/>
    <col min="14852" max="14852" width="3.42578125" style="331" customWidth="1"/>
    <col min="14853" max="14853" width="13" style="331" bestFit="1" customWidth="1"/>
    <col min="14854" max="14854" width="26" style="331" customWidth="1"/>
    <col min="14855" max="14874" width="9.42578125" style="331" customWidth="1"/>
    <col min="14875" max="14875" width="17.85546875" style="331" customWidth="1"/>
    <col min="14876" max="14876" width="9.42578125" style="331" customWidth="1"/>
    <col min="14877" max="15107" width="9.140625" style="331"/>
    <col min="15108" max="15108" width="3.42578125" style="331" customWidth="1"/>
    <col min="15109" max="15109" width="13" style="331" bestFit="1" customWidth="1"/>
    <col min="15110" max="15110" width="26" style="331" customWidth="1"/>
    <col min="15111" max="15130" width="9.42578125" style="331" customWidth="1"/>
    <col min="15131" max="15131" width="17.85546875" style="331" customWidth="1"/>
    <col min="15132" max="15132" width="9.42578125" style="331" customWidth="1"/>
    <col min="15133" max="15363" width="9.140625" style="331"/>
    <col min="15364" max="15364" width="3.42578125" style="331" customWidth="1"/>
    <col min="15365" max="15365" width="13" style="331" bestFit="1" customWidth="1"/>
    <col min="15366" max="15366" width="26" style="331" customWidth="1"/>
    <col min="15367" max="15386" width="9.42578125" style="331" customWidth="1"/>
    <col min="15387" max="15387" width="17.85546875" style="331" customWidth="1"/>
    <col min="15388" max="15388" width="9.42578125" style="331" customWidth="1"/>
    <col min="15389" max="15619" width="9.140625" style="331"/>
    <col min="15620" max="15620" width="3.42578125" style="331" customWidth="1"/>
    <col min="15621" max="15621" width="13" style="331" bestFit="1" customWidth="1"/>
    <col min="15622" max="15622" width="26" style="331" customWidth="1"/>
    <col min="15623" max="15642" width="9.42578125" style="331" customWidth="1"/>
    <col min="15643" max="15643" width="17.85546875" style="331" customWidth="1"/>
    <col min="15644" max="15644" width="9.42578125" style="331" customWidth="1"/>
    <col min="15645" max="15875" width="9.140625" style="331"/>
    <col min="15876" max="15876" width="3.42578125" style="331" customWidth="1"/>
    <col min="15877" max="15877" width="13" style="331" bestFit="1" customWidth="1"/>
    <col min="15878" max="15878" width="26" style="331" customWidth="1"/>
    <col min="15879" max="15898" width="9.42578125" style="331" customWidth="1"/>
    <col min="15899" max="15899" width="17.85546875" style="331" customWidth="1"/>
    <col min="15900" max="15900" width="9.42578125" style="331" customWidth="1"/>
    <col min="15901" max="16131" width="9.140625" style="331"/>
    <col min="16132" max="16132" width="3.42578125" style="331" customWidth="1"/>
    <col min="16133" max="16133" width="13" style="331" bestFit="1" customWidth="1"/>
    <col min="16134" max="16134" width="26" style="331" customWidth="1"/>
    <col min="16135" max="16154" width="9.42578125" style="331" customWidth="1"/>
    <col min="16155" max="16155" width="17.85546875" style="331" customWidth="1"/>
    <col min="16156" max="16156" width="9.42578125" style="331" customWidth="1"/>
    <col min="16157" max="16384" width="9.140625" style="331"/>
  </cols>
  <sheetData>
    <row r="1" spans="4:31" ht="3" customHeight="1"/>
    <row r="2" spans="4:31" ht="1.5" customHeight="1"/>
    <row r="3" spans="4:31" ht="30" customHeight="1">
      <c r="D3" s="944" t="s">
        <v>279</v>
      </c>
      <c r="E3" s="945"/>
      <c r="F3" s="945"/>
      <c r="G3" s="945"/>
      <c r="H3" s="945"/>
      <c r="I3" s="945"/>
      <c r="J3" s="945"/>
      <c r="K3" s="945"/>
      <c r="L3" s="945"/>
      <c r="M3" s="945"/>
      <c r="N3" s="945"/>
      <c r="O3" s="945"/>
      <c r="P3" s="945"/>
      <c r="Q3" s="945"/>
      <c r="R3" s="945"/>
      <c r="S3" s="945"/>
      <c r="T3" s="945"/>
      <c r="U3" s="945"/>
      <c r="V3" s="945"/>
      <c r="W3" s="945"/>
      <c r="X3" s="945"/>
      <c r="Y3" s="945"/>
      <c r="Z3" s="945"/>
      <c r="AA3" s="945"/>
      <c r="AB3" s="945"/>
    </row>
    <row r="4" spans="4:31" ht="14.45" customHeight="1">
      <c r="D4" s="946" t="s">
        <v>280</v>
      </c>
      <c r="E4" s="947"/>
      <c r="F4" s="947"/>
      <c r="G4" s="947"/>
      <c r="H4" s="947"/>
      <c r="I4" s="947"/>
      <c r="J4" s="947"/>
      <c r="K4" s="947"/>
      <c r="L4" s="947"/>
      <c r="M4" s="947"/>
      <c r="N4" s="947"/>
      <c r="O4" s="947"/>
      <c r="P4" s="947"/>
      <c r="Q4" s="947"/>
      <c r="R4" s="947"/>
      <c r="S4" s="947"/>
      <c r="T4" s="947"/>
      <c r="U4" s="947"/>
      <c r="V4" s="947"/>
      <c r="W4" s="947"/>
      <c r="X4" s="947"/>
      <c r="Y4" s="947"/>
      <c r="Z4" s="947"/>
      <c r="AA4" s="947"/>
      <c r="AB4" s="947"/>
    </row>
    <row r="5" spans="4:31" ht="6.95" customHeight="1">
      <c r="D5" s="332"/>
      <c r="E5" s="333"/>
      <c r="F5" s="333"/>
      <c r="G5" s="333"/>
      <c r="H5" s="333"/>
      <c r="I5" s="333"/>
      <c r="J5" s="333"/>
      <c r="K5" s="333"/>
      <c r="L5" s="333"/>
      <c r="M5" s="333"/>
      <c r="N5" s="333"/>
      <c r="O5" s="333"/>
      <c r="P5" s="333"/>
      <c r="Q5" s="333"/>
      <c r="R5" s="333"/>
      <c r="S5" s="333"/>
      <c r="T5" s="333"/>
      <c r="U5" s="333"/>
      <c r="V5" s="333"/>
      <c r="W5" s="333"/>
      <c r="X5" s="333"/>
      <c r="Y5" s="333"/>
      <c r="Z5" s="333"/>
      <c r="AA5" s="333"/>
      <c r="AB5" s="333"/>
    </row>
    <row r="6" spans="4:31" ht="25.15" customHeight="1">
      <c r="D6" s="948" t="s">
        <v>281</v>
      </c>
      <c r="E6" s="949"/>
      <c r="F6" s="949"/>
      <c r="G6" s="951">
        <f>IF('Input Data'!E6="","",'Input Data'!E6)</f>
        <v>307821</v>
      </c>
      <c r="H6" s="951"/>
      <c r="I6" s="952" t="s">
        <v>282</v>
      </c>
      <c r="J6" s="953"/>
      <c r="K6" s="951" t="str">
        <f>IF('Input Data'!I2="","",'Input Data'!I2)</f>
        <v>2026-2027</v>
      </c>
      <c r="L6" s="951"/>
      <c r="M6" s="950"/>
      <c r="N6" s="950"/>
      <c r="O6" s="337"/>
      <c r="P6" s="337"/>
      <c r="Q6" s="337"/>
      <c r="R6" s="335"/>
      <c r="S6" s="335"/>
      <c r="T6" s="335"/>
      <c r="U6" s="335"/>
      <c r="V6" s="335"/>
      <c r="W6" s="335"/>
      <c r="X6" s="335"/>
      <c r="Y6" s="336"/>
      <c r="Z6" s="336"/>
      <c r="AA6" s="336"/>
      <c r="AB6" s="336"/>
    </row>
    <row r="7" spans="4:31" ht="25.15" customHeight="1" thickBot="1">
      <c r="D7" s="948" t="s">
        <v>283</v>
      </c>
      <c r="E7" s="949"/>
      <c r="F7" s="949"/>
      <c r="G7" s="951" t="str">
        <f>IF('Input Data'!E5="","",'Input Data'!E5)</f>
        <v>GEN. TOMAS MASCARDO NATIONAL HIGH SCHOOL</v>
      </c>
      <c r="H7" s="951"/>
      <c r="I7" s="951"/>
      <c r="J7" s="951"/>
      <c r="K7" s="951"/>
      <c r="L7" s="951"/>
      <c r="M7" s="952"/>
      <c r="N7" s="953"/>
      <c r="O7" s="334"/>
      <c r="P7" s="948" t="s">
        <v>184</v>
      </c>
      <c r="Q7" s="948"/>
      <c r="R7" s="954">
        <f>IF('Input Data'!I3="","",'Input Data'!I3)</f>
        <v>10</v>
      </c>
      <c r="S7" s="954"/>
      <c r="T7" s="954"/>
      <c r="U7" s="337"/>
      <c r="V7" s="337"/>
      <c r="W7" s="953" t="s">
        <v>185</v>
      </c>
      <c r="X7" s="953"/>
      <c r="Y7" s="951" t="str">
        <f>IF('Input Data'!I4="","",'Input Data'!I4)</f>
        <v>PEARL</v>
      </c>
      <c r="Z7" s="951"/>
      <c r="AA7" s="951"/>
      <c r="AB7" s="336"/>
    </row>
    <row r="8" spans="4:31" ht="17.649999999999999" customHeight="1" thickBot="1">
      <c r="D8" s="955" t="s">
        <v>284</v>
      </c>
      <c r="E8" s="958" t="s">
        <v>285</v>
      </c>
      <c r="F8" s="959"/>
      <c r="G8" s="939" t="s">
        <v>286</v>
      </c>
      <c r="H8" s="939"/>
      <c r="I8" s="939" t="s">
        <v>286</v>
      </c>
      <c r="J8" s="939"/>
      <c r="K8" s="939" t="s">
        <v>286</v>
      </c>
      <c r="L8" s="939"/>
      <c r="M8" s="939" t="s">
        <v>286</v>
      </c>
      <c r="N8" s="939"/>
      <c r="O8" s="939" t="s">
        <v>286</v>
      </c>
      <c r="P8" s="939"/>
      <c r="Q8" s="939" t="s">
        <v>286</v>
      </c>
      <c r="R8" s="939"/>
      <c r="S8" s="939" t="s">
        <v>286</v>
      </c>
      <c r="T8" s="939"/>
      <c r="U8" s="940" t="s">
        <v>286</v>
      </c>
      <c r="V8" s="941"/>
      <c r="W8" s="940" t="s">
        <v>286</v>
      </c>
      <c r="X8" s="941"/>
      <c r="Y8" s="940" t="s">
        <v>286</v>
      </c>
      <c r="Z8" s="941"/>
      <c r="AA8" s="933" t="s">
        <v>287</v>
      </c>
      <c r="AB8" s="336"/>
    </row>
    <row r="9" spans="4:31" ht="24.75" customHeight="1" thickBot="1">
      <c r="D9" s="956"/>
      <c r="E9" s="960"/>
      <c r="F9" s="961"/>
      <c r="G9" s="939"/>
      <c r="H9" s="939"/>
      <c r="I9" s="939"/>
      <c r="J9" s="939"/>
      <c r="K9" s="939"/>
      <c r="L9" s="939"/>
      <c r="M9" s="939"/>
      <c r="N9" s="939"/>
      <c r="O9" s="939"/>
      <c r="P9" s="939"/>
      <c r="Q9" s="939"/>
      <c r="R9" s="939"/>
      <c r="S9" s="939"/>
      <c r="T9" s="939"/>
      <c r="U9" s="942"/>
      <c r="V9" s="943"/>
      <c r="W9" s="942"/>
      <c r="X9" s="943"/>
      <c r="Y9" s="942"/>
      <c r="Z9" s="943"/>
      <c r="AA9" s="934"/>
      <c r="AB9" s="336"/>
    </row>
    <row r="10" spans="4:31" ht="15" customHeight="1">
      <c r="D10" s="956"/>
      <c r="E10" s="960"/>
      <c r="F10" s="961"/>
      <c r="G10" s="937" t="s">
        <v>288</v>
      </c>
      <c r="H10" s="930"/>
      <c r="I10" s="929" t="s">
        <v>288</v>
      </c>
      <c r="J10" s="938"/>
      <c r="K10" s="929" t="s">
        <v>288</v>
      </c>
      <c r="L10" s="930"/>
      <c r="M10" s="929" t="s">
        <v>288</v>
      </c>
      <c r="N10" s="930"/>
      <c r="O10" s="929" t="s">
        <v>288</v>
      </c>
      <c r="P10" s="930"/>
      <c r="Q10" s="929" t="s">
        <v>288</v>
      </c>
      <c r="R10" s="930"/>
      <c r="S10" s="929" t="s">
        <v>288</v>
      </c>
      <c r="T10" s="930"/>
      <c r="U10" s="929" t="s">
        <v>288</v>
      </c>
      <c r="V10" s="930"/>
      <c r="W10" s="929" t="s">
        <v>288</v>
      </c>
      <c r="X10" s="930"/>
      <c r="Y10" s="929" t="s">
        <v>288</v>
      </c>
      <c r="Z10" s="930"/>
      <c r="AA10" s="935"/>
      <c r="AB10" s="336"/>
    </row>
    <row r="11" spans="4:31" ht="16.899999999999999" customHeight="1" thickBot="1">
      <c r="D11" s="957"/>
      <c r="E11" s="962"/>
      <c r="F11" s="963"/>
      <c r="G11" s="424" t="s">
        <v>289</v>
      </c>
      <c r="H11" s="425" t="s">
        <v>290</v>
      </c>
      <c r="I11" s="426" t="s">
        <v>289</v>
      </c>
      <c r="J11" s="427" t="s">
        <v>290</v>
      </c>
      <c r="K11" s="426" t="s">
        <v>289</v>
      </c>
      <c r="L11" s="425" t="s">
        <v>290</v>
      </c>
      <c r="M11" s="428" t="s">
        <v>289</v>
      </c>
      <c r="N11" s="425" t="s">
        <v>290</v>
      </c>
      <c r="O11" s="426" t="s">
        <v>289</v>
      </c>
      <c r="P11" s="425" t="s">
        <v>290</v>
      </c>
      <c r="Q11" s="426" t="s">
        <v>289</v>
      </c>
      <c r="R11" s="425" t="s">
        <v>290</v>
      </c>
      <c r="S11" s="426" t="s">
        <v>289</v>
      </c>
      <c r="T11" s="425" t="s">
        <v>290</v>
      </c>
      <c r="U11" s="429" t="s">
        <v>289</v>
      </c>
      <c r="V11" s="427" t="s">
        <v>290</v>
      </c>
      <c r="W11" s="426" t="s">
        <v>289</v>
      </c>
      <c r="X11" s="427" t="s">
        <v>290</v>
      </c>
      <c r="Y11" s="426" t="s">
        <v>289</v>
      </c>
      <c r="Z11" s="425" t="s">
        <v>290</v>
      </c>
      <c r="AA11" s="936"/>
      <c r="AB11" s="336"/>
    </row>
    <row r="12" spans="4:31" ht="20.100000000000001" customHeight="1">
      <c r="D12" s="413">
        <f>IF(E12="","",SUBTOTAL(103,$E$12:E12))</f>
        <v>1</v>
      </c>
      <c r="E12" s="931" t="str">
        <f>IF('Input Data'!I10="","",'Input Data'!I10)</f>
        <v>DELA CRUZ, JUAN SANTOS</v>
      </c>
      <c r="F12" s="932"/>
      <c r="G12" s="414"/>
      <c r="H12" s="415"/>
      <c r="I12" s="416"/>
      <c r="J12" s="417"/>
      <c r="K12" s="414"/>
      <c r="L12" s="415"/>
      <c r="M12" s="416"/>
      <c r="N12" s="415"/>
      <c r="O12" s="418"/>
      <c r="P12" s="415"/>
      <c r="Q12" s="419" t="s">
        <v>162</v>
      </c>
      <c r="R12" s="420" t="s">
        <v>162</v>
      </c>
      <c r="S12" s="419" t="s">
        <v>162</v>
      </c>
      <c r="T12" s="420" t="s">
        <v>162</v>
      </c>
      <c r="U12" s="421" t="s">
        <v>162</v>
      </c>
      <c r="V12" s="422" t="s">
        <v>162</v>
      </c>
      <c r="W12" s="419" t="s">
        <v>162</v>
      </c>
      <c r="X12" s="422" t="s">
        <v>162</v>
      </c>
      <c r="Y12" s="419" t="s">
        <v>162</v>
      </c>
      <c r="Z12" s="420" t="s">
        <v>162</v>
      </c>
      <c r="AA12" s="423" t="s">
        <v>162</v>
      </c>
      <c r="AB12" s="336"/>
      <c r="AE12" s="331">
        <f t="shared" ref="AE12:AE31" si="0">IF(E12="",0,1)</f>
        <v>1</v>
      </c>
    </row>
    <row r="13" spans="4:31" ht="20.100000000000001" customHeight="1">
      <c r="D13" s="413">
        <f>IF(E13="","",SUBTOTAL(103,$E$12:E13))</f>
        <v>2</v>
      </c>
      <c r="E13" s="916" t="str">
        <f>IF('Input Data'!I11="","",'Input Data'!I11)</f>
        <v>REYES, MARK VILLANUEVA</v>
      </c>
      <c r="F13" s="917"/>
      <c r="G13" s="338"/>
      <c r="H13" s="339"/>
      <c r="I13" s="340"/>
      <c r="J13" s="341"/>
      <c r="K13" s="338"/>
      <c r="L13" s="339"/>
      <c r="M13" s="340"/>
      <c r="N13" s="339"/>
      <c r="O13" s="342"/>
      <c r="P13" s="339"/>
      <c r="Q13" s="343"/>
      <c r="R13" s="344"/>
      <c r="S13" s="343"/>
      <c r="T13" s="344"/>
      <c r="U13" s="345"/>
      <c r="V13" s="346"/>
      <c r="W13" s="343"/>
      <c r="X13" s="346"/>
      <c r="Y13" s="343"/>
      <c r="Z13" s="344"/>
      <c r="AA13" s="347"/>
      <c r="AB13" s="336"/>
      <c r="AE13" s="331">
        <f t="shared" si="0"/>
        <v>1</v>
      </c>
    </row>
    <row r="14" spans="4:31" ht="20.100000000000001" customHeight="1">
      <c r="D14" s="413">
        <f>IF(E14="","",SUBTOTAL(103,$E$12:E14))</f>
        <v>3</v>
      </c>
      <c r="E14" s="916" t="str">
        <f>IF('Input Data'!I12="","",'Input Data'!I12)</f>
        <v>SANTOS, CARLO MENDOZA</v>
      </c>
      <c r="F14" s="917"/>
      <c r="G14" s="338"/>
      <c r="H14" s="339"/>
      <c r="I14" s="340"/>
      <c r="J14" s="341"/>
      <c r="K14" s="338"/>
      <c r="L14" s="339"/>
      <c r="M14" s="340"/>
      <c r="N14" s="339"/>
      <c r="O14" s="342"/>
      <c r="P14" s="339"/>
      <c r="Q14" s="343"/>
      <c r="R14" s="344"/>
      <c r="S14" s="343"/>
      <c r="T14" s="344"/>
      <c r="U14" s="345"/>
      <c r="V14" s="346"/>
      <c r="W14" s="343"/>
      <c r="X14" s="346"/>
      <c r="Y14" s="343"/>
      <c r="Z14" s="344"/>
      <c r="AA14" s="347"/>
      <c r="AB14" s="336"/>
      <c r="AE14" s="331">
        <f t="shared" si="0"/>
        <v>1</v>
      </c>
    </row>
    <row r="15" spans="4:31" ht="20.100000000000001" customHeight="1">
      <c r="D15" s="413">
        <f>IF(E15="","",SUBTOTAL(103,$E$12:E15))</f>
        <v>4</v>
      </c>
      <c r="E15" s="916" t="str">
        <f>IF('Input Data'!I13="","",'Input Data'!I13)</f>
        <v>MENDOZA, GABRIEL LOPEZ</v>
      </c>
      <c r="F15" s="917"/>
      <c r="G15" s="338"/>
      <c r="H15" s="339"/>
      <c r="I15" s="340"/>
      <c r="J15" s="341"/>
      <c r="K15" s="338"/>
      <c r="L15" s="339"/>
      <c r="M15" s="340"/>
      <c r="N15" s="339"/>
      <c r="O15" s="342"/>
      <c r="P15" s="339"/>
      <c r="Q15" s="343"/>
      <c r="R15" s="344"/>
      <c r="S15" s="343"/>
      <c r="T15" s="344"/>
      <c r="U15" s="345"/>
      <c r="V15" s="346"/>
      <c r="W15" s="343"/>
      <c r="X15" s="346"/>
      <c r="Y15" s="343"/>
      <c r="Z15" s="344"/>
      <c r="AA15" s="347"/>
      <c r="AB15" s="336"/>
      <c r="AE15" s="331">
        <f t="shared" si="0"/>
        <v>1</v>
      </c>
    </row>
    <row r="16" spans="4:31" ht="20.100000000000001" customHeight="1">
      <c r="D16" s="413">
        <f>IF(E16="","",SUBTOTAL(103,$E$12:E16))</f>
        <v>5</v>
      </c>
      <c r="E16" s="916" t="str">
        <f>IF('Input Data'!I14="","",'Input Data'!I14)</f>
        <v>VILLANUEVA, ADRIAN TORRES</v>
      </c>
      <c r="F16" s="917"/>
      <c r="G16" s="338"/>
      <c r="H16" s="339"/>
      <c r="I16" s="340"/>
      <c r="J16" s="341"/>
      <c r="K16" s="338"/>
      <c r="L16" s="339"/>
      <c r="M16" s="340"/>
      <c r="N16" s="339"/>
      <c r="O16" s="342"/>
      <c r="P16" s="339"/>
      <c r="Q16" s="343"/>
      <c r="R16" s="344"/>
      <c r="S16" s="343"/>
      <c r="T16" s="344"/>
      <c r="U16" s="345"/>
      <c r="V16" s="346"/>
      <c r="W16" s="343"/>
      <c r="X16" s="346"/>
      <c r="Y16" s="343"/>
      <c r="Z16" s="344"/>
      <c r="AA16" s="347"/>
      <c r="AB16" s="336"/>
      <c r="AE16" s="331">
        <f t="shared" si="0"/>
        <v>1</v>
      </c>
    </row>
    <row r="17" spans="4:31" ht="20.100000000000001" customHeight="1">
      <c r="D17" s="413">
        <f>IF(E17="","",SUBTOTAL(103,$E$12:E17))</f>
        <v>6</v>
      </c>
      <c r="E17" s="916" t="str">
        <f>IF('Input Data'!I15="","",'Input Data'!I15)</f>
        <v>LOPEZ, JOSHUA RAMOS</v>
      </c>
      <c r="F17" s="917"/>
      <c r="G17" s="338"/>
      <c r="H17" s="339"/>
      <c r="I17" s="340"/>
      <c r="J17" s="341"/>
      <c r="K17" s="338"/>
      <c r="L17" s="339"/>
      <c r="M17" s="340"/>
      <c r="N17" s="339"/>
      <c r="O17" s="342"/>
      <c r="P17" s="339"/>
      <c r="Q17" s="343"/>
      <c r="R17" s="344"/>
      <c r="S17" s="343"/>
      <c r="T17" s="344"/>
      <c r="U17" s="345"/>
      <c r="V17" s="346"/>
      <c r="W17" s="343"/>
      <c r="X17" s="346"/>
      <c r="Y17" s="343"/>
      <c r="Z17" s="344"/>
      <c r="AA17" s="347"/>
      <c r="AB17" s="336"/>
      <c r="AE17" s="331">
        <f t="shared" si="0"/>
        <v>1</v>
      </c>
    </row>
    <row r="18" spans="4:31" ht="20.100000000000001" customHeight="1">
      <c r="D18" s="413">
        <f>IF(E18="","",SUBTOTAL(103,$E$12:E18))</f>
        <v>7</v>
      </c>
      <c r="E18" s="916" t="str">
        <f>IF('Input Data'!I16="","",'Input Data'!I16)</f>
        <v>TORRES, DANIEL BAUTISTA</v>
      </c>
      <c r="F18" s="917"/>
      <c r="G18" s="338"/>
      <c r="H18" s="339"/>
      <c r="I18" s="340"/>
      <c r="J18" s="341"/>
      <c r="K18" s="338"/>
      <c r="L18" s="339"/>
      <c r="M18" s="340"/>
      <c r="N18" s="339"/>
      <c r="O18" s="342"/>
      <c r="P18" s="339"/>
      <c r="Q18" s="343"/>
      <c r="R18" s="344"/>
      <c r="S18" s="343"/>
      <c r="T18" s="344"/>
      <c r="U18" s="345"/>
      <c r="V18" s="346"/>
      <c r="W18" s="343"/>
      <c r="X18" s="346"/>
      <c r="Y18" s="343"/>
      <c r="Z18" s="344"/>
      <c r="AA18" s="347"/>
      <c r="AB18" s="336"/>
      <c r="AE18" s="331">
        <f t="shared" si="0"/>
        <v>1</v>
      </c>
    </row>
    <row r="19" spans="4:31" ht="20.100000000000001" customHeight="1">
      <c r="D19" s="413">
        <f>IF(E19="","",SUBTOTAL(103,$E$12:E19))</f>
        <v>8</v>
      </c>
      <c r="E19" s="916" t="str">
        <f>IF('Input Data'!I17="","",'Input Data'!I17)</f>
        <v>RAMOS, CHRISTIAN GARCIA</v>
      </c>
      <c r="F19" s="917"/>
      <c r="G19" s="338"/>
      <c r="H19" s="339"/>
      <c r="I19" s="340"/>
      <c r="J19" s="341"/>
      <c r="K19" s="338"/>
      <c r="L19" s="339"/>
      <c r="M19" s="340"/>
      <c r="N19" s="339"/>
      <c r="O19" s="342"/>
      <c r="P19" s="339"/>
      <c r="Q19" s="343"/>
      <c r="R19" s="344"/>
      <c r="S19" s="343"/>
      <c r="T19" s="344"/>
      <c r="U19" s="345"/>
      <c r="V19" s="346"/>
      <c r="W19" s="343"/>
      <c r="X19" s="346"/>
      <c r="Y19" s="343"/>
      <c r="Z19" s="344"/>
      <c r="AA19" s="347"/>
      <c r="AB19" s="336"/>
      <c r="AE19" s="331">
        <f t="shared" si="0"/>
        <v>1</v>
      </c>
    </row>
    <row r="20" spans="4:31" ht="20.100000000000001" customHeight="1">
      <c r="D20" s="413">
        <f>IF(E20="","",SUBTOTAL(103,$E$12:E20))</f>
        <v>9</v>
      </c>
      <c r="E20" s="916" t="str">
        <f>IF('Input Data'!I18="","",'Input Data'!I18)</f>
        <v>BAUTISTA, KEVIN MORALES</v>
      </c>
      <c r="F20" s="917"/>
      <c r="G20" s="338"/>
      <c r="H20" s="339"/>
      <c r="I20" s="340"/>
      <c r="J20" s="341"/>
      <c r="K20" s="338"/>
      <c r="L20" s="339"/>
      <c r="M20" s="340"/>
      <c r="N20" s="339"/>
      <c r="O20" s="342"/>
      <c r="P20" s="339"/>
      <c r="Q20" s="343"/>
      <c r="R20" s="344"/>
      <c r="S20" s="343"/>
      <c r="T20" s="344"/>
      <c r="U20" s="345"/>
      <c r="V20" s="346"/>
      <c r="W20" s="343"/>
      <c r="X20" s="346"/>
      <c r="Y20" s="343"/>
      <c r="Z20" s="344"/>
      <c r="AA20" s="347"/>
      <c r="AB20" s="336"/>
      <c r="AE20" s="331">
        <f t="shared" si="0"/>
        <v>1</v>
      </c>
    </row>
    <row r="21" spans="4:31" ht="20.100000000000001" customHeight="1">
      <c r="D21" s="413">
        <f>IF(E21="","",SUBTOTAL(103,$E$12:E21))</f>
        <v>10</v>
      </c>
      <c r="E21" s="916" t="str">
        <f>IF('Input Data'!I19="","",'Input Data'!I19)</f>
        <v>GARCIA, PAOLO FERNANDEZ</v>
      </c>
      <c r="F21" s="917"/>
      <c r="G21" s="338"/>
      <c r="H21" s="339"/>
      <c r="I21" s="340"/>
      <c r="J21" s="341"/>
      <c r="K21" s="338"/>
      <c r="L21" s="339"/>
      <c r="M21" s="340"/>
      <c r="N21" s="339"/>
      <c r="O21" s="342"/>
      <c r="P21" s="339"/>
      <c r="Q21" s="343"/>
      <c r="R21" s="344"/>
      <c r="S21" s="343"/>
      <c r="T21" s="344"/>
      <c r="U21" s="345"/>
      <c r="V21" s="346"/>
      <c r="W21" s="343"/>
      <c r="X21" s="346"/>
      <c r="Y21" s="343"/>
      <c r="Z21" s="344"/>
      <c r="AA21" s="347"/>
      <c r="AB21" s="336"/>
      <c r="AE21" s="331">
        <f t="shared" si="0"/>
        <v>1</v>
      </c>
    </row>
    <row r="22" spans="4:31" ht="20.100000000000001" customHeight="1">
      <c r="D22" s="413">
        <f>IF(E22="","",SUBTOTAL(103,$E$12:E22))</f>
        <v>11</v>
      </c>
      <c r="E22" s="916" t="str">
        <f>IF('Input Data'!I20="","",'Input Data'!I20)</f>
        <v>MORALES, ANGELO AQUINO</v>
      </c>
      <c r="F22" s="917"/>
      <c r="G22" s="338"/>
      <c r="H22" s="339"/>
      <c r="I22" s="340"/>
      <c r="J22" s="341"/>
      <c r="K22" s="338"/>
      <c r="L22" s="339"/>
      <c r="M22" s="340"/>
      <c r="N22" s="339"/>
      <c r="O22" s="342"/>
      <c r="P22" s="339"/>
      <c r="Q22" s="343"/>
      <c r="R22" s="344"/>
      <c r="S22" s="343"/>
      <c r="T22" s="344"/>
      <c r="U22" s="345"/>
      <c r="V22" s="346"/>
      <c r="W22" s="343"/>
      <c r="X22" s="346"/>
      <c r="Y22" s="343"/>
      <c r="Z22" s="344"/>
      <c r="AA22" s="347"/>
      <c r="AB22" s="336"/>
      <c r="AE22" s="331">
        <f t="shared" si="0"/>
        <v>1</v>
      </c>
    </row>
    <row r="23" spans="4:31" ht="20.100000000000001" customHeight="1">
      <c r="D23" s="413">
        <f>IF(E23="","",SUBTOTAL(103,$E$12:E23))</f>
        <v>12</v>
      </c>
      <c r="E23" s="916" t="str">
        <f>IF('Input Data'!I21="","",'Input Data'!I21)</f>
        <v>FERNANDEZ, NATHANIEL SALAZAR</v>
      </c>
      <c r="F23" s="917"/>
      <c r="G23" s="338"/>
      <c r="H23" s="339"/>
      <c r="I23" s="340"/>
      <c r="J23" s="341"/>
      <c r="K23" s="338"/>
      <c r="L23" s="339"/>
      <c r="M23" s="340"/>
      <c r="N23" s="339"/>
      <c r="O23" s="342"/>
      <c r="P23" s="339"/>
      <c r="Q23" s="343"/>
      <c r="R23" s="344"/>
      <c r="S23" s="343"/>
      <c r="T23" s="344"/>
      <c r="U23" s="345"/>
      <c r="V23" s="346"/>
      <c r="W23" s="343"/>
      <c r="X23" s="346"/>
      <c r="Y23" s="343"/>
      <c r="Z23" s="344"/>
      <c r="AA23" s="347"/>
      <c r="AB23" s="336"/>
      <c r="AE23" s="331">
        <f t="shared" si="0"/>
        <v>1</v>
      </c>
    </row>
    <row r="24" spans="4:31" ht="20.100000000000001" customHeight="1">
      <c r="D24" s="413">
        <f>IF(E24="","",SUBTOTAL(103,$E$12:E24))</f>
        <v>13</v>
      </c>
      <c r="E24" s="916" t="str">
        <f>IF('Input Data'!I22="","",'Input Data'!I22)</f>
        <v>AQUINO, FRANCIS GUTIERREZ</v>
      </c>
      <c r="F24" s="917"/>
      <c r="G24" s="338"/>
      <c r="H24" s="339"/>
      <c r="I24" s="340"/>
      <c r="J24" s="341"/>
      <c r="K24" s="338"/>
      <c r="L24" s="339"/>
      <c r="M24" s="340"/>
      <c r="N24" s="339"/>
      <c r="O24" s="342"/>
      <c r="P24" s="339"/>
      <c r="Q24" s="343"/>
      <c r="R24" s="344"/>
      <c r="S24" s="343"/>
      <c r="T24" s="344"/>
      <c r="U24" s="345"/>
      <c r="V24" s="346"/>
      <c r="W24" s="343"/>
      <c r="X24" s="346"/>
      <c r="Y24" s="343"/>
      <c r="Z24" s="344"/>
      <c r="AA24" s="347"/>
      <c r="AB24" s="336"/>
      <c r="AE24" s="331">
        <f t="shared" si="0"/>
        <v>1</v>
      </c>
    </row>
    <row r="25" spans="4:31" ht="20.100000000000001" customHeight="1">
      <c r="D25" s="413">
        <f>IF(E25="","",SUBTOTAL(103,$E$12:E25))</f>
        <v>14</v>
      </c>
      <c r="E25" s="916" t="str">
        <f>IF('Input Data'!I23="","",'Input Data'!I23)</f>
        <v>SALAZAR, DOMINIC PONCE</v>
      </c>
      <c r="F25" s="917"/>
      <c r="G25" s="338"/>
      <c r="H25" s="339"/>
      <c r="I25" s="340"/>
      <c r="J25" s="341"/>
      <c r="K25" s="338"/>
      <c r="L25" s="339"/>
      <c r="M25" s="340"/>
      <c r="N25" s="339"/>
      <c r="O25" s="342"/>
      <c r="P25" s="339"/>
      <c r="Q25" s="343"/>
      <c r="R25" s="344"/>
      <c r="S25" s="343"/>
      <c r="T25" s="344"/>
      <c r="U25" s="345"/>
      <c r="V25" s="346"/>
      <c r="W25" s="343"/>
      <c r="X25" s="346"/>
      <c r="Y25" s="343"/>
      <c r="Z25" s="344"/>
      <c r="AA25" s="347"/>
      <c r="AB25" s="336"/>
      <c r="AE25" s="331">
        <f t="shared" si="0"/>
        <v>1</v>
      </c>
    </row>
    <row r="26" spans="4:31" ht="20.100000000000001" customHeight="1">
      <c r="D26" s="413">
        <f>IF(E26="","",SUBTOTAL(103,$E$12:E26))</f>
        <v>15</v>
      </c>
      <c r="E26" s="916" t="str">
        <f>IF('Input Data'!I24="","",'Input Data'!I24)</f>
        <v>GUTIERREZ, EMMANUEL RIVERA</v>
      </c>
      <c r="F26" s="917"/>
      <c r="G26" s="338"/>
      <c r="H26" s="339"/>
      <c r="I26" s="340"/>
      <c r="J26" s="341"/>
      <c r="K26" s="338"/>
      <c r="L26" s="339"/>
      <c r="M26" s="340"/>
      <c r="N26" s="339"/>
      <c r="O26" s="342"/>
      <c r="P26" s="339"/>
      <c r="Q26" s="343"/>
      <c r="R26" s="344"/>
      <c r="S26" s="343"/>
      <c r="T26" s="344"/>
      <c r="U26" s="345"/>
      <c r="V26" s="346"/>
      <c r="W26" s="343"/>
      <c r="X26" s="346"/>
      <c r="Y26" s="343"/>
      <c r="Z26" s="344"/>
      <c r="AA26" s="347"/>
      <c r="AB26" s="336"/>
      <c r="AE26" s="331">
        <f t="shared" si="0"/>
        <v>1</v>
      </c>
    </row>
    <row r="27" spans="4:31" ht="20.100000000000001" customHeight="1">
      <c r="D27" s="413">
        <f>IF(E27="","",SUBTOTAL(103,$E$12:E27))</f>
        <v>16</v>
      </c>
      <c r="E27" s="916" t="str">
        <f>IF('Input Data'!I25="","",'Input Data'!I25)</f>
        <v>PONCE, PATRICK CRUZ</v>
      </c>
      <c r="F27" s="917"/>
      <c r="G27" s="338"/>
      <c r="H27" s="339"/>
      <c r="I27" s="340"/>
      <c r="J27" s="341"/>
      <c r="K27" s="338"/>
      <c r="L27" s="339"/>
      <c r="M27" s="340"/>
      <c r="N27" s="339"/>
      <c r="O27" s="342"/>
      <c r="P27" s="339"/>
      <c r="Q27" s="343"/>
      <c r="R27" s="344"/>
      <c r="S27" s="343"/>
      <c r="T27" s="344"/>
      <c r="U27" s="345"/>
      <c r="V27" s="346"/>
      <c r="W27" s="343"/>
      <c r="X27" s="346"/>
      <c r="Y27" s="343"/>
      <c r="Z27" s="344"/>
      <c r="AA27" s="347"/>
      <c r="AB27" s="336"/>
      <c r="AE27" s="331">
        <f t="shared" si="0"/>
        <v>1</v>
      </c>
    </row>
    <row r="28" spans="4:31" ht="20.100000000000001" customHeight="1">
      <c r="D28" s="413">
        <f>IF(E28="","",SUBTOTAL(103,$E$12:E28))</f>
        <v>17</v>
      </c>
      <c r="E28" s="916" t="str">
        <f>IF('Input Data'!I26="","",'Input Data'!I26)</f>
        <v>RIVERA, JOSEPH RAMIREZ</v>
      </c>
      <c r="F28" s="917"/>
      <c r="G28" s="338"/>
      <c r="H28" s="339"/>
      <c r="I28" s="340"/>
      <c r="J28" s="341"/>
      <c r="K28" s="338"/>
      <c r="L28" s="339"/>
      <c r="M28" s="340"/>
      <c r="N28" s="339"/>
      <c r="O28" s="342"/>
      <c r="P28" s="339"/>
      <c r="Q28" s="343"/>
      <c r="R28" s="344"/>
      <c r="S28" s="343"/>
      <c r="T28" s="344"/>
      <c r="U28" s="345"/>
      <c r="V28" s="346"/>
      <c r="W28" s="343"/>
      <c r="X28" s="346"/>
      <c r="Y28" s="343"/>
      <c r="Z28" s="344"/>
      <c r="AA28" s="347"/>
      <c r="AB28" s="336"/>
      <c r="AE28" s="331">
        <f t="shared" si="0"/>
        <v>1</v>
      </c>
    </row>
    <row r="29" spans="4:31" ht="20.100000000000001" customHeight="1">
      <c r="D29" s="413">
        <f>IF(E29="","",SUBTOTAL(103,$E$12:E29))</f>
        <v>18</v>
      </c>
      <c r="E29" s="916" t="str">
        <f>IF('Input Data'!I27="","",'Input Data'!I27)</f>
        <v>CRUZ, BRYAN CASTILLO</v>
      </c>
      <c r="F29" s="917"/>
      <c r="G29" s="338"/>
      <c r="H29" s="339"/>
      <c r="I29" s="340"/>
      <c r="J29" s="341"/>
      <c r="K29" s="338"/>
      <c r="L29" s="339"/>
      <c r="M29" s="340"/>
      <c r="N29" s="339"/>
      <c r="O29" s="342"/>
      <c r="P29" s="339"/>
      <c r="Q29" s="343"/>
      <c r="R29" s="344"/>
      <c r="S29" s="343"/>
      <c r="T29" s="344"/>
      <c r="U29" s="345"/>
      <c r="V29" s="346"/>
      <c r="W29" s="343"/>
      <c r="X29" s="346"/>
      <c r="Y29" s="343"/>
      <c r="Z29" s="344"/>
      <c r="AA29" s="347"/>
      <c r="AB29" s="336"/>
      <c r="AE29" s="331">
        <f t="shared" si="0"/>
        <v>1</v>
      </c>
    </row>
    <row r="30" spans="4:31" ht="20.100000000000001" customHeight="1">
      <c r="D30" s="413">
        <f>IF(E30="","",SUBTOTAL(103,$E$12:E30))</f>
        <v>19</v>
      </c>
      <c r="E30" s="916" t="str">
        <f>IF('Input Data'!I28="","",'Input Data'!I28)</f>
        <v>RAMIREZ, VINCENT HERRERA</v>
      </c>
      <c r="F30" s="917"/>
      <c r="G30" s="338"/>
      <c r="H30" s="339"/>
      <c r="I30" s="340"/>
      <c r="J30" s="341"/>
      <c r="K30" s="338"/>
      <c r="L30" s="339"/>
      <c r="M30" s="340"/>
      <c r="N30" s="339"/>
      <c r="O30" s="342"/>
      <c r="P30" s="339"/>
      <c r="Q30" s="343"/>
      <c r="R30" s="344"/>
      <c r="S30" s="343"/>
      <c r="T30" s="344"/>
      <c r="U30" s="345"/>
      <c r="V30" s="346"/>
      <c r="W30" s="343"/>
      <c r="X30" s="346"/>
      <c r="Y30" s="343"/>
      <c r="Z30" s="344"/>
      <c r="AA30" s="347"/>
      <c r="AB30" s="336"/>
      <c r="AE30" s="331">
        <f t="shared" si="0"/>
        <v>1</v>
      </c>
    </row>
    <row r="31" spans="4:31" ht="20.100000000000001" customHeight="1">
      <c r="D31" s="413">
        <f>IF(E31="","",SUBTOTAL(103,$E$12:E31))</f>
        <v>20</v>
      </c>
      <c r="E31" s="916" t="str">
        <f>IF('Input Data'!I29="","",'Input Data'!I29)</f>
        <v>CASTILLO, JUSTIN NAVARRO</v>
      </c>
      <c r="F31" s="917"/>
      <c r="G31" s="338"/>
      <c r="H31" s="339"/>
      <c r="I31" s="340"/>
      <c r="J31" s="341"/>
      <c r="K31" s="338"/>
      <c r="L31" s="339"/>
      <c r="M31" s="340"/>
      <c r="N31" s="339"/>
      <c r="O31" s="342"/>
      <c r="P31" s="339"/>
      <c r="Q31" s="343"/>
      <c r="R31" s="344"/>
      <c r="S31" s="343"/>
      <c r="T31" s="344"/>
      <c r="U31" s="345"/>
      <c r="V31" s="346"/>
      <c r="W31" s="343"/>
      <c r="X31" s="346"/>
      <c r="Y31" s="343"/>
      <c r="Z31" s="344"/>
      <c r="AA31" s="347"/>
      <c r="AB31" s="336"/>
      <c r="AE31" s="331">
        <f t="shared" si="0"/>
        <v>1</v>
      </c>
    </row>
    <row r="32" spans="4:31" ht="20.100000000000001" customHeight="1">
      <c r="D32" s="413">
        <f>IF(E32="","",SUBTOTAL(103,$E$12:E32))</f>
        <v>21</v>
      </c>
      <c r="E32" s="916" t="str">
        <f>IF('Input Data'!I30="","",'Input Data'!I30)</f>
        <v>HERRERA, ADRIANNE VERGARA</v>
      </c>
      <c r="F32" s="917"/>
      <c r="G32" s="338"/>
      <c r="H32" s="339"/>
      <c r="I32" s="340"/>
      <c r="J32" s="341"/>
      <c r="K32" s="338"/>
      <c r="L32" s="339"/>
      <c r="M32" s="340"/>
      <c r="N32" s="339"/>
      <c r="O32" s="342"/>
      <c r="P32" s="339"/>
      <c r="Q32" s="343"/>
      <c r="R32" s="344"/>
      <c r="S32" s="343"/>
      <c r="T32" s="344"/>
      <c r="U32" s="345"/>
      <c r="V32" s="346"/>
      <c r="W32" s="343"/>
      <c r="X32" s="346"/>
      <c r="Y32" s="343"/>
      <c r="Z32" s="344"/>
      <c r="AA32" s="347"/>
      <c r="AB32" s="336"/>
    </row>
    <row r="33" spans="4:28" ht="20.100000000000001" customHeight="1">
      <c r="D33" s="413">
        <f>IF(E33="","",SUBTOTAL(103,$E$12:E33))</f>
        <v>22</v>
      </c>
      <c r="E33" s="916" t="str">
        <f>IF('Input Data'!I31="","",'Input Data'!I31)</f>
        <v>NAVARRO, LAWRENCE TORRES</v>
      </c>
      <c r="F33" s="917"/>
      <c r="G33" s="338"/>
      <c r="H33" s="339"/>
      <c r="I33" s="340"/>
      <c r="J33" s="341"/>
      <c r="K33" s="338"/>
      <c r="L33" s="339"/>
      <c r="M33" s="340"/>
      <c r="N33" s="339"/>
      <c r="O33" s="342"/>
      <c r="P33" s="339"/>
      <c r="Q33" s="343"/>
      <c r="R33" s="344"/>
      <c r="S33" s="343"/>
      <c r="T33" s="344"/>
      <c r="U33" s="345"/>
      <c r="V33" s="346"/>
      <c r="W33" s="343"/>
      <c r="X33" s="346"/>
      <c r="Y33" s="343"/>
      <c r="Z33" s="344"/>
      <c r="AA33" s="347"/>
      <c r="AB33" s="336"/>
    </row>
    <row r="34" spans="4:28" ht="20.100000000000001" customHeight="1">
      <c r="D34" s="413">
        <f>IF(E34="","",SUBTOTAL(103,$E$12:E34))</f>
        <v>23</v>
      </c>
      <c r="E34" s="916" t="str">
        <f>IF('Input Data'!I32="","",'Input Data'!I32)</f>
        <v>VERGARA, MIGUEL DOMINGUEZ</v>
      </c>
      <c r="F34" s="917"/>
      <c r="G34" s="338"/>
      <c r="H34" s="339"/>
      <c r="I34" s="340"/>
      <c r="J34" s="341"/>
      <c r="K34" s="338"/>
      <c r="L34" s="339"/>
      <c r="M34" s="340"/>
      <c r="N34" s="339"/>
      <c r="O34" s="342"/>
      <c r="P34" s="339"/>
      <c r="Q34" s="343"/>
      <c r="R34" s="344"/>
      <c r="S34" s="343"/>
      <c r="T34" s="344"/>
      <c r="U34" s="345"/>
      <c r="V34" s="346"/>
      <c r="W34" s="343"/>
      <c r="X34" s="346"/>
      <c r="Y34" s="343"/>
      <c r="Z34" s="344"/>
      <c r="AA34" s="347"/>
      <c r="AB34" s="336"/>
    </row>
    <row r="35" spans="4:28" ht="20.100000000000001" customHeight="1">
      <c r="D35" s="413">
        <f>IF(E35="","",SUBTOTAL(103,$E$12:E35))</f>
        <v>24</v>
      </c>
      <c r="E35" s="916" t="str">
        <f>IF('Input Data'!I33="","",'Input Data'!I33)</f>
        <v>DOMINGUEZ, ANTHONY ESPINOZA</v>
      </c>
      <c r="F35" s="917"/>
      <c r="G35" s="338"/>
      <c r="H35" s="339"/>
      <c r="I35" s="340"/>
      <c r="J35" s="341"/>
      <c r="K35" s="338"/>
      <c r="L35" s="339"/>
      <c r="M35" s="340"/>
      <c r="N35" s="339"/>
      <c r="O35" s="342"/>
      <c r="P35" s="339"/>
      <c r="Q35" s="343"/>
      <c r="R35" s="344"/>
      <c r="S35" s="343"/>
      <c r="T35" s="344"/>
      <c r="U35" s="345"/>
      <c r="V35" s="346"/>
      <c r="W35" s="343"/>
      <c r="X35" s="346"/>
      <c r="Y35" s="343"/>
      <c r="Z35" s="344"/>
      <c r="AA35" s="347"/>
      <c r="AB35" s="336"/>
    </row>
    <row r="36" spans="4:28" ht="20.100000000000001" customHeight="1">
      <c r="D36" s="413">
        <f>IF(E36="","",SUBTOTAL(103,$E$12:E36))</f>
        <v>25</v>
      </c>
      <c r="E36" s="916" t="str">
        <f>IF('Input Data'!I34="","",'Input Data'!I34)</f>
        <v>ESPINOZA, ALVIN DEL ROSARIO</v>
      </c>
      <c r="F36" s="917"/>
      <c r="G36" s="338"/>
      <c r="H36" s="339"/>
      <c r="I36" s="340"/>
      <c r="J36" s="341"/>
      <c r="K36" s="338"/>
      <c r="L36" s="339"/>
      <c r="M36" s="340"/>
      <c r="N36" s="339"/>
      <c r="O36" s="342"/>
      <c r="P36" s="339"/>
      <c r="Q36" s="343"/>
      <c r="R36" s="344"/>
      <c r="S36" s="343"/>
      <c r="T36" s="344"/>
      <c r="U36" s="345"/>
      <c r="V36" s="346"/>
      <c r="W36" s="343"/>
      <c r="X36" s="346"/>
      <c r="Y36" s="343"/>
      <c r="Z36" s="344"/>
      <c r="AA36" s="347"/>
      <c r="AB36" s="336"/>
    </row>
    <row r="37" spans="4:28" ht="20.100000000000001" customHeight="1">
      <c r="D37" s="413">
        <f>IF(E37="","",SUBTOTAL(103,$E$12:E37))</f>
        <v>26</v>
      </c>
      <c r="E37" s="916" t="str">
        <f>IF('Input Data'!I35="","",'Input Data'!I35)</f>
        <v>DEL ROSARIO, OLIVER EVANGELISTA</v>
      </c>
      <c r="F37" s="917"/>
      <c r="G37" s="338"/>
      <c r="H37" s="339"/>
      <c r="I37" s="340"/>
      <c r="J37" s="341"/>
      <c r="K37" s="338"/>
      <c r="L37" s="339"/>
      <c r="M37" s="340"/>
      <c r="N37" s="339"/>
      <c r="O37" s="342"/>
      <c r="P37" s="339"/>
      <c r="Q37" s="343"/>
      <c r="R37" s="344"/>
      <c r="S37" s="343"/>
      <c r="T37" s="344"/>
      <c r="U37" s="345"/>
      <c r="V37" s="346"/>
      <c r="W37" s="343"/>
      <c r="X37" s="346"/>
      <c r="Y37" s="343"/>
      <c r="Z37" s="344"/>
      <c r="AA37" s="347"/>
      <c r="AB37" s="336"/>
    </row>
    <row r="38" spans="4:28" ht="20.100000000000001" customHeight="1">
      <c r="D38" s="413">
        <f>IF(E38="","",SUBTOTAL(103,$E$12:E38))</f>
        <v>27</v>
      </c>
      <c r="E38" s="916" t="str">
        <f>IF('Input Data'!I36="","",'Input Data'!I36)</f>
        <v>EVANGELISTA, NOEL MERCADO</v>
      </c>
      <c r="F38" s="917"/>
      <c r="G38" s="338"/>
      <c r="H38" s="339"/>
      <c r="I38" s="340"/>
      <c r="J38" s="341"/>
      <c r="K38" s="338"/>
      <c r="L38" s="339"/>
      <c r="M38" s="340"/>
      <c r="N38" s="339"/>
      <c r="O38" s="342"/>
      <c r="P38" s="339"/>
      <c r="Q38" s="343"/>
      <c r="R38" s="344"/>
      <c r="S38" s="343"/>
      <c r="T38" s="344"/>
      <c r="U38" s="345"/>
      <c r="V38" s="346"/>
      <c r="W38" s="343"/>
      <c r="X38" s="346"/>
      <c r="Y38" s="343"/>
      <c r="Z38" s="344"/>
      <c r="AA38" s="347"/>
      <c r="AB38" s="336"/>
    </row>
    <row r="39" spans="4:28" ht="20.100000000000001" customHeight="1">
      <c r="D39" s="413">
        <f>IF(E39="","",SUBTOTAL(103,$E$12:E39))</f>
        <v>28</v>
      </c>
      <c r="E39" s="916" t="str">
        <f>IF('Input Data'!I37="","",'Input Data'!I37)</f>
        <v>MERCADO, CEDRIC PADILLA</v>
      </c>
      <c r="F39" s="917"/>
      <c r="G39" s="338"/>
      <c r="H39" s="339"/>
      <c r="I39" s="340"/>
      <c r="J39" s="341"/>
      <c r="K39" s="338"/>
      <c r="L39" s="339"/>
      <c r="M39" s="340"/>
      <c r="N39" s="339"/>
      <c r="O39" s="342"/>
      <c r="P39" s="339"/>
      <c r="Q39" s="343"/>
      <c r="R39" s="344"/>
      <c r="S39" s="343"/>
      <c r="T39" s="344"/>
      <c r="U39" s="345"/>
      <c r="V39" s="346"/>
      <c r="W39" s="343"/>
      <c r="X39" s="346"/>
      <c r="Y39" s="343"/>
      <c r="Z39" s="344"/>
      <c r="AA39" s="347"/>
      <c r="AB39" s="336"/>
    </row>
    <row r="40" spans="4:28" ht="20.100000000000001" customHeight="1">
      <c r="D40" s="413">
        <f>IF(E40="","",SUBTOTAL(103,$E$12:E40))</f>
        <v>29</v>
      </c>
      <c r="E40" s="916" t="str">
        <f>IF('Input Data'!I38="","",'Input Data'!I38)</f>
        <v>PADILLA, ANDRE MANALO</v>
      </c>
      <c r="F40" s="917"/>
      <c r="G40" s="338"/>
      <c r="H40" s="339"/>
      <c r="I40" s="340"/>
      <c r="J40" s="341"/>
      <c r="K40" s="338"/>
      <c r="L40" s="339"/>
      <c r="M40" s="340"/>
      <c r="N40" s="339"/>
      <c r="O40" s="342"/>
      <c r="P40" s="339"/>
      <c r="Q40" s="343"/>
      <c r="R40" s="344"/>
      <c r="S40" s="343"/>
      <c r="T40" s="344"/>
      <c r="U40" s="345"/>
      <c r="V40" s="346"/>
      <c r="W40" s="343"/>
      <c r="X40" s="346"/>
      <c r="Y40" s="343"/>
      <c r="Z40" s="344"/>
      <c r="AA40" s="347"/>
      <c r="AB40" s="336"/>
    </row>
    <row r="41" spans="4:28" ht="20.100000000000001" customHeight="1">
      <c r="D41" s="413">
        <f>IF(E41="","",SUBTOTAL(103,$E$12:E41))</f>
        <v>30</v>
      </c>
      <c r="E41" s="916" t="str">
        <f>IF('Input Data'!I39="","",'Input Data'!I39)</f>
        <v>MANALO, TRISTAN SORIANO</v>
      </c>
      <c r="F41" s="917"/>
      <c r="G41" s="338"/>
      <c r="H41" s="339"/>
      <c r="I41" s="340"/>
      <c r="J41" s="341"/>
      <c r="K41" s="338"/>
      <c r="L41" s="339"/>
      <c r="M41" s="340"/>
      <c r="N41" s="339"/>
      <c r="O41" s="342"/>
      <c r="P41" s="339"/>
      <c r="Q41" s="343"/>
      <c r="R41" s="344"/>
      <c r="S41" s="343"/>
      <c r="T41" s="344"/>
      <c r="U41" s="345"/>
      <c r="V41" s="346"/>
      <c r="W41" s="343"/>
      <c r="X41" s="346"/>
      <c r="Y41" s="343"/>
      <c r="Z41" s="344"/>
      <c r="AA41" s="347"/>
      <c r="AB41" s="336"/>
    </row>
    <row r="42" spans="4:28" ht="20.100000000000001" customHeight="1">
      <c r="D42" s="413">
        <f>IF(E42="","",SUBTOTAL(103,$E$12:E42))</f>
        <v>31</v>
      </c>
      <c r="E42" s="916" t="str">
        <f>IF('Input Data'!I40="","",'Input Data'!I40)</f>
        <v>SORIANO, KYLE VILLAREAL</v>
      </c>
      <c r="F42" s="917"/>
      <c r="G42" s="338"/>
      <c r="H42" s="339"/>
      <c r="I42" s="340"/>
      <c r="J42" s="341"/>
      <c r="K42" s="338"/>
      <c r="L42" s="339"/>
      <c r="M42" s="340"/>
      <c r="N42" s="339"/>
      <c r="O42" s="342"/>
      <c r="P42" s="339"/>
      <c r="Q42" s="343"/>
      <c r="R42" s="344"/>
      <c r="S42" s="343"/>
      <c r="T42" s="344"/>
      <c r="U42" s="345"/>
      <c r="V42" s="346"/>
      <c r="W42" s="343"/>
      <c r="X42" s="346"/>
      <c r="Y42" s="343"/>
      <c r="Z42" s="344"/>
      <c r="AA42" s="347"/>
      <c r="AB42" s="336"/>
    </row>
    <row r="43" spans="4:28" ht="20.100000000000001" customHeight="1">
      <c r="D43" s="413">
        <f>IF(E43="","",SUBTOTAL(103,$E$12:E43))</f>
        <v>32</v>
      </c>
      <c r="E43" s="916" t="str">
        <f>IF('Input Data'!I41="","",'Input Data'!I41)</f>
        <v>VILLAREAL, JONATHAN MARQUEZ</v>
      </c>
      <c r="F43" s="917"/>
      <c r="G43" s="338"/>
      <c r="H43" s="339"/>
      <c r="I43" s="340"/>
      <c r="J43" s="341"/>
      <c r="K43" s="338"/>
      <c r="L43" s="339"/>
      <c r="M43" s="340"/>
      <c r="N43" s="339"/>
      <c r="O43" s="342"/>
      <c r="P43" s="339"/>
      <c r="Q43" s="343"/>
      <c r="R43" s="344"/>
      <c r="S43" s="343"/>
      <c r="T43" s="344"/>
      <c r="U43" s="345"/>
      <c r="V43" s="346"/>
      <c r="W43" s="343"/>
      <c r="X43" s="346"/>
      <c r="Y43" s="343"/>
      <c r="Z43" s="344"/>
      <c r="AA43" s="347"/>
      <c r="AB43" s="336"/>
    </row>
    <row r="44" spans="4:28" ht="20.100000000000001" customHeight="1">
      <c r="D44" s="413">
        <f>IF(E44="","",SUBTOTAL(103,$E$12:E44))</f>
        <v>33</v>
      </c>
      <c r="E44" s="916" t="str">
        <f>IF('Input Data'!I42="","",'Input Data'!I42)</f>
        <v>MARQUEZ, RICHARD EVANGELISTA</v>
      </c>
      <c r="F44" s="917"/>
      <c r="G44" s="338"/>
      <c r="H44" s="339"/>
      <c r="I44" s="340"/>
      <c r="J44" s="341"/>
      <c r="K44" s="338"/>
      <c r="L44" s="339"/>
      <c r="M44" s="340"/>
      <c r="N44" s="339"/>
      <c r="O44" s="342"/>
      <c r="P44" s="339"/>
      <c r="Q44" s="343"/>
      <c r="R44" s="344"/>
      <c r="S44" s="343"/>
      <c r="T44" s="344"/>
      <c r="U44" s="345"/>
      <c r="V44" s="346"/>
      <c r="W44" s="343"/>
      <c r="X44" s="346"/>
      <c r="Y44" s="343"/>
      <c r="Z44" s="344"/>
      <c r="AA44" s="347"/>
      <c r="AB44" s="336"/>
    </row>
    <row r="45" spans="4:28" ht="20.100000000000001" customHeight="1">
      <c r="D45" s="413">
        <f>IF(E45="","",SUBTOTAL(103,$E$12:E45))</f>
        <v>34</v>
      </c>
      <c r="E45" s="916" t="str">
        <f>IF('Input Data'!I43="","",'Input Data'!I43)</f>
        <v>SANTIAGO, BRYAN DIZON</v>
      </c>
      <c r="F45" s="917"/>
      <c r="G45" s="338"/>
      <c r="H45" s="339"/>
      <c r="I45" s="340"/>
      <c r="J45" s="341"/>
      <c r="K45" s="338"/>
      <c r="L45" s="339"/>
      <c r="M45" s="340"/>
      <c r="N45" s="339"/>
      <c r="O45" s="342"/>
      <c r="P45" s="339"/>
      <c r="Q45" s="343"/>
      <c r="R45" s="344"/>
      <c r="S45" s="343"/>
      <c r="T45" s="344"/>
      <c r="U45" s="345"/>
      <c r="V45" s="346"/>
      <c r="W45" s="343"/>
      <c r="X45" s="346"/>
      <c r="Y45" s="343"/>
      <c r="Z45" s="344"/>
      <c r="AA45" s="347"/>
      <c r="AB45" s="336"/>
    </row>
    <row r="46" spans="4:28" ht="20.100000000000001" customHeight="1">
      <c r="D46" s="413">
        <f>IF(E46="","",SUBTOTAL(103,$E$12:E46))</f>
        <v>35</v>
      </c>
      <c r="E46" s="916" t="str">
        <f>IF('Input Data'!I44="","",'Input Data'!I44)</f>
        <v>DE LEON, CARLO BAUTISTA</v>
      </c>
      <c r="F46" s="917"/>
      <c r="G46" s="338"/>
      <c r="H46" s="339"/>
      <c r="I46" s="340"/>
      <c r="J46" s="341"/>
      <c r="K46" s="338"/>
      <c r="L46" s="339"/>
      <c r="M46" s="340"/>
      <c r="N46" s="339"/>
      <c r="O46" s="342"/>
      <c r="P46" s="339"/>
      <c r="Q46" s="343"/>
      <c r="R46" s="344"/>
      <c r="S46" s="343"/>
      <c r="T46" s="344"/>
      <c r="U46" s="345"/>
      <c r="V46" s="346"/>
      <c r="W46" s="343"/>
      <c r="X46" s="346"/>
      <c r="Y46" s="343"/>
      <c r="Z46" s="344"/>
      <c r="AA46" s="347"/>
      <c r="AB46" s="336"/>
    </row>
    <row r="47" spans="4:28" ht="20.100000000000001" customHeight="1">
      <c r="D47" s="413">
        <f>IF(E47="","",SUBTOTAL(103,$E$12:E47))</f>
        <v>36</v>
      </c>
      <c r="E47" s="916" t="str">
        <f>IF('Input Data'!I45="","",'Input Data'!I45)</f>
        <v>DIZON, MARK CRUZ</v>
      </c>
      <c r="F47" s="917"/>
      <c r="G47" s="338"/>
      <c r="H47" s="339"/>
      <c r="I47" s="340"/>
      <c r="J47" s="341"/>
      <c r="K47" s="338"/>
      <c r="L47" s="339"/>
      <c r="M47" s="340"/>
      <c r="N47" s="339"/>
      <c r="O47" s="342"/>
      <c r="P47" s="339"/>
      <c r="Q47" s="343"/>
      <c r="R47" s="344"/>
      <c r="S47" s="343"/>
      <c r="T47" s="344"/>
      <c r="U47" s="345"/>
      <c r="V47" s="346"/>
      <c r="W47" s="343"/>
      <c r="X47" s="346"/>
      <c r="Y47" s="343"/>
      <c r="Z47" s="344"/>
      <c r="AA47" s="347"/>
      <c r="AB47" s="336"/>
    </row>
    <row r="48" spans="4:28" ht="20.100000000000001" customHeight="1">
      <c r="D48" s="413">
        <f>IF(E48="","",SUBTOTAL(103,$E$12:E48))</f>
        <v>37</v>
      </c>
      <c r="E48" s="916" t="str">
        <f>IF('Input Data'!I46="","",'Input Data'!I46)</f>
        <v>FRANCISCO, ADRIAN MORALES</v>
      </c>
      <c r="F48" s="917"/>
      <c r="G48" s="338"/>
      <c r="H48" s="339"/>
      <c r="I48" s="340"/>
      <c r="J48" s="341"/>
      <c r="K48" s="338"/>
      <c r="L48" s="339"/>
      <c r="M48" s="340"/>
      <c r="N48" s="339"/>
      <c r="O48" s="342"/>
      <c r="P48" s="339"/>
      <c r="Q48" s="343"/>
      <c r="R48" s="344"/>
      <c r="S48" s="343"/>
      <c r="T48" s="344"/>
      <c r="U48" s="345"/>
      <c r="V48" s="346"/>
      <c r="W48" s="343"/>
      <c r="X48" s="346"/>
      <c r="Y48" s="343"/>
      <c r="Z48" s="344"/>
      <c r="AA48" s="347"/>
      <c r="AB48" s="336"/>
    </row>
    <row r="49" spans="4:31" ht="20.100000000000001" customHeight="1">
      <c r="D49" s="413">
        <f>IF(E49="","",SUBTOTAL(103,$E$12:E49))</f>
        <v>38</v>
      </c>
      <c r="E49" s="916" t="str">
        <f>IF('Input Data'!I47="","",'Input Data'!I47)</f>
        <v>ORTEGA, GABRIEL SANTOS</v>
      </c>
      <c r="F49" s="917"/>
      <c r="G49" s="338"/>
      <c r="H49" s="339"/>
      <c r="I49" s="340"/>
      <c r="J49" s="341"/>
      <c r="K49" s="338"/>
      <c r="L49" s="339"/>
      <c r="M49" s="340"/>
      <c r="N49" s="339"/>
      <c r="O49" s="342"/>
      <c r="P49" s="339"/>
      <c r="Q49" s="343"/>
      <c r="R49" s="344"/>
      <c r="S49" s="343"/>
      <c r="T49" s="344"/>
      <c r="U49" s="345"/>
      <c r="V49" s="346"/>
      <c r="W49" s="343"/>
      <c r="X49" s="346"/>
      <c r="Y49" s="343"/>
      <c r="Z49" s="344"/>
      <c r="AA49" s="347"/>
      <c r="AB49" s="336"/>
    </row>
    <row r="50" spans="4:31" ht="20.100000000000001" customHeight="1">
      <c r="D50" s="413">
        <f>IF(E50="","",SUBTOTAL(103,$E$12:E50))</f>
        <v>39</v>
      </c>
      <c r="E50" s="916" t="str">
        <f>IF('Input Data'!I48="","",'Input Data'!I48)</f>
        <v>CHAVEZ, NATHAN VILLANUEVA</v>
      </c>
      <c r="F50" s="917"/>
      <c r="G50" s="338"/>
      <c r="H50" s="339"/>
      <c r="I50" s="340"/>
      <c r="J50" s="341"/>
      <c r="K50" s="338"/>
      <c r="L50" s="339"/>
      <c r="M50" s="340"/>
      <c r="N50" s="339"/>
      <c r="O50" s="342"/>
      <c r="P50" s="339"/>
      <c r="Q50" s="343"/>
      <c r="R50" s="344"/>
      <c r="S50" s="343"/>
      <c r="T50" s="344"/>
      <c r="U50" s="345"/>
      <c r="V50" s="346"/>
      <c r="W50" s="343"/>
      <c r="X50" s="346"/>
      <c r="Y50" s="343"/>
      <c r="Z50" s="344"/>
      <c r="AA50" s="347"/>
      <c r="AB50" s="336"/>
    </row>
    <row r="51" spans="4:31" ht="20.100000000000001" customHeight="1">
      <c r="D51" s="413">
        <f>IF(E51="","",SUBTOTAL(103,$E$12:E51))</f>
        <v>40</v>
      </c>
      <c r="E51" s="916" t="str">
        <f>IF('Input Data'!I49="","",'Input Data'!I49)</f>
        <v>LIM, CHRISTIAN RAMOS</v>
      </c>
      <c r="F51" s="917"/>
      <c r="G51" s="338"/>
      <c r="H51" s="339"/>
      <c r="I51" s="340"/>
      <c r="J51" s="341"/>
      <c r="K51" s="338"/>
      <c r="L51" s="339"/>
      <c r="M51" s="340"/>
      <c r="N51" s="339"/>
      <c r="O51" s="342"/>
      <c r="P51" s="339"/>
      <c r="Q51" s="343"/>
      <c r="R51" s="344"/>
      <c r="S51" s="343"/>
      <c r="T51" s="344"/>
      <c r="U51" s="345"/>
      <c r="V51" s="346"/>
      <c r="W51" s="343"/>
      <c r="X51" s="346"/>
      <c r="Y51" s="343"/>
      <c r="Z51" s="344"/>
      <c r="AA51" s="347"/>
      <c r="AB51" s="336"/>
    </row>
    <row r="52" spans="4:31" ht="20.100000000000001" customHeight="1">
      <c r="D52" s="413">
        <f>IF(E52="","",SUBTOTAL(103,$E$12:E52))</f>
        <v>41</v>
      </c>
      <c r="E52" s="916" t="str">
        <f>IF('Input Data'!I50="","",'Input Data'!I50)</f>
        <v>CHUA, PAOLO FERNANDEZ</v>
      </c>
      <c r="F52" s="917"/>
      <c r="G52" s="338"/>
      <c r="H52" s="339"/>
      <c r="I52" s="340"/>
      <c r="J52" s="341"/>
      <c r="K52" s="338"/>
      <c r="L52" s="339"/>
      <c r="M52" s="340"/>
      <c r="N52" s="339"/>
      <c r="O52" s="342"/>
      <c r="P52" s="339"/>
      <c r="Q52" s="343"/>
      <c r="R52" s="344"/>
      <c r="S52" s="343"/>
      <c r="T52" s="344"/>
      <c r="U52" s="345"/>
      <c r="V52" s="346"/>
      <c r="W52" s="343"/>
      <c r="X52" s="346"/>
      <c r="Y52" s="343"/>
      <c r="Z52" s="344"/>
      <c r="AA52" s="347"/>
      <c r="AB52" s="336"/>
      <c r="AE52" s="331">
        <f t="shared" ref="AE52:AE71" si="1">IF(E52="",0,1)</f>
        <v>1</v>
      </c>
    </row>
    <row r="53" spans="4:31" ht="20.100000000000001" customHeight="1">
      <c r="D53" s="413">
        <f>IF(E53="","",SUBTOTAL(103,$E$12:E53))</f>
        <v>42</v>
      </c>
      <c r="E53" s="916" t="str">
        <f>IF('Input Data'!I51="","",'Input Data'!I51)</f>
        <v>SY, ANGELO GUTIERREZ</v>
      </c>
      <c r="F53" s="917"/>
      <c r="G53" s="348"/>
      <c r="H53" s="349"/>
      <c r="I53" s="350"/>
      <c r="J53" s="341"/>
      <c r="K53" s="348"/>
      <c r="L53" s="349"/>
      <c r="M53" s="350"/>
      <c r="N53" s="349"/>
      <c r="O53" s="351"/>
      <c r="P53" s="349"/>
      <c r="Q53" s="352" t="s">
        <v>162</v>
      </c>
      <c r="R53" s="353" t="s">
        <v>162</v>
      </c>
      <c r="S53" s="352" t="s">
        <v>162</v>
      </c>
      <c r="T53" s="353" t="s">
        <v>162</v>
      </c>
      <c r="U53" s="354" t="s">
        <v>162</v>
      </c>
      <c r="V53" s="355" t="s">
        <v>162</v>
      </c>
      <c r="W53" s="352" t="s">
        <v>162</v>
      </c>
      <c r="X53" s="355" t="s">
        <v>162</v>
      </c>
      <c r="Y53" s="352" t="s">
        <v>162</v>
      </c>
      <c r="Z53" s="353" t="s">
        <v>162</v>
      </c>
      <c r="AA53" s="356" t="s">
        <v>162</v>
      </c>
      <c r="AB53" s="336"/>
      <c r="AE53" s="331">
        <f t="shared" si="1"/>
        <v>1</v>
      </c>
    </row>
    <row r="54" spans="4:31" ht="20.100000000000001" customHeight="1">
      <c r="D54" s="413">
        <f>IF(E54="","",SUBTOTAL(103,$E$12:E54))</f>
        <v>43</v>
      </c>
      <c r="E54" s="916" t="str">
        <f>IF('Input Data'!I52="","",'Input Data'!I52)</f>
        <v>GO, DOMINIC NAVARRO</v>
      </c>
      <c r="F54" s="917"/>
      <c r="G54" s="348"/>
      <c r="H54" s="349"/>
      <c r="I54" s="350"/>
      <c r="J54" s="341"/>
      <c r="K54" s="348"/>
      <c r="L54" s="349"/>
      <c r="M54" s="350"/>
      <c r="N54" s="349"/>
      <c r="O54" s="351"/>
      <c r="P54" s="349"/>
      <c r="Q54" s="352" t="s">
        <v>162</v>
      </c>
      <c r="R54" s="353" t="s">
        <v>162</v>
      </c>
      <c r="S54" s="352" t="s">
        <v>162</v>
      </c>
      <c r="T54" s="353" t="s">
        <v>162</v>
      </c>
      <c r="U54" s="354" t="s">
        <v>162</v>
      </c>
      <c r="V54" s="355" t="s">
        <v>162</v>
      </c>
      <c r="W54" s="352" t="s">
        <v>162</v>
      </c>
      <c r="X54" s="355" t="s">
        <v>162</v>
      </c>
      <c r="Y54" s="352" t="s">
        <v>162</v>
      </c>
      <c r="Z54" s="353" t="s">
        <v>162</v>
      </c>
      <c r="AA54" s="356" t="s">
        <v>162</v>
      </c>
      <c r="AB54" s="336"/>
      <c r="AE54" s="331">
        <f t="shared" si="1"/>
        <v>1</v>
      </c>
    </row>
    <row r="55" spans="4:31" ht="20.100000000000001" customHeight="1">
      <c r="D55" s="413">
        <f>IF(E55="","",SUBTOTAL(103,$E$12:E55))</f>
        <v>44</v>
      </c>
      <c r="E55" s="916" t="str">
        <f>IF('Input Data'!I53="","",'Input Data'!I53)</f>
        <v>TAN, EMMANUEL CASTILLO</v>
      </c>
      <c r="F55" s="917"/>
      <c r="G55" s="348"/>
      <c r="H55" s="349"/>
      <c r="I55" s="350"/>
      <c r="J55" s="341"/>
      <c r="K55" s="348"/>
      <c r="L55" s="349"/>
      <c r="M55" s="350"/>
      <c r="N55" s="349"/>
      <c r="O55" s="351"/>
      <c r="P55" s="349"/>
      <c r="Q55" s="352" t="s">
        <v>162</v>
      </c>
      <c r="R55" s="353" t="s">
        <v>162</v>
      </c>
      <c r="S55" s="352" t="s">
        <v>162</v>
      </c>
      <c r="T55" s="353" t="s">
        <v>162</v>
      </c>
      <c r="U55" s="354" t="s">
        <v>162</v>
      </c>
      <c r="V55" s="355" t="s">
        <v>162</v>
      </c>
      <c r="W55" s="352" t="s">
        <v>162</v>
      </c>
      <c r="X55" s="355" t="s">
        <v>162</v>
      </c>
      <c r="Y55" s="352" t="s">
        <v>162</v>
      </c>
      <c r="Z55" s="353" t="s">
        <v>162</v>
      </c>
      <c r="AA55" s="356"/>
      <c r="AB55" s="336"/>
      <c r="AE55" s="331">
        <f t="shared" si="1"/>
        <v>1</v>
      </c>
    </row>
    <row r="56" spans="4:31" ht="20.100000000000001" customHeight="1">
      <c r="D56" s="413">
        <f>IF(E56="","",SUBTOTAL(103,$E$12:E56))</f>
        <v>45</v>
      </c>
      <c r="E56" s="916" t="str">
        <f>IF('Input Data'!I54="","",'Input Data'!I54)</f>
        <v>ONG, PATRICK HERRERA</v>
      </c>
      <c r="F56" s="917"/>
      <c r="G56" s="348"/>
      <c r="H56" s="349"/>
      <c r="I56" s="350"/>
      <c r="J56" s="341"/>
      <c r="K56" s="348"/>
      <c r="L56" s="349"/>
      <c r="M56" s="350"/>
      <c r="N56" s="349"/>
      <c r="O56" s="351"/>
      <c r="P56" s="349"/>
      <c r="Q56" s="352" t="s">
        <v>162</v>
      </c>
      <c r="R56" s="353" t="s">
        <v>162</v>
      </c>
      <c r="S56" s="352" t="s">
        <v>162</v>
      </c>
      <c r="T56" s="353" t="s">
        <v>162</v>
      </c>
      <c r="U56" s="354" t="s">
        <v>162</v>
      </c>
      <c r="V56" s="355" t="s">
        <v>162</v>
      </c>
      <c r="W56" s="352" t="s">
        <v>162</v>
      </c>
      <c r="X56" s="355" t="s">
        <v>162</v>
      </c>
      <c r="Y56" s="352" t="s">
        <v>162</v>
      </c>
      <c r="Z56" s="353" t="s">
        <v>162</v>
      </c>
      <c r="AA56" s="356"/>
      <c r="AB56" s="336"/>
      <c r="AE56" s="331">
        <f t="shared" si="1"/>
        <v>1</v>
      </c>
    </row>
    <row r="57" spans="4:31" ht="20.100000000000001" customHeight="1">
      <c r="D57" s="413">
        <f>IF(E57="","",SUBTOTAL(103,$E$12:E57))</f>
        <v>46</v>
      </c>
      <c r="E57" s="916" t="str">
        <f>IF('Input Data'!I55="","",'Input Data'!I55)</f>
        <v>UY, JOSEPH SALAZAR</v>
      </c>
      <c r="F57" s="917"/>
      <c r="G57" s="348"/>
      <c r="H57" s="349"/>
      <c r="I57" s="350"/>
      <c r="J57" s="341"/>
      <c r="K57" s="348"/>
      <c r="L57" s="349"/>
      <c r="M57" s="350"/>
      <c r="N57" s="349"/>
      <c r="O57" s="351"/>
      <c r="P57" s="349"/>
      <c r="Q57" s="352" t="s">
        <v>162</v>
      </c>
      <c r="R57" s="353" t="s">
        <v>162</v>
      </c>
      <c r="S57" s="352" t="s">
        <v>162</v>
      </c>
      <c r="T57" s="353" t="s">
        <v>162</v>
      </c>
      <c r="U57" s="354" t="s">
        <v>162</v>
      </c>
      <c r="V57" s="355" t="s">
        <v>162</v>
      </c>
      <c r="W57" s="352" t="s">
        <v>162</v>
      </c>
      <c r="X57" s="355" t="s">
        <v>162</v>
      </c>
      <c r="Y57" s="352" t="s">
        <v>162</v>
      </c>
      <c r="Z57" s="353" t="s">
        <v>162</v>
      </c>
      <c r="AA57" s="356"/>
      <c r="AB57" s="336"/>
      <c r="AE57" s="331">
        <f t="shared" si="1"/>
        <v>1</v>
      </c>
    </row>
    <row r="58" spans="4:31" ht="20.100000000000001" customHeight="1">
      <c r="D58" s="413">
        <f>IF(E58="","",SUBTOTAL(103,$E$12:E58))</f>
        <v>47</v>
      </c>
      <c r="E58" s="916" t="str">
        <f>IF('Input Data'!I56="","",'Input Data'!I56)</f>
        <v>CO, LAWRENCE RIVERA</v>
      </c>
      <c r="F58" s="917"/>
      <c r="G58" s="348"/>
      <c r="H58" s="349"/>
      <c r="I58" s="350"/>
      <c r="J58" s="341"/>
      <c r="K58" s="348"/>
      <c r="L58" s="349"/>
      <c r="M58" s="350"/>
      <c r="N58" s="349"/>
      <c r="O58" s="351"/>
      <c r="P58" s="349"/>
      <c r="Q58" s="352" t="s">
        <v>162</v>
      </c>
      <c r="R58" s="353" t="s">
        <v>162</v>
      </c>
      <c r="S58" s="352" t="s">
        <v>162</v>
      </c>
      <c r="T58" s="353" t="s">
        <v>162</v>
      </c>
      <c r="U58" s="354" t="s">
        <v>162</v>
      </c>
      <c r="V58" s="355" t="s">
        <v>162</v>
      </c>
      <c r="W58" s="352" t="s">
        <v>162</v>
      </c>
      <c r="X58" s="355" t="s">
        <v>162</v>
      </c>
      <c r="Y58" s="352" t="s">
        <v>162</v>
      </c>
      <c r="Z58" s="353" t="s">
        <v>162</v>
      </c>
      <c r="AA58" s="356"/>
      <c r="AB58" s="336"/>
      <c r="AE58" s="331">
        <f t="shared" si="1"/>
        <v>1</v>
      </c>
    </row>
    <row r="59" spans="4:31" ht="20.100000000000001" customHeight="1">
      <c r="D59" s="413">
        <f>IF(E59="","",SUBTOTAL(103,$E$12:E59))</f>
        <v>48</v>
      </c>
      <c r="E59" s="916" t="str">
        <f>IF('Input Data'!I57="","",'Input Data'!I57)</f>
        <v>DY, VINCENT MENDOZA</v>
      </c>
      <c r="F59" s="917"/>
      <c r="G59" s="348"/>
      <c r="H59" s="349"/>
      <c r="I59" s="351"/>
      <c r="J59" s="357"/>
      <c r="K59" s="348"/>
      <c r="L59" s="349"/>
      <c r="M59" s="350"/>
      <c r="N59" s="349"/>
      <c r="O59" s="351"/>
      <c r="P59" s="349"/>
      <c r="Q59" s="352" t="s">
        <v>162</v>
      </c>
      <c r="R59" s="353" t="s">
        <v>162</v>
      </c>
      <c r="S59" s="352" t="s">
        <v>162</v>
      </c>
      <c r="T59" s="353" t="s">
        <v>162</v>
      </c>
      <c r="U59" s="354" t="s">
        <v>162</v>
      </c>
      <c r="V59" s="355" t="s">
        <v>162</v>
      </c>
      <c r="W59" s="352" t="s">
        <v>162</v>
      </c>
      <c r="X59" s="355" t="s">
        <v>162</v>
      </c>
      <c r="Y59" s="352" t="s">
        <v>162</v>
      </c>
      <c r="Z59" s="353" t="s">
        <v>162</v>
      </c>
      <c r="AA59" s="356"/>
      <c r="AB59" s="336"/>
      <c r="AE59" s="331">
        <f t="shared" si="1"/>
        <v>1</v>
      </c>
    </row>
    <row r="60" spans="4:31" ht="20.100000000000001" customHeight="1">
      <c r="D60" s="413">
        <f>IF(E60="","",SUBTOTAL(103,$E$12:E60))</f>
        <v>49</v>
      </c>
      <c r="E60" s="916" t="str">
        <f>IF('Input Data'!I58="","",'Input Data'!I58)</f>
        <v>TIU, JUSTIN LOPEZ</v>
      </c>
      <c r="F60" s="917"/>
      <c r="G60" s="348"/>
      <c r="H60" s="349"/>
      <c r="I60" s="351"/>
      <c r="J60" s="358"/>
      <c r="K60" s="351"/>
      <c r="L60" s="349"/>
      <c r="M60" s="350"/>
      <c r="N60" s="349"/>
      <c r="O60" s="351"/>
      <c r="P60" s="349"/>
      <c r="Q60" s="352" t="s">
        <v>162</v>
      </c>
      <c r="R60" s="353" t="s">
        <v>162</v>
      </c>
      <c r="S60" s="352" t="s">
        <v>162</v>
      </c>
      <c r="T60" s="353" t="s">
        <v>162</v>
      </c>
      <c r="U60" s="354" t="s">
        <v>162</v>
      </c>
      <c r="V60" s="355" t="s">
        <v>162</v>
      </c>
      <c r="W60" s="352" t="s">
        <v>162</v>
      </c>
      <c r="X60" s="355" t="s">
        <v>162</v>
      </c>
      <c r="Y60" s="352" t="s">
        <v>162</v>
      </c>
      <c r="Z60" s="353" t="s">
        <v>162</v>
      </c>
      <c r="AA60" s="356"/>
      <c r="AB60" s="336"/>
      <c r="AE60" s="331">
        <f t="shared" si="1"/>
        <v>1</v>
      </c>
    </row>
    <row r="61" spans="4:31" ht="20.100000000000001" customHeight="1" thickBot="1">
      <c r="D61" s="413">
        <f>IF(E61="","",SUBTOTAL(103,$E$12:E61))</f>
        <v>50</v>
      </c>
      <c r="E61" s="916" t="str">
        <f>IF('Input Data'!I59="","",'Input Data'!I59)</f>
        <v>YUMUL, FRANCIS PONCE</v>
      </c>
      <c r="F61" s="917"/>
      <c r="G61" s="348"/>
      <c r="H61" s="359"/>
      <c r="I61" s="351"/>
      <c r="J61" s="360"/>
      <c r="K61" s="351"/>
      <c r="L61" s="359"/>
      <c r="M61" s="350"/>
      <c r="N61" s="359"/>
      <c r="O61" s="351"/>
      <c r="P61" s="359"/>
      <c r="Q61" s="352" t="s">
        <v>162</v>
      </c>
      <c r="R61" s="353" t="s">
        <v>162</v>
      </c>
      <c r="S61" s="352" t="s">
        <v>162</v>
      </c>
      <c r="T61" s="353"/>
      <c r="U61" s="354" t="s">
        <v>162</v>
      </c>
      <c r="V61" s="355" t="s">
        <v>162</v>
      </c>
      <c r="W61" s="352" t="s">
        <v>162</v>
      </c>
      <c r="X61" s="355" t="s">
        <v>162</v>
      </c>
      <c r="Y61" s="352" t="s">
        <v>162</v>
      </c>
      <c r="Z61" s="353" t="s">
        <v>162</v>
      </c>
      <c r="AA61" s="361"/>
      <c r="AB61" s="336"/>
      <c r="AE61" s="331">
        <f t="shared" si="1"/>
        <v>1</v>
      </c>
    </row>
    <row r="62" spans="4:31" ht="20.100000000000001" hidden="1" customHeight="1">
      <c r="D62" s="413" t="str">
        <f>IF(E62="","",SUBTOTAL(103,$E$12:E62))</f>
        <v/>
      </c>
      <c r="E62" s="916" t="str">
        <f>IF('Input Data'!I60="","",'Input Data'!I60)</f>
        <v/>
      </c>
      <c r="F62" s="917"/>
      <c r="G62" s="348"/>
      <c r="H62" s="349"/>
      <c r="I62" s="351"/>
      <c r="J62" s="358"/>
      <c r="K62" s="351"/>
      <c r="L62" s="349"/>
      <c r="M62" s="350"/>
      <c r="N62" s="349"/>
      <c r="O62" s="351"/>
      <c r="P62" s="349"/>
      <c r="Q62" s="352" t="s">
        <v>162</v>
      </c>
      <c r="R62" s="353" t="s">
        <v>162</v>
      </c>
      <c r="S62" s="352" t="s">
        <v>162</v>
      </c>
      <c r="T62" s="353" t="s">
        <v>162</v>
      </c>
      <c r="U62" s="354" t="s">
        <v>162</v>
      </c>
      <c r="V62" s="355" t="s">
        <v>162</v>
      </c>
      <c r="W62" s="352" t="s">
        <v>162</v>
      </c>
      <c r="X62" s="355" t="s">
        <v>162</v>
      </c>
      <c r="Y62" s="352" t="s">
        <v>162</v>
      </c>
      <c r="Z62" s="353" t="s">
        <v>162</v>
      </c>
      <c r="AA62" s="356"/>
      <c r="AB62" s="336"/>
      <c r="AE62" s="331">
        <f t="shared" si="1"/>
        <v>0</v>
      </c>
    </row>
    <row r="63" spans="4:31" ht="20.100000000000001" hidden="1" customHeight="1">
      <c r="D63" s="413" t="str">
        <f>IF(E63="","",SUBTOTAL(103,$E$12:E63))</f>
        <v/>
      </c>
      <c r="E63" s="916" t="str">
        <f>IF('Input Data'!I61="","",'Input Data'!I61)</f>
        <v/>
      </c>
      <c r="F63" s="917"/>
      <c r="G63" s="348"/>
      <c r="H63" s="349"/>
      <c r="I63" s="351"/>
      <c r="J63" s="358"/>
      <c r="K63" s="351"/>
      <c r="L63" s="349"/>
      <c r="M63" s="350"/>
      <c r="N63" s="349"/>
      <c r="O63" s="351"/>
      <c r="P63" s="362"/>
      <c r="Q63" s="352" t="s">
        <v>162</v>
      </c>
      <c r="R63" s="353" t="s">
        <v>162</v>
      </c>
      <c r="S63" s="352" t="s">
        <v>162</v>
      </c>
      <c r="T63" s="353" t="s">
        <v>162</v>
      </c>
      <c r="U63" s="354" t="s">
        <v>162</v>
      </c>
      <c r="V63" s="355" t="s">
        <v>162</v>
      </c>
      <c r="W63" s="352" t="s">
        <v>162</v>
      </c>
      <c r="X63" s="355" t="s">
        <v>162</v>
      </c>
      <c r="Y63" s="352" t="s">
        <v>162</v>
      </c>
      <c r="Z63" s="353" t="s">
        <v>162</v>
      </c>
      <c r="AA63" s="363"/>
      <c r="AB63" s="336"/>
      <c r="AE63" s="331">
        <f t="shared" si="1"/>
        <v>0</v>
      </c>
    </row>
    <row r="64" spans="4:31" ht="20.100000000000001" hidden="1" customHeight="1">
      <c r="D64" s="413" t="str">
        <f>IF(E64="","",SUBTOTAL(103,$E$12:E64))</f>
        <v/>
      </c>
      <c r="E64" s="916" t="str">
        <f>IF('Input Data'!I62="","",'Input Data'!I62)</f>
        <v/>
      </c>
      <c r="F64" s="917"/>
      <c r="G64" s="348"/>
      <c r="H64" s="349"/>
      <c r="I64" s="351"/>
      <c r="J64" s="358"/>
      <c r="K64" s="351"/>
      <c r="L64" s="349"/>
      <c r="M64" s="350"/>
      <c r="N64" s="349"/>
      <c r="O64" s="351"/>
      <c r="P64" s="349"/>
      <c r="Q64" s="352" t="s">
        <v>162</v>
      </c>
      <c r="R64" s="353" t="s">
        <v>162</v>
      </c>
      <c r="S64" s="352" t="s">
        <v>162</v>
      </c>
      <c r="T64" s="353" t="s">
        <v>162</v>
      </c>
      <c r="U64" s="354" t="s">
        <v>162</v>
      </c>
      <c r="V64" s="355" t="s">
        <v>162</v>
      </c>
      <c r="W64" s="352" t="s">
        <v>162</v>
      </c>
      <c r="X64" s="355" t="s">
        <v>162</v>
      </c>
      <c r="Y64" s="352" t="s">
        <v>162</v>
      </c>
      <c r="Z64" s="353" t="s">
        <v>162</v>
      </c>
      <c r="AA64" s="356"/>
      <c r="AB64" s="336"/>
      <c r="AE64" s="331">
        <f t="shared" si="1"/>
        <v>0</v>
      </c>
    </row>
    <row r="65" spans="4:31" ht="20.100000000000001" hidden="1" customHeight="1">
      <c r="D65" s="413" t="str">
        <f>IF(E65="","",SUBTOTAL(103,$E$12:E65))</f>
        <v/>
      </c>
      <c r="E65" s="916" t="str">
        <f>IF('Input Data'!I63="","",'Input Data'!I63)</f>
        <v/>
      </c>
      <c r="F65" s="917"/>
      <c r="G65" s="348"/>
      <c r="H65" s="359"/>
      <c r="I65" s="351"/>
      <c r="J65" s="360"/>
      <c r="K65" s="351"/>
      <c r="L65" s="359"/>
      <c r="M65" s="350"/>
      <c r="N65" s="359"/>
      <c r="O65" s="351"/>
      <c r="P65" s="359"/>
      <c r="Q65" s="352"/>
      <c r="R65" s="353"/>
      <c r="S65" s="352"/>
      <c r="T65" s="353"/>
      <c r="U65" s="354"/>
      <c r="V65" s="355"/>
      <c r="W65" s="352"/>
      <c r="X65" s="355"/>
      <c r="Y65" s="352"/>
      <c r="Z65" s="353"/>
      <c r="AA65" s="363"/>
      <c r="AB65" s="336"/>
      <c r="AE65" s="331">
        <f t="shared" si="1"/>
        <v>0</v>
      </c>
    </row>
    <row r="66" spans="4:31" ht="20.100000000000001" hidden="1" customHeight="1">
      <c r="D66" s="413" t="str">
        <f>IF(E66="","",SUBTOTAL(103,$E$12:E66))</f>
        <v/>
      </c>
      <c r="E66" s="916" t="str">
        <f>IF('Input Data'!I64="","",'Input Data'!I64)</f>
        <v/>
      </c>
      <c r="F66" s="917"/>
      <c r="G66" s="348"/>
      <c r="H66" s="364"/>
      <c r="I66" s="351"/>
      <c r="J66" s="365"/>
      <c r="K66" s="351"/>
      <c r="L66" s="364"/>
      <c r="M66" s="350"/>
      <c r="N66" s="366"/>
      <c r="O66" s="351"/>
      <c r="P66" s="364"/>
      <c r="Q66" s="352"/>
      <c r="R66" s="353"/>
      <c r="S66" s="352"/>
      <c r="T66" s="353"/>
      <c r="U66" s="354"/>
      <c r="V66" s="355"/>
      <c r="W66" s="352"/>
      <c r="X66" s="355"/>
      <c r="Y66" s="352"/>
      <c r="Z66" s="353"/>
      <c r="AA66" s="363"/>
      <c r="AB66" s="336"/>
      <c r="AE66" s="331">
        <f t="shared" si="1"/>
        <v>0</v>
      </c>
    </row>
    <row r="67" spans="4:31" ht="20.100000000000001" hidden="1" customHeight="1">
      <c r="D67" s="413" t="str">
        <f>IF(E67="","",SUBTOTAL(103,$E$12:E67))</f>
        <v/>
      </c>
      <c r="E67" s="916" t="str">
        <f>IF('Input Data'!I65="","",'Input Data'!I65)</f>
        <v/>
      </c>
      <c r="F67" s="917"/>
      <c r="G67" s="348"/>
      <c r="H67" s="362"/>
      <c r="I67" s="351"/>
      <c r="J67" s="360"/>
      <c r="K67" s="351"/>
      <c r="L67" s="362"/>
      <c r="M67" s="350"/>
      <c r="N67" s="362"/>
      <c r="O67" s="351"/>
      <c r="P67" s="362"/>
      <c r="Q67" s="352"/>
      <c r="R67" s="353"/>
      <c r="S67" s="352"/>
      <c r="T67" s="353"/>
      <c r="U67" s="354"/>
      <c r="V67" s="355"/>
      <c r="W67" s="352"/>
      <c r="X67" s="355"/>
      <c r="Y67" s="352"/>
      <c r="Z67" s="353"/>
      <c r="AA67" s="356"/>
      <c r="AB67" s="336"/>
      <c r="AE67" s="331">
        <f t="shared" si="1"/>
        <v>0</v>
      </c>
    </row>
    <row r="68" spans="4:31" ht="20.100000000000001" hidden="1" customHeight="1">
      <c r="D68" s="413" t="str">
        <f>IF(E68="","",SUBTOTAL(103,$E$12:E68))</f>
        <v/>
      </c>
      <c r="E68" s="916" t="str">
        <f>IF('Input Data'!I66="","",'Input Data'!I66)</f>
        <v/>
      </c>
      <c r="F68" s="917"/>
      <c r="G68" s="348"/>
      <c r="H68" s="359"/>
      <c r="I68" s="351"/>
      <c r="J68" s="360"/>
      <c r="K68" s="351"/>
      <c r="L68" s="359"/>
      <c r="M68" s="350"/>
      <c r="N68" s="359"/>
      <c r="O68" s="351"/>
      <c r="P68" s="359"/>
      <c r="Q68" s="352"/>
      <c r="R68" s="353"/>
      <c r="S68" s="352"/>
      <c r="T68" s="353"/>
      <c r="U68" s="354"/>
      <c r="V68" s="355"/>
      <c r="W68" s="352"/>
      <c r="X68" s="355"/>
      <c r="Y68" s="352"/>
      <c r="Z68" s="353"/>
      <c r="AA68" s="356"/>
      <c r="AB68" s="336"/>
      <c r="AE68" s="331">
        <f t="shared" si="1"/>
        <v>0</v>
      </c>
    </row>
    <row r="69" spans="4:31" ht="20.100000000000001" hidden="1" customHeight="1">
      <c r="D69" s="413" t="str">
        <f>IF(E69="","",SUBTOTAL(103,$E$12:E69))</f>
        <v/>
      </c>
      <c r="E69" s="916" t="str">
        <f>IF('Input Data'!I67="","",'Input Data'!I67)</f>
        <v/>
      </c>
      <c r="F69" s="917"/>
      <c r="G69" s="348"/>
      <c r="H69" s="349"/>
      <c r="I69" s="351"/>
      <c r="J69" s="367"/>
      <c r="K69" s="351"/>
      <c r="L69" s="349"/>
      <c r="M69" s="350"/>
      <c r="N69" s="349"/>
      <c r="O69" s="351"/>
      <c r="P69" s="349"/>
      <c r="Q69" s="352"/>
      <c r="R69" s="353"/>
      <c r="S69" s="352"/>
      <c r="T69" s="353"/>
      <c r="U69" s="354"/>
      <c r="V69" s="355"/>
      <c r="W69" s="352"/>
      <c r="X69" s="355"/>
      <c r="Y69" s="352"/>
      <c r="Z69" s="353"/>
      <c r="AA69" s="356"/>
      <c r="AB69" s="336"/>
      <c r="AE69" s="331">
        <f t="shared" si="1"/>
        <v>0</v>
      </c>
    </row>
    <row r="70" spans="4:31" ht="20.100000000000001" hidden="1" customHeight="1">
      <c r="D70" s="413" t="str">
        <f>IF(E70="","",SUBTOTAL(103,$E$12:E70))</f>
        <v/>
      </c>
      <c r="E70" s="916" t="str">
        <f>IF('Input Data'!I68="","",'Input Data'!I68)</f>
        <v/>
      </c>
      <c r="F70" s="917"/>
      <c r="G70" s="348"/>
      <c r="H70" s="349"/>
      <c r="I70" s="351"/>
      <c r="J70" s="367"/>
      <c r="K70" s="351"/>
      <c r="L70" s="349"/>
      <c r="M70" s="350"/>
      <c r="N70" s="349"/>
      <c r="O70" s="351"/>
      <c r="P70" s="349"/>
      <c r="Q70" s="352"/>
      <c r="R70" s="353"/>
      <c r="S70" s="352"/>
      <c r="T70" s="353"/>
      <c r="U70" s="354"/>
      <c r="V70" s="355"/>
      <c r="W70" s="352"/>
      <c r="X70" s="355"/>
      <c r="Y70" s="352"/>
      <c r="Z70" s="353"/>
      <c r="AA70" s="356"/>
      <c r="AB70" s="336"/>
      <c r="AE70" s="331">
        <f t="shared" si="1"/>
        <v>0</v>
      </c>
    </row>
    <row r="71" spans="4:31" ht="20.100000000000001" hidden="1" customHeight="1" thickBot="1">
      <c r="D71" s="413" t="str">
        <f>IF(E71="","",SUBTOTAL(103,$E$12:E71))</f>
        <v/>
      </c>
      <c r="E71" s="918" t="str">
        <f>IF('Input Data'!I69="","",'Input Data'!I69)</f>
        <v/>
      </c>
      <c r="F71" s="919"/>
      <c r="G71" s="368"/>
      <c r="H71" s="362"/>
      <c r="I71" s="369"/>
      <c r="J71" s="365"/>
      <c r="K71" s="369"/>
      <c r="L71" s="362"/>
      <c r="M71" s="370"/>
      <c r="N71" s="362"/>
      <c r="O71" s="369"/>
      <c r="P71" s="362"/>
      <c r="Q71" s="352"/>
      <c r="R71" s="353"/>
      <c r="S71" s="352"/>
      <c r="T71" s="353"/>
      <c r="U71" s="354"/>
      <c r="V71" s="355"/>
      <c r="W71" s="352"/>
      <c r="X71" s="355"/>
      <c r="Y71" s="352"/>
      <c r="Z71" s="353"/>
      <c r="AA71" s="363"/>
      <c r="AB71" s="336"/>
      <c r="AE71" s="331">
        <f t="shared" si="1"/>
        <v>0</v>
      </c>
    </row>
    <row r="72" spans="4:31" ht="20.100000000000001" customHeight="1" thickBot="1">
      <c r="D72" s="410" cm="1">
        <f t="array" aca="1" ref="D72" ca="1">SUMPRODUCT(SUBTOTAL(103,OFFSET(E12,ROW(E12:E71)-ROW(E12),0,1)),--(TRIM(E12:E71)&lt;&gt;""))</f>
        <v>50</v>
      </c>
      <c r="E72" s="925" t="s">
        <v>291</v>
      </c>
      <c r="F72" s="926"/>
      <c r="G72" s="371" t="s">
        <v>162</v>
      </c>
      <c r="H72" s="372" t="s">
        <v>162</v>
      </c>
      <c r="I72" s="373" t="s">
        <v>162</v>
      </c>
      <c r="J72" s="374" t="s">
        <v>162</v>
      </c>
      <c r="K72" s="373" t="s">
        <v>162</v>
      </c>
      <c r="L72" s="372" t="s">
        <v>162</v>
      </c>
      <c r="M72" s="375" t="s">
        <v>162</v>
      </c>
      <c r="N72" s="372"/>
      <c r="O72" s="373" t="s">
        <v>162</v>
      </c>
      <c r="P72" s="372"/>
      <c r="Q72" s="373" t="s">
        <v>162</v>
      </c>
      <c r="R72" s="372" t="s">
        <v>162</v>
      </c>
      <c r="S72" s="373" t="s">
        <v>162</v>
      </c>
      <c r="T72" s="372" t="s">
        <v>162</v>
      </c>
      <c r="U72" s="375" t="s">
        <v>162</v>
      </c>
      <c r="V72" s="374" t="s">
        <v>162</v>
      </c>
      <c r="W72" s="373" t="s">
        <v>162</v>
      </c>
      <c r="X72" s="374" t="s">
        <v>162</v>
      </c>
      <c r="Y72" s="373" t="s">
        <v>162</v>
      </c>
      <c r="Z72" s="372" t="s">
        <v>162</v>
      </c>
      <c r="AA72" s="376" t="s">
        <v>162</v>
      </c>
      <c r="AB72" s="336"/>
      <c r="AE72" s="331">
        <v>1</v>
      </c>
    </row>
    <row r="73" spans="4:31" ht="20.100000000000001" customHeight="1">
      <c r="D73" s="413">
        <f>IF(E73="","",SUBTOTAL(103,$E$73:E73))</f>
        <v>1</v>
      </c>
      <c r="E73" s="927" t="str">
        <f>IF('Input Data'!I71="","",'Input Data'!I71)</f>
        <v>CRUZ, MARIA SANTOS</v>
      </c>
      <c r="F73" s="928"/>
      <c r="G73" s="348"/>
      <c r="H73" s="349"/>
      <c r="I73" s="351"/>
      <c r="J73" s="377"/>
      <c r="K73" s="351"/>
      <c r="L73" s="349"/>
      <c r="M73" s="378"/>
      <c r="N73" s="349"/>
      <c r="O73" s="351"/>
      <c r="P73" s="349"/>
      <c r="Q73" s="352"/>
      <c r="R73" s="353"/>
      <c r="S73" s="352"/>
      <c r="T73" s="353"/>
      <c r="U73" s="354"/>
      <c r="V73" s="355"/>
      <c r="W73" s="352"/>
      <c r="X73" s="355"/>
      <c r="Y73" s="352"/>
      <c r="Z73" s="353"/>
      <c r="AA73" s="356"/>
      <c r="AB73" s="336"/>
      <c r="AE73" s="331">
        <f t="shared" ref="AE73:AE92" si="2">IF(E73="",0,1)</f>
        <v>1</v>
      </c>
    </row>
    <row r="74" spans="4:31" ht="20.100000000000001" customHeight="1">
      <c r="D74" s="413">
        <f>IF(E74="","",SUBTOTAL(103,$E$73:E74))</f>
        <v>2</v>
      </c>
      <c r="E74" s="916" t="str">
        <f>IF('Input Data'!I72="","",'Input Data'!I72)</f>
        <v>REYES, ANGELA VILLANUEVA</v>
      </c>
      <c r="F74" s="917"/>
      <c r="G74" s="348"/>
      <c r="H74" s="349"/>
      <c r="I74" s="351"/>
      <c r="J74" s="379"/>
      <c r="K74" s="351"/>
      <c r="L74" s="349"/>
      <c r="M74" s="340"/>
      <c r="N74" s="349"/>
      <c r="O74" s="351"/>
      <c r="P74" s="349"/>
      <c r="Q74" s="352"/>
      <c r="R74" s="353"/>
      <c r="S74" s="352"/>
      <c r="T74" s="353"/>
      <c r="U74" s="354"/>
      <c r="V74" s="355"/>
      <c r="W74" s="352"/>
      <c r="X74" s="355"/>
      <c r="Y74" s="352"/>
      <c r="Z74" s="353"/>
      <c r="AA74" s="356"/>
      <c r="AB74" s="336"/>
      <c r="AE74" s="331">
        <f t="shared" si="2"/>
        <v>1</v>
      </c>
    </row>
    <row r="75" spans="4:31" ht="20.100000000000001" customHeight="1">
      <c r="D75" s="413">
        <f>IF(E75="","",SUBTOTAL(103,$E$73:E75))</f>
        <v>3</v>
      </c>
      <c r="E75" s="916" t="str">
        <f>IF('Input Data'!I73="","",'Input Data'!I73)</f>
        <v>SANTOS, KRISTINE MENDOZA</v>
      </c>
      <c r="F75" s="917"/>
      <c r="G75" s="348"/>
      <c r="H75" s="349"/>
      <c r="I75" s="351"/>
      <c r="J75" s="379"/>
      <c r="K75" s="351"/>
      <c r="L75" s="349"/>
      <c r="M75" s="340"/>
      <c r="N75" s="349"/>
      <c r="O75" s="351"/>
      <c r="P75" s="349"/>
      <c r="Q75" s="352"/>
      <c r="R75" s="353"/>
      <c r="S75" s="352"/>
      <c r="T75" s="353"/>
      <c r="U75" s="354"/>
      <c r="V75" s="355"/>
      <c r="W75" s="352"/>
      <c r="X75" s="355"/>
      <c r="Y75" s="352"/>
      <c r="Z75" s="353"/>
      <c r="AA75" s="356"/>
      <c r="AB75" s="336"/>
      <c r="AE75" s="331">
        <f t="shared" si="2"/>
        <v>1</v>
      </c>
    </row>
    <row r="76" spans="4:31" ht="20.100000000000001" customHeight="1">
      <c r="D76" s="413">
        <f>IF(E76="","",SUBTOTAL(103,$E$73:E76))</f>
        <v>4</v>
      </c>
      <c r="E76" s="916" t="str">
        <f>IF('Input Data'!I74="","",'Input Data'!I74)</f>
        <v>MENDOZA, SOPHIA LOPEZ</v>
      </c>
      <c r="F76" s="917"/>
      <c r="G76" s="348"/>
      <c r="H76" s="349"/>
      <c r="I76" s="351"/>
      <c r="J76" s="379"/>
      <c r="K76" s="351"/>
      <c r="L76" s="349"/>
      <c r="M76" s="340"/>
      <c r="N76" s="349"/>
      <c r="O76" s="351"/>
      <c r="P76" s="349"/>
      <c r="Q76" s="352"/>
      <c r="R76" s="353"/>
      <c r="S76" s="352"/>
      <c r="T76" s="353"/>
      <c r="U76" s="354"/>
      <c r="V76" s="355"/>
      <c r="W76" s="352"/>
      <c r="X76" s="355"/>
      <c r="Y76" s="352"/>
      <c r="Z76" s="353"/>
      <c r="AA76" s="356"/>
      <c r="AB76" s="336"/>
      <c r="AE76" s="331">
        <f t="shared" si="2"/>
        <v>1</v>
      </c>
    </row>
    <row r="77" spans="4:31" ht="20.100000000000001" customHeight="1">
      <c r="D77" s="413">
        <f>IF(E77="","",SUBTOTAL(103,$E$73:E77))</f>
        <v>5</v>
      </c>
      <c r="E77" s="916" t="str">
        <f>IF('Input Data'!I75="","",'Input Data'!I75)</f>
        <v>VILLANUEVA, CAMILLE RAMOS</v>
      </c>
      <c r="F77" s="917"/>
      <c r="G77" s="348"/>
      <c r="H77" s="349"/>
      <c r="I77" s="351"/>
      <c r="J77" s="379"/>
      <c r="K77" s="351"/>
      <c r="L77" s="349"/>
      <c r="M77" s="340"/>
      <c r="N77" s="349"/>
      <c r="O77" s="351"/>
      <c r="P77" s="349"/>
      <c r="Q77" s="352"/>
      <c r="R77" s="353"/>
      <c r="S77" s="352"/>
      <c r="T77" s="353"/>
      <c r="U77" s="354"/>
      <c r="V77" s="355"/>
      <c r="W77" s="352"/>
      <c r="X77" s="355"/>
      <c r="Y77" s="352"/>
      <c r="Z77" s="353"/>
      <c r="AA77" s="356"/>
      <c r="AB77" s="336"/>
      <c r="AE77" s="331">
        <f t="shared" si="2"/>
        <v>1</v>
      </c>
    </row>
    <row r="78" spans="4:31" ht="20.100000000000001" customHeight="1">
      <c r="D78" s="413">
        <f>IF(E78="","",SUBTOTAL(103,$E$73:E78))</f>
        <v>6</v>
      </c>
      <c r="E78" s="916" t="str">
        <f>IF('Input Data'!I76="","",'Input Data'!I76)</f>
        <v>LOPEZ, CLARISSE BAUTISTA</v>
      </c>
      <c r="F78" s="917"/>
      <c r="G78" s="348"/>
      <c r="H78" s="349"/>
      <c r="I78" s="351"/>
      <c r="J78" s="379"/>
      <c r="K78" s="351"/>
      <c r="L78" s="349"/>
      <c r="M78" s="340"/>
      <c r="N78" s="349"/>
      <c r="O78" s="351"/>
      <c r="P78" s="349"/>
      <c r="Q78" s="352"/>
      <c r="R78" s="353"/>
      <c r="S78" s="352"/>
      <c r="T78" s="353"/>
      <c r="U78" s="354"/>
      <c r="V78" s="355"/>
      <c r="W78" s="352"/>
      <c r="X78" s="355"/>
      <c r="Y78" s="352"/>
      <c r="Z78" s="353"/>
      <c r="AA78" s="356"/>
      <c r="AB78" s="336"/>
      <c r="AE78" s="331">
        <f t="shared" si="2"/>
        <v>1</v>
      </c>
    </row>
    <row r="79" spans="4:31" ht="20.100000000000001" customHeight="1">
      <c r="D79" s="413">
        <f>IF(E79="","",SUBTOTAL(103,$E$73:E79))</f>
        <v>7</v>
      </c>
      <c r="E79" s="916" t="str">
        <f>IF('Input Data'!I77="","",'Input Data'!I77)</f>
        <v>TORRES, HANNAH GARCIA</v>
      </c>
      <c r="F79" s="917"/>
      <c r="G79" s="348"/>
      <c r="H79" s="349"/>
      <c r="I79" s="351"/>
      <c r="J79" s="379"/>
      <c r="K79" s="351"/>
      <c r="L79" s="349"/>
      <c r="M79" s="340"/>
      <c r="N79" s="349"/>
      <c r="O79" s="351"/>
      <c r="P79" s="349"/>
      <c r="Q79" s="352"/>
      <c r="R79" s="353"/>
      <c r="S79" s="352"/>
      <c r="T79" s="353"/>
      <c r="U79" s="354"/>
      <c r="V79" s="355"/>
      <c r="W79" s="352"/>
      <c r="X79" s="355"/>
      <c r="Y79" s="352"/>
      <c r="Z79" s="353"/>
      <c r="AA79" s="356"/>
      <c r="AB79" s="336"/>
      <c r="AE79" s="331">
        <f t="shared" si="2"/>
        <v>1</v>
      </c>
    </row>
    <row r="80" spans="4:31" ht="20.100000000000001" customHeight="1">
      <c r="D80" s="413">
        <f>IF(E80="","",SUBTOTAL(103,$E$73:E80))</f>
        <v>8</v>
      </c>
      <c r="E80" s="916" t="str">
        <f>IF('Input Data'!I78="","",'Input Data'!I78)</f>
        <v>RAMOS, ALYSSA MORALES</v>
      </c>
      <c r="F80" s="917"/>
      <c r="G80" s="348"/>
      <c r="H80" s="349"/>
      <c r="I80" s="351"/>
      <c r="J80" s="379"/>
      <c r="K80" s="351"/>
      <c r="L80" s="349"/>
      <c r="M80" s="340"/>
      <c r="N80" s="349"/>
      <c r="O80" s="351"/>
      <c r="P80" s="349"/>
      <c r="Q80" s="352"/>
      <c r="R80" s="353"/>
      <c r="S80" s="352"/>
      <c r="T80" s="353"/>
      <c r="U80" s="354"/>
      <c r="V80" s="355"/>
      <c r="W80" s="352"/>
      <c r="X80" s="355"/>
      <c r="Y80" s="352"/>
      <c r="Z80" s="353"/>
      <c r="AA80" s="356"/>
      <c r="AB80" s="336"/>
      <c r="AE80" s="331">
        <f t="shared" si="2"/>
        <v>1</v>
      </c>
    </row>
    <row r="81" spans="4:31" ht="20.100000000000001" customHeight="1">
      <c r="D81" s="413">
        <f>IF(E81="","",SUBTOTAL(103,$E$73:E81))</f>
        <v>9</v>
      </c>
      <c r="E81" s="916" t="str">
        <f>IF('Input Data'!I79="","",'Input Data'!I79)</f>
        <v>BAUTISTA, JESSICA FERNANDEZ</v>
      </c>
      <c r="F81" s="917"/>
      <c r="G81" s="348"/>
      <c r="H81" s="349"/>
      <c r="I81" s="351"/>
      <c r="J81" s="379"/>
      <c r="K81" s="351"/>
      <c r="L81" s="349"/>
      <c r="M81" s="340"/>
      <c r="N81" s="349"/>
      <c r="O81" s="351"/>
      <c r="P81" s="349"/>
      <c r="Q81" s="352"/>
      <c r="R81" s="353"/>
      <c r="S81" s="352"/>
      <c r="T81" s="353"/>
      <c r="U81" s="354"/>
      <c r="V81" s="355"/>
      <c r="W81" s="352"/>
      <c r="X81" s="355"/>
      <c r="Y81" s="352"/>
      <c r="Z81" s="353"/>
      <c r="AA81" s="356"/>
      <c r="AB81" s="336"/>
      <c r="AE81" s="331">
        <f t="shared" si="2"/>
        <v>1</v>
      </c>
    </row>
    <row r="82" spans="4:31" ht="20.100000000000001" customHeight="1">
      <c r="D82" s="413">
        <f>IF(E82="","",SUBTOTAL(103,$E$73:E82))</f>
        <v>10</v>
      </c>
      <c r="E82" s="916" t="str">
        <f>IF('Input Data'!I80="","",'Input Data'!I80)</f>
        <v>GARCIA, TRISHA AQUINO</v>
      </c>
      <c r="F82" s="917"/>
      <c r="G82" s="348"/>
      <c r="H82" s="349"/>
      <c r="I82" s="351"/>
      <c r="J82" s="379"/>
      <c r="K82" s="351"/>
      <c r="L82" s="349"/>
      <c r="M82" s="340"/>
      <c r="N82" s="349"/>
      <c r="O82" s="351"/>
      <c r="P82" s="349"/>
      <c r="Q82" s="352"/>
      <c r="R82" s="353"/>
      <c r="S82" s="352"/>
      <c r="T82" s="353"/>
      <c r="U82" s="354"/>
      <c r="V82" s="355"/>
      <c r="W82" s="352"/>
      <c r="X82" s="355"/>
      <c r="Y82" s="352"/>
      <c r="Z82" s="353"/>
      <c r="AA82" s="356"/>
      <c r="AB82" s="336"/>
      <c r="AE82" s="331">
        <f t="shared" si="2"/>
        <v>1</v>
      </c>
    </row>
    <row r="83" spans="4:31" ht="20.100000000000001" customHeight="1">
      <c r="D83" s="413">
        <f>IF(E83="","",SUBTOTAL(103,$E$73:E83))</f>
        <v>11</v>
      </c>
      <c r="E83" s="916" t="str">
        <f>IF('Input Data'!I81="","",'Input Data'!I81)</f>
        <v>MORALES, ERIKA SALAZAR</v>
      </c>
      <c r="F83" s="917"/>
      <c r="G83" s="348"/>
      <c r="H83" s="349"/>
      <c r="I83" s="351"/>
      <c r="J83" s="379"/>
      <c r="K83" s="351"/>
      <c r="L83" s="349"/>
      <c r="M83" s="340"/>
      <c r="N83" s="349"/>
      <c r="O83" s="351"/>
      <c r="P83" s="349"/>
      <c r="Q83" s="352"/>
      <c r="R83" s="353"/>
      <c r="S83" s="352"/>
      <c r="T83" s="353"/>
      <c r="U83" s="354"/>
      <c r="V83" s="355"/>
      <c r="W83" s="352"/>
      <c r="X83" s="355"/>
      <c r="Y83" s="352"/>
      <c r="Z83" s="353"/>
      <c r="AA83" s="356"/>
      <c r="AB83" s="336"/>
      <c r="AE83" s="331">
        <f t="shared" si="2"/>
        <v>1</v>
      </c>
    </row>
    <row r="84" spans="4:31" ht="20.100000000000001" customHeight="1">
      <c r="D84" s="413">
        <f>IF(E84="","",SUBTOTAL(103,$E$73:E84))</f>
        <v>12</v>
      </c>
      <c r="E84" s="916" t="str">
        <f>IF('Input Data'!I82="","",'Input Data'!I82)</f>
        <v>FERNANDEZ, JASMINE GUTIERREZ</v>
      </c>
      <c r="F84" s="917"/>
      <c r="G84" s="348"/>
      <c r="H84" s="349"/>
      <c r="I84" s="351"/>
      <c r="J84" s="379"/>
      <c r="K84" s="351"/>
      <c r="L84" s="349"/>
      <c r="M84" s="340"/>
      <c r="N84" s="349"/>
      <c r="O84" s="351"/>
      <c r="P84" s="349"/>
      <c r="Q84" s="352"/>
      <c r="R84" s="353"/>
      <c r="S84" s="352"/>
      <c r="T84" s="353"/>
      <c r="U84" s="354"/>
      <c r="V84" s="355"/>
      <c r="W84" s="352"/>
      <c r="X84" s="355"/>
      <c r="Y84" s="352"/>
      <c r="Z84" s="353"/>
      <c r="AA84" s="356"/>
      <c r="AB84" s="336"/>
      <c r="AE84" s="331">
        <f t="shared" si="2"/>
        <v>1</v>
      </c>
    </row>
    <row r="85" spans="4:31" ht="20.100000000000001" customHeight="1">
      <c r="D85" s="413">
        <f>IF(E85="","",SUBTOTAL(103,$E$73:E85))</f>
        <v>13</v>
      </c>
      <c r="E85" s="916" t="str">
        <f>IF('Input Data'!I83="","",'Input Data'!I83)</f>
        <v>AQUINO, NICOLE PONCE</v>
      </c>
      <c r="F85" s="917"/>
      <c r="G85" s="348"/>
      <c r="H85" s="349"/>
      <c r="I85" s="351"/>
      <c r="J85" s="379"/>
      <c r="K85" s="351"/>
      <c r="L85" s="349"/>
      <c r="M85" s="340"/>
      <c r="N85" s="349"/>
      <c r="O85" s="351"/>
      <c r="P85" s="349"/>
      <c r="Q85" s="352"/>
      <c r="R85" s="353"/>
      <c r="S85" s="352"/>
      <c r="T85" s="353"/>
      <c r="U85" s="354"/>
      <c r="V85" s="355"/>
      <c r="W85" s="352"/>
      <c r="X85" s="355"/>
      <c r="Y85" s="352"/>
      <c r="Z85" s="353"/>
      <c r="AA85" s="356"/>
      <c r="AB85" s="336"/>
      <c r="AE85" s="331">
        <f t="shared" si="2"/>
        <v>1</v>
      </c>
    </row>
    <row r="86" spans="4:31" ht="20.100000000000001" customHeight="1">
      <c r="D86" s="413">
        <f>IF(E86="","",SUBTOTAL(103,$E$73:E86))</f>
        <v>14</v>
      </c>
      <c r="E86" s="916" t="str">
        <f>IF('Input Data'!I84="","",'Input Data'!I84)</f>
        <v>SALAZAR, DANICA RIVERA</v>
      </c>
      <c r="F86" s="917"/>
      <c r="G86" s="348"/>
      <c r="H86" s="349"/>
      <c r="I86" s="351"/>
      <c r="J86" s="379"/>
      <c r="K86" s="351"/>
      <c r="L86" s="349"/>
      <c r="M86" s="340"/>
      <c r="N86" s="349"/>
      <c r="O86" s="351"/>
      <c r="P86" s="349"/>
      <c r="Q86" s="352"/>
      <c r="R86" s="353"/>
      <c r="S86" s="352"/>
      <c r="T86" s="353"/>
      <c r="U86" s="354"/>
      <c r="V86" s="355"/>
      <c r="W86" s="352"/>
      <c r="X86" s="355"/>
      <c r="Y86" s="352"/>
      <c r="Z86" s="353"/>
      <c r="AA86" s="356"/>
      <c r="AB86" s="336"/>
      <c r="AE86" s="331">
        <f t="shared" si="2"/>
        <v>1</v>
      </c>
    </row>
    <row r="87" spans="4:31" ht="20.100000000000001" customHeight="1">
      <c r="D87" s="413">
        <f>IF(E87="","",SUBTOTAL(103,$E$73:E87))</f>
        <v>15</v>
      </c>
      <c r="E87" s="916" t="str">
        <f>IF('Input Data'!I85="","",'Input Data'!I85)</f>
        <v>GUTIERREZ, PATRICIA CRUZ</v>
      </c>
      <c r="F87" s="917"/>
      <c r="G87" s="348"/>
      <c r="H87" s="349"/>
      <c r="I87" s="351"/>
      <c r="J87" s="379"/>
      <c r="K87" s="351"/>
      <c r="L87" s="349"/>
      <c r="M87" s="340"/>
      <c r="N87" s="349"/>
      <c r="O87" s="351"/>
      <c r="P87" s="349"/>
      <c r="Q87" s="352"/>
      <c r="R87" s="353"/>
      <c r="S87" s="352"/>
      <c r="T87" s="353"/>
      <c r="U87" s="354"/>
      <c r="V87" s="355"/>
      <c r="W87" s="352"/>
      <c r="X87" s="355"/>
      <c r="Y87" s="352"/>
      <c r="Z87" s="353"/>
      <c r="AA87" s="356"/>
      <c r="AB87" s="336"/>
      <c r="AE87" s="331">
        <f t="shared" si="2"/>
        <v>1</v>
      </c>
    </row>
    <row r="88" spans="4:31" ht="20.100000000000001" customHeight="1">
      <c r="D88" s="413">
        <f>IF(E88="","",SUBTOTAL(103,$E$73:E88))</f>
        <v>16</v>
      </c>
      <c r="E88" s="916" t="str">
        <f>IF('Input Data'!I86="","",'Input Data'!I86)</f>
        <v>PONCE, KATRINA RAMIREZ</v>
      </c>
      <c r="F88" s="917"/>
      <c r="G88" s="348"/>
      <c r="H88" s="349"/>
      <c r="I88" s="351"/>
      <c r="J88" s="379"/>
      <c r="K88" s="351"/>
      <c r="L88" s="349"/>
      <c r="M88" s="340"/>
      <c r="N88" s="349"/>
      <c r="O88" s="351"/>
      <c r="P88" s="349"/>
      <c r="Q88" s="352"/>
      <c r="R88" s="353"/>
      <c r="S88" s="352"/>
      <c r="T88" s="353"/>
      <c r="U88" s="354"/>
      <c r="V88" s="355"/>
      <c r="W88" s="352"/>
      <c r="X88" s="355"/>
      <c r="Y88" s="352"/>
      <c r="Z88" s="353"/>
      <c r="AA88" s="356"/>
      <c r="AB88" s="336"/>
      <c r="AE88" s="331">
        <f t="shared" si="2"/>
        <v>1</v>
      </c>
    </row>
    <row r="89" spans="4:31" ht="20.100000000000001" customHeight="1">
      <c r="D89" s="413">
        <f>IF(E89="","",SUBTOTAL(103,$E$73:E89))</f>
        <v>17</v>
      </c>
      <c r="E89" s="916" t="str">
        <f>IF('Input Data'!I87="","",'Input Data'!I87)</f>
        <v>RIVERA, BIANCA CASTILLO</v>
      </c>
      <c r="F89" s="917"/>
      <c r="G89" s="348"/>
      <c r="H89" s="349"/>
      <c r="I89" s="351"/>
      <c r="J89" s="379"/>
      <c r="K89" s="351"/>
      <c r="L89" s="349"/>
      <c r="M89" s="340"/>
      <c r="N89" s="349"/>
      <c r="O89" s="351"/>
      <c r="P89" s="349"/>
      <c r="Q89" s="352"/>
      <c r="R89" s="353"/>
      <c r="S89" s="352"/>
      <c r="T89" s="353"/>
      <c r="U89" s="354"/>
      <c r="V89" s="355"/>
      <c r="W89" s="352"/>
      <c r="X89" s="355"/>
      <c r="Y89" s="352"/>
      <c r="Z89" s="353"/>
      <c r="AA89" s="356"/>
      <c r="AB89" s="336"/>
      <c r="AE89" s="331">
        <f t="shared" si="2"/>
        <v>1</v>
      </c>
    </row>
    <row r="90" spans="4:31" ht="20.100000000000001" customHeight="1">
      <c r="D90" s="413">
        <f>IF(E90="","",SUBTOTAL(103,$E$73:E90))</f>
        <v>18</v>
      </c>
      <c r="E90" s="916" t="str">
        <f>IF('Input Data'!I88="","",'Input Data'!I88)</f>
        <v>CRUZ, ANDREA HERRERA</v>
      </c>
      <c r="F90" s="917"/>
      <c r="G90" s="348"/>
      <c r="H90" s="349"/>
      <c r="I90" s="351"/>
      <c r="J90" s="367"/>
      <c r="K90" s="351"/>
      <c r="L90" s="349"/>
      <c r="M90" s="350"/>
      <c r="N90" s="349"/>
      <c r="O90" s="351"/>
      <c r="P90" s="349"/>
      <c r="Q90" s="352"/>
      <c r="R90" s="353"/>
      <c r="S90" s="352"/>
      <c r="T90" s="353"/>
      <c r="U90" s="354"/>
      <c r="V90" s="355"/>
      <c r="W90" s="352"/>
      <c r="X90" s="355"/>
      <c r="Y90" s="352"/>
      <c r="Z90" s="353"/>
      <c r="AA90" s="356"/>
      <c r="AB90" s="336"/>
      <c r="AE90" s="331">
        <f t="shared" si="2"/>
        <v>1</v>
      </c>
    </row>
    <row r="91" spans="4:31" ht="20.100000000000001" customHeight="1">
      <c r="D91" s="413">
        <f>IF(E91="","",SUBTOTAL(103,$E$73:E91))</f>
        <v>19</v>
      </c>
      <c r="E91" s="916" t="str">
        <f>IF('Input Data'!I89="","",'Input Data'!I89)</f>
        <v>RAMIREZ, SHAIRA NAVARRO</v>
      </c>
      <c r="F91" s="917"/>
      <c r="G91" s="348"/>
      <c r="H91" s="349"/>
      <c r="I91" s="351"/>
      <c r="J91" s="367"/>
      <c r="K91" s="351"/>
      <c r="L91" s="349"/>
      <c r="M91" s="350"/>
      <c r="N91" s="349"/>
      <c r="O91" s="351"/>
      <c r="P91" s="349"/>
      <c r="Q91" s="352"/>
      <c r="R91" s="353"/>
      <c r="S91" s="352"/>
      <c r="T91" s="353"/>
      <c r="U91" s="354"/>
      <c r="V91" s="355"/>
      <c r="W91" s="352"/>
      <c r="X91" s="355"/>
      <c r="Y91" s="352"/>
      <c r="Z91" s="353"/>
      <c r="AA91" s="356"/>
      <c r="AB91" s="336"/>
      <c r="AE91" s="331">
        <f t="shared" si="2"/>
        <v>1</v>
      </c>
    </row>
    <row r="92" spans="4:31" ht="20.100000000000001" customHeight="1">
      <c r="D92" s="413">
        <f>IF(E92="","",SUBTOTAL(103,$E$73:E92))</f>
        <v>20</v>
      </c>
      <c r="E92" s="916" t="str">
        <f>IF('Input Data'!I90="","",'Input Data'!I90)</f>
        <v>CASTILLO, DENISE VERGARA</v>
      </c>
      <c r="F92" s="917"/>
      <c r="G92" s="348"/>
      <c r="H92" s="349"/>
      <c r="I92" s="351"/>
      <c r="J92" s="367"/>
      <c r="K92" s="351"/>
      <c r="L92" s="349"/>
      <c r="M92" s="350"/>
      <c r="N92" s="349"/>
      <c r="O92" s="351"/>
      <c r="P92" s="349"/>
      <c r="Q92" s="352"/>
      <c r="R92" s="353"/>
      <c r="S92" s="352"/>
      <c r="T92" s="353"/>
      <c r="U92" s="354"/>
      <c r="V92" s="355"/>
      <c r="W92" s="352"/>
      <c r="X92" s="355"/>
      <c r="Y92" s="352"/>
      <c r="Z92" s="353"/>
      <c r="AA92" s="356"/>
      <c r="AB92" s="336"/>
      <c r="AE92" s="331">
        <f t="shared" si="2"/>
        <v>1</v>
      </c>
    </row>
    <row r="93" spans="4:31" ht="20.100000000000001" customHeight="1">
      <c r="D93" s="413">
        <f>IF(E93="","",SUBTOTAL(103,$E$73:E93))</f>
        <v>21</v>
      </c>
      <c r="E93" s="916" t="str">
        <f>IF('Input Data'!I91="","",'Input Data'!I91)</f>
        <v>HERRERA, MIKAELA DOMINGUEZ</v>
      </c>
      <c r="F93" s="917"/>
      <c r="G93" s="348"/>
      <c r="H93" s="349"/>
      <c r="I93" s="351"/>
      <c r="J93" s="367"/>
      <c r="K93" s="351"/>
      <c r="L93" s="349"/>
      <c r="M93" s="350"/>
      <c r="N93" s="349"/>
      <c r="O93" s="351"/>
      <c r="P93" s="349"/>
      <c r="Q93" s="352"/>
      <c r="R93" s="353"/>
      <c r="S93" s="352"/>
      <c r="T93" s="353"/>
      <c r="U93" s="354"/>
      <c r="V93" s="355"/>
      <c r="W93" s="352"/>
      <c r="X93" s="355"/>
      <c r="Y93" s="352"/>
      <c r="Z93" s="353"/>
      <c r="AA93" s="356"/>
      <c r="AB93" s="336"/>
    </row>
    <row r="94" spans="4:31" ht="20.100000000000001" customHeight="1">
      <c r="D94" s="413">
        <f>IF(E94="","",SUBTOTAL(103,$E$73:E94))</f>
        <v>22</v>
      </c>
      <c r="E94" s="916" t="str">
        <f>IF('Input Data'!I92="","",'Input Data'!I92)</f>
        <v>NAVARRO, JOANNA ESPINOZA</v>
      </c>
      <c r="F94" s="917"/>
      <c r="G94" s="348"/>
      <c r="H94" s="349"/>
      <c r="I94" s="351"/>
      <c r="J94" s="367"/>
      <c r="K94" s="351"/>
      <c r="L94" s="349"/>
      <c r="M94" s="350"/>
      <c r="N94" s="349"/>
      <c r="O94" s="351"/>
      <c r="P94" s="349"/>
      <c r="Q94" s="352"/>
      <c r="R94" s="353"/>
      <c r="S94" s="352"/>
      <c r="T94" s="353"/>
      <c r="U94" s="354"/>
      <c r="V94" s="355"/>
      <c r="W94" s="352"/>
      <c r="X94" s="355"/>
      <c r="Y94" s="352"/>
      <c r="Z94" s="353"/>
      <c r="AA94" s="356"/>
      <c r="AB94" s="336"/>
    </row>
    <row r="95" spans="4:31" ht="20.100000000000001" customHeight="1">
      <c r="D95" s="413">
        <f>IF(E95="","",SUBTOTAL(103,$E$73:E95))</f>
        <v>23</v>
      </c>
      <c r="E95" s="916" t="str">
        <f>IF('Input Data'!I93="","",'Input Data'!I93)</f>
        <v>VERGARA, ANGELICA DEL ROSARIO</v>
      </c>
      <c r="F95" s="917"/>
      <c r="G95" s="348"/>
      <c r="H95" s="349"/>
      <c r="I95" s="351"/>
      <c r="J95" s="367"/>
      <c r="K95" s="351"/>
      <c r="L95" s="349"/>
      <c r="M95" s="350"/>
      <c r="N95" s="349"/>
      <c r="O95" s="351"/>
      <c r="P95" s="349"/>
      <c r="Q95" s="352"/>
      <c r="R95" s="353"/>
      <c r="S95" s="352"/>
      <c r="T95" s="353"/>
      <c r="U95" s="354"/>
      <c r="V95" s="355"/>
      <c r="W95" s="352"/>
      <c r="X95" s="355"/>
      <c r="Y95" s="352"/>
      <c r="Z95" s="353"/>
      <c r="AA95" s="356"/>
      <c r="AB95" s="336"/>
    </row>
    <row r="96" spans="4:31" ht="20.100000000000001" customHeight="1">
      <c r="D96" s="413">
        <f>IF(E96="","",SUBTOTAL(103,$E$73:E96))</f>
        <v>24</v>
      </c>
      <c r="E96" s="916" t="str">
        <f>IF('Input Data'!I94="","",'Input Data'!I94)</f>
        <v>DOMINGUEZ, BEATRICE EVANGELISTA</v>
      </c>
      <c r="F96" s="917"/>
      <c r="G96" s="348"/>
      <c r="H96" s="349"/>
      <c r="I96" s="351"/>
      <c r="J96" s="367"/>
      <c r="K96" s="351"/>
      <c r="L96" s="349"/>
      <c r="M96" s="350"/>
      <c r="N96" s="349"/>
      <c r="O96" s="351"/>
      <c r="P96" s="349"/>
      <c r="Q96" s="352"/>
      <c r="R96" s="353"/>
      <c r="S96" s="352"/>
      <c r="T96" s="353"/>
      <c r="U96" s="354"/>
      <c r="V96" s="355"/>
      <c r="W96" s="352"/>
      <c r="X96" s="355"/>
      <c r="Y96" s="352"/>
      <c r="Z96" s="353"/>
      <c r="AA96" s="356"/>
      <c r="AB96" s="336"/>
    </row>
    <row r="97" spans="4:28" ht="20.100000000000001" customHeight="1">
      <c r="D97" s="413">
        <f>IF(E97="","",SUBTOTAL(103,$E$73:E97))</f>
        <v>25</v>
      </c>
      <c r="E97" s="916" t="str">
        <f>IF('Input Data'!I95="","",'Input Data'!I95)</f>
        <v>ESPINOZA, CAMILLE MERCADO</v>
      </c>
      <c r="F97" s="917"/>
      <c r="G97" s="348"/>
      <c r="H97" s="349"/>
      <c r="I97" s="351"/>
      <c r="J97" s="367"/>
      <c r="K97" s="351"/>
      <c r="L97" s="349"/>
      <c r="M97" s="350"/>
      <c r="N97" s="349"/>
      <c r="O97" s="351"/>
      <c r="P97" s="349"/>
      <c r="Q97" s="352"/>
      <c r="R97" s="353"/>
      <c r="S97" s="352"/>
      <c r="T97" s="353"/>
      <c r="U97" s="354"/>
      <c r="V97" s="355"/>
      <c r="W97" s="352"/>
      <c r="X97" s="355"/>
      <c r="Y97" s="352"/>
      <c r="Z97" s="353"/>
      <c r="AA97" s="356"/>
      <c r="AB97" s="336"/>
    </row>
    <row r="98" spans="4:28" ht="20.100000000000001" customHeight="1">
      <c r="D98" s="413">
        <f>IF(E98="","",SUBTOTAL(103,$E$73:E98))</f>
        <v>26</v>
      </c>
      <c r="E98" s="916" t="str">
        <f>IF('Input Data'!I96="","",'Input Data'!I96)</f>
        <v>DEL ROSARIO, LIANNE PADILLA</v>
      </c>
      <c r="F98" s="917"/>
      <c r="G98" s="348"/>
      <c r="H98" s="349"/>
      <c r="I98" s="351"/>
      <c r="J98" s="367"/>
      <c r="K98" s="351"/>
      <c r="L98" s="349"/>
      <c r="M98" s="350"/>
      <c r="N98" s="349"/>
      <c r="O98" s="351"/>
      <c r="P98" s="349"/>
      <c r="Q98" s="352"/>
      <c r="R98" s="353"/>
      <c r="S98" s="352"/>
      <c r="T98" s="353"/>
      <c r="U98" s="354"/>
      <c r="V98" s="355"/>
      <c r="W98" s="352"/>
      <c r="X98" s="355"/>
      <c r="Y98" s="352"/>
      <c r="Z98" s="353"/>
      <c r="AA98" s="356"/>
      <c r="AB98" s="336"/>
    </row>
    <row r="99" spans="4:28" ht="20.100000000000001" customHeight="1">
      <c r="D99" s="413">
        <f>IF(E99="","",SUBTOTAL(103,$E$73:E99))</f>
        <v>27</v>
      </c>
      <c r="E99" s="916" t="str">
        <f>IF('Input Data'!I97="","",'Input Data'!I97)</f>
        <v>EVANGELISTA, CELINE MANALO</v>
      </c>
      <c r="F99" s="917"/>
      <c r="G99" s="348"/>
      <c r="H99" s="349"/>
      <c r="I99" s="351"/>
      <c r="J99" s="367"/>
      <c r="K99" s="351"/>
      <c r="L99" s="349"/>
      <c r="M99" s="350"/>
      <c r="N99" s="349"/>
      <c r="O99" s="351"/>
      <c r="P99" s="349"/>
      <c r="Q99" s="352"/>
      <c r="R99" s="353"/>
      <c r="S99" s="352"/>
      <c r="T99" s="353"/>
      <c r="U99" s="354"/>
      <c r="V99" s="355"/>
      <c r="W99" s="352"/>
      <c r="X99" s="355"/>
      <c r="Y99" s="352"/>
      <c r="Z99" s="353"/>
      <c r="AA99" s="356"/>
      <c r="AB99" s="336"/>
    </row>
    <row r="100" spans="4:28" ht="20.100000000000001" customHeight="1">
      <c r="D100" s="413">
        <f>IF(E100="","",SUBTOTAL(103,$E$73:E100))</f>
        <v>28</v>
      </c>
      <c r="E100" s="916" t="str">
        <f>IF('Input Data'!I98="","",'Input Data'!I98)</f>
        <v>MERCADO, MAE SORIANO</v>
      </c>
      <c r="F100" s="917"/>
      <c r="G100" s="348"/>
      <c r="H100" s="349"/>
      <c r="I100" s="351"/>
      <c r="J100" s="367"/>
      <c r="K100" s="351"/>
      <c r="L100" s="349"/>
      <c r="M100" s="350"/>
      <c r="N100" s="349"/>
      <c r="O100" s="351"/>
      <c r="P100" s="349"/>
      <c r="Q100" s="352"/>
      <c r="R100" s="353"/>
      <c r="S100" s="352"/>
      <c r="T100" s="353"/>
      <c r="U100" s="354"/>
      <c r="V100" s="355"/>
      <c r="W100" s="352"/>
      <c r="X100" s="355"/>
      <c r="Y100" s="352"/>
      <c r="Z100" s="353"/>
      <c r="AA100" s="356"/>
      <c r="AB100" s="336"/>
    </row>
    <row r="101" spans="4:28" ht="20.100000000000001" customHeight="1">
      <c r="D101" s="413">
        <f>IF(E101="","",SUBTOTAL(103,$E$73:E101))</f>
        <v>29</v>
      </c>
      <c r="E101" s="916" t="str">
        <f>IF('Input Data'!I99="","",'Input Data'!I99)</f>
        <v>PADILLA, RICA VILLAREAL</v>
      </c>
      <c r="F101" s="917"/>
      <c r="G101" s="348"/>
      <c r="H101" s="349"/>
      <c r="I101" s="351"/>
      <c r="J101" s="367"/>
      <c r="K101" s="351"/>
      <c r="L101" s="349"/>
      <c r="M101" s="350"/>
      <c r="N101" s="349"/>
      <c r="O101" s="351"/>
      <c r="P101" s="349"/>
      <c r="Q101" s="352"/>
      <c r="R101" s="353"/>
      <c r="S101" s="352"/>
      <c r="T101" s="353"/>
      <c r="U101" s="354"/>
      <c r="V101" s="355"/>
      <c r="W101" s="352"/>
      <c r="X101" s="355"/>
      <c r="Y101" s="352"/>
      <c r="Z101" s="353"/>
      <c r="AA101" s="356"/>
      <c r="AB101" s="336"/>
    </row>
    <row r="102" spans="4:28" ht="20.100000000000001" customHeight="1">
      <c r="D102" s="413">
        <f>IF(E102="","",SUBTOTAL(103,$E$73:E102))</f>
        <v>30</v>
      </c>
      <c r="E102" s="916" t="str">
        <f>IF('Input Data'!I100="","",'Input Data'!I100)</f>
        <v>MANALO, ELAINE MARQUEZ</v>
      </c>
      <c r="F102" s="917"/>
      <c r="G102" s="348"/>
      <c r="H102" s="349"/>
      <c r="I102" s="351"/>
      <c r="J102" s="367"/>
      <c r="K102" s="351"/>
      <c r="L102" s="349"/>
      <c r="M102" s="350"/>
      <c r="N102" s="349"/>
      <c r="O102" s="351"/>
      <c r="P102" s="349"/>
      <c r="Q102" s="352"/>
      <c r="R102" s="353"/>
      <c r="S102" s="352"/>
      <c r="T102" s="353"/>
      <c r="U102" s="354"/>
      <c r="V102" s="355"/>
      <c r="W102" s="352"/>
      <c r="X102" s="355"/>
      <c r="Y102" s="352"/>
      <c r="Z102" s="353"/>
      <c r="AA102" s="356"/>
      <c r="AB102" s="336"/>
    </row>
    <row r="103" spans="4:28" ht="20.100000000000001" customHeight="1">
      <c r="D103" s="413">
        <f>IF(E103="","",SUBTOTAL(103,$E$73:E103))</f>
        <v>31</v>
      </c>
      <c r="E103" s="916" t="str">
        <f>IF('Input Data'!I101="","",'Input Data'!I101)</f>
        <v>SORIANO, SOFIA DIZON</v>
      </c>
      <c r="F103" s="917"/>
      <c r="G103" s="348"/>
      <c r="H103" s="349"/>
      <c r="I103" s="351"/>
      <c r="J103" s="367"/>
      <c r="K103" s="351"/>
      <c r="L103" s="349"/>
      <c r="M103" s="350"/>
      <c r="N103" s="349"/>
      <c r="O103" s="351"/>
      <c r="P103" s="349"/>
      <c r="Q103" s="352"/>
      <c r="R103" s="353"/>
      <c r="S103" s="352"/>
      <c r="T103" s="353"/>
      <c r="U103" s="354"/>
      <c r="V103" s="355"/>
      <c r="W103" s="352"/>
      <c r="X103" s="355"/>
      <c r="Y103" s="352"/>
      <c r="Z103" s="353"/>
      <c r="AA103" s="356"/>
      <c r="AB103" s="336"/>
    </row>
    <row r="104" spans="4:28" ht="20.100000000000001" customHeight="1">
      <c r="D104" s="413">
        <f>IF(E104="","",SUBTOTAL(103,$E$73:E104))</f>
        <v>32</v>
      </c>
      <c r="E104" s="916" t="str">
        <f>IF('Input Data'!I102="","",'Input Data'!I102)</f>
        <v>VILLAREAL, MARGAUX DE LEON</v>
      </c>
      <c r="F104" s="917"/>
      <c r="G104" s="348"/>
      <c r="H104" s="349"/>
      <c r="I104" s="351"/>
      <c r="J104" s="367"/>
      <c r="K104" s="351"/>
      <c r="L104" s="349"/>
      <c r="M104" s="350"/>
      <c r="N104" s="349"/>
      <c r="O104" s="351"/>
      <c r="P104" s="349"/>
      <c r="Q104" s="352"/>
      <c r="R104" s="353"/>
      <c r="S104" s="352"/>
      <c r="T104" s="353"/>
      <c r="U104" s="354"/>
      <c r="V104" s="355"/>
      <c r="W104" s="352"/>
      <c r="X104" s="355"/>
      <c r="Y104" s="352"/>
      <c r="Z104" s="353"/>
      <c r="AA104" s="356"/>
      <c r="AB104" s="336"/>
    </row>
    <row r="105" spans="4:28" ht="20.100000000000001" customHeight="1">
      <c r="D105" s="413">
        <f>IF(E105="","",SUBTOTAL(103,$E$73:E105))</f>
        <v>33</v>
      </c>
      <c r="E105" s="916" t="str">
        <f>IF('Input Data'!I103="","",'Input Data'!I103)</f>
        <v>MARQUEZ, ROXANNE FRANCISCO</v>
      </c>
      <c r="F105" s="917"/>
      <c r="G105" s="348"/>
      <c r="H105" s="349"/>
      <c r="I105" s="351"/>
      <c r="J105" s="367"/>
      <c r="K105" s="351"/>
      <c r="L105" s="349"/>
      <c r="M105" s="350"/>
      <c r="N105" s="349"/>
      <c r="O105" s="351"/>
      <c r="P105" s="349"/>
      <c r="Q105" s="352"/>
      <c r="R105" s="353"/>
      <c r="S105" s="352"/>
      <c r="T105" s="353"/>
      <c r="U105" s="354"/>
      <c r="V105" s="355"/>
      <c r="W105" s="352"/>
      <c r="X105" s="355"/>
      <c r="Y105" s="352"/>
      <c r="Z105" s="353"/>
      <c r="AA105" s="356"/>
      <c r="AB105" s="336"/>
    </row>
    <row r="106" spans="4:28" ht="20.100000000000001" customHeight="1">
      <c r="D106" s="413">
        <f>IF(E106="","",SUBTOTAL(103,$E$73:E106))</f>
        <v>34</v>
      </c>
      <c r="E106" s="916" t="str">
        <f>IF('Input Data'!I104="","",'Input Data'!I104)</f>
        <v>SANTIAGO, KRIZIA ORTEGA</v>
      </c>
      <c r="F106" s="917"/>
      <c r="G106" s="348"/>
      <c r="H106" s="349"/>
      <c r="I106" s="351"/>
      <c r="J106" s="367"/>
      <c r="K106" s="351"/>
      <c r="L106" s="349"/>
      <c r="M106" s="350"/>
      <c r="N106" s="349"/>
      <c r="O106" s="351"/>
      <c r="P106" s="349"/>
      <c r="Q106" s="352"/>
      <c r="R106" s="353"/>
      <c r="S106" s="352"/>
      <c r="T106" s="353"/>
      <c r="U106" s="354"/>
      <c r="V106" s="355"/>
      <c r="W106" s="352"/>
      <c r="X106" s="355"/>
      <c r="Y106" s="352"/>
      <c r="Z106" s="353"/>
      <c r="AA106" s="356"/>
      <c r="AB106" s="336"/>
    </row>
    <row r="107" spans="4:28" ht="20.100000000000001" customHeight="1">
      <c r="D107" s="413">
        <f>IF(E107="","",SUBTOTAL(103,$E$73:E107))</f>
        <v>35</v>
      </c>
      <c r="E107" s="916" t="str">
        <f>IF('Input Data'!I105="","",'Input Data'!I105)</f>
        <v>DE LEON, HANNAH CHAVEZ</v>
      </c>
      <c r="F107" s="917"/>
      <c r="G107" s="348"/>
      <c r="H107" s="349"/>
      <c r="I107" s="351"/>
      <c r="J107" s="367"/>
      <c r="K107" s="351"/>
      <c r="L107" s="349"/>
      <c r="M107" s="350"/>
      <c r="N107" s="349"/>
      <c r="O107" s="351"/>
      <c r="P107" s="349"/>
      <c r="Q107" s="352"/>
      <c r="R107" s="353"/>
      <c r="S107" s="352"/>
      <c r="T107" s="353"/>
      <c r="U107" s="354"/>
      <c r="V107" s="355"/>
      <c r="W107" s="352"/>
      <c r="X107" s="355"/>
      <c r="Y107" s="352"/>
      <c r="Z107" s="353"/>
      <c r="AA107" s="356"/>
      <c r="AB107" s="336"/>
    </row>
    <row r="108" spans="4:28" ht="20.100000000000001" customHeight="1">
      <c r="D108" s="413">
        <f>IF(E108="","",SUBTOTAL(103,$E$73:E108))</f>
        <v>36</v>
      </c>
      <c r="E108" s="916" t="str">
        <f>IF('Input Data'!I106="","",'Input Data'!I106)</f>
        <v>DIZON, SHANELLE LIM</v>
      </c>
      <c r="F108" s="917"/>
      <c r="G108" s="348"/>
      <c r="H108" s="349"/>
      <c r="I108" s="351"/>
      <c r="J108" s="367"/>
      <c r="K108" s="351"/>
      <c r="L108" s="349"/>
      <c r="M108" s="350"/>
      <c r="N108" s="349"/>
      <c r="O108" s="351"/>
      <c r="P108" s="349"/>
      <c r="Q108" s="352"/>
      <c r="R108" s="353"/>
      <c r="S108" s="352"/>
      <c r="T108" s="353"/>
      <c r="U108" s="354"/>
      <c r="V108" s="355"/>
      <c r="W108" s="352"/>
      <c r="X108" s="355"/>
      <c r="Y108" s="352"/>
      <c r="Z108" s="353"/>
      <c r="AA108" s="356"/>
      <c r="AB108" s="336"/>
    </row>
    <row r="109" spans="4:28" ht="20.100000000000001" customHeight="1">
      <c r="D109" s="413">
        <f>IF(E109="","",SUBTOTAL(103,$E$73:E109))</f>
        <v>37</v>
      </c>
      <c r="E109" s="916" t="str">
        <f>IF('Input Data'!I107="","",'Input Data'!I107)</f>
        <v>FRANCISCO, LORIE CHUA</v>
      </c>
      <c r="F109" s="917"/>
      <c r="G109" s="348"/>
      <c r="H109" s="349"/>
      <c r="I109" s="351"/>
      <c r="J109" s="367"/>
      <c r="K109" s="351"/>
      <c r="L109" s="349"/>
      <c r="M109" s="350"/>
      <c r="N109" s="349"/>
      <c r="O109" s="351"/>
      <c r="P109" s="349"/>
      <c r="Q109" s="352"/>
      <c r="R109" s="353"/>
      <c r="S109" s="352"/>
      <c r="T109" s="353"/>
      <c r="U109" s="354"/>
      <c r="V109" s="355"/>
      <c r="W109" s="352"/>
      <c r="X109" s="355"/>
      <c r="Y109" s="352"/>
      <c r="Z109" s="353"/>
      <c r="AA109" s="356"/>
      <c r="AB109" s="336"/>
    </row>
    <row r="110" spans="4:28" ht="20.100000000000001" customHeight="1">
      <c r="D110" s="413">
        <f>IF(E110="","",SUBTOTAL(103,$E$73:E110))</f>
        <v>38</v>
      </c>
      <c r="E110" s="916" t="str">
        <f>IF('Input Data'!I108="","",'Input Data'!I108)</f>
        <v>ORTEGA, JANELLE SY</v>
      </c>
      <c r="F110" s="917"/>
      <c r="G110" s="348"/>
      <c r="H110" s="349"/>
      <c r="I110" s="351"/>
      <c r="J110" s="367"/>
      <c r="K110" s="351"/>
      <c r="L110" s="349"/>
      <c r="M110" s="350"/>
      <c r="N110" s="349"/>
      <c r="O110" s="351"/>
      <c r="P110" s="349"/>
      <c r="Q110" s="352"/>
      <c r="R110" s="353"/>
      <c r="S110" s="352"/>
      <c r="T110" s="353"/>
      <c r="U110" s="354"/>
      <c r="V110" s="355"/>
      <c r="W110" s="352"/>
      <c r="X110" s="355"/>
      <c r="Y110" s="352"/>
      <c r="Z110" s="353"/>
      <c r="AA110" s="356"/>
      <c r="AB110" s="336"/>
    </row>
    <row r="111" spans="4:28" ht="20.100000000000001" customHeight="1">
      <c r="D111" s="413">
        <f>IF(E111="","",SUBTOTAL(103,$E$73:E111))</f>
        <v>39</v>
      </c>
      <c r="E111" s="916" t="str">
        <f>IF('Input Data'!I109="","",'Input Data'!I109)</f>
        <v>CHAVEZ, FAYE GO</v>
      </c>
      <c r="F111" s="917"/>
      <c r="G111" s="348"/>
      <c r="H111" s="349"/>
      <c r="I111" s="351"/>
      <c r="J111" s="367"/>
      <c r="K111" s="351"/>
      <c r="L111" s="349"/>
      <c r="M111" s="350"/>
      <c r="N111" s="349"/>
      <c r="O111" s="351"/>
      <c r="P111" s="349"/>
      <c r="Q111" s="352"/>
      <c r="R111" s="353"/>
      <c r="S111" s="352"/>
      <c r="T111" s="353"/>
      <c r="U111" s="354"/>
      <c r="V111" s="355"/>
      <c r="W111" s="352"/>
      <c r="X111" s="355"/>
      <c r="Y111" s="352"/>
      <c r="Z111" s="353"/>
      <c r="AA111" s="356"/>
      <c r="AB111" s="336"/>
    </row>
    <row r="112" spans="4:28" ht="20.100000000000001" customHeight="1">
      <c r="D112" s="413">
        <f>IF(E112="","",SUBTOTAL(103,$E$73:E112))</f>
        <v>40</v>
      </c>
      <c r="E112" s="916" t="str">
        <f>IF('Input Data'!I110="","",'Input Data'!I110)</f>
        <v>LIM, ROWENA TAN</v>
      </c>
      <c r="F112" s="917"/>
      <c r="G112" s="348"/>
      <c r="H112" s="349"/>
      <c r="I112" s="351"/>
      <c r="J112" s="367"/>
      <c r="K112" s="351"/>
      <c r="L112" s="349"/>
      <c r="M112" s="350"/>
      <c r="N112" s="349"/>
      <c r="O112" s="351"/>
      <c r="P112" s="349"/>
      <c r="Q112" s="352"/>
      <c r="R112" s="353"/>
      <c r="S112" s="352"/>
      <c r="T112" s="353"/>
      <c r="U112" s="354"/>
      <c r="V112" s="355"/>
      <c r="W112" s="352"/>
      <c r="X112" s="355"/>
      <c r="Y112" s="352"/>
      <c r="Z112" s="353"/>
      <c r="AA112" s="356"/>
      <c r="AB112" s="336"/>
    </row>
    <row r="113" spans="4:31" ht="20.100000000000001" customHeight="1">
      <c r="D113" s="413">
        <f>IF(E113="","",SUBTOTAL(103,$E$73:E113))</f>
        <v>41</v>
      </c>
      <c r="E113" s="916" t="str">
        <f>IF('Input Data'!I111="","",'Input Data'!I111)</f>
        <v>CHUA, KRISTA ONG</v>
      </c>
      <c r="F113" s="917"/>
      <c r="G113" s="348"/>
      <c r="H113" s="349"/>
      <c r="I113" s="351"/>
      <c r="J113" s="367"/>
      <c r="K113" s="351"/>
      <c r="L113" s="349"/>
      <c r="M113" s="350"/>
      <c r="N113" s="349"/>
      <c r="O113" s="351"/>
      <c r="P113" s="349"/>
      <c r="Q113" s="352"/>
      <c r="R113" s="353"/>
      <c r="S113" s="352"/>
      <c r="T113" s="353"/>
      <c r="U113" s="354"/>
      <c r="V113" s="355"/>
      <c r="W113" s="352"/>
      <c r="X113" s="355"/>
      <c r="Y113" s="352"/>
      <c r="Z113" s="353"/>
      <c r="AA113" s="356"/>
      <c r="AB113" s="336"/>
      <c r="AE113" s="331">
        <f t="shared" ref="AE113:AE132" si="3">IF(E113="",0,1)</f>
        <v>1</v>
      </c>
    </row>
    <row r="114" spans="4:31" ht="20.100000000000001" customHeight="1">
      <c r="D114" s="413">
        <f>IF(E114="","",SUBTOTAL(103,$E$73:E114))</f>
        <v>42</v>
      </c>
      <c r="E114" s="916" t="str">
        <f>IF('Input Data'!I112="","",'Input Data'!I112)</f>
        <v>SY, MICHELLE UY</v>
      </c>
      <c r="F114" s="917"/>
      <c r="G114" s="348"/>
      <c r="H114" s="349"/>
      <c r="I114" s="351"/>
      <c r="J114" s="380"/>
      <c r="K114" s="351"/>
      <c r="L114" s="349"/>
      <c r="M114" s="350"/>
      <c r="N114" s="349"/>
      <c r="O114" s="351"/>
      <c r="P114" s="349"/>
      <c r="Q114" s="352"/>
      <c r="R114" s="353"/>
      <c r="S114" s="352"/>
      <c r="T114" s="353"/>
      <c r="U114" s="354"/>
      <c r="V114" s="355"/>
      <c r="W114" s="352"/>
      <c r="X114" s="355"/>
      <c r="Y114" s="352"/>
      <c r="Z114" s="353"/>
      <c r="AA114" s="356"/>
      <c r="AB114" s="336"/>
      <c r="AE114" s="331">
        <f t="shared" si="3"/>
        <v>1</v>
      </c>
    </row>
    <row r="115" spans="4:31" ht="20.100000000000001" customHeight="1">
      <c r="D115" s="413">
        <f>IF(E115="","",SUBTOTAL(103,$E$73:E115))</f>
        <v>43</v>
      </c>
      <c r="E115" s="916" t="str">
        <f>IF('Input Data'!I113="","",'Input Data'!I113)</f>
        <v>GO, CLARIBEL CO</v>
      </c>
      <c r="F115" s="917"/>
      <c r="G115" s="348"/>
      <c r="H115" s="349"/>
      <c r="I115" s="351"/>
      <c r="J115" s="381"/>
      <c r="K115" s="351"/>
      <c r="L115" s="349"/>
      <c r="M115" s="350"/>
      <c r="N115" s="349"/>
      <c r="O115" s="351"/>
      <c r="P115" s="349"/>
      <c r="Q115" s="352"/>
      <c r="R115" s="353"/>
      <c r="S115" s="352"/>
      <c r="T115" s="353"/>
      <c r="U115" s="354"/>
      <c r="V115" s="355"/>
      <c r="W115" s="352"/>
      <c r="X115" s="355"/>
      <c r="Y115" s="352"/>
      <c r="Z115" s="353"/>
      <c r="AA115" s="356"/>
      <c r="AB115" s="336"/>
      <c r="AE115" s="331">
        <f t="shared" si="3"/>
        <v>1</v>
      </c>
    </row>
    <row r="116" spans="4:31" ht="20.100000000000001" customHeight="1">
      <c r="D116" s="413">
        <f>IF(E116="","",SUBTOTAL(103,$E$73:E116))</f>
        <v>44</v>
      </c>
      <c r="E116" s="916" t="str">
        <f>IF('Input Data'!I114="","",'Input Data'!I114)</f>
        <v>TAN, DAISY DY</v>
      </c>
      <c r="F116" s="917"/>
      <c r="G116" s="348"/>
      <c r="H116" s="349"/>
      <c r="I116" s="351"/>
      <c r="J116" s="367"/>
      <c r="K116" s="351"/>
      <c r="L116" s="349"/>
      <c r="M116" s="350"/>
      <c r="N116" s="349"/>
      <c r="O116" s="351"/>
      <c r="P116" s="349"/>
      <c r="Q116" s="352"/>
      <c r="R116" s="353"/>
      <c r="S116" s="352"/>
      <c r="T116" s="353"/>
      <c r="U116" s="354"/>
      <c r="V116" s="355"/>
      <c r="W116" s="352"/>
      <c r="X116" s="355"/>
      <c r="Y116" s="352"/>
      <c r="Z116" s="353"/>
      <c r="AA116" s="356"/>
      <c r="AB116" s="336"/>
      <c r="AE116" s="331">
        <f t="shared" si="3"/>
        <v>1</v>
      </c>
    </row>
    <row r="117" spans="4:31" ht="20.100000000000001" customHeight="1">
      <c r="D117" s="413">
        <f>IF(E117="","",SUBTOTAL(103,$E$73:E117))</f>
        <v>45</v>
      </c>
      <c r="E117" s="916" t="str">
        <f>IF('Input Data'!I115="","",'Input Data'!I115)</f>
        <v>ONG, PRECIOUS TIU</v>
      </c>
      <c r="F117" s="917"/>
      <c r="G117" s="348"/>
      <c r="H117" s="362"/>
      <c r="I117" s="351"/>
      <c r="J117" s="380"/>
      <c r="K117" s="351"/>
      <c r="L117" s="349"/>
      <c r="M117" s="350"/>
      <c r="N117" s="349"/>
      <c r="O117" s="351"/>
      <c r="P117" s="349"/>
      <c r="Q117" s="352"/>
      <c r="R117" s="353"/>
      <c r="S117" s="352"/>
      <c r="T117" s="353"/>
      <c r="U117" s="354"/>
      <c r="V117" s="355"/>
      <c r="W117" s="352"/>
      <c r="X117" s="355"/>
      <c r="Y117" s="352"/>
      <c r="Z117" s="353"/>
      <c r="AA117" s="363"/>
      <c r="AB117" s="336"/>
      <c r="AE117" s="331">
        <f t="shared" si="3"/>
        <v>1</v>
      </c>
    </row>
    <row r="118" spans="4:31" ht="20.100000000000001" customHeight="1">
      <c r="D118" s="413">
        <f>IF(E118="","",SUBTOTAL(103,$E$73:E118))</f>
        <v>46</v>
      </c>
      <c r="E118" s="916" t="str">
        <f>IF('Input Data'!I116="","",'Input Data'!I116)</f>
        <v>UY, PHOEBE YUMUL</v>
      </c>
      <c r="F118" s="917"/>
      <c r="G118" s="348"/>
      <c r="H118" s="349"/>
      <c r="I118" s="351"/>
      <c r="J118" s="381"/>
      <c r="K118" s="351"/>
      <c r="L118" s="349"/>
      <c r="M118" s="350"/>
      <c r="N118" s="349"/>
      <c r="O118" s="351"/>
      <c r="P118" s="349"/>
      <c r="Q118" s="352"/>
      <c r="R118" s="353"/>
      <c r="S118" s="352"/>
      <c r="T118" s="353"/>
      <c r="U118" s="354"/>
      <c r="V118" s="355"/>
      <c r="W118" s="352"/>
      <c r="X118" s="355"/>
      <c r="Y118" s="352"/>
      <c r="Z118" s="353"/>
      <c r="AA118" s="356"/>
      <c r="AB118" s="336"/>
      <c r="AE118" s="331">
        <f t="shared" si="3"/>
        <v>1</v>
      </c>
    </row>
    <row r="119" spans="4:31" ht="20.100000000000001" customHeight="1">
      <c r="D119" s="413">
        <f>IF(E119="","",SUBTOTAL(103,$E$73:E119))</f>
        <v>47</v>
      </c>
      <c r="E119" s="916" t="str">
        <f>IF('Input Data'!I117="","",'Input Data'!I117)</f>
        <v>CO, JANINE MENDOZA</v>
      </c>
      <c r="F119" s="917"/>
      <c r="G119" s="348"/>
      <c r="H119" s="349"/>
      <c r="I119" s="351"/>
      <c r="J119" s="367"/>
      <c r="K119" s="351"/>
      <c r="L119" s="349"/>
      <c r="M119" s="350"/>
      <c r="N119" s="349"/>
      <c r="O119" s="351"/>
      <c r="P119" s="349"/>
      <c r="Q119" s="352"/>
      <c r="R119" s="353"/>
      <c r="S119" s="352"/>
      <c r="T119" s="353"/>
      <c r="U119" s="354"/>
      <c r="V119" s="355"/>
      <c r="W119" s="352"/>
      <c r="X119" s="355"/>
      <c r="Y119" s="352"/>
      <c r="Z119" s="353"/>
      <c r="AA119" s="356"/>
      <c r="AB119" s="336"/>
      <c r="AE119" s="331">
        <f t="shared" si="3"/>
        <v>1</v>
      </c>
    </row>
    <row r="120" spans="4:31" ht="20.100000000000001" customHeight="1">
      <c r="D120" s="413">
        <f>IF(E120="","",SUBTOTAL(103,$E$73:E120))</f>
        <v>48</v>
      </c>
      <c r="E120" s="916" t="str">
        <f>IF('Input Data'!I118="","",'Input Data'!I118)</f>
        <v>DY, MARIEL LOPEZ</v>
      </c>
      <c r="F120" s="917"/>
      <c r="G120" s="348"/>
      <c r="H120" s="349"/>
      <c r="I120" s="351"/>
      <c r="J120" s="367"/>
      <c r="K120" s="351"/>
      <c r="L120" s="349"/>
      <c r="M120" s="350"/>
      <c r="N120" s="362"/>
      <c r="O120" s="351"/>
      <c r="P120" s="349"/>
      <c r="Q120" s="352"/>
      <c r="R120" s="353"/>
      <c r="S120" s="352"/>
      <c r="T120" s="353"/>
      <c r="U120" s="354"/>
      <c r="V120" s="355"/>
      <c r="W120" s="352"/>
      <c r="X120" s="355"/>
      <c r="Y120" s="352"/>
      <c r="Z120" s="353"/>
      <c r="AA120" s="356"/>
      <c r="AB120" s="336"/>
      <c r="AE120" s="331">
        <f t="shared" si="3"/>
        <v>1</v>
      </c>
    </row>
    <row r="121" spans="4:31" ht="20.100000000000001" customHeight="1">
      <c r="D121" s="413">
        <f>IF(E121="","",SUBTOTAL(103,$E$73:E121))</f>
        <v>49</v>
      </c>
      <c r="E121" s="916" t="str">
        <f>IF('Input Data'!I119="","",'Input Data'!I119)</f>
        <v>TIU, SHARLENE PONCE</v>
      </c>
      <c r="F121" s="917"/>
      <c r="G121" s="348"/>
      <c r="H121" s="359"/>
      <c r="I121" s="351"/>
      <c r="J121" s="382"/>
      <c r="K121" s="351"/>
      <c r="L121" s="359"/>
      <c r="M121" s="350"/>
      <c r="N121" s="359"/>
      <c r="O121" s="351"/>
      <c r="P121" s="359"/>
      <c r="Q121" s="352"/>
      <c r="R121" s="353"/>
      <c r="S121" s="352"/>
      <c r="T121" s="353"/>
      <c r="U121" s="354"/>
      <c r="V121" s="355"/>
      <c r="W121" s="352"/>
      <c r="X121" s="355"/>
      <c r="Y121" s="352"/>
      <c r="Z121" s="353"/>
      <c r="AA121" s="356"/>
      <c r="AB121" s="336"/>
      <c r="AE121" s="331">
        <f t="shared" si="3"/>
        <v>1</v>
      </c>
    </row>
    <row r="122" spans="4:31" ht="20.100000000000001" customHeight="1" thickBot="1">
      <c r="D122" s="413">
        <f>IF(E122="","",SUBTOTAL(103,$E$73:E122))</f>
        <v>50</v>
      </c>
      <c r="E122" s="916" t="str">
        <f>IF('Input Data'!I120="","",'Input Data'!I120)</f>
        <v>YUMUL, GLAIZA RIVERA</v>
      </c>
      <c r="F122" s="917"/>
      <c r="G122" s="348"/>
      <c r="H122" s="349"/>
      <c r="I122" s="351"/>
      <c r="J122" s="381"/>
      <c r="K122" s="351"/>
      <c r="L122" s="349"/>
      <c r="M122" s="350"/>
      <c r="N122" s="349"/>
      <c r="O122" s="351"/>
      <c r="P122" s="349"/>
      <c r="Q122" s="352"/>
      <c r="R122" s="353"/>
      <c r="S122" s="352"/>
      <c r="T122" s="353"/>
      <c r="U122" s="354"/>
      <c r="V122" s="355"/>
      <c r="W122" s="352"/>
      <c r="X122" s="355"/>
      <c r="Y122" s="352"/>
      <c r="Z122" s="353"/>
      <c r="AA122" s="356"/>
      <c r="AB122" s="336"/>
      <c r="AE122" s="331">
        <f t="shared" si="3"/>
        <v>1</v>
      </c>
    </row>
    <row r="123" spans="4:31" ht="20.100000000000001" hidden="1" customHeight="1">
      <c r="D123" s="413" t="str">
        <f>IF(E123="","",SUBTOTAL(103,$E$73:E123))</f>
        <v/>
      </c>
      <c r="E123" s="916" t="str">
        <f>IF('Input Data'!I121="","",'Input Data'!I121)</f>
        <v/>
      </c>
      <c r="F123" s="917"/>
      <c r="G123" s="348"/>
      <c r="H123" s="349"/>
      <c r="I123" s="351"/>
      <c r="J123" s="379"/>
      <c r="K123" s="351"/>
      <c r="L123" s="349"/>
      <c r="M123" s="350"/>
      <c r="N123" s="349"/>
      <c r="O123" s="351"/>
      <c r="P123" s="349"/>
      <c r="Q123" s="352"/>
      <c r="R123" s="353"/>
      <c r="S123" s="352"/>
      <c r="T123" s="353"/>
      <c r="U123" s="354"/>
      <c r="V123" s="355"/>
      <c r="W123" s="352"/>
      <c r="X123" s="355"/>
      <c r="Y123" s="352"/>
      <c r="Z123" s="353"/>
      <c r="AA123" s="356"/>
      <c r="AB123" s="336"/>
      <c r="AE123" s="331">
        <f t="shared" si="3"/>
        <v>0</v>
      </c>
    </row>
    <row r="124" spans="4:31" ht="20.100000000000001" hidden="1" customHeight="1">
      <c r="D124" s="413" t="str">
        <f>IF(E124="","",SUBTOTAL(103,$E$73:E124))</f>
        <v/>
      </c>
      <c r="E124" s="916" t="str">
        <f>IF('Input Data'!I122="","",'Input Data'!I122)</f>
        <v/>
      </c>
      <c r="F124" s="917"/>
      <c r="G124" s="348"/>
      <c r="H124" s="349"/>
      <c r="I124" s="351"/>
      <c r="J124" s="379"/>
      <c r="K124" s="351"/>
      <c r="L124" s="349"/>
      <c r="M124" s="350"/>
      <c r="N124" s="349"/>
      <c r="O124" s="351"/>
      <c r="P124" s="349"/>
      <c r="Q124" s="352"/>
      <c r="R124" s="353"/>
      <c r="S124" s="352"/>
      <c r="T124" s="353"/>
      <c r="U124" s="354"/>
      <c r="V124" s="355"/>
      <c r="W124" s="352"/>
      <c r="X124" s="355"/>
      <c r="Y124" s="352"/>
      <c r="Z124" s="353"/>
      <c r="AA124" s="356"/>
      <c r="AB124" s="336"/>
      <c r="AE124" s="331">
        <f t="shared" si="3"/>
        <v>0</v>
      </c>
    </row>
    <row r="125" spans="4:31" ht="20.100000000000001" hidden="1" customHeight="1">
      <c r="D125" s="413" t="str">
        <f>IF(E125="","",SUBTOTAL(103,$E$73:E125))</f>
        <v/>
      </c>
      <c r="E125" s="916" t="str">
        <f>IF('Input Data'!I123="","",'Input Data'!I123)</f>
        <v/>
      </c>
      <c r="F125" s="917"/>
      <c r="G125" s="348"/>
      <c r="H125" s="349"/>
      <c r="I125" s="351"/>
      <c r="J125" s="379"/>
      <c r="K125" s="351"/>
      <c r="L125" s="349"/>
      <c r="M125" s="350"/>
      <c r="N125" s="349"/>
      <c r="O125" s="351"/>
      <c r="P125" s="349"/>
      <c r="Q125" s="352"/>
      <c r="R125" s="353"/>
      <c r="S125" s="352"/>
      <c r="T125" s="353"/>
      <c r="U125" s="354"/>
      <c r="V125" s="355"/>
      <c r="W125" s="352"/>
      <c r="X125" s="355"/>
      <c r="Y125" s="352"/>
      <c r="Z125" s="353"/>
      <c r="AA125" s="356"/>
      <c r="AB125" s="336"/>
      <c r="AE125" s="331">
        <f t="shared" si="3"/>
        <v>0</v>
      </c>
    </row>
    <row r="126" spans="4:31" ht="20.100000000000001" hidden="1" customHeight="1">
      <c r="D126" s="413" t="str">
        <f>IF(E126="","",SUBTOTAL(103,$E$73:E126))</f>
        <v/>
      </c>
      <c r="E126" s="916" t="str">
        <f>IF('Input Data'!I124="","",'Input Data'!I124)</f>
        <v/>
      </c>
      <c r="F126" s="917"/>
      <c r="G126" s="348"/>
      <c r="H126" s="349"/>
      <c r="I126" s="351"/>
      <c r="J126" s="379"/>
      <c r="K126" s="351"/>
      <c r="L126" s="349"/>
      <c r="M126" s="350"/>
      <c r="N126" s="349"/>
      <c r="O126" s="351"/>
      <c r="P126" s="349"/>
      <c r="Q126" s="352"/>
      <c r="R126" s="353"/>
      <c r="S126" s="352"/>
      <c r="T126" s="353"/>
      <c r="U126" s="354"/>
      <c r="V126" s="355"/>
      <c r="W126" s="352"/>
      <c r="X126" s="355"/>
      <c r="Y126" s="352"/>
      <c r="Z126" s="353"/>
      <c r="AA126" s="356"/>
      <c r="AB126" s="336"/>
      <c r="AE126" s="331">
        <f t="shared" si="3"/>
        <v>0</v>
      </c>
    </row>
    <row r="127" spans="4:31" ht="20.100000000000001" hidden="1" customHeight="1">
      <c r="D127" s="413" t="str">
        <f>IF(E127="","",SUBTOTAL(103,$E$73:E127))</f>
        <v/>
      </c>
      <c r="E127" s="916" t="str">
        <f>IF('Input Data'!I125="","",'Input Data'!I125)</f>
        <v/>
      </c>
      <c r="F127" s="917"/>
      <c r="G127" s="348"/>
      <c r="H127" s="349"/>
      <c r="I127" s="351"/>
      <c r="J127" s="379"/>
      <c r="K127" s="351"/>
      <c r="L127" s="349"/>
      <c r="M127" s="350"/>
      <c r="N127" s="349"/>
      <c r="O127" s="351"/>
      <c r="P127" s="349"/>
      <c r="Q127" s="352"/>
      <c r="R127" s="353"/>
      <c r="S127" s="352"/>
      <c r="T127" s="353"/>
      <c r="U127" s="354"/>
      <c r="V127" s="355"/>
      <c r="W127" s="352"/>
      <c r="X127" s="355"/>
      <c r="Y127" s="352"/>
      <c r="Z127" s="353"/>
      <c r="AA127" s="356"/>
      <c r="AB127" s="336"/>
      <c r="AE127" s="331">
        <f t="shared" si="3"/>
        <v>0</v>
      </c>
    </row>
    <row r="128" spans="4:31" ht="20.100000000000001" hidden="1" customHeight="1">
      <c r="D128" s="413" t="str">
        <f>IF(E128="","",SUBTOTAL(103,$E$73:E128))</f>
        <v/>
      </c>
      <c r="E128" s="916" t="str">
        <f>IF('Input Data'!I126="","",'Input Data'!I126)</f>
        <v/>
      </c>
      <c r="F128" s="917"/>
      <c r="G128" s="348"/>
      <c r="H128" s="349"/>
      <c r="I128" s="351"/>
      <c r="J128" s="367"/>
      <c r="K128" s="351"/>
      <c r="L128" s="349"/>
      <c r="M128" s="350"/>
      <c r="N128" s="349"/>
      <c r="O128" s="351"/>
      <c r="P128" s="349"/>
      <c r="Q128" s="352"/>
      <c r="R128" s="353"/>
      <c r="S128" s="352"/>
      <c r="T128" s="353"/>
      <c r="U128" s="354"/>
      <c r="V128" s="355"/>
      <c r="W128" s="352"/>
      <c r="X128" s="355"/>
      <c r="Y128" s="352"/>
      <c r="Z128" s="353"/>
      <c r="AA128" s="356"/>
      <c r="AB128" s="336"/>
      <c r="AE128" s="331">
        <f t="shared" si="3"/>
        <v>0</v>
      </c>
    </row>
    <row r="129" spans="3:31" ht="20.100000000000001" hidden="1" customHeight="1">
      <c r="D129" s="413" t="str">
        <f>IF(E129="","",SUBTOTAL(103,$E$73:E129))</f>
        <v/>
      </c>
      <c r="E129" s="916" t="str">
        <f>IF('Input Data'!I127="","",'Input Data'!I127)</f>
        <v/>
      </c>
      <c r="F129" s="917"/>
      <c r="G129" s="348"/>
      <c r="H129" s="349"/>
      <c r="I129" s="351"/>
      <c r="J129" s="367"/>
      <c r="K129" s="351"/>
      <c r="L129" s="349"/>
      <c r="M129" s="350"/>
      <c r="N129" s="349"/>
      <c r="O129" s="351"/>
      <c r="P129" s="349"/>
      <c r="Q129" s="352"/>
      <c r="R129" s="353"/>
      <c r="S129" s="352"/>
      <c r="T129" s="353"/>
      <c r="U129" s="354"/>
      <c r="V129" s="355"/>
      <c r="W129" s="352"/>
      <c r="X129" s="355"/>
      <c r="Y129" s="352"/>
      <c r="Z129" s="353"/>
      <c r="AA129" s="356"/>
      <c r="AB129" s="336"/>
      <c r="AE129" s="331">
        <f t="shared" si="3"/>
        <v>0</v>
      </c>
    </row>
    <row r="130" spans="3:31" ht="20.100000000000001" hidden="1" customHeight="1">
      <c r="D130" s="413" t="str">
        <f>IF(E130="","",SUBTOTAL(103,$E$73:E130))</f>
        <v/>
      </c>
      <c r="E130" s="916" t="str">
        <f>IF('Input Data'!I128="","",'Input Data'!I128)</f>
        <v/>
      </c>
      <c r="F130" s="917"/>
      <c r="G130" s="348"/>
      <c r="H130" s="349"/>
      <c r="I130" s="351"/>
      <c r="J130" s="367"/>
      <c r="K130" s="351"/>
      <c r="L130" s="349"/>
      <c r="M130" s="350"/>
      <c r="N130" s="349"/>
      <c r="O130" s="351"/>
      <c r="P130" s="349"/>
      <c r="Q130" s="352"/>
      <c r="R130" s="353"/>
      <c r="S130" s="352"/>
      <c r="T130" s="353"/>
      <c r="U130" s="354"/>
      <c r="V130" s="355"/>
      <c r="W130" s="352"/>
      <c r="X130" s="355"/>
      <c r="Y130" s="352"/>
      <c r="Z130" s="353"/>
      <c r="AA130" s="356"/>
      <c r="AB130" s="336"/>
      <c r="AE130" s="331">
        <f t="shared" si="3"/>
        <v>0</v>
      </c>
    </row>
    <row r="131" spans="3:31" ht="20.100000000000001" hidden="1" customHeight="1">
      <c r="D131" s="413" t="str">
        <f>IF(E131="","",SUBTOTAL(103,$E$73:E131))</f>
        <v/>
      </c>
      <c r="E131" s="916" t="str">
        <f>IF('Input Data'!I129="","",'Input Data'!I129)</f>
        <v/>
      </c>
      <c r="F131" s="917"/>
      <c r="G131" s="348"/>
      <c r="H131" s="349"/>
      <c r="I131" s="351"/>
      <c r="J131" s="367"/>
      <c r="K131" s="351"/>
      <c r="L131" s="349"/>
      <c r="M131" s="350"/>
      <c r="N131" s="349"/>
      <c r="O131" s="351"/>
      <c r="P131" s="349"/>
      <c r="Q131" s="352"/>
      <c r="R131" s="353"/>
      <c r="S131" s="352"/>
      <c r="T131" s="353"/>
      <c r="U131" s="354"/>
      <c r="V131" s="355"/>
      <c r="W131" s="352"/>
      <c r="X131" s="355"/>
      <c r="Y131" s="352"/>
      <c r="Z131" s="353"/>
      <c r="AA131" s="356"/>
      <c r="AB131" s="336"/>
      <c r="AE131" s="331">
        <f t="shared" si="3"/>
        <v>0</v>
      </c>
    </row>
    <row r="132" spans="3:31" ht="20.100000000000001" hidden="1" customHeight="1" thickBot="1">
      <c r="D132" s="413" t="str">
        <f>IF(E132="","",SUBTOTAL(103,$E$73:E132))</f>
        <v/>
      </c>
      <c r="E132" s="918" t="str">
        <f>IF('Input Data'!I130="","",'Input Data'!I130)</f>
        <v/>
      </c>
      <c r="F132" s="919"/>
      <c r="G132" s="348"/>
      <c r="H132" s="364"/>
      <c r="I132" s="351"/>
      <c r="J132" s="383"/>
      <c r="K132" s="351"/>
      <c r="L132" s="364"/>
      <c r="M132" s="384"/>
      <c r="N132" s="364"/>
      <c r="O132" s="351"/>
      <c r="P132" s="364"/>
      <c r="Q132" s="352"/>
      <c r="R132" s="353"/>
      <c r="S132" s="352"/>
      <c r="T132" s="353"/>
      <c r="U132" s="354"/>
      <c r="V132" s="355"/>
      <c r="W132" s="352"/>
      <c r="X132" s="355"/>
      <c r="Y132" s="352"/>
      <c r="Z132" s="353"/>
      <c r="AA132" s="363"/>
      <c r="AB132" s="336"/>
      <c r="AE132" s="331">
        <f t="shared" si="3"/>
        <v>0</v>
      </c>
    </row>
    <row r="133" spans="3:31" ht="20.100000000000001" customHeight="1" thickBot="1">
      <c r="C133" s="385"/>
      <c r="D133" s="411" cm="1">
        <f t="array" aca="1" ref="D133" ca="1">SUMPRODUCT(SUBTOTAL(103,OFFSET(E73,ROW(E73:E132)-ROW(E73),0,1)),--(TRIM(E73:E132)&lt;&gt;""))</f>
        <v>50</v>
      </c>
      <c r="E133" s="920" t="s">
        <v>292</v>
      </c>
      <c r="F133" s="921"/>
      <c r="G133" s="373" t="s">
        <v>162</v>
      </c>
      <c r="H133" s="372" t="s">
        <v>162</v>
      </c>
      <c r="I133" s="373" t="s">
        <v>162</v>
      </c>
      <c r="J133" s="374" t="s">
        <v>162</v>
      </c>
      <c r="K133" s="373" t="s">
        <v>162</v>
      </c>
      <c r="L133" s="372" t="s">
        <v>162</v>
      </c>
      <c r="M133" s="375" t="s">
        <v>162</v>
      </c>
      <c r="N133" s="372" t="s">
        <v>162</v>
      </c>
      <c r="O133" s="373" t="s">
        <v>162</v>
      </c>
      <c r="P133" s="372" t="s">
        <v>162</v>
      </c>
      <c r="Q133" s="373" t="s">
        <v>162</v>
      </c>
      <c r="R133" s="372" t="s">
        <v>162</v>
      </c>
      <c r="S133" s="373" t="s">
        <v>162</v>
      </c>
      <c r="T133" s="372" t="s">
        <v>162</v>
      </c>
      <c r="U133" s="375" t="s">
        <v>162</v>
      </c>
      <c r="V133" s="374" t="s">
        <v>162</v>
      </c>
      <c r="W133" s="373" t="s">
        <v>162</v>
      </c>
      <c r="X133" s="374" t="s">
        <v>162</v>
      </c>
      <c r="Y133" s="373" t="s">
        <v>162</v>
      </c>
      <c r="Z133" s="372" t="s">
        <v>162</v>
      </c>
      <c r="AA133" s="376" t="s">
        <v>162</v>
      </c>
      <c r="AB133" s="336"/>
    </row>
    <row r="134" spans="3:31" ht="19.899999999999999" customHeight="1" thickBot="1">
      <c r="C134" s="385"/>
      <c r="D134" s="412">
        <v>40</v>
      </c>
      <c r="E134" s="922" t="s">
        <v>293</v>
      </c>
      <c r="F134" s="923"/>
      <c r="G134" s="373" t="s">
        <v>162</v>
      </c>
      <c r="H134" s="372" t="s">
        <v>162</v>
      </c>
      <c r="I134" s="373" t="s">
        <v>162</v>
      </c>
      <c r="J134" s="374" t="s">
        <v>162</v>
      </c>
      <c r="K134" s="373" t="s">
        <v>162</v>
      </c>
      <c r="L134" s="372" t="s">
        <v>162</v>
      </c>
      <c r="M134" s="375" t="s">
        <v>162</v>
      </c>
      <c r="N134" s="372" t="s">
        <v>162</v>
      </c>
      <c r="O134" s="373" t="s">
        <v>162</v>
      </c>
      <c r="P134" s="372" t="s">
        <v>162</v>
      </c>
      <c r="Q134" s="373" t="s">
        <v>162</v>
      </c>
      <c r="R134" s="372" t="s">
        <v>162</v>
      </c>
      <c r="S134" s="373" t="s">
        <v>162</v>
      </c>
      <c r="T134" s="372" t="s">
        <v>162</v>
      </c>
      <c r="U134" s="375" t="s">
        <v>162</v>
      </c>
      <c r="V134" s="374" t="s">
        <v>162</v>
      </c>
      <c r="W134" s="373" t="s">
        <v>162</v>
      </c>
      <c r="X134" s="374" t="s">
        <v>162</v>
      </c>
      <c r="Y134" s="373" t="s">
        <v>162</v>
      </c>
      <c r="Z134" s="372" t="s">
        <v>162</v>
      </c>
      <c r="AA134" s="376" t="s">
        <v>162</v>
      </c>
      <c r="AB134" s="336"/>
    </row>
    <row r="135" spans="3:31" ht="10.35" hidden="1" customHeight="1">
      <c r="D135" s="386"/>
      <c r="E135" s="387"/>
      <c r="F135" s="387"/>
      <c r="G135" s="388"/>
      <c r="H135" s="388"/>
      <c r="I135" s="388"/>
      <c r="J135" s="389"/>
      <c r="K135" s="388"/>
      <c r="L135" s="388"/>
      <c r="M135" s="390"/>
      <c r="N135" s="388"/>
      <c r="O135" s="388"/>
      <c r="P135" s="388"/>
      <c r="Q135" s="388"/>
      <c r="R135" s="388"/>
      <c r="S135" s="388"/>
      <c r="T135" s="391"/>
      <c r="U135" s="389"/>
      <c r="V135" s="389"/>
      <c r="W135" s="391"/>
      <c r="X135" s="389"/>
      <c r="Y135" s="391"/>
      <c r="Z135" s="391"/>
      <c r="AA135" s="392"/>
      <c r="AB135" s="336"/>
    </row>
    <row r="136" spans="3:31" ht="13.9" customHeight="1">
      <c r="D136" s="924" t="s">
        <v>208</v>
      </c>
      <c r="E136" s="924"/>
      <c r="F136" s="924"/>
      <c r="G136" s="924"/>
      <c r="H136" s="924"/>
      <c r="I136" s="924"/>
      <c r="K136" s="924" t="s">
        <v>294</v>
      </c>
      <c r="L136" s="924"/>
      <c r="M136" s="924"/>
      <c r="N136" s="924"/>
      <c r="O136" s="924"/>
      <c r="P136" s="924"/>
      <c r="Q136" s="924"/>
      <c r="R136" s="924"/>
      <c r="S136" s="924"/>
      <c r="U136" s="908" t="s">
        <v>295</v>
      </c>
      <c r="V136" s="909"/>
      <c r="W136" s="909"/>
      <c r="X136" s="909"/>
      <c r="Y136" s="909"/>
      <c r="Z136" s="909"/>
      <c r="AA136" s="909"/>
      <c r="AB136" s="336"/>
    </row>
    <row r="137" spans="3:31" ht="26.65" customHeight="1" thickBot="1">
      <c r="D137" s="910" t="s">
        <v>296</v>
      </c>
      <c r="E137" s="910"/>
      <c r="F137" s="910"/>
      <c r="G137" s="910"/>
      <c r="H137" s="910"/>
      <c r="I137" s="910"/>
      <c r="J137" s="910"/>
      <c r="K137" s="910" t="s">
        <v>297</v>
      </c>
      <c r="L137" s="910"/>
      <c r="M137" s="910"/>
      <c r="N137" s="910"/>
      <c r="O137" s="910"/>
      <c r="P137" s="910"/>
      <c r="Q137" s="910"/>
      <c r="R137" s="910"/>
      <c r="S137" s="910"/>
      <c r="U137" s="911" t="str">
        <f>IF('SF2'!AD166="","",'SF2'!AD166)</f>
        <v>NAME</v>
      </c>
      <c r="V137" s="911"/>
      <c r="W137" s="911"/>
      <c r="X137" s="911"/>
      <c r="Y137" s="911"/>
      <c r="Z137" s="911"/>
      <c r="AA137" s="911"/>
      <c r="AB137" s="336"/>
    </row>
    <row r="138" spans="3:31" ht="20.100000000000001" customHeight="1">
      <c r="D138" s="910"/>
      <c r="E138" s="910"/>
      <c r="F138" s="910"/>
      <c r="G138" s="910"/>
      <c r="H138" s="910"/>
      <c r="I138" s="910"/>
      <c r="J138" s="910"/>
      <c r="K138" s="910"/>
      <c r="L138" s="910"/>
      <c r="M138" s="910"/>
      <c r="N138" s="910"/>
      <c r="O138" s="910"/>
      <c r="P138" s="910"/>
      <c r="Q138" s="910"/>
      <c r="R138" s="910"/>
      <c r="S138" s="910"/>
      <c r="U138" s="912" t="s">
        <v>270</v>
      </c>
      <c r="V138" s="913"/>
      <c r="W138" s="913"/>
      <c r="X138" s="913"/>
      <c r="Y138" s="913"/>
      <c r="Z138" s="913"/>
      <c r="AA138" s="913"/>
      <c r="AB138" s="336"/>
    </row>
    <row r="139" spans="3:31" ht="20.100000000000001" customHeight="1">
      <c r="D139" s="910"/>
      <c r="E139" s="910"/>
      <c r="F139" s="910"/>
      <c r="G139" s="910"/>
      <c r="H139" s="910"/>
      <c r="I139" s="910"/>
      <c r="J139" s="910"/>
      <c r="K139" s="910"/>
      <c r="L139" s="910"/>
      <c r="M139" s="910"/>
      <c r="N139" s="910"/>
      <c r="O139" s="910"/>
      <c r="P139" s="910"/>
      <c r="Q139" s="910"/>
      <c r="R139" s="910"/>
      <c r="S139" s="910"/>
      <c r="AB139" s="336"/>
    </row>
    <row r="140" spans="3:31" ht="19.5" customHeight="1" thickBot="1">
      <c r="D140" s="910"/>
      <c r="E140" s="910"/>
      <c r="F140" s="910"/>
      <c r="G140" s="910"/>
      <c r="H140" s="910"/>
      <c r="I140" s="910"/>
      <c r="J140" s="910"/>
      <c r="K140" s="910"/>
      <c r="L140" s="910"/>
      <c r="M140" s="910"/>
      <c r="N140" s="910"/>
      <c r="O140" s="910"/>
      <c r="P140" s="910"/>
      <c r="Q140" s="910"/>
      <c r="R140" s="910"/>
      <c r="S140" s="910"/>
      <c r="U140" s="914" t="str">
        <f>IF('SF2'!S173="","",'SF2'!S173)</f>
        <v>NAME</v>
      </c>
      <c r="V140" s="914"/>
      <c r="W140" s="914"/>
      <c r="X140" s="914"/>
      <c r="Y140" s="914"/>
      <c r="Z140" s="914"/>
      <c r="AA140" s="914"/>
      <c r="AB140" s="336"/>
    </row>
    <row r="141" spans="3:31" ht="9.9499999999999993" customHeight="1">
      <c r="D141" s="910"/>
      <c r="E141" s="910"/>
      <c r="F141" s="910"/>
      <c r="G141" s="910"/>
      <c r="H141" s="910"/>
      <c r="I141" s="910"/>
      <c r="J141" s="910"/>
      <c r="K141" s="910"/>
      <c r="L141" s="910"/>
      <c r="M141" s="910"/>
      <c r="N141" s="910"/>
      <c r="O141" s="910"/>
      <c r="P141" s="910"/>
      <c r="Q141" s="910"/>
      <c r="R141" s="910"/>
      <c r="S141" s="910"/>
      <c r="U141" s="915" t="s">
        <v>274</v>
      </c>
      <c r="V141" s="915"/>
      <c r="W141" s="915"/>
      <c r="X141" s="915"/>
      <c r="Y141" s="915"/>
      <c r="Z141" s="915"/>
      <c r="AA141" s="915"/>
      <c r="AB141" s="393"/>
    </row>
    <row r="142" spans="3:31" ht="6.95" customHeight="1">
      <c r="D142" s="910"/>
      <c r="E142" s="910"/>
      <c r="F142" s="910"/>
      <c r="G142" s="910"/>
      <c r="H142" s="910"/>
      <c r="I142" s="910"/>
      <c r="J142" s="910"/>
      <c r="K142" s="910"/>
      <c r="L142" s="910"/>
      <c r="M142" s="910"/>
      <c r="N142" s="910"/>
      <c r="O142" s="910"/>
      <c r="P142" s="910"/>
      <c r="Q142" s="910"/>
      <c r="R142" s="910"/>
      <c r="S142" s="910"/>
      <c r="U142" s="336"/>
      <c r="V142" s="336"/>
      <c r="W142" s="336"/>
      <c r="X142" s="336"/>
      <c r="Y142" s="336"/>
      <c r="Z142" s="336"/>
      <c r="AA142" s="336"/>
      <c r="AB142" s="336"/>
    </row>
    <row r="143" spans="3:31" ht="9.9499999999999993" customHeight="1">
      <c r="D143" s="910"/>
      <c r="E143" s="910"/>
      <c r="F143" s="910"/>
      <c r="G143" s="910"/>
      <c r="H143" s="910"/>
      <c r="I143" s="910"/>
      <c r="J143" s="910"/>
      <c r="K143" s="910"/>
      <c r="L143" s="910"/>
      <c r="M143" s="910"/>
      <c r="N143" s="910"/>
      <c r="O143" s="910"/>
      <c r="P143" s="910"/>
      <c r="Q143" s="910"/>
      <c r="R143" s="910"/>
      <c r="S143" s="910"/>
      <c r="U143" s="336"/>
      <c r="V143" s="909"/>
      <c r="W143" s="909"/>
      <c r="X143" s="909"/>
      <c r="Y143" s="909"/>
      <c r="Z143" s="909"/>
      <c r="AA143" s="909"/>
      <c r="AB143" s="909"/>
    </row>
    <row r="144" spans="3:31" ht="2.1" customHeight="1">
      <c r="D144" s="910"/>
      <c r="E144" s="910"/>
      <c r="F144" s="910"/>
      <c r="G144" s="910"/>
      <c r="H144" s="910"/>
      <c r="I144" s="910"/>
      <c r="J144" s="910"/>
      <c r="K144" s="910"/>
      <c r="L144" s="910"/>
      <c r="M144" s="910"/>
      <c r="N144" s="910"/>
      <c r="O144" s="910"/>
      <c r="P144" s="910"/>
      <c r="Q144" s="910"/>
      <c r="R144" s="910"/>
      <c r="S144" s="910"/>
      <c r="U144" s="336"/>
      <c r="V144" s="336"/>
      <c r="W144" s="336"/>
      <c r="X144" s="336"/>
      <c r="Y144" s="336"/>
      <c r="Z144" s="336"/>
      <c r="AA144" s="336"/>
      <c r="AB144" s="336"/>
    </row>
  </sheetData>
  <sheetProtection algorithmName="SHA-512" hashValue="jJpInVffNmrAHktgv6ycDeZCNDC6dT+Q7CjJh4CrnP7qw1Gy41bnB/s2GN60vsUiR8Fjkda+8viT1aJ+7pu66g==" saltValue="E/Tgh+576CHErdKKLUqv3A==" spinCount="100000" sheet="1" formatRows="0" sort="0" autoFilter="0"/>
  <autoFilter ref="AE11:AE132" xr:uid="{429D3333-5E40-40DE-8619-DC9B67AD5CBE}"/>
  <mergeCells count="170">
    <mergeCell ref="D8:D11"/>
    <mergeCell ref="E8:F11"/>
    <mergeCell ref="D7:F7"/>
    <mergeCell ref="G7:L7"/>
    <mergeCell ref="M7:N7"/>
    <mergeCell ref="G8:H9"/>
    <mergeCell ref="I8:J9"/>
    <mergeCell ref="K8:L9"/>
    <mergeCell ref="M8:N9"/>
    <mergeCell ref="D3:AB3"/>
    <mergeCell ref="D4:AB4"/>
    <mergeCell ref="D6:F6"/>
    <mergeCell ref="M6:N6"/>
    <mergeCell ref="G6:H6"/>
    <mergeCell ref="I6:J6"/>
    <mergeCell ref="K6:L6"/>
    <mergeCell ref="Y7:AA7"/>
    <mergeCell ref="W7:X7"/>
    <mergeCell ref="P7:Q7"/>
    <mergeCell ref="R7:T7"/>
    <mergeCell ref="AA8:AA11"/>
    <mergeCell ref="G10:H10"/>
    <mergeCell ref="I10:J10"/>
    <mergeCell ref="K10:L10"/>
    <mergeCell ref="M10:N10"/>
    <mergeCell ref="O10:P10"/>
    <mergeCell ref="Q10:R10"/>
    <mergeCell ref="S10:T10"/>
    <mergeCell ref="U10:V10"/>
    <mergeCell ref="W10:X10"/>
    <mergeCell ref="O8:P9"/>
    <mergeCell ref="Q8:R9"/>
    <mergeCell ref="S8:T9"/>
    <mergeCell ref="U8:V9"/>
    <mergeCell ref="W8:X9"/>
    <mergeCell ref="Y8:Z9"/>
    <mergeCell ref="E17:F17"/>
    <mergeCell ref="E18:F18"/>
    <mergeCell ref="E19:F19"/>
    <mergeCell ref="E20:F20"/>
    <mergeCell ref="E21:F21"/>
    <mergeCell ref="E22:F22"/>
    <mergeCell ref="Y10:Z10"/>
    <mergeCell ref="E12:F12"/>
    <mergeCell ref="E13:F13"/>
    <mergeCell ref="E14:F14"/>
    <mergeCell ref="E15:F15"/>
    <mergeCell ref="E16:F16"/>
    <mergeCell ref="E29:F29"/>
    <mergeCell ref="E30:F30"/>
    <mergeCell ref="E31:F31"/>
    <mergeCell ref="E32:F32"/>
    <mergeCell ref="E33:F33"/>
    <mergeCell ref="E34:F34"/>
    <mergeCell ref="E23:F23"/>
    <mergeCell ref="E24:F24"/>
    <mergeCell ref="E25:F25"/>
    <mergeCell ref="E26:F26"/>
    <mergeCell ref="E27:F27"/>
    <mergeCell ref="E28:F28"/>
    <mergeCell ref="E41:F41"/>
    <mergeCell ref="E42:F42"/>
    <mergeCell ref="E43:F43"/>
    <mergeCell ref="E44:F44"/>
    <mergeCell ref="E45:F45"/>
    <mergeCell ref="E46:F46"/>
    <mergeCell ref="E35:F35"/>
    <mergeCell ref="E36:F36"/>
    <mergeCell ref="E37:F37"/>
    <mergeCell ref="E38:F38"/>
    <mergeCell ref="E39:F39"/>
    <mergeCell ref="E40:F40"/>
    <mergeCell ref="E53:F53"/>
    <mergeCell ref="E54:F54"/>
    <mergeCell ref="E55:F55"/>
    <mergeCell ref="E56:F56"/>
    <mergeCell ref="E57:F57"/>
    <mergeCell ref="E58:F58"/>
    <mergeCell ref="E47:F47"/>
    <mergeCell ref="E48:F48"/>
    <mergeCell ref="E49:F49"/>
    <mergeCell ref="E50:F50"/>
    <mergeCell ref="E51:F51"/>
    <mergeCell ref="E52:F52"/>
    <mergeCell ref="E65:F65"/>
    <mergeCell ref="E66:F66"/>
    <mergeCell ref="E67:F67"/>
    <mergeCell ref="E68:F68"/>
    <mergeCell ref="E69:F69"/>
    <mergeCell ref="E70:F70"/>
    <mergeCell ref="E59:F59"/>
    <mergeCell ref="E60:F60"/>
    <mergeCell ref="E61:F61"/>
    <mergeCell ref="E62:F62"/>
    <mergeCell ref="E63:F63"/>
    <mergeCell ref="E64:F64"/>
    <mergeCell ref="E77:F77"/>
    <mergeCell ref="E78:F78"/>
    <mergeCell ref="E79:F79"/>
    <mergeCell ref="E80:F80"/>
    <mergeCell ref="E81:F81"/>
    <mergeCell ref="E82:F82"/>
    <mergeCell ref="E71:F71"/>
    <mergeCell ref="E72:F72"/>
    <mergeCell ref="E73:F73"/>
    <mergeCell ref="E74:F74"/>
    <mergeCell ref="E75:F75"/>
    <mergeCell ref="E76:F76"/>
    <mergeCell ref="E89:F89"/>
    <mergeCell ref="E90:F90"/>
    <mergeCell ref="E91:F91"/>
    <mergeCell ref="E92:F92"/>
    <mergeCell ref="E93:F93"/>
    <mergeCell ref="E94:F94"/>
    <mergeCell ref="E83:F83"/>
    <mergeCell ref="E84:F84"/>
    <mergeCell ref="E85:F85"/>
    <mergeCell ref="E86:F86"/>
    <mergeCell ref="E87:F87"/>
    <mergeCell ref="E88:F88"/>
    <mergeCell ref="E101:F101"/>
    <mergeCell ref="E102:F102"/>
    <mergeCell ref="E103:F103"/>
    <mergeCell ref="E104:F104"/>
    <mergeCell ref="E105:F105"/>
    <mergeCell ref="E106:F106"/>
    <mergeCell ref="E95:F95"/>
    <mergeCell ref="E96:F96"/>
    <mergeCell ref="E97:F97"/>
    <mergeCell ref="E98:F98"/>
    <mergeCell ref="E99:F99"/>
    <mergeCell ref="E100:F100"/>
    <mergeCell ref="E113:F113"/>
    <mergeCell ref="E114:F114"/>
    <mergeCell ref="E115:F115"/>
    <mergeCell ref="E116:F116"/>
    <mergeCell ref="E117:F117"/>
    <mergeCell ref="E118:F118"/>
    <mergeCell ref="E107:F107"/>
    <mergeCell ref="E108:F108"/>
    <mergeCell ref="E109:F109"/>
    <mergeCell ref="E110:F110"/>
    <mergeCell ref="E111:F111"/>
    <mergeCell ref="E112:F112"/>
    <mergeCell ref="E125:F125"/>
    <mergeCell ref="E126:F126"/>
    <mergeCell ref="E127:F127"/>
    <mergeCell ref="E128:F128"/>
    <mergeCell ref="E129:F129"/>
    <mergeCell ref="E130:F130"/>
    <mergeCell ref="E119:F119"/>
    <mergeCell ref="E120:F120"/>
    <mergeCell ref="E121:F121"/>
    <mergeCell ref="E122:F122"/>
    <mergeCell ref="E123:F123"/>
    <mergeCell ref="E124:F124"/>
    <mergeCell ref="U136:AA136"/>
    <mergeCell ref="D137:J144"/>
    <mergeCell ref="K137:S144"/>
    <mergeCell ref="U137:AA137"/>
    <mergeCell ref="U138:AA138"/>
    <mergeCell ref="U140:AA140"/>
    <mergeCell ref="U141:AA141"/>
    <mergeCell ref="V143:AB143"/>
    <mergeCell ref="E131:F131"/>
    <mergeCell ref="E132:F132"/>
    <mergeCell ref="E133:F133"/>
    <mergeCell ref="E134:F134"/>
    <mergeCell ref="D136:I136"/>
    <mergeCell ref="K136:S136"/>
  </mergeCells>
  <pageMargins left="0.23622047244094491" right="0.23622047244094491" top="0.35433070866141736" bottom="0.35433070866141736" header="0.31496062992125984" footer="0.31496062992125984"/>
  <pageSetup paperSize="9" scale="54" firstPageNumber="0" fitToHeight="0" pageOrder="overThenDown" orientation="landscape" horizontalDpi="300" verticalDpi="300" r:id="rId1"/>
  <headerFooter alignWithMargins="0"/>
  <rowBreaks count="1" manualBreakCount="1">
    <brk id="143" min="2" max="26" man="1"/>
  </rowBreaks>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114A4-0C69-4E8E-A51F-53CD942664E0}">
  <sheetPr codeName="Sheet8">
    <pageSetUpPr fitToPage="1"/>
  </sheetPr>
  <dimension ref="A1:AO114"/>
  <sheetViews>
    <sheetView view="pageBreakPreview" zoomScale="70" zoomScaleNormal="76" zoomScaleSheetLayoutView="70" workbookViewId="0">
      <pane xSplit="1" ySplit="3" topLeftCell="B4" activePane="bottomRight" state="frozen"/>
      <selection pane="topRight" activeCell="B1" sqref="B1"/>
      <selection pane="bottomLeft" activeCell="A4" sqref="A4"/>
      <selection pane="bottomRight" activeCell="AM39" sqref="AM39"/>
    </sheetView>
  </sheetViews>
  <sheetFormatPr defaultColWidth="9" defaultRowHeight="15.75"/>
  <cols>
    <col min="1" max="1" width="20.5703125" style="547" customWidth="1"/>
    <col min="2" max="2" width="3" style="395" customWidth="1"/>
    <col min="3" max="3" width="3.5703125" style="395" customWidth="1"/>
    <col min="4" max="4" width="6.7109375" style="395" customWidth="1"/>
    <col min="5" max="8" width="5.5703125" style="395" customWidth="1"/>
    <col min="9" max="9" width="12.5703125" style="395" customWidth="1"/>
    <col min="10" max="12" width="7.5703125" style="395" customWidth="1"/>
    <col min="13" max="13" width="5.5703125" style="395" customWidth="1"/>
    <col min="14" max="14" width="3" style="395" customWidth="1"/>
    <col min="15" max="16" width="6.5703125" style="395" customWidth="1"/>
    <col min="17" max="17" width="7.7109375" style="395" customWidth="1"/>
    <col min="18" max="18" width="4.28515625" style="395" customWidth="1"/>
    <col min="19" max="19" width="4.140625" style="395" customWidth="1"/>
    <col min="20" max="20" width="3" style="395" customWidth="1"/>
    <col min="21" max="21" width="4" style="395" customWidth="1"/>
    <col min="22" max="22" width="7.5703125" style="395" customWidth="1"/>
    <col min="23" max="33" width="6.5703125" style="395" customWidth="1"/>
    <col min="34" max="34" width="9.5703125" style="395" customWidth="1"/>
    <col min="35" max="35" width="3.5703125" style="395" customWidth="1"/>
    <col min="36" max="36" width="4.28515625" style="395" customWidth="1"/>
    <col min="37" max="39" width="9" style="395"/>
    <col min="40" max="40" width="10.42578125" style="395" customWidth="1"/>
    <col min="41" max="41" width="5.85546875" style="395" customWidth="1"/>
    <col min="42" max="16384" width="9" style="395"/>
  </cols>
  <sheetData>
    <row r="1" spans="3:41" s="547" customFormat="1" ht="20.100000000000001" customHeight="1"/>
    <row r="2" spans="3:41" s="547" customFormat="1" ht="20.100000000000001" customHeight="1"/>
    <row r="3" spans="3:41" s="547" customFormat="1" ht="20.100000000000001" customHeight="1">
      <c r="AO3" s="1141" t="s">
        <v>2197</v>
      </c>
    </row>
    <row r="4" spans="3:41" ht="10.15" customHeight="1">
      <c r="C4" s="550"/>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row>
    <row r="5" spans="3:41">
      <c r="C5" s="550"/>
      <c r="D5" s="970" t="s">
        <v>375</v>
      </c>
      <c r="E5" s="970"/>
      <c r="F5" s="970"/>
      <c r="G5" s="970"/>
      <c r="H5" s="970"/>
      <c r="I5" s="970"/>
      <c r="J5" s="970"/>
      <c r="K5" s="970"/>
      <c r="L5" s="970"/>
      <c r="M5" s="970"/>
      <c r="N5" s="970"/>
      <c r="O5" s="970"/>
      <c r="P5" s="970"/>
      <c r="Q5" s="970"/>
      <c r="R5" s="551"/>
      <c r="S5" s="551"/>
      <c r="T5" s="1005" t="s">
        <v>351</v>
      </c>
      <c r="U5" s="1005"/>
      <c r="V5" s="1005"/>
      <c r="W5" s="1005"/>
      <c r="X5" s="1005"/>
      <c r="Y5" s="1005"/>
      <c r="Z5" s="1005"/>
      <c r="AA5" s="1005"/>
      <c r="AB5" s="1005"/>
      <c r="AC5" s="1005"/>
      <c r="AD5" s="1005"/>
      <c r="AE5" s="1005"/>
      <c r="AF5" s="1005"/>
      <c r="AG5" s="1005"/>
      <c r="AH5" s="1005"/>
      <c r="AI5" s="550"/>
    </row>
    <row r="6" spans="3:41" ht="12" customHeight="1">
      <c r="C6" s="550"/>
      <c r="D6" s="974" t="s">
        <v>298</v>
      </c>
      <c r="E6" s="974"/>
      <c r="F6" s="974"/>
      <c r="G6" s="974"/>
      <c r="H6" s="974"/>
      <c r="I6" s="974"/>
      <c r="J6" s="974"/>
      <c r="K6" s="974"/>
      <c r="L6" s="974"/>
      <c r="M6" s="974"/>
      <c r="N6" s="974"/>
      <c r="O6" s="974"/>
      <c r="P6" s="974"/>
      <c r="Q6" s="974"/>
      <c r="R6" s="548"/>
      <c r="S6" s="548"/>
      <c r="T6" s="1006"/>
      <c r="U6" s="1006"/>
      <c r="V6" s="1006"/>
      <c r="W6" s="1006"/>
      <c r="X6" s="1006"/>
      <c r="Y6" s="1006"/>
      <c r="Z6" s="1006"/>
      <c r="AA6" s="1006"/>
      <c r="AB6" s="1006"/>
      <c r="AC6" s="1006"/>
      <c r="AD6" s="1006"/>
      <c r="AE6" s="1006"/>
      <c r="AF6" s="1006"/>
      <c r="AG6" s="1006"/>
      <c r="AH6" s="1006"/>
      <c r="AI6" s="550"/>
    </row>
    <row r="7" spans="3:41" ht="12" customHeight="1">
      <c r="C7" s="550"/>
      <c r="D7" s="974" t="s">
        <v>334</v>
      </c>
      <c r="E7" s="974"/>
      <c r="F7" s="974"/>
      <c r="G7" s="974"/>
      <c r="H7" s="974"/>
      <c r="I7" s="974"/>
      <c r="J7" s="974"/>
      <c r="K7" s="974"/>
      <c r="L7" s="974"/>
      <c r="M7" s="974"/>
      <c r="N7" s="974"/>
      <c r="O7" s="974"/>
      <c r="P7" s="974"/>
      <c r="Q7" s="974"/>
      <c r="R7" s="548"/>
      <c r="S7" s="552"/>
      <c r="T7" s="1007" t="s">
        <v>353</v>
      </c>
      <c r="U7" s="1008"/>
      <c r="V7" s="1009"/>
      <c r="W7" s="1024" t="s">
        <v>354</v>
      </c>
      <c r="X7" s="1024" t="s">
        <v>355</v>
      </c>
      <c r="Y7" s="1024" t="s">
        <v>356</v>
      </c>
      <c r="Z7" s="1024" t="s">
        <v>357</v>
      </c>
      <c r="AA7" s="1024" t="s">
        <v>358</v>
      </c>
      <c r="AB7" s="1024" t="s">
        <v>359</v>
      </c>
      <c r="AC7" s="1024" t="s">
        <v>360</v>
      </c>
      <c r="AD7" s="1024" t="s">
        <v>361</v>
      </c>
      <c r="AE7" s="1024" t="s">
        <v>362</v>
      </c>
      <c r="AF7" s="1024" t="s">
        <v>363</v>
      </c>
      <c r="AG7" s="1024" t="s">
        <v>364</v>
      </c>
      <c r="AH7" s="1026" t="s">
        <v>215</v>
      </c>
      <c r="AI7" s="553"/>
    </row>
    <row r="8" spans="3:41" ht="12" customHeight="1">
      <c r="C8" s="550"/>
      <c r="D8" s="975" t="s">
        <v>335</v>
      </c>
      <c r="E8" s="975"/>
      <c r="F8" s="975"/>
      <c r="G8" s="975"/>
      <c r="H8" s="975"/>
      <c r="I8" s="975"/>
      <c r="J8" s="975"/>
      <c r="K8" s="975"/>
      <c r="L8" s="975"/>
      <c r="M8" s="975"/>
      <c r="N8" s="975"/>
      <c r="O8" s="975"/>
      <c r="P8" s="975"/>
      <c r="Q8" s="975"/>
      <c r="R8" s="554"/>
      <c r="S8" s="552"/>
      <c r="T8" s="1010"/>
      <c r="U8" s="1011"/>
      <c r="V8" s="1012"/>
      <c r="W8" s="1025"/>
      <c r="X8" s="1025"/>
      <c r="Y8" s="1025"/>
      <c r="Z8" s="1025"/>
      <c r="AA8" s="1025"/>
      <c r="AB8" s="1025"/>
      <c r="AC8" s="1025"/>
      <c r="AD8" s="1025"/>
      <c r="AE8" s="1025"/>
      <c r="AF8" s="1025"/>
      <c r="AG8" s="1025"/>
      <c r="AH8" s="1027"/>
      <c r="AI8" s="553"/>
    </row>
    <row r="9" spans="3:41" ht="15" customHeight="1">
      <c r="C9" s="550"/>
      <c r="D9" s="969" t="str">
        <f>IF('Input Data'!E2="","","SCHOOLS DIVISION OFFICE OF "&amp;'Input Data'!E2)</f>
        <v>SCHOOLS DIVISION OFFICE OF IMUS CITY</v>
      </c>
      <c r="E9" s="969"/>
      <c r="F9" s="969"/>
      <c r="G9" s="969"/>
      <c r="H9" s="969"/>
      <c r="I9" s="969"/>
      <c r="J9" s="969"/>
      <c r="K9" s="969"/>
      <c r="L9" s="969"/>
      <c r="M9" s="969"/>
      <c r="N9" s="969"/>
      <c r="O9" s="969"/>
      <c r="P9" s="969"/>
      <c r="Q9" s="969"/>
      <c r="R9" s="555"/>
      <c r="S9" s="556"/>
      <c r="T9" s="1028" t="s">
        <v>365</v>
      </c>
      <c r="U9" s="1029"/>
      <c r="V9" s="1030"/>
      <c r="W9" s="1024">
        <f>IF('TOTAL SF2'!E9="","",'TOTAL SF2'!E9)</f>
        <v>16</v>
      </c>
      <c r="X9" s="1024">
        <f>IF('TOTAL SF2'!G9="","",'TOTAL SF2'!G9)</f>
        <v>23</v>
      </c>
      <c r="Y9" s="1024">
        <f>IF('TOTAL SF2'!I9="","",'TOTAL SF2'!I9)</f>
        <v>19</v>
      </c>
      <c r="Z9" s="1024">
        <f>IF('TOTAL SF2'!K9="","",'TOTAL SF2'!K9)</f>
        <v>22</v>
      </c>
      <c r="AA9" s="1024">
        <f>IF('TOTAL SF2'!M9="","",'TOTAL SF2'!M9)</f>
        <v>22</v>
      </c>
      <c r="AB9" s="1024">
        <f>IF('TOTAL SF2'!O9="","",'TOTAL SF2'!O9)</f>
        <v>19</v>
      </c>
      <c r="AC9" s="1024">
        <f>IF('TOTAL SF2'!Q9="","",'TOTAL SF2'!Q9)</f>
        <v>13</v>
      </c>
      <c r="AD9" s="1024">
        <f>IF('TOTAL SF2'!S9="","",'TOTAL SF2'!S9)</f>
        <v>20</v>
      </c>
      <c r="AE9" s="1024">
        <f>IF('TOTAL SF2'!U9="","",'TOTAL SF2'!U9)</f>
        <v>20</v>
      </c>
      <c r="AF9" s="1024">
        <f>IF('TOTAL SF2'!W9="","",'TOTAL SF2'!W9)</f>
        <v>21</v>
      </c>
      <c r="AG9" s="1024">
        <f>IF('TOTAL SF2'!Y9="","",'TOTAL SF2'!Y9)</f>
        <v>6</v>
      </c>
      <c r="AH9" s="1026">
        <f>IF(W9="","",SUM(W9:AG10))</f>
        <v>201</v>
      </c>
      <c r="AI9" s="553"/>
    </row>
    <row r="10" spans="3:41" ht="15" customHeight="1">
      <c r="C10" s="550"/>
      <c r="D10" s="975" t="s">
        <v>2198</v>
      </c>
      <c r="E10" s="975"/>
      <c r="F10" s="975"/>
      <c r="G10" s="975"/>
      <c r="H10" s="975"/>
      <c r="I10" s="975"/>
      <c r="J10" s="975"/>
      <c r="K10" s="975"/>
      <c r="L10" s="975"/>
      <c r="M10" s="975"/>
      <c r="N10" s="975"/>
      <c r="O10" s="975"/>
      <c r="P10" s="975"/>
      <c r="Q10" s="975"/>
      <c r="R10" s="554"/>
      <c r="S10" s="552"/>
      <c r="T10" s="1031"/>
      <c r="U10" s="1032"/>
      <c r="V10" s="1033"/>
      <c r="W10" s="1025"/>
      <c r="X10" s="1025"/>
      <c r="Y10" s="1025"/>
      <c r="Z10" s="1025"/>
      <c r="AA10" s="1025"/>
      <c r="AB10" s="1025"/>
      <c r="AC10" s="1025"/>
      <c r="AD10" s="1025"/>
      <c r="AE10" s="1025"/>
      <c r="AF10" s="1025"/>
      <c r="AG10" s="1025"/>
      <c r="AH10" s="1027"/>
      <c r="AI10" s="553"/>
    </row>
    <row r="11" spans="3:41" ht="15" customHeight="1">
      <c r="C11" s="550"/>
      <c r="D11" s="975" t="s">
        <v>2200</v>
      </c>
      <c r="E11" s="975"/>
      <c r="F11" s="975"/>
      <c r="G11" s="975"/>
      <c r="H11" s="975"/>
      <c r="I11" s="975"/>
      <c r="J11" s="975"/>
      <c r="K11" s="975"/>
      <c r="L11" s="975"/>
      <c r="M11" s="975"/>
      <c r="N11" s="975"/>
      <c r="O11" s="975"/>
      <c r="P11" s="975"/>
      <c r="Q11" s="975"/>
      <c r="R11" s="554"/>
      <c r="S11" s="552"/>
      <c r="T11" s="1028" t="s">
        <v>366</v>
      </c>
      <c r="U11" s="1029"/>
      <c r="V11" s="1030"/>
      <c r="W11" s="1024">
        <f>IFERROR(IF(INDEX('TOTAL SF2'!E11:E133, MATCH(E16, 'TOTAL SF2'!D11:D134, 0)) = "", "", INDEX('TOTAL SF2'!E11:E133, MATCH(E16, 'TOTAL SF2'!D11:D134, 0))), "")</f>
        <v>16</v>
      </c>
      <c r="X11" s="1024">
        <f>IFERROR(IF(INDEX('TOTAL SF2'!G11:G133, MATCH(E16, 'TOTAL SF2'!D11:D134, 0)) = "", "", INDEX('TOTAL SF2'!G11:G133, MATCH(E16, 'TOTAL SF2'!D11:D134, 0))), "")</f>
        <v>23</v>
      </c>
      <c r="Y11" s="1024">
        <f>IFERROR(IF(INDEX('TOTAL SF2'!I11:I133, MATCH(E16, 'TOTAL SF2'!D11:D134, 0)) = "", "", INDEX('TOTAL SF2'!I11:I133, MATCH(E16, 'TOTAL SF2'!D11:D134, 0))), "")</f>
        <v>19</v>
      </c>
      <c r="Z11" s="1024">
        <f>IFERROR(IF(INDEX('TOTAL SF2'!K11:K133, MATCH(E16, 'TOTAL SF2'!D11:D134, 0)) = "", "", INDEX('TOTAL SF2'!K11:K133, MATCH(E16, 'TOTAL SF2'!D11:D134, 0))), "")</f>
        <v>22</v>
      </c>
      <c r="AA11" s="1024">
        <f>IFERROR(IF(INDEX('TOTAL SF2'!M11:M133, MATCH(E16, 'TOTAL SF2'!D11:D134, 0)) = "", "", INDEX('TOTAL SF2'!M11:M133, MATCH(E16, 'TOTAL SF2'!D11:D134, 0))), "")</f>
        <v>22</v>
      </c>
      <c r="AB11" s="1024">
        <f>IFERROR(IF(INDEX('TOTAL SF2'!O11:O133, MATCH(E16, 'TOTAL SF2'!D11:D134, 0)) = "", "", INDEX('TOTAL SF2'!O11:O133, MATCH(E16, 'TOTAL SF2'!D11:D134, 0))), "")</f>
        <v>19</v>
      </c>
      <c r="AC11" s="1024">
        <f>IFERROR(IF(INDEX('TOTAL SF2'!Q11:Q133, MATCH(E16, 'TOTAL SF2'!D11:D134, 0)) = "", "", INDEX('TOTAL SF2'!Q11:Q133, MATCH(E16, 'TOTAL SF2'!D11:D134, 0))), "")</f>
        <v>13</v>
      </c>
      <c r="AD11" s="1024">
        <f>IFERROR(IF(INDEX('TOTAL SF2'!S11:S133, MATCH(E16, 'TOTAL SF2'!D11:D134, 0)) = "", "", INDEX('TOTAL SF2'!S11:S133, MATCH(E16, 'TOTAL SF2'!D11:D134, 0))), "")</f>
        <v>20</v>
      </c>
      <c r="AE11" s="1024">
        <f>IFERROR(IF(INDEX('TOTAL SF2'!U11:U133, MATCH(E16, 'TOTAL SF2'!D11:D134, 0)) = "", "", INDEX('TOTAL SF2'!U11:U133, MATCH(E16, 'TOTAL SF2'!D11:D134, 0))), "")</f>
        <v>20</v>
      </c>
      <c r="AF11" s="1024">
        <f>IFERROR(IF(INDEX('TOTAL SF2'!W11:W133, MATCH(E16, 'TOTAL SF2'!D11:D134, 0)) = "", "", INDEX('TOTAL SF2'!W11:W133, MATCH(E16, 'TOTAL SF2'!D11:D134, 0))), "")</f>
        <v>21</v>
      </c>
      <c r="AG11" s="1024">
        <f>IFERROR(IF(INDEX('TOTAL SF2'!Y11:Y133, MATCH(E16, 'TOTAL SF2'!D11:D134, 0)) = "", "", INDEX('TOTAL SF2'!Y11:Y133, MATCH(E16, 'TOTAL SF2'!D11:D134, 0))), "")</f>
        <v>6</v>
      </c>
      <c r="AH11" s="1026">
        <f>IF(W11="","",SUM(W11:AG12))</f>
        <v>201</v>
      </c>
      <c r="AI11" s="553"/>
    </row>
    <row r="12" spans="3:41" ht="15" customHeight="1">
      <c r="C12" s="550"/>
      <c r="D12" s="1140" t="str">
        <f>IF('Input Data'!E5="","",'Input Data'!E5)</f>
        <v>GEN. TOMAS MASCARDO NATIONAL HIGH SCHOOL</v>
      </c>
      <c r="E12" s="1140"/>
      <c r="F12" s="1140"/>
      <c r="G12" s="1140"/>
      <c r="H12" s="1140"/>
      <c r="I12" s="1140"/>
      <c r="J12" s="1140"/>
      <c r="K12" s="1140"/>
      <c r="L12" s="1140"/>
      <c r="M12" s="1140"/>
      <c r="N12" s="1140"/>
      <c r="O12" s="1140"/>
      <c r="P12" s="1140"/>
      <c r="Q12" s="1140"/>
      <c r="R12" s="555"/>
      <c r="S12" s="556"/>
      <c r="T12" s="1031"/>
      <c r="U12" s="1032"/>
      <c r="V12" s="1033"/>
      <c r="W12" s="1025"/>
      <c r="X12" s="1025"/>
      <c r="Y12" s="1025"/>
      <c r="Z12" s="1025"/>
      <c r="AA12" s="1025"/>
      <c r="AB12" s="1025"/>
      <c r="AC12" s="1025"/>
      <c r="AD12" s="1025"/>
      <c r="AE12" s="1025"/>
      <c r="AF12" s="1025"/>
      <c r="AG12" s="1025"/>
      <c r="AH12" s="1027"/>
      <c r="AI12" s="553"/>
    </row>
    <row r="13" spans="3:41" ht="30" customHeight="1">
      <c r="C13" s="550"/>
      <c r="D13" s="973" t="str">
        <f>IF('Input Data'!E6="","","School ID "&amp;'Input Data'!E6)</f>
        <v>School ID 307821</v>
      </c>
      <c r="E13" s="973"/>
      <c r="F13" s="973"/>
      <c r="G13" s="973"/>
      <c r="H13" s="973"/>
      <c r="I13" s="973"/>
      <c r="J13" s="973"/>
      <c r="K13" s="973"/>
      <c r="L13" s="973"/>
      <c r="M13" s="973"/>
      <c r="N13" s="973"/>
      <c r="O13" s="973"/>
      <c r="P13" s="973"/>
      <c r="Q13" s="973"/>
      <c r="R13" s="557"/>
      <c r="S13" s="558"/>
      <c r="T13" s="1034" t="s">
        <v>352</v>
      </c>
      <c r="U13" s="1035"/>
      <c r="V13" s="1036"/>
      <c r="W13" s="526">
        <f>IFERROR(IF(INDEX('TOTAL SF2'!F11:F133, MATCH(E16, 'TOTAL SF2'!D11:D134, 0)) = "", "", INDEX('TOTAL SF2'!F11:F133, MATCH(E16, 'TOTAL SF2'!D11:D134, 0))), "")</f>
        <v>0</v>
      </c>
      <c r="X13" s="526">
        <f>IFERROR(IF(INDEX('TOTAL SF2'!H11:H133, MATCH(E16, 'TOTAL SF2'!D11:D134, 0)) = "", "", INDEX('TOTAL SF2'!H11:H133, MATCH(E16, 'TOTAL SF2'!D11:D134, 0))), "")</f>
        <v>0</v>
      </c>
      <c r="Y13" s="526">
        <f>IFERROR(IF(INDEX('TOTAL SF2'!J11:J133, MATCH(E16, 'TOTAL SF2'!D11:D134, 0)) = "", "", INDEX('TOTAL SF2'!J11:J133, MATCH(E16, 'TOTAL SF2'!D11:D134, 0))), "")</f>
        <v>0</v>
      </c>
      <c r="Z13" s="526">
        <f>IFERROR(IF(INDEX('TOTAL SF2'!L11:L133, MATCH(E16, 'TOTAL SF2'!D11:D134, 0)) = "", "", INDEX('TOTAL SF2'!L11:L133, MATCH(E16, 'TOTAL SF2'!D11:D134, 0))), "")</f>
        <v>0</v>
      </c>
      <c r="AA13" s="526">
        <f>IFERROR(IF(INDEX('TOTAL SF2'!N11:N133, MATCH(E16, 'TOTAL SF2'!D11:D134, 0)) = "", "", INDEX('TOTAL SF2'!N11:N133, MATCH(E16, 'TOTAL SF2'!D11:D134, 0))), "")</f>
        <v>0</v>
      </c>
      <c r="AB13" s="526">
        <f>IFERROR(IF(INDEX('TOTAL SF2'!P11:P133, MATCH(E16, 'TOTAL SF2'!D11:D134, 0)) = "", "", INDEX('TOTAL SF2'!P11:P133, MATCH(E16, 'TOTAL SF2'!D11:D134, 0))), "")</f>
        <v>0</v>
      </c>
      <c r="AC13" s="526">
        <f>IFERROR(IF(INDEX('TOTAL SF2'!R11:R133, MATCH(E16, 'TOTAL SF2'!D11:D134, 0)) = "", "", INDEX('TOTAL SF2'!R11:R133, MATCH(E16, 'TOTAL SF2'!D11:D134, 0))), "")</f>
        <v>0</v>
      </c>
      <c r="AD13" s="526">
        <f>IFERROR(IF(INDEX('TOTAL SF2'!T11:T133, MATCH(E16, 'TOTAL SF2'!D11:D134, 0)) = "", "", INDEX('TOTAL SF2'!T11:T133, MATCH(E16, 'TOTAL SF2'!D11:D134, 0))), "")</f>
        <v>0</v>
      </c>
      <c r="AE13" s="526">
        <f>IFERROR(IF(INDEX('TOTAL SF2'!V11:V133, MATCH(E16, 'TOTAL SF2'!D11:D134, 0)) = "", "", INDEX('TOTAL SF2'!V11:V133, MATCH(E16, 'TOTAL SF2'!D11:D134, 0))), "")</f>
        <v>0</v>
      </c>
      <c r="AF13" s="526">
        <f>IFERROR(IF(INDEX('TOTAL SF2'!X11:X133, MATCH(E16, 'TOTAL SF2'!D11:D134, 0)) = "", "", INDEX('TOTAL SF2'!X11:X133, MATCH(E16, 'TOTAL SF2'!D11:D134, 0))), "")</f>
        <v>0</v>
      </c>
      <c r="AG13" s="526">
        <f>IFERROR(IF(INDEX('TOTAL SF2'!Z11:Z133, MATCH(E16, 'TOTAL SF2'!D11:D134, 0)) = "", "", INDEX('TOTAL SF2'!Z11:Z133, MATCH(E16, 'TOTAL SF2'!D11:D134, 0))), "")</f>
        <v>0</v>
      </c>
      <c r="AH13" s="527">
        <f>IF(W13="","",SUM(W13:AG13))</f>
        <v>0</v>
      </c>
      <c r="AI13" s="553"/>
    </row>
    <row r="14" spans="3:41" ht="18.75">
      <c r="C14" s="550"/>
      <c r="D14" s="971" t="s">
        <v>336</v>
      </c>
      <c r="E14" s="971"/>
      <c r="F14" s="971"/>
      <c r="G14" s="971"/>
      <c r="H14" s="971"/>
      <c r="I14" s="971"/>
      <c r="J14" s="971"/>
      <c r="K14" s="971"/>
      <c r="L14" s="971"/>
      <c r="M14" s="971"/>
      <c r="N14" s="971"/>
      <c r="O14" s="971"/>
      <c r="P14" s="971"/>
      <c r="Q14" s="971"/>
      <c r="R14" s="559"/>
      <c r="S14" s="560"/>
      <c r="T14" s="561"/>
      <c r="U14" s="561"/>
      <c r="V14" s="561"/>
      <c r="W14" s="561"/>
      <c r="X14" s="561"/>
      <c r="Y14" s="561"/>
      <c r="Z14" s="561"/>
      <c r="AA14" s="561"/>
      <c r="AB14" s="561"/>
      <c r="AC14" s="561"/>
      <c r="AD14" s="561"/>
      <c r="AE14" s="561"/>
      <c r="AF14" s="561"/>
      <c r="AG14" s="561"/>
      <c r="AH14" s="561"/>
      <c r="AI14" s="550"/>
    </row>
    <row r="15" spans="3:41" ht="24" customHeight="1">
      <c r="C15" s="550"/>
      <c r="D15" s="972" t="str">
        <f>IF('Input Data'!I2="","","School Year: "&amp;'Input Data'!I2)</f>
        <v>School Year: 2026-2027</v>
      </c>
      <c r="E15" s="972"/>
      <c r="F15" s="972"/>
      <c r="G15" s="972"/>
      <c r="H15" s="972"/>
      <c r="I15" s="972"/>
      <c r="J15" s="972"/>
      <c r="K15" s="972"/>
      <c r="L15" s="972"/>
      <c r="M15" s="972"/>
      <c r="N15" s="972"/>
      <c r="O15" s="972"/>
      <c r="P15" s="972"/>
      <c r="Q15" s="972"/>
      <c r="R15" s="562"/>
      <c r="S15" s="563"/>
      <c r="T15" s="1006" t="s">
        <v>367</v>
      </c>
      <c r="U15" s="1006"/>
      <c r="V15" s="1006"/>
      <c r="W15" s="1006"/>
      <c r="X15" s="1006"/>
      <c r="Y15" s="1006"/>
      <c r="Z15" s="1006"/>
      <c r="AA15" s="1006"/>
      <c r="AB15" s="1006"/>
      <c r="AC15" s="1006"/>
      <c r="AD15" s="1006"/>
      <c r="AE15" s="1006"/>
      <c r="AF15" s="1006"/>
      <c r="AG15" s="1006"/>
      <c r="AH15" s="1006"/>
      <c r="AI15" s="550"/>
    </row>
    <row r="16" spans="3:41" ht="15.75" customHeight="1">
      <c r="C16" s="550"/>
      <c r="D16" s="549" t="s">
        <v>151</v>
      </c>
      <c r="E16" s="1164" t="s">
        <v>2202</v>
      </c>
      <c r="F16" s="1164"/>
      <c r="G16" s="1164"/>
      <c r="H16" s="1164"/>
      <c r="I16" s="1164"/>
      <c r="J16" s="1164"/>
      <c r="K16" s="564" t="s">
        <v>299</v>
      </c>
      <c r="L16" s="566">
        <f ca="1">IF(E16="","",VLOOKUP(E16,'Input Data'!I10:K130,3,FALSE))</f>
        <v>4</v>
      </c>
      <c r="M16" s="988" t="s">
        <v>300</v>
      </c>
      <c r="N16" s="988"/>
      <c r="O16" s="989" t="str">
        <f>IF(E16="","",VLOOKUP(E16,'Input Data'!I10:N130,6,FALSE))</f>
        <v>MALE</v>
      </c>
      <c r="P16" s="989"/>
      <c r="Q16" s="989"/>
      <c r="R16" s="565"/>
      <c r="S16" s="567"/>
      <c r="T16" s="1155" t="s">
        <v>2194</v>
      </c>
      <c r="U16" s="1165"/>
      <c r="V16" s="1165"/>
      <c r="W16" s="1165"/>
      <c r="X16" s="1165"/>
      <c r="Y16" s="1165"/>
      <c r="Z16" s="1165"/>
      <c r="AA16" s="1165"/>
      <c r="AB16" s="1165"/>
      <c r="AC16" s="1165"/>
      <c r="AD16" s="1165"/>
      <c r="AE16" s="1165"/>
      <c r="AF16" s="1165"/>
      <c r="AG16" s="1165"/>
      <c r="AH16" s="1166"/>
      <c r="AI16" s="553"/>
    </row>
    <row r="17" spans="3:41" ht="16.5" customHeight="1">
      <c r="C17" s="550"/>
      <c r="D17" s="549" t="s">
        <v>152</v>
      </c>
      <c r="E17" s="987" t="str">
        <f>IF(E16="","",TEXT(VLOOKUP(E16,'Input Data'!I10:N130,2,FALSE),"000000000000"))</f>
        <v>000000000000</v>
      </c>
      <c r="F17" s="987"/>
      <c r="G17" s="987"/>
      <c r="H17" s="987"/>
      <c r="I17" s="987"/>
      <c r="J17" s="987"/>
      <c r="K17" s="564" t="s">
        <v>337</v>
      </c>
      <c r="L17" s="568">
        <f>IF('Input Data'!I3="","",'Input Data'!I3)</f>
        <v>10</v>
      </c>
      <c r="M17" s="988" t="s">
        <v>154</v>
      </c>
      <c r="N17" s="988"/>
      <c r="O17" s="987" t="str">
        <f>IF('Input Data'!I4="","",'Input Data'!I4)</f>
        <v>PEARL</v>
      </c>
      <c r="P17" s="987"/>
      <c r="Q17" s="987"/>
      <c r="R17" s="565"/>
      <c r="S17" s="567"/>
      <c r="T17" s="1167"/>
      <c r="U17" s="1168"/>
      <c r="V17" s="1168"/>
      <c r="W17" s="1168"/>
      <c r="X17" s="1168"/>
      <c r="Y17" s="1168"/>
      <c r="Z17" s="1168"/>
      <c r="AA17" s="1168"/>
      <c r="AB17" s="1168"/>
      <c r="AC17" s="1168"/>
      <c r="AD17" s="1168"/>
      <c r="AE17" s="1168"/>
      <c r="AF17" s="1168"/>
      <c r="AG17" s="1168"/>
      <c r="AH17" s="1169"/>
      <c r="AI17" s="553"/>
    </row>
    <row r="18" spans="3:41" ht="18.75" customHeight="1">
      <c r="C18" s="550"/>
      <c r="D18" s="549"/>
      <c r="E18" s="561"/>
      <c r="F18" s="561"/>
      <c r="G18" s="561"/>
      <c r="H18" s="561"/>
      <c r="I18" s="561"/>
      <c r="J18" s="561"/>
      <c r="K18" s="549"/>
      <c r="L18" s="561"/>
      <c r="M18" s="549"/>
      <c r="N18" s="549"/>
      <c r="O18" s="561"/>
      <c r="P18" s="561"/>
      <c r="Q18" s="561"/>
      <c r="R18" s="549"/>
      <c r="S18" s="567"/>
      <c r="T18" s="1170"/>
      <c r="U18" s="1171"/>
      <c r="V18" s="1171"/>
      <c r="W18" s="1171"/>
      <c r="X18" s="1171"/>
      <c r="Y18" s="1171"/>
      <c r="Z18" s="1171"/>
      <c r="AA18" s="1171"/>
      <c r="AB18" s="1171"/>
      <c r="AC18" s="1171"/>
      <c r="AD18" s="1171"/>
      <c r="AE18" s="1171"/>
      <c r="AF18" s="1171"/>
      <c r="AG18" s="1171"/>
      <c r="AH18" s="1172"/>
      <c r="AI18" s="553"/>
      <c r="AK18" s="964" t="str">
        <f>IF(E16="","",E16)</f>
        <v>LIM, CHRISTIAN RAMOS</v>
      </c>
      <c r="AL18" s="1173"/>
      <c r="AM18" s="1173"/>
      <c r="AN18" s="1173"/>
      <c r="AO18" s="1173"/>
    </row>
    <row r="19" spans="3:41" ht="6" customHeight="1">
      <c r="C19" s="550"/>
      <c r="D19" s="549"/>
      <c r="E19" s="549"/>
      <c r="F19" s="549"/>
      <c r="G19" s="549"/>
      <c r="H19" s="549"/>
      <c r="I19" s="549"/>
      <c r="J19" s="549"/>
      <c r="K19" s="549"/>
      <c r="L19" s="549"/>
      <c r="M19" s="549"/>
      <c r="N19" s="549"/>
      <c r="O19" s="549"/>
      <c r="P19" s="549"/>
      <c r="Q19" s="549"/>
      <c r="R19" s="549"/>
      <c r="S19" s="567"/>
      <c r="T19" s="1155" t="s">
        <v>2195</v>
      </c>
      <c r="U19" s="1165"/>
      <c r="V19" s="1165"/>
      <c r="W19" s="1165"/>
      <c r="X19" s="1165"/>
      <c r="Y19" s="1165"/>
      <c r="Z19" s="1165"/>
      <c r="AA19" s="1165"/>
      <c r="AB19" s="1165"/>
      <c r="AC19" s="1165"/>
      <c r="AD19" s="1165"/>
      <c r="AE19" s="1165"/>
      <c r="AF19" s="1165"/>
      <c r="AG19" s="1165"/>
      <c r="AH19" s="1166"/>
      <c r="AI19" s="553"/>
      <c r="AK19" s="964"/>
      <c r="AL19" s="1173"/>
      <c r="AM19" s="1173"/>
      <c r="AN19" s="1173"/>
      <c r="AO19" s="1173"/>
    </row>
    <row r="20" spans="3:41">
      <c r="C20" s="550"/>
      <c r="D20" s="569" t="s">
        <v>338</v>
      </c>
      <c r="E20" s="569"/>
      <c r="F20" s="569"/>
      <c r="G20" s="569"/>
      <c r="H20" s="569"/>
      <c r="I20" s="569"/>
      <c r="J20" s="569"/>
      <c r="K20" s="569"/>
      <c r="L20" s="569"/>
      <c r="M20" s="569"/>
      <c r="N20" s="569"/>
      <c r="O20" s="569"/>
      <c r="P20" s="569"/>
      <c r="Q20" s="569"/>
      <c r="R20" s="569"/>
      <c r="S20" s="567"/>
      <c r="T20" s="1167"/>
      <c r="U20" s="1168"/>
      <c r="V20" s="1168"/>
      <c r="W20" s="1168"/>
      <c r="X20" s="1168"/>
      <c r="Y20" s="1168"/>
      <c r="Z20" s="1168"/>
      <c r="AA20" s="1168"/>
      <c r="AB20" s="1168"/>
      <c r="AC20" s="1168"/>
      <c r="AD20" s="1168"/>
      <c r="AE20" s="1168"/>
      <c r="AF20" s="1168"/>
      <c r="AG20" s="1168"/>
      <c r="AH20" s="1169"/>
      <c r="AI20" s="553"/>
    </row>
    <row r="21" spans="3:41">
      <c r="C21" s="550"/>
      <c r="D21" s="976" t="s">
        <v>2199</v>
      </c>
      <c r="E21" s="976"/>
      <c r="F21" s="976"/>
      <c r="G21" s="976"/>
      <c r="H21" s="976"/>
      <c r="I21" s="976"/>
      <c r="J21" s="976"/>
      <c r="K21" s="976"/>
      <c r="L21" s="976"/>
      <c r="M21" s="976"/>
      <c r="N21" s="976"/>
      <c r="O21" s="976"/>
      <c r="P21" s="976"/>
      <c r="Q21" s="976"/>
      <c r="R21" s="570"/>
      <c r="S21" s="567"/>
      <c r="T21" s="1167"/>
      <c r="U21" s="1168"/>
      <c r="V21" s="1168"/>
      <c r="W21" s="1168"/>
      <c r="X21" s="1168"/>
      <c r="Y21" s="1168"/>
      <c r="Z21" s="1168"/>
      <c r="AA21" s="1168"/>
      <c r="AB21" s="1168"/>
      <c r="AC21" s="1168"/>
      <c r="AD21" s="1168"/>
      <c r="AE21" s="1168"/>
      <c r="AF21" s="1168"/>
      <c r="AG21" s="1168"/>
      <c r="AH21" s="1169"/>
      <c r="AI21" s="553"/>
    </row>
    <row r="22" spans="3:41">
      <c r="C22" s="550"/>
      <c r="D22" s="976"/>
      <c r="E22" s="976"/>
      <c r="F22" s="976"/>
      <c r="G22" s="976"/>
      <c r="H22" s="976"/>
      <c r="I22" s="976"/>
      <c r="J22" s="976"/>
      <c r="K22" s="976"/>
      <c r="L22" s="976"/>
      <c r="M22" s="976"/>
      <c r="N22" s="976"/>
      <c r="O22" s="976"/>
      <c r="P22" s="976"/>
      <c r="Q22" s="976"/>
      <c r="R22" s="570"/>
      <c r="S22" s="567"/>
      <c r="T22" s="1170"/>
      <c r="U22" s="1171"/>
      <c r="V22" s="1171"/>
      <c r="W22" s="1171"/>
      <c r="X22" s="1171"/>
      <c r="Y22" s="1171"/>
      <c r="Z22" s="1171"/>
      <c r="AA22" s="1171"/>
      <c r="AB22" s="1171"/>
      <c r="AC22" s="1171"/>
      <c r="AD22" s="1171"/>
      <c r="AE22" s="1171"/>
      <c r="AF22" s="1171"/>
      <c r="AG22" s="1171"/>
      <c r="AH22" s="1172"/>
      <c r="AI22" s="553"/>
    </row>
    <row r="23" spans="3:41" ht="14.25" customHeight="1">
      <c r="C23" s="550"/>
      <c r="D23" s="990" t="s">
        <v>339</v>
      </c>
      <c r="E23" s="990"/>
      <c r="F23" s="990"/>
      <c r="G23" s="990"/>
      <c r="H23" s="990"/>
      <c r="I23" s="990"/>
      <c r="J23" s="990"/>
      <c r="K23" s="990"/>
      <c r="L23" s="990"/>
      <c r="M23" s="990"/>
      <c r="N23" s="990"/>
      <c r="O23" s="990"/>
      <c r="P23" s="990"/>
      <c r="Q23" s="990"/>
      <c r="R23" s="571"/>
      <c r="S23" s="567"/>
      <c r="T23" s="1155" t="s">
        <v>2196</v>
      </c>
      <c r="U23" s="1156"/>
      <c r="V23" s="1156"/>
      <c r="W23" s="1156"/>
      <c r="X23" s="1156"/>
      <c r="Y23" s="1156"/>
      <c r="Z23" s="1156"/>
      <c r="AA23" s="1156"/>
      <c r="AB23" s="1156"/>
      <c r="AC23" s="1156"/>
      <c r="AD23" s="1156"/>
      <c r="AE23" s="1156"/>
      <c r="AF23" s="1156"/>
      <c r="AG23" s="1156"/>
      <c r="AH23" s="1157"/>
      <c r="AI23" s="553"/>
    </row>
    <row r="24" spans="3:41">
      <c r="C24" s="550"/>
      <c r="D24" s="572"/>
      <c r="E24" s="572"/>
      <c r="F24" s="572"/>
      <c r="G24" s="572"/>
      <c r="H24" s="572"/>
      <c r="I24" s="572"/>
      <c r="J24" s="572"/>
      <c r="K24" s="572"/>
      <c r="L24" s="572"/>
      <c r="M24" s="572"/>
      <c r="N24" s="572"/>
      <c r="O24" s="572"/>
      <c r="P24" s="572"/>
      <c r="Q24" s="549"/>
      <c r="R24" s="549"/>
      <c r="S24" s="567"/>
      <c r="T24" s="1158"/>
      <c r="U24" s="1159"/>
      <c r="V24" s="1159"/>
      <c r="W24" s="1159"/>
      <c r="X24" s="1159"/>
      <c r="Y24" s="1159"/>
      <c r="Z24" s="1159"/>
      <c r="AA24" s="1159"/>
      <c r="AB24" s="1159"/>
      <c r="AC24" s="1159"/>
      <c r="AD24" s="1159"/>
      <c r="AE24" s="1159"/>
      <c r="AF24" s="1159"/>
      <c r="AG24" s="1159"/>
      <c r="AH24" s="1160"/>
      <c r="AI24" s="553"/>
    </row>
    <row r="25" spans="3:41" ht="18.75">
      <c r="C25" s="971" t="s">
        <v>340</v>
      </c>
      <c r="D25" s="971"/>
      <c r="E25" s="971"/>
      <c r="F25" s="971"/>
      <c r="G25" s="971"/>
      <c r="H25" s="971"/>
      <c r="I25" s="971"/>
      <c r="J25" s="971"/>
      <c r="K25" s="971"/>
      <c r="L25" s="971"/>
      <c r="M25" s="971"/>
      <c r="N25" s="971"/>
      <c r="O25" s="971"/>
      <c r="P25" s="971"/>
      <c r="Q25" s="971"/>
      <c r="R25" s="559"/>
      <c r="S25" s="567"/>
      <c r="T25" s="1158"/>
      <c r="U25" s="1159"/>
      <c r="V25" s="1159"/>
      <c r="W25" s="1159"/>
      <c r="X25" s="1159"/>
      <c r="Y25" s="1159"/>
      <c r="Z25" s="1159"/>
      <c r="AA25" s="1159"/>
      <c r="AB25" s="1159"/>
      <c r="AC25" s="1159"/>
      <c r="AD25" s="1159"/>
      <c r="AE25" s="1159"/>
      <c r="AF25" s="1159"/>
      <c r="AG25" s="1159"/>
      <c r="AH25" s="1160"/>
      <c r="AI25" s="553"/>
    </row>
    <row r="26" spans="3:41" ht="4.9000000000000004" customHeight="1">
      <c r="C26" s="549"/>
      <c r="D26" s="573"/>
      <c r="E26" s="573"/>
      <c r="F26" s="573"/>
      <c r="G26" s="573"/>
      <c r="H26" s="573"/>
      <c r="I26" s="573"/>
      <c r="J26" s="573"/>
      <c r="K26" s="573"/>
      <c r="L26" s="573"/>
      <c r="M26" s="573"/>
      <c r="N26" s="573"/>
      <c r="O26" s="573"/>
      <c r="P26" s="573"/>
      <c r="Q26" s="573"/>
      <c r="R26" s="549"/>
      <c r="S26" s="567"/>
      <c r="T26" s="1161"/>
      <c r="U26" s="1162"/>
      <c r="V26" s="1162"/>
      <c r="W26" s="1162"/>
      <c r="X26" s="1162"/>
      <c r="Y26" s="1162"/>
      <c r="Z26" s="1162"/>
      <c r="AA26" s="1162"/>
      <c r="AB26" s="1162"/>
      <c r="AC26" s="1162"/>
      <c r="AD26" s="1162"/>
      <c r="AE26" s="1162"/>
      <c r="AF26" s="1162"/>
      <c r="AG26" s="1162"/>
      <c r="AH26" s="1163"/>
      <c r="AI26" s="553"/>
    </row>
    <row r="27" spans="3:41" ht="14.25" customHeight="1">
      <c r="C27" s="567"/>
      <c r="D27" s="977" t="s">
        <v>305</v>
      </c>
      <c r="E27" s="978"/>
      <c r="F27" s="978"/>
      <c r="G27" s="978"/>
      <c r="H27" s="978"/>
      <c r="I27" s="979"/>
      <c r="J27" s="984" t="s">
        <v>164</v>
      </c>
      <c r="K27" s="985"/>
      <c r="L27" s="986"/>
      <c r="M27" s="983" t="s">
        <v>333</v>
      </c>
      <c r="N27" s="983"/>
      <c r="O27" s="977" t="s">
        <v>306</v>
      </c>
      <c r="P27" s="978"/>
      <c r="Q27" s="979"/>
      <c r="R27" s="644"/>
      <c r="S27" s="574"/>
      <c r="T27" s="1037" t="s">
        <v>368</v>
      </c>
      <c r="U27" s="1037"/>
      <c r="V27" s="1037"/>
      <c r="W27" s="1037"/>
      <c r="X27" s="1037"/>
      <c r="Y27" s="1037"/>
      <c r="Z27" s="1037"/>
      <c r="AA27" s="1037"/>
      <c r="AB27" s="1037"/>
      <c r="AC27" s="1037"/>
      <c r="AD27" s="1037"/>
      <c r="AE27" s="1037"/>
      <c r="AF27" s="1037"/>
      <c r="AG27" s="1037"/>
      <c r="AH27" s="1037"/>
      <c r="AI27" s="550"/>
    </row>
    <row r="28" spans="3:41">
      <c r="C28" s="567"/>
      <c r="D28" s="980"/>
      <c r="E28" s="981"/>
      <c r="F28" s="981"/>
      <c r="G28" s="981"/>
      <c r="H28" s="981"/>
      <c r="I28" s="982"/>
      <c r="J28" s="575">
        <v>1</v>
      </c>
      <c r="K28" s="575">
        <v>2</v>
      </c>
      <c r="L28" s="575">
        <v>3</v>
      </c>
      <c r="M28" s="983"/>
      <c r="N28" s="983"/>
      <c r="O28" s="980"/>
      <c r="P28" s="981"/>
      <c r="Q28" s="982"/>
      <c r="R28" s="644"/>
      <c r="S28" s="574"/>
      <c r="T28" s="1005"/>
      <c r="U28" s="1005"/>
      <c r="V28" s="1005"/>
      <c r="W28" s="1005"/>
      <c r="X28" s="1005"/>
      <c r="Y28" s="1005"/>
      <c r="Z28" s="1005"/>
      <c r="AA28" s="1005"/>
      <c r="AB28" s="1005"/>
      <c r="AC28" s="1005"/>
      <c r="AD28" s="1005"/>
      <c r="AE28" s="1005"/>
      <c r="AF28" s="1005"/>
      <c r="AG28" s="1005"/>
      <c r="AH28" s="1005"/>
      <c r="AI28" s="550"/>
    </row>
    <row r="29" spans="3:41" ht="20.100000000000001" customHeight="1">
      <c r="C29" s="567"/>
      <c r="D29" s="991" t="s">
        <v>341</v>
      </c>
      <c r="E29" s="992"/>
      <c r="F29" s="992"/>
      <c r="G29" s="992"/>
      <c r="H29" s="992"/>
      <c r="I29" s="993"/>
      <c r="J29" s="575" t="str">
        <f>IF(E16="","",IFERROR(IF(VLOOKUP(E16,TERM1!D9:P129,2,FALSE)="","",VLOOKUP(E16,TERM1!D9:P129,2,FALSE)),""))</f>
        <v/>
      </c>
      <c r="K29" s="575" t="str">
        <f>IF(E16="","",IFERROR(IF(VLOOKUP(E16,TERM2!D9:P129,2,FALSE)="","",VLOOKUP(E16,TERM2!D9:P129,2,FALSE)),""))</f>
        <v/>
      </c>
      <c r="L29" s="575" t="str">
        <f>IF(E16="","",IFERROR(IF(VLOOKUP(E16,TERM3!D9:P129,2,FALSE)="","",VLOOKUP(E16,TERM3!D9:P129,2,FALSE)),""))</f>
        <v/>
      </c>
      <c r="M29" s="1004" t="str">
        <f>IF(COUNT(J29:L29)&lt;3,"",ROUND(AVERAGE(ROUND(J29,0),ROUND(K29,0),ROUND(L29,0)),0))</f>
        <v/>
      </c>
      <c r="N29" s="986"/>
      <c r="O29" s="1004" t="str">
        <f>IF(M29="", "", IF(M29&gt;=75, "PASSED", "FAILED"))</f>
        <v/>
      </c>
      <c r="P29" s="985"/>
      <c r="Q29" s="986"/>
      <c r="R29" s="645"/>
      <c r="S29" s="574"/>
      <c r="T29" s="549"/>
      <c r="U29" s="549"/>
      <c r="V29" s="549"/>
      <c r="W29" s="549"/>
      <c r="X29" s="549"/>
      <c r="Y29" s="549"/>
      <c r="Z29" s="549"/>
      <c r="AA29" s="549"/>
      <c r="AB29" s="549"/>
      <c r="AC29" s="549"/>
      <c r="AD29" s="549"/>
      <c r="AE29" s="549"/>
      <c r="AF29" s="549"/>
      <c r="AG29" s="549"/>
      <c r="AH29" s="549"/>
      <c r="AI29" s="549"/>
      <c r="AJ29" s="455"/>
    </row>
    <row r="30" spans="3:41" ht="20.100000000000001" customHeight="1">
      <c r="C30" s="567"/>
      <c r="D30" s="991" t="s">
        <v>342</v>
      </c>
      <c r="E30" s="992"/>
      <c r="F30" s="992"/>
      <c r="G30" s="992"/>
      <c r="H30" s="992"/>
      <c r="I30" s="993"/>
      <c r="J30" s="575" t="str">
        <f>IF(E16="","",IFERROR(IF(VLOOKUP(E16,TERM1!D9:P129,3,FALSE)="","",VLOOKUP(E16,TERM1!D9:P129,3,FALSE)),""))</f>
        <v/>
      </c>
      <c r="K30" s="575" t="str">
        <f>IF(E16="","",IFERROR(IF(VLOOKUP(E16,TERM2!D9:P129,3,FALSE)="","",VLOOKUP(E16,TERM2!D9:P129,3,FALSE)),""))</f>
        <v/>
      </c>
      <c r="L30" s="575" t="str">
        <f>IF(E16="","",IFERROR(IF(VLOOKUP(E16,TERM3!D9:P129,3,FALSE)="","",VLOOKUP(E16,TERM3!D9:P129,3,FALSE)),""))</f>
        <v/>
      </c>
      <c r="M30" s="1004" t="str">
        <f t="shared" ref="M30:M40" si="0">IF(COUNT(J30:L30)&lt;3,"",ROUND(AVERAGE(ROUND(J30,0),ROUND(K30,0),ROUND(L30,0)),0))</f>
        <v/>
      </c>
      <c r="N30" s="986"/>
      <c r="O30" s="1004" t="str">
        <f t="shared" ref="O30:O40" si="1">IF(M30="", "", IF(M30&gt;=75, "PASSED", "FAILED"))</f>
        <v/>
      </c>
      <c r="P30" s="985"/>
      <c r="Q30" s="986"/>
      <c r="R30" s="645"/>
      <c r="S30" s="574"/>
      <c r="T30" s="549"/>
      <c r="U30" s="549"/>
      <c r="V30" s="549"/>
      <c r="W30" s="965" t="s">
        <v>369</v>
      </c>
      <c r="X30" s="965"/>
      <c r="Y30" s="967"/>
      <c r="Z30" s="967"/>
      <c r="AA30" s="967"/>
      <c r="AB30" s="967"/>
      <c r="AC30" s="967"/>
      <c r="AD30" s="967"/>
      <c r="AE30" s="967"/>
      <c r="AF30" s="549"/>
      <c r="AG30" s="549"/>
      <c r="AH30" s="549"/>
      <c r="AI30" s="549"/>
      <c r="AJ30" s="455"/>
    </row>
    <row r="31" spans="3:41" ht="20.100000000000001" customHeight="1">
      <c r="C31" s="567"/>
      <c r="D31" s="991" t="s">
        <v>343</v>
      </c>
      <c r="E31" s="992"/>
      <c r="F31" s="992"/>
      <c r="G31" s="992"/>
      <c r="H31" s="992"/>
      <c r="I31" s="993"/>
      <c r="J31" s="575" t="str">
        <f>IF(E16="","",IFERROR(IF(VLOOKUP(E16,TERM1!D9:P129,4,FALSE)="","",VLOOKUP(E16,TERM1!D9:P129,4,FALSE)),""))</f>
        <v/>
      </c>
      <c r="K31" s="575" t="str">
        <f>IF(E16="","",IFERROR(IF(VLOOKUP(E16,TERM2!D9:P129,4,FALSE)="","",VLOOKUP(E16,TERM2!D9:P129,4,FALSE)),""))</f>
        <v/>
      </c>
      <c r="L31" s="575" t="str">
        <f>IF(E16="","",IFERROR(IF(VLOOKUP(E16,TERM3!D9:P129,4,FALSE)="","",VLOOKUP(E16,TERM3!D9:P129,4,FALSE)),""))</f>
        <v/>
      </c>
      <c r="M31" s="1004" t="str">
        <f t="shared" si="0"/>
        <v/>
      </c>
      <c r="N31" s="986"/>
      <c r="O31" s="1004" t="str">
        <f t="shared" si="1"/>
        <v/>
      </c>
      <c r="P31" s="985"/>
      <c r="Q31" s="986"/>
      <c r="R31" s="645"/>
      <c r="S31" s="574"/>
      <c r="T31" s="549"/>
      <c r="U31" s="549"/>
      <c r="V31" s="549"/>
      <c r="W31" s="966"/>
      <c r="X31" s="966"/>
      <c r="Y31" s="968"/>
      <c r="Z31" s="968"/>
      <c r="AA31" s="968"/>
      <c r="AB31" s="968"/>
      <c r="AC31" s="968"/>
      <c r="AD31" s="968"/>
      <c r="AE31" s="968"/>
      <c r="AF31" s="549"/>
      <c r="AG31" s="549"/>
      <c r="AH31" s="549"/>
      <c r="AI31" s="549"/>
      <c r="AJ31" s="455"/>
    </row>
    <row r="32" spans="3:41" ht="20.100000000000001" customHeight="1">
      <c r="C32" s="567"/>
      <c r="D32" s="991" t="s">
        <v>344</v>
      </c>
      <c r="E32" s="992"/>
      <c r="F32" s="992"/>
      <c r="G32" s="992"/>
      <c r="H32" s="992"/>
      <c r="I32" s="993"/>
      <c r="J32" s="575" t="str">
        <f>IF(E16="","",IFERROR(IF(VLOOKUP(E16,TERM1!D9:P129,5,FALSE)="","",VLOOKUP(E16,TERM1!D9:P129,5,FALSE)),""))</f>
        <v/>
      </c>
      <c r="K32" s="575" t="str">
        <f>IF(E16="","",IFERROR(IF(VLOOKUP(E16,TERM2!D9:P129,5,FALSE)="","",VLOOKUP(E16,TERM2!D9:P129,5,FALSE)),""))</f>
        <v/>
      </c>
      <c r="L32" s="575" t="str">
        <f>IF(E16="","",IFERROR(IF(VLOOKUP(E16,TERM3!D9:P129,5,FALSE)="","",VLOOKUP(E16,TERM3!D9:P129,5,FALSE)),""))</f>
        <v/>
      </c>
      <c r="M32" s="1004" t="str">
        <f t="shared" si="0"/>
        <v/>
      </c>
      <c r="N32" s="986"/>
      <c r="O32" s="1004" t="str">
        <f t="shared" si="1"/>
        <v/>
      </c>
      <c r="P32" s="985"/>
      <c r="Q32" s="986"/>
      <c r="R32" s="645"/>
      <c r="S32" s="574"/>
      <c r="T32" s="549"/>
      <c r="U32" s="549"/>
      <c r="V32" s="549"/>
      <c r="W32" s="965" t="s">
        <v>370</v>
      </c>
      <c r="X32" s="965"/>
      <c r="Y32" s="967"/>
      <c r="Z32" s="967"/>
      <c r="AA32" s="967"/>
      <c r="AB32" s="967"/>
      <c r="AC32" s="967"/>
      <c r="AD32" s="967"/>
      <c r="AE32" s="967"/>
      <c r="AF32" s="549"/>
      <c r="AG32" s="549"/>
      <c r="AH32" s="549"/>
      <c r="AI32" s="549"/>
      <c r="AJ32" s="455"/>
    </row>
    <row r="33" spans="3:38" ht="20.100000000000001" customHeight="1">
      <c r="C33" s="567"/>
      <c r="D33" s="991" t="s">
        <v>345</v>
      </c>
      <c r="E33" s="992"/>
      <c r="F33" s="992"/>
      <c r="G33" s="992"/>
      <c r="H33" s="992"/>
      <c r="I33" s="993"/>
      <c r="J33" s="575" t="str">
        <f>IF(E16="","",IFERROR(IF(VLOOKUP(E16,TERM1!D9:P129,6,FALSE)="","",VLOOKUP(E16,TERM1!D9:P129,6,FALSE)),""))</f>
        <v/>
      </c>
      <c r="K33" s="575" t="str">
        <f>IF(E16="","",IFERROR(IF(VLOOKUP(E16,TERM2!D9:P129,6,FALSE)="","",VLOOKUP(E16,TERM2!D9:P129,6,FALSE)),""))</f>
        <v/>
      </c>
      <c r="L33" s="575" t="str">
        <f>IF(E16="","",IFERROR(IF(VLOOKUP(E16,TERM3!D9:P129,6,FALSE)="","",VLOOKUP(E16,TERM3!D9:P129,6,FALSE)),""))</f>
        <v/>
      </c>
      <c r="M33" s="1004" t="str">
        <f t="shared" si="0"/>
        <v/>
      </c>
      <c r="N33" s="986"/>
      <c r="O33" s="1004" t="str">
        <f t="shared" si="1"/>
        <v/>
      </c>
      <c r="P33" s="985"/>
      <c r="Q33" s="986"/>
      <c r="R33" s="645"/>
      <c r="S33" s="553"/>
      <c r="T33" s="550"/>
      <c r="U33" s="549"/>
      <c r="V33" s="549"/>
      <c r="W33" s="966"/>
      <c r="X33" s="966"/>
      <c r="Y33" s="968"/>
      <c r="Z33" s="968"/>
      <c r="AA33" s="968"/>
      <c r="AB33" s="968"/>
      <c r="AC33" s="968"/>
      <c r="AD33" s="968"/>
      <c r="AE33" s="968"/>
      <c r="AF33" s="549"/>
      <c r="AG33" s="549"/>
      <c r="AH33" s="549"/>
      <c r="AI33" s="549"/>
      <c r="AJ33" s="455"/>
    </row>
    <row r="34" spans="3:38" ht="20.100000000000001" customHeight="1">
      <c r="C34" s="567"/>
      <c r="D34" s="991" t="s">
        <v>346</v>
      </c>
      <c r="E34" s="992"/>
      <c r="F34" s="992"/>
      <c r="G34" s="992"/>
      <c r="H34" s="992"/>
      <c r="I34" s="993"/>
      <c r="J34" s="575" t="str">
        <f>IF(E16="","",IFERROR(IF(VLOOKUP(E16,TERM1!D9:P129,7,FALSE)="","",VLOOKUP(E16,TERM1!D9:P129,7,FALSE)),""))</f>
        <v/>
      </c>
      <c r="K34" s="575" t="str">
        <f>IF(E16="","",IFERROR(IF(VLOOKUP(E16,TERM2!D9:P129,7,FALSE)="","",VLOOKUP(E16,TERM2!D9:P129,7,FALSE)),""))</f>
        <v/>
      </c>
      <c r="L34" s="575" t="str">
        <f>IF(E16="","",IFERROR(IF(VLOOKUP(E16,TERM3!D9:P129,7,FALSE)="","",VLOOKUP(E16,TERM3!D9:P129,7,FALSE)),""))</f>
        <v/>
      </c>
      <c r="M34" s="1004" t="str">
        <f t="shared" si="0"/>
        <v/>
      </c>
      <c r="N34" s="986"/>
      <c r="O34" s="1004" t="str">
        <f t="shared" si="1"/>
        <v/>
      </c>
      <c r="P34" s="985"/>
      <c r="Q34" s="986"/>
      <c r="R34" s="645"/>
      <c r="S34" s="553"/>
      <c r="T34" s="550"/>
      <c r="U34" s="549"/>
      <c r="V34" s="549"/>
      <c r="W34" s="965" t="s">
        <v>371</v>
      </c>
      <c r="X34" s="965"/>
      <c r="Y34" s="967"/>
      <c r="Z34" s="967"/>
      <c r="AA34" s="967"/>
      <c r="AB34" s="967"/>
      <c r="AC34" s="967"/>
      <c r="AD34" s="967"/>
      <c r="AE34" s="967"/>
      <c r="AF34" s="549"/>
      <c r="AG34" s="549"/>
      <c r="AH34" s="549"/>
      <c r="AI34" s="549"/>
      <c r="AJ34" s="455"/>
    </row>
    <row r="35" spans="3:38" ht="20.100000000000001" customHeight="1">
      <c r="C35" s="567"/>
      <c r="D35" s="991" t="s">
        <v>347</v>
      </c>
      <c r="E35" s="992"/>
      <c r="F35" s="992"/>
      <c r="G35" s="992"/>
      <c r="H35" s="992"/>
      <c r="I35" s="993"/>
      <c r="J35" s="575" t="str">
        <f>IF(E16="","",IFERROR(IF(VLOOKUP(E16,TERM1!D9:P129,8,FALSE)="","",VLOOKUP(E16,TERM1!D9:P129,8,FALSE)),""))</f>
        <v/>
      </c>
      <c r="K35" s="575" t="str">
        <f>IF(E16="","",IFERROR(IF(VLOOKUP(E16,TERM2!D9:P129,8,FALSE)="","",VLOOKUP(E16,TERM2!D9:P129,8,FALSE)),""))</f>
        <v/>
      </c>
      <c r="L35" s="575" t="str">
        <f>IF(E16="","",IFERROR(IF(VLOOKUP(E16,TERM3!D9:P129,8,FALSE)="","",VLOOKUP(E16,TERM3!D9:P129,8,FALSE)),""))</f>
        <v/>
      </c>
      <c r="M35" s="1004" t="str">
        <f t="shared" si="0"/>
        <v/>
      </c>
      <c r="N35" s="986"/>
      <c r="O35" s="1004" t="str">
        <f t="shared" si="1"/>
        <v/>
      </c>
      <c r="P35" s="985"/>
      <c r="Q35" s="986"/>
      <c r="R35" s="645"/>
      <c r="S35" s="553"/>
      <c r="T35" s="550"/>
      <c r="U35" s="549"/>
      <c r="V35" s="549"/>
      <c r="W35" s="549"/>
      <c r="X35" s="549"/>
      <c r="Y35" s="561"/>
      <c r="Z35" s="561"/>
      <c r="AA35" s="561"/>
      <c r="AB35" s="561"/>
      <c r="AC35" s="561"/>
      <c r="AD35" s="561"/>
      <c r="AE35" s="561"/>
      <c r="AF35" s="549"/>
      <c r="AG35" s="549"/>
      <c r="AH35" s="549"/>
      <c r="AI35" s="549"/>
      <c r="AJ35" s="455"/>
    </row>
    <row r="36" spans="3:38" ht="20.100000000000001" customHeight="1">
      <c r="C36" s="567"/>
      <c r="D36" s="991" t="s">
        <v>170</v>
      </c>
      <c r="E36" s="992"/>
      <c r="F36" s="992"/>
      <c r="G36" s="992"/>
      <c r="H36" s="992"/>
      <c r="I36" s="993"/>
      <c r="J36" s="575" t="str">
        <f>IF(E16="","",IFERROR(IF(VLOOKUP(E16,TERM1!D9:P129,9,FALSE)="","",VLOOKUP(E16,TERM1!D9:P129,9,FALSE)),""))</f>
        <v/>
      </c>
      <c r="K36" s="575" t="str">
        <f>IF(E16="","",IFERROR(IF(VLOOKUP(E16,TERM2!D9:P129,9,FALSE)="","",VLOOKUP(E16,TERM2!D9:P129,9,FALSE)),""))</f>
        <v/>
      </c>
      <c r="L36" s="575" t="str">
        <f>IF(E16="","",IFERROR(IF(VLOOKUP(E16,TERM3!D9:P129,9,FALSE)="","",VLOOKUP(E16,TERM3!D9:P129,9,FALSE)),""))</f>
        <v/>
      </c>
      <c r="M36" s="1004" t="str">
        <f t="shared" si="0"/>
        <v/>
      </c>
      <c r="N36" s="986"/>
      <c r="O36" s="1004" t="str">
        <f t="shared" si="1"/>
        <v/>
      </c>
      <c r="P36" s="985"/>
      <c r="Q36" s="986"/>
      <c r="R36" s="645"/>
      <c r="S36" s="553"/>
      <c r="T36" s="971" t="s">
        <v>372</v>
      </c>
      <c r="U36" s="971"/>
      <c r="V36" s="971"/>
      <c r="W36" s="971"/>
      <c r="X36" s="971"/>
      <c r="Y36" s="971"/>
      <c r="Z36" s="971"/>
      <c r="AA36" s="971"/>
      <c r="AB36" s="971"/>
      <c r="AC36" s="971"/>
      <c r="AD36" s="971"/>
      <c r="AE36" s="971"/>
      <c r="AF36" s="971"/>
      <c r="AG36" s="971"/>
      <c r="AH36" s="971"/>
      <c r="AI36" s="549"/>
      <c r="AJ36" s="455"/>
      <c r="AL36" s="395" t="s">
        <v>2201</v>
      </c>
    </row>
    <row r="37" spans="3:38" ht="20.100000000000001" customHeight="1">
      <c r="C37" s="567"/>
      <c r="D37" s="994" t="s">
        <v>348</v>
      </c>
      <c r="E37" s="995"/>
      <c r="F37" s="995"/>
      <c r="G37" s="995"/>
      <c r="H37" s="995"/>
      <c r="I37" s="996"/>
      <c r="J37" s="576" t="str">
        <f>IF(E16="","",IFERROR(IF(VLOOKUP(E16,TERM1!D9:P129,10,FALSE)="","",VLOOKUP(E16,TERM1!D9:P129,10,FALSE)),""))</f>
        <v/>
      </c>
      <c r="K37" s="576" t="str">
        <f>IF(E16="","",IFERROR(IF(VLOOKUP(E16,TERM2!D9:P129,10,FALSE)="","",VLOOKUP(E16,TERM2!D9:P129,10,FALSE)),""))</f>
        <v/>
      </c>
      <c r="L37" s="576" t="str">
        <f>IF(E16="","",IFERROR(IF(VLOOKUP(E16,TERM3!D9:P129,10,FALSE)="","",VLOOKUP(E16,TERM3!D9:P129,10,FALSE)),""))</f>
        <v/>
      </c>
      <c r="M37" s="1020" t="str">
        <f t="shared" si="0"/>
        <v/>
      </c>
      <c r="N37" s="1021"/>
      <c r="O37" s="1004"/>
      <c r="P37" s="985"/>
      <c r="Q37" s="986"/>
      <c r="R37" s="645"/>
      <c r="S37" s="553"/>
      <c r="T37" s="549"/>
      <c r="U37" s="1042" t="s">
        <v>1984</v>
      </c>
      <c r="V37" s="1042"/>
      <c r="W37" s="1042"/>
      <c r="X37" s="1042"/>
      <c r="Y37" s="1042"/>
      <c r="Z37" s="1042"/>
      <c r="AA37" s="1042"/>
      <c r="AB37" s="1042"/>
      <c r="AC37" s="1042"/>
      <c r="AD37" s="1042"/>
      <c r="AE37" s="1042"/>
      <c r="AF37" s="1042"/>
      <c r="AG37" s="1042"/>
      <c r="AH37" s="1042"/>
      <c r="AI37" s="549"/>
      <c r="AJ37" s="455"/>
    </row>
    <row r="38" spans="3:38" ht="20.100000000000001" customHeight="1">
      <c r="C38" s="567"/>
      <c r="D38" s="997" t="s">
        <v>1982</v>
      </c>
      <c r="E38" s="997"/>
      <c r="F38" s="997"/>
      <c r="G38" s="997"/>
      <c r="H38" s="997"/>
      <c r="I38" s="997"/>
      <c r="J38" s="576" t="str">
        <f>IF(E16="","",IFERROR(IF(VLOOKUP(E16,TERM1!D9:P129,11,FALSE)="","",VLOOKUP(E16,TERM1!D9:P129,11,FALSE)),""))</f>
        <v/>
      </c>
      <c r="K38" s="576" t="str">
        <f>IF(E16="","",IFERROR(IF(VLOOKUP(E16,TERM2!D9:P129,11,FALSE)="","",VLOOKUP(E16,TERM2!D9:P129,11,FALSE)),""))</f>
        <v/>
      </c>
      <c r="L38" s="576" t="str">
        <f>IF(E16="","",IFERROR(IF(VLOOKUP(E16,TERM3!D9:P129,11,FALSE)="","",VLOOKUP(E16,TERM3!D9:P129,11,FALSE)),""))</f>
        <v/>
      </c>
      <c r="M38" s="1020" t="str">
        <f t="shared" si="0"/>
        <v/>
      </c>
      <c r="N38" s="1021"/>
      <c r="O38" s="1004"/>
      <c r="P38" s="985"/>
      <c r="Q38" s="986"/>
      <c r="R38" s="645"/>
      <c r="S38" s="553"/>
      <c r="T38" s="549"/>
      <c r="U38" s="1042"/>
      <c r="V38" s="1042"/>
      <c r="W38" s="1042"/>
      <c r="X38" s="1042"/>
      <c r="Y38" s="1042"/>
      <c r="Z38" s="1042"/>
      <c r="AA38" s="1042"/>
      <c r="AB38" s="1042"/>
      <c r="AC38" s="1042"/>
      <c r="AD38" s="1042"/>
      <c r="AE38" s="1042"/>
      <c r="AF38" s="1042"/>
      <c r="AG38" s="1042"/>
      <c r="AH38" s="1042"/>
      <c r="AI38" s="549"/>
      <c r="AJ38" s="455"/>
    </row>
    <row r="39" spans="3:38" ht="20.100000000000001" customHeight="1">
      <c r="C39" s="567"/>
      <c r="D39" s="998"/>
      <c r="E39" s="999"/>
      <c r="F39" s="999"/>
      <c r="G39" s="999"/>
      <c r="H39" s="999"/>
      <c r="I39" s="1000"/>
      <c r="J39" s="577" t="str">
        <f>IF(E16="","",IFERROR(IF(VLOOKUP(E16,TERM1!D9:P129,12,FALSE)="","",VLOOKUP(E16,TERM1!D9:P129,12,FALSE)),""))</f>
        <v/>
      </c>
      <c r="K39" s="577" t="str">
        <f>IF(E16="","",IFERROR(IF(VLOOKUP(E16,TERM2!D9:P129,12,FALSE)="","",VLOOKUP(E16,TERM2!D9:P129,12,FALSE)),""))</f>
        <v/>
      </c>
      <c r="L39" s="577" t="str">
        <f>IF(E16="","",IFERROR(IF(VLOOKUP(E16,TERM3!D9:P129,12,FALSE)="","",VLOOKUP(E16,TERM3!D9:P129,12,FALSE)),""))</f>
        <v/>
      </c>
      <c r="M39" s="1022" t="str">
        <f t="shared" si="0"/>
        <v/>
      </c>
      <c r="N39" s="1023"/>
      <c r="O39" s="1004" t="str">
        <f t="shared" si="1"/>
        <v/>
      </c>
      <c r="P39" s="985"/>
      <c r="Q39" s="986"/>
      <c r="R39" s="645"/>
      <c r="S39" s="553"/>
      <c r="T39" s="549"/>
      <c r="U39" s="549"/>
      <c r="V39" s="549"/>
      <c r="W39" s="549"/>
      <c r="X39" s="549"/>
      <c r="Y39" s="549"/>
      <c r="Z39" s="549"/>
      <c r="AA39" s="549"/>
      <c r="AB39" s="549"/>
      <c r="AC39" s="549"/>
      <c r="AD39" s="549"/>
      <c r="AE39" s="549"/>
      <c r="AF39" s="549"/>
      <c r="AG39" s="549"/>
      <c r="AH39" s="549"/>
      <c r="AI39" s="549"/>
      <c r="AJ39" s="455"/>
    </row>
    <row r="40" spans="3:38" ht="20.100000000000001" customHeight="1">
      <c r="C40" s="567"/>
      <c r="D40" s="1001"/>
      <c r="E40" s="1002"/>
      <c r="F40" s="1002"/>
      <c r="G40" s="1002"/>
      <c r="H40" s="1002"/>
      <c r="I40" s="1003"/>
      <c r="J40" s="577" t="str">
        <f>IF(E16="","",IFERROR(IF(VLOOKUP(E16,TERM1!D9:P129,13,FALSE)="","",VLOOKUP(E16,TERM1!D9:P129,13,FALSE)),""))</f>
        <v/>
      </c>
      <c r="K40" s="577" t="str">
        <f>IF(E16="","",IFERROR(IF(VLOOKUP(E16,TERM2!D9:P129,13,FALSE)="","",VLOOKUP(E16,TERM2!D9:P129,13,FALSE)),""))</f>
        <v/>
      </c>
      <c r="L40" s="577" t="str">
        <f>IF(E16="","",IFERROR(IF(VLOOKUP(E16,TERM3!D9:P129,13,FALSE)="","",VLOOKUP(E16,TERM3!D9:P129,13,FALSE)),""))</f>
        <v/>
      </c>
      <c r="M40" s="1022" t="str">
        <f t="shared" si="0"/>
        <v/>
      </c>
      <c r="N40" s="1023"/>
      <c r="O40" s="1004" t="str">
        <f t="shared" si="1"/>
        <v/>
      </c>
      <c r="P40" s="985"/>
      <c r="Q40" s="986"/>
      <c r="R40" s="645"/>
      <c r="S40" s="553"/>
      <c r="T40" s="549"/>
      <c r="U40" s="549" t="s">
        <v>301</v>
      </c>
      <c r="V40" s="549"/>
      <c r="W40" s="549"/>
      <c r="X40" s="1041"/>
      <c r="Y40" s="1041"/>
      <c r="Z40" s="1041"/>
      <c r="AA40" s="1041"/>
      <c r="AB40" s="1041"/>
      <c r="AC40" s="1041"/>
      <c r="AD40" s="1044" t="s">
        <v>154</v>
      </c>
      <c r="AE40" s="1044"/>
      <c r="AF40" s="1041"/>
      <c r="AG40" s="1041"/>
      <c r="AH40" s="1041"/>
      <c r="AI40" s="549"/>
      <c r="AJ40" s="455"/>
    </row>
    <row r="41" spans="3:38" ht="25.9" customHeight="1">
      <c r="C41" s="567"/>
      <c r="D41" s="1015" t="s">
        <v>156</v>
      </c>
      <c r="E41" s="1016"/>
      <c r="F41" s="1016"/>
      <c r="G41" s="1016"/>
      <c r="H41" s="1016"/>
      <c r="I41" s="1016"/>
      <c r="J41" s="1016"/>
      <c r="K41" s="1016"/>
      <c r="L41" s="1017"/>
      <c r="M41" s="984" t="str">
        <f>IF(COUNT(M29:M36)&lt;8,"",ROUND(AVERAGE(M29:M36,M39:M40),0))</f>
        <v/>
      </c>
      <c r="N41" s="1018"/>
      <c r="O41" s="984" t="str">
        <f>IF(M41="", "", IF(M41&gt;=75, "PROMOTED", "FAILED"))</f>
        <v/>
      </c>
      <c r="P41" s="1019"/>
      <c r="Q41" s="1018"/>
      <c r="R41" s="644"/>
      <c r="S41" s="553"/>
      <c r="T41" s="549"/>
      <c r="U41" s="578" t="s">
        <v>373</v>
      </c>
      <c r="V41" s="549"/>
      <c r="W41" s="549"/>
      <c r="X41" s="561"/>
      <c r="Y41" s="561"/>
      <c r="Z41" s="1043"/>
      <c r="AA41" s="1043"/>
      <c r="AB41" s="1043"/>
      <c r="AC41" s="1043"/>
      <c r="AD41" s="549"/>
      <c r="AE41" s="549"/>
      <c r="AF41" s="561"/>
      <c r="AG41" s="561"/>
      <c r="AH41" s="561"/>
      <c r="AI41" s="549"/>
      <c r="AJ41" s="455"/>
    </row>
    <row r="42" spans="3:38" ht="22.5" customHeight="1">
      <c r="C42" s="549"/>
      <c r="D42" s="561"/>
      <c r="E42" s="561"/>
      <c r="F42" s="561"/>
      <c r="G42" s="561"/>
      <c r="H42" s="561"/>
      <c r="I42" s="561"/>
      <c r="J42" s="561"/>
      <c r="K42" s="561"/>
      <c r="L42" s="561"/>
      <c r="M42" s="561"/>
      <c r="N42" s="561"/>
      <c r="O42" s="561"/>
      <c r="P42" s="561"/>
      <c r="Q42" s="561"/>
      <c r="R42" s="549"/>
      <c r="S42" s="550"/>
      <c r="T42" s="549"/>
      <c r="U42" s="1038" t="s">
        <v>302</v>
      </c>
      <c r="V42" s="1038"/>
      <c r="W42" s="1038"/>
      <c r="X42" s="549"/>
      <c r="Y42" s="549"/>
      <c r="Z42" s="561"/>
      <c r="AA42" s="561"/>
      <c r="AB42" s="561"/>
      <c r="AC42" s="561"/>
      <c r="AD42" s="549"/>
      <c r="AE42" s="549"/>
      <c r="AF42" s="549"/>
      <c r="AG42" s="549"/>
      <c r="AH42" s="549"/>
      <c r="AI42" s="549"/>
      <c r="AJ42" s="455"/>
    </row>
    <row r="43" spans="3:38" ht="17.649999999999999" customHeight="1">
      <c r="C43" s="550"/>
      <c r="D43" s="1047" t="s">
        <v>349</v>
      </c>
      <c r="E43" s="1047"/>
      <c r="F43" s="1047"/>
      <c r="G43" s="1047"/>
      <c r="H43" s="1047"/>
      <c r="I43" s="1047"/>
      <c r="J43" s="549"/>
      <c r="K43" s="549"/>
      <c r="L43" s="549"/>
      <c r="M43" s="549"/>
      <c r="N43" s="549"/>
      <c r="O43" s="549"/>
      <c r="P43" s="549"/>
      <c r="Q43" s="549"/>
      <c r="R43" s="549"/>
      <c r="S43" s="549"/>
      <c r="T43" s="549"/>
      <c r="U43" s="549"/>
      <c r="V43" s="549"/>
      <c r="W43" s="549"/>
      <c r="X43" s="549"/>
      <c r="Y43" s="549"/>
      <c r="Z43" s="549"/>
      <c r="AA43" s="549"/>
      <c r="AB43" s="549"/>
      <c r="AC43" s="1045" t="str">
        <f>IF('Input Data'!I5="","",'Input Data'!I5)</f>
        <v/>
      </c>
      <c r="AD43" s="1045"/>
      <c r="AE43" s="1045"/>
      <c r="AF43" s="1045"/>
      <c r="AG43" s="1045"/>
      <c r="AH43" s="549"/>
      <c r="AI43" s="549"/>
      <c r="AJ43" s="455"/>
    </row>
    <row r="44" spans="3:38" ht="5.85" customHeight="1">
      <c r="C44" s="550"/>
      <c r="D44" s="1047"/>
      <c r="E44" s="1047"/>
      <c r="F44" s="1047"/>
      <c r="G44" s="1047"/>
      <c r="H44" s="1047"/>
      <c r="I44" s="1047"/>
      <c r="J44" s="549"/>
      <c r="K44" s="549"/>
      <c r="L44" s="549"/>
      <c r="M44" s="549"/>
      <c r="N44" s="549"/>
      <c r="O44" s="549"/>
      <c r="P44" s="549"/>
      <c r="Q44" s="549"/>
      <c r="R44" s="549"/>
      <c r="S44" s="549"/>
      <c r="T44" s="549"/>
      <c r="U44" s="549"/>
      <c r="V44" s="549"/>
      <c r="W44" s="549"/>
      <c r="X44" s="549"/>
      <c r="Y44" s="549"/>
      <c r="Z44" s="549"/>
      <c r="AA44" s="549"/>
      <c r="AB44" s="549"/>
      <c r="AC44" s="1048" t="str">
        <f>IF('Input Data'!G5="","",'Input Data'!G5)</f>
        <v>Adviser</v>
      </c>
      <c r="AD44" s="1048"/>
      <c r="AE44" s="1048"/>
      <c r="AF44" s="1048"/>
      <c r="AG44" s="1048"/>
      <c r="AH44" s="549"/>
      <c r="AI44" s="549"/>
      <c r="AJ44" s="455"/>
    </row>
    <row r="45" spans="3:38" ht="12" customHeight="1">
      <c r="C45" s="550"/>
      <c r="D45" s="1047"/>
      <c r="E45" s="1047"/>
      <c r="F45" s="1047"/>
      <c r="G45" s="1047"/>
      <c r="H45" s="1047"/>
      <c r="I45" s="1047"/>
      <c r="J45" s="550"/>
      <c r="K45" s="550"/>
      <c r="L45" s="550"/>
      <c r="M45" s="550"/>
      <c r="N45" s="550"/>
      <c r="O45" s="549"/>
      <c r="P45" s="549"/>
      <c r="Q45" s="549"/>
      <c r="R45" s="549"/>
      <c r="S45" s="549"/>
      <c r="T45" s="549"/>
      <c r="U45" s="549"/>
      <c r="V45" s="1045" t="str">
        <f>IF('Input Data'!I6="","",'Input Data'!I6)</f>
        <v>LAILANI N. TORRES</v>
      </c>
      <c r="W45" s="1045"/>
      <c r="X45" s="1045"/>
      <c r="Y45" s="1045"/>
      <c r="Z45" s="1045"/>
      <c r="AA45" s="1045"/>
      <c r="AB45" s="549"/>
      <c r="AC45" s="972"/>
      <c r="AD45" s="972"/>
      <c r="AE45" s="972"/>
      <c r="AF45" s="972"/>
      <c r="AG45" s="972"/>
      <c r="AH45" s="549"/>
      <c r="AI45" s="549"/>
      <c r="AJ45" s="455"/>
    </row>
    <row r="46" spans="3:38" ht="13.15" customHeight="1">
      <c r="C46" s="550"/>
      <c r="D46" s="549"/>
      <c r="E46" s="549"/>
      <c r="F46" s="969" t="s">
        <v>307</v>
      </c>
      <c r="G46" s="969"/>
      <c r="H46" s="969"/>
      <c r="I46" s="1014" t="s">
        <v>322</v>
      </c>
      <c r="J46" s="1014"/>
      <c r="K46" s="1014"/>
      <c r="L46" s="969" t="s">
        <v>306</v>
      </c>
      <c r="M46" s="969"/>
      <c r="N46" s="969"/>
      <c r="O46" s="549"/>
      <c r="P46" s="549"/>
      <c r="Q46" s="549"/>
      <c r="R46" s="549"/>
      <c r="S46" s="549"/>
      <c r="T46" s="549"/>
      <c r="U46" s="549"/>
      <c r="V46" s="1046" t="str">
        <f>IF('Input Data'!G6="","",'Input Data'!G6)</f>
        <v>School Head</v>
      </c>
      <c r="W46" s="1046"/>
      <c r="X46" s="1046"/>
      <c r="Y46" s="1046"/>
      <c r="Z46" s="1046"/>
      <c r="AA46" s="1046"/>
      <c r="AB46" s="549"/>
      <c r="AC46" s="1013"/>
      <c r="AD46" s="1013"/>
      <c r="AE46" s="1013"/>
      <c r="AF46" s="1013"/>
      <c r="AG46" s="1013"/>
      <c r="AH46" s="549"/>
      <c r="AI46" s="549"/>
      <c r="AJ46" s="455"/>
    </row>
    <row r="47" spans="3:38" ht="13.15" customHeight="1">
      <c r="C47" s="550"/>
      <c r="D47" s="550"/>
      <c r="E47" s="550"/>
      <c r="F47" s="1013" t="s">
        <v>308</v>
      </c>
      <c r="G47" s="1013"/>
      <c r="H47" s="1013"/>
      <c r="I47" s="974" t="s">
        <v>323</v>
      </c>
      <c r="J47" s="974"/>
      <c r="K47" s="974"/>
      <c r="L47" s="974" t="s">
        <v>309</v>
      </c>
      <c r="M47" s="974"/>
      <c r="N47" s="974"/>
      <c r="O47" s="550"/>
      <c r="P47" s="550"/>
      <c r="Q47" s="550"/>
      <c r="R47" s="550"/>
      <c r="S47" s="550"/>
      <c r="T47" s="549"/>
      <c r="U47" s="549"/>
      <c r="V47" s="549"/>
      <c r="W47" s="1013"/>
      <c r="X47" s="1013"/>
      <c r="Y47" s="1013"/>
      <c r="Z47" s="1013"/>
      <c r="AA47" s="1013"/>
      <c r="AB47" s="549"/>
      <c r="AC47" s="549"/>
      <c r="AD47" s="549"/>
      <c r="AE47" s="549"/>
      <c r="AF47" s="549"/>
      <c r="AG47" s="549"/>
      <c r="AH47" s="549"/>
      <c r="AI47" s="549"/>
      <c r="AJ47" s="455"/>
    </row>
    <row r="48" spans="3:38" ht="13.15" customHeight="1">
      <c r="C48" s="550"/>
      <c r="D48" s="550"/>
      <c r="E48" s="550"/>
      <c r="F48" s="1013" t="s">
        <v>329</v>
      </c>
      <c r="G48" s="1013"/>
      <c r="H48" s="1013"/>
      <c r="I48" s="974" t="s">
        <v>324</v>
      </c>
      <c r="J48" s="974"/>
      <c r="K48" s="974"/>
      <c r="L48" s="974" t="s">
        <v>309</v>
      </c>
      <c r="M48" s="974"/>
      <c r="N48" s="974"/>
      <c r="O48" s="550"/>
      <c r="P48" s="550"/>
      <c r="Q48" s="550"/>
      <c r="R48" s="550"/>
      <c r="S48" s="550"/>
      <c r="T48" s="549"/>
      <c r="U48" s="1005" t="s">
        <v>374</v>
      </c>
      <c r="V48" s="1005"/>
      <c r="W48" s="1005"/>
      <c r="X48" s="1005"/>
      <c r="Y48" s="1005"/>
      <c r="Z48" s="1005"/>
      <c r="AA48" s="1005"/>
      <c r="AB48" s="1005"/>
      <c r="AC48" s="1005"/>
      <c r="AD48" s="1005"/>
      <c r="AE48" s="1005"/>
      <c r="AF48" s="1005"/>
      <c r="AG48" s="1005"/>
      <c r="AH48" s="1005"/>
      <c r="AI48" s="549"/>
      <c r="AJ48" s="455"/>
    </row>
    <row r="49" spans="3:36" ht="13.15" customHeight="1">
      <c r="C49" s="550"/>
      <c r="D49" s="550"/>
      <c r="E49" s="550"/>
      <c r="F49" s="1013" t="s">
        <v>1983</v>
      </c>
      <c r="G49" s="1013"/>
      <c r="H49" s="1013"/>
      <c r="I49" s="974" t="s">
        <v>325</v>
      </c>
      <c r="J49" s="974"/>
      <c r="K49" s="974"/>
      <c r="L49" s="974" t="s">
        <v>309</v>
      </c>
      <c r="M49" s="974"/>
      <c r="N49" s="974"/>
      <c r="O49" s="550"/>
      <c r="P49" s="550"/>
      <c r="Q49" s="550"/>
      <c r="R49" s="550"/>
      <c r="S49" s="550"/>
      <c r="T49" s="549"/>
      <c r="U49" s="1005"/>
      <c r="V49" s="1005"/>
      <c r="W49" s="1005"/>
      <c r="X49" s="1005"/>
      <c r="Y49" s="1005"/>
      <c r="Z49" s="1005"/>
      <c r="AA49" s="1005"/>
      <c r="AB49" s="1005"/>
      <c r="AC49" s="1005"/>
      <c r="AD49" s="1005"/>
      <c r="AE49" s="1005"/>
      <c r="AF49" s="1005"/>
      <c r="AG49" s="1005"/>
      <c r="AH49" s="1005"/>
      <c r="AI49" s="549"/>
      <c r="AJ49" s="455"/>
    </row>
    <row r="50" spans="3:36" ht="13.15" customHeight="1">
      <c r="C50" s="550"/>
      <c r="D50" s="550"/>
      <c r="E50" s="550"/>
      <c r="F50" s="1013" t="s">
        <v>328</v>
      </c>
      <c r="G50" s="1013"/>
      <c r="H50" s="1013"/>
      <c r="I50" s="974" t="s">
        <v>326</v>
      </c>
      <c r="J50" s="974"/>
      <c r="K50" s="974"/>
      <c r="L50" s="974" t="s">
        <v>310</v>
      </c>
      <c r="M50" s="974"/>
      <c r="N50" s="974"/>
      <c r="O50" s="550"/>
      <c r="P50" s="550"/>
      <c r="Q50" s="550"/>
      <c r="R50" s="550"/>
      <c r="S50" s="550"/>
      <c r="T50" s="549"/>
      <c r="U50" s="549"/>
      <c r="V50" s="549" t="s">
        <v>303</v>
      </c>
      <c r="W50" s="549"/>
      <c r="X50" s="1041"/>
      <c r="Y50" s="1041"/>
      <c r="Z50" s="1041"/>
      <c r="AA50" s="1041"/>
      <c r="AB50" s="549"/>
      <c r="AC50" s="549"/>
      <c r="AD50" s="549" t="s">
        <v>304</v>
      </c>
      <c r="AE50" s="1041"/>
      <c r="AF50" s="1041"/>
      <c r="AG50" s="1041"/>
      <c r="AH50" s="549"/>
      <c r="AI50" s="549"/>
      <c r="AJ50" s="455"/>
    </row>
    <row r="51" spans="3:36" ht="13.15" customHeight="1">
      <c r="C51" s="550"/>
      <c r="D51" s="550"/>
      <c r="E51" s="550"/>
      <c r="F51" s="1013" t="s">
        <v>350</v>
      </c>
      <c r="G51" s="1013"/>
      <c r="H51" s="1013"/>
      <c r="I51" s="974" t="s">
        <v>327</v>
      </c>
      <c r="J51" s="974"/>
      <c r="K51" s="974"/>
      <c r="L51" s="974" t="s">
        <v>310</v>
      </c>
      <c r="M51" s="974"/>
      <c r="N51" s="974"/>
      <c r="O51" s="550"/>
      <c r="P51" s="550"/>
      <c r="Q51" s="550"/>
      <c r="R51" s="550"/>
      <c r="S51" s="550"/>
      <c r="T51" s="549"/>
      <c r="U51" s="549"/>
      <c r="V51" s="549"/>
      <c r="W51" s="549"/>
      <c r="X51" s="561"/>
      <c r="Y51" s="561"/>
      <c r="Z51" s="561"/>
      <c r="AA51" s="561"/>
      <c r="AB51" s="549"/>
      <c r="AC51" s="549"/>
      <c r="AD51" s="549"/>
      <c r="AE51" s="561"/>
      <c r="AF51" s="561"/>
      <c r="AG51" s="561"/>
      <c r="AH51" s="549"/>
      <c r="AI51" s="549"/>
      <c r="AJ51" s="455"/>
    </row>
    <row r="52" spans="3:36" ht="22.15" customHeight="1">
      <c r="C52" s="550"/>
      <c r="D52" s="550"/>
      <c r="E52" s="550"/>
      <c r="F52" s="550"/>
      <c r="G52" s="550"/>
      <c r="H52" s="550"/>
      <c r="I52" s="550"/>
      <c r="J52" s="550"/>
      <c r="K52" s="550"/>
      <c r="L52" s="550"/>
      <c r="M52" s="550"/>
      <c r="N52" s="550"/>
      <c r="O52" s="550"/>
      <c r="P52" s="550"/>
      <c r="Q52" s="550"/>
      <c r="R52" s="550"/>
      <c r="S52" s="550"/>
      <c r="T52" s="550"/>
      <c r="U52" s="550"/>
      <c r="V52" s="1039"/>
      <c r="W52" s="1039"/>
      <c r="X52" s="1039"/>
      <c r="Y52" s="1039"/>
      <c r="Z52" s="1039"/>
      <c r="AA52" s="550"/>
      <c r="AB52" s="550"/>
      <c r="AC52" s="550"/>
      <c r="AD52" s="550"/>
      <c r="AE52" s="550"/>
      <c r="AF52" s="550"/>
      <c r="AG52" s="550"/>
      <c r="AH52" s="550"/>
      <c r="AI52" s="550"/>
    </row>
    <row r="53" spans="3:36">
      <c r="C53" s="550"/>
      <c r="D53" s="550"/>
      <c r="E53" s="550"/>
      <c r="F53" s="550"/>
      <c r="G53" s="550"/>
      <c r="H53" s="550"/>
      <c r="I53" s="550"/>
      <c r="J53" s="550"/>
      <c r="K53" s="550"/>
      <c r="L53" s="550"/>
      <c r="M53" s="550"/>
      <c r="N53" s="550"/>
      <c r="O53" s="550"/>
      <c r="P53" s="550"/>
      <c r="Q53" s="550"/>
      <c r="R53" s="550"/>
      <c r="S53" s="550"/>
      <c r="T53" s="550"/>
      <c r="U53" s="550"/>
      <c r="V53" s="1040" t="str">
        <f>IF('Input Data'!G6="","",'Input Data'!G6)</f>
        <v>School Head</v>
      </c>
      <c r="W53" s="1040"/>
      <c r="X53" s="1040"/>
      <c r="Y53" s="1040"/>
      <c r="Z53" s="1040"/>
      <c r="AA53" s="550"/>
      <c r="AB53" s="550"/>
      <c r="AC53" s="550"/>
      <c r="AD53" s="550"/>
      <c r="AE53" s="550"/>
      <c r="AF53" s="550"/>
      <c r="AG53" s="550"/>
      <c r="AH53" s="550"/>
      <c r="AI53" s="550"/>
    </row>
    <row r="54" spans="3:36" ht="10.15" customHeight="1">
      <c r="C54" s="550"/>
      <c r="D54" s="550"/>
      <c r="E54" s="550"/>
      <c r="F54" s="550"/>
      <c r="G54" s="550"/>
      <c r="H54" s="550"/>
      <c r="I54" s="550"/>
      <c r="J54" s="550"/>
      <c r="K54" s="550"/>
      <c r="L54" s="550"/>
      <c r="M54" s="550"/>
      <c r="N54" s="550"/>
      <c r="O54" s="550"/>
      <c r="P54" s="550"/>
      <c r="Q54" s="550"/>
      <c r="R54" s="550"/>
      <c r="S54" s="550"/>
      <c r="T54" s="550"/>
      <c r="U54" s="550"/>
      <c r="V54" s="550"/>
      <c r="W54" s="550"/>
      <c r="X54" s="550"/>
      <c r="Y54" s="550"/>
      <c r="Z54" s="550"/>
      <c r="AA54" s="550"/>
      <c r="AB54" s="550"/>
      <c r="AC54" s="550"/>
      <c r="AD54" s="550"/>
      <c r="AE54" s="550"/>
      <c r="AF54" s="550"/>
      <c r="AG54" s="550"/>
      <c r="AH54" s="550"/>
      <c r="AI54" s="550"/>
    </row>
    <row r="58" spans="3:36">
      <c r="V58" s="1175" t="s">
        <v>2137</v>
      </c>
      <c r="W58" s="1175"/>
      <c r="X58" s="1175"/>
      <c r="Y58" s="1175"/>
      <c r="Z58" s="1175"/>
      <c r="AA58" s="1175"/>
      <c r="AB58" s="1175"/>
      <c r="AC58" s="1175"/>
      <c r="AD58" s="1175"/>
      <c r="AE58" s="1175"/>
    </row>
    <row r="59" spans="3:36">
      <c r="V59" s="1175" t="s">
        <v>2138</v>
      </c>
      <c r="W59" s="1175"/>
      <c r="X59" s="1175"/>
      <c r="Y59" s="1175"/>
      <c r="Z59" s="1175"/>
      <c r="AA59" s="1175"/>
      <c r="AB59" s="1175"/>
      <c r="AC59" s="1175"/>
      <c r="AD59" s="1175"/>
      <c r="AE59" s="1175"/>
    </row>
    <row r="60" spans="3:36">
      <c r="V60" s="1175"/>
      <c r="W60" s="1175"/>
      <c r="X60" s="1175"/>
      <c r="Y60" s="1175"/>
      <c r="Z60" s="1175"/>
      <c r="AA60" s="1175"/>
      <c r="AB60" s="1175"/>
      <c r="AC60" s="1175"/>
      <c r="AD60" s="1175"/>
      <c r="AE60" s="1175"/>
    </row>
    <row r="61" spans="3:36">
      <c r="V61" s="1175"/>
      <c r="W61" s="1175" t="s">
        <v>2139</v>
      </c>
      <c r="X61" s="1175"/>
      <c r="Y61" s="1175"/>
      <c r="Z61" s="1175"/>
      <c r="AA61" s="1175"/>
      <c r="AB61" s="1175"/>
      <c r="AC61" s="1175"/>
      <c r="AD61" s="1175"/>
      <c r="AE61" s="1175"/>
    </row>
    <row r="62" spans="3:36">
      <c r="V62" s="1175">
        <v>1</v>
      </c>
      <c r="W62" s="1175" t="s">
        <v>2140</v>
      </c>
      <c r="X62" s="1175"/>
      <c r="Y62" s="1175"/>
      <c r="Z62" s="1175"/>
      <c r="AA62" s="1175"/>
      <c r="AB62" s="1175"/>
      <c r="AC62" s="1175"/>
      <c r="AD62" s="1175"/>
      <c r="AE62" s="1175"/>
    </row>
    <row r="63" spans="3:36">
      <c r="V63" s="1175">
        <v>2</v>
      </c>
      <c r="W63" s="1175" t="s">
        <v>2141</v>
      </c>
      <c r="X63" s="1175"/>
      <c r="Y63" s="1175"/>
      <c r="Z63" s="1175"/>
      <c r="AA63" s="1175"/>
      <c r="AB63" s="1175"/>
      <c r="AC63" s="1175"/>
      <c r="AD63" s="1175"/>
      <c r="AE63" s="1175"/>
    </row>
    <row r="64" spans="3:36">
      <c r="V64" s="1175">
        <v>3</v>
      </c>
      <c r="W64" s="1175" t="s">
        <v>2142</v>
      </c>
      <c r="X64" s="1175"/>
      <c r="Y64" s="1175"/>
      <c r="Z64" s="1175"/>
      <c r="AA64" s="1175"/>
      <c r="AB64" s="1175"/>
      <c r="AC64" s="1175"/>
      <c r="AD64" s="1175"/>
      <c r="AE64" s="1175"/>
    </row>
    <row r="65" spans="22:31">
      <c r="V65" s="1175">
        <v>4</v>
      </c>
      <c r="W65" s="1175" t="s">
        <v>2143</v>
      </c>
      <c r="X65" s="1175"/>
      <c r="Y65" s="1175"/>
      <c r="Z65" s="1175"/>
      <c r="AA65" s="1175"/>
      <c r="AB65" s="1175"/>
      <c r="AC65" s="1175"/>
      <c r="AD65" s="1175"/>
      <c r="AE65" s="1175"/>
    </row>
    <row r="66" spans="22:31">
      <c r="V66" s="1175">
        <v>5</v>
      </c>
      <c r="W66" s="1175" t="s">
        <v>2144</v>
      </c>
      <c r="X66" s="1175"/>
      <c r="Y66" s="1175"/>
      <c r="Z66" s="1175"/>
      <c r="AA66" s="1175"/>
      <c r="AB66" s="1175"/>
      <c r="AC66" s="1175"/>
      <c r="AD66" s="1175"/>
      <c r="AE66" s="1175"/>
    </row>
    <row r="67" spans="22:31">
      <c r="V67" s="1175">
        <v>6</v>
      </c>
      <c r="W67" s="1175" t="s">
        <v>2181</v>
      </c>
      <c r="X67" s="1175"/>
      <c r="Y67" s="1175"/>
      <c r="Z67" s="1175"/>
      <c r="AA67" s="1175"/>
      <c r="AB67" s="1175"/>
      <c r="AC67" s="1175"/>
      <c r="AD67" s="1175"/>
      <c r="AE67" s="1175"/>
    </row>
    <row r="68" spans="22:31">
      <c r="V68" s="1175"/>
      <c r="W68" s="1175" t="s">
        <v>2145</v>
      </c>
      <c r="X68" s="1175"/>
      <c r="Y68" s="1175"/>
      <c r="Z68" s="1175"/>
      <c r="AA68" s="1175"/>
      <c r="AB68" s="1175"/>
      <c r="AC68" s="1175"/>
      <c r="AD68" s="1175"/>
      <c r="AE68" s="1175"/>
    </row>
    <row r="69" spans="22:31">
      <c r="V69" s="1175">
        <v>1</v>
      </c>
      <c r="W69" s="1175" t="s">
        <v>2146</v>
      </c>
      <c r="X69" s="1175"/>
      <c r="Y69" s="1175"/>
      <c r="Z69" s="1175"/>
      <c r="AA69" s="1175"/>
      <c r="AB69" s="1175"/>
      <c r="AC69" s="1175"/>
      <c r="AD69" s="1175"/>
      <c r="AE69" s="1175"/>
    </row>
    <row r="70" spans="22:31">
      <c r="V70" s="1175">
        <v>2</v>
      </c>
      <c r="W70" s="1175" t="s">
        <v>2147</v>
      </c>
      <c r="X70" s="1175"/>
      <c r="Y70" s="1175"/>
      <c r="Z70" s="1175"/>
      <c r="AA70" s="1175"/>
      <c r="AB70" s="1175"/>
      <c r="AC70" s="1175"/>
      <c r="AD70" s="1175"/>
      <c r="AE70" s="1175"/>
    </row>
    <row r="71" spans="22:31">
      <c r="V71" s="1175">
        <v>3</v>
      </c>
      <c r="W71" s="1175" t="s">
        <v>2148</v>
      </c>
      <c r="X71" s="1175"/>
      <c r="Y71" s="1175"/>
      <c r="Z71" s="1175"/>
      <c r="AA71" s="1175"/>
      <c r="AB71" s="1175"/>
      <c r="AC71" s="1175"/>
      <c r="AD71" s="1175"/>
      <c r="AE71" s="1175"/>
    </row>
    <row r="72" spans="22:31">
      <c r="V72" s="1175">
        <v>4</v>
      </c>
      <c r="W72" s="1175" t="s">
        <v>2149</v>
      </c>
      <c r="X72" s="1175"/>
      <c r="Y72" s="1175"/>
      <c r="Z72" s="1175"/>
      <c r="AA72" s="1175"/>
      <c r="AB72" s="1175"/>
      <c r="AC72" s="1175"/>
      <c r="AD72" s="1175"/>
      <c r="AE72" s="1175"/>
    </row>
    <row r="73" spans="22:31">
      <c r="V73" s="1175">
        <v>5</v>
      </c>
      <c r="W73" s="1175" t="s">
        <v>2150</v>
      </c>
      <c r="X73" s="1175"/>
      <c r="Y73" s="1175"/>
      <c r="Z73" s="1175"/>
      <c r="AA73" s="1175"/>
      <c r="AB73" s="1175"/>
      <c r="AC73" s="1175"/>
      <c r="AD73" s="1175"/>
      <c r="AE73" s="1175"/>
    </row>
    <row r="74" spans="22:31">
      <c r="V74" s="1175">
        <v>6</v>
      </c>
      <c r="W74" s="1175" t="s">
        <v>2181</v>
      </c>
      <c r="X74" s="1175"/>
      <c r="Y74" s="1175"/>
      <c r="Z74" s="1175"/>
      <c r="AA74" s="1175"/>
      <c r="AB74" s="1175"/>
      <c r="AC74" s="1175"/>
      <c r="AD74" s="1175"/>
      <c r="AE74" s="1175"/>
    </row>
    <row r="75" spans="22:31">
      <c r="V75" s="1175"/>
      <c r="W75" s="1175" t="s">
        <v>2151</v>
      </c>
      <c r="X75" s="1175"/>
      <c r="Y75" s="1175"/>
      <c r="Z75" s="1175"/>
      <c r="AA75" s="1175"/>
      <c r="AB75" s="1175"/>
      <c r="AC75" s="1175"/>
      <c r="AD75" s="1175"/>
      <c r="AE75" s="1175"/>
    </row>
    <row r="76" spans="22:31">
      <c r="V76" s="1175">
        <v>1</v>
      </c>
      <c r="W76" s="1175" t="s">
        <v>2152</v>
      </c>
      <c r="X76" s="1175"/>
      <c r="Y76" s="1175"/>
      <c r="Z76" s="1175"/>
      <c r="AA76" s="1175"/>
      <c r="AB76" s="1175"/>
      <c r="AC76" s="1175"/>
      <c r="AD76" s="1175"/>
      <c r="AE76" s="1175"/>
    </row>
    <row r="77" spans="22:31">
      <c r="V77" s="1175">
        <v>2</v>
      </c>
      <c r="W77" s="1175" t="s">
        <v>2153</v>
      </c>
      <c r="X77" s="1175"/>
      <c r="Y77" s="1175"/>
      <c r="Z77" s="1175"/>
      <c r="AA77" s="1175"/>
      <c r="AB77" s="1175"/>
      <c r="AC77" s="1175"/>
      <c r="AD77" s="1175"/>
      <c r="AE77" s="1175"/>
    </row>
    <row r="78" spans="22:31">
      <c r="V78" s="1175">
        <v>3</v>
      </c>
      <c r="W78" s="1175" t="s">
        <v>2154</v>
      </c>
      <c r="X78" s="1175"/>
      <c r="Y78" s="1175"/>
      <c r="Z78" s="1175"/>
      <c r="AA78" s="1175"/>
      <c r="AB78" s="1175"/>
      <c r="AC78" s="1175"/>
      <c r="AD78" s="1175"/>
      <c r="AE78" s="1175"/>
    </row>
    <row r="79" spans="22:31">
      <c r="V79" s="1175">
        <v>4</v>
      </c>
      <c r="W79" s="1175" t="s">
        <v>2155</v>
      </c>
      <c r="X79" s="1175"/>
      <c r="Y79" s="1175"/>
      <c r="Z79" s="1175"/>
      <c r="AA79" s="1175"/>
      <c r="AB79" s="1175"/>
      <c r="AC79" s="1175"/>
      <c r="AD79" s="1175"/>
      <c r="AE79" s="1175"/>
    </row>
    <row r="80" spans="22:31">
      <c r="V80" s="1175">
        <v>5</v>
      </c>
      <c r="W80" s="1175" t="s">
        <v>2156</v>
      </c>
      <c r="X80" s="1175"/>
      <c r="Y80" s="1175"/>
      <c r="Z80" s="1175"/>
      <c r="AA80" s="1175"/>
      <c r="AB80" s="1175"/>
      <c r="AC80" s="1175"/>
      <c r="AD80" s="1175"/>
      <c r="AE80" s="1175"/>
    </row>
    <row r="81" spans="22:31">
      <c r="V81" s="1175">
        <v>6</v>
      </c>
      <c r="W81" s="1175" t="s">
        <v>2181</v>
      </c>
      <c r="X81" s="1175"/>
      <c r="Y81" s="1175"/>
      <c r="Z81" s="1175"/>
      <c r="AA81" s="1175"/>
      <c r="AB81" s="1175"/>
      <c r="AC81" s="1175"/>
      <c r="AD81" s="1175"/>
      <c r="AE81" s="1175"/>
    </row>
    <row r="82" spans="22:31">
      <c r="V82" s="1175"/>
      <c r="W82" s="1175" t="s">
        <v>2157</v>
      </c>
      <c r="X82" s="1175"/>
      <c r="Y82" s="1175"/>
      <c r="Z82" s="1175"/>
      <c r="AA82" s="1175"/>
      <c r="AB82" s="1175"/>
      <c r="AC82" s="1175"/>
      <c r="AD82" s="1175"/>
      <c r="AE82" s="1175"/>
    </row>
    <row r="83" spans="22:31">
      <c r="V83" s="1175">
        <v>1</v>
      </c>
      <c r="W83" s="1175" t="s">
        <v>2158</v>
      </c>
      <c r="X83" s="1175"/>
      <c r="Y83" s="1175"/>
      <c r="Z83" s="1175"/>
      <c r="AA83" s="1175"/>
      <c r="AB83" s="1175"/>
      <c r="AC83" s="1175"/>
      <c r="AD83" s="1175"/>
      <c r="AE83" s="1175"/>
    </row>
    <row r="84" spans="22:31">
      <c r="V84" s="1175">
        <v>2</v>
      </c>
      <c r="W84" s="1175" t="s">
        <v>2159</v>
      </c>
      <c r="X84" s="1175"/>
      <c r="Y84" s="1175"/>
      <c r="Z84" s="1175"/>
      <c r="AA84" s="1175"/>
      <c r="AB84" s="1175"/>
      <c r="AC84" s="1175"/>
      <c r="AD84" s="1175"/>
      <c r="AE84" s="1175"/>
    </row>
    <row r="85" spans="22:31">
      <c r="V85" s="1175">
        <v>3</v>
      </c>
      <c r="W85" s="1175" t="s">
        <v>2160</v>
      </c>
      <c r="X85" s="1175"/>
      <c r="Y85" s="1175"/>
      <c r="Z85" s="1175"/>
      <c r="AA85" s="1175"/>
      <c r="AB85" s="1175"/>
      <c r="AC85" s="1175"/>
      <c r="AD85" s="1175"/>
      <c r="AE85" s="1175"/>
    </row>
    <row r="86" spans="22:31">
      <c r="V86" s="1175">
        <v>4</v>
      </c>
      <c r="W86" s="1175" t="s">
        <v>2161</v>
      </c>
      <c r="X86" s="1175"/>
      <c r="Y86" s="1175"/>
      <c r="Z86" s="1175"/>
      <c r="AA86" s="1175"/>
      <c r="AB86" s="1175"/>
      <c r="AC86" s="1175"/>
      <c r="AD86" s="1175"/>
      <c r="AE86" s="1175"/>
    </row>
    <row r="87" spans="22:31">
      <c r="V87" s="1175">
        <v>5</v>
      </c>
      <c r="W87" s="1175" t="s">
        <v>2162</v>
      </c>
      <c r="X87" s="1175"/>
      <c r="Y87" s="1175"/>
      <c r="Z87" s="1175"/>
      <c r="AA87" s="1175"/>
      <c r="AB87" s="1175"/>
      <c r="AC87" s="1175"/>
      <c r="AD87" s="1175"/>
      <c r="AE87" s="1175"/>
    </row>
    <row r="88" spans="22:31">
      <c r="V88" s="1175">
        <v>6</v>
      </c>
      <c r="W88" s="1175" t="s">
        <v>2181</v>
      </c>
      <c r="X88" s="1175"/>
      <c r="Y88" s="1175"/>
      <c r="Z88" s="1175"/>
      <c r="AA88" s="1175"/>
      <c r="AB88" s="1175"/>
      <c r="AC88" s="1175"/>
      <c r="AD88" s="1175"/>
      <c r="AE88" s="1175"/>
    </row>
    <row r="89" spans="22:31">
      <c r="V89" s="1175"/>
      <c r="W89" s="1175" t="s">
        <v>2163</v>
      </c>
      <c r="X89" s="1175"/>
      <c r="Y89" s="1175"/>
      <c r="Z89" s="1175"/>
      <c r="AA89" s="1175"/>
      <c r="AB89" s="1175"/>
      <c r="AC89" s="1175"/>
      <c r="AD89" s="1175"/>
      <c r="AE89" s="1175"/>
    </row>
    <row r="90" spans="22:31">
      <c r="V90" s="1175">
        <v>1</v>
      </c>
      <c r="W90" s="1175" t="s">
        <v>2164</v>
      </c>
      <c r="X90" s="1175"/>
      <c r="Y90" s="1175"/>
      <c r="Z90" s="1175"/>
      <c r="AA90" s="1175"/>
      <c r="AB90" s="1175"/>
      <c r="AC90" s="1175"/>
      <c r="AD90" s="1175"/>
      <c r="AE90" s="1175"/>
    </row>
    <row r="91" spans="22:31">
      <c r="V91" s="1175">
        <v>2</v>
      </c>
      <c r="W91" s="1175" t="s">
        <v>2165</v>
      </c>
      <c r="X91" s="1175"/>
      <c r="Y91" s="1175"/>
      <c r="Z91" s="1175"/>
      <c r="AA91" s="1175"/>
      <c r="AB91" s="1175"/>
      <c r="AC91" s="1175"/>
      <c r="AD91" s="1175"/>
      <c r="AE91" s="1175"/>
    </row>
    <row r="92" spans="22:31">
      <c r="V92" s="1175">
        <v>3</v>
      </c>
      <c r="W92" s="1175" t="s">
        <v>2166</v>
      </c>
      <c r="X92" s="1175"/>
      <c r="Y92" s="1175"/>
      <c r="Z92" s="1175"/>
      <c r="AA92" s="1175"/>
      <c r="AB92" s="1175"/>
      <c r="AC92" s="1175"/>
      <c r="AD92" s="1175"/>
      <c r="AE92" s="1175"/>
    </row>
    <row r="93" spans="22:31">
      <c r="V93" s="1175">
        <v>4</v>
      </c>
      <c r="W93" s="1175" t="s">
        <v>2167</v>
      </c>
      <c r="X93" s="1175"/>
      <c r="Y93" s="1175"/>
      <c r="Z93" s="1175"/>
      <c r="AA93" s="1175"/>
      <c r="AB93" s="1175"/>
      <c r="AC93" s="1175"/>
      <c r="AD93" s="1175"/>
      <c r="AE93" s="1175"/>
    </row>
    <row r="94" spans="22:31">
      <c r="V94" s="1175">
        <v>5</v>
      </c>
      <c r="W94" s="1175" t="s">
        <v>2168</v>
      </c>
      <c r="X94" s="1175"/>
      <c r="Y94" s="1175"/>
      <c r="Z94" s="1175"/>
      <c r="AA94" s="1175"/>
      <c r="AB94" s="1175"/>
      <c r="AC94" s="1175"/>
      <c r="AD94" s="1175"/>
      <c r="AE94" s="1175"/>
    </row>
    <row r="95" spans="22:31">
      <c r="V95" s="1175">
        <v>6</v>
      </c>
      <c r="W95" s="1175" t="s">
        <v>2181</v>
      </c>
      <c r="X95" s="1175"/>
      <c r="Y95" s="1175"/>
      <c r="Z95" s="1175"/>
      <c r="AA95" s="1175"/>
      <c r="AB95" s="1175"/>
      <c r="AC95" s="1175"/>
      <c r="AD95" s="1175"/>
      <c r="AE95" s="1175"/>
    </row>
    <row r="96" spans="22:31">
      <c r="V96" s="1175"/>
      <c r="W96" s="1175" t="s">
        <v>2169</v>
      </c>
      <c r="X96" s="1175"/>
      <c r="Y96" s="1175"/>
      <c r="Z96" s="1175"/>
      <c r="AA96" s="1175"/>
      <c r="AB96" s="1175"/>
      <c r="AC96" s="1175"/>
      <c r="AD96" s="1175"/>
      <c r="AE96" s="1175"/>
    </row>
    <row r="97" spans="22:31">
      <c r="V97" s="1175">
        <v>1</v>
      </c>
      <c r="W97" s="1175" t="s">
        <v>2170</v>
      </c>
      <c r="X97" s="1175"/>
      <c r="Y97" s="1175"/>
      <c r="Z97" s="1175"/>
      <c r="AA97" s="1175"/>
      <c r="AB97" s="1175"/>
      <c r="AC97" s="1175"/>
      <c r="AD97" s="1175"/>
      <c r="AE97" s="1175"/>
    </row>
    <row r="98" spans="22:31">
      <c r="V98" s="1175">
        <v>2</v>
      </c>
      <c r="W98" s="1175" t="s">
        <v>2171</v>
      </c>
      <c r="X98" s="1175"/>
      <c r="Y98" s="1175"/>
      <c r="Z98" s="1175"/>
      <c r="AA98" s="1175"/>
      <c r="AB98" s="1175"/>
      <c r="AC98" s="1175"/>
      <c r="AD98" s="1175"/>
      <c r="AE98" s="1175"/>
    </row>
    <row r="99" spans="22:31">
      <c r="V99" s="1175">
        <v>3</v>
      </c>
      <c r="W99" s="1175" t="s">
        <v>2172</v>
      </c>
      <c r="X99" s="1175"/>
      <c r="Y99" s="1175"/>
      <c r="Z99" s="1175"/>
      <c r="AA99" s="1175"/>
      <c r="AB99" s="1175"/>
      <c r="AC99" s="1175"/>
      <c r="AD99" s="1175"/>
      <c r="AE99" s="1175"/>
    </row>
    <row r="100" spans="22:31">
      <c r="V100" s="1175">
        <v>4</v>
      </c>
      <c r="W100" s="1175" t="s">
        <v>2173</v>
      </c>
      <c r="X100" s="1175"/>
      <c r="Y100" s="1175"/>
      <c r="Z100" s="1175"/>
      <c r="AA100" s="1175"/>
      <c r="AB100" s="1175"/>
      <c r="AC100" s="1175"/>
      <c r="AD100" s="1175"/>
      <c r="AE100" s="1175"/>
    </row>
    <row r="101" spans="22:31">
      <c r="V101" s="1175">
        <v>5</v>
      </c>
      <c r="W101" s="1175" t="s">
        <v>2174</v>
      </c>
      <c r="X101" s="1175"/>
      <c r="Y101" s="1175"/>
      <c r="Z101" s="1175"/>
      <c r="AA101" s="1175"/>
      <c r="AB101" s="1175"/>
      <c r="AC101" s="1175"/>
      <c r="AD101" s="1175"/>
      <c r="AE101" s="1175"/>
    </row>
    <row r="102" spans="22:31">
      <c r="V102" s="1175">
        <v>6</v>
      </c>
      <c r="W102" s="1175" t="s">
        <v>2181</v>
      </c>
      <c r="X102" s="1175"/>
      <c r="Y102" s="1175"/>
      <c r="Z102" s="1175"/>
      <c r="AA102" s="1175"/>
      <c r="AB102" s="1175"/>
      <c r="AC102" s="1175"/>
      <c r="AD102" s="1175"/>
      <c r="AE102" s="1175"/>
    </row>
    <row r="103" spans="22:31">
      <c r="V103" s="1175"/>
      <c r="W103" s="1175" t="s">
        <v>2175</v>
      </c>
      <c r="X103" s="1175"/>
      <c r="Y103" s="1175"/>
      <c r="Z103" s="1175"/>
      <c r="AA103" s="1175"/>
      <c r="AB103" s="1175"/>
      <c r="AC103" s="1175"/>
      <c r="AD103" s="1175"/>
      <c r="AE103" s="1175"/>
    </row>
    <row r="104" spans="22:31">
      <c r="V104" s="1175">
        <v>1</v>
      </c>
      <c r="W104" s="1175" t="s">
        <v>2176</v>
      </c>
      <c r="X104" s="1175"/>
      <c r="Y104" s="1175"/>
      <c r="Z104" s="1175"/>
      <c r="AA104" s="1175"/>
      <c r="AB104" s="1175"/>
      <c r="AC104" s="1175"/>
      <c r="AD104" s="1175"/>
      <c r="AE104" s="1175"/>
    </row>
    <row r="105" spans="22:31">
      <c r="V105" s="1175">
        <v>2</v>
      </c>
      <c r="W105" s="1175" t="s">
        <v>2177</v>
      </c>
      <c r="X105" s="1175"/>
      <c r="Y105" s="1175"/>
      <c r="Z105" s="1175"/>
      <c r="AA105" s="1175"/>
      <c r="AB105" s="1175"/>
      <c r="AC105" s="1175"/>
      <c r="AD105" s="1175"/>
      <c r="AE105" s="1175"/>
    </row>
    <row r="106" spans="22:31">
      <c r="V106" s="1175">
        <v>3</v>
      </c>
      <c r="W106" s="1175" t="s">
        <v>2178</v>
      </c>
      <c r="X106" s="1175"/>
      <c r="Y106" s="1175"/>
      <c r="Z106" s="1175"/>
      <c r="AA106" s="1175"/>
      <c r="AB106" s="1175"/>
      <c r="AC106" s="1175"/>
      <c r="AD106" s="1175"/>
      <c r="AE106" s="1175"/>
    </row>
    <row r="107" spans="22:31">
      <c r="V107" s="1175">
        <v>4</v>
      </c>
      <c r="W107" s="1175" t="s">
        <v>2179</v>
      </c>
      <c r="X107" s="1175"/>
      <c r="Y107" s="1175"/>
      <c r="Z107" s="1175"/>
      <c r="AA107" s="1175"/>
      <c r="AB107" s="1175"/>
      <c r="AC107" s="1175"/>
      <c r="AD107" s="1175"/>
      <c r="AE107" s="1175"/>
    </row>
    <row r="108" spans="22:31">
      <c r="V108" s="1175">
        <v>5</v>
      </c>
      <c r="W108" s="1175" t="s">
        <v>2181</v>
      </c>
      <c r="X108" s="1175"/>
      <c r="Y108" s="1175"/>
      <c r="Z108" s="1175"/>
      <c r="AA108" s="1175"/>
      <c r="AB108" s="1175"/>
      <c r="AC108" s="1175"/>
      <c r="AD108" s="1175"/>
      <c r="AE108" s="1175"/>
    </row>
    <row r="109" spans="22:31">
      <c r="V109" s="1175"/>
      <c r="W109" s="1175" t="s">
        <v>2180</v>
      </c>
      <c r="X109" s="1175"/>
      <c r="Y109" s="1175"/>
      <c r="Z109" s="1175"/>
      <c r="AA109" s="1175"/>
      <c r="AB109" s="1175"/>
      <c r="AC109" s="1175"/>
      <c r="AD109" s="1175"/>
      <c r="AE109" s="1175"/>
    </row>
    <row r="110" spans="22:31">
      <c r="V110" s="1175">
        <v>1</v>
      </c>
      <c r="W110" s="1175" t="s">
        <v>2181</v>
      </c>
      <c r="X110" s="1175"/>
      <c r="Y110" s="1175"/>
      <c r="Z110" s="1175"/>
      <c r="AA110" s="1175"/>
      <c r="AB110" s="1175"/>
      <c r="AC110" s="1175"/>
      <c r="AD110" s="1175"/>
      <c r="AE110" s="1175"/>
    </row>
    <row r="111" spans="22:31">
      <c r="V111" s="1175">
        <v>2</v>
      </c>
      <c r="W111" s="1175" t="s">
        <v>2181</v>
      </c>
      <c r="X111" s="1175"/>
      <c r="Y111" s="1175"/>
      <c r="Z111" s="1175"/>
      <c r="AA111" s="1175"/>
      <c r="AB111" s="1175"/>
      <c r="AC111" s="1175"/>
      <c r="AD111" s="1175"/>
      <c r="AE111" s="1175"/>
    </row>
    <row r="112" spans="22:31">
      <c r="V112" s="1175">
        <v>3</v>
      </c>
      <c r="W112" s="1175" t="s">
        <v>2181</v>
      </c>
      <c r="X112" s="1175"/>
      <c r="Y112" s="1175"/>
      <c r="Z112" s="1175"/>
      <c r="AA112" s="1175"/>
      <c r="AB112" s="1175"/>
      <c r="AC112" s="1175"/>
      <c r="AD112" s="1175"/>
      <c r="AE112" s="1175"/>
    </row>
    <row r="113" spans="22:31">
      <c r="V113" s="1175">
        <v>4</v>
      </c>
      <c r="W113" s="1175" t="s">
        <v>2181</v>
      </c>
      <c r="X113" s="1175"/>
      <c r="Y113" s="1175"/>
      <c r="Z113" s="1175"/>
      <c r="AA113" s="1175"/>
      <c r="AB113" s="1175"/>
      <c r="AC113" s="1175"/>
      <c r="AD113" s="1175"/>
      <c r="AE113" s="1175"/>
    </row>
    <row r="114" spans="22:31">
      <c r="V114" s="1175">
        <v>5</v>
      </c>
      <c r="W114" s="1175" t="s">
        <v>2181</v>
      </c>
      <c r="X114" s="1175"/>
      <c r="Y114" s="1175"/>
      <c r="Z114" s="1175"/>
      <c r="AA114" s="1175"/>
      <c r="AB114" s="1175"/>
      <c r="AC114" s="1175"/>
      <c r="AD114" s="1175"/>
      <c r="AE114" s="1175"/>
    </row>
  </sheetData>
  <sheetProtection algorithmName="SHA-512" hashValue="0Kaf6bS1zuqL8lBnWzpFU8hL8y3LG4fIs4AmEMhiJgXLR9mNPRWp4akjUSd3OrE5y9TTbQKGKDD1h5gl9FJKLg==" saltValue="iNmtl8nIUiu3xoUVfRflBQ==" spinCount="100000" sheet="1" objects="1" scenarios="1"/>
  <mergeCells count="157">
    <mergeCell ref="F51:H51"/>
    <mergeCell ref="I51:K51"/>
    <mergeCell ref="L51:N51"/>
    <mergeCell ref="U48:AH49"/>
    <mergeCell ref="W47:AA47"/>
    <mergeCell ref="AC43:AG43"/>
    <mergeCell ref="U42:W42"/>
    <mergeCell ref="L46:N46"/>
    <mergeCell ref="F46:H46"/>
    <mergeCell ref="D43:I45"/>
    <mergeCell ref="AC44:AG45"/>
    <mergeCell ref="AC46:AG46"/>
    <mergeCell ref="L47:N47"/>
    <mergeCell ref="L48:N48"/>
    <mergeCell ref="L49:N49"/>
    <mergeCell ref="L50:N50"/>
    <mergeCell ref="V52:Z52"/>
    <mergeCell ref="V53:Z53"/>
    <mergeCell ref="X50:AA50"/>
    <mergeCell ref="AE50:AG50"/>
    <mergeCell ref="T36:AH36"/>
    <mergeCell ref="U37:AH38"/>
    <mergeCell ref="Z41:AC41"/>
    <mergeCell ref="AD40:AE40"/>
    <mergeCell ref="AF40:AH40"/>
    <mergeCell ref="V45:AA45"/>
    <mergeCell ref="V46:AA46"/>
    <mergeCell ref="X40:AC40"/>
    <mergeCell ref="AE9:AE10"/>
    <mergeCell ref="AF9:AF10"/>
    <mergeCell ref="T19:AH22"/>
    <mergeCell ref="T23:AH26"/>
    <mergeCell ref="T27:AH28"/>
    <mergeCell ref="AE11:AE12"/>
    <mergeCell ref="AF11:AF12"/>
    <mergeCell ref="AG11:AG12"/>
    <mergeCell ref="AH11:AH12"/>
    <mergeCell ref="T15:AH15"/>
    <mergeCell ref="T16:AH18"/>
    <mergeCell ref="Z11:Z12"/>
    <mergeCell ref="AA11:AA12"/>
    <mergeCell ref="AB11:AB12"/>
    <mergeCell ref="AC11:AC12"/>
    <mergeCell ref="AD11:AD12"/>
    <mergeCell ref="AA9:AA10"/>
    <mergeCell ref="AB9:AB10"/>
    <mergeCell ref="AC9:AC10"/>
    <mergeCell ref="AD9:AD10"/>
    <mergeCell ref="AG7:AG8"/>
    <mergeCell ref="AH7:AH8"/>
    <mergeCell ref="T9:V10"/>
    <mergeCell ref="T11:V12"/>
    <mergeCell ref="T13:V13"/>
    <mergeCell ref="W9:W10"/>
    <mergeCell ref="X9:X10"/>
    <mergeCell ref="Y9:Y10"/>
    <mergeCell ref="Z9:Z10"/>
    <mergeCell ref="AA7:AA8"/>
    <mergeCell ref="AB7:AB8"/>
    <mergeCell ref="AC7:AC8"/>
    <mergeCell ref="AD7:AD8"/>
    <mergeCell ref="AE7:AE8"/>
    <mergeCell ref="AF7:AF8"/>
    <mergeCell ref="W7:W8"/>
    <mergeCell ref="X7:X8"/>
    <mergeCell ref="Y7:Y8"/>
    <mergeCell ref="Z7:Z8"/>
    <mergeCell ref="AG9:AG10"/>
    <mergeCell ref="AH9:AH10"/>
    <mergeCell ref="W11:W12"/>
    <mergeCell ref="X11:X12"/>
    <mergeCell ref="Y11:Y12"/>
    <mergeCell ref="T5:AH6"/>
    <mergeCell ref="T7:V8"/>
    <mergeCell ref="F47:H47"/>
    <mergeCell ref="F48:H48"/>
    <mergeCell ref="F49:H49"/>
    <mergeCell ref="F50:H50"/>
    <mergeCell ref="I46:K46"/>
    <mergeCell ref="I47:K47"/>
    <mergeCell ref="I48:K48"/>
    <mergeCell ref="I49:K49"/>
    <mergeCell ref="I50:K50"/>
    <mergeCell ref="D41:L41"/>
    <mergeCell ref="M41:N41"/>
    <mergeCell ref="O41:Q41"/>
    <mergeCell ref="M35:N35"/>
    <mergeCell ref="M36:N36"/>
    <mergeCell ref="M37:N37"/>
    <mergeCell ref="M38:N38"/>
    <mergeCell ref="M39:N39"/>
    <mergeCell ref="M40:N40"/>
    <mergeCell ref="M29:N29"/>
    <mergeCell ref="M30:N30"/>
    <mergeCell ref="M31:N31"/>
    <mergeCell ref="M32:N32"/>
    <mergeCell ref="M33:N33"/>
    <mergeCell ref="M34:N34"/>
    <mergeCell ref="O35:Q35"/>
    <mergeCell ref="O36:Q36"/>
    <mergeCell ref="O37:Q37"/>
    <mergeCell ref="O38:Q38"/>
    <mergeCell ref="O39:Q39"/>
    <mergeCell ref="O40:Q40"/>
    <mergeCell ref="O29:Q29"/>
    <mergeCell ref="O30:Q30"/>
    <mergeCell ref="O31:Q31"/>
    <mergeCell ref="O32:Q32"/>
    <mergeCell ref="O33:Q33"/>
    <mergeCell ref="O34:Q34"/>
    <mergeCell ref="D35:I35"/>
    <mergeCell ref="D36:I36"/>
    <mergeCell ref="D37:I37"/>
    <mergeCell ref="D38:I38"/>
    <mergeCell ref="D39:I39"/>
    <mergeCell ref="D40:I40"/>
    <mergeCell ref="D29:I29"/>
    <mergeCell ref="D30:I30"/>
    <mergeCell ref="D31:I31"/>
    <mergeCell ref="D32:I32"/>
    <mergeCell ref="D33:I33"/>
    <mergeCell ref="D34:I34"/>
    <mergeCell ref="D21:Q22"/>
    <mergeCell ref="C25:Q25"/>
    <mergeCell ref="D27:I28"/>
    <mergeCell ref="M27:N28"/>
    <mergeCell ref="O27:Q28"/>
    <mergeCell ref="J27:L27"/>
    <mergeCell ref="E17:J17"/>
    <mergeCell ref="M16:N16"/>
    <mergeCell ref="M17:N17"/>
    <mergeCell ref="O16:Q16"/>
    <mergeCell ref="O17:Q17"/>
    <mergeCell ref="D23:Q23"/>
    <mergeCell ref="D12:Q12"/>
    <mergeCell ref="D5:Q5"/>
    <mergeCell ref="D14:Q14"/>
    <mergeCell ref="D15:Q15"/>
    <mergeCell ref="D13:Q13"/>
    <mergeCell ref="E16:J16"/>
    <mergeCell ref="D6:Q6"/>
    <mergeCell ref="D7:Q7"/>
    <mergeCell ref="D8:Q8"/>
    <mergeCell ref="D9:Q9"/>
    <mergeCell ref="D10:Q10"/>
    <mergeCell ref="D11:Q11"/>
    <mergeCell ref="AK18:AO19"/>
    <mergeCell ref="W30:X30"/>
    <mergeCell ref="W31:X31"/>
    <mergeCell ref="W32:X32"/>
    <mergeCell ref="W33:X33"/>
    <mergeCell ref="W34:X34"/>
    <mergeCell ref="Y30:AE30"/>
    <mergeCell ref="Y31:AE31"/>
    <mergeCell ref="Y32:AE32"/>
    <mergeCell ref="Y33:AE33"/>
    <mergeCell ref="Y34:AE34"/>
  </mergeCells>
  <printOptions horizontalCentered="1" verticalCentered="1"/>
  <pageMargins left="0.25" right="0.25" top="0.25" bottom="0.25" header="0.1" footer="0.1"/>
  <pageSetup paperSize="9" scale="65" orientation="landscape" horizontalDpi="0" verticalDpi="0" r:id="rId1"/>
  <colBreaks count="1" manualBreakCount="1">
    <brk id="18" min="3" max="53" man="1"/>
  </colBreak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9135703E-8C4E-463C-ABD3-C25D6C5E8CD0}">
          <x14:formula1>
            <xm:f>'Input Data'!$I$10:$I$130</xm:f>
          </x14:formula1>
          <xm:sqref>E16:J16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27A5DB-F830-4987-935C-CD796DF7CF60}">
  <sheetPr codeName="Sheet17"/>
  <dimension ref="A1:Q1585"/>
  <sheetViews>
    <sheetView workbookViewId="0"/>
  </sheetViews>
  <sheetFormatPr defaultRowHeight="15"/>
  <sheetData>
    <row r="1" spans="1:17">
      <c r="A1" t="s">
        <v>376</v>
      </c>
      <c r="B1" t="s">
        <v>377</v>
      </c>
      <c r="C1" t="s">
        <v>378</v>
      </c>
      <c r="D1" t="s">
        <v>1100</v>
      </c>
      <c r="E1" t="s">
        <v>1101</v>
      </c>
      <c r="F1" t="s">
        <v>1102</v>
      </c>
      <c r="G1" t="s">
        <v>1103</v>
      </c>
      <c r="H1" t="s">
        <v>1104</v>
      </c>
      <c r="I1" t="s">
        <v>1105</v>
      </c>
      <c r="J1" t="s">
        <v>1106</v>
      </c>
      <c r="K1" t="s">
        <v>1107</v>
      </c>
      <c r="L1" t="s">
        <v>1108</v>
      </c>
      <c r="M1" t="s">
        <v>1109</v>
      </c>
      <c r="N1" t="s">
        <v>1110</v>
      </c>
      <c r="O1" t="s">
        <v>1111</v>
      </c>
      <c r="P1" t="s">
        <v>331</v>
      </c>
      <c r="Q1" t="s">
        <v>379</v>
      </c>
    </row>
    <row r="2" spans="1:17">
      <c r="A2" t="s">
        <v>380</v>
      </c>
      <c r="B2" t="s">
        <v>381</v>
      </c>
      <c r="C2" t="s">
        <v>1099</v>
      </c>
      <c r="D2">
        <v>-4142</v>
      </c>
      <c r="E2">
        <v>2</v>
      </c>
      <c r="F2">
        <v>-4142</v>
      </c>
      <c r="G2">
        <v>2</v>
      </c>
      <c r="H2">
        <v>-4142</v>
      </c>
      <c r="I2">
        <v>2</v>
      </c>
      <c r="J2">
        <v>-4142</v>
      </c>
      <c r="K2">
        <v>2</v>
      </c>
      <c r="L2">
        <v>-4142</v>
      </c>
      <c r="M2">
        <v>2</v>
      </c>
      <c r="N2">
        <v>-4142</v>
      </c>
      <c r="O2">
        <v>2</v>
      </c>
    </row>
    <row r="3" spans="1:17">
      <c r="A3" t="s">
        <v>380</v>
      </c>
      <c r="B3" t="s">
        <v>383</v>
      </c>
      <c r="C3" t="s">
        <v>1099</v>
      </c>
      <c r="D3">
        <v>-4142</v>
      </c>
      <c r="E3">
        <v>2</v>
      </c>
      <c r="F3">
        <v>-4142</v>
      </c>
      <c r="G3">
        <v>2</v>
      </c>
      <c r="H3">
        <v>-4142</v>
      </c>
      <c r="I3">
        <v>2</v>
      </c>
      <c r="J3">
        <v>-4142</v>
      </c>
      <c r="K3">
        <v>2</v>
      </c>
      <c r="L3">
        <v>-4142</v>
      </c>
      <c r="M3">
        <v>2</v>
      </c>
      <c r="N3">
        <v>-4142</v>
      </c>
      <c r="O3">
        <v>2</v>
      </c>
    </row>
    <row r="4" spans="1:17">
      <c r="A4" t="s">
        <v>380</v>
      </c>
      <c r="B4" t="s">
        <v>384</v>
      </c>
      <c r="C4" t="s">
        <v>1099</v>
      </c>
      <c r="D4">
        <v>-4142</v>
      </c>
      <c r="E4">
        <v>2</v>
      </c>
      <c r="F4">
        <v>-4142</v>
      </c>
      <c r="G4">
        <v>2</v>
      </c>
      <c r="H4">
        <v>-4142</v>
      </c>
      <c r="I4">
        <v>2</v>
      </c>
      <c r="J4">
        <v>-4142</v>
      </c>
      <c r="K4">
        <v>2</v>
      </c>
      <c r="L4">
        <v>-4142</v>
      </c>
      <c r="M4">
        <v>2</v>
      </c>
      <c r="N4">
        <v>-4142</v>
      </c>
      <c r="O4">
        <v>2</v>
      </c>
    </row>
    <row r="5" spans="1:17">
      <c r="A5" t="s">
        <v>380</v>
      </c>
      <c r="B5" t="s">
        <v>385</v>
      </c>
      <c r="C5" t="s">
        <v>1099</v>
      </c>
      <c r="D5">
        <v>-4142</v>
      </c>
      <c r="E5">
        <v>2</v>
      </c>
      <c r="F5">
        <v>-4142</v>
      </c>
      <c r="G5">
        <v>2</v>
      </c>
      <c r="H5">
        <v>-4142</v>
      </c>
      <c r="I5">
        <v>2</v>
      </c>
      <c r="J5">
        <v>-4142</v>
      </c>
      <c r="K5">
        <v>2</v>
      </c>
      <c r="L5">
        <v>-4142</v>
      </c>
      <c r="M5">
        <v>2</v>
      </c>
      <c r="N5">
        <v>-4142</v>
      </c>
      <c r="O5">
        <v>2</v>
      </c>
    </row>
    <row r="6" spans="1:17">
      <c r="A6" t="s">
        <v>380</v>
      </c>
      <c r="B6" t="s">
        <v>386</v>
      </c>
      <c r="C6" t="s">
        <v>1099</v>
      </c>
      <c r="D6">
        <v>-4142</v>
      </c>
      <c r="E6">
        <v>2</v>
      </c>
      <c r="F6">
        <v>-4142</v>
      </c>
      <c r="G6">
        <v>2</v>
      </c>
      <c r="H6">
        <v>-4142</v>
      </c>
      <c r="I6">
        <v>2</v>
      </c>
      <c r="J6">
        <v>-4142</v>
      </c>
      <c r="K6">
        <v>2</v>
      </c>
      <c r="L6">
        <v>-4142</v>
      </c>
      <c r="M6">
        <v>2</v>
      </c>
      <c r="N6">
        <v>-4142</v>
      </c>
      <c r="O6">
        <v>2</v>
      </c>
    </row>
    <row r="7" spans="1:17">
      <c r="A7" t="s">
        <v>380</v>
      </c>
      <c r="B7" t="s">
        <v>387</v>
      </c>
      <c r="C7" t="s">
        <v>1099</v>
      </c>
      <c r="D7">
        <v>-4142</v>
      </c>
      <c r="E7">
        <v>2</v>
      </c>
      <c r="F7">
        <v>-4142</v>
      </c>
      <c r="G7">
        <v>2</v>
      </c>
      <c r="H7">
        <v>-4142</v>
      </c>
      <c r="I7">
        <v>2</v>
      </c>
      <c r="J7">
        <v>-4142</v>
      </c>
      <c r="K7">
        <v>2</v>
      </c>
      <c r="L7">
        <v>-4142</v>
      </c>
      <c r="M7">
        <v>2</v>
      </c>
      <c r="N7">
        <v>-4142</v>
      </c>
      <c r="O7">
        <v>2</v>
      </c>
    </row>
    <row r="8" spans="1:17">
      <c r="A8" t="s">
        <v>380</v>
      </c>
      <c r="B8" t="s">
        <v>388</v>
      </c>
      <c r="C8" t="s">
        <v>1099</v>
      </c>
      <c r="D8">
        <v>-4142</v>
      </c>
      <c r="E8">
        <v>2</v>
      </c>
      <c r="F8">
        <v>-4142</v>
      </c>
      <c r="G8">
        <v>2</v>
      </c>
      <c r="H8">
        <v>-4142</v>
      </c>
      <c r="I8">
        <v>2</v>
      </c>
      <c r="J8">
        <v>-4142</v>
      </c>
      <c r="K8">
        <v>2</v>
      </c>
      <c r="L8">
        <v>-4142</v>
      </c>
      <c r="M8">
        <v>2</v>
      </c>
      <c r="N8">
        <v>-4142</v>
      </c>
      <c r="O8">
        <v>2</v>
      </c>
    </row>
    <row r="9" spans="1:17">
      <c r="A9" t="s">
        <v>380</v>
      </c>
      <c r="B9" t="s">
        <v>389</v>
      </c>
      <c r="C9" t="s">
        <v>1099</v>
      </c>
      <c r="D9">
        <v>-4142</v>
      </c>
      <c r="E9">
        <v>2</v>
      </c>
      <c r="F9">
        <v>-4142</v>
      </c>
      <c r="G9">
        <v>2</v>
      </c>
      <c r="H9">
        <v>-4142</v>
      </c>
      <c r="I9">
        <v>2</v>
      </c>
      <c r="J9">
        <v>-4142</v>
      </c>
      <c r="K9">
        <v>2</v>
      </c>
      <c r="L9">
        <v>-4142</v>
      </c>
      <c r="M9">
        <v>2</v>
      </c>
      <c r="N9">
        <v>-4142</v>
      </c>
      <c r="O9">
        <v>2</v>
      </c>
    </row>
    <row r="10" spans="1:17">
      <c r="A10" t="s">
        <v>380</v>
      </c>
      <c r="B10" t="s">
        <v>390</v>
      </c>
      <c r="C10" t="s">
        <v>1099</v>
      </c>
      <c r="D10">
        <v>-4142</v>
      </c>
      <c r="E10">
        <v>2</v>
      </c>
      <c r="F10">
        <v>-4142</v>
      </c>
      <c r="G10">
        <v>2</v>
      </c>
      <c r="H10">
        <v>-4142</v>
      </c>
      <c r="I10">
        <v>2</v>
      </c>
      <c r="J10">
        <v>-4142</v>
      </c>
      <c r="K10">
        <v>2</v>
      </c>
      <c r="L10">
        <v>-4142</v>
      </c>
      <c r="M10">
        <v>2</v>
      </c>
      <c r="N10">
        <v>-4142</v>
      </c>
      <c r="O10">
        <v>2</v>
      </c>
    </row>
    <row r="11" spans="1:17">
      <c r="A11" t="s">
        <v>380</v>
      </c>
      <c r="B11" t="s">
        <v>391</v>
      </c>
      <c r="C11" t="s">
        <v>1099</v>
      </c>
      <c r="D11">
        <v>-4142</v>
      </c>
      <c r="E11">
        <v>2</v>
      </c>
      <c r="F11">
        <v>-4142</v>
      </c>
      <c r="G11">
        <v>2</v>
      </c>
      <c r="H11">
        <v>-4142</v>
      </c>
      <c r="I11">
        <v>2</v>
      </c>
      <c r="J11">
        <v>-4142</v>
      </c>
      <c r="K11">
        <v>2</v>
      </c>
      <c r="L11">
        <v>-4142</v>
      </c>
      <c r="M11">
        <v>2</v>
      </c>
      <c r="N11">
        <v>-4142</v>
      </c>
      <c r="O11">
        <v>2</v>
      </c>
    </row>
    <row r="12" spans="1:17">
      <c r="A12" t="s">
        <v>380</v>
      </c>
      <c r="B12" t="s">
        <v>392</v>
      </c>
      <c r="C12" t="s">
        <v>1099</v>
      </c>
      <c r="D12">
        <v>-4142</v>
      </c>
      <c r="E12">
        <v>2</v>
      </c>
      <c r="F12">
        <v>-4142</v>
      </c>
      <c r="G12">
        <v>2</v>
      </c>
      <c r="H12">
        <v>-4142</v>
      </c>
      <c r="I12">
        <v>2</v>
      </c>
      <c r="J12">
        <v>-4142</v>
      </c>
      <c r="K12">
        <v>2</v>
      </c>
      <c r="L12">
        <v>-4142</v>
      </c>
      <c r="M12">
        <v>2</v>
      </c>
      <c r="N12">
        <v>-4142</v>
      </c>
      <c r="O12">
        <v>2</v>
      </c>
    </row>
    <row r="13" spans="1:17">
      <c r="A13" t="s">
        <v>380</v>
      </c>
      <c r="B13" t="s">
        <v>393</v>
      </c>
      <c r="C13" t="s">
        <v>1099</v>
      </c>
      <c r="D13">
        <v>-4142</v>
      </c>
      <c r="E13">
        <v>2</v>
      </c>
      <c r="F13">
        <v>-4142</v>
      </c>
      <c r="G13">
        <v>2</v>
      </c>
      <c r="H13">
        <v>-4142</v>
      </c>
      <c r="I13">
        <v>2</v>
      </c>
      <c r="J13">
        <v>-4142</v>
      </c>
      <c r="K13">
        <v>2</v>
      </c>
      <c r="L13">
        <v>-4142</v>
      </c>
      <c r="M13">
        <v>2</v>
      </c>
      <c r="N13">
        <v>-4142</v>
      </c>
      <c r="O13">
        <v>2</v>
      </c>
    </row>
    <row r="14" spans="1:17">
      <c r="A14" t="s">
        <v>380</v>
      </c>
      <c r="B14" t="s">
        <v>394</v>
      </c>
      <c r="C14" t="s">
        <v>1099</v>
      </c>
      <c r="D14">
        <v>-4142</v>
      </c>
      <c r="E14">
        <v>2</v>
      </c>
      <c r="F14">
        <v>-4142</v>
      </c>
      <c r="G14">
        <v>2</v>
      </c>
      <c r="H14">
        <v>-4142</v>
      </c>
      <c r="I14">
        <v>2</v>
      </c>
      <c r="J14">
        <v>-4142</v>
      </c>
      <c r="K14">
        <v>2</v>
      </c>
      <c r="L14">
        <v>-4142</v>
      </c>
      <c r="M14">
        <v>2</v>
      </c>
      <c r="N14">
        <v>-4142</v>
      </c>
      <c r="O14">
        <v>2</v>
      </c>
    </row>
    <row r="15" spans="1:17">
      <c r="A15" t="s">
        <v>380</v>
      </c>
      <c r="B15" t="s">
        <v>395</v>
      </c>
      <c r="C15" t="s">
        <v>1099</v>
      </c>
      <c r="D15">
        <v>-4142</v>
      </c>
      <c r="E15">
        <v>2</v>
      </c>
      <c r="F15">
        <v>-4142</v>
      </c>
      <c r="G15">
        <v>2</v>
      </c>
      <c r="H15">
        <v>-4142</v>
      </c>
      <c r="I15">
        <v>2</v>
      </c>
      <c r="J15">
        <v>-4142</v>
      </c>
      <c r="K15">
        <v>2</v>
      </c>
      <c r="L15">
        <v>-4142</v>
      </c>
      <c r="M15">
        <v>2</v>
      </c>
      <c r="N15">
        <v>-4142</v>
      </c>
      <c r="O15">
        <v>2</v>
      </c>
    </row>
    <row r="16" spans="1:17">
      <c r="A16" t="s">
        <v>380</v>
      </c>
      <c r="B16" t="s">
        <v>1112</v>
      </c>
      <c r="C16" t="s">
        <v>1099</v>
      </c>
      <c r="D16">
        <v>-4142</v>
      </c>
      <c r="E16">
        <v>2</v>
      </c>
      <c r="F16">
        <v>-4142</v>
      </c>
      <c r="G16">
        <v>2</v>
      </c>
      <c r="H16">
        <v>-4142</v>
      </c>
      <c r="I16">
        <v>2</v>
      </c>
      <c r="J16">
        <v>-4142</v>
      </c>
      <c r="K16">
        <v>2</v>
      </c>
      <c r="L16">
        <v>-4142</v>
      </c>
      <c r="M16">
        <v>2</v>
      </c>
      <c r="N16">
        <v>-4142</v>
      </c>
      <c r="O16">
        <v>2</v>
      </c>
    </row>
    <row r="17" spans="1:15">
      <c r="A17" t="s">
        <v>380</v>
      </c>
      <c r="B17" t="s">
        <v>1113</v>
      </c>
      <c r="C17" t="s">
        <v>1099</v>
      </c>
      <c r="D17">
        <v>-4142</v>
      </c>
      <c r="E17">
        <v>2</v>
      </c>
      <c r="F17">
        <v>-4142</v>
      </c>
      <c r="G17">
        <v>2</v>
      </c>
      <c r="H17">
        <v>-4142</v>
      </c>
      <c r="I17">
        <v>2</v>
      </c>
      <c r="J17">
        <v>-4142</v>
      </c>
      <c r="K17">
        <v>2</v>
      </c>
      <c r="L17">
        <v>-4142</v>
      </c>
      <c r="M17">
        <v>2</v>
      </c>
      <c r="N17">
        <v>-4142</v>
      </c>
      <c r="O17">
        <v>2</v>
      </c>
    </row>
    <row r="18" spans="1:15">
      <c r="A18" t="s">
        <v>380</v>
      </c>
      <c r="B18" t="s">
        <v>1114</v>
      </c>
      <c r="C18" t="s">
        <v>1099</v>
      </c>
      <c r="D18">
        <v>-4142</v>
      </c>
      <c r="E18">
        <v>2</v>
      </c>
      <c r="F18">
        <v>-4142</v>
      </c>
      <c r="G18">
        <v>2</v>
      </c>
      <c r="H18">
        <v>-4142</v>
      </c>
      <c r="I18">
        <v>2</v>
      </c>
      <c r="J18">
        <v>-4142</v>
      </c>
      <c r="K18">
        <v>2</v>
      </c>
      <c r="L18">
        <v>-4142</v>
      </c>
      <c r="M18">
        <v>2</v>
      </c>
      <c r="N18">
        <v>-4142</v>
      </c>
      <c r="O18">
        <v>2</v>
      </c>
    </row>
    <row r="19" spans="1:15">
      <c r="A19" t="s">
        <v>380</v>
      </c>
      <c r="B19" t="s">
        <v>1115</v>
      </c>
      <c r="C19" t="s">
        <v>1099</v>
      </c>
      <c r="D19">
        <v>-4142</v>
      </c>
      <c r="E19">
        <v>2</v>
      </c>
      <c r="F19">
        <v>-4142</v>
      </c>
      <c r="G19">
        <v>2</v>
      </c>
      <c r="H19">
        <v>-4142</v>
      </c>
      <c r="I19">
        <v>2</v>
      </c>
      <c r="J19">
        <v>-4142</v>
      </c>
      <c r="K19">
        <v>2</v>
      </c>
      <c r="L19">
        <v>-4142</v>
      </c>
      <c r="M19">
        <v>2</v>
      </c>
      <c r="N19">
        <v>-4142</v>
      </c>
      <c r="O19">
        <v>2</v>
      </c>
    </row>
    <row r="20" spans="1:15">
      <c r="A20" t="s">
        <v>380</v>
      </c>
      <c r="B20" t="s">
        <v>1116</v>
      </c>
      <c r="C20" t="s">
        <v>1099</v>
      </c>
      <c r="D20">
        <v>-4142</v>
      </c>
      <c r="E20">
        <v>2</v>
      </c>
      <c r="F20">
        <v>-4142</v>
      </c>
      <c r="G20">
        <v>2</v>
      </c>
      <c r="H20">
        <v>-4142</v>
      </c>
      <c r="I20">
        <v>2</v>
      </c>
      <c r="J20">
        <v>-4142</v>
      </c>
      <c r="K20">
        <v>2</v>
      </c>
      <c r="L20">
        <v>-4142</v>
      </c>
      <c r="M20">
        <v>2</v>
      </c>
      <c r="N20">
        <v>-4142</v>
      </c>
      <c r="O20">
        <v>2</v>
      </c>
    </row>
    <row r="21" spans="1:15">
      <c r="A21" t="s">
        <v>380</v>
      </c>
      <c r="B21" t="s">
        <v>1117</v>
      </c>
      <c r="C21" t="s">
        <v>1099</v>
      </c>
      <c r="D21">
        <v>-4142</v>
      </c>
      <c r="E21">
        <v>2</v>
      </c>
      <c r="F21">
        <v>-4142</v>
      </c>
      <c r="G21">
        <v>2</v>
      </c>
      <c r="H21">
        <v>-4142</v>
      </c>
      <c r="I21">
        <v>2</v>
      </c>
      <c r="J21">
        <v>-4142</v>
      </c>
      <c r="K21">
        <v>2</v>
      </c>
      <c r="L21">
        <v>-4142</v>
      </c>
      <c r="M21">
        <v>2</v>
      </c>
      <c r="N21">
        <v>-4142</v>
      </c>
      <c r="O21">
        <v>2</v>
      </c>
    </row>
    <row r="22" spans="1:15">
      <c r="A22" t="s">
        <v>380</v>
      </c>
      <c r="B22" t="s">
        <v>1118</v>
      </c>
      <c r="C22" t="s">
        <v>1099</v>
      </c>
      <c r="D22">
        <v>-4142</v>
      </c>
      <c r="E22">
        <v>2</v>
      </c>
      <c r="F22">
        <v>-4142</v>
      </c>
      <c r="G22">
        <v>2</v>
      </c>
      <c r="H22">
        <v>-4142</v>
      </c>
      <c r="I22">
        <v>2</v>
      </c>
      <c r="J22">
        <v>-4142</v>
      </c>
      <c r="K22">
        <v>2</v>
      </c>
      <c r="L22">
        <v>-4142</v>
      </c>
      <c r="M22">
        <v>2</v>
      </c>
      <c r="N22">
        <v>-4142</v>
      </c>
      <c r="O22">
        <v>2</v>
      </c>
    </row>
    <row r="23" spans="1:15">
      <c r="A23" t="s">
        <v>380</v>
      </c>
      <c r="B23" t="s">
        <v>1119</v>
      </c>
      <c r="C23" t="s">
        <v>1099</v>
      </c>
      <c r="D23">
        <v>-4142</v>
      </c>
      <c r="E23">
        <v>2</v>
      </c>
      <c r="F23">
        <v>-4142</v>
      </c>
      <c r="G23">
        <v>2</v>
      </c>
      <c r="H23">
        <v>-4142</v>
      </c>
      <c r="I23">
        <v>2</v>
      </c>
      <c r="J23">
        <v>-4142</v>
      </c>
      <c r="K23">
        <v>2</v>
      </c>
      <c r="L23">
        <v>-4142</v>
      </c>
      <c r="M23">
        <v>2</v>
      </c>
      <c r="N23">
        <v>-4142</v>
      </c>
      <c r="O23">
        <v>2</v>
      </c>
    </row>
    <row r="24" spans="1:15">
      <c r="A24" t="s">
        <v>380</v>
      </c>
      <c r="B24" t="s">
        <v>1120</v>
      </c>
      <c r="C24" t="s">
        <v>1099</v>
      </c>
      <c r="D24">
        <v>-4142</v>
      </c>
      <c r="E24">
        <v>2</v>
      </c>
      <c r="F24">
        <v>-4142</v>
      </c>
      <c r="G24">
        <v>2</v>
      </c>
      <c r="H24">
        <v>-4142</v>
      </c>
      <c r="I24">
        <v>2</v>
      </c>
      <c r="J24">
        <v>-4142</v>
      </c>
      <c r="K24">
        <v>2</v>
      </c>
      <c r="L24">
        <v>-4142</v>
      </c>
      <c r="M24">
        <v>2</v>
      </c>
      <c r="N24">
        <v>-4142</v>
      </c>
      <c r="O24">
        <v>2</v>
      </c>
    </row>
    <row r="25" spans="1:15">
      <c r="A25" t="s">
        <v>380</v>
      </c>
      <c r="B25" t="s">
        <v>1121</v>
      </c>
      <c r="C25" t="s">
        <v>1099</v>
      </c>
      <c r="D25">
        <v>-4142</v>
      </c>
      <c r="E25">
        <v>2</v>
      </c>
      <c r="F25">
        <v>-4142</v>
      </c>
      <c r="G25">
        <v>2</v>
      </c>
      <c r="H25">
        <v>-4142</v>
      </c>
      <c r="I25">
        <v>2</v>
      </c>
      <c r="J25">
        <v>-4142</v>
      </c>
      <c r="K25">
        <v>2</v>
      </c>
      <c r="L25">
        <v>-4142</v>
      </c>
      <c r="M25">
        <v>2</v>
      </c>
      <c r="N25">
        <v>-4142</v>
      </c>
      <c r="O25">
        <v>2</v>
      </c>
    </row>
    <row r="26" spans="1:15">
      <c r="A26" t="s">
        <v>380</v>
      </c>
      <c r="B26" t="s">
        <v>1122</v>
      </c>
      <c r="C26" t="s">
        <v>1099</v>
      </c>
      <c r="D26">
        <v>-4142</v>
      </c>
      <c r="E26">
        <v>2</v>
      </c>
      <c r="F26">
        <v>-4142</v>
      </c>
      <c r="G26">
        <v>2</v>
      </c>
      <c r="H26">
        <v>-4142</v>
      </c>
      <c r="I26">
        <v>2</v>
      </c>
      <c r="J26">
        <v>-4142</v>
      </c>
      <c r="K26">
        <v>2</v>
      </c>
      <c r="L26">
        <v>-4142</v>
      </c>
      <c r="M26">
        <v>2</v>
      </c>
      <c r="N26">
        <v>-4142</v>
      </c>
      <c r="O26">
        <v>2</v>
      </c>
    </row>
    <row r="27" spans="1:15">
      <c r="A27" t="s">
        <v>380</v>
      </c>
      <c r="B27" t="s">
        <v>1123</v>
      </c>
      <c r="C27" t="s">
        <v>1099</v>
      </c>
      <c r="D27">
        <v>-4142</v>
      </c>
      <c r="E27">
        <v>2</v>
      </c>
      <c r="F27">
        <v>-4142</v>
      </c>
      <c r="G27">
        <v>2</v>
      </c>
      <c r="H27">
        <v>-4142</v>
      </c>
      <c r="I27">
        <v>2</v>
      </c>
      <c r="J27">
        <v>-4142</v>
      </c>
      <c r="K27">
        <v>2</v>
      </c>
      <c r="L27">
        <v>-4142</v>
      </c>
      <c r="M27">
        <v>2</v>
      </c>
      <c r="N27">
        <v>-4142</v>
      </c>
      <c r="O27">
        <v>2</v>
      </c>
    </row>
    <row r="28" spans="1:15">
      <c r="A28" t="s">
        <v>380</v>
      </c>
      <c r="B28" t="s">
        <v>1124</v>
      </c>
      <c r="C28" t="s">
        <v>1099</v>
      </c>
      <c r="D28">
        <v>-4142</v>
      </c>
      <c r="E28">
        <v>2</v>
      </c>
      <c r="F28">
        <v>-4142</v>
      </c>
      <c r="G28">
        <v>2</v>
      </c>
      <c r="H28">
        <v>-4142</v>
      </c>
      <c r="I28">
        <v>2</v>
      </c>
      <c r="J28">
        <v>-4142</v>
      </c>
      <c r="K28">
        <v>2</v>
      </c>
      <c r="L28">
        <v>-4142</v>
      </c>
      <c r="M28">
        <v>2</v>
      </c>
      <c r="N28">
        <v>-4142</v>
      </c>
      <c r="O28">
        <v>2</v>
      </c>
    </row>
    <row r="29" spans="1:15">
      <c r="A29" t="s">
        <v>380</v>
      </c>
      <c r="B29" t="s">
        <v>1125</v>
      </c>
      <c r="C29" t="s">
        <v>1099</v>
      </c>
      <c r="D29">
        <v>-4142</v>
      </c>
      <c r="E29">
        <v>2</v>
      </c>
      <c r="F29">
        <v>-4142</v>
      </c>
      <c r="G29">
        <v>2</v>
      </c>
      <c r="H29">
        <v>-4142</v>
      </c>
      <c r="I29">
        <v>2</v>
      </c>
      <c r="J29">
        <v>-4142</v>
      </c>
      <c r="K29">
        <v>2</v>
      </c>
      <c r="L29">
        <v>-4142</v>
      </c>
      <c r="M29">
        <v>2</v>
      </c>
      <c r="N29">
        <v>-4142</v>
      </c>
      <c r="O29">
        <v>2</v>
      </c>
    </row>
    <row r="30" spans="1:15">
      <c r="A30" t="s">
        <v>380</v>
      </c>
      <c r="B30" t="s">
        <v>1126</v>
      </c>
      <c r="C30" t="s">
        <v>1099</v>
      </c>
      <c r="D30">
        <v>-4142</v>
      </c>
      <c r="E30">
        <v>2</v>
      </c>
      <c r="F30">
        <v>-4142</v>
      </c>
      <c r="G30">
        <v>2</v>
      </c>
      <c r="H30">
        <v>-4142</v>
      </c>
      <c r="I30">
        <v>2</v>
      </c>
      <c r="J30">
        <v>-4142</v>
      </c>
      <c r="K30">
        <v>2</v>
      </c>
      <c r="L30">
        <v>-4142</v>
      </c>
      <c r="M30">
        <v>2</v>
      </c>
      <c r="N30">
        <v>-4142</v>
      </c>
      <c r="O30">
        <v>2</v>
      </c>
    </row>
    <row r="31" spans="1:15">
      <c r="A31" t="s">
        <v>380</v>
      </c>
      <c r="B31" t="s">
        <v>1127</v>
      </c>
      <c r="C31" t="s">
        <v>1099</v>
      </c>
      <c r="D31">
        <v>-4142</v>
      </c>
      <c r="E31">
        <v>2</v>
      </c>
      <c r="F31">
        <v>-4142</v>
      </c>
      <c r="G31">
        <v>2</v>
      </c>
      <c r="H31">
        <v>-4142</v>
      </c>
      <c r="I31">
        <v>2</v>
      </c>
      <c r="J31">
        <v>-4142</v>
      </c>
      <c r="K31">
        <v>2</v>
      </c>
      <c r="L31">
        <v>-4142</v>
      </c>
      <c r="M31">
        <v>2</v>
      </c>
      <c r="N31">
        <v>-4142</v>
      </c>
      <c r="O31">
        <v>2</v>
      </c>
    </row>
    <row r="32" spans="1:15">
      <c r="A32" t="s">
        <v>380</v>
      </c>
      <c r="B32" t="s">
        <v>1128</v>
      </c>
      <c r="C32" t="s">
        <v>1099</v>
      </c>
      <c r="D32">
        <v>-4142</v>
      </c>
      <c r="E32">
        <v>2</v>
      </c>
      <c r="F32">
        <v>-4142</v>
      </c>
      <c r="G32">
        <v>2</v>
      </c>
      <c r="H32">
        <v>-4142</v>
      </c>
      <c r="I32">
        <v>2</v>
      </c>
      <c r="J32">
        <v>-4142</v>
      </c>
      <c r="K32">
        <v>2</v>
      </c>
      <c r="L32">
        <v>-4142</v>
      </c>
      <c r="M32">
        <v>2</v>
      </c>
      <c r="N32">
        <v>-4142</v>
      </c>
      <c r="O32">
        <v>2</v>
      </c>
    </row>
    <row r="33" spans="1:15">
      <c r="A33" t="s">
        <v>380</v>
      </c>
      <c r="B33" t="s">
        <v>396</v>
      </c>
      <c r="C33" t="s">
        <v>1099</v>
      </c>
      <c r="D33">
        <v>-4142</v>
      </c>
      <c r="E33">
        <v>2</v>
      </c>
      <c r="F33">
        <v>-4142</v>
      </c>
      <c r="G33">
        <v>2</v>
      </c>
      <c r="H33">
        <v>-4142</v>
      </c>
      <c r="I33">
        <v>2</v>
      </c>
      <c r="J33">
        <v>-4142</v>
      </c>
      <c r="K33">
        <v>2</v>
      </c>
      <c r="L33">
        <v>-4142</v>
      </c>
      <c r="M33">
        <v>2</v>
      </c>
      <c r="N33">
        <v>-4142</v>
      </c>
      <c r="O33">
        <v>2</v>
      </c>
    </row>
    <row r="34" spans="1:15">
      <c r="A34" t="s">
        <v>380</v>
      </c>
      <c r="B34" t="s">
        <v>397</v>
      </c>
      <c r="C34" t="s">
        <v>1099</v>
      </c>
      <c r="D34">
        <v>-4142</v>
      </c>
      <c r="E34">
        <v>2</v>
      </c>
      <c r="F34">
        <v>-4142</v>
      </c>
      <c r="G34">
        <v>2</v>
      </c>
      <c r="H34">
        <v>-4142</v>
      </c>
      <c r="I34">
        <v>2</v>
      </c>
      <c r="J34">
        <v>-4142</v>
      </c>
      <c r="K34">
        <v>2</v>
      </c>
      <c r="L34">
        <v>-4142</v>
      </c>
      <c r="M34">
        <v>2</v>
      </c>
      <c r="N34">
        <v>-4142</v>
      </c>
      <c r="O34">
        <v>2</v>
      </c>
    </row>
    <row r="35" spans="1:15">
      <c r="A35" t="s">
        <v>380</v>
      </c>
      <c r="B35" t="s">
        <v>398</v>
      </c>
      <c r="C35" t="s">
        <v>1099</v>
      </c>
      <c r="D35">
        <v>-4142</v>
      </c>
      <c r="E35">
        <v>2</v>
      </c>
      <c r="F35">
        <v>-4142</v>
      </c>
      <c r="G35">
        <v>2</v>
      </c>
      <c r="H35">
        <v>-4142</v>
      </c>
      <c r="I35">
        <v>2</v>
      </c>
      <c r="J35">
        <v>-4142</v>
      </c>
      <c r="K35">
        <v>2</v>
      </c>
      <c r="L35">
        <v>-4142</v>
      </c>
      <c r="M35">
        <v>2</v>
      </c>
      <c r="N35">
        <v>-4142</v>
      </c>
      <c r="O35">
        <v>2</v>
      </c>
    </row>
    <row r="36" spans="1:15">
      <c r="A36" t="s">
        <v>380</v>
      </c>
      <c r="B36" t="s">
        <v>399</v>
      </c>
      <c r="C36" t="s">
        <v>1099</v>
      </c>
      <c r="D36">
        <v>-4142</v>
      </c>
      <c r="E36">
        <v>2</v>
      </c>
      <c r="F36">
        <v>-4142</v>
      </c>
      <c r="G36">
        <v>2</v>
      </c>
      <c r="H36">
        <v>-4142</v>
      </c>
      <c r="I36">
        <v>2</v>
      </c>
      <c r="J36">
        <v>-4142</v>
      </c>
      <c r="K36">
        <v>2</v>
      </c>
      <c r="L36">
        <v>-4142</v>
      </c>
      <c r="M36">
        <v>2</v>
      </c>
      <c r="N36">
        <v>-4142</v>
      </c>
      <c r="O36">
        <v>2</v>
      </c>
    </row>
    <row r="37" spans="1:15">
      <c r="A37" t="s">
        <v>380</v>
      </c>
      <c r="B37" t="s">
        <v>400</v>
      </c>
      <c r="C37" t="s">
        <v>1099</v>
      </c>
      <c r="D37">
        <v>-4142</v>
      </c>
      <c r="E37">
        <v>2</v>
      </c>
      <c r="F37">
        <v>-4142</v>
      </c>
      <c r="G37">
        <v>2</v>
      </c>
      <c r="H37">
        <v>-4142</v>
      </c>
      <c r="I37">
        <v>2</v>
      </c>
      <c r="J37">
        <v>-4142</v>
      </c>
      <c r="K37">
        <v>2</v>
      </c>
      <c r="L37">
        <v>-4142</v>
      </c>
      <c r="M37">
        <v>2</v>
      </c>
      <c r="N37">
        <v>-4142</v>
      </c>
      <c r="O37">
        <v>2</v>
      </c>
    </row>
    <row r="38" spans="1:15">
      <c r="A38" t="s">
        <v>380</v>
      </c>
      <c r="B38" t="s">
        <v>401</v>
      </c>
      <c r="C38" t="s">
        <v>1099</v>
      </c>
      <c r="D38">
        <v>-4142</v>
      </c>
      <c r="E38">
        <v>2</v>
      </c>
      <c r="F38">
        <v>-4142</v>
      </c>
      <c r="G38">
        <v>2</v>
      </c>
      <c r="H38">
        <v>-4142</v>
      </c>
      <c r="I38">
        <v>2</v>
      </c>
      <c r="J38">
        <v>-4142</v>
      </c>
      <c r="K38">
        <v>2</v>
      </c>
      <c r="L38">
        <v>-4142</v>
      </c>
      <c r="M38">
        <v>2</v>
      </c>
      <c r="N38">
        <v>-4142</v>
      </c>
      <c r="O38">
        <v>2</v>
      </c>
    </row>
    <row r="39" spans="1:15">
      <c r="A39" t="s">
        <v>380</v>
      </c>
      <c r="B39" t="s">
        <v>402</v>
      </c>
      <c r="C39" t="s">
        <v>1099</v>
      </c>
      <c r="D39">
        <v>-4142</v>
      </c>
      <c r="E39">
        <v>2</v>
      </c>
      <c r="F39">
        <v>-4142</v>
      </c>
      <c r="G39">
        <v>2</v>
      </c>
      <c r="H39">
        <v>-4142</v>
      </c>
      <c r="I39">
        <v>2</v>
      </c>
      <c r="J39">
        <v>-4142</v>
      </c>
      <c r="K39">
        <v>2</v>
      </c>
      <c r="L39">
        <v>-4142</v>
      </c>
      <c r="M39">
        <v>2</v>
      </c>
      <c r="N39">
        <v>-4142</v>
      </c>
      <c r="O39">
        <v>2</v>
      </c>
    </row>
    <row r="40" spans="1:15">
      <c r="A40" t="s">
        <v>380</v>
      </c>
      <c r="B40" t="s">
        <v>403</v>
      </c>
      <c r="C40" t="s">
        <v>1099</v>
      </c>
      <c r="D40">
        <v>-4142</v>
      </c>
      <c r="E40">
        <v>2</v>
      </c>
      <c r="F40">
        <v>-4142</v>
      </c>
      <c r="G40">
        <v>2</v>
      </c>
      <c r="H40">
        <v>-4142</v>
      </c>
      <c r="I40">
        <v>2</v>
      </c>
      <c r="J40">
        <v>-4142</v>
      </c>
      <c r="K40">
        <v>2</v>
      </c>
      <c r="L40">
        <v>-4142</v>
      </c>
      <c r="M40">
        <v>2</v>
      </c>
      <c r="N40">
        <v>-4142</v>
      </c>
      <c r="O40">
        <v>2</v>
      </c>
    </row>
    <row r="41" spans="1:15">
      <c r="A41" t="s">
        <v>380</v>
      </c>
      <c r="B41" t="s">
        <v>404</v>
      </c>
      <c r="C41" t="s">
        <v>1099</v>
      </c>
      <c r="D41">
        <v>-4142</v>
      </c>
      <c r="E41">
        <v>2</v>
      </c>
      <c r="F41">
        <v>-4142</v>
      </c>
      <c r="G41">
        <v>2</v>
      </c>
      <c r="H41">
        <v>-4142</v>
      </c>
      <c r="I41">
        <v>2</v>
      </c>
      <c r="J41">
        <v>-4142</v>
      </c>
      <c r="K41">
        <v>2</v>
      </c>
      <c r="L41">
        <v>-4142</v>
      </c>
      <c r="M41">
        <v>2</v>
      </c>
      <c r="N41">
        <v>-4142</v>
      </c>
      <c r="O41">
        <v>2</v>
      </c>
    </row>
    <row r="42" spans="1:15">
      <c r="A42" t="s">
        <v>380</v>
      </c>
      <c r="B42" t="s">
        <v>405</v>
      </c>
      <c r="C42" t="s">
        <v>1099</v>
      </c>
      <c r="D42">
        <v>-4142</v>
      </c>
      <c r="E42">
        <v>2</v>
      </c>
      <c r="F42">
        <v>-4142</v>
      </c>
      <c r="G42">
        <v>2</v>
      </c>
      <c r="H42">
        <v>-4142</v>
      </c>
      <c r="I42">
        <v>2</v>
      </c>
      <c r="J42">
        <v>-4142</v>
      </c>
      <c r="K42">
        <v>2</v>
      </c>
      <c r="L42">
        <v>-4142</v>
      </c>
      <c r="M42">
        <v>2</v>
      </c>
      <c r="N42">
        <v>-4142</v>
      </c>
      <c r="O42">
        <v>2</v>
      </c>
    </row>
    <row r="43" spans="1:15">
      <c r="A43" t="s">
        <v>380</v>
      </c>
      <c r="B43" t="s">
        <v>406</v>
      </c>
      <c r="C43" t="s">
        <v>1099</v>
      </c>
      <c r="D43">
        <v>-4142</v>
      </c>
      <c r="E43">
        <v>2</v>
      </c>
      <c r="F43">
        <v>-4142</v>
      </c>
      <c r="G43">
        <v>2</v>
      </c>
      <c r="H43">
        <v>-4142</v>
      </c>
      <c r="I43">
        <v>2</v>
      </c>
      <c r="J43">
        <v>-4142</v>
      </c>
      <c r="K43">
        <v>2</v>
      </c>
      <c r="L43">
        <v>-4142</v>
      </c>
      <c r="M43">
        <v>2</v>
      </c>
      <c r="N43">
        <v>-4142</v>
      </c>
      <c r="O43">
        <v>2</v>
      </c>
    </row>
    <row r="44" spans="1:15">
      <c r="A44" t="s">
        <v>380</v>
      </c>
      <c r="B44" t="s">
        <v>407</v>
      </c>
      <c r="C44" t="s">
        <v>1099</v>
      </c>
      <c r="D44">
        <v>-4142</v>
      </c>
      <c r="E44">
        <v>2</v>
      </c>
      <c r="F44">
        <v>-4142</v>
      </c>
      <c r="G44">
        <v>2</v>
      </c>
      <c r="H44">
        <v>-4142</v>
      </c>
      <c r="I44">
        <v>2</v>
      </c>
      <c r="J44">
        <v>-4142</v>
      </c>
      <c r="K44">
        <v>2</v>
      </c>
      <c r="L44">
        <v>-4142</v>
      </c>
      <c r="M44">
        <v>2</v>
      </c>
      <c r="N44">
        <v>-4142</v>
      </c>
      <c r="O44">
        <v>2</v>
      </c>
    </row>
    <row r="45" spans="1:15">
      <c r="A45" t="s">
        <v>380</v>
      </c>
      <c r="B45" t="s">
        <v>408</v>
      </c>
      <c r="C45" t="s">
        <v>1099</v>
      </c>
      <c r="D45">
        <v>-4142</v>
      </c>
      <c r="E45">
        <v>2</v>
      </c>
      <c r="F45">
        <v>-4142</v>
      </c>
      <c r="G45">
        <v>2</v>
      </c>
      <c r="H45">
        <v>-4142</v>
      </c>
      <c r="I45">
        <v>2</v>
      </c>
      <c r="J45">
        <v>-4142</v>
      </c>
      <c r="K45">
        <v>2</v>
      </c>
      <c r="L45">
        <v>-4142</v>
      </c>
      <c r="M45">
        <v>2</v>
      </c>
      <c r="N45">
        <v>-4142</v>
      </c>
      <c r="O45">
        <v>2</v>
      </c>
    </row>
    <row r="46" spans="1:15">
      <c r="A46" t="s">
        <v>380</v>
      </c>
      <c r="B46" t="s">
        <v>409</v>
      </c>
      <c r="C46" t="s">
        <v>1099</v>
      </c>
      <c r="D46">
        <v>-4142</v>
      </c>
      <c r="E46">
        <v>2</v>
      </c>
      <c r="F46">
        <v>-4142</v>
      </c>
      <c r="G46">
        <v>2</v>
      </c>
      <c r="H46">
        <v>-4142</v>
      </c>
      <c r="I46">
        <v>2</v>
      </c>
      <c r="J46">
        <v>-4142</v>
      </c>
      <c r="K46">
        <v>2</v>
      </c>
      <c r="L46">
        <v>-4142</v>
      </c>
      <c r="M46">
        <v>2</v>
      </c>
      <c r="N46">
        <v>-4142</v>
      </c>
      <c r="O46">
        <v>2</v>
      </c>
    </row>
    <row r="47" spans="1:15">
      <c r="A47" t="s">
        <v>380</v>
      </c>
      <c r="B47" t="s">
        <v>1129</v>
      </c>
      <c r="C47" t="s">
        <v>1099</v>
      </c>
      <c r="D47">
        <v>-4142</v>
      </c>
      <c r="E47">
        <v>2</v>
      </c>
      <c r="F47">
        <v>-4142</v>
      </c>
      <c r="G47">
        <v>2</v>
      </c>
      <c r="H47">
        <v>-4142</v>
      </c>
      <c r="I47">
        <v>2</v>
      </c>
      <c r="J47">
        <v>-4142</v>
      </c>
      <c r="K47">
        <v>2</v>
      </c>
      <c r="L47">
        <v>-4142</v>
      </c>
      <c r="M47">
        <v>2</v>
      </c>
      <c r="N47">
        <v>-4142</v>
      </c>
      <c r="O47">
        <v>2</v>
      </c>
    </row>
    <row r="48" spans="1:15">
      <c r="A48" t="s">
        <v>380</v>
      </c>
      <c r="B48" t="s">
        <v>1130</v>
      </c>
      <c r="C48" t="s">
        <v>1099</v>
      </c>
      <c r="D48">
        <v>-4142</v>
      </c>
      <c r="E48">
        <v>2</v>
      </c>
      <c r="F48">
        <v>-4142</v>
      </c>
      <c r="G48">
        <v>2</v>
      </c>
      <c r="H48">
        <v>-4142</v>
      </c>
      <c r="I48">
        <v>2</v>
      </c>
      <c r="J48">
        <v>-4142</v>
      </c>
      <c r="K48">
        <v>2</v>
      </c>
      <c r="L48">
        <v>-4142</v>
      </c>
      <c r="M48">
        <v>2</v>
      </c>
      <c r="N48">
        <v>-4142</v>
      </c>
      <c r="O48">
        <v>2</v>
      </c>
    </row>
    <row r="49" spans="1:15">
      <c r="A49" t="s">
        <v>380</v>
      </c>
      <c r="B49" t="s">
        <v>1131</v>
      </c>
      <c r="C49" t="s">
        <v>1099</v>
      </c>
      <c r="D49">
        <v>-4142</v>
      </c>
      <c r="E49">
        <v>2</v>
      </c>
      <c r="F49">
        <v>-4142</v>
      </c>
      <c r="G49">
        <v>2</v>
      </c>
      <c r="H49">
        <v>-4142</v>
      </c>
      <c r="I49">
        <v>2</v>
      </c>
      <c r="J49">
        <v>-4142</v>
      </c>
      <c r="K49">
        <v>2</v>
      </c>
      <c r="L49">
        <v>-4142</v>
      </c>
      <c r="M49">
        <v>2</v>
      </c>
      <c r="N49">
        <v>-4142</v>
      </c>
      <c r="O49">
        <v>2</v>
      </c>
    </row>
    <row r="50" spans="1:15">
      <c r="A50" t="s">
        <v>380</v>
      </c>
      <c r="B50" t="s">
        <v>1132</v>
      </c>
      <c r="C50" t="s">
        <v>1099</v>
      </c>
      <c r="D50">
        <v>-4142</v>
      </c>
      <c r="E50">
        <v>2</v>
      </c>
      <c r="F50">
        <v>-4142</v>
      </c>
      <c r="G50">
        <v>2</v>
      </c>
      <c r="H50">
        <v>-4142</v>
      </c>
      <c r="I50">
        <v>2</v>
      </c>
      <c r="J50">
        <v>-4142</v>
      </c>
      <c r="K50">
        <v>2</v>
      </c>
      <c r="L50">
        <v>-4142</v>
      </c>
      <c r="M50">
        <v>2</v>
      </c>
      <c r="N50">
        <v>-4142</v>
      </c>
      <c r="O50">
        <v>2</v>
      </c>
    </row>
    <row r="51" spans="1:15">
      <c r="A51" t="s">
        <v>380</v>
      </c>
      <c r="B51" t="s">
        <v>1133</v>
      </c>
      <c r="C51" t="s">
        <v>1099</v>
      </c>
      <c r="D51">
        <v>-4142</v>
      </c>
      <c r="E51">
        <v>2</v>
      </c>
      <c r="F51">
        <v>-4142</v>
      </c>
      <c r="G51">
        <v>2</v>
      </c>
      <c r="H51">
        <v>-4142</v>
      </c>
      <c r="I51">
        <v>2</v>
      </c>
      <c r="J51">
        <v>-4142</v>
      </c>
      <c r="K51">
        <v>2</v>
      </c>
      <c r="L51">
        <v>-4142</v>
      </c>
      <c r="M51">
        <v>2</v>
      </c>
      <c r="N51">
        <v>-4142</v>
      </c>
      <c r="O51">
        <v>2</v>
      </c>
    </row>
    <row r="52" spans="1:15">
      <c r="A52" t="s">
        <v>380</v>
      </c>
      <c r="B52" t="s">
        <v>1134</v>
      </c>
      <c r="C52" t="s">
        <v>1099</v>
      </c>
      <c r="D52">
        <v>-4142</v>
      </c>
      <c r="E52">
        <v>2</v>
      </c>
      <c r="F52">
        <v>-4142</v>
      </c>
      <c r="G52">
        <v>2</v>
      </c>
      <c r="H52">
        <v>-4142</v>
      </c>
      <c r="I52">
        <v>2</v>
      </c>
      <c r="J52">
        <v>-4142</v>
      </c>
      <c r="K52">
        <v>2</v>
      </c>
      <c r="L52">
        <v>-4142</v>
      </c>
      <c r="M52">
        <v>2</v>
      </c>
      <c r="N52">
        <v>-4142</v>
      </c>
      <c r="O52">
        <v>2</v>
      </c>
    </row>
    <row r="53" spans="1:15">
      <c r="A53" t="s">
        <v>380</v>
      </c>
      <c r="B53" t="s">
        <v>1135</v>
      </c>
      <c r="C53" t="s">
        <v>1099</v>
      </c>
      <c r="D53">
        <v>-4142</v>
      </c>
      <c r="E53">
        <v>2</v>
      </c>
      <c r="F53">
        <v>-4142</v>
      </c>
      <c r="G53">
        <v>2</v>
      </c>
      <c r="H53">
        <v>-4142</v>
      </c>
      <c r="I53">
        <v>2</v>
      </c>
      <c r="J53">
        <v>-4142</v>
      </c>
      <c r="K53">
        <v>2</v>
      </c>
      <c r="L53">
        <v>-4142</v>
      </c>
      <c r="M53">
        <v>2</v>
      </c>
      <c r="N53">
        <v>-4142</v>
      </c>
      <c r="O53">
        <v>2</v>
      </c>
    </row>
    <row r="54" spans="1:15">
      <c r="A54" t="s">
        <v>380</v>
      </c>
      <c r="B54" t="s">
        <v>1136</v>
      </c>
      <c r="C54" t="s">
        <v>1099</v>
      </c>
      <c r="D54">
        <v>-4142</v>
      </c>
      <c r="E54">
        <v>2</v>
      </c>
      <c r="F54">
        <v>-4142</v>
      </c>
      <c r="G54">
        <v>2</v>
      </c>
      <c r="H54">
        <v>-4142</v>
      </c>
      <c r="I54">
        <v>2</v>
      </c>
      <c r="J54">
        <v>-4142</v>
      </c>
      <c r="K54">
        <v>2</v>
      </c>
      <c r="L54">
        <v>-4142</v>
      </c>
      <c r="M54">
        <v>2</v>
      </c>
      <c r="N54">
        <v>-4142</v>
      </c>
      <c r="O54">
        <v>2</v>
      </c>
    </row>
    <row r="55" spans="1:15">
      <c r="A55" t="s">
        <v>380</v>
      </c>
      <c r="B55" t="s">
        <v>1137</v>
      </c>
      <c r="C55" t="s">
        <v>1099</v>
      </c>
      <c r="D55">
        <v>-4142</v>
      </c>
      <c r="E55">
        <v>2</v>
      </c>
      <c r="F55">
        <v>-4142</v>
      </c>
      <c r="G55">
        <v>2</v>
      </c>
      <c r="H55">
        <v>-4142</v>
      </c>
      <c r="I55">
        <v>2</v>
      </c>
      <c r="J55">
        <v>-4142</v>
      </c>
      <c r="K55">
        <v>2</v>
      </c>
      <c r="L55">
        <v>-4142</v>
      </c>
      <c r="M55">
        <v>2</v>
      </c>
      <c r="N55">
        <v>-4142</v>
      </c>
      <c r="O55">
        <v>2</v>
      </c>
    </row>
    <row r="56" spans="1:15">
      <c r="A56" t="s">
        <v>380</v>
      </c>
      <c r="B56" t="s">
        <v>1138</v>
      </c>
      <c r="C56" t="s">
        <v>1099</v>
      </c>
      <c r="D56">
        <v>-4142</v>
      </c>
      <c r="E56">
        <v>2</v>
      </c>
      <c r="F56">
        <v>-4142</v>
      </c>
      <c r="G56">
        <v>2</v>
      </c>
      <c r="H56">
        <v>-4142</v>
      </c>
      <c r="I56">
        <v>2</v>
      </c>
      <c r="J56">
        <v>-4142</v>
      </c>
      <c r="K56">
        <v>2</v>
      </c>
      <c r="L56">
        <v>-4142</v>
      </c>
      <c r="M56">
        <v>2</v>
      </c>
      <c r="N56">
        <v>-4142</v>
      </c>
      <c r="O56">
        <v>2</v>
      </c>
    </row>
    <row r="57" spans="1:15">
      <c r="A57" t="s">
        <v>380</v>
      </c>
      <c r="B57" t="s">
        <v>1139</v>
      </c>
      <c r="C57" t="s">
        <v>1099</v>
      </c>
      <c r="D57">
        <v>-4142</v>
      </c>
      <c r="E57">
        <v>2</v>
      </c>
      <c r="F57">
        <v>-4142</v>
      </c>
      <c r="G57">
        <v>2</v>
      </c>
      <c r="H57">
        <v>-4142</v>
      </c>
      <c r="I57">
        <v>2</v>
      </c>
      <c r="J57">
        <v>-4142</v>
      </c>
      <c r="K57">
        <v>2</v>
      </c>
      <c r="L57">
        <v>-4142</v>
      </c>
      <c r="M57">
        <v>2</v>
      </c>
      <c r="N57">
        <v>-4142</v>
      </c>
      <c r="O57">
        <v>2</v>
      </c>
    </row>
    <row r="58" spans="1:15">
      <c r="A58" t="s">
        <v>380</v>
      </c>
      <c r="B58" t="s">
        <v>1140</v>
      </c>
      <c r="C58" t="s">
        <v>1099</v>
      </c>
      <c r="D58">
        <v>-4142</v>
      </c>
      <c r="E58">
        <v>2</v>
      </c>
      <c r="F58">
        <v>-4142</v>
      </c>
      <c r="G58">
        <v>2</v>
      </c>
      <c r="H58">
        <v>-4142</v>
      </c>
      <c r="I58">
        <v>2</v>
      </c>
      <c r="J58">
        <v>-4142</v>
      </c>
      <c r="K58">
        <v>2</v>
      </c>
      <c r="L58">
        <v>-4142</v>
      </c>
      <c r="M58">
        <v>2</v>
      </c>
      <c r="N58">
        <v>-4142</v>
      </c>
      <c r="O58">
        <v>2</v>
      </c>
    </row>
    <row r="59" spans="1:15">
      <c r="A59" t="s">
        <v>380</v>
      </c>
      <c r="B59" t="s">
        <v>1141</v>
      </c>
      <c r="C59" t="s">
        <v>1099</v>
      </c>
      <c r="D59">
        <v>-4142</v>
      </c>
      <c r="E59">
        <v>2</v>
      </c>
      <c r="F59">
        <v>-4142</v>
      </c>
      <c r="G59">
        <v>2</v>
      </c>
      <c r="H59">
        <v>-4142</v>
      </c>
      <c r="I59">
        <v>2</v>
      </c>
      <c r="J59">
        <v>-4142</v>
      </c>
      <c r="K59">
        <v>2</v>
      </c>
      <c r="L59">
        <v>-4142</v>
      </c>
      <c r="M59">
        <v>2</v>
      </c>
      <c r="N59">
        <v>-4142</v>
      </c>
      <c r="O59">
        <v>2</v>
      </c>
    </row>
    <row r="60" spans="1:15">
      <c r="A60" t="s">
        <v>380</v>
      </c>
      <c r="B60" t="s">
        <v>1142</v>
      </c>
      <c r="C60" t="s">
        <v>1099</v>
      </c>
      <c r="D60">
        <v>-4142</v>
      </c>
      <c r="E60">
        <v>2</v>
      </c>
      <c r="F60">
        <v>-4142</v>
      </c>
      <c r="G60">
        <v>2</v>
      </c>
      <c r="H60">
        <v>-4142</v>
      </c>
      <c r="I60">
        <v>2</v>
      </c>
      <c r="J60">
        <v>-4142</v>
      </c>
      <c r="K60">
        <v>2</v>
      </c>
      <c r="L60">
        <v>-4142</v>
      </c>
      <c r="M60">
        <v>2</v>
      </c>
      <c r="N60">
        <v>-4142</v>
      </c>
      <c r="O60">
        <v>2</v>
      </c>
    </row>
    <row r="61" spans="1:15">
      <c r="A61" t="s">
        <v>380</v>
      </c>
      <c r="B61" t="s">
        <v>1143</v>
      </c>
      <c r="C61" t="s">
        <v>1099</v>
      </c>
      <c r="D61">
        <v>-4142</v>
      </c>
      <c r="E61">
        <v>2</v>
      </c>
      <c r="F61">
        <v>-4142</v>
      </c>
      <c r="G61">
        <v>2</v>
      </c>
      <c r="H61">
        <v>-4142</v>
      </c>
      <c r="I61">
        <v>2</v>
      </c>
      <c r="J61">
        <v>-4142</v>
      </c>
      <c r="K61">
        <v>2</v>
      </c>
      <c r="L61">
        <v>-4142</v>
      </c>
      <c r="M61">
        <v>2</v>
      </c>
      <c r="N61">
        <v>-4142</v>
      </c>
      <c r="O61">
        <v>2</v>
      </c>
    </row>
    <row r="62" spans="1:15">
      <c r="A62" t="s">
        <v>380</v>
      </c>
      <c r="B62" t="s">
        <v>1144</v>
      </c>
      <c r="C62" t="s">
        <v>1099</v>
      </c>
      <c r="D62">
        <v>-4142</v>
      </c>
      <c r="E62">
        <v>2</v>
      </c>
      <c r="F62">
        <v>-4142</v>
      </c>
      <c r="G62">
        <v>2</v>
      </c>
      <c r="H62">
        <v>-4142</v>
      </c>
      <c r="I62">
        <v>2</v>
      </c>
      <c r="J62">
        <v>-4142</v>
      </c>
      <c r="K62">
        <v>2</v>
      </c>
      <c r="L62">
        <v>-4142</v>
      </c>
      <c r="M62">
        <v>2</v>
      </c>
      <c r="N62">
        <v>-4142</v>
      </c>
      <c r="O62">
        <v>2</v>
      </c>
    </row>
    <row r="63" spans="1:15">
      <c r="A63" t="s">
        <v>380</v>
      </c>
      <c r="B63" t="s">
        <v>1145</v>
      </c>
      <c r="C63" t="s">
        <v>1099</v>
      </c>
      <c r="D63">
        <v>-4142</v>
      </c>
      <c r="E63">
        <v>2</v>
      </c>
      <c r="F63">
        <v>-4142</v>
      </c>
      <c r="G63">
        <v>2</v>
      </c>
      <c r="H63">
        <v>-4142</v>
      </c>
      <c r="I63">
        <v>2</v>
      </c>
      <c r="J63">
        <v>-4142</v>
      </c>
      <c r="K63">
        <v>2</v>
      </c>
      <c r="L63">
        <v>-4142</v>
      </c>
      <c r="M63">
        <v>2</v>
      </c>
      <c r="N63">
        <v>-4142</v>
      </c>
      <c r="O63">
        <v>2</v>
      </c>
    </row>
    <row r="64" spans="1:15">
      <c r="A64" t="s">
        <v>380</v>
      </c>
      <c r="B64" t="s">
        <v>410</v>
      </c>
      <c r="C64" t="s">
        <v>1099</v>
      </c>
      <c r="D64">
        <v>-4142</v>
      </c>
      <c r="E64">
        <v>2</v>
      </c>
      <c r="F64">
        <v>-4142</v>
      </c>
      <c r="G64">
        <v>2</v>
      </c>
      <c r="H64">
        <v>-4142</v>
      </c>
      <c r="I64">
        <v>2</v>
      </c>
      <c r="J64">
        <v>-4142</v>
      </c>
      <c r="K64">
        <v>2</v>
      </c>
      <c r="L64">
        <v>-4142</v>
      </c>
      <c r="M64">
        <v>2</v>
      </c>
      <c r="N64">
        <v>-4142</v>
      </c>
      <c r="O64">
        <v>2</v>
      </c>
    </row>
    <row r="65" spans="1:15">
      <c r="A65" t="s">
        <v>380</v>
      </c>
      <c r="B65" t="s">
        <v>411</v>
      </c>
      <c r="C65" t="s">
        <v>1099</v>
      </c>
      <c r="D65">
        <v>-4142</v>
      </c>
      <c r="E65">
        <v>2</v>
      </c>
      <c r="F65">
        <v>-4142</v>
      </c>
      <c r="G65">
        <v>2</v>
      </c>
      <c r="H65">
        <v>-4142</v>
      </c>
      <c r="I65">
        <v>2</v>
      </c>
      <c r="J65">
        <v>-4142</v>
      </c>
      <c r="K65">
        <v>2</v>
      </c>
      <c r="L65">
        <v>-4142</v>
      </c>
      <c r="M65">
        <v>2</v>
      </c>
      <c r="N65">
        <v>-4142</v>
      </c>
      <c r="O65">
        <v>2</v>
      </c>
    </row>
    <row r="66" spans="1:15">
      <c r="A66" t="s">
        <v>380</v>
      </c>
      <c r="B66" t="s">
        <v>412</v>
      </c>
      <c r="C66" t="s">
        <v>1099</v>
      </c>
      <c r="D66">
        <v>-4142</v>
      </c>
      <c r="E66">
        <v>2</v>
      </c>
      <c r="F66">
        <v>-4142</v>
      </c>
      <c r="G66">
        <v>2</v>
      </c>
      <c r="H66">
        <v>-4142</v>
      </c>
      <c r="I66">
        <v>2</v>
      </c>
      <c r="J66">
        <v>-4142</v>
      </c>
      <c r="K66">
        <v>2</v>
      </c>
      <c r="L66">
        <v>-4142</v>
      </c>
      <c r="M66">
        <v>2</v>
      </c>
      <c r="N66">
        <v>-4142</v>
      </c>
      <c r="O66">
        <v>2</v>
      </c>
    </row>
    <row r="67" spans="1:15">
      <c r="A67" t="s">
        <v>380</v>
      </c>
      <c r="B67" t="s">
        <v>413</v>
      </c>
      <c r="C67" t="s">
        <v>1099</v>
      </c>
      <c r="D67">
        <v>-4142</v>
      </c>
      <c r="E67">
        <v>2</v>
      </c>
      <c r="F67">
        <v>-4142</v>
      </c>
      <c r="G67">
        <v>2</v>
      </c>
      <c r="H67">
        <v>-4142</v>
      </c>
      <c r="I67">
        <v>2</v>
      </c>
      <c r="J67">
        <v>-4142</v>
      </c>
      <c r="K67">
        <v>2</v>
      </c>
      <c r="L67">
        <v>-4142</v>
      </c>
      <c r="M67">
        <v>2</v>
      </c>
      <c r="N67">
        <v>-4142</v>
      </c>
      <c r="O67">
        <v>2</v>
      </c>
    </row>
    <row r="68" spans="1:15">
      <c r="A68" t="s">
        <v>380</v>
      </c>
      <c r="B68" t="s">
        <v>414</v>
      </c>
      <c r="C68" t="s">
        <v>1099</v>
      </c>
      <c r="D68">
        <v>-4142</v>
      </c>
      <c r="E68">
        <v>2</v>
      </c>
      <c r="F68">
        <v>-4142</v>
      </c>
      <c r="G68">
        <v>2</v>
      </c>
      <c r="H68">
        <v>-4142</v>
      </c>
      <c r="I68">
        <v>2</v>
      </c>
      <c r="J68">
        <v>-4142</v>
      </c>
      <c r="K68">
        <v>2</v>
      </c>
      <c r="L68">
        <v>-4142</v>
      </c>
      <c r="M68">
        <v>2</v>
      </c>
      <c r="N68">
        <v>-4142</v>
      </c>
      <c r="O68">
        <v>2</v>
      </c>
    </row>
    <row r="69" spans="1:15">
      <c r="A69" t="s">
        <v>380</v>
      </c>
      <c r="B69" t="s">
        <v>415</v>
      </c>
      <c r="C69" t="s">
        <v>1099</v>
      </c>
      <c r="D69">
        <v>-4142</v>
      </c>
      <c r="E69">
        <v>2</v>
      </c>
      <c r="F69">
        <v>-4142</v>
      </c>
      <c r="G69">
        <v>2</v>
      </c>
      <c r="H69">
        <v>-4142</v>
      </c>
      <c r="I69">
        <v>2</v>
      </c>
      <c r="J69">
        <v>-4142</v>
      </c>
      <c r="K69">
        <v>2</v>
      </c>
      <c r="L69">
        <v>-4142</v>
      </c>
      <c r="M69">
        <v>2</v>
      </c>
      <c r="N69">
        <v>-4142</v>
      </c>
      <c r="O69">
        <v>2</v>
      </c>
    </row>
    <row r="70" spans="1:15">
      <c r="A70" t="s">
        <v>380</v>
      </c>
      <c r="B70" t="s">
        <v>416</v>
      </c>
      <c r="C70" t="s">
        <v>1099</v>
      </c>
      <c r="D70">
        <v>-4142</v>
      </c>
      <c r="E70">
        <v>2</v>
      </c>
      <c r="F70">
        <v>-4142</v>
      </c>
      <c r="G70">
        <v>2</v>
      </c>
      <c r="H70">
        <v>-4142</v>
      </c>
      <c r="I70">
        <v>2</v>
      </c>
      <c r="J70">
        <v>-4142</v>
      </c>
      <c r="K70">
        <v>2</v>
      </c>
      <c r="L70">
        <v>-4142</v>
      </c>
      <c r="M70">
        <v>2</v>
      </c>
      <c r="N70">
        <v>-4142</v>
      </c>
      <c r="O70">
        <v>2</v>
      </c>
    </row>
    <row r="71" spans="1:15">
      <c r="A71" t="s">
        <v>380</v>
      </c>
      <c r="B71" t="s">
        <v>417</v>
      </c>
      <c r="C71" t="s">
        <v>1099</v>
      </c>
      <c r="D71">
        <v>-4142</v>
      </c>
      <c r="E71">
        <v>2</v>
      </c>
      <c r="F71">
        <v>-4142</v>
      </c>
      <c r="G71">
        <v>2</v>
      </c>
      <c r="H71">
        <v>-4142</v>
      </c>
      <c r="I71">
        <v>2</v>
      </c>
      <c r="J71">
        <v>-4142</v>
      </c>
      <c r="K71">
        <v>2</v>
      </c>
      <c r="L71">
        <v>-4142</v>
      </c>
      <c r="M71">
        <v>2</v>
      </c>
      <c r="N71">
        <v>-4142</v>
      </c>
      <c r="O71">
        <v>2</v>
      </c>
    </row>
    <row r="72" spans="1:15">
      <c r="A72" t="s">
        <v>380</v>
      </c>
      <c r="B72" t="s">
        <v>418</v>
      </c>
      <c r="C72" t="s">
        <v>1099</v>
      </c>
      <c r="D72">
        <v>-4142</v>
      </c>
      <c r="E72">
        <v>2</v>
      </c>
      <c r="F72">
        <v>-4142</v>
      </c>
      <c r="G72">
        <v>2</v>
      </c>
      <c r="H72">
        <v>-4142</v>
      </c>
      <c r="I72">
        <v>2</v>
      </c>
      <c r="J72">
        <v>-4142</v>
      </c>
      <c r="K72">
        <v>2</v>
      </c>
      <c r="L72">
        <v>-4142</v>
      </c>
      <c r="M72">
        <v>2</v>
      </c>
      <c r="N72">
        <v>-4142</v>
      </c>
      <c r="O72">
        <v>2</v>
      </c>
    </row>
    <row r="73" spans="1:15">
      <c r="A73" t="s">
        <v>380</v>
      </c>
      <c r="B73" t="s">
        <v>419</v>
      </c>
      <c r="C73" t="s">
        <v>1099</v>
      </c>
      <c r="D73">
        <v>-4142</v>
      </c>
      <c r="E73">
        <v>2</v>
      </c>
      <c r="F73">
        <v>-4142</v>
      </c>
      <c r="G73">
        <v>2</v>
      </c>
      <c r="H73">
        <v>-4142</v>
      </c>
      <c r="I73">
        <v>2</v>
      </c>
      <c r="J73">
        <v>-4142</v>
      </c>
      <c r="K73">
        <v>2</v>
      </c>
      <c r="L73">
        <v>-4142</v>
      </c>
      <c r="M73">
        <v>2</v>
      </c>
      <c r="N73">
        <v>-4142</v>
      </c>
      <c r="O73">
        <v>2</v>
      </c>
    </row>
    <row r="74" spans="1:15">
      <c r="A74" t="s">
        <v>380</v>
      </c>
      <c r="B74" t="s">
        <v>420</v>
      </c>
      <c r="C74" t="s">
        <v>1099</v>
      </c>
      <c r="D74">
        <v>-4142</v>
      </c>
      <c r="E74">
        <v>2</v>
      </c>
      <c r="F74">
        <v>-4142</v>
      </c>
      <c r="G74">
        <v>2</v>
      </c>
      <c r="H74">
        <v>-4142</v>
      </c>
      <c r="I74">
        <v>2</v>
      </c>
      <c r="J74">
        <v>-4142</v>
      </c>
      <c r="K74">
        <v>2</v>
      </c>
      <c r="L74">
        <v>-4142</v>
      </c>
      <c r="M74">
        <v>2</v>
      </c>
      <c r="N74">
        <v>-4142</v>
      </c>
      <c r="O74">
        <v>2</v>
      </c>
    </row>
    <row r="75" spans="1:15">
      <c r="A75" t="s">
        <v>380</v>
      </c>
      <c r="B75" t="s">
        <v>421</v>
      </c>
      <c r="C75" t="s">
        <v>1099</v>
      </c>
      <c r="D75">
        <v>-4142</v>
      </c>
      <c r="E75">
        <v>2</v>
      </c>
      <c r="F75">
        <v>-4142</v>
      </c>
      <c r="G75">
        <v>2</v>
      </c>
      <c r="H75">
        <v>-4142</v>
      </c>
      <c r="I75">
        <v>2</v>
      </c>
      <c r="J75">
        <v>-4142</v>
      </c>
      <c r="K75">
        <v>2</v>
      </c>
      <c r="L75">
        <v>-4142</v>
      </c>
      <c r="M75">
        <v>2</v>
      </c>
      <c r="N75">
        <v>-4142</v>
      </c>
      <c r="O75">
        <v>2</v>
      </c>
    </row>
    <row r="76" spans="1:15">
      <c r="A76" t="s">
        <v>380</v>
      </c>
      <c r="B76" t="s">
        <v>422</v>
      </c>
      <c r="C76" t="s">
        <v>1099</v>
      </c>
      <c r="D76">
        <v>-4142</v>
      </c>
      <c r="E76">
        <v>2</v>
      </c>
      <c r="F76">
        <v>-4142</v>
      </c>
      <c r="G76">
        <v>2</v>
      </c>
      <c r="H76">
        <v>-4142</v>
      </c>
      <c r="I76">
        <v>2</v>
      </c>
      <c r="J76">
        <v>-4142</v>
      </c>
      <c r="K76">
        <v>2</v>
      </c>
      <c r="L76">
        <v>-4142</v>
      </c>
      <c r="M76">
        <v>2</v>
      </c>
      <c r="N76">
        <v>-4142</v>
      </c>
      <c r="O76">
        <v>2</v>
      </c>
    </row>
    <row r="77" spans="1:15">
      <c r="A77" t="s">
        <v>380</v>
      </c>
      <c r="B77" t="s">
        <v>423</v>
      </c>
      <c r="C77" t="s">
        <v>1099</v>
      </c>
      <c r="D77">
        <v>-4142</v>
      </c>
      <c r="E77">
        <v>2</v>
      </c>
      <c r="F77">
        <v>-4142</v>
      </c>
      <c r="G77">
        <v>2</v>
      </c>
      <c r="H77">
        <v>-4142</v>
      </c>
      <c r="I77">
        <v>2</v>
      </c>
      <c r="J77">
        <v>-4142</v>
      </c>
      <c r="K77">
        <v>2</v>
      </c>
      <c r="L77">
        <v>-4142</v>
      </c>
      <c r="M77">
        <v>2</v>
      </c>
      <c r="N77">
        <v>-4142</v>
      </c>
      <c r="O77">
        <v>2</v>
      </c>
    </row>
    <row r="78" spans="1:15">
      <c r="A78" t="s">
        <v>380</v>
      </c>
      <c r="B78" t="s">
        <v>1146</v>
      </c>
      <c r="C78" t="s">
        <v>1099</v>
      </c>
      <c r="D78">
        <v>-4142</v>
      </c>
      <c r="E78">
        <v>2</v>
      </c>
      <c r="F78">
        <v>-4142</v>
      </c>
      <c r="G78">
        <v>2</v>
      </c>
      <c r="H78">
        <v>-4142</v>
      </c>
      <c r="I78">
        <v>2</v>
      </c>
      <c r="J78">
        <v>-4142</v>
      </c>
      <c r="K78">
        <v>2</v>
      </c>
      <c r="L78">
        <v>-4142</v>
      </c>
      <c r="M78">
        <v>2</v>
      </c>
      <c r="N78">
        <v>-4142</v>
      </c>
      <c r="O78">
        <v>2</v>
      </c>
    </row>
    <row r="79" spans="1:15">
      <c r="A79" t="s">
        <v>380</v>
      </c>
      <c r="B79" t="s">
        <v>1147</v>
      </c>
      <c r="C79" t="s">
        <v>1099</v>
      </c>
      <c r="D79">
        <v>-4142</v>
      </c>
      <c r="E79">
        <v>2</v>
      </c>
      <c r="F79">
        <v>-4142</v>
      </c>
      <c r="G79">
        <v>2</v>
      </c>
      <c r="H79">
        <v>-4142</v>
      </c>
      <c r="I79">
        <v>2</v>
      </c>
      <c r="J79">
        <v>-4142</v>
      </c>
      <c r="K79">
        <v>2</v>
      </c>
      <c r="L79">
        <v>-4142</v>
      </c>
      <c r="M79">
        <v>2</v>
      </c>
      <c r="N79">
        <v>-4142</v>
      </c>
      <c r="O79">
        <v>2</v>
      </c>
    </row>
    <row r="80" spans="1:15">
      <c r="A80" t="s">
        <v>380</v>
      </c>
      <c r="B80" t="s">
        <v>1148</v>
      </c>
      <c r="C80" t="s">
        <v>1099</v>
      </c>
      <c r="D80">
        <v>-4142</v>
      </c>
      <c r="E80">
        <v>2</v>
      </c>
      <c r="F80">
        <v>-4142</v>
      </c>
      <c r="G80">
        <v>2</v>
      </c>
      <c r="H80">
        <v>-4142</v>
      </c>
      <c r="I80">
        <v>2</v>
      </c>
      <c r="J80">
        <v>-4142</v>
      </c>
      <c r="K80">
        <v>2</v>
      </c>
      <c r="L80">
        <v>-4142</v>
      </c>
      <c r="M80">
        <v>2</v>
      </c>
      <c r="N80">
        <v>-4142</v>
      </c>
      <c r="O80">
        <v>2</v>
      </c>
    </row>
    <row r="81" spans="1:15">
      <c r="A81" t="s">
        <v>380</v>
      </c>
      <c r="B81" t="s">
        <v>1149</v>
      </c>
      <c r="C81" t="s">
        <v>1099</v>
      </c>
      <c r="D81">
        <v>-4142</v>
      </c>
      <c r="E81">
        <v>2</v>
      </c>
      <c r="F81">
        <v>-4142</v>
      </c>
      <c r="G81">
        <v>2</v>
      </c>
      <c r="H81">
        <v>-4142</v>
      </c>
      <c r="I81">
        <v>2</v>
      </c>
      <c r="J81">
        <v>-4142</v>
      </c>
      <c r="K81">
        <v>2</v>
      </c>
      <c r="L81">
        <v>-4142</v>
      </c>
      <c r="M81">
        <v>2</v>
      </c>
      <c r="N81">
        <v>-4142</v>
      </c>
      <c r="O81">
        <v>2</v>
      </c>
    </row>
    <row r="82" spans="1:15">
      <c r="A82" t="s">
        <v>380</v>
      </c>
      <c r="B82" t="s">
        <v>1150</v>
      </c>
      <c r="C82" t="s">
        <v>1099</v>
      </c>
      <c r="D82">
        <v>-4142</v>
      </c>
      <c r="E82">
        <v>2</v>
      </c>
      <c r="F82">
        <v>-4142</v>
      </c>
      <c r="G82">
        <v>2</v>
      </c>
      <c r="H82">
        <v>-4142</v>
      </c>
      <c r="I82">
        <v>2</v>
      </c>
      <c r="J82">
        <v>-4142</v>
      </c>
      <c r="K82">
        <v>2</v>
      </c>
      <c r="L82">
        <v>-4142</v>
      </c>
      <c r="M82">
        <v>2</v>
      </c>
      <c r="N82">
        <v>-4142</v>
      </c>
      <c r="O82">
        <v>2</v>
      </c>
    </row>
    <row r="83" spans="1:15">
      <c r="A83" t="s">
        <v>380</v>
      </c>
      <c r="B83" t="s">
        <v>1151</v>
      </c>
      <c r="C83" t="s">
        <v>1099</v>
      </c>
      <c r="D83">
        <v>-4142</v>
      </c>
      <c r="E83">
        <v>2</v>
      </c>
      <c r="F83">
        <v>-4142</v>
      </c>
      <c r="G83">
        <v>2</v>
      </c>
      <c r="H83">
        <v>-4142</v>
      </c>
      <c r="I83">
        <v>2</v>
      </c>
      <c r="J83">
        <v>-4142</v>
      </c>
      <c r="K83">
        <v>2</v>
      </c>
      <c r="L83">
        <v>-4142</v>
      </c>
      <c r="M83">
        <v>2</v>
      </c>
      <c r="N83">
        <v>-4142</v>
      </c>
      <c r="O83">
        <v>2</v>
      </c>
    </row>
    <row r="84" spans="1:15">
      <c r="A84" t="s">
        <v>380</v>
      </c>
      <c r="B84" t="s">
        <v>1152</v>
      </c>
      <c r="C84" t="s">
        <v>1099</v>
      </c>
      <c r="D84">
        <v>-4142</v>
      </c>
      <c r="E84">
        <v>2</v>
      </c>
      <c r="F84">
        <v>-4142</v>
      </c>
      <c r="G84">
        <v>2</v>
      </c>
      <c r="H84">
        <v>-4142</v>
      </c>
      <c r="I84">
        <v>2</v>
      </c>
      <c r="J84">
        <v>-4142</v>
      </c>
      <c r="K84">
        <v>2</v>
      </c>
      <c r="L84">
        <v>-4142</v>
      </c>
      <c r="M84">
        <v>2</v>
      </c>
      <c r="N84">
        <v>-4142</v>
      </c>
      <c r="O84">
        <v>2</v>
      </c>
    </row>
    <row r="85" spans="1:15">
      <c r="A85" t="s">
        <v>380</v>
      </c>
      <c r="B85" t="s">
        <v>1153</v>
      </c>
      <c r="C85" t="s">
        <v>1099</v>
      </c>
      <c r="D85">
        <v>-4142</v>
      </c>
      <c r="E85">
        <v>2</v>
      </c>
      <c r="F85">
        <v>-4142</v>
      </c>
      <c r="G85">
        <v>2</v>
      </c>
      <c r="H85">
        <v>-4142</v>
      </c>
      <c r="I85">
        <v>2</v>
      </c>
      <c r="J85">
        <v>-4142</v>
      </c>
      <c r="K85">
        <v>2</v>
      </c>
      <c r="L85">
        <v>-4142</v>
      </c>
      <c r="M85">
        <v>2</v>
      </c>
      <c r="N85">
        <v>-4142</v>
      </c>
      <c r="O85">
        <v>2</v>
      </c>
    </row>
    <row r="86" spans="1:15">
      <c r="A86" t="s">
        <v>380</v>
      </c>
      <c r="B86" t="s">
        <v>1154</v>
      </c>
      <c r="C86" t="s">
        <v>1099</v>
      </c>
      <c r="D86">
        <v>-4142</v>
      </c>
      <c r="E86">
        <v>2</v>
      </c>
      <c r="F86">
        <v>-4142</v>
      </c>
      <c r="G86">
        <v>2</v>
      </c>
      <c r="H86">
        <v>-4142</v>
      </c>
      <c r="I86">
        <v>2</v>
      </c>
      <c r="J86">
        <v>-4142</v>
      </c>
      <c r="K86">
        <v>2</v>
      </c>
      <c r="L86">
        <v>-4142</v>
      </c>
      <c r="M86">
        <v>2</v>
      </c>
      <c r="N86">
        <v>-4142</v>
      </c>
      <c r="O86">
        <v>2</v>
      </c>
    </row>
    <row r="87" spans="1:15">
      <c r="A87" t="s">
        <v>380</v>
      </c>
      <c r="B87" t="s">
        <v>1155</v>
      </c>
      <c r="C87" t="s">
        <v>1099</v>
      </c>
      <c r="D87">
        <v>-4142</v>
      </c>
      <c r="E87">
        <v>2</v>
      </c>
      <c r="F87">
        <v>-4142</v>
      </c>
      <c r="G87">
        <v>2</v>
      </c>
      <c r="H87">
        <v>-4142</v>
      </c>
      <c r="I87">
        <v>2</v>
      </c>
      <c r="J87">
        <v>-4142</v>
      </c>
      <c r="K87">
        <v>2</v>
      </c>
      <c r="L87">
        <v>-4142</v>
      </c>
      <c r="M87">
        <v>2</v>
      </c>
      <c r="N87">
        <v>-4142</v>
      </c>
      <c r="O87">
        <v>2</v>
      </c>
    </row>
    <row r="88" spans="1:15">
      <c r="A88" t="s">
        <v>380</v>
      </c>
      <c r="B88" t="s">
        <v>1156</v>
      </c>
      <c r="C88" t="s">
        <v>1099</v>
      </c>
      <c r="D88">
        <v>-4142</v>
      </c>
      <c r="E88">
        <v>2</v>
      </c>
      <c r="F88">
        <v>-4142</v>
      </c>
      <c r="G88">
        <v>2</v>
      </c>
      <c r="H88">
        <v>-4142</v>
      </c>
      <c r="I88">
        <v>2</v>
      </c>
      <c r="J88">
        <v>-4142</v>
      </c>
      <c r="K88">
        <v>2</v>
      </c>
      <c r="L88">
        <v>-4142</v>
      </c>
      <c r="M88">
        <v>2</v>
      </c>
      <c r="N88">
        <v>-4142</v>
      </c>
      <c r="O88">
        <v>2</v>
      </c>
    </row>
    <row r="89" spans="1:15">
      <c r="A89" t="s">
        <v>380</v>
      </c>
      <c r="B89" t="s">
        <v>1157</v>
      </c>
      <c r="C89" t="s">
        <v>1099</v>
      </c>
      <c r="D89">
        <v>-4142</v>
      </c>
      <c r="E89">
        <v>2</v>
      </c>
      <c r="F89">
        <v>-4142</v>
      </c>
      <c r="G89">
        <v>2</v>
      </c>
      <c r="H89">
        <v>-4142</v>
      </c>
      <c r="I89">
        <v>2</v>
      </c>
      <c r="J89">
        <v>-4142</v>
      </c>
      <c r="K89">
        <v>2</v>
      </c>
      <c r="L89">
        <v>-4142</v>
      </c>
      <c r="M89">
        <v>2</v>
      </c>
      <c r="N89">
        <v>-4142</v>
      </c>
      <c r="O89">
        <v>2</v>
      </c>
    </row>
    <row r="90" spans="1:15">
      <c r="A90" t="s">
        <v>380</v>
      </c>
      <c r="B90" t="s">
        <v>1158</v>
      </c>
      <c r="C90" t="s">
        <v>1099</v>
      </c>
      <c r="D90">
        <v>-4142</v>
      </c>
      <c r="E90">
        <v>2</v>
      </c>
      <c r="F90">
        <v>-4142</v>
      </c>
      <c r="G90">
        <v>2</v>
      </c>
      <c r="H90">
        <v>-4142</v>
      </c>
      <c r="I90">
        <v>2</v>
      </c>
      <c r="J90">
        <v>-4142</v>
      </c>
      <c r="K90">
        <v>2</v>
      </c>
      <c r="L90">
        <v>-4142</v>
      </c>
      <c r="M90">
        <v>2</v>
      </c>
      <c r="N90">
        <v>-4142</v>
      </c>
      <c r="O90">
        <v>2</v>
      </c>
    </row>
    <row r="91" spans="1:15">
      <c r="A91" t="s">
        <v>380</v>
      </c>
      <c r="B91" t="s">
        <v>1159</v>
      </c>
      <c r="C91" t="s">
        <v>1099</v>
      </c>
      <c r="D91">
        <v>-4142</v>
      </c>
      <c r="E91">
        <v>2</v>
      </c>
      <c r="F91">
        <v>-4142</v>
      </c>
      <c r="G91">
        <v>2</v>
      </c>
      <c r="H91">
        <v>-4142</v>
      </c>
      <c r="I91">
        <v>2</v>
      </c>
      <c r="J91">
        <v>-4142</v>
      </c>
      <c r="K91">
        <v>2</v>
      </c>
      <c r="L91">
        <v>-4142</v>
      </c>
      <c r="M91">
        <v>2</v>
      </c>
      <c r="N91">
        <v>-4142</v>
      </c>
      <c r="O91">
        <v>2</v>
      </c>
    </row>
    <row r="92" spans="1:15">
      <c r="A92" t="s">
        <v>380</v>
      </c>
      <c r="B92" t="s">
        <v>1160</v>
      </c>
      <c r="C92" t="s">
        <v>1099</v>
      </c>
      <c r="D92">
        <v>-4142</v>
      </c>
      <c r="E92">
        <v>2</v>
      </c>
      <c r="F92">
        <v>-4142</v>
      </c>
      <c r="G92">
        <v>2</v>
      </c>
      <c r="H92">
        <v>-4142</v>
      </c>
      <c r="I92">
        <v>2</v>
      </c>
      <c r="J92">
        <v>-4142</v>
      </c>
      <c r="K92">
        <v>2</v>
      </c>
      <c r="L92">
        <v>-4142</v>
      </c>
      <c r="M92">
        <v>2</v>
      </c>
      <c r="N92">
        <v>-4142</v>
      </c>
      <c r="O92">
        <v>2</v>
      </c>
    </row>
    <row r="93" spans="1:15">
      <c r="A93" t="s">
        <v>380</v>
      </c>
      <c r="B93" t="s">
        <v>1161</v>
      </c>
      <c r="C93" t="s">
        <v>1099</v>
      </c>
      <c r="D93">
        <v>-4142</v>
      </c>
      <c r="E93">
        <v>2</v>
      </c>
      <c r="F93">
        <v>-4142</v>
      </c>
      <c r="G93">
        <v>2</v>
      </c>
      <c r="H93">
        <v>-4142</v>
      </c>
      <c r="I93">
        <v>2</v>
      </c>
      <c r="J93">
        <v>-4142</v>
      </c>
      <c r="K93">
        <v>2</v>
      </c>
      <c r="L93">
        <v>-4142</v>
      </c>
      <c r="M93">
        <v>2</v>
      </c>
      <c r="N93">
        <v>-4142</v>
      </c>
      <c r="O93">
        <v>2</v>
      </c>
    </row>
    <row r="94" spans="1:15">
      <c r="A94" t="s">
        <v>380</v>
      </c>
      <c r="B94" t="s">
        <v>1162</v>
      </c>
      <c r="C94" t="s">
        <v>1099</v>
      </c>
      <c r="D94">
        <v>-4142</v>
      </c>
      <c r="E94">
        <v>2</v>
      </c>
      <c r="F94">
        <v>-4142</v>
      </c>
      <c r="G94">
        <v>2</v>
      </c>
      <c r="H94">
        <v>-4142</v>
      </c>
      <c r="I94">
        <v>2</v>
      </c>
      <c r="J94">
        <v>-4142</v>
      </c>
      <c r="K94">
        <v>2</v>
      </c>
      <c r="L94">
        <v>-4142</v>
      </c>
      <c r="M94">
        <v>2</v>
      </c>
      <c r="N94">
        <v>-4142</v>
      </c>
      <c r="O94">
        <v>2</v>
      </c>
    </row>
    <row r="95" spans="1:15">
      <c r="A95" t="s">
        <v>380</v>
      </c>
      <c r="B95" t="s">
        <v>424</v>
      </c>
      <c r="C95" t="s">
        <v>1099</v>
      </c>
      <c r="D95">
        <v>-4142</v>
      </c>
      <c r="E95">
        <v>2</v>
      </c>
      <c r="F95">
        <v>-4142</v>
      </c>
      <c r="G95">
        <v>2</v>
      </c>
      <c r="H95">
        <v>-4142</v>
      </c>
      <c r="I95">
        <v>2</v>
      </c>
      <c r="J95">
        <v>-4142</v>
      </c>
      <c r="K95">
        <v>2</v>
      </c>
      <c r="L95">
        <v>-4142</v>
      </c>
      <c r="M95">
        <v>2</v>
      </c>
      <c r="N95">
        <v>-4142</v>
      </c>
      <c r="O95">
        <v>2</v>
      </c>
    </row>
    <row r="96" spans="1:15">
      <c r="A96" t="s">
        <v>380</v>
      </c>
      <c r="B96" t="s">
        <v>425</v>
      </c>
      <c r="C96" t="s">
        <v>1099</v>
      </c>
      <c r="D96">
        <v>-4142</v>
      </c>
      <c r="E96">
        <v>2</v>
      </c>
      <c r="F96">
        <v>-4142</v>
      </c>
      <c r="G96">
        <v>2</v>
      </c>
      <c r="H96">
        <v>-4142</v>
      </c>
      <c r="I96">
        <v>2</v>
      </c>
      <c r="J96">
        <v>-4142</v>
      </c>
      <c r="K96">
        <v>2</v>
      </c>
      <c r="L96">
        <v>-4142</v>
      </c>
      <c r="M96">
        <v>2</v>
      </c>
      <c r="N96">
        <v>-4142</v>
      </c>
      <c r="O96">
        <v>2</v>
      </c>
    </row>
    <row r="97" spans="1:15">
      <c r="A97" t="s">
        <v>380</v>
      </c>
      <c r="B97" t="s">
        <v>426</v>
      </c>
      <c r="C97" t="s">
        <v>1099</v>
      </c>
      <c r="D97">
        <v>-4142</v>
      </c>
      <c r="E97">
        <v>2</v>
      </c>
      <c r="F97">
        <v>-4142</v>
      </c>
      <c r="G97">
        <v>2</v>
      </c>
      <c r="H97">
        <v>-4142</v>
      </c>
      <c r="I97">
        <v>2</v>
      </c>
      <c r="J97">
        <v>-4142</v>
      </c>
      <c r="K97">
        <v>2</v>
      </c>
      <c r="L97">
        <v>-4142</v>
      </c>
      <c r="M97">
        <v>2</v>
      </c>
      <c r="N97">
        <v>-4142</v>
      </c>
      <c r="O97">
        <v>2</v>
      </c>
    </row>
    <row r="98" spans="1:15">
      <c r="A98" t="s">
        <v>380</v>
      </c>
      <c r="B98" t="s">
        <v>427</v>
      </c>
      <c r="C98" t="s">
        <v>1099</v>
      </c>
      <c r="D98">
        <v>-4142</v>
      </c>
      <c r="E98">
        <v>2</v>
      </c>
      <c r="F98">
        <v>-4142</v>
      </c>
      <c r="G98">
        <v>2</v>
      </c>
      <c r="H98">
        <v>-4142</v>
      </c>
      <c r="I98">
        <v>2</v>
      </c>
      <c r="J98">
        <v>-4142</v>
      </c>
      <c r="K98">
        <v>2</v>
      </c>
      <c r="L98">
        <v>-4142</v>
      </c>
      <c r="M98">
        <v>2</v>
      </c>
      <c r="N98">
        <v>-4142</v>
      </c>
      <c r="O98">
        <v>2</v>
      </c>
    </row>
    <row r="99" spans="1:15">
      <c r="A99" t="s">
        <v>380</v>
      </c>
      <c r="B99" t="s">
        <v>428</v>
      </c>
      <c r="C99" t="s">
        <v>1099</v>
      </c>
      <c r="D99">
        <v>-4142</v>
      </c>
      <c r="E99">
        <v>2</v>
      </c>
      <c r="F99">
        <v>-4142</v>
      </c>
      <c r="G99">
        <v>2</v>
      </c>
      <c r="H99">
        <v>-4142</v>
      </c>
      <c r="I99">
        <v>2</v>
      </c>
      <c r="J99">
        <v>-4142</v>
      </c>
      <c r="K99">
        <v>2</v>
      </c>
      <c r="L99">
        <v>-4142</v>
      </c>
      <c r="M99">
        <v>2</v>
      </c>
      <c r="N99">
        <v>-4142</v>
      </c>
      <c r="O99">
        <v>2</v>
      </c>
    </row>
    <row r="100" spans="1:15">
      <c r="A100" t="s">
        <v>380</v>
      </c>
      <c r="B100" t="s">
        <v>429</v>
      </c>
      <c r="C100" t="s">
        <v>1099</v>
      </c>
      <c r="D100">
        <v>-4142</v>
      </c>
      <c r="E100">
        <v>2</v>
      </c>
      <c r="F100">
        <v>-4142</v>
      </c>
      <c r="G100">
        <v>2</v>
      </c>
      <c r="H100">
        <v>-4142</v>
      </c>
      <c r="I100">
        <v>2</v>
      </c>
      <c r="J100">
        <v>-4142</v>
      </c>
      <c r="K100">
        <v>2</v>
      </c>
      <c r="L100">
        <v>-4142</v>
      </c>
      <c r="M100">
        <v>2</v>
      </c>
      <c r="N100">
        <v>-4142</v>
      </c>
      <c r="O100">
        <v>2</v>
      </c>
    </row>
    <row r="101" spans="1:15">
      <c r="A101" t="s">
        <v>380</v>
      </c>
      <c r="B101" t="s">
        <v>430</v>
      </c>
      <c r="C101" t="s">
        <v>1099</v>
      </c>
      <c r="D101">
        <v>-4142</v>
      </c>
      <c r="E101">
        <v>2</v>
      </c>
      <c r="F101">
        <v>-4142</v>
      </c>
      <c r="G101">
        <v>2</v>
      </c>
      <c r="H101">
        <v>-4142</v>
      </c>
      <c r="I101">
        <v>2</v>
      </c>
      <c r="J101">
        <v>-4142</v>
      </c>
      <c r="K101">
        <v>2</v>
      </c>
      <c r="L101">
        <v>-4142</v>
      </c>
      <c r="M101">
        <v>2</v>
      </c>
      <c r="N101">
        <v>-4142</v>
      </c>
      <c r="O101">
        <v>2</v>
      </c>
    </row>
    <row r="102" spans="1:15">
      <c r="A102" t="s">
        <v>380</v>
      </c>
      <c r="B102" t="s">
        <v>431</v>
      </c>
      <c r="C102" t="s">
        <v>1099</v>
      </c>
      <c r="D102">
        <v>-4142</v>
      </c>
      <c r="E102">
        <v>2</v>
      </c>
      <c r="F102">
        <v>-4142</v>
      </c>
      <c r="G102">
        <v>2</v>
      </c>
      <c r="H102">
        <v>-4142</v>
      </c>
      <c r="I102">
        <v>2</v>
      </c>
      <c r="J102">
        <v>-4142</v>
      </c>
      <c r="K102">
        <v>2</v>
      </c>
      <c r="L102">
        <v>-4142</v>
      </c>
      <c r="M102">
        <v>2</v>
      </c>
      <c r="N102">
        <v>-4142</v>
      </c>
      <c r="O102">
        <v>2</v>
      </c>
    </row>
    <row r="103" spans="1:15">
      <c r="A103" t="s">
        <v>380</v>
      </c>
      <c r="B103" t="s">
        <v>432</v>
      </c>
      <c r="C103" t="s">
        <v>1099</v>
      </c>
      <c r="D103">
        <v>-4142</v>
      </c>
      <c r="E103">
        <v>2</v>
      </c>
      <c r="F103">
        <v>-4142</v>
      </c>
      <c r="G103">
        <v>2</v>
      </c>
      <c r="H103">
        <v>-4142</v>
      </c>
      <c r="I103">
        <v>2</v>
      </c>
      <c r="J103">
        <v>-4142</v>
      </c>
      <c r="K103">
        <v>2</v>
      </c>
      <c r="L103">
        <v>-4142</v>
      </c>
      <c r="M103">
        <v>2</v>
      </c>
      <c r="N103">
        <v>-4142</v>
      </c>
      <c r="O103">
        <v>2</v>
      </c>
    </row>
    <row r="104" spans="1:15">
      <c r="A104" t="s">
        <v>380</v>
      </c>
      <c r="B104" t="s">
        <v>433</v>
      </c>
      <c r="C104" t="s">
        <v>1099</v>
      </c>
      <c r="D104">
        <v>-4142</v>
      </c>
      <c r="E104">
        <v>2</v>
      </c>
      <c r="F104">
        <v>-4142</v>
      </c>
      <c r="G104">
        <v>2</v>
      </c>
      <c r="H104">
        <v>-4142</v>
      </c>
      <c r="I104">
        <v>2</v>
      </c>
      <c r="J104">
        <v>-4142</v>
      </c>
      <c r="K104">
        <v>2</v>
      </c>
      <c r="L104">
        <v>-4142</v>
      </c>
      <c r="M104">
        <v>2</v>
      </c>
      <c r="N104">
        <v>-4142</v>
      </c>
      <c r="O104">
        <v>2</v>
      </c>
    </row>
    <row r="105" spans="1:15">
      <c r="A105" t="s">
        <v>380</v>
      </c>
      <c r="B105" t="s">
        <v>434</v>
      </c>
      <c r="C105" t="s">
        <v>1099</v>
      </c>
      <c r="D105">
        <v>-4142</v>
      </c>
      <c r="E105">
        <v>2</v>
      </c>
      <c r="F105">
        <v>-4142</v>
      </c>
      <c r="G105">
        <v>2</v>
      </c>
      <c r="H105">
        <v>-4142</v>
      </c>
      <c r="I105">
        <v>2</v>
      </c>
      <c r="J105">
        <v>-4142</v>
      </c>
      <c r="K105">
        <v>2</v>
      </c>
      <c r="L105">
        <v>-4142</v>
      </c>
      <c r="M105">
        <v>2</v>
      </c>
      <c r="N105">
        <v>-4142</v>
      </c>
      <c r="O105">
        <v>2</v>
      </c>
    </row>
    <row r="106" spans="1:15">
      <c r="A106" t="s">
        <v>380</v>
      </c>
      <c r="B106" t="s">
        <v>435</v>
      </c>
      <c r="C106" t="s">
        <v>1099</v>
      </c>
      <c r="D106">
        <v>-4142</v>
      </c>
      <c r="E106">
        <v>2</v>
      </c>
      <c r="F106">
        <v>-4142</v>
      </c>
      <c r="G106">
        <v>2</v>
      </c>
      <c r="H106">
        <v>-4142</v>
      </c>
      <c r="I106">
        <v>2</v>
      </c>
      <c r="J106">
        <v>-4142</v>
      </c>
      <c r="K106">
        <v>2</v>
      </c>
      <c r="L106">
        <v>-4142</v>
      </c>
      <c r="M106">
        <v>2</v>
      </c>
      <c r="N106">
        <v>-4142</v>
      </c>
      <c r="O106">
        <v>2</v>
      </c>
    </row>
    <row r="107" spans="1:15">
      <c r="A107" t="s">
        <v>380</v>
      </c>
      <c r="B107" t="s">
        <v>436</v>
      </c>
      <c r="C107" t="s">
        <v>1099</v>
      </c>
      <c r="D107">
        <v>-4142</v>
      </c>
      <c r="E107">
        <v>2</v>
      </c>
      <c r="F107">
        <v>-4142</v>
      </c>
      <c r="G107">
        <v>2</v>
      </c>
      <c r="H107">
        <v>-4142</v>
      </c>
      <c r="I107">
        <v>2</v>
      </c>
      <c r="J107">
        <v>-4142</v>
      </c>
      <c r="K107">
        <v>2</v>
      </c>
      <c r="L107">
        <v>-4142</v>
      </c>
      <c r="M107">
        <v>2</v>
      </c>
      <c r="N107">
        <v>-4142</v>
      </c>
      <c r="O107">
        <v>2</v>
      </c>
    </row>
    <row r="108" spans="1:15">
      <c r="A108" t="s">
        <v>380</v>
      </c>
      <c r="B108" t="s">
        <v>437</v>
      </c>
      <c r="C108" t="s">
        <v>1099</v>
      </c>
      <c r="D108">
        <v>-4142</v>
      </c>
      <c r="E108">
        <v>2</v>
      </c>
      <c r="F108">
        <v>-4142</v>
      </c>
      <c r="G108">
        <v>2</v>
      </c>
      <c r="H108">
        <v>-4142</v>
      </c>
      <c r="I108">
        <v>2</v>
      </c>
      <c r="J108">
        <v>-4142</v>
      </c>
      <c r="K108">
        <v>2</v>
      </c>
      <c r="L108">
        <v>-4142</v>
      </c>
      <c r="M108">
        <v>2</v>
      </c>
      <c r="N108">
        <v>-4142</v>
      </c>
      <c r="O108">
        <v>2</v>
      </c>
    </row>
    <row r="109" spans="1:15">
      <c r="A109" t="s">
        <v>380</v>
      </c>
      <c r="B109" t="s">
        <v>1163</v>
      </c>
      <c r="C109" t="s">
        <v>1099</v>
      </c>
      <c r="D109">
        <v>-4142</v>
      </c>
      <c r="E109">
        <v>2</v>
      </c>
      <c r="F109">
        <v>-4142</v>
      </c>
      <c r="G109">
        <v>2</v>
      </c>
      <c r="H109">
        <v>-4142</v>
      </c>
      <c r="I109">
        <v>2</v>
      </c>
      <c r="J109">
        <v>-4142</v>
      </c>
      <c r="K109">
        <v>2</v>
      </c>
      <c r="L109">
        <v>-4142</v>
      </c>
      <c r="M109">
        <v>2</v>
      </c>
      <c r="N109">
        <v>-4142</v>
      </c>
      <c r="O109">
        <v>2</v>
      </c>
    </row>
    <row r="110" spans="1:15">
      <c r="A110" t="s">
        <v>380</v>
      </c>
      <c r="B110" t="s">
        <v>1164</v>
      </c>
      <c r="C110" t="s">
        <v>1099</v>
      </c>
      <c r="D110">
        <v>-4142</v>
      </c>
      <c r="E110">
        <v>2</v>
      </c>
      <c r="F110">
        <v>-4142</v>
      </c>
      <c r="G110">
        <v>2</v>
      </c>
      <c r="H110">
        <v>-4142</v>
      </c>
      <c r="I110">
        <v>2</v>
      </c>
      <c r="J110">
        <v>-4142</v>
      </c>
      <c r="K110">
        <v>2</v>
      </c>
      <c r="L110">
        <v>-4142</v>
      </c>
      <c r="M110">
        <v>2</v>
      </c>
      <c r="N110">
        <v>-4142</v>
      </c>
      <c r="O110">
        <v>2</v>
      </c>
    </row>
    <row r="111" spans="1:15">
      <c r="A111" t="s">
        <v>380</v>
      </c>
      <c r="B111" t="s">
        <v>1165</v>
      </c>
      <c r="C111" t="s">
        <v>1099</v>
      </c>
      <c r="D111">
        <v>-4142</v>
      </c>
      <c r="E111">
        <v>2</v>
      </c>
      <c r="F111">
        <v>-4142</v>
      </c>
      <c r="G111">
        <v>2</v>
      </c>
      <c r="H111">
        <v>-4142</v>
      </c>
      <c r="I111">
        <v>2</v>
      </c>
      <c r="J111">
        <v>-4142</v>
      </c>
      <c r="K111">
        <v>2</v>
      </c>
      <c r="L111">
        <v>-4142</v>
      </c>
      <c r="M111">
        <v>2</v>
      </c>
      <c r="N111">
        <v>-4142</v>
      </c>
      <c r="O111">
        <v>2</v>
      </c>
    </row>
    <row r="112" spans="1:15">
      <c r="A112" t="s">
        <v>380</v>
      </c>
      <c r="B112" t="s">
        <v>1166</v>
      </c>
      <c r="C112" t="s">
        <v>1099</v>
      </c>
      <c r="D112">
        <v>-4142</v>
      </c>
      <c r="E112">
        <v>2</v>
      </c>
      <c r="F112">
        <v>-4142</v>
      </c>
      <c r="G112">
        <v>2</v>
      </c>
      <c r="H112">
        <v>-4142</v>
      </c>
      <c r="I112">
        <v>2</v>
      </c>
      <c r="J112">
        <v>-4142</v>
      </c>
      <c r="K112">
        <v>2</v>
      </c>
      <c r="L112">
        <v>-4142</v>
      </c>
      <c r="M112">
        <v>2</v>
      </c>
      <c r="N112">
        <v>-4142</v>
      </c>
      <c r="O112">
        <v>2</v>
      </c>
    </row>
    <row r="113" spans="1:15">
      <c r="A113" t="s">
        <v>380</v>
      </c>
      <c r="B113" t="s">
        <v>1167</v>
      </c>
      <c r="C113" t="s">
        <v>1099</v>
      </c>
      <c r="D113">
        <v>-4142</v>
      </c>
      <c r="E113">
        <v>2</v>
      </c>
      <c r="F113">
        <v>-4142</v>
      </c>
      <c r="G113">
        <v>2</v>
      </c>
      <c r="H113">
        <v>-4142</v>
      </c>
      <c r="I113">
        <v>2</v>
      </c>
      <c r="J113">
        <v>-4142</v>
      </c>
      <c r="K113">
        <v>2</v>
      </c>
      <c r="L113">
        <v>-4142</v>
      </c>
      <c r="M113">
        <v>2</v>
      </c>
      <c r="N113">
        <v>-4142</v>
      </c>
      <c r="O113">
        <v>2</v>
      </c>
    </row>
    <row r="114" spans="1:15">
      <c r="A114" t="s">
        <v>380</v>
      </c>
      <c r="B114" t="s">
        <v>1168</v>
      </c>
      <c r="C114" t="s">
        <v>1099</v>
      </c>
      <c r="D114">
        <v>-4142</v>
      </c>
      <c r="E114">
        <v>2</v>
      </c>
      <c r="F114">
        <v>-4142</v>
      </c>
      <c r="G114">
        <v>2</v>
      </c>
      <c r="H114">
        <v>-4142</v>
      </c>
      <c r="I114">
        <v>2</v>
      </c>
      <c r="J114">
        <v>-4142</v>
      </c>
      <c r="K114">
        <v>2</v>
      </c>
      <c r="L114">
        <v>-4142</v>
      </c>
      <c r="M114">
        <v>2</v>
      </c>
      <c r="N114">
        <v>-4142</v>
      </c>
      <c r="O114">
        <v>2</v>
      </c>
    </row>
    <row r="115" spans="1:15">
      <c r="A115" t="s">
        <v>380</v>
      </c>
      <c r="B115" t="s">
        <v>1169</v>
      </c>
      <c r="C115" t="s">
        <v>1099</v>
      </c>
      <c r="D115">
        <v>-4142</v>
      </c>
      <c r="E115">
        <v>2</v>
      </c>
      <c r="F115">
        <v>-4142</v>
      </c>
      <c r="G115">
        <v>2</v>
      </c>
      <c r="H115">
        <v>-4142</v>
      </c>
      <c r="I115">
        <v>2</v>
      </c>
      <c r="J115">
        <v>-4142</v>
      </c>
      <c r="K115">
        <v>2</v>
      </c>
      <c r="L115">
        <v>-4142</v>
      </c>
      <c r="M115">
        <v>2</v>
      </c>
      <c r="N115">
        <v>-4142</v>
      </c>
      <c r="O115">
        <v>2</v>
      </c>
    </row>
    <row r="116" spans="1:15">
      <c r="A116" t="s">
        <v>380</v>
      </c>
      <c r="B116" t="s">
        <v>1170</v>
      </c>
      <c r="C116" t="s">
        <v>1099</v>
      </c>
      <c r="D116">
        <v>-4142</v>
      </c>
      <c r="E116">
        <v>2</v>
      </c>
      <c r="F116">
        <v>-4142</v>
      </c>
      <c r="G116">
        <v>2</v>
      </c>
      <c r="H116">
        <v>-4142</v>
      </c>
      <c r="I116">
        <v>2</v>
      </c>
      <c r="J116">
        <v>-4142</v>
      </c>
      <c r="K116">
        <v>2</v>
      </c>
      <c r="L116">
        <v>-4142</v>
      </c>
      <c r="M116">
        <v>2</v>
      </c>
      <c r="N116">
        <v>-4142</v>
      </c>
      <c r="O116">
        <v>2</v>
      </c>
    </row>
    <row r="117" spans="1:15">
      <c r="A117" t="s">
        <v>380</v>
      </c>
      <c r="B117" t="s">
        <v>1171</v>
      </c>
      <c r="C117" t="s">
        <v>1099</v>
      </c>
      <c r="D117">
        <v>-4142</v>
      </c>
      <c r="E117">
        <v>2</v>
      </c>
      <c r="F117">
        <v>-4142</v>
      </c>
      <c r="G117">
        <v>2</v>
      </c>
      <c r="H117">
        <v>-4142</v>
      </c>
      <c r="I117">
        <v>2</v>
      </c>
      <c r="J117">
        <v>-4142</v>
      </c>
      <c r="K117">
        <v>2</v>
      </c>
      <c r="L117">
        <v>-4142</v>
      </c>
      <c r="M117">
        <v>2</v>
      </c>
      <c r="N117">
        <v>-4142</v>
      </c>
      <c r="O117">
        <v>2</v>
      </c>
    </row>
    <row r="118" spans="1:15">
      <c r="A118" t="s">
        <v>380</v>
      </c>
      <c r="B118" t="s">
        <v>1172</v>
      </c>
      <c r="C118" t="s">
        <v>1099</v>
      </c>
      <c r="D118">
        <v>-4142</v>
      </c>
      <c r="E118">
        <v>2</v>
      </c>
      <c r="F118">
        <v>-4142</v>
      </c>
      <c r="G118">
        <v>2</v>
      </c>
      <c r="H118">
        <v>-4142</v>
      </c>
      <c r="I118">
        <v>2</v>
      </c>
      <c r="J118">
        <v>-4142</v>
      </c>
      <c r="K118">
        <v>2</v>
      </c>
      <c r="L118">
        <v>-4142</v>
      </c>
      <c r="M118">
        <v>2</v>
      </c>
      <c r="N118">
        <v>-4142</v>
      </c>
      <c r="O118">
        <v>2</v>
      </c>
    </row>
    <row r="119" spans="1:15">
      <c r="A119" t="s">
        <v>380</v>
      </c>
      <c r="B119" t="s">
        <v>1173</v>
      </c>
      <c r="C119" t="s">
        <v>1099</v>
      </c>
      <c r="D119">
        <v>-4142</v>
      </c>
      <c r="E119">
        <v>2</v>
      </c>
      <c r="F119">
        <v>-4142</v>
      </c>
      <c r="G119">
        <v>2</v>
      </c>
      <c r="H119">
        <v>-4142</v>
      </c>
      <c r="I119">
        <v>2</v>
      </c>
      <c r="J119">
        <v>-4142</v>
      </c>
      <c r="K119">
        <v>2</v>
      </c>
      <c r="L119">
        <v>-4142</v>
      </c>
      <c r="M119">
        <v>2</v>
      </c>
      <c r="N119">
        <v>-4142</v>
      </c>
      <c r="O119">
        <v>2</v>
      </c>
    </row>
    <row r="120" spans="1:15">
      <c r="A120" t="s">
        <v>380</v>
      </c>
      <c r="B120" t="s">
        <v>1174</v>
      </c>
      <c r="C120" t="s">
        <v>1099</v>
      </c>
      <c r="D120">
        <v>-4142</v>
      </c>
      <c r="E120">
        <v>2</v>
      </c>
      <c r="F120">
        <v>-4142</v>
      </c>
      <c r="G120">
        <v>2</v>
      </c>
      <c r="H120">
        <v>-4142</v>
      </c>
      <c r="I120">
        <v>2</v>
      </c>
      <c r="J120">
        <v>-4142</v>
      </c>
      <c r="K120">
        <v>2</v>
      </c>
      <c r="L120">
        <v>-4142</v>
      </c>
      <c r="M120">
        <v>2</v>
      </c>
      <c r="N120">
        <v>-4142</v>
      </c>
      <c r="O120">
        <v>2</v>
      </c>
    </row>
    <row r="121" spans="1:15">
      <c r="A121" t="s">
        <v>380</v>
      </c>
      <c r="B121" t="s">
        <v>1175</v>
      </c>
      <c r="C121" t="s">
        <v>1099</v>
      </c>
      <c r="D121">
        <v>-4142</v>
      </c>
      <c r="E121">
        <v>2</v>
      </c>
      <c r="F121">
        <v>-4142</v>
      </c>
      <c r="G121">
        <v>2</v>
      </c>
      <c r="H121">
        <v>-4142</v>
      </c>
      <c r="I121">
        <v>2</v>
      </c>
      <c r="J121">
        <v>-4142</v>
      </c>
      <c r="K121">
        <v>2</v>
      </c>
      <c r="L121">
        <v>-4142</v>
      </c>
      <c r="M121">
        <v>2</v>
      </c>
      <c r="N121">
        <v>-4142</v>
      </c>
      <c r="O121">
        <v>2</v>
      </c>
    </row>
    <row r="122" spans="1:15">
      <c r="A122" t="s">
        <v>380</v>
      </c>
      <c r="B122" t="s">
        <v>1176</v>
      </c>
      <c r="C122" t="s">
        <v>1099</v>
      </c>
      <c r="D122">
        <v>-4142</v>
      </c>
      <c r="E122">
        <v>2</v>
      </c>
      <c r="F122">
        <v>-4142</v>
      </c>
      <c r="G122">
        <v>2</v>
      </c>
      <c r="H122">
        <v>-4142</v>
      </c>
      <c r="I122">
        <v>2</v>
      </c>
      <c r="J122">
        <v>-4142</v>
      </c>
      <c r="K122">
        <v>2</v>
      </c>
      <c r="L122">
        <v>-4142</v>
      </c>
      <c r="M122">
        <v>2</v>
      </c>
      <c r="N122">
        <v>-4142</v>
      </c>
      <c r="O122">
        <v>2</v>
      </c>
    </row>
    <row r="123" spans="1:15">
      <c r="A123" t="s">
        <v>380</v>
      </c>
      <c r="B123" t="s">
        <v>1177</v>
      </c>
      <c r="C123" t="s">
        <v>1099</v>
      </c>
      <c r="D123">
        <v>-4142</v>
      </c>
      <c r="E123">
        <v>2</v>
      </c>
      <c r="F123">
        <v>-4142</v>
      </c>
      <c r="G123">
        <v>2</v>
      </c>
      <c r="H123">
        <v>-4142</v>
      </c>
      <c r="I123">
        <v>2</v>
      </c>
      <c r="J123">
        <v>-4142</v>
      </c>
      <c r="K123">
        <v>2</v>
      </c>
      <c r="L123">
        <v>-4142</v>
      </c>
      <c r="M123">
        <v>2</v>
      </c>
      <c r="N123">
        <v>-4142</v>
      </c>
      <c r="O123">
        <v>2</v>
      </c>
    </row>
    <row r="124" spans="1:15">
      <c r="A124" t="s">
        <v>380</v>
      </c>
      <c r="B124" t="s">
        <v>1178</v>
      </c>
      <c r="C124" t="s">
        <v>1099</v>
      </c>
      <c r="D124">
        <v>-4142</v>
      </c>
      <c r="E124">
        <v>2</v>
      </c>
      <c r="F124">
        <v>-4142</v>
      </c>
      <c r="G124">
        <v>2</v>
      </c>
      <c r="H124">
        <v>-4142</v>
      </c>
      <c r="I124">
        <v>2</v>
      </c>
      <c r="J124">
        <v>-4142</v>
      </c>
      <c r="K124">
        <v>2</v>
      </c>
      <c r="L124">
        <v>-4142</v>
      </c>
      <c r="M124">
        <v>2</v>
      </c>
      <c r="N124">
        <v>-4142</v>
      </c>
      <c r="O124">
        <v>2</v>
      </c>
    </row>
    <row r="125" spans="1:15">
      <c r="A125" t="s">
        <v>380</v>
      </c>
      <c r="B125" t="s">
        <v>1179</v>
      </c>
      <c r="C125" t="s">
        <v>1099</v>
      </c>
      <c r="D125">
        <v>-4142</v>
      </c>
      <c r="E125">
        <v>2</v>
      </c>
      <c r="F125">
        <v>-4142</v>
      </c>
      <c r="G125">
        <v>2</v>
      </c>
      <c r="H125">
        <v>-4142</v>
      </c>
      <c r="I125">
        <v>2</v>
      </c>
      <c r="J125">
        <v>-4142</v>
      </c>
      <c r="K125">
        <v>2</v>
      </c>
      <c r="L125">
        <v>-4142</v>
      </c>
      <c r="M125">
        <v>2</v>
      </c>
      <c r="N125">
        <v>-4142</v>
      </c>
      <c r="O125">
        <v>2</v>
      </c>
    </row>
    <row r="126" spans="1:15">
      <c r="A126" t="s">
        <v>380</v>
      </c>
      <c r="B126" t="s">
        <v>438</v>
      </c>
      <c r="C126" t="s">
        <v>1099</v>
      </c>
      <c r="D126">
        <v>-4142</v>
      </c>
      <c r="E126">
        <v>2</v>
      </c>
      <c r="F126">
        <v>-4142</v>
      </c>
      <c r="G126">
        <v>2</v>
      </c>
      <c r="H126">
        <v>-4142</v>
      </c>
      <c r="I126">
        <v>2</v>
      </c>
      <c r="J126">
        <v>-4142</v>
      </c>
      <c r="K126">
        <v>2</v>
      </c>
      <c r="L126">
        <v>-4142</v>
      </c>
      <c r="M126">
        <v>2</v>
      </c>
      <c r="N126">
        <v>-4142</v>
      </c>
      <c r="O126">
        <v>2</v>
      </c>
    </row>
    <row r="127" spans="1:15">
      <c r="A127" t="s">
        <v>380</v>
      </c>
      <c r="B127" t="s">
        <v>439</v>
      </c>
      <c r="C127" t="s">
        <v>1099</v>
      </c>
      <c r="D127">
        <v>-4142</v>
      </c>
      <c r="E127">
        <v>2</v>
      </c>
      <c r="F127">
        <v>-4142</v>
      </c>
      <c r="G127">
        <v>2</v>
      </c>
      <c r="H127">
        <v>-4142</v>
      </c>
      <c r="I127">
        <v>2</v>
      </c>
      <c r="J127">
        <v>-4142</v>
      </c>
      <c r="K127">
        <v>2</v>
      </c>
      <c r="L127">
        <v>-4142</v>
      </c>
      <c r="M127">
        <v>2</v>
      </c>
      <c r="N127">
        <v>-4142</v>
      </c>
      <c r="O127">
        <v>2</v>
      </c>
    </row>
    <row r="128" spans="1:15">
      <c r="A128" t="s">
        <v>380</v>
      </c>
      <c r="B128" t="s">
        <v>440</v>
      </c>
      <c r="C128" t="s">
        <v>1099</v>
      </c>
      <c r="D128">
        <v>-4142</v>
      </c>
      <c r="E128">
        <v>2</v>
      </c>
      <c r="F128">
        <v>-4142</v>
      </c>
      <c r="G128">
        <v>2</v>
      </c>
      <c r="H128">
        <v>-4142</v>
      </c>
      <c r="I128">
        <v>2</v>
      </c>
      <c r="J128">
        <v>-4142</v>
      </c>
      <c r="K128">
        <v>2</v>
      </c>
      <c r="L128">
        <v>-4142</v>
      </c>
      <c r="M128">
        <v>2</v>
      </c>
      <c r="N128">
        <v>-4142</v>
      </c>
      <c r="O128">
        <v>2</v>
      </c>
    </row>
    <row r="129" spans="1:15">
      <c r="A129" t="s">
        <v>380</v>
      </c>
      <c r="B129" t="s">
        <v>441</v>
      </c>
      <c r="C129" t="s">
        <v>1099</v>
      </c>
      <c r="D129">
        <v>-4142</v>
      </c>
      <c r="E129">
        <v>2</v>
      </c>
      <c r="F129">
        <v>-4142</v>
      </c>
      <c r="G129">
        <v>2</v>
      </c>
      <c r="H129">
        <v>-4142</v>
      </c>
      <c r="I129">
        <v>2</v>
      </c>
      <c r="J129">
        <v>-4142</v>
      </c>
      <c r="K129">
        <v>2</v>
      </c>
      <c r="L129">
        <v>-4142</v>
      </c>
      <c r="M129">
        <v>2</v>
      </c>
      <c r="N129">
        <v>-4142</v>
      </c>
      <c r="O129">
        <v>2</v>
      </c>
    </row>
    <row r="130" spans="1:15">
      <c r="A130" t="s">
        <v>380</v>
      </c>
      <c r="B130" t="s">
        <v>442</v>
      </c>
      <c r="C130" t="s">
        <v>1099</v>
      </c>
      <c r="D130">
        <v>-4142</v>
      </c>
      <c r="E130">
        <v>2</v>
      </c>
      <c r="F130">
        <v>-4142</v>
      </c>
      <c r="G130">
        <v>2</v>
      </c>
      <c r="H130">
        <v>-4142</v>
      </c>
      <c r="I130">
        <v>2</v>
      </c>
      <c r="J130">
        <v>-4142</v>
      </c>
      <c r="K130">
        <v>2</v>
      </c>
      <c r="L130">
        <v>-4142</v>
      </c>
      <c r="M130">
        <v>2</v>
      </c>
      <c r="N130">
        <v>-4142</v>
      </c>
      <c r="O130">
        <v>2</v>
      </c>
    </row>
    <row r="131" spans="1:15">
      <c r="A131" t="s">
        <v>380</v>
      </c>
      <c r="B131" t="s">
        <v>443</v>
      </c>
      <c r="C131" t="s">
        <v>1099</v>
      </c>
      <c r="D131">
        <v>-4142</v>
      </c>
      <c r="E131">
        <v>2</v>
      </c>
      <c r="F131">
        <v>-4142</v>
      </c>
      <c r="G131">
        <v>2</v>
      </c>
      <c r="H131">
        <v>-4142</v>
      </c>
      <c r="I131">
        <v>2</v>
      </c>
      <c r="J131">
        <v>-4142</v>
      </c>
      <c r="K131">
        <v>2</v>
      </c>
      <c r="L131">
        <v>-4142</v>
      </c>
      <c r="M131">
        <v>2</v>
      </c>
      <c r="N131">
        <v>-4142</v>
      </c>
      <c r="O131">
        <v>2</v>
      </c>
    </row>
    <row r="132" spans="1:15">
      <c r="A132" t="s">
        <v>380</v>
      </c>
      <c r="B132" t="s">
        <v>444</v>
      </c>
      <c r="C132" t="s">
        <v>1099</v>
      </c>
      <c r="D132">
        <v>-4142</v>
      </c>
      <c r="E132">
        <v>2</v>
      </c>
      <c r="F132">
        <v>-4142</v>
      </c>
      <c r="G132">
        <v>2</v>
      </c>
      <c r="H132">
        <v>-4142</v>
      </c>
      <c r="I132">
        <v>2</v>
      </c>
      <c r="J132">
        <v>-4142</v>
      </c>
      <c r="K132">
        <v>2</v>
      </c>
      <c r="L132">
        <v>-4142</v>
      </c>
      <c r="M132">
        <v>2</v>
      </c>
      <c r="N132">
        <v>-4142</v>
      </c>
      <c r="O132">
        <v>2</v>
      </c>
    </row>
    <row r="133" spans="1:15">
      <c r="A133" t="s">
        <v>380</v>
      </c>
      <c r="B133" t="s">
        <v>445</v>
      </c>
      <c r="C133" t="s">
        <v>1099</v>
      </c>
      <c r="D133">
        <v>-4142</v>
      </c>
      <c r="E133">
        <v>2</v>
      </c>
      <c r="F133">
        <v>-4142</v>
      </c>
      <c r="G133">
        <v>2</v>
      </c>
      <c r="H133">
        <v>-4142</v>
      </c>
      <c r="I133">
        <v>2</v>
      </c>
      <c r="J133">
        <v>-4142</v>
      </c>
      <c r="K133">
        <v>2</v>
      </c>
      <c r="L133">
        <v>-4142</v>
      </c>
      <c r="M133">
        <v>2</v>
      </c>
      <c r="N133">
        <v>-4142</v>
      </c>
      <c r="O133">
        <v>2</v>
      </c>
    </row>
    <row r="134" spans="1:15">
      <c r="A134" t="s">
        <v>380</v>
      </c>
      <c r="B134" t="s">
        <v>446</v>
      </c>
      <c r="C134" t="s">
        <v>1099</v>
      </c>
      <c r="D134">
        <v>-4142</v>
      </c>
      <c r="E134">
        <v>2</v>
      </c>
      <c r="F134">
        <v>-4142</v>
      </c>
      <c r="G134">
        <v>2</v>
      </c>
      <c r="H134">
        <v>-4142</v>
      </c>
      <c r="I134">
        <v>2</v>
      </c>
      <c r="J134">
        <v>-4142</v>
      </c>
      <c r="K134">
        <v>2</v>
      </c>
      <c r="L134">
        <v>-4142</v>
      </c>
      <c r="M134">
        <v>2</v>
      </c>
      <c r="N134">
        <v>-4142</v>
      </c>
      <c r="O134">
        <v>2</v>
      </c>
    </row>
    <row r="135" spans="1:15">
      <c r="A135" t="s">
        <v>380</v>
      </c>
      <c r="B135" t="s">
        <v>447</v>
      </c>
      <c r="C135" t="s">
        <v>1099</v>
      </c>
      <c r="D135">
        <v>-4142</v>
      </c>
      <c r="E135">
        <v>2</v>
      </c>
      <c r="F135">
        <v>-4142</v>
      </c>
      <c r="G135">
        <v>2</v>
      </c>
      <c r="H135">
        <v>-4142</v>
      </c>
      <c r="I135">
        <v>2</v>
      </c>
      <c r="J135">
        <v>-4142</v>
      </c>
      <c r="K135">
        <v>2</v>
      </c>
      <c r="L135">
        <v>-4142</v>
      </c>
      <c r="M135">
        <v>2</v>
      </c>
      <c r="N135">
        <v>-4142</v>
      </c>
      <c r="O135">
        <v>2</v>
      </c>
    </row>
    <row r="136" spans="1:15">
      <c r="A136" t="s">
        <v>380</v>
      </c>
      <c r="B136" t="s">
        <v>448</v>
      </c>
      <c r="C136" t="s">
        <v>1099</v>
      </c>
      <c r="D136">
        <v>-4142</v>
      </c>
      <c r="E136">
        <v>2</v>
      </c>
      <c r="F136">
        <v>-4142</v>
      </c>
      <c r="G136">
        <v>2</v>
      </c>
      <c r="H136">
        <v>-4142</v>
      </c>
      <c r="I136">
        <v>2</v>
      </c>
      <c r="J136">
        <v>-4142</v>
      </c>
      <c r="K136">
        <v>2</v>
      </c>
      <c r="L136">
        <v>-4142</v>
      </c>
      <c r="M136">
        <v>2</v>
      </c>
      <c r="N136">
        <v>-4142</v>
      </c>
      <c r="O136">
        <v>2</v>
      </c>
    </row>
    <row r="137" spans="1:15">
      <c r="A137" t="s">
        <v>380</v>
      </c>
      <c r="B137" t="s">
        <v>449</v>
      </c>
      <c r="C137" t="s">
        <v>1099</v>
      </c>
      <c r="D137">
        <v>-4142</v>
      </c>
      <c r="E137">
        <v>2</v>
      </c>
      <c r="F137">
        <v>-4142</v>
      </c>
      <c r="G137">
        <v>2</v>
      </c>
      <c r="H137">
        <v>-4142</v>
      </c>
      <c r="I137">
        <v>2</v>
      </c>
      <c r="J137">
        <v>-4142</v>
      </c>
      <c r="K137">
        <v>2</v>
      </c>
      <c r="L137">
        <v>-4142</v>
      </c>
      <c r="M137">
        <v>2</v>
      </c>
      <c r="N137">
        <v>-4142</v>
      </c>
      <c r="O137">
        <v>2</v>
      </c>
    </row>
    <row r="138" spans="1:15">
      <c r="A138" t="s">
        <v>380</v>
      </c>
      <c r="B138" t="s">
        <v>450</v>
      </c>
      <c r="C138" t="s">
        <v>1099</v>
      </c>
      <c r="D138">
        <v>-4142</v>
      </c>
      <c r="E138">
        <v>2</v>
      </c>
      <c r="F138">
        <v>-4142</v>
      </c>
      <c r="G138">
        <v>2</v>
      </c>
      <c r="H138">
        <v>-4142</v>
      </c>
      <c r="I138">
        <v>2</v>
      </c>
      <c r="J138">
        <v>-4142</v>
      </c>
      <c r="K138">
        <v>2</v>
      </c>
      <c r="L138">
        <v>-4142</v>
      </c>
      <c r="M138">
        <v>2</v>
      </c>
      <c r="N138">
        <v>-4142</v>
      </c>
      <c r="O138">
        <v>2</v>
      </c>
    </row>
    <row r="139" spans="1:15">
      <c r="A139" t="s">
        <v>380</v>
      </c>
      <c r="B139" t="s">
        <v>451</v>
      </c>
      <c r="C139" t="s">
        <v>1099</v>
      </c>
      <c r="D139">
        <v>-4142</v>
      </c>
      <c r="E139">
        <v>2</v>
      </c>
      <c r="F139">
        <v>-4142</v>
      </c>
      <c r="G139">
        <v>2</v>
      </c>
      <c r="H139">
        <v>-4142</v>
      </c>
      <c r="I139">
        <v>2</v>
      </c>
      <c r="J139">
        <v>-4142</v>
      </c>
      <c r="K139">
        <v>2</v>
      </c>
      <c r="L139">
        <v>-4142</v>
      </c>
      <c r="M139">
        <v>2</v>
      </c>
      <c r="N139">
        <v>-4142</v>
      </c>
      <c r="O139">
        <v>2</v>
      </c>
    </row>
    <row r="140" spans="1:15">
      <c r="A140" t="s">
        <v>380</v>
      </c>
      <c r="B140" t="s">
        <v>1180</v>
      </c>
      <c r="C140" t="s">
        <v>1099</v>
      </c>
      <c r="D140">
        <v>-4142</v>
      </c>
      <c r="E140">
        <v>2</v>
      </c>
      <c r="F140">
        <v>-4142</v>
      </c>
      <c r="G140">
        <v>2</v>
      </c>
      <c r="H140">
        <v>-4142</v>
      </c>
      <c r="I140">
        <v>2</v>
      </c>
      <c r="J140">
        <v>-4142</v>
      </c>
      <c r="K140">
        <v>2</v>
      </c>
      <c r="L140">
        <v>-4142</v>
      </c>
      <c r="M140">
        <v>2</v>
      </c>
      <c r="N140">
        <v>-4142</v>
      </c>
      <c r="O140">
        <v>2</v>
      </c>
    </row>
    <row r="141" spans="1:15">
      <c r="A141" t="s">
        <v>380</v>
      </c>
      <c r="B141" t="s">
        <v>1181</v>
      </c>
      <c r="C141" t="s">
        <v>1099</v>
      </c>
      <c r="D141">
        <v>-4142</v>
      </c>
      <c r="E141">
        <v>2</v>
      </c>
      <c r="F141">
        <v>-4142</v>
      </c>
      <c r="G141">
        <v>2</v>
      </c>
      <c r="H141">
        <v>-4142</v>
      </c>
      <c r="I141">
        <v>2</v>
      </c>
      <c r="J141">
        <v>-4142</v>
      </c>
      <c r="K141">
        <v>2</v>
      </c>
      <c r="L141">
        <v>-4142</v>
      </c>
      <c r="M141">
        <v>2</v>
      </c>
      <c r="N141">
        <v>-4142</v>
      </c>
      <c r="O141">
        <v>2</v>
      </c>
    </row>
    <row r="142" spans="1:15">
      <c r="A142" t="s">
        <v>380</v>
      </c>
      <c r="B142" t="s">
        <v>1182</v>
      </c>
      <c r="C142" t="s">
        <v>1099</v>
      </c>
      <c r="D142">
        <v>-4142</v>
      </c>
      <c r="E142">
        <v>2</v>
      </c>
      <c r="F142">
        <v>-4142</v>
      </c>
      <c r="G142">
        <v>2</v>
      </c>
      <c r="H142">
        <v>-4142</v>
      </c>
      <c r="I142">
        <v>2</v>
      </c>
      <c r="J142">
        <v>-4142</v>
      </c>
      <c r="K142">
        <v>2</v>
      </c>
      <c r="L142">
        <v>-4142</v>
      </c>
      <c r="M142">
        <v>2</v>
      </c>
      <c r="N142">
        <v>-4142</v>
      </c>
      <c r="O142">
        <v>2</v>
      </c>
    </row>
    <row r="143" spans="1:15">
      <c r="A143" t="s">
        <v>380</v>
      </c>
      <c r="B143" t="s">
        <v>1183</v>
      </c>
      <c r="C143" t="s">
        <v>1099</v>
      </c>
      <c r="D143">
        <v>-4142</v>
      </c>
      <c r="E143">
        <v>2</v>
      </c>
      <c r="F143">
        <v>-4142</v>
      </c>
      <c r="G143">
        <v>2</v>
      </c>
      <c r="H143">
        <v>-4142</v>
      </c>
      <c r="I143">
        <v>2</v>
      </c>
      <c r="J143">
        <v>-4142</v>
      </c>
      <c r="K143">
        <v>2</v>
      </c>
      <c r="L143">
        <v>-4142</v>
      </c>
      <c r="M143">
        <v>2</v>
      </c>
      <c r="N143">
        <v>-4142</v>
      </c>
      <c r="O143">
        <v>2</v>
      </c>
    </row>
    <row r="144" spans="1:15">
      <c r="A144" t="s">
        <v>380</v>
      </c>
      <c r="B144" t="s">
        <v>1184</v>
      </c>
      <c r="C144" t="s">
        <v>1099</v>
      </c>
      <c r="D144">
        <v>-4142</v>
      </c>
      <c r="E144">
        <v>2</v>
      </c>
      <c r="F144">
        <v>-4142</v>
      </c>
      <c r="G144">
        <v>2</v>
      </c>
      <c r="H144">
        <v>-4142</v>
      </c>
      <c r="I144">
        <v>2</v>
      </c>
      <c r="J144">
        <v>1</v>
      </c>
      <c r="K144">
        <v>2</v>
      </c>
      <c r="L144">
        <v>-4142</v>
      </c>
      <c r="M144">
        <v>2</v>
      </c>
      <c r="N144">
        <v>-4142</v>
      </c>
      <c r="O144">
        <v>2</v>
      </c>
    </row>
    <row r="145" spans="1:15">
      <c r="A145" t="s">
        <v>380</v>
      </c>
      <c r="B145" t="s">
        <v>1185</v>
      </c>
      <c r="C145" t="s">
        <v>1099</v>
      </c>
      <c r="D145">
        <v>-4142</v>
      </c>
      <c r="E145">
        <v>2</v>
      </c>
      <c r="F145">
        <v>-4142</v>
      </c>
      <c r="G145">
        <v>2</v>
      </c>
      <c r="H145">
        <v>-4142</v>
      </c>
      <c r="I145">
        <v>2</v>
      </c>
      <c r="J145">
        <v>1</v>
      </c>
      <c r="K145">
        <v>2</v>
      </c>
      <c r="L145">
        <v>-4142</v>
      </c>
      <c r="M145">
        <v>2</v>
      </c>
      <c r="N145">
        <v>-4142</v>
      </c>
      <c r="O145">
        <v>2</v>
      </c>
    </row>
    <row r="146" spans="1:15">
      <c r="A146" t="s">
        <v>380</v>
      </c>
      <c r="B146" t="s">
        <v>1186</v>
      </c>
      <c r="C146" t="s">
        <v>1099</v>
      </c>
      <c r="D146">
        <v>-4142</v>
      </c>
      <c r="E146">
        <v>2</v>
      </c>
      <c r="F146">
        <v>-4142</v>
      </c>
      <c r="G146">
        <v>2</v>
      </c>
      <c r="H146">
        <v>-4142</v>
      </c>
      <c r="I146">
        <v>2</v>
      </c>
      <c r="J146">
        <v>1</v>
      </c>
      <c r="K146">
        <v>2</v>
      </c>
      <c r="L146">
        <v>-4142</v>
      </c>
      <c r="M146">
        <v>2</v>
      </c>
      <c r="N146">
        <v>-4142</v>
      </c>
      <c r="O146">
        <v>2</v>
      </c>
    </row>
    <row r="147" spans="1:15">
      <c r="A147" t="s">
        <v>380</v>
      </c>
      <c r="B147" t="s">
        <v>1187</v>
      </c>
      <c r="C147" t="s">
        <v>1099</v>
      </c>
      <c r="D147">
        <v>-4142</v>
      </c>
      <c r="E147">
        <v>2</v>
      </c>
      <c r="F147">
        <v>-4142</v>
      </c>
      <c r="G147">
        <v>2</v>
      </c>
      <c r="H147">
        <v>-4142</v>
      </c>
      <c r="I147">
        <v>2</v>
      </c>
      <c r="J147">
        <v>1</v>
      </c>
      <c r="K147">
        <v>2</v>
      </c>
      <c r="L147">
        <v>-4142</v>
      </c>
      <c r="M147">
        <v>2</v>
      </c>
      <c r="N147">
        <v>-4142</v>
      </c>
      <c r="O147">
        <v>2</v>
      </c>
    </row>
    <row r="148" spans="1:15">
      <c r="A148" t="s">
        <v>380</v>
      </c>
      <c r="B148" t="s">
        <v>1188</v>
      </c>
      <c r="C148" t="s">
        <v>1099</v>
      </c>
      <c r="D148">
        <v>-4142</v>
      </c>
      <c r="E148">
        <v>2</v>
      </c>
      <c r="F148">
        <v>-4142</v>
      </c>
      <c r="G148">
        <v>2</v>
      </c>
      <c r="H148">
        <v>-4142</v>
      </c>
      <c r="I148">
        <v>2</v>
      </c>
      <c r="J148">
        <v>1</v>
      </c>
      <c r="K148">
        <v>2</v>
      </c>
      <c r="L148">
        <v>-4142</v>
      </c>
      <c r="M148">
        <v>2</v>
      </c>
      <c r="N148">
        <v>-4142</v>
      </c>
      <c r="O148">
        <v>2</v>
      </c>
    </row>
    <row r="149" spans="1:15">
      <c r="A149" t="s">
        <v>380</v>
      </c>
      <c r="B149" t="s">
        <v>1189</v>
      </c>
      <c r="C149" t="s">
        <v>1099</v>
      </c>
      <c r="D149">
        <v>-4142</v>
      </c>
      <c r="E149">
        <v>2</v>
      </c>
      <c r="F149">
        <v>-4142</v>
      </c>
      <c r="G149">
        <v>2</v>
      </c>
      <c r="H149">
        <v>-4142</v>
      </c>
      <c r="I149">
        <v>2</v>
      </c>
      <c r="J149">
        <v>1</v>
      </c>
      <c r="K149">
        <v>2</v>
      </c>
      <c r="L149">
        <v>-4142</v>
      </c>
      <c r="M149">
        <v>2</v>
      </c>
      <c r="N149">
        <v>-4142</v>
      </c>
      <c r="O149">
        <v>2</v>
      </c>
    </row>
    <row r="150" spans="1:15">
      <c r="A150" t="s">
        <v>380</v>
      </c>
      <c r="B150" t="s">
        <v>1190</v>
      </c>
      <c r="C150" t="s">
        <v>1099</v>
      </c>
      <c r="D150">
        <v>-4142</v>
      </c>
      <c r="E150">
        <v>2</v>
      </c>
      <c r="F150">
        <v>-4142</v>
      </c>
      <c r="G150">
        <v>2</v>
      </c>
      <c r="H150">
        <v>-4142</v>
      </c>
      <c r="I150">
        <v>2</v>
      </c>
      <c r="J150">
        <v>1</v>
      </c>
      <c r="K150">
        <v>2</v>
      </c>
      <c r="L150">
        <v>-4142</v>
      </c>
      <c r="M150">
        <v>2</v>
      </c>
      <c r="N150">
        <v>-4142</v>
      </c>
      <c r="O150">
        <v>2</v>
      </c>
    </row>
    <row r="151" spans="1:15">
      <c r="A151" t="s">
        <v>380</v>
      </c>
      <c r="B151" t="s">
        <v>1191</v>
      </c>
      <c r="C151" t="s">
        <v>1099</v>
      </c>
      <c r="D151">
        <v>-4142</v>
      </c>
      <c r="E151">
        <v>2</v>
      </c>
      <c r="F151">
        <v>-4142</v>
      </c>
      <c r="G151">
        <v>2</v>
      </c>
      <c r="H151">
        <v>-4142</v>
      </c>
      <c r="I151">
        <v>2</v>
      </c>
      <c r="J151">
        <v>1</v>
      </c>
      <c r="K151">
        <v>2</v>
      </c>
      <c r="L151">
        <v>-4142</v>
      </c>
      <c r="M151">
        <v>2</v>
      </c>
      <c r="N151">
        <v>-4142</v>
      </c>
      <c r="O151">
        <v>2</v>
      </c>
    </row>
    <row r="152" spans="1:15">
      <c r="A152" t="s">
        <v>380</v>
      </c>
      <c r="B152" t="s">
        <v>1192</v>
      </c>
      <c r="C152" t="s">
        <v>1099</v>
      </c>
      <c r="D152">
        <v>-4142</v>
      </c>
      <c r="E152">
        <v>2</v>
      </c>
      <c r="F152">
        <v>-4142</v>
      </c>
      <c r="G152">
        <v>2</v>
      </c>
      <c r="H152">
        <v>-4142</v>
      </c>
      <c r="I152">
        <v>2</v>
      </c>
      <c r="J152">
        <v>1</v>
      </c>
      <c r="K152">
        <v>2</v>
      </c>
      <c r="L152">
        <v>-4142</v>
      </c>
      <c r="M152">
        <v>2</v>
      </c>
      <c r="N152">
        <v>-4142</v>
      </c>
      <c r="O152">
        <v>2</v>
      </c>
    </row>
    <row r="153" spans="1:15">
      <c r="A153" t="s">
        <v>380</v>
      </c>
      <c r="B153" t="s">
        <v>1193</v>
      </c>
      <c r="C153" t="s">
        <v>1099</v>
      </c>
      <c r="D153">
        <v>-4142</v>
      </c>
      <c r="E153">
        <v>2</v>
      </c>
      <c r="F153">
        <v>-4142</v>
      </c>
      <c r="G153">
        <v>2</v>
      </c>
      <c r="H153">
        <v>-4142</v>
      </c>
      <c r="I153">
        <v>2</v>
      </c>
      <c r="J153">
        <v>1</v>
      </c>
      <c r="K153">
        <v>2</v>
      </c>
      <c r="L153">
        <v>-4142</v>
      </c>
      <c r="M153">
        <v>2</v>
      </c>
      <c r="N153">
        <v>-4142</v>
      </c>
      <c r="O153">
        <v>2</v>
      </c>
    </row>
    <row r="154" spans="1:15">
      <c r="A154" t="s">
        <v>380</v>
      </c>
      <c r="B154" t="s">
        <v>1194</v>
      </c>
      <c r="C154" t="s">
        <v>1099</v>
      </c>
      <c r="D154">
        <v>-4142</v>
      </c>
      <c r="E154">
        <v>2</v>
      </c>
      <c r="F154">
        <v>-4142</v>
      </c>
      <c r="G154">
        <v>2</v>
      </c>
      <c r="H154">
        <v>-4142</v>
      </c>
      <c r="I154">
        <v>2</v>
      </c>
      <c r="J154">
        <v>1</v>
      </c>
      <c r="K154">
        <v>2</v>
      </c>
      <c r="L154">
        <v>-4142</v>
      </c>
      <c r="M154">
        <v>2</v>
      </c>
      <c r="N154">
        <v>-4142</v>
      </c>
      <c r="O154">
        <v>2</v>
      </c>
    </row>
    <row r="155" spans="1:15">
      <c r="A155" t="s">
        <v>380</v>
      </c>
      <c r="B155" t="s">
        <v>1195</v>
      </c>
      <c r="C155" t="s">
        <v>1099</v>
      </c>
      <c r="D155">
        <v>-4142</v>
      </c>
      <c r="E155">
        <v>2</v>
      </c>
      <c r="F155">
        <v>-4142</v>
      </c>
      <c r="G155">
        <v>2</v>
      </c>
      <c r="H155">
        <v>-4142</v>
      </c>
      <c r="I155">
        <v>2</v>
      </c>
      <c r="J155">
        <v>1</v>
      </c>
      <c r="K155">
        <v>2</v>
      </c>
      <c r="L155">
        <v>-4142</v>
      </c>
      <c r="M155">
        <v>2</v>
      </c>
      <c r="N155">
        <v>-4142</v>
      </c>
      <c r="O155">
        <v>2</v>
      </c>
    </row>
    <row r="156" spans="1:15">
      <c r="A156" t="s">
        <v>380</v>
      </c>
      <c r="B156" t="s">
        <v>1196</v>
      </c>
      <c r="C156" t="s">
        <v>1099</v>
      </c>
      <c r="D156">
        <v>-4142</v>
      </c>
      <c r="E156">
        <v>2</v>
      </c>
      <c r="F156">
        <v>-4142</v>
      </c>
      <c r="G156">
        <v>2</v>
      </c>
      <c r="H156">
        <v>-4142</v>
      </c>
      <c r="I156">
        <v>2</v>
      </c>
      <c r="J156">
        <v>-4142</v>
      </c>
      <c r="K156">
        <v>2</v>
      </c>
      <c r="L156">
        <v>-4142</v>
      </c>
      <c r="M156">
        <v>2</v>
      </c>
      <c r="N156">
        <v>-4142</v>
      </c>
      <c r="O156">
        <v>2</v>
      </c>
    </row>
    <row r="157" spans="1:15">
      <c r="A157" t="s">
        <v>380</v>
      </c>
      <c r="B157" t="s">
        <v>452</v>
      </c>
      <c r="C157" t="s">
        <v>1099</v>
      </c>
      <c r="D157">
        <v>-4142</v>
      </c>
      <c r="E157">
        <v>2</v>
      </c>
      <c r="F157">
        <v>-4142</v>
      </c>
      <c r="G157">
        <v>2</v>
      </c>
      <c r="H157">
        <v>-4142</v>
      </c>
      <c r="I157">
        <v>2</v>
      </c>
      <c r="J157">
        <v>-4142</v>
      </c>
      <c r="K157">
        <v>2</v>
      </c>
      <c r="L157">
        <v>-4142</v>
      </c>
      <c r="M157">
        <v>2</v>
      </c>
      <c r="N157">
        <v>-4142</v>
      </c>
      <c r="O157">
        <v>2</v>
      </c>
    </row>
    <row r="158" spans="1:15">
      <c r="A158" t="s">
        <v>380</v>
      </c>
      <c r="B158" t="s">
        <v>453</v>
      </c>
      <c r="C158" t="s">
        <v>1099</v>
      </c>
      <c r="D158">
        <v>-4142</v>
      </c>
      <c r="E158">
        <v>2</v>
      </c>
      <c r="F158">
        <v>-4142</v>
      </c>
      <c r="G158">
        <v>2</v>
      </c>
      <c r="H158">
        <v>-4142</v>
      </c>
      <c r="I158">
        <v>2</v>
      </c>
      <c r="J158">
        <v>-4142</v>
      </c>
      <c r="K158">
        <v>2</v>
      </c>
      <c r="L158">
        <v>-4142</v>
      </c>
      <c r="M158">
        <v>2</v>
      </c>
      <c r="N158">
        <v>-4142</v>
      </c>
      <c r="O158">
        <v>2</v>
      </c>
    </row>
    <row r="159" spans="1:15">
      <c r="A159" t="s">
        <v>380</v>
      </c>
      <c r="B159" t="s">
        <v>454</v>
      </c>
      <c r="C159" t="s">
        <v>1099</v>
      </c>
      <c r="D159">
        <v>-4142</v>
      </c>
      <c r="E159">
        <v>2</v>
      </c>
      <c r="F159">
        <v>-4142</v>
      </c>
      <c r="G159">
        <v>2</v>
      </c>
      <c r="H159">
        <v>-4142</v>
      </c>
      <c r="I159">
        <v>2</v>
      </c>
      <c r="J159">
        <v>-4142</v>
      </c>
      <c r="K159">
        <v>2</v>
      </c>
      <c r="L159">
        <v>-4142</v>
      </c>
      <c r="M159">
        <v>2</v>
      </c>
      <c r="N159">
        <v>-4142</v>
      </c>
      <c r="O159">
        <v>2</v>
      </c>
    </row>
    <row r="160" spans="1:15">
      <c r="A160" t="s">
        <v>380</v>
      </c>
      <c r="B160" t="s">
        <v>455</v>
      </c>
      <c r="C160" t="s">
        <v>1099</v>
      </c>
      <c r="D160">
        <v>-4142</v>
      </c>
      <c r="E160">
        <v>2</v>
      </c>
      <c r="F160">
        <v>-4142</v>
      </c>
      <c r="G160">
        <v>2</v>
      </c>
      <c r="H160">
        <v>-4142</v>
      </c>
      <c r="I160">
        <v>2</v>
      </c>
      <c r="J160">
        <v>-4142</v>
      </c>
      <c r="K160">
        <v>2</v>
      </c>
      <c r="L160">
        <v>-4142</v>
      </c>
      <c r="M160">
        <v>2</v>
      </c>
      <c r="N160">
        <v>-4142</v>
      </c>
      <c r="O160">
        <v>2</v>
      </c>
    </row>
    <row r="161" spans="1:15">
      <c r="A161" t="s">
        <v>380</v>
      </c>
      <c r="B161" t="s">
        <v>456</v>
      </c>
      <c r="C161" t="s">
        <v>1099</v>
      </c>
      <c r="D161">
        <v>-4142</v>
      </c>
      <c r="E161">
        <v>2</v>
      </c>
      <c r="F161">
        <v>-4142</v>
      </c>
      <c r="G161">
        <v>2</v>
      </c>
      <c r="H161">
        <v>-4142</v>
      </c>
      <c r="I161">
        <v>2</v>
      </c>
      <c r="J161">
        <v>-4142</v>
      </c>
      <c r="K161">
        <v>2</v>
      </c>
      <c r="L161">
        <v>-4142</v>
      </c>
      <c r="M161">
        <v>2</v>
      </c>
      <c r="N161">
        <v>-4142</v>
      </c>
      <c r="O161">
        <v>2</v>
      </c>
    </row>
    <row r="162" spans="1:15">
      <c r="A162" t="s">
        <v>380</v>
      </c>
      <c r="B162" t="s">
        <v>457</v>
      </c>
      <c r="C162" t="s">
        <v>1099</v>
      </c>
      <c r="D162">
        <v>-4142</v>
      </c>
      <c r="E162">
        <v>2</v>
      </c>
      <c r="F162">
        <v>-4142</v>
      </c>
      <c r="G162">
        <v>2</v>
      </c>
      <c r="H162">
        <v>-4142</v>
      </c>
      <c r="I162">
        <v>2</v>
      </c>
      <c r="J162">
        <v>-4142</v>
      </c>
      <c r="K162">
        <v>2</v>
      </c>
      <c r="L162">
        <v>-4142</v>
      </c>
      <c r="M162">
        <v>2</v>
      </c>
      <c r="N162">
        <v>-4142</v>
      </c>
      <c r="O162">
        <v>2</v>
      </c>
    </row>
    <row r="163" spans="1:15">
      <c r="A163" t="s">
        <v>380</v>
      </c>
      <c r="B163" t="s">
        <v>458</v>
      </c>
      <c r="C163" t="s">
        <v>1099</v>
      </c>
      <c r="D163">
        <v>-4142</v>
      </c>
      <c r="E163">
        <v>2</v>
      </c>
      <c r="F163">
        <v>-4142</v>
      </c>
      <c r="G163">
        <v>2</v>
      </c>
      <c r="H163">
        <v>-4142</v>
      </c>
      <c r="I163">
        <v>2</v>
      </c>
      <c r="J163">
        <v>-4142</v>
      </c>
      <c r="K163">
        <v>2</v>
      </c>
      <c r="L163">
        <v>-4142</v>
      </c>
      <c r="M163">
        <v>2</v>
      </c>
      <c r="N163">
        <v>-4142</v>
      </c>
      <c r="O163">
        <v>2</v>
      </c>
    </row>
    <row r="164" spans="1:15">
      <c r="A164" t="s">
        <v>380</v>
      </c>
      <c r="B164" t="s">
        <v>459</v>
      </c>
      <c r="C164" t="s">
        <v>1099</v>
      </c>
      <c r="D164">
        <v>-4142</v>
      </c>
      <c r="E164">
        <v>2</v>
      </c>
      <c r="F164">
        <v>-4142</v>
      </c>
      <c r="G164">
        <v>2</v>
      </c>
      <c r="H164">
        <v>-4142</v>
      </c>
      <c r="I164">
        <v>2</v>
      </c>
      <c r="J164">
        <v>-4142</v>
      </c>
      <c r="K164">
        <v>2</v>
      </c>
      <c r="L164">
        <v>-4142</v>
      </c>
      <c r="M164">
        <v>2</v>
      </c>
      <c r="N164">
        <v>-4142</v>
      </c>
      <c r="O164">
        <v>2</v>
      </c>
    </row>
    <row r="165" spans="1:15">
      <c r="A165" t="s">
        <v>380</v>
      </c>
      <c r="B165" t="s">
        <v>460</v>
      </c>
      <c r="C165" t="s">
        <v>1099</v>
      </c>
      <c r="D165">
        <v>-4142</v>
      </c>
      <c r="E165">
        <v>2</v>
      </c>
      <c r="F165">
        <v>-4142</v>
      </c>
      <c r="G165">
        <v>2</v>
      </c>
      <c r="H165">
        <v>-4142</v>
      </c>
      <c r="I165">
        <v>2</v>
      </c>
      <c r="J165">
        <v>-4142</v>
      </c>
      <c r="K165">
        <v>2</v>
      </c>
      <c r="L165">
        <v>-4142</v>
      </c>
      <c r="M165">
        <v>2</v>
      </c>
      <c r="N165">
        <v>-4142</v>
      </c>
      <c r="O165">
        <v>2</v>
      </c>
    </row>
    <row r="166" spans="1:15">
      <c r="A166" t="s">
        <v>380</v>
      </c>
      <c r="B166" t="s">
        <v>461</v>
      </c>
      <c r="C166" t="s">
        <v>1099</v>
      </c>
      <c r="D166">
        <v>-4142</v>
      </c>
      <c r="E166">
        <v>2</v>
      </c>
      <c r="F166">
        <v>-4142</v>
      </c>
      <c r="G166">
        <v>2</v>
      </c>
      <c r="H166">
        <v>-4142</v>
      </c>
      <c r="I166">
        <v>2</v>
      </c>
      <c r="J166">
        <v>-4142</v>
      </c>
      <c r="K166">
        <v>2</v>
      </c>
      <c r="L166">
        <v>-4142</v>
      </c>
      <c r="M166">
        <v>2</v>
      </c>
      <c r="N166">
        <v>-4142</v>
      </c>
      <c r="O166">
        <v>2</v>
      </c>
    </row>
    <row r="167" spans="1:15">
      <c r="A167" t="s">
        <v>380</v>
      </c>
      <c r="B167" t="s">
        <v>462</v>
      </c>
      <c r="C167" t="s">
        <v>1099</v>
      </c>
      <c r="D167">
        <v>-4142</v>
      </c>
      <c r="E167">
        <v>2</v>
      </c>
      <c r="F167">
        <v>-4142</v>
      </c>
      <c r="G167">
        <v>2</v>
      </c>
      <c r="H167">
        <v>-4142</v>
      </c>
      <c r="I167">
        <v>2</v>
      </c>
      <c r="J167">
        <v>-4142</v>
      </c>
      <c r="K167">
        <v>2</v>
      </c>
      <c r="L167">
        <v>-4142</v>
      </c>
      <c r="M167">
        <v>2</v>
      </c>
      <c r="N167">
        <v>-4142</v>
      </c>
      <c r="O167">
        <v>2</v>
      </c>
    </row>
    <row r="168" spans="1:15">
      <c r="A168" t="s">
        <v>380</v>
      </c>
      <c r="B168" t="s">
        <v>463</v>
      </c>
      <c r="C168" t="s">
        <v>1099</v>
      </c>
      <c r="D168">
        <v>-4142</v>
      </c>
      <c r="E168">
        <v>2</v>
      </c>
      <c r="F168">
        <v>-4142</v>
      </c>
      <c r="G168">
        <v>2</v>
      </c>
      <c r="H168">
        <v>-4142</v>
      </c>
      <c r="I168">
        <v>2</v>
      </c>
      <c r="J168">
        <v>-4142</v>
      </c>
      <c r="K168">
        <v>2</v>
      </c>
      <c r="L168">
        <v>-4142</v>
      </c>
      <c r="M168">
        <v>2</v>
      </c>
      <c r="N168">
        <v>-4142</v>
      </c>
      <c r="O168">
        <v>2</v>
      </c>
    </row>
    <row r="169" spans="1:15">
      <c r="A169" t="s">
        <v>380</v>
      </c>
      <c r="B169" t="s">
        <v>464</v>
      </c>
      <c r="C169" t="s">
        <v>1099</v>
      </c>
      <c r="D169">
        <v>-4142</v>
      </c>
      <c r="E169">
        <v>2</v>
      </c>
      <c r="F169">
        <v>-4142</v>
      </c>
      <c r="G169">
        <v>2</v>
      </c>
      <c r="H169">
        <v>-4142</v>
      </c>
      <c r="I169">
        <v>2</v>
      </c>
      <c r="J169">
        <v>-4142</v>
      </c>
      <c r="K169">
        <v>2</v>
      </c>
      <c r="L169">
        <v>-4142</v>
      </c>
      <c r="M169">
        <v>2</v>
      </c>
      <c r="N169">
        <v>-4142</v>
      </c>
      <c r="O169">
        <v>2</v>
      </c>
    </row>
    <row r="170" spans="1:15">
      <c r="A170" t="s">
        <v>380</v>
      </c>
      <c r="B170" t="s">
        <v>465</v>
      </c>
      <c r="C170" t="s">
        <v>1099</v>
      </c>
      <c r="D170">
        <v>-4142</v>
      </c>
      <c r="E170">
        <v>2</v>
      </c>
      <c r="F170">
        <v>-4142</v>
      </c>
      <c r="G170">
        <v>2</v>
      </c>
      <c r="H170">
        <v>-4142</v>
      </c>
      <c r="I170">
        <v>2</v>
      </c>
      <c r="J170">
        <v>-4142</v>
      </c>
      <c r="K170">
        <v>2</v>
      </c>
      <c r="L170">
        <v>-4142</v>
      </c>
      <c r="M170">
        <v>2</v>
      </c>
      <c r="N170">
        <v>-4142</v>
      </c>
      <c r="O170">
        <v>2</v>
      </c>
    </row>
    <row r="171" spans="1:15">
      <c r="A171" t="s">
        <v>380</v>
      </c>
      <c r="B171" t="s">
        <v>1197</v>
      </c>
      <c r="C171" t="s">
        <v>1099</v>
      </c>
      <c r="D171">
        <v>-4142</v>
      </c>
      <c r="E171">
        <v>2</v>
      </c>
      <c r="F171">
        <v>-4142</v>
      </c>
      <c r="G171">
        <v>2</v>
      </c>
      <c r="H171">
        <v>-4142</v>
      </c>
      <c r="I171">
        <v>2</v>
      </c>
      <c r="J171">
        <v>-4142</v>
      </c>
      <c r="K171">
        <v>2</v>
      </c>
      <c r="L171">
        <v>-4142</v>
      </c>
      <c r="M171">
        <v>2</v>
      </c>
      <c r="N171">
        <v>-4142</v>
      </c>
      <c r="O171">
        <v>2</v>
      </c>
    </row>
    <row r="172" spans="1:15">
      <c r="A172" t="s">
        <v>380</v>
      </c>
      <c r="B172" t="s">
        <v>1198</v>
      </c>
      <c r="C172" t="s">
        <v>1099</v>
      </c>
      <c r="D172">
        <v>-4142</v>
      </c>
      <c r="E172">
        <v>2</v>
      </c>
      <c r="F172">
        <v>-4142</v>
      </c>
      <c r="G172">
        <v>2</v>
      </c>
      <c r="H172">
        <v>-4142</v>
      </c>
      <c r="I172">
        <v>2</v>
      </c>
      <c r="J172">
        <v>-4142</v>
      </c>
      <c r="K172">
        <v>2</v>
      </c>
      <c r="L172">
        <v>-4142</v>
      </c>
      <c r="M172">
        <v>2</v>
      </c>
      <c r="N172">
        <v>-4142</v>
      </c>
      <c r="O172">
        <v>2</v>
      </c>
    </row>
    <row r="173" spans="1:15">
      <c r="A173" t="s">
        <v>380</v>
      </c>
      <c r="B173" t="s">
        <v>1199</v>
      </c>
      <c r="C173" t="s">
        <v>1099</v>
      </c>
      <c r="D173">
        <v>-4142</v>
      </c>
      <c r="E173">
        <v>2</v>
      </c>
      <c r="F173">
        <v>-4142</v>
      </c>
      <c r="G173">
        <v>2</v>
      </c>
      <c r="H173">
        <v>-4142</v>
      </c>
      <c r="I173">
        <v>2</v>
      </c>
      <c r="J173">
        <v>-4142</v>
      </c>
      <c r="K173">
        <v>2</v>
      </c>
      <c r="L173">
        <v>-4142</v>
      </c>
      <c r="M173">
        <v>2</v>
      </c>
      <c r="N173">
        <v>-4142</v>
      </c>
      <c r="O173">
        <v>2</v>
      </c>
    </row>
    <row r="174" spans="1:15">
      <c r="A174" t="s">
        <v>380</v>
      </c>
      <c r="B174" t="s">
        <v>1200</v>
      </c>
      <c r="C174" t="s">
        <v>1099</v>
      </c>
      <c r="D174">
        <v>-4142</v>
      </c>
      <c r="E174">
        <v>2</v>
      </c>
      <c r="F174">
        <v>1</v>
      </c>
      <c r="G174">
        <v>2</v>
      </c>
      <c r="H174">
        <v>-4142</v>
      </c>
      <c r="I174">
        <v>2</v>
      </c>
      <c r="J174">
        <v>-4142</v>
      </c>
      <c r="K174">
        <v>2</v>
      </c>
      <c r="L174">
        <v>-4142</v>
      </c>
      <c r="M174">
        <v>2</v>
      </c>
      <c r="N174">
        <v>-4142</v>
      </c>
      <c r="O174">
        <v>2</v>
      </c>
    </row>
    <row r="175" spans="1:15">
      <c r="A175" t="s">
        <v>380</v>
      </c>
      <c r="B175" t="s">
        <v>1201</v>
      </c>
      <c r="C175" t="s">
        <v>382</v>
      </c>
      <c r="D175">
        <v>1</v>
      </c>
      <c r="E175">
        <v>2</v>
      </c>
      <c r="F175">
        <v>1</v>
      </c>
      <c r="G175">
        <v>2</v>
      </c>
      <c r="H175">
        <v>1</v>
      </c>
      <c r="I175">
        <v>2</v>
      </c>
      <c r="J175">
        <v>1</v>
      </c>
      <c r="K175">
        <v>2</v>
      </c>
      <c r="L175">
        <v>-4142</v>
      </c>
      <c r="M175">
        <v>2</v>
      </c>
      <c r="N175">
        <v>-4142</v>
      </c>
      <c r="O175">
        <v>2</v>
      </c>
    </row>
    <row r="176" spans="1:15">
      <c r="A176" t="s">
        <v>380</v>
      </c>
      <c r="B176" t="s">
        <v>1202</v>
      </c>
      <c r="C176" t="s">
        <v>382</v>
      </c>
      <c r="D176">
        <v>1</v>
      </c>
      <c r="E176">
        <v>2</v>
      </c>
      <c r="F176">
        <v>1</v>
      </c>
      <c r="G176">
        <v>2</v>
      </c>
      <c r="H176">
        <v>1</v>
      </c>
      <c r="I176">
        <v>2</v>
      </c>
      <c r="J176">
        <v>1</v>
      </c>
      <c r="K176">
        <v>2</v>
      </c>
      <c r="L176">
        <v>-4142</v>
      </c>
      <c r="M176">
        <v>2</v>
      </c>
      <c r="N176">
        <v>-4142</v>
      </c>
      <c r="O176">
        <v>2</v>
      </c>
    </row>
    <row r="177" spans="1:15">
      <c r="A177" t="s">
        <v>380</v>
      </c>
      <c r="B177" t="s">
        <v>1203</v>
      </c>
      <c r="C177" t="s">
        <v>382</v>
      </c>
      <c r="D177">
        <v>1</v>
      </c>
      <c r="E177">
        <v>2</v>
      </c>
      <c r="F177">
        <v>1</v>
      </c>
      <c r="G177">
        <v>2</v>
      </c>
      <c r="H177">
        <v>1</v>
      </c>
      <c r="I177">
        <v>2</v>
      </c>
      <c r="J177">
        <v>1</v>
      </c>
      <c r="K177">
        <v>2</v>
      </c>
      <c r="L177">
        <v>-4142</v>
      </c>
      <c r="M177">
        <v>2</v>
      </c>
      <c r="N177">
        <v>-4142</v>
      </c>
      <c r="O177">
        <v>2</v>
      </c>
    </row>
    <row r="178" spans="1:15">
      <c r="A178" t="s">
        <v>380</v>
      </c>
      <c r="B178" t="s">
        <v>1204</v>
      </c>
      <c r="C178" t="s">
        <v>382</v>
      </c>
      <c r="D178">
        <v>1</v>
      </c>
      <c r="E178">
        <v>2</v>
      </c>
      <c r="F178">
        <v>1</v>
      </c>
      <c r="G178">
        <v>2</v>
      </c>
      <c r="H178">
        <v>1</v>
      </c>
      <c r="I178">
        <v>2</v>
      </c>
      <c r="J178">
        <v>1</v>
      </c>
      <c r="K178">
        <v>2</v>
      </c>
      <c r="L178">
        <v>-4142</v>
      </c>
      <c r="M178">
        <v>2</v>
      </c>
      <c r="N178">
        <v>-4142</v>
      </c>
      <c r="O178">
        <v>2</v>
      </c>
    </row>
    <row r="179" spans="1:15">
      <c r="A179" t="s">
        <v>380</v>
      </c>
      <c r="B179" t="s">
        <v>1205</v>
      </c>
      <c r="C179" t="s">
        <v>382</v>
      </c>
      <c r="D179">
        <v>1</v>
      </c>
      <c r="E179">
        <v>2</v>
      </c>
      <c r="F179">
        <v>1</v>
      </c>
      <c r="G179">
        <v>2</v>
      </c>
      <c r="H179">
        <v>1</v>
      </c>
      <c r="I179">
        <v>2</v>
      </c>
      <c r="J179">
        <v>1</v>
      </c>
      <c r="K179">
        <v>2</v>
      </c>
      <c r="L179">
        <v>-4142</v>
      </c>
      <c r="M179">
        <v>2</v>
      </c>
      <c r="N179">
        <v>-4142</v>
      </c>
      <c r="O179">
        <v>2</v>
      </c>
    </row>
    <row r="180" spans="1:15">
      <c r="A180" t="s">
        <v>380</v>
      </c>
      <c r="B180" t="s">
        <v>1206</v>
      </c>
      <c r="C180" t="s">
        <v>382</v>
      </c>
      <c r="D180">
        <v>1</v>
      </c>
      <c r="E180">
        <v>2</v>
      </c>
      <c r="F180">
        <v>1</v>
      </c>
      <c r="G180">
        <v>2</v>
      </c>
      <c r="H180">
        <v>1</v>
      </c>
      <c r="I180">
        <v>2</v>
      </c>
      <c r="J180">
        <v>1</v>
      </c>
      <c r="K180">
        <v>2</v>
      </c>
      <c r="L180">
        <v>-4142</v>
      </c>
      <c r="M180">
        <v>2</v>
      </c>
      <c r="N180">
        <v>-4142</v>
      </c>
      <c r="O180">
        <v>2</v>
      </c>
    </row>
    <row r="181" spans="1:15">
      <c r="A181" t="s">
        <v>380</v>
      </c>
      <c r="B181" t="s">
        <v>1207</v>
      </c>
      <c r="C181" t="s">
        <v>382</v>
      </c>
      <c r="D181">
        <v>1</v>
      </c>
      <c r="E181">
        <v>2</v>
      </c>
      <c r="F181">
        <v>1</v>
      </c>
      <c r="G181">
        <v>2</v>
      </c>
      <c r="H181">
        <v>1</v>
      </c>
      <c r="I181">
        <v>2</v>
      </c>
      <c r="J181">
        <v>1</v>
      </c>
      <c r="K181">
        <v>2</v>
      </c>
      <c r="L181">
        <v>-4142</v>
      </c>
      <c r="M181">
        <v>2</v>
      </c>
      <c r="N181">
        <v>-4142</v>
      </c>
      <c r="O181">
        <v>2</v>
      </c>
    </row>
    <row r="182" spans="1:15">
      <c r="A182" t="s">
        <v>380</v>
      </c>
      <c r="B182" t="s">
        <v>1208</v>
      </c>
      <c r="C182" t="s">
        <v>382</v>
      </c>
      <c r="D182">
        <v>1</v>
      </c>
      <c r="E182">
        <v>2</v>
      </c>
      <c r="F182">
        <v>1</v>
      </c>
      <c r="G182">
        <v>2</v>
      </c>
      <c r="H182">
        <v>1</v>
      </c>
      <c r="I182">
        <v>2</v>
      </c>
      <c r="J182">
        <v>1</v>
      </c>
      <c r="K182">
        <v>2</v>
      </c>
      <c r="L182">
        <v>-4142</v>
      </c>
      <c r="M182">
        <v>2</v>
      </c>
      <c r="N182">
        <v>-4142</v>
      </c>
      <c r="O182">
        <v>2</v>
      </c>
    </row>
    <row r="183" spans="1:15">
      <c r="A183" t="s">
        <v>380</v>
      </c>
      <c r="B183" t="s">
        <v>1209</v>
      </c>
      <c r="C183" t="s">
        <v>382</v>
      </c>
      <c r="D183">
        <v>1</v>
      </c>
      <c r="E183">
        <v>2</v>
      </c>
      <c r="F183">
        <v>1</v>
      </c>
      <c r="G183">
        <v>2</v>
      </c>
      <c r="H183">
        <v>1</v>
      </c>
      <c r="I183">
        <v>2</v>
      </c>
      <c r="J183">
        <v>1</v>
      </c>
      <c r="K183">
        <v>2</v>
      </c>
      <c r="L183">
        <v>-4142</v>
      </c>
      <c r="M183">
        <v>2</v>
      </c>
      <c r="N183">
        <v>-4142</v>
      </c>
      <c r="O183">
        <v>2</v>
      </c>
    </row>
    <row r="184" spans="1:15">
      <c r="A184" t="s">
        <v>380</v>
      </c>
      <c r="B184" t="s">
        <v>1210</v>
      </c>
      <c r="C184" t="s">
        <v>382</v>
      </c>
      <c r="D184">
        <v>1</v>
      </c>
      <c r="E184">
        <v>2</v>
      </c>
      <c r="F184">
        <v>1</v>
      </c>
      <c r="G184">
        <v>2</v>
      </c>
      <c r="H184">
        <v>1</v>
      </c>
      <c r="I184">
        <v>2</v>
      </c>
      <c r="J184">
        <v>1</v>
      </c>
      <c r="K184">
        <v>2</v>
      </c>
      <c r="L184">
        <v>-4142</v>
      </c>
      <c r="M184">
        <v>2</v>
      </c>
      <c r="N184">
        <v>-4142</v>
      </c>
      <c r="O184">
        <v>2</v>
      </c>
    </row>
    <row r="185" spans="1:15">
      <c r="A185" t="s">
        <v>380</v>
      </c>
      <c r="B185" t="s">
        <v>1211</v>
      </c>
      <c r="C185" t="s">
        <v>382</v>
      </c>
      <c r="D185">
        <v>1</v>
      </c>
      <c r="E185">
        <v>2</v>
      </c>
      <c r="F185">
        <v>1</v>
      </c>
      <c r="G185">
        <v>2</v>
      </c>
      <c r="H185">
        <v>1</v>
      </c>
      <c r="I185">
        <v>2</v>
      </c>
      <c r="J185">
        <v>1</v>
      </c>
      <c r="K185">
        <v>2</v>
      </c>
      <c r="L185">
        <v>-4142</v>
      </c>
      <c r="M185">
        <v>2</v>
      </c>
      <c r="N185">
        <v>-4142</v>
      </c>
      <c r="O185">
        <v>2</v>
      </c>
    </row>
    <row r="186" spans="1:15">
      <c r="A186" t="s">
        <v>380</v>
      </c>
      <c r="B186" t="s">
        <v>1212</v>
      </c>
      <c r="C186" t="s">
        <v>382</v>
      </c>
      <c r="D186">
        <v>1</v>
      </c>
      <c r="E186">
        <v>2</v>
      </c>
      <c r="F186">
        <v>1</v>
      </c>
      <c r="G186">
        <v>2</v>
      </c>
      <c r="H186">
        <v>1</v>
      </c>
      <c r="I186">
        <v>2</v>
      </c>
      <c r="J186">
        <v>1</v>
      </c>
      <c r="K186">
        <v>2</v>
      </c>
      <c r="L186">
        <v>-4142</v>
      </c>
      <c r="M186">
        <v>2</v>
      </c>
      <c r="N186">
        <v>-4142</v>
      </c>
      <c r="O186">
        <v>2</v>
      </c>
    </row>
    <row r="187" spans="1:15">
      <c r="A187" t="s">
        <v>380</v>
      </c>
      <c r="B187" t="s">
        <v>1213</v>
      </c>
      <c r="C187" t="s">
        <v>1099</v>
      </c>
      <c r="D187">
        <v>1</v>
      </c>
      <c r="E187">
        <v>2</v>
      </c>
      <c r="F187">
        <v>-4142</v>
      </c>
      <c r="G187">
        <v>2</v>
      </c>
      <c r="H187">
        <v>-4142</v>
      </c>
      <c r="I187">
        <v>2</v>
      </c>
      <c r="J187">
        <v>-4142</v>
      </c>
      <c r="K187">
        <v>2</v>
      </c>
      <c r="L187">
        <v>-4142</v>
      </c>
      <c r="M187">
        <v>2</v>
      </c>
      <c r="N187">
        <v>-4142</v>
      </c>
      <c r="O187">
        <v>2</v>
      </c>
    </row>
    <row r="188" spans="1:15">
      <c r="A188" t="s">
        <v>380</v>
      </c>
      <c r="B188" t="s">
        <v>466</v>
      </c>
      <c r="C188" t="s">
        <v>1099</v>
      </c>
      <c r="D188">
        <v>-4142</v>
      </c>
      <c r="E188">
        <v>2</v>
      </c>
      <c r="F188">
        <v>-4142</v>
      </c>
      <c r="G188">
        <v>2</v>
      </c>
      <c r="H188">
        <v>-4142</v>
      </c>
      <c r="I188">
        <v>2</v>
      </c>
      <c r="J188">
        <v>-4142</v>
      </c>
      <c r="K188">
        <v>2</v>
      </c>
      <c r="L188">
        <v>-4142</v>
      </c>
      <c r="M188">
        <v>2</v>
      </c>
      <c r="N188">
        <v>-4142</v>
      </c>
      <c r="O188">
        <v>2</v>
      </c>
    </row>
    <row r="189" spans="1:15">
      <c r="A189" t="s">
        <v>380</v>
      </c>
      <c r="B189" t="s">
        <v>467</v>
      </c>
      <c r="C189" t="s">
        <v>1099</v>
      </c>
      <c r="D189">
        <v>-4142</v>
      </c>
      <c r="E189">
        <v>2</v>
      </c>
      <c r="F189">
        <v>-4142</v>
      </c>
      <c r="G189">
        <v>2</v>
      </c>
      <c r="H189">
        <v>-4142</v>
      </c>
      <c r="I189">
        <v>2</v>
      </c>
      <c r="J189">
        <v>-4142</v>
      </c>
      <c r="K189">
        <v>2</v>
      </c>
      <c r="L189">
        <v>-4142</v>
      </c>
      <c r="M189">
        <v>2</v>
      </c>
      <c r="N189">
        <v>-4142</v>
      </c>
      <c r="O189">
        <v>2</v>
      </c>
    </row>
    <row r="190" spans="1:15">
      <c r="A190" t="s">
        <v>380</v>
      </c>
      <c r="B190" t="s">
        <v>468</v>
      </c>
      <c r="C190" t="s">
        <v>1099</v>
      </c>
      <c r="D190">
        <v>-4142</v>
      </c>
      <c r="E190">
        <v>2</v>
      </c>
      <c r="F190">
        <v>-4142</v>
      </c>
      <c r="G190">
        <v>2</v>
      </c>
      <c r="H190">
        <v>-4142</v>
      </c>
      <c r="I190">
        <v>2</v>
      </c>
      <c r="J190">
        <v>-4142</v>
      </c>
      <c r="K190">
        <v>2</v>
      </c>
      <c r="L190">
        <v>-4142</v>
      </c>
      <c r="M190">
        <v>2</v>
      </c>
      <c r="N190">
        <v>-4142</v>
      </c>
      <c r="O190">
        <v>2</v>
      </c>
    </row>
    <row r="191" spans="1:15">
      <c r="A191" t="s">
        <v>380</v>
      </c>
      <c r="B191" t="s">
        <v>469</v>
      </c>
      <c r="C191" t="s">
        <v>1099</v>
      </c>
      <c r="D191">
        <v>-4142</v>
      </c>
      <c r="E191">
        <v>2</v>
      </c>
      <c r="F191">
        <v>-4142</v>
      </c>
      <c r="G191">
        <v>2</v>
      </c>
      <c r="H191">
        <v>-4142</v>
      </c>
      <c r="I191">
        <v>2</v>
      </c>
      <c r="J191">
        <v>-4142</v>
      </c>
      <c r="K191">
        <v>2</v>
      </c>
      <c r="L191">
        <v>-4142</v>
      </c>
      <c r="M191">
        <v>2</v>
      </c>
      <c r="N191">
        <v>-4142</v>
      </c>
      <c r="O191">
        <v>2</v>
      </c>
    </row>
    <row r="192" spans="1:15">
      <c r="A192" t="s">
        <v>380</v>
      </c>
      <c r="B192" t="s">
        <v>470</v>
      </c>
      <c r="C192" t="s">
        <v>1099</v>
      </c>
      <c r="D192">
        <v>-4142</v>
      </c>
      <c r="E192">
        <v>2</v>
      </c>
      <c r="F192">
        <v>-4142</v>
      </c>
      <c r="G192">
        <v>2</v>
      </c>
      <c r="H192">
        <v>-4142</v>
      </c>
      <c r="I192">
        <v>2</v>
      </c>
      <c r="J192">
        <v>-4142</v>
      </c>
      <c r="K192">
        <v>2</v>
      </c>
      <c r="L192">
        <v>-4142</v>
      </c>
      <c r="M192">
        <v>2</v>
      </c>
      <c r="N192">
        <v>-4142</v>
      </c>
      <c r="O192">
        <v>2</v>
      </c>
    </row>
    <row r="193" spans="1:15">
      <c r="A193" t="s">
        <v>380</v>
      </c>
      <c r="B193" t="s">
        <v>471</v>
      </c>
      <c r="C193" t="s">
        <v>1099</v>
      </c>
      <c r="D193">
        <v>-4142</v>
      </c>
      <c r="E193">
        <v>2</v>
      </c>
      <c r="F193">
        <v>-4142</v>
      </c>
      <c r="G193">
        <v>2</v>
      </c>
      <c r="H193">
        <v>-4142</v>
      </c>
      <c r="I193">
        <v>2</v>
      </c>
      <c r="J193">
        <v>-4142</v>
      </c>
      <c r="K193">
        <v>2</v>
      </c>
      <c r="L193">
        <v>-4142</v>
      </c>
      <c r="M193">
        <v>2</v>
      </c>
      <c r="N193">
        <v>-4142</v>
      </c>
      <c r="O193">
        <v>2</v>
      </c>
    </row>
    <row r="194" spans="1:15">
      <c r="A194" t="s">
        <v>380</v>
      </c>
      <c r="B194" t="s">
        <v>472</v>
      </c>
      <c r="C194" t="s">
        <v>1099</v>
      </c>
      <c r="D194">
        <v>-4142</v>
      </c>
      <c r="E194">
        <v>2</v>
      </c>
      <c r="F194">
        <v>-4142</v>
      </c>
      <c r="G194">
        <v>2</v>
      </c>
      <c r="H194">
        <v>-4142</v>
      </c>
      <c r="I194">
        <v>2</v>
      </c>
      <c r="J194">
        <v>-4142</v>
      </c>
      <c r="K194">
        <v>2</v>
      </c>
      <c r="L194">
        <v>-4142</v>
      </c>
      <c r="M194">
        <v>2</v>
      </c>
      <c r="N194">
        <v>-4142</v>
      </c>
      <c r="O194">
        <v>2</v>
      </c>
    </row>
    <row r="195" spans="1:15">
      <c r="A195" t="s">
        <v>380</v>
      </c>
      <c r="B195" t="s">
        <v>473</v>
      </c>
      <c r="C195" t="s">
        <v>1099</v>
      </c>
      <c r="D195">
        <v>-4142</v>
      </c>
      <c r="E195">
        <v>2</v>
      </c>
      <c r="F195">
        <v>-4142</v>
      </c>
      <c r="G195">
        <v>2</v>
      </c>
      <c r="H195">
        <v>-4142</v>
      </c>
      <c r="I195">
        <v>2</v>
      </c>
      <c r="J195">
        <v>-4142</v>
      </c>
      <c r="K195">
        <v>2</v>
      </c>
      <c r="L195">
        <v>-4142</v>
      </c>
      <c r="M195">
        <v>2</v>
      </c>
      <c r="N195">
        <v>-4142</v>
      </c>
      <c r="O195">
        <v>2</v>
      </c>
    </row>
    <row r="196" spans="1:15">
      <c r="A196" t="s">
        <v>380</v>
      </c>
      <c r="B196" t="s">
        <v>474</v>
      </c>
      <c r="C196" t="s">
        <v>1099</v>
      </c>
      <c r="D196">
        <v>-4142</v>
      </c>
      <c r="E196">
        <v>2</v>
      </c>
      <c r="F196">
        <v>-4142</v>
      </c>
      <c r="G196">
        <v>2</v>
      </c>
      <c r="H196">
        <v>-4142</v>
      </c>
      <c r="I196">
        <v>2</v>
      </c>
      <c r="J196">
        <v>-4142</v>
      </c>
      <c r="K196">
        <v>2</v>
      </c>
      <c r="L196">
        <v>-4142</v>
      </c>
      <c r="M196">
        <v>2</v>
      </c>
      <c r="N196">
        <v>-4142</v>
      </c>
      <c r="O196">
        <v>2</v>
      </c>
    </row>
    <row r="197" spans="1:15">
      <c r="A197" t="s">
        <v>380</v>
      </c>
      <c r="B197" t="s">
        <v>475</v>
      </c>
      <c r="C197" t="s">
        <v>1099</v>
      </c>
      <c r="D197">
        <v>-4142</v>
      </c>
      <c r="E197">
        <v>2</v>
      </c>
      <c r="F197">
        <v>-4142</v>
      </c>
      <c r="G197">
        <v>2</v>
      </c>
      <c r="H197">
        <v>-4142</v>
      </c>
      <c r="I197">
        <v>2</v>
      </c>
      <c r="J197">
        <v>-4142</v>
      </c>
      <c r="K197">
        <v>2</v>
      </c>
      <c r="L197">
        <v>-4142</v>
      </c>
      <c r="M197">
        <v>2</v>
      </c>
      <c r="N197">
        <v>-4142</v>
      </c>
      <c r="O197">
        <v>2</v>
      </c>
    </row>
    <row r="198" spans="1:15">
      <c r="A198" t="s">
        <v>380</v>
      </c>
      <c r="B198" t="s">
        <v>476</v>
      </c>
      <c r="C198" t="s">
        <v>1099</v>
      </c>
      <c r="D198">
        <v>-4142</v>
      </c>
      <c r="E198">
        <v>2</v>
      </c>
      <c r="F198">
        <v>-4142</v>
      </c>
      <c r="G198">
        <v>2</v>
      </c>
      <c r="H198">
        <v>-4142</v>
      </c>
      <c r="I198">
        <v>2</v>
      </c>
      <c r="J198">
        <v>-4142</v>
      </c>
      <c r="K198">
        <v>2</v>
      </c>
      <c r="L198">
        <v>-4142</v>
      </c>
      <c r="M198">
        <v>2</v>
      </c>
      <c r="N198">
        <v>-4142</v>
      </c>
      <c r="O198">
        <v>2</v>
      </c>
    </row>
    <row r="199" spans="1:15">
      <c r="A199" t="s">
        <v>380</v>
      </c>
      <c r="B199" t="s">
        <v>477</v>
      </c>
      <c r="C199" t="s">
        <v>1099</v>
      </c>
      <c r="D199">
        <v>-4142</v>
      </c>
      <c r="E199">
        <v>2</v>
      </c>
      <c r="F199">
        <v>-4142</v>
      </c>
      <c r="G199">
        <v>2</v>
      </c>
      <c r="H199">
        <v>-4142</v>
      </c>
      <c r="I199">
        <v>2</v>
      </c>
      <c r="J199">
        <v>-4142</v>
      </c>
      <c r="K199">
        <v>2</v>
      </c>
      <c r="L199">
        <v>-4142</v>
      </c>
      <c r="M199">
        <v>2</v>
      </c>
      <c r="N199">
        <v>-4142</v>
      </c>
      <c r="O199">
        <v>2</v>
      </c>
    </row>
    <row r="200" spans="1:15">
      <c r="A200" t="s">
        <v>380</v>
      </c>
      <c r="B200" t="s">
        <v>478</v>
      </c>
      <c r="C200" t="s">
        <v>1099</v>
      </c>
      <c r="D200">
        <v>-4142</v>
      </c>
      <c r="E200">
        <v>2</v>
      </c>
      <c r="F200">
        <v>-4142</v>
      </c>
      <c r="G200">
        <v>2</v>
      </c>
      <c r="H200">
        <v>-4142</v>
      </c>
      <c r="I200">
        <v>2</v>
      </c>
      <c r="J200">
        <v>-4142</v>
      </c>
      <c r="K200">
        <v>2</v>
      </c>
      <c r="L200">
        <v>-4142</v>
      </c>
      <c r="M200">
        <v>2</v>
      </c>
      <c r="N200">
        <v>-4142</v>
      </c>
      <c r="O200">
        <v>2</v>
      </c>
    </row>
    <row r="201" spans="1:15">
      <c r="A201" t="s">
        <v>380</v>
      </c>
      <c r="B201" t="s">
        <v>479</v>
      </c>
      <c r="C201" t="s">
        <v>1099</v>
      </c>
      <c r="D201">
        <v>-4142</v>
      </c>
      <c r="E201">
        <v>2</v>
      </c>
      <c r="F201">
        <v>-4142</v>
      </c>
      <c r="G201">
        <v>2</v>
      </c>
      <c r="H201">
        <v>-4142</v>
      </c>
      <c r="I201">
        <v>2</v>
      </c>
      <c r="J201">
        <v>-4142</v>
      </c>
      <c r="K201">
        <v>2</v>
      </c>
      <c r="L201">
        <v>-4142</v>
      </c>
      <c r="M201">
        <v>2</v>
      </c>
      <c r="N201">
        <v>-4142</v>
      </c>
      <c r="O201">
        <v>2</v>
      </c>
    </row>
    <row r="202" spans="1:15">
      <c r="A202" t="s">
        <v>380</v>
      </c>
      <c r="B202" t="s">
        <v>1214</v>
      </c>
      <c r="C202" t="s">
        <v>1099</v>
      </c>
      <c r="D202">
        <v>-4142</v>
      </c>
      <c r="E202">
        <v>2</v>
      </c>
      <c r="F202">
        <v>-4142</v>
      </c>
      <c r="G202">
        <v>2</v>
      </c>
      <c r="H202">
        <v>-4142</v>
      </c>
      <c r="I202">
        <v>2</v>
      </c>
      <c r="J202">
        <v>-4142</v>
      </c>
      <c r="K202">
        <v>2</v>
      </c>
      <c r="L202">
        <v>-4142</v>
      </c>
      <c r="M202">
        <v>2</v>
      </c>
      <c r="N202">
        <v>-4142</v>
      </c>
      <c r="O202">
        <v>2</v>
      </c>
    </row>
    <row r="203" spans="1:15">
      <c r="A203" t="s">
        <v>380</v>
      </c>
      <c r="B203" t="s">
        <v>1215</v>
      </c>
      <c r="C203" t="s">
        <v>1099</v>
      </c>
      <c r="D203">
        <v>-4142</v>
      </c>
      <c r="E203">
        <v>2</v>
      </c>
      <c r="F203">
        <v>-4142</v>
      </c>
      <c r="G203">
        <v>2</v>
      </c>
      <c r="H203">
        <v>-4142</v>
      </c>
      <c r="I203">
        <v>2</v>
      </c>
      <c r="J203">
        <v>-4142</v>
      </c>
      <c r="K203">
        <v>2</v>
      </c>
      <c r="L203">
        <v>-4142</v>
      </c>
      <c r="M203">
        <v>2</v>
      </c>
      <c r="N203">
        <v>-4142</v>
      </c>
      <c r="O203">
        <v>2</v>
      </c>
    </row>
    <row r="204" spans="1:15">
      <c r="A204" t="s">
        <v>380</v>
      </c>
      <c r="B204" t="s">
        <v>1216</v>
      </c>
      <c r="C204" t="s">
        <v>1099</v>
      </c>
      <c r="D204">
        <v>-4142</v>
      </c>
      <c r="E204">
        <v>2</v>
      </c>
      <c r="F204">
        <v>-4142</v>
      </c>
      <c r="G204">
        <v>2</v>
      </c>
      <c r="H204">
        <v>-4142</v>
      </c>
      <c r="I204">
        <v>2</v>
      </c>
      <c r="J204">
        <v>-4142</v>
      </c>
      <c r="K204">
        <v>2</v>
      </c>
      <c r="L204">
        <v>-4142</v>
      </c>
      <c r="M204">
        <v>2</v>
      </c>
      <c r="N204">
        <v>-4142</v>
      </c>
      <c r="O204">
        <v>2</v>
      </c>
    </row>
    <row r="205" spans="1:15">
      <c r="A205" t="s">
        <v>380</v>
      </c>
      <c r="B205" t="s">
        <v>1217</v>
      </c>
      <c r="C205" t="s">
        <v>1099</v>
      </c>
      <c r="D205">
        <v>-4142</v>
      </c>
      <c r="E205">
        <v>2</v>
      </c>
      <c r="F205">
        <v>1</v>
      </c>
      <c r="G205">
        <v>2</v>
      </c>
      <c r="H205">
        <v>-4142</v>
      </c>
      <c r="I205">
        <v>2</v>
      </c>
      <c r="J205">
        <v>-4142</v>
      </c>
      <c r="K205">
        <v>2</v>
      </c>
      <c r="L205">
        <v>-4142</v>
      </c>
      <c r="M205">
        <v>2</v>
      </c>
      <c r="N205">
        <v>-4142</v>
      </c>
      <c r="O205">
        <v>2</v>
      </c>
    </row>
    <row r="206" spans="1:15">
      <c r="A206" t="s">
        <v>380</v>
      </c>
      <c r="B206" t="s">
        <v>1218</v>
      </c>
      <c r="C206" t="s">
        <v>382</v>
      </c>
      <c r="D206">
        <v>1</v>
      </c>
      <c r="E206">
        <v>2</v>
      </c>
      <c r="F206">
        <v>1</v>
      </c>
      <c r="G206">
        <v>2</v>
      </c>
      <c r="H206">
        <v>1</v>
      </c>
      <c r="I206">
        <v>2</v>
      </c>
      <c r="J206">
        <v>1</v>
      </c>
      <c r="K206">
        <v>2</v>
      </c>
      <c r="L206">
        <v>-4142</v>
      </c>
      <c r="M206">
        <v>2</v>
      </c>
      <c r="N206">
        <v>-4142</v>
      </c>
      <c r="O206">
        <v>2</v>
      </c>
    </row>
    <row r="207" spans="1:15">
      <c r="A207" t="s">
        <v>380</v>
      </c>
      <c r="B207" t="s">
        <v>1219</v>
      </c>
      <c r="C207" t="s">
        <v>382</v>
      </c>
      <c r="D207">
        <v>1</v>
      </c>
      <c r="E207">
        <v>2</v>
      </c>
      <c r="F207">
        <v>1</v>
      </c>
      <c r="G207">
        <v>2</v>
      </c>
      <c r="H207">
        <v>1</v>
      </c>
      <c r="I207">
        <v>2</v>
      </c>
      <c r="J207">
        <v>1</v>
      </c>
      <c r="K207">
        <v>2</v>
      </c>
      <c r="L207">
        <v>-4142</v>
      </c>
      <c r="M207">
        <v>2</v>
      </c>
      <c r="N207">
        <v>-4142</v>
      </c>
      <c r="O207">
        <v>2</v>
      </c>
    </row>
    <row r="208" spans="1:15">
      <c r="A208" t="s">
        <v>380</v>
      </c>
      <c r="B208" t="s">
        <v>1220</v>
      </c>
      <c r="C208" t="s">
        <v>382</v>
      </c>
      <c r="D208">
        <v>1</v>
      </c>
      <c r="E208">
        <v>2</v>
      </c>
      <c r="F208">
        <v>1</v>
      </c>
      <c r="G208">
        <v>2</v>
      </c>
      <c r="H208">
        <v>1</v>
      </c>
      <c r="I208">
        <v>2</v>
      </c>
      <c r="J208">
        <v>1</v>
      </c>
      <c r="K208">
        <v>2</v>
      </c>
      <c r="L208">
        <v>-4142</v>
      </c>
      <c r="M208">
        <v>2</v>
      </c>
      <c r="N208">
        <v>-4142</v>
      </c>
      <c r="O208">
        <v>2</v>
      </c>
    </row>
    <row r="209" spans="1:15">
      <c r="A209" t="s">
        <v>380</v>
      </c>
      <c r="B209" t="s">
        <v>1221</v>
      </c>
      <c r="C209" t="s">
        <v>382</v>
      </c>
      <c r="D209">
        <v>1</v>
      </c>
      <c r="E209">
        <v>2</v>
      </c>
      <c r="F209">
        <v>1</v>
      </c>
      <c r="G209">
        <v>2</v>
      </c>
      <c r="H209">
        <v>1</v>
      </c>
      <c r="I209">
        <v>2</v>
      </c>
      <c r="J209">
        <v>1</v>
      </c>
      <c r="K209">
        <v>2</v>
      </c>
      <c r="L209">
        <v>-4142</v>
      </c>
      <c r="M209">
        <v>2</v>
      </c>
      <c r="N209">
        <v>-4142</v>
      </c>
      <c r="O209">
        <v>2</v>
      </c>
    </row>
    <row r="210" spans="1:15">
      <c r="A210" t="s">
        <v>380</v>
      </c>
      <c r="B210" t="s">
        <v>1222</v>
      </c>
      <c r="C210" t="s">
        <v>382</v>
      </c>
      <c r="D210">
        <v>1</v>
      </c>
      <c r="E210">
        <v>2</v>
      </c>
      <c r="F210">
        <v>1</v>
      </c>
      <c r="G210">
        <v>2</v>
      </c>
      <c r="H210">
        <v>1</v>
      </c>
      <c r="I210">
        <v>2</v>
      </c>
      <c r="J210">
        <v>1</v>
      </c>
      <c r="K210">
        <v>2</v>
      </c>
      <c r="L210">
        <v>-4142</v>
      </c>
      <c r="M210">
        <v>2</v>
      </c>
      <c r="N210">
        <v>-4142</v>
      </c>
      <c r="O210">
        <v>2</v>
      </c>
    </row>
    <row r="211" spans="1:15">
      <c r="A211" t="s">
        <v>380</v>
      </c>
      <c r="B211" t="s">
        <v>1223</v>
      </c>
      <c r="C211" t="s">
        <v>382</v>
      </c>
      <c r="D211">
        <v>1</v>
      </c>
      <c r="E211">
        <v>2</v>
      </c>
      <c r="F211">
        <v>1</v>
      </c>
      <c r="G211">
        <v>2</v>
      </c>
      <c r="H211">
        <v>1</v>
      </c>
      <c r="I211">
        <v>2</v>
      </c>
      <c r="J211">
        <v>1</v>
      </c>
      <c r="K211">
        <v>2</v>
      </c>
      <c r="L211">
        <v>-4142</v>
      </c>
      <c r="M211">
        <v>2</v>
      </c>
      <c r="N211">
        <v>-4142</v>
      </c>
      <c r="O211">
        <v>2</v>
      </c>
    </row>
    <row r="212" spans="1:15">
      <c r="A212" t="s">
        <v>380</v>
      </c>
      <c r="B212" t="s">
        <v>1224</v>
      </c>
      <c r="C212" t="s">
        <v>382</v>
      </c>
      <c r="D212">
        <v>1</v>
      </c>
      <c r="E212">
        <v>2</v>
      </c>
      <c r="F212">
        <v>1</v>
      </c>
      <c r="G212">
        <v>2</v>
      </c>
      <c r="H212">
        <v>1</v>
      </c>
      <c r="I212">
        <v>2</v>
      </c>
      <c r="J212">
        <v>1</v>
      </c>
      <c r="K212">
        <v>2</v>
      </c>
      <c r="L212">
        <v>-4142</v>
      </c>
      <c r="M212">
        <v>2</v>
      </c>
      <c r="N212">
        <v>-4142</v>
      </c>
      <c r="O212">
        <v>2</v>
      </c>
    </row>
    <row r="213" spans="1:15">
      <c r="A213" t="s">
        <v>380</v>
      </c>
      <c r="B213" t="s">
        <v>1225</v>
      </c>
      <c r="C213" t="s">
        <v>382</v>
      </c>
      <c r="D213">
        <v>1</v>
      </c>
      <c r="E213">
        <v>2</v>
      </c>
      <c r="F213">
        <v>1</v>
      </c>
      <c r="G213">
        <v>2</v>
      </c>
      <c r="H213">
        <v>1</v>
      </c>
      <c r="I213">
        <v>2</v>
      </c>
      <c r="J213">
        <v>1</v>
      </c>
      <c r="K213">
        <v>2</v>
      </c>
      <c r="L213">
        <v>-4142</v>
      </c>
      <c r="M213">
        <v>2</v>
      </c>
      <c r="N213">
        <v>-4142</v>
      </c>
      <c r="O213">
        <v>2</v>
      </c>
    </row>
    <row r="214" spans="1:15">
      <c r="A214" t="s">
        <v>380</v>
      </c>
      <c r="B214" t="s">
        <v>1226</v>
      </c>
      <c r="C214" t="s">
        <v>382</v>
      </c>
      <c r="D214">
        <v>1</v>
      </c>
      <c r="E214">
        <v>2</v>
      </c>
      <c r="F214">
        <v>1</v>
      </c>
      <c r="G214">
        <v>2</v>
      </c>
      <c r="H214">
        <v>1</v>
      </c>
      <c r="I214">
        <v>2</v>
      </c>
      <c r="J214">
        <v>1</v>
      </c>
      <c r="K214">
        <v>2</v>
      </c>
      <c r="L214">
        <v>-4142</v>
      </c>
      <c r="M214">
        <v>2</v>
      </c>
      <c r="N214">
        <v>-4142</v>
      </c>
      <c r="O214">
        <v>2</v>
      </c>
    </row>
    <row r="215" spans="1:15">
      <c r="A215" t="s">
        <v>380</v>
      </c>
      <c r="B215" t="s">
        <v>1227</v>
      </c>
      <c r="C215" t="s">
        <v>382</v>
      </c>
      <c r="D215">
        <v>1</v>
      </c>
      <c r="E215">
        <v>2</v>
      </c>
      <c r="F215">
        <v>1</v>
      </c>
      <c r="G215">
        <v>2</v>
      </c>
      <c r="H215">
        <v>1</v>
      </c>
      <c r="I215">
        <v>2</v>
      </c>
      <c r="J215">
        <v>1</v>
      </c>
      <c r="K215">
        <v>2</v>
      </c>
      <c r="L215">
        <v>-4142</v>
      </c>
      <c r="M215">
        <v>2</v>
      </c>
      <c r="N215">
        <v>-4142</v>
      </c>
      <c r="O215">
        <v>2</v>
      </c>
    </row>
    <row r="216" spans="1:15">
      <c r="A216" t="s">
        <v>380</v>
      </c>
      <c r="B216" t="s">
        <v>1228</v>
      </c>
      <c r="C216" t="s">
        <v>382</v>
      </c>
      <c r="D216">
        <v>1</v>
      </c>
      <c r="E216">
        <v>2</v>
      </c>
      <c r="F216">
        <v>1</v>
      </c>
      <c r="G216">
        <v>2</v>
      </c>
      <c r="H216">
        <v>1</v>
      </c>
      <c r="I216">
        <v>2</v>
      </c>
      <c r="J216">
        <v>1</v>
      </c>
      <c r="K216">
        <v>2</v>
      </c>
      <c r="L216">
        <v>-4142</v>
      </c>
      <c r="M216">
        <v>2</v>
      </c>
      <c r="N216">
        <v>-4142</v>
      </c>
      <c r="O216">
        <v>2</v>
      </c>
    </row>
    <row r="217" spans="1:15">
      <c r="A217" t="s">
        <v>380</v>
      </c>
      <c r="B217" t="s">
        <v>1229</v>
      </c>
      <c r="C217" t="s">
        <v>382</v>
      </c>
      <c r="D217">
        <v>1</v>
      </c>
      <c r="E217">
        <v>2</v>
      </c>
      <c r="F217">
        <v>1</v>
      </c>
      <c r="G217">
        <v>2</v>
      </c>
      <c r="H217">
        <v>1</v>
      </c>
      <c r="I217">
        <v>2</v>
      </c>
      <c r="J217">
        <v>1</v>
      </c>
      <c r="K217">
        <v>2</v>
      </c>
      <c r="L217">
        <v>-4142</v>
      </c>
      <c r="M217">
        <v>2</v>
      </c>
      <c r="N217">
        <v>-4142</v>
      </c>
      <c r="O217">
        <v>2</v>
      </c>
    </row>
    <row r="218" spans="1:15">
      <c r="A218" t="s">
        <v>380</v>
      </c>
      <c r="B218" t="s">
        <v>1230</v>
      </c>
      <c r="C218" t="s">
        <v>1099</v>
      </c>
      <c r="D218">
        <v>1</v>
      </c>
      <c r="E218">
        <v>2</v>
      </c>
      <c r="F218">
        <v>-4142</v>
      </c>
      <c r="G218">
        <v>2</v>
      </c>
      <c r="H218">
        <v>-4142</v>
      </c>
      <c r="I218">
        <v>2</v>
      </c>
      <c r="J218">
        <v>-4142</v>
      </c>
      <c r="K218">
        <v>2</v>
      </c>
      <c r="L218">
        <v>-4142</v>
      </c>
      <c r="M218">
        <v>2</v>
      </c>
      <c r="N218">
        <v>-4142</v>
      </c>
      <c r="O218">
        <v>2</v>
      </c>
    </row>
    <row r="219" spans="1:15">
      <c r="A219" t="s">
        <v>380</v>
      </c>
      <c r="B219" t="s">
        <v>480</v>
      </c>
      <c r="C219" t="s">
        <v>1099</v>
      </c>
      <c r="D219">
        <v>-4142</v>
      </c>
      <c r="E219">
        <v>2</v>
      </c>
      <c r="F219">
        <v>-4142</v>
      </c>
      <c r="G219">
        <v>2</v>
      </c>
      <c r="H219">
        <v>-4142</v>
      </c>
      <c r="I219">
        <v>2</v>
      </c>
      <c r="J219">
        <v>-4142</v>
      </c>
      <c r="K219">
        <v>2</v>
      </c>
      <c r="L219">
        <v>-4142</v>
      </c>
      <c r="M219">
        <v>2</v>
      </c>
      <c r="N219">
        <v>-4142</v>
      </c>
      <c r="O219">
        <v>2</v>
      </c>
    </row>
    <row r="220" spans="1:15">
      <c r="A220" t="s">
        <v>380</v>
      </c>
      <c r="B220" t="s">
        <v>481</v>
      </c>
      <c r="C220" t="s">
        <v>1099</v>
      </c>
      <c r="D220">
        <v>-4142</v>
      </c>
      <c r="E220">
        <v>2</v>
      </c>
      <c r="F220">
        <v>-4142</v>
      </c>
      <c r="G220">
        <v>2</v>
      </c>
      <c r="H220">
        <v>-4142</v>
      </c>
      <c r="I220">
        <v>2</v>
      </c>
      <c r="J220">
        <v>-4142</v>
      </c>
      <c r="K220">
        <v>2</v>
      </c>
      <c r="L220">
        <v>-4142</v>
      </c>
      <c r="M220">
        <v>2</v>
      </c>
      <c r="N220">
        <v>-4142</v>
      </c>
      <c r="O220">
        <v>2</v>
      </c>
    </row>
    <row r="221" spans="1:15">
      <c r="A221" t="s">
        <v>380</v>
      </c>
      <c r="B221" t="s">
        <v>482</v>
      </c>
      <c r="C221" t="s">
        <v>1099</v>
      </c>
      <c r="D221">
        <v>-4142</v>
      </c>
      <c r="E221">
        <v>2</v>
      </c>
      <c r="F221">
        <v>-4142</v>
      </c>
      <c r="G221">
        <v>2</v>
      </c>
      <c r="H221">
        <v>-4142</v>
      </c>
      <c r="I221">
        <v>2</v>
      </c>
      <c r="J221">
        <v>-4142</v>
      </c>
      <c r="K221">
        <v>2</v>
      </c>
      <c r="L221">
        <v>-4142</v>
      </c>
      <c r="M221">
        <v>2</v>
      </c>
      <c r="N221">
        <v>-4142</v>
      </c>
      <c r="O221">
        <v>2</v>
      </c>
    </row>
    <row r="222" spans="1:15">
      <c r="A222" t="s">
        <v>380</v>
      </c>
      <c r="B222" t="s">
        <v>483</v>
      </c>
      <c r="C222" t="s">
        <v>1099</v>
      </c>
      <c r="D222">
        <v>-4142</v>
      </c>
      <c r="E222">
        <v>2</v>
      </c>
      <c r="F222">
        <v>-4142</v>
      </c>
      <c r="G222">
        <v>2</v>
      </c>
      <c r="H222">
        <v>-4142</v>
      </c>
      <c r="I222">
        <v>2</v>
      </c>
      <c r="J222">
        <v>-4142</v>
      </c>
      <c r="K222">
        <v>2</v>
      </c>
      <c r="L222">
        <v>-4142</v>
      </c>
      <c r="M222">
        <v>2</v>
      </c>
      <c r="N222">
        <v>-4142</v>
      </c>
      <c r="O222">
        <v>2</v>
      </c>
    </row>
    <row r="223" spans="1:15">
      <c r="A223" t="s">
        <v>380</v>
      </c>
      <c r="B223" t="s">
        <v>484</v>
      </c>
      <c r="C223" t="s">
        <v>1099</v>
      </c>
      <c r="D223">
        <v>-4142</v>
      </c>
      <c r="E223">
        <v>2</v>
      </c>
      <c r="F223">
        <v>-4142</v>
      </c>
      <c r="G223">
        <v>2</v>
      </c>
      <c r="H223">
        <v>-4142</v>
      </c>
      <c r="I223">
        <v>2</v>
      </c>
      <c r="J223">
        <v>-4142</v>
      </c>
      <c r="K223">
        <v>2</v>
      </c>
      <c r="L223">
        <v>-4142</v>
      </c>
      <c r="M223">
        <v>2</v>
      </c>
      <c r="N223">
        <v>-4142</v>
      </c>
      <c r="O223">
        <v>2</v>
      </c>
    </row>
    <row r="224" spans="1:15">
      <c r="A224" t="s">
        <v>380</v>
      </c>
      <c r="B224" t="s">
        <v>485</v>
      </c>
      <c r="C224" t="s">
        <v>1099</v>
      </c>
      <c r="D224">
        <v>-4142</v>
      </c>
      <c r="E224">
        <v>2</v>
      </c>
      <c r="F224">
        <v>-4142</v>
      </c>
      <c r="G224">
        <v>2</v>
      </c>
      <c r="H224">
        <v>-4142</v>
      </c>
      <c r="I224">
        <v>2</v>
      </c>
      <c r="J224">
        <v>-4142</v>
      </c>
      <c r="K224">
        <v>2</v>
      </c>
      <c r="L224">
        <v>-4142</v>
      </c>
      <c r="M224">
        <v>2</v>
      </c>
      <c r="N224">
        <v>-4142</v>
      </c>
      <c r="O224">
        <v>2</v>
      </c>
    </row>
    <row r="225" spans="1:15">
      <c r="A225" t="s">
        <v>380</v>
      </c>
      <c r="B225" t="s">
        <v>486</v>
      </c>
      <c r="C225" t="s">
        <v>1099</v>
      </c>
      <c r="D225">
        <v>-4142</v>
      </c>
      <c r="E225">
        <v>2</v>
      </c>
      <c r="F225">
        <v>-4142</v>
      </c>
      <c r="G225">
        <v>2</v>
      </c>
      <c r="H225">
        <v>-4142</v>
      </c>
      <c r="I225">
        <v>2</v>
      </c>
      <c r="J225">
        <v>-4142</v>
      </c>
      <c r="K225">
        <v>2</v>
      </c>
      <c r="L225">
        <v>-4142</v>
      </c>
      <c r="M225">
        <v>2</v>
      </c>
      <c r="N225">
        <v>-4142</v>
      </c>
      <c r="O225">
        <v>2</v>
      </c>
    </row>
    <row r="226" spans="1:15">
      <c r="A226" t="s">
        <v>380</v>
      </c>
      <c r="B226" t="s">
        <v>487</v>
      </c>
      <c r="C226" t="s">
        <v>1099</v>
      </c>
      <c r="D226">
        <v>-4142</v>
      </c>
      <c r="E226">
        <v>2</v>
      </c>
      <c r="F226">
        <v>-4142</v>
      </c>
      <c r="G226">
        <v>2</v>
      </c>
      <c r="H226">
        <v>-4142</v>
      </c>
      <c r="I226">
        <v>2</v>
      </c>
      <c r="J226">
        <v>-4142</v>
      </c>
      <c r="K226">
        <v>2</v>
      </c>
      <c r="L226">
        <v>-4142</v>
      </c>
      <c r="M226">
        <v>2</v>
      </c>
      <c r="N226">
        <v>-4142</v>
      </c>
      <c r="O226">
        <v>2</v>
      </c>
    </row>
    <row r="227" spans="1:15">
      <c r="A227" t="s">
        <v>380</v>
      </c>
      <c r="B227" t="s">
        <v>488</v>
      </c>
      <c r="C227" t="s">
        <v>1099</v>
      </c>
      <c r="D227">
        <v>-4142</v>
      </c>
      <c r="E227">
        <v>2</v>
      </c>
      <c r="F227">
        <v>-4142</v>
      </c>
      <c r="G227">
        <v>2</v>
      </c>
      <c r="H227">
        <v>-4142</v>
      </c>
      <c r="I227">
        <v>2</v>
      </c>
      <c r="J227">
        <v>-4142</v>
      </c>
      <c r="K227">
        <v>2</v>
      </c>
      <c r="L227">
        <v>-4142</v>
      </c>
      <c r="M227">
        <v>2</v>
      </c>
      <c r="N227">
        <v>-4142</v>
      </c>
      <c r="O227">
        <v>2</v>
      </c>
    </row>
    <row r="228" spans="1:15">
      <c r="A228" t="s">
        <v>380</v>
      </c>
      <c r="B228" t="s">
        <v>489</v>
      </c>
      <c r="C228" t="s">
        <v>1099</v>
      </c>
      <c r="D228">
        <v>-4142</v>
      </c>
      <c r="E228">
        <v>2</v>
      </c>
      <c r="F228">
        <v>-4142</v>
      </c>
      <c r="G228">
        <v>2</v>
      </c>
      <c r="H228">
        <v>-4142</v>
      </c>
      <c r="I228">
        <v>2</v>
      </c>
      <c r="J228">
        <v>-4142</v>
      </c>
      <c r="K228">
        <v>2</v>
      </c>
      <c r="L228">
        <v>-4142</v>
      </c>
      <c r="M228">
        <v>2</v>
      </c>
      <c r="N228">
        <v>-4142</v>
      </c>
      <c r="O228">
        <v>2</v>
      </c>
    </row>
    <row r="229" spans="1:15">
      <c r="A229" t="s">
        <v>380</v>
      </c>
      <c r="B229" t="s">
        <v>490</v>
      </c>
      <c r="C229" t="s">
        <v>1099</v>
      </c>
      <c r="D229">
        <v>-4142</v>
      </c>
      <c r="E229">
        <v>2</v>
      </c>
      <c r="F229">
        <v>-4142</v>
      </c>
      <c r="G229">
        <v>2</v>
      </c>
      <c r="H229">
        <v>-4142</v>
      </c>
      <c r="I229">
        <v>2</v>
      </c>
      <c r="J229">
        <v>-4142</v>
      </c>
      <c r="K229">
        <v>2</v>
      </c>
      <c r="L229">
        <v>-4142</v>
      </c>
      <c r="M229">
        <v>2</v>
      </c>
      <c r="N229">
        <v>-4142</v>
      </c>
      <c r="O229">
        <v>2</v>
      </c>
    </row>
    <row r="230" spans="1:15">
      <c r="A230" t="s">
        <v>380</v>
      </c>
      <c r="B230" t="s">
        <v>491</v>
      </c>
      <c r="C230" t="s">
        <v>1099</v>
      </c>
      <c r="D230">
        <v>-4142</v>
      </c>
      <c r="E230">
        <v>2</v>
      </c>
      <c r="F230">
        <v>-4142</v>
      </c>
      <c r="G230">
        <v>2</v>
      </c>
      <c r="H230">
        <v>-4142</v>
      </c>
      <c r="I230">
        <v>2</v>
      </c>
      <c r="J230">
        <v>-4142</v>
      </c>
      <c r="K230">
        <v>2</v>
      </c>
      <c r="L230">
        <v>-4142</v>
      </c>
      <c r="M230">
        <v>2</v>
      </c>
      <c r="N230">
        <v>-4142</v>
      </c>
      <c r="O230">
        <v>2</v>
      </c>
    </row>
    <row r="231" spans="1:15">
      <c r="A231" t="s">
        <v>380</v>
      </c>
      <c r="B231" t="s">
        <v>492</v>
      </c>
      <c r="C231" t="s">
        <v>1099</v>
      </c>
      <c r="D231">
        <v>-4142</v>
      </c>
      <c r="E231">
        <v>2</v>
      </c>
      <c r="F231">
        <v>-4142</v>
      </c>
      <c r="G231">
        <v>2</v>
      </c>
      <c r="H231">
        <v>-4142</v>
      </c>
      <c r="I231">
        <v>2</v>
      </c>
      <c r="J231">
        <v>-4142</v>
      </c>
      <c r="K231">
        <v>2</v>
      </c>
      <c r="L231">
        <v>-4142</v>
      </c>
      <c r="M231">
        <v>2</v>
      </c>
      <c r="N231">
        <v>-4142</v>
      </c>
      <c r="O231">
        <v>2</v>
      </c>
    </row>
    <row r="232" spans="1:15">
      <c r="A232" t="s">
        <v>380</v>
      </c>
      <c r="B232" t="s">
        <v>493</v>
      </c>
      <c r="C232" t="s">
        <v>1099</v>
      </c>
      <c r="D232">
        <v>-4142</v>
      </c>
      <c r="E232">
        <v>2</v>
      </c>
      <c r="F232">
        <v>-4142</v>
      </c>
      <c r="G232">
        <v>2</v>
      </c>
      <c r="H232">
        <v>-4142</v>
      </c>
      <c r="I232">
        <v>2</v>
      </c>
      <c r="J232">
        <v>-4142</v>
      </c>
      <c r="K232">
        <v>2</v>
      </c>
      <c r="L232">
        <v>-4142</v>
      </c>
      <c r="M232">
        <v>2</v>
      </c>
      <c r="N232">
        <v>-4142</v>
      </c>
      <c r="O232">
        <v>2</v>
      </c>
    </row>
    <row r="233" spans="1:15">
      <c r="A233" t="s">
        <v>380</v>
      </c>
      <c r="B233" t="s">
        <v>1231</v>
      </c>
      <c r="C233" t="s">
        <v>1099</v>
      </c>
      <c r="D233">
        <v>-4142</v>
      </c>
      <c r="E233">
        <v>2</v>
      </c>
      <c r="F233">
        <v>-4142</v>
      </c>
      <c r="G233">
        <v>2</v>
      </c>
      <c r="H233">
        <v>-4142</v>
      </c>
      <c r="I233">
        <v>2</v>
      </c>
      <c r="J233">
        <v>-4142</v>
      </c>
      <c r="K233">
        <v>2</v>
      </c>
      <c r="L233">
        <v>-4142</v>
      </c>
      <c r="M233">
        <v>2</v>
      </c>
      <c r="N233">
        <v>-4142</v>
      </c>
      <c r="O233">
        <v>2</v>
      </c>
    </row>
    <row r="234" spans="1:15">
      <c r="A234" t="s">
        <v>380</v>
      </c>
      <c r="B234" t="s">
        <v>1232</v>
      </c>
      <c r="C234" t="s">
        <v>1099</v>
      </c>
      <c r="D234">
        <v>-4142</v>
      </c>
      <c r="E234">
        <v>2</v>
      </c>
      <c r="F234">
        <v>-4142</v>
      </c>
      <c r="G234">
        <v>2</v>
      </c>
      <c r="H234">
        <v>-4142</v>
      </c>
      <c r="I234">
        <v>2</v>
      </c>
      <c r="J234">
        <v>-4142</v>
      </c>
      <c r="K234">
        <v>2</v>
      </c>
      <c r="L234">
        <v>-4142</v>
      </c>
      <c r="M234">
        <v>2</v>
      </c>
      <c r="N234">
        <v>-4142</v>
      </c>
      <c r="O234">
        <v>2</v>
      </c>
    </row>
    <row r="235" spans="1:15">
      <c r="A235" t="s">
        <v>380</v>
      </c>
      <c r="B235" t="s">
        <v>1233</v>
      </c>
      <c r="C235" t="s">
        <v>1099</v>
      </c>
      <c r="D235">
        <v>-4142</v>
      </c>
      <c r="E235">
        <v>2</v>
      </c>
      <c r="F235">
        <v>-4142</v>
      </c>
      <c r="G235">
        <v>2</v>
      </c>
      <c r="H235">
        <v>-4142</v>
      </c>
      <c r="I235">
        <v>2</v>
      </c>
      <c r="J235">
        <v>-4142</v>
      </c>
      <c r="K235">
        <v>2</v>
      </c>
      <c r="L235">
        <v>-4142</v>
      </c>
      <c r="M235">
        <v>2</v>
      </c>
      <c r="N235">
        <v>-4142</v>
      </c>
      <c r="O235">
        <v>2</v>
      </c>
    </row>
    <row r="236" spans="1:15">
      <c r="A236" t="s">
        <v>380</v>
      </c>
      <c r="B236" t="s">
        <v>1234</v>
      </c>
      <c r="C236" t="s">
        <v>1099</v>
      </c>
      <c r="D236">
        <v>-4142</v>
      </c>
      <c r="E236">
        <v>2</v>
      </c>
      <c r="F236">
        <v>1</v>
      </c>
      <c r="G236">
        <v>2</v>
      </c>
      <c r="H236">
        <v>-4142</v>
      </c>
      <c r="I236">
        <v>2</v>
      </c>
      <c r="J236">
        <v>-4142</v>
      </c>
      <c r="K236">
        <v>2</v>
      </c>
      <c r="L236">
        <v>-4142</v>
      </c>
      <c r="M236">
        <v>2</v>
      </c>
      <c r="N236">
        <v>-4142</v>
      </c>
      <c r="O236">
        <v>2</v>
      </c>
    </row>
    <row r="237" spans="1:15">
      <c r="A237" t="s">
        <v>380</v>
      </c>
      <c r="B237" t="s">
        <v>1235</v>
      </c>
      <c r="C237" t="s">
        <v>382</v>
      </c>
      <c r="D237">
        <v>1</v>
      </c>
      <c r="E237">
        <v>2</v>
      </c>
      <c r="F237">
        <v>1</v>
      </c>
      <c r="G237">
        <v>2</v>
      </c>
      <c r="H237">
        <v>1</v>
      </c>
      <c r="I237">
        <v>2</v>
      </c>
      <c r="J237">
        <v>1</v>
      </c>
      <c r="K237">
        <v>2</v>
      </c>
      <c r="L237">
        <v>-4142</v>
      </c>
      <c r="M237">
        <v>2</v>
      </c>
      <c r="N237">
        <v>-4142</v>
      </c>
      <c r="O237">
        <v>2</v>
      </c>
    </row>
    <row r="238" spans="1:15">
      <c r="A238" t="s">
        <v>380</v>
      </c>
      <c r="B238" t="s">
        <v>1236</v>
      </c>
      <c r="C238" t="s">
        <v>382</v>
      </c>
      <c r="D238">
        <v>1</v>
      </c>
      <c r="E238">
        <v>2</v>
      </c>
      <c r="F238">
        <v>1</v>
      </c>
      <c r="G238">
        <v>2</v>
      </c>
      <c r="H238">
        <v>1</v>
      </c>
      <c r="I238">
        <v>2</v>
      </c>
      <c r="J238">
        <v>1</v>
      </c>
      <c r="K238">
        <v>2</v>
      </c>
      <c r="L238">
        <v>-4142</v>
      </c>
      <c r="M238">
        <v>2</v>
      </c>
      <c r="N238">
        <v>-4142</v>
      </c>
      <c r="O238">
        <v>2</v>
      </c>
    </row>
    <row r="239" spans="1:15">
      <c r="A239" t="s">
        <v>380</v>
      </c>
      <c r="B239" t="s">
        <v>1237</v>
      </c>
      <c r="C239" t="s">
        <v>382</v>
      </c>
      <c r="D239">
        <v>1</v>
      </c>
      <c r="E239">
        <v>2</v>
      </c>
      <c r="F239">
        <v>1</v>
      </c>
      <c r="G239">
        <v>2</v>
      </c>
      <c r="H239">
        <v>1</v>
      </c>
      <c r="I239">
        <v>2</v>
      </c>
      <c r="J239">
        <v>1</v>
      </c>
      <c r="K239">
        <v>2</v>
      </c>
      <c r="L239">
        <v>-4142</v>
      </c>
      <c r="M239">
        <v>2</v>
      </c>
      <c r="N239">
        <v>-4142</v>
      </c>
      <c r="O239">
        <v>2</v>
      </c>
    </row>
    <row r="240" spans="1:15">
      <c r="A240" t="s">
        <v>380</v>
      </c>
      <c r="B240" t="s">
        <v>1238</v>
      </c>
      <c r="C240" t="s">
        <v>382</v>
      </c>
      <c r="D240">
        <v>1</v>
      </c>
      <c r="E240">
        <v>2</v>
      </c>
      <c r="F240">
        <v>1</v>
      </c>
      <c r="G240">
        <v>2</v>
      </c>
      <c r="H240">
        <v>1</v>
      </c>
      <c r="I240">
        <v>2</v>
      </c>
      <c r="J240">
        <v>1</v>
      </c>
      <c r="K240">
        <v>2</v>
      </c>
      <c r="L240">
        <v>-4142</v>
      </c>
      <c r="M240">
        <v>2</v>
      </c>
      <c r="N240">
        <v>-4142</v>
      </c>
      <c r="O240">
        <v>2</v>
      </c>
    </row>
    <row r="241" spans="1:15">
      <c r="A241" t="s">
        <v>380</v>
      </c>
      <c r="B241" t="s">
        <v>1239</v>
      </c>
      <c r="C241" t="s">
        <v>382</v>
      </c>
      <c r="D241">
        <v>1</v>
      </c>
      <c r="E241">
        <v>2</v>
      </c>
      <c r="F241">
        <v>1</v>
      </c>
      <c r="G241">
        <v>2</v>
      </c>
      <c r="H241">
        <v>1</v>
      </c>
      <c r="I241">
        <v>2</v>
      </c>
      <c r="J241">
        <v>1</v>
      </c>
      <c r="K241">
        <v>2</v>
      </c>
      <c r="L241">
        <v>-4142</v>
      </c>
      <c r="M241">
        <v>2</v>
      </c>
      <c r="N241">
        <v>-4142</v>
      </c>
      <c r="O241">
        <v>2</v>
      </c>
    </row>
    <row r="242" spans="1:15">
      <c r="A242" t="s">
        <v>380</v>
      </c>
      <c r="B242" t="s">
        <v>1240</v>
      </c>
      <c r="C242" t="s">
        <v>382</v>
      </c>
      <c r="D242">
        <v>1</v>
      </c>
      <c r="E242">
        <v>2</v>
      </c>
      <c r="F242">
        <v>1</v>
      </c>
      <c r="G242">
        <v>2</v>
      </c>
      <c r="H242">
        <v>1</v>
      </c>
      <c r="I242">
        <v>2</v>
      </c>
      <c r="J242">
        <v>1</v>
      </c>
      <c r="K242">
        <v>2</v>
      </c>
      <c r="L242">
        <v>-4142</v>
      </c>
      <c r="M242">
        <v>2</v>
      </c>
      <c r="N242">
        <v>-4142</v>
      </c>
      <c r="O242">
        <v>2</v>
      </c>
    </row>
    <row r="243" spans="1:15">
      <c r="A243" t="s">
        <v>380</v>
      </c>
      <c r="B243" t="s">
        <v>1241</v>
      </c>
      <c r="C243" t="s">
        <v>382</v>
      </c>
      <c r="D243">
        <v>1</v>
      </c>
      <c r="E243">
        <v>2</v>
      </c>
      <c r="F243">
        <v>1</v>
      </c>
      <c r="G243">
        <v>2</v>
      </c>
      <c r="H243">
        <v>1</v>
      </c>
      <c r="I243">
        <v>2</v>
      </c>
      <c r="J243">
        <v>1</v>
      </c>
      <c r="K243">
        <v>2</v>
      </c>
      <c r="L243">
        <v>-4142</v>
      </c>
      <c r="M243">
        <v>2</v>
      </c>
      <c r="N243">
        <v>-4142</v>
      </c>
      <c r="O243">
        <v>2</v>
      </c>
    </row>
    <row r="244" spans="1:15">
      <c r="A244" t="s">
        <v>380</v>
      </c>
      <c r="B244" t="s">
        <v>1242</v>
      </c>
      <c r="C244" t="s">
        <v>382</v>
      </c>
      <c r="D244">
        <v>1</v>
      </c>
      <c r="E244">
        <v>2</v>
      </c>
      <c r="F244">
        <v>1</v>
      </c>
      <c r="G244">
        <v>2</v>
      </c>
      <c r="H244">
        <v>1</v>
      </c>
      <c r="I244">
        <v>2</v>
      </c>
      <c r="J244">
        <v>1</v>
      </c>
      <c r="K244">
        <v>2</v>
      </c>
      <c r="L244">
        <v>-4142</v>
      </c>
      <c r="M244">
        <v>2</v>
      </c>
      <c r="N244">
        <v>-4142</v>
      </c>
      <c r="O244">
        <v>2</v>
      </c>
    </row>
    <row r="245" spans="1:15">
      <c r="A245" t="s">
        <v>380</v>
      </c>
      <c r="B245" t="s">
        <v>1243</v>
      </c>
      <c r="C245" t="s">
        <v>382</v>
      </c>
      <c r="D245">
        <v>1</v>
      </c>
      <c r="E245">
        <v>2</v>
      </c>
      <c r="F245">
        <v>1</v>
      </c>
      <c r="G245">
        <v>2</v>
      </c>
      <c r="H245">
        <v>1</v>
      </c>
      <c r="I245">
        <v>2</v>
      </c>
      <c r="J245">
        <v>1</v>
      </c>
      <c r="K245">
        <v>2</v>
      </c>
      <c r="L245">
        <v>-4142</v>
      </c>
      <c r="M245">
        <v>2</v>
      </c>
      <c r="N245">
        <v>-4142</v>
      </c>
      <c r="O245">
        <v>2</v>
      </c>
    </row>
    <row r="246" spans="1:15">
      <c r="A246" t="s">
        <v>380</v>
      </c>
      <c r="B246" t="s">
        <v>1244</v>
      </c>
      <c r="C246" t="s">
        <v>382</v>
      </c>
      <c r="D246">
        <v>1</v>
      </c>
      <c r="E246">
        <v>2</v>
      </c>
      <c r="F246">
        <v>1</v>
      </c>
      <c r="G246">
        <v>2</v>
      </c>
      <c r="H246">
        <v>1</v>
      </c>
      <c r="I246">
        <v>2</v>
      </c>
      <c r="J246">
        <v>1</v>
      </c>
      <c r="K246">
        <v>2</v>
      </c>
      <c r="L246">
        <v>-4142</v>
      </c>
      <c r="M246">
        <v>2</v>
      </c>
      <c r="N246">
        <v>-4142</v>
      </c>
      <c r="O246">
        <v>2</v>
      </c>
    </row>
    <row r="247" spans="1:15">
      <c r="A247" t="s">
        <v>380</v>
      </c>
      <c r="B247" t="s">
        <v>1245</v>
      </c>
      <c r="C247" t="s">
        <v>382</v>
      </c>
      <c r="D247">
        <v>1</v>
      </c>
      <c r="E247">
        <v>2</v>
      </c>
      <c r="F247">
        <v>1</v>
      </c>
      <c r="G247">
        <v>2</v>
      </c>
      <c r="H247">
        <v>1</v>
      </c>
      <c r="I247">
        <v>2</v>
      </c>
      <c r="J247">
        <v>1</v>
      </c>
      <c r="K247">
        <v>2</v>
      </c>
      <c r="L247">
        <v>-4142</v>
      </c>
      <c r="M247">
        <v>2</v>
      </c>
      <c r="N247">
        <v>-4142</v>
      </c>
      <c r="O247">
        <v>2</v>
      </c>
    </row>
    <row r="248" spans="1:15">
      <c r="A248" t="s">
        <v>380</v>
      </c>
      <c r="B248" t="s">
        <v>1246</v>
      </c>
      <c r="C248" t="s">
        <v>382</v>
      </c>
      <c r="D248">
        <v>1</v>
      </c>
      <c r="E248">
        <v>2</v>
      </c>
      <c r="F248">
        <v>1</v>
      </c>
      <c r="G248">
        <v>2</v>
      </c>
      <c r="H248">
        <v>1</v>
      </c>
      <c r="I248">
        <v>2</v>
      </c>
      <c r="J248">
        <v>1</v>
      </c>
      <c r="K248">
        <v>2</v>
      </c>
      <c r="L248">
        <v>-4142</v>
      </c>
      <c r="M248">
        <v>2</v>
      </c>
      <c r="N248">
        <v>-4142</v>
      </c>
      <c r="O248">
        <v>2</v>
      </c>
    </row>
    <row r="249" spans="1:15">
      <c r="A249" t="s">
        <v>380</v>
      </c>
      <c r="B249" t="s">
        <v>1247</v>
      </c>
      <c r="C249" t="s">
        <v>1099</v>
      </c>
      <c r="D249">
        <v>1</v>
      </c>
      <c r="E249">
        <v>2</v>
      </c>
      <c r="F249">
        <v>-4142</v>
      </c>
      <c r="G249">
        <v>2</v>
      </c>
      <c r="H249">
        <v>-4142</v>
      </c>
      <c r="I249">
        <v>2</v>
      </c>
      <c r="J249">
        <v>-4142</v>
      </c>
      <c r="K249">
        <v>2</v>
      </c>
      <c r="L249">
        <v>-4142</v>
      </c>
      <c r="M249">
        <v>2</v>
      </c>
      <c r="N249">
        <v>-4142</v>
      </c>
      <c r="O249">
        <v>2</v>
      </c>
    </row>
    <row r="250" spans="1:15">
      <c r="A250" t="s">
        <v>380</v>
      </c>
      <c r="B250" t="s">
        <v>494</v>
      </c>
      <c r="C250" t="s">
        <v>1099</v>
      </c>
      <c r="D250">
        <v>-4142</v>
      </c>
      <c r="E250">
        <v>2</v>
      </c>
      <c r="F250">
        <v>-4142</v>
      </c>
      <c r="G250">
        <v>2</v>
      </c>
      <c r="H250">
        <v>-4142</v>
      </c>
      <c r="I250">
        <v>2</v>
      </c>
      <c r="J250">
        <v>-4142</v>
      </c>
      <c r="K250">
        <v>2</v>
      </c>
      <c r="L250">
        <v>-4142</v>
      </c>
      <c r="M250">
        <v>2</v>
      </c>
      <c r="N250">
        <v>-4142</v>
      </c>
      <c r="O250">
        <v>2</v>
      </c>
    </row>
    <row r="251" spans="1:15">
      <c r="A251" t="s">
        <v>380</v>
      </c>
      <c r="B251" t="s">
        <v>495</v>
      </c>
      <c r="C251" t="s">
        <v>1099</v>
      </c>
      <c r="D251">
        <v>-4142</v>
      </c>
      <c r="E251">
        <v>2</v>
      </c>
      <c r="F251">
        <v>-4142</v>
      </c>
      <c r="G251">
        <v>2</v>
      </c>
      <c r="H251">
        <v>-4142</v>
      </c>
      <c r="I251">
        <v>2</v>
      </c>
      <c r="J251">
        <v>-4142</v>
      </c>
      <c r="K251">
        <v>2</v>
      </c>
      <c r="L251">
        <v>-4142</v>
      </c>
      <c r="M251">
        <v>2</v>
      </c>
      <c r="N251">
        <v>-4142</v>
      </c>
      <c r="O251">
        <v>2</v>
      </c>
    </row>
    <row r="252" spans="1:15">
      <c r="A252" t="s">
        <v>380</v>
      </c>
      <c r="B252" t="s">
        <v>496</v>
      </c>
      <c r="C252" t="s">
        <v>1099</v>
      </c>
      <c r="D252">
        <v>-4142</v>
      </c>
      <c r="E252">
        <v>2</v>
      </c>
      <c r="F252">
        <v>-4142</v>
      </c>
      <c r="G252">
        <v>2</v>
      </c>
      <c r="H252">
        <v>-4142</v>
      </c>
      <c r="I252">
        <v>2</v>
      </c>
      <c r="J252">
        <v>-4142</v>
      </c>
      <c r="K252">
        <v>2</v>
      </c>
      <c r="L252">
        <v>-4142</v>
      </c>
      <c r="M252">
        <v>2</v>
      </c>
      <c r="N252">
        <v>-4142</v>
      </c>
      <c r="O252">
        <v>2</v>
      </c>
    </row>
    <row r="253" spans="1:15">
      <c r="A253" t="s">
        <v>380</v>
      </c>
      <c r="B253" t="s">
        <v>497</v>
      </c>
      <c r="C253" t="s">
        <v>1099</v>
      </c>
      <c r="D253">
        <v>-4142</v>
      </c>
      <c r="E253">
        <v>2</v>
      </c>
      <c r="F253">
        <v>-4142</v>
      </c>
      <c r="G253">
        <v>2</v>
      </c>
      <c r="H253">
        <v>-4142</v>
      </c>
      <c r="I253">
        <v>2</v>
      </c>
      <c r="J253">
        <v>-4142</v>
      </c>
      <c r="K253">
        <v>2</v>
      </c>
      <c r="L253">
        <v>-4142</v>
      </c>
      <c r="M253">
        <v>2</v>
      </c>
      <c r="N253">
        <v>-4142</v>
      </c>
      <c r="O253">
        <v>2</v>
      </c>
    </row>
    <row r="254" spans="1:15">
      <c r="A254" t="s">
        <v>380</v>
      </c>
      <c r="B254" t="s">
        <v>498</v>
      </c>
      <c r="C254" t="s">
        <v>1099</v>
      </c>
      <c r="D254">
        <v>-4142</v>
      </c>
      <c r="E254">
        <v>2</v>
      </c>
      <c r="F254">
        <v>-4142</v>
      </c>
      <c r="G254">
        <v>2</v>
      </c>
      <c r="H254">
        <v>-4142</v>
      </c>
      <c r="I254">
        <v>2</v>
      </c>
      <c r="J254">
        <v>-4142</v>
      </c>
      <c r="K254">
        <v>2</v>
      </c>
      <c r="L254">
        <v>-4142</v>
      </c>
      <c r="M254">
        <v>2</v>
      </c>
      <c r="N254">
        <v>-4142</v>
      </c>
      <c r="O254">
        <v>2</v>
      </c>
    </row>
    <row r="255" spans="1:15">
      <c r="A255" t="s">
        <v>380</v>
      </c>
      <c r="B255" t="s">
        <v>499</v>
      </c>
      <c r="C255" t="s">
        <v>1099</v>
      </c>
      <c r="D255">
        <v>-4142</v>
      </c>
      <c r="E255">
        <v>2</v>
      </c>
      <c r="F255">
        <v>-4142</v>
      </c>
      <c r="G255">
        <v>2</v>
      </c>
      <c r="H255">
        <v>-4142</v>
      </c>
      <c r="I255">
        <v>2</v>
      </c>
      <c r="J255">
        <v>-4142</v>
      </c>
      <c r="K255">
        <v>2</v>
      </c>
      <c r="L255">
        <v>-4142</v>
      </c>
      <c r="M255">
        <v>2</v>
      </c>
      <c r="N255">
        <v>-4142</v>
      </c>
      <c r="O255">
        <v>2</v>
      </c>
    </row>
    <row r="256" spans="1:15">
      <c r="A256" t="s">
        <v>380</v>
      </c>
      <c r="B256" t="s">
        <v>500</v>
      </c>
      <c r="C256" t="s">
        <v>1099</v>
      </c>
      <c r="D256">
        <v>-4142</v>
      </c>
      <c r="E256">
        <v>2</v>
      </c>
      <c r="F256">
        <v>-4142</v>
      </c>
      <c r="G256">
        <v>2</v>
      </c>
      <c r="H256">
        <v>-4142</v>
      </c>
      <c r="I256">
        <v>2</v>
      </c>
      <c r="J256">
        <v>-4142</v>
      </c>
      <c r="K256">
        <v>2</v>
      </c>
      <c r="L256">
        <v>-4142</v>
      </c>
      <c r="M256">
        <v>2</v>
      </c>
      <c r="N256">
        <v>-4142</v>
      </c>
      <c r="O256">
        <v>2</v>
      </c>
    </row>
    <row r="257" spans="1:15">
      <c r="A257" t="s">
        <v>380</v>
      </c>
      <c r="B257" t="s">
        <v>501</v>
      </c>
      <c r="C257" t="s">
        <v>1099</v>
      </c>
      <c r="D257">
        <v>-4142</v>
      </c>
      <c r="E257">
        <v>2</v>
      </c>
      <c r="F257">
        <v>-4142</v>
      </c>
      <c r="G257">
        <v>2</v>
      </c>
      <c r="H257">
        <v>-4142</v>
      </c>
      <c r="I257">
        <v>2</v>
      </c>
      <c r="J257">
        <v>-4142</v>
      </c>
      <c r="K257">
        <v>2</v>
      </c>
      <c r="L257">
        <v>-4142</v>
      </c>
      <c r="M257">
        <v>2</v>
      </c>
      <c r="N257">
        <v>-4142</v>
      </c>
      <c r="O257">
        <v>2</v>
      </c>
    </row>
    <row r="258" spans="1:15">
      <c r="A258" t="s">
        <v>380</v>
      </c>
      <c r="B258" t="s">
        <v>502</v>
      </c>
      <c r="C258" t="s">
        <v>1099</v>
      </c>
      <c r="D258">
        <v>-4142</v>
      </c>
      <c r="E258">
        <v>2</v>
      </c>
      <c r="F258">
        <v>-4142</v>
      </c>
      <c r="G258">
        <v>2</v>
      </c>
      <c r="H258">
        <v>-4142</v>
      </c>
      <c r="I258">
        <v>2</v>
      </c>
      <c r="J258">
        <v>-4142</v>
      </c>
      <c r="K258">
        <v>2</v>
      </c>
      <c r="L258">
        <v>-4142</v>
      </c>
      <c r="M258">
        <v>2</v>
      </c>
      <c r="N258">
        <v>-4142</v>
      </c>
      <c r="O258">
        <v>2</v>
      </c>
    </row>
    <row r="259" spans="1:15">
      <c r="A259" t="s">
        <v>380</v>
      </c>
      <c r="B259" t="s">
        <v>503</v>
      </c>
      <c r="C259" t="s">
        <v>1099</v>
      </c>
      <c r="D259">
        <v>-4142</v>
      </c>
      <c r="E259">
        <v>2</v>
      </c>
      <c r="F259">
        <v>-4142</v>
      </c>
      <c r="G259">
        <v>2</v>
      </c>
      <c r="H259">
        <v>-4142</v>
      </c>
      <c r="I259">
        <v>2</v>
      </c>
      <c r="J259">
        <v>-4142</v>
      </c>
      <c r="K259">
        <v>2</v>
      </c>
      <c r="L259">
        <v>-4142</v>
      </c>
      <c r="M259">
        <v>2</v>
      </c>
      <c r="N259">
        <v>-4142</v>
      </c>
      <c r="O259">
        <v>2</v>
      </c>
    </row>
    <row r="260" spans="1:15">
      <c r="A260" t="s">
        <v>380</v>
      </c>
      <c r="B260" t="s">
        <v>504</v>
      </c>
      <c r="C260" t="s">
        <v>1099</v>
      </c>
      <c r="D260">
        <v>-4142</v>
      </c>
      <c r="E260">
        <v>2</v>
      </c>
      <c r="F260">
        <v>-4142</v>
      </c>
      <c r="G260">
        <v>2</v>
      </c>
      <c r="H260">
        <v>-4142</v>
      </c>
      <c r="I260">
        <v>2</v>
      </c>
      <c r="J260">
        <v>-4142</v>
      </c>
      <c r="K260">
        <v>2</v>
      </c>
      <c r="L260">
        <v>-4142</v>
      </c>
      <c r="M260">
        <v>2</v>
      </c>
      <c r="N260">
        <v>-4142</v>
      </c>
      <c r="O260">
        <v>2</v>
      </c>
    </row>
    <row r="261" spans="1:15">
      <c r="A261" t="s">
        <v>380</v>
      </c>
      <c r="B261" t="s">
        <v>505</v>
      </c>
      <c r="C261" t="s">
        <v>1099</v>
      </c>
      <c r="D261">
        <v>-4142</v>
      </c>
      <c r="E261">
        <v>2</v>
      </c>
      <c r="F261">
        <v>-4142</v>
      </c>
      <c r="G261">
        <v>2</v>
      </c>
      <c r="H261">
        <v>-4142</v>
      </c>
      <c r="I261">
        <v>2</v>
      </c>
      <c r="J261">
        <v>-4142</v>
      </c>
      <c r="K261">
        <v>2</v>
      </c>
      <c r="L261">
        <v>-4142</v>
      </c>
      <c r="M261">
        <v>2</v>
      </c>
      <c r="N261">
        <v>-4142</v>
      </c>
      <c r="O261">
        <v>2</v>
      </c>
    </row>
    <row r="262" spans="1:15">
      <c r="A262" t="s">
        <v>380</v>
      </c>
      <c r="B262" t="s">
        <v>506</v>
      </c>
      <c r="C262" t="s">
        <v>1099</v>
      </c>
      <c r="D262">
        <v>-4142</v>
      </c>
      <c r="E262">
        <v>2</v>
      </c>
      <c r="F262">
        <v>-4142</v>
      </c>
      <c r="G262">
        <v>2</v>
      </c>
      <c r="H262">
        <v>-4142</v>
      </c>
      <c r="I262">
        <v>2</v>
      </c>
      <c r="J262">
        <v>-4142</v>
      </c>
      <c r="K262">
        <v>2</v>
      </c>
      <c r="L262">
        <v>-4142</v>
      </c>
      <c r="M262">
        <v>2</v>
      </c>
      <c r="N262">
        <v>-4142</v>
      </c>
      <c r="O262">
        <v>2</v>
      </c>
    </row>
    <row r="263" spans="1:15">
      <c r="A263" t="s">
        <v>380</v>
      </c>
      <c r="B263" t="s">
        <v>507</v>
      </c>
      <c r="C263" t="s">
        <v>1099</v>
      </c>
      <c r="D263">
        <v>-4142</v>
      </c>
      <c r="E263">
        <v>2</v>
      </c>
      <c r="F263">
        <v>-4142</v>
      </c>
      <c r="G263">
        <v>2</v>
      </c>
      <c r="H263">
        <v>-4142</v>
      </c>
      <c r="I263">
        <v>2</v>
      </c>
      <c r="J263">
        <v>-4142</v>
      </c>
      <c r="K263">
        <v>2</v>
      </c>
      <c r="L263">
        <v>-4142</v>
      </c>
      <c r="M263">
        <v>2</v>
      </c>
      <c r="N263">
        <v>-4142</v>
      </c>
      <c r="O263">
        <v>2</v>
      </c>
    </row>
    <row r="264" spans="1:15">
      <c r="A264" t="s">
        <v>380</v>
      </c>
      <c r="B264" t="s">
        <v>1248</v>
      </c>
      <c r="C264" t="s">
        <v>1099</v>
      </c>
      <c r="D264">
        <v>-4142</v>
      </c>
      <c r="E264">
        <v>2</v>
      </c>
      <c r="F264">
        <v>-4142</v>
      </c>
      <c r="G264">
        <v>2</v>
      </c>
      <c r="H264">
        <v>-4142</v>
      </c>
      <c r="I264">
        <v>2</v>
      </c>
      <c r="J264">
        <v>-4142</v>
      </c>
      <c r="K264">
        <v>2</v>
      </c>
      <c r="L264">
        <v>-4142</v>
      </c>
      <c r="M264">
        <v>2</v>
      </c>
      <c r="N264">
        <v>-4142</v>
      </c>
      <c r="O264">
        <v>2</v>
      </c>
    </row>
    <row r="265" spans="1:15">
      <c r="A265" t="s">
        <v>380</v>
      </c>
      <c r="B265" t="s">
        <v>1249</v>
      </c>
      <c r="C265" t="s">
        <v>1099</v>
      </c>
      <c r="D265">
        <v>-4142</v>
      </c>
      <c r="E265">
        <v>2</v>
      </c>
      <c r="F265">
        <v>-4142</v>
      </c>
      <c r="G265">
        <v>2</v>
      </c>
      <c r="H265">
        <v>-4142</v>
      </c>
      <c r="I265">
        <v>2</v>
      </c>
      <c r="J265">
        <v>-4142</v>
      </c>
      <c r="K265">
        <v>2</v>
      </c>
      <c r="L265">
        <v>-4142</v>
      </c>
      <c r="M265">
        <v>2</v>
      </c>
      <c r="N265">
        <v>-4142</v>
      </c>
      <c r="O265">
        <v>2</v>
      </c>
    </row>
    <row r="266" spans="1:15">
      <c r="A266" t="s">
        <v>380</v>
      </c>
      <c r="B266" t="s">
        <v>1250</v>
      </c>
      <c r="C266" t="s">
        <v>1099</v>
      </c>
      <c r="D266">
        <v>-4142</v>
      </c>
      <c r="E266">
        <v>2</v>
      </c>
      <c r="F266">
        <v>-4142</v>
      </c>
      <c r="G266">
        <v>2</v>
      </c>
      <c r="H266">
        <v>-4142</v>
      </c>
      <c r="I266">
        <v>2</v>
      </c>
      <c r="J266">
        <v>-4142</v>
      </c>
      <c r="K266">
        <v>2</v>
      </c>
      <c r="L266">
        <v>-4142</v>
      </c>
      <c r="M266">
        <v>2</v>
      </c>
      <c r="N266">
        <v>-4142</v>
      </c>
      <c r="O266">
        <v>2</v>
      </c>
    </row>
    <row r="267" spans="1:15">
      <c r="A267" t="s">
        <v>380</v>
      </c>
      <c r="B267" t="s">
        <v>1251</v>
      </c>
      <c r="C267" t="s">
        <v>1099</v>
      </c>
      <c r="D267">
        <v>-4142</v>
      </c>
      <c r="E267">
        <v>2</v>
      </c>
      <c r="F267">
        <v>1</v>
      </c>
      <c r="G267">
        <v>2</v>
      </c>
      <c r="H267">
        <v>-4142</v>
      </c>
      <c r="I267">
        <v>2</v>
      </c>
      <c r="J267">
        <v>-4142</v>
      </c>
      <c r="K267">
        <v>2</v>
      </c>
      <c r="L267">
        <v>-4142</v>
      </c>
      <c r="M267">
        <v>2</v>
      </c>
      <c r="N267">
        <v>-4142</v>
      </c>
      <c r="O267">
        <v>2</v>
      </c>
    </row>
    <row r="268" spans="1:15">
      <c r="A268" t="s">
        <v>380</v>
      </c>
      <c r="B268" t="s">
        <v>1252</v>
      </c>
      <c r="C268" t="s">
        <v>382</v>
      </c>
      <c r="D268">
        <v>1</v>
      </c>
      <c r="E268">
        <v>2</v>
      </c>
      <c r="F268">
        <v>1</v>
      </c>
      <c r="G268">
        <v>2</v>
      </c>
      <c r="H268">
        <v>1</v>
      </c>
      <c r="I268">
        <v>2</v>
      </c>
      <c r="J268">
        <v>1</v>
      </c>
      <c r="K268">
        <v>2</v>
      </c>
      <c r="L268">
        <v>-4142</v>
      </c>
      <c r="M268">
        <v>2</v>
      </c>
      <c r="N268">
        <v>-4142</v>
      </c>
      <c r="O268">
        <v>2</v>
      </c>
    </row>
    <row r="269" spans="1:15">
      <c r="A269" t="s">
        <v>380</v>
      </c>
      <c r="B269" t="s">
        <v>1253</v>
      </c>
      <c r="C269" t="s">
        <v>382</v>
      </c>
      <c r="D269">
        <v>1</v>
      </c>
      <c r="E269">
        <v>2</v>
      </c>
      <c r="F269">
        <v>1</v>
      </c>
      <c r="G269">
        <v>2</v>
      </c>
      <c r="H269">
        <v>1</v>
      </c>
      <c r="I269">
        <v>2</v>
      </c>
      <c r="J269">
        <v>1</v>
      </c>
      <c r="K269">
        <v>2</v>
      </c>
      <c r="L269">
        <v>-4142</v>
      </c>
      <c r="M269">
        <v>2</v>
      </c>
      <c r="N269">
        <v>-4142</v>
      </c>
      <c r="O269">
        <v>2</v>
      </c>
    </row>
    <row r="270" spans="1:15">
      <c r="A270" t="s">
        <v>380</v>
      </c>
      <c r="B270" t="s">
        <v>1254</v>
      </c>
      <c r="C270" t="s">
        <v>382</v>
      </c>
      <c r="D270">
        <v>1</v>
      </c>
      <c r="E270">
        <v>2</v>
      </c>
      <c r="F270">
        <v>1</v>
      </c>
      <c r="G270">
        <v>2</v>
      </c>
      <c r="H270">
        <v>1</v>
      </c>
      <c r="I270">
        <v>2</v>
      </c>
      <c r="J270">
        <v>1</v>
      </c>
      <c r="K270">
        <v>2</v>
      </c>
      <c r="L270">
        <v>-4142</v>
      </c>
      <c r="M270">
        <v>2</v>
      </c>
      <c r="N270">
        <v>-4142</v>
      </c>
      <c r="O270">
        <v>2</v>
      </c>
    </row>
    <row r="271" spans="1:15">
      <c r="A271" t="s">
        <v>380</v>
      </c>
      <c r="B271" t="s">
        <v>1255</v>
      </c>
      <c r="C271" t="s">
        <v>382</v>
      </c>
      <c r="D271">
        <v>1</v>
      </c>
      <c r="E271">
        <v>2</v>
      </c>
      <c r="F271">
        <v>1</v>
      </c>
      <c r="G271">
        <v>2</v>
      </c>
      <c r="H271">
        <v>1</v>
      </c>
      <c r="I271">
        <v>2</v>
      </c>
      <c r="J271">
        <v>1</v>
      </c>
      <c r="K271">
        <v>2</v>
      </c>
      <c r="L271">
        <v>-4142</v>
      </c>
      <c r="M271">
        <v>2</v>
      </c>
      <c r="N271">
        <v>-4142</v>
      </c>
      <c r="O271">
        <v>2</v>
      </c>
    </row>
    <row r="272" spans="1:15">
      <c r="A272" t="s">
        <v>380</v>
      </c>
      <c r="B272" t="s">
        <v>1256</v>
      </c>
      <c r="C272" t="s">
        <v>382</v>
      </c>
      <c r="D272">
        <v>1</v>
      </c>
      <c r="E272">
        <v>2</v>
      </c>
      <c r="F272">
        <v>1</v>
      </c>
      <c r="G272">
        <v>2</v>
      </c>
      <c r="H272">
        <v>1</v>
      </c>
      <c r="I272">
        <v>2</v>
      </c>
      <c r="J272">
        <v>1</v>
      </c>
      <c r="K272">
        <v>2</v>
      </c>
      <c r="L272">
        <v>-4142</v>
      </c>
      <c r="M272">
        <v>2</v>
      </c>
      <c r="N272">
        <v>-4142</v>
      </c>
      <c r="O272">
        <v>2</v>
      </c>
    </row>
    <row r="273" spans="1:15">
      <c r="A273" t="s">
        <v>380</v>
      </c>
      <c r="B273" t="s">
        <v>1257</v>
      </c>
      <c r="C273" t="s">
        <v>382</v>
      </c>
      <c r="D273">
        <v>1</v>
      </c>
      <c r="E273">
        <v>2</v>
      </c>
      <c r="F273">
        <v>1</v>
      </c>
      <c r="G273">
        <v>2</v>
      </c>
      <c r="H273">
        <v>1</v>
      </c>
      <c r="I273">
        <v>2</v>
      </c>
      <c r="J273">
        <v>1</v>
      </c>
      <c r="K273">
        <v>2</v>
      </c>
      <c r="L273">
        <v>-4142</v>
      </c>
      <c r="M273">
        <v>2</v>
      </c>
      <c r="N273">
        <v>-4142</v>
      </c>
      <c r="O273">
        <v>2</v>
      </c>
    </row>
    <row r="274" spans="1:15">
      <c r="A274" t="s">
        <v>380</v>
      </c>
      <c r="B274" t="s">
        <v>1258</v>
      </c>
      <c r="C274" t="s">
        <v>382</v>
      </c>
      <c r="D274">
        <v>1</v>
      </c>
      <c r="E274">
        <v>2</v>
      </c>
      <c r="F274">
        <v>1</v>
      </c>
      <c r="G274">
        <v>2</v>
      </c>
      <c r="H274">
        <v>1</v>
      </c>
      <c r="I274">
        <v>2</v>
      </c>
      <c r="J274">
        <v>1</v>
      </c>
      <c r="K274">
        <v>2</v>
      </c>
      <c r="L274">
        <v>-4142</v>
      </c>
      <c r="M274">
        <v>2</v>
      </c>
      <c r="N274">
        <v>-4142</v>
      </c>
      <c r="O274">
        <v>2</v>
      </c>
    </row>
    <row r="275" spans="1:15">
      <c r="A275" t="s">
        <v>380</v>
      </c>
      <c r="B275" t="s">
        <v>1259</v>
      </c>
      <c r="C275" t="s">
        <v>382</v>
      </c>
      <c r="D275">
        <v>1</v>
      </c>
      <c r="E275">
        <v>2</v>
      </c>
      <c r="F275">
        <v>1</v>
      </c>
      <c r="G275">
        <v>2</v>
      </c>
      <c r="H275">
        <v>1</v>
      </c>
      <c r="I275">
        <v>2</v>
      </c>
      <c r="J275">
        <v>1</v>
      </c>
      <c r="K275">
        <v>2</v>
      </c>
      <c r="L275">
        <v>-4142</v>
      </c>
      <c r="M275">
        <v>2</v>
      </c>
      <c r="N275">
        <v>-4142</v>
      </c>
      <c r="O275">
        <v>2</v>
      </c>
    </row>
    <row r="276" spans="1:15">
      <c r="A276" t="s">
        <v>380</v>
      </c>
      <c r="B276" t="s">
        <v>1260</v>
      </c>
      <c r="C276" t="s">
        <v>382</v>
      </c>
      <c r="D276">
        <v>1</v>
      </c>
      <c r="E276">
        <v>2</v>
      </c>
      <c r="F276">
        <v>1</v>
      </c>
      <c r="G276">
        <v>2</v>
      </c>
      <c r="H276">
        <v>1</v>
      </c>
      <c r="I276">
        <v>2</v>
      </c>
      <c r="J276">
        <v>1</v>
      </c>
      <c r="K276">
        <v>2</v>
      </c>
      <c r="L276">
        <v>-4142</v>
      </c>
      <c r="M276">
        <v>2</v>
      </c>
      <c r="N276">
        <v>-4142</v>
      </c>
      <c r="O276">
        <v>2</v>
      </c>
    </row>
    <row r="277" spans="1:15">
      <c r="A277" t="s">
        <v>380</v>
      </c>
      <c r="B277" t="s">
        <v>1261</v>
      </c>
      <c r="C277" t="s">
        <v>382</v>
      </c>
      <c r="D277">
        <v>1</v>
      </c>
      <c r="E277">
        <v>2</v>
      </c>
      <c r="F277">
        <v>1</v>
      </c>
      <c r="G277">
        <v>2</v>
      </c>
      <c r="H277">
        <v>1</v>
      </c>
      <c r="I277">
        <v>2</v>
      </c>
      <c r="J277">
        <v>1</v>
      </c>
      <c r="K277">
        <v>2</v>
      </c>
      <c r="L277">
        <v>-4142</v>
      </c>
      <c r="M277">
        <v>2</v>
      </c>
      <c r="N277">
        <v>-4142</v>
      </c>
      <c r="O277">
        <v>2</v>
      </c>
    </row>
    <row r="278" spans="1:15">
      <c r="A278" t="s">
        <v>380</v>
      </c>
      <c r="B278" t="s">
        <v>1262</v>
      </c>
      <c r="C278" t="s">
        <v>382</v>
      </c>
      <c r="D278">
        <v>1</v>
      </c>
      <c r="E278">
        <v>2</v>
      </c>
      <c r="F278">
        <v>1</v>
      </c>
      <c r="G278">
        <v>2</v>
      </c>
      <c r="H278">
        <v>1</v>
      </c>
      <c r="I278">
        <v>2</v>
      </c>
      <c r="J278">
        <v>1</v>
      </c>
      <c r="K278">
        <v>2</v>
      </c>
      <c r="L278">
        <v>-4142</v>
      </c>
      <c r="M278">
        <v>2</v>
      </c>
      <c r="N278">
        <v>-4142</v>
      </c>
      <c r="O278">
        <v>2</v>
      </c>
    </row>
    <row r="279" spans="1:15">
      <c r="A279" t="s">
        <v>380</v>
      </c>
      <c r="B279" t="s">
        <v>1263</v>
      </c>
      <c r="C279" t="s">
        <v>382</v>
      </c>
      <c r="D279">
        <v>1</v>
      </c>
      <c r="E279">
        <v>2</v>
      </c>
      <c r="F279">
        <v>1</v>
      </c>
      <c r="G279">
        <v>2</v>
      </c>
      <c r="H279">
        <v>1</v>
      </c>
      <c r="I279">
        <v>2</v>
      </c>
      <c r="J279">
        <v>1</v>
      </c>
      <c r="K279">
        <v>2</v>
      </c>
      <c r="L279">
        <v>-4142</v>
      </c>
      <c r="M279">
        <v>2</v>
      </c>
      <c r="N279">
        <v>-4142</v>
      </c>
      <c r="O279">
        <v>2</v>
      </c>
    </row>
    <row r="280" spans="1:15">
      <c r="A280" t="s">
        <v>380</v>
      </c>
      <c r="B280" t="s">
        <v>1264</v>
      </c>
      <c r="C280" t="s">
        <v>1099</v>
      </c>
      <c r="D280">
        <v>1</v>
      </c>
      <c r="E280">
        <v>2</v>
      </c>
      <c r="F280">
        <v>-4142</v>
      </c>
      <c r="G280">
        <v>2</v>
      </c>
      <c r="H280">
        <v>-4142</v>
      </c>
      <c r="I280">
        <v>2</v>
      </c>
      <c r="J280">
        <v>-4142</v>
      </c>
      <c r="K280">
        <v>2</v>
      </c>
      <c r="L280">
        <v>-4142</v>
      </c>
      <c r="M280">
        <v>2</v>
      </c>
      <c r="N280">
        <v>-4142</v>
      </c>
      <c r="O280">
        <v>2</v>
      </c>
    </row>
    <row r="281" spans="1:15">
      <c r="A281" t="s">
        <v>380</v>
      </c>
      <c r="B281" t="s">
        <v>508</v>
      </c>
      <c r="C281" t="s">
        <v>1099</v>
      </c>
      <c r="D281">
        <v>-4142</v>
      </c>
      <c r="E281">
        <v>2</v>
      </c>
      <c r="F281">
        <v>-4142</v>
      </c>
      <c r="G281">
        <v>2</v>
      </c>
      <c r="H281">
        <v>-4142</v>
      </c>
      <c r="I281">
        <v>2</v>
      </c>
      <c r="J281">
        <v>-4142</v>
      </c>
      <c r="K281">
        <v>2</v>
      </c>
      <c r="L281">
        <v>-4142</v>
      </c>
      <c r="M281">
        <v>2</v>
      </c>
      <c r="N281">
        <v>-4142</v>
      </c>
      <c r="O281">
        <v>2</v>
      </c>
    </row>
    <row r="282" spans="1:15">
      <c r="A282" t="s">
        <v>380</v>
      </c>
      <c r="B282" t="s">
        <v>509</v>
      </c>
      <c r="C282" t="s">
        <v>1099</v>
      </c>
      <c r="D282">
        <v>-4142</v>
      </c>
      <c r="E282">
        <v>2</v>
      </c>
      <c r="F282">
        <v>-4142</v>
      </c>
      <c r="G282">
        <v>2</v>
      </c>
      <c r="H282">
        <v>-4142</v>
      </c>
      <c r="I282">
        <v>2</v>
      </c>
      <c r="J282">
        <v>-4142</v>
      </c>
      <c r="K282">
        <v>2</v>
      </c>
      <c r="L282">
        <v>-4142</v>
      </c>
      <c r="M282">
        <v>2</v>
      </c>
      <c r="N282">
        <v>-4142</v>
      </c>
      <c r="O282">
        <v>2</v>
      </c>
    </row>
    <row r="283" spans="1:15">
      <c r="A283" t="s">
        <v>380</v>
      </c>
      <c r="B283" t="s">
        <v>510</v>
      </c>
      <c r="C283" t="s">
        <v>1099</v>
      </c>
      <c r="D283">
        <v>-4142</v>
      </c>
      <c r="E283">
        <v>2</v>
      </c>
      <c r="F283">
        <v>-4142</v>
      </c>
      <c r="G283">
        <v>2</v>
      </c>
      <c r="H283">
        <v>-4142</v>
      </c>
      <c r="I283">
        <v>2</v>
      </c>
      <c r="J283">
        <v>-4142</v>
      </c>
      <c r="K283">
        <v>2</v>
      </c>
      <c r="L283">
        <v>-4142</v>
      </c>
      <c r="M283">
        <v>2</v>
      </c>
      <c r="N283">
        <v>-4142</v>
      </c>
      <c r="O283">
        <v>2</v>
      </c>
    </row>
    <row r="284" spans="1:15">
      <c r="A284" t="s">
        <v>380</v>
      </c>
      <c r="B284" t="s">
        <v>511</v>
      </c>
      <c r="C284" t="s">
        <v>1099</v>
      </c>
      <c r="D284">
        <v>-4142</v>
      </c>
      <c r="E284">
        <v>2</v>
      </c>
      <c r="F284">
        <v>-4142</v>
      </c>
      <c r="G284">
        <v>2</v>
      </c>
      <c r="H284">
        <v>-4142</v>
      </c>
      <c r="I284">
        <v>2</v>
      </c>
      <c r="J284">
        <v>-4142</v>
      </c>
      <c r="K284">
        <v>2</v>
      </c>
      <c r="L284">
        <v>-4142</v>
      </c>
      <c r="M284">
        <v>2</v>
      </c>
      <c r="N284">
        <v>-4142</v>
      </c>
      <c r="O284">
        <v>2</v>
      </c>
    </row>
    <row r="285" spans="1:15">
      <c r="A285" t="s">
        <v>380</v>
      </c>
      <c r="B285" t="s">
        <v>512</v>
      </c>
      <c r="C285" t="s">
        <v>1099</v>
      </c>
      <c r="D285">
        <v>-4142</v>
      </c>
      <c r="E285">
        <v>2</v>
      </c>
      <c r="F285">
        <v>-4142</v>
      </c>
      <c r="G285">
        <v>2</v>
      </c>
      <c r="H285">
        <v>-4142</v>
      </c>
      <c r="I285">
        <v>2</v>
      </c>
      <c r="J285">
        <v>-4142</v>
      </c>
      <c r="K285">
        <v>2</v>
      </c>
      <c r="L285">
        <v>-4142</v>
      </c>
      <c r="M285">
        <v>2</v>
      </c>
      <c r="N285">
        <v>-4142</v>
      </c>
      <c r="O285">
        <v>2</v>
      </c>
    </row>
    <row r="286" spans="1:15">
      <c r="A286" t="s">
        <v>380</v>
      </c>
      <c r="B286" t="s">
        <v>513</v>
      </c>
      <c r="C286" t="s">
        <v>1099</v>
      </c>
      <c r="D286">
        <v>-4142</v>
      </c>
      <c r="E286">
        <v>2</v>
      </c>
      <c r="F286">
        <v>-4142</v>
      </c>
      <c r="G286">
        <v>2</v>
      </c>
      <c r="H286">
        <v>-4142</v>
      </c>
      <c r="I286">
        <v>2</v>
      </c>
      <c r="J286">
        <v>-4142</v>
      </c>
      <c r="K286">
        <v>2</v>
      </c>
      <c r="L286">
        <v>-4142</v>
      </c>
      <c r="M286">
        <v>2</v>
      </c>
      <c r="N286">
        <v>-4142</v>
      </c>
      <c r="O286">
        <v>2</v>
      </c>
    </row>
    <row r="287" spans="1:15">
      <c r="A287" t="s">
        <v>380</v>
      </c>
      <c r="B287" t="s">
        <v>514</v>
      </c>
      <c r="C287" t="s">
        <v>1099</v>
      </c>
      <c r="D287">
        <v>-4142</v>
      </c>
      <c r="E287">
        <v>2</v>
      </c>
      <c r="F287">
        <v>-4142</v>
      </c>
      <c r="G287">
        <v>2</v>
      </c>
      <c r="H287">
        <v>-4142</v>
      </c>
      <c r="I287">
        <v>2</v>
      </c>
      <c r="J287">
        <v>-4142</v>
      </c>
      <c r="K287">
        <v>2</v>
      </c>
      <c r="L287">
        <v>-4142</v>
      </c>
      <c r="M287">
        <v>2</v>
      </c>
      <c r="N287">
        <v>-4142</v>
      </c>
      <c r="O287">
        <v>2</v>
      </c>
    </row>
    <row r="288" spans="1:15">
      <c r="A288" t="s">
        <v>380</v>
      </c>
      <c r="B288" t="s">
        <v>515</v>
      </c>
      <c r="C288" t="s">
        <v>1099</v>
      </c>
      <c r="D288">
        <v>-4142</v>
      </c>
      <c r="E288">
        <v>2</v>
      </c>
      <c r="F288">
        <v>-4142</v>
      </c>
      <c r="G288">
        <v>2</v>
      </c>
      <c r="H288">
        <v>-4142</v>
      </c>
      <c r="I288">
        <v>2</v>
      </c>
      <c r="J288">
        <v>-4142</v>
      </c>
      <c r="K288">
        <v>2</v>
      </c>
      <c r="L288">
        <v>-4142</v>
      </c>
      <c r="M288">
        <v>2</v>
      </c>
      <c r="N288">
        <v>-4142</v>
      </c>
      <c r="O288">
        <v>2</v>
      </c>
    </row>
    <row r="289" spans="1:15">
      <c r="A289" t="s">
        <v>380</v>
      </c>
      <c r="B289" t="s">
        <v>516</v>
      </c>
      <c r="C289" t="s">
        <v>1099</v>
      </c>
      <c r="D289">
        <v>-4142</v>
      </c>
      <c r="E289">
        <v>2</v>
      </c>
      <c r="F289">
        <v>-4142</v>
      </c>
      <c r="G289">
        <v>2</v>
      </c>
      <c r="H289">
        <v>-4142</v>
      </c>
      <c r="I289">
        <v>2</v>
      </c>
      <c r="J289">
        <v>-4142</v>
      </c>
      <c r="K289">
        <v>2</v>
      </c>
      <c r="L289">
        <v>-4142</v>
      </c>
      <c r="M289">
        <v>2</v>
      </c>
      <c r="N289">
        <v>-4142</v>
      </c>
      <c r="O289">
        <v>2</v>
      </c>
    </row>
    <row r="290" spans="1:15">
      <c r="A290" t="s">
        <v>380</v>
      </c>
      <c r="B290" t="s">
        <v>517</v>
      </c>
      <c r="C290" t="s">
        <v>1099</v>
      </c>
      <c r="D290">
        <v>-4142</v>
      </c>
      <c r="E290">
        <v>2</v>
      </c>
      <c r="F290">
        <v>-4142</v>
      </c>
      <c r="G290">
        <v>2</v>
      </c>
      <c r="H290">
        <v>-4142</v>
      </c>
      <c r="I290">
        <v>2</v>
      </c>
      <c r="J290">
        <v>-4142</v>
      </c>
      <c r="K290">
        <v>2</v>
      </c>
      <c r="L290">
        <v>-4142</v>
      </c>
      <c r="M290">
        <v>2</v>
      </c>
      <c r="N290">
        <v>-4142</v>
      </c>
      <c r="O290">
        <v>2</v>
      </c>
    </row>
    <row r="291" spans="1:15">
      <c r="A291" t="s">
        <v>380</v>
      </c>
      <c r="B291" t="s">
        <v>518</v>
      </c>
      <c r="C291" t="s">
        <v>1099</v>
      </c>
      <c r="D291">
        <v>-4142</v>
      </c>
      <c r="E291">
        <v>2</v>
      </c>
      <c r="F291">
        <v>-4142</v>
      </c>
      <c r="G291">
        <v>2</v>
      </c>
      <c r="H291">
        <v>-4142</v>
      </c>
      <c r="I291">
        <v>2</v>
      </c>
      <c r="J291">
        <v>-4142</v>
      </c>
      <c r="K291">
        <v>2</v>
      </c>
      <c r="L291">
        <v>-4142</v>
      </c>
      <c r="M291">
        <v>2</v>
      </c>
      <c r="N291">
        <v>-4142</v>
      </c>
      <c r="O291">
        <v>2</v>
      </c>
    </row>
    <row r="292" spans="1:15">
      <c r="A292" t="s">
        <v>380</v>
      </c>
      <c r="B292" t="s">
        <v>519</v>
      </c>
      <c r="C292" t="s">
        <v>1099</v>
      </c>
      <c r="D292">
        <v>-4142</v>
      </c>
      <c r="E292">
        <v>2</v>
      </c>
      <c r="F292">
        <v>-4142</v>
      </c>
      <c r="G292">
        <v>2</v>
      </c>
      <c r="H292">
        <v>-4142</v>
      </c>
      <c r="I292">
        <v>2</v>
      </c>
      <c r="J292">
        <v>-4142</v>
      </c>
      <c r="K292">
        <v>2</v>
      </c>
      <c r="L292">
        <v>-4142</v>
      </c>
      <c r="M292">
        <v>2</v>
      </c>
      <c r="N292">
        <v>-4142</v>
      </c>
      <c r="O292">
        <v>2</v>
      </c>
    </row>
    <row r="293" spans="1:15">
      <c r="A293" t="s">
        <v>380</v>
      </c>
      <c r="B293" t="s">
        <v>520</v>
      </c>
      <c r="C293" t="s">
        <v>1099</v>
      </c>
      <c r="D293">
        <v>-4142</v>
      </c>
      <c r="E293">
        <v>2</v>
      </c>
      <c r="F293">
        <v>-4142</v>
      </c>
      <c r="G293">
        <v>2</v>
      </c>
      <c r="H293">
        <v>-4142</v>
      </c>
      <c r="I293">
        <v>2</v>
      </c>
      <c r="J293">
        <v>-4142</v>
      </c>
      <c r="K293">
        <v>2</v>
      </c>
      <c r="L293">
        <v>-4142</v>
      </c>
      <c r="M293">
        <v>2</v>
      </c>
      <c r="N293">
        <v>-4142</v>
      </c>
      <c r="O293">
        <v>2</v>
      </c>
    </row>
    <row r="294" spans="1:15">
      <c r="A294" t="s">
        <v>380</v>
      </c>
      <c r="B294" t="s">
        <v>521</v>
      </c>
      <c r="C294" t="s">
        <v>1099</v>
      </c>
      <c r="D294">
        <v>-4142</v>
      </c>
      <c r="E294">
        <v>2</v>
      </c>
      <c r="F294">
        <v>-4142</v>
      </c>
      <c r="G294">
        <v>2</v>
      </c>
      <c r="H294">
        <v>-4142</v>
      </c>
      <c r="I294">
        <v>2</v>
      </c>
      <c r="J294">
        <v>-4142</v>
      </c>
      <c r="K294">
        <v>2</v>
      </c>
      <c r="L294">
        <v>-4142</v>
      </c>
      <c r="M294">
        <v>2</v>
      </c>
      <c r="N294">
        <v>-4142</v>
      </c>
      <c r="O294">
        <v>2</v>
      </c>
    </row>
    <row r="295" spans="1:15">
      <c r="A295" t="s">
        <v>380</v>
      </c>
      <c r="B295" t="s">
        <v>1265</v>
      </c>
      <c r="C295" t="s">
        <v>1099</v>
      </c>
      <c r="D295">
        <v>-4142</v>
      </c>
      <c r="E295">
        <v>2</v>
      </c>
      <c r="F295">
        <v>-4142</v>
      </c>
      <c r="G295">
        <v>2</v>
      </c>
      <c r="H295">
        <v>-4142</v>
      </c>
      <c r="I295">
        <v>2</v>
      </c>
      <c r="J295">
        <v>-4142</v>
      </c>
      <c r="K295">
        <v>2</v>
      </c>
      <c r="L295">
        <v>-4142</v>
      </c>
      <c r="M295">
        <v>2</v>
      </c>
      <c r="N295">
        <v>-4142</v>
      </c>
      <c r="O295">
        <v>2</v>
      </c>
    </row>
    <row r="296" spans="1:15">
      <c r="A296" t="s">
        <v>380</v>
      </c>
      <c r="B296" t="s">
        <v>1266</v>
      </c>
      <c r="C296" t="s">
        <v>1099</v>
      </c>
      <c r="D296">
        <v>-4142</v>
      </c>
      <c r="E296">
        <v>2</v>
      </c>
      <c r="F296">
        <v>-4142</v>
      </c>
      <c r="G296">
        <v>2</v>
      </c>
      <c r="H296">
        <v>-4142</v>
      </c>
      <c r="I296">
        <v>2</v>
      </c>
      <c r="J296">
        <v>-4142</v>
      </c>
      <c r="K296">
        <v>2</v>
      </c>
      <c r="L296">
        <v>-4142</v>
      </c>
      <c r="M296">
        <v>2</v>
      </c>
      <c r="N296">
        <v>-4142</v>
      </c>
      <c r="O296">
        <v>2</v>
      </c>
    </row>
    <row r="297" spans="1:15">
      <c r="A297" t="s">
        <v>380</v>
      </c>
      <c r="B297" t="s">
        <v>1267</v>
      </c>
      <c r="C297" t="s">
        <v>1099</v>
      </c>
      <c r="D297">
        <v>-4142</v>
      </c>
      <c r="E297">
        <v>2</v>
      </c>
      <c r="F297">
        <v>-4142</v>
      </c>
      <c r="G297">
        <v>2</v>
      </c>
      <c r="H297">
        <v>-4142</v>
      </c>
      <c r="I297">
        <v>2</v>
      </c>
      <c r="J297">
        <v>-4142</v>
      </c>
      <c r="K297">
        <v>2</v>
      </c>
      <c r="L297">
        <v>-4142</v>
      </c>
      <c r="M297">
        <v>2</v>
      </c>
      <c r="N297">
        <v>-4142</v>
      </c>
      <c r="O297">
        <v>2</v>
      </c>
    </row>
    <row r="298" spans="1:15">
      <c r="A298" t="s">
        <v>380</v>
      </c>
      <c r="B298" t="s">
        <v>1268</v>
      </c>
      <c r="C298" t="s">
        <v>1099</v>
      </c>
      <c r="D298">
        <v>-4142</v>
      </c>
      <c r="E298">
        <v>2</v>
      </c>
      <c r="F298">
        <v>1</v>
      </c>
      <c r="G298">
        <v>2</v>
      </c>
      <c r="H298">
        <v>-4142</v>
      </c>
      <c r="I298">
        <v>2</v>
      </c>
      <c r="J298">
        <v>-4142</v>
      </c>
      <c r="K298">
        <v>2</v>
      </c>
      <c r="L298">
        <v>-4142</v>
      </c>
      <c r="M298">
        <v>2</v>
      </c>
      <c r="N298">
        <v>-4142</v>
      </c>
      <c r="O298">
        <v>2</v>
      </c>
    </row>
    <row r="299" spans="1:15">
      <c r="A299" t="s">
        <v>380</v>
      </c>
      <c r="B299" t="s">
        <v>1269</v>
      </c>
      <c r="C299" t="s">
        <v>382</v>
      </c>
      <c r="D299">
        <v>1</v>
      </c>
      <c r="E299">
        <v>2</v>
      </c>
      <c r="F299">
        <v>1</v>
      </c>
      <c r="G299">
        <v>2</v>
      </c>
      <c r="H299">
        <v>1</v>
      </c>
      <c r="I299">
        <v>2</v>
      </c>
      <c r="J299">
        <v>1</v>
      </c>
      <c r="K299">
        <v>2</v>
      </c>
      <c r="L299">
        <v>-4142</v>
      </c>
      <c r="M299">
        <v>2</v>
      </c>
      <c r="N299">
        <v>-4142</v>
      </c>
      <c r="O299">
        <v>2</v>
      </c>
    </row>
    <row r="300" spans="1:15">
      <c r="A300" t="s">
        <v>380</v>
      </c>
      <c r="B300" t="s">
        <v>1270</v>
      </c>
      <c r="C300" t="s">
        <v>382</v>
      </c>
      <c r="D300">
        <v>1</v>
      </c>
      <c r="E300">
        <v>2</v>
      </c>
      <c r="F300">
        <v>1</v>
      </c>
      <c r="G300">
        <v>2</v>
      </c>
      <c r="H300">
        <v>1</v>
      </c>
      <c r="I300">
        <v>2</v>
      </c>
      <c r="J300">
        <v>1</v>
      </c>
      <c r="K300">
        <v>2</v>
      </c>
      <c r="L300">
        <v>-4142</v>
      </c>
      <c r="M300">
        <v>2</v>
      </c>
      <c r="N300">
        <v>-4142</v>
      </c>
      <c r="O300">
        <v>2</v>
      </c>
    </row>
    <row r="301" spans="1:15">
      <c r="A301" t="s">
        <v>380</v>
      </c>
      <c r="B301" t="s">
        <v>1271</v>
      </c>
      <c r="C301" t="s">
        <v>382</v>
      </c>
      <c r="D301">
        <v>1</v>
      </c>
      <c r="E301">
        <v>2</v>
      </c>
      <c r="F301">
        <v>1</v>
      </c>
      <c r="G301">
        <v>2</v>
      </c>
      <c r="H301">
        <v>1</v>
      </c>
      <c r="I301">
        <v>2</v>
      </c>
      <c r="J301">
        <v>1</v>
      </c>
      <c r="K301">
        <v>2</v>
      </c>
      <c r="L301">
        <v>-4142</v>
      </c>
      <c r="M301">
        <v>2</v>
      </c>
      <c r="N301">
        <v>-4142</v>
      </c>
      <c r="O301">
        <v>2</v>
      </c>
    </row>
    <row r="302" spans="1:15">
      <c r="A302" t="s">
        <v>380</v>
      </c>
      <c r="B302" t="s">
        <v>1272</v>
      </c>
      <c r="C302" t="s">
        <v>382</v>
      </c>
      <c r="D302">
        <v>1</v>
      </c>
      <c r="E302">
        <v>2</v>
      </c>
      <c r="F302">
        <v>1</v>
      </c>
      <c r="G302">
        <v>2</v>
      </c>
      <c r="H302">
        <v>1</v>
      </c>
      <c r="I302">
        <v>2</v>
      </c>
      <c r="J302">
        <v>1</v>
      </c>
      <c r="K302">
        <v>2</v>
      </c>
      <c r="L302">
        <v>-4142</v>
      </c>
      <c r="M302">
        <v>2</v>
      </c>
      <c r="N302">
        <v>-4142</v>
      </c>
      <c r="O302">
        <v>2</v>
      </c>
    </row>
    <row r="303" spans="1:15">
      <c r="A303" t="s">
        <v>380</v>
      </c>
      <c r="B303" t="s">
        <v>1273</v>
      </c>
      <c r="C303" t="s">
        <v>382</v>
      </c>
      <c r="D303">
        <v>1</v>
      </c>
      <c r="E303">
        <v>2</v>
      </c>
      <c r="F303">
        <v>1</v>
      </c>
      <c r="G303">
        <v>2</v>
      </c>
      <c r="H303">
        <v>1</v>
      </c>
      <c r="I303">
        <v>2</v>
      </c>
      <c r="J303">
        <v>1</v>
      </c>
      <c r="K303">
        <v>2</v>
      </c>
      <c r="L303">
        <v>-4142</v>
      </c>
      <c r="M303">
        <v>2</v>
      </c>
      <c r="N303">
        <v>-4142</v>
      </c>
      <c r="O303">
        <v>2</v>
      </c>
    </row>
    <row r="304" spans="1:15">
      <c r="A304" t="s">
        <v>380</v>
      </c>
      <c r="B304" t="s">
        <v>1274</v>
      </c>
      <c r="C304" t="s">
        <v>382</v>
      </c>
      <c r="D304">
        <v>1</v>
      </c>
      <c r="E304">
        <v>2</v>
      </c>
      <c r="F304">
        <v>1</v>
      </c>
      <c r="G304">
        <v>2</v>
      </c>
      <c r="H304">
        <v>1</v>
      </c>
      <c r="I304">
        <v>2</v>
      </c>
      <c r="J304">
        <v>1</v>
      </c>
      <c r="K304">
        <v>2</v>
      </c>
      <c r="L304">
        <v>-4142</v>
      </c>
      <c r="M304">
        <v>2</v>
      </c>
      <c r="N304">
        <v>-4142</v>
      </c>
      <c r="O304">
        <v>2</v>
      </c>
    </row>
    <row r="305" spans="1:15">
      <c r="A305" t="s">
        <v>380</v>
      </c>
      <c r="B305" t="s">
        <v>1275</v>
      </c>
      <c r="C305" t="s">
        <v>382</v>
      </c>
      <c r="D305">
        <v>1</v>
      </c>
      <c r="E305">
        <v>2</v>
      </c>
      <c r="F305">
        <v>1</v>
      </c>
      <c r="G305">
        <v>2</v>
      </c>
      <c r="H305">
        <v>1</v>
      </c>
      <c r="I305">
        <v>2</v>
      </c>
      <c r="J305">
        <v>1</v>
      </c>
      <c r="K305">
        <v>2</v>
      </c>
      <c r="L305">
        <v>-4142</v>
      </c>
      <c r="M305">
        <v>2</v>
      </c>
      <c r="N305">
        <v>-4142</v>
      </c>
      <c r="O305">
        <v>2</v>
      </c>
    </row>
    <row r="306" spans="1:15">
      <c r="A306" t="s">
        <v>380</v>
      </c>
      <c r="B306" t="s">
        <v>1276</v>
      </c>
      <c r="C306" t="s">
        <v>382</v>
      </c>
      <c r="D306">
        <v>1</v>
      </c>
      <c r="E306">
        <v>2</v>
      </c>
      <c r="F306">
        <v>1</v>
      </c>
      <c r="G306">
        <v>2</v>
      </c>
      <c r="H306">
        <v>1</v>
      </c>
      <c r="I306">
        <v>2</v>
      </c>
      <c r="J306">
        <v>1</v>
      </c>
      <c r="K306">
        <v>2</v>
      </c>
      <c r="L306">
        <v>-4142</v>
      </c>
      <c r="M306">
        <v>2</v>
      </c>
      <c r="N306">
        <v>-4142</v>
      </c>
      <c r="O306">
        <v>2</v>
      </c>
    </row>
    <row r="307" spans="1:15">
      <c r="A307" t="s">
        <v>380</v>
      </c>
      <c r="B307" t="s">
        <v>1277</v>
      </c>
      <c r="C307" t="s">
        <v>382</v>
      </c>
      <c r="D307">
        <v>1</v>
      </c>
      <c r="E307">
        <v>2</v>
      </c>
      <c r="F307">
        <v>1</v>
      </c>
      <c r="G307">
        <v>2</v>
      </c>
      <c r="H307">
        <v>1</v>
      </c>
      <c r="I307">
        <v>2</v>
      </c>
      <c r="J307">
        <v>1</v>
      </c>
      <c r="K307">
        <v>2</v>
      </c>
      <c r="L307">
        <v>-4142</v>
      </c>
      <c r="M307">
        <v>2</v>
      </c>
      <c r="N307">
        <v>-4142</v>
      </c>
      <c r="O307">
        <v>2</v>
      </c>
    </row>
    <row r="308" spans="1:15">
      <c r="A308" t="s">
        <v>380</v>
      </c>
      <c r="B308" t="s">
        <v>1278</v>
      </c>
      <c r="C308" t="s">
        <v>382</v>
      </c>
      <c r="D308">
        <v>1</v>
      </c>
      <c r="E308">
        <v>2</v>
      </c>
      <c r="F308">
        <v>1</v>
      </c>
      <c r="G308">
        <v>2</v>
      </c>
      <c r="H308">
        <v>1</v>
      </c>
      <c r="I308">
        <v>2</v>
      </c>
      <c r="J308">
        <v>1</v>
      </c>
      <c r="K308">
        <v>2</v>
      </c>
      <c r="L308">
        <v>-4142</v>
      </c>
      <c r="M308">
        <v>2</v>
      </c>
      <c r="N308">
        <v>-4142</v>
      </c>
      <c r="O308">
        <v>2</v>
      </c>
    </row>
    <row r="309" spans="1:15">
      <c r="A309" t="s">
        <v>380</v>
      </c>
      <c r="B309" t="s">
        <v>1279</v>
      </c>
      <c r="C309" t="s">
        <v>382</v>
      </c>
      <c r="D309">
        <v>1</v>
      </c>
      <c r="E309">
        <v>2</v>
      </c>
      <c r="F309">
        <v>1</v>
      </c>
      <c r="G309">
        <v>2</v>
      </c>
      <c r="H309">
        <v>1</v>
      </c>
      <c r="I309">
        <v>2</v>
      </c>
      <c r="J309">
        <v>1</v>
      </c>
      <c r="K309">
        <v>2</v>
      </c>
      <c r="L309">
        <v>-4142</v>
      </c>
      <c r="M309">
        <v>2</v>
      </c>
      <c r="N309">
        <v>-4142</v>
      </c>
      <c r="O309">
        <v>2</v>
      </c>
    </row>
    <row r="310" spans="1:15">
      <c r="A310" t="s">
        <v>380</v>
      </c>
      <c r="B310" t="s">
        <v>1280</v>
      </c>
      <c r="C310" t="s">
        <v>382</v>
      </c>
      <c r="D310">
        <v>1</v>
      </c>
      <c r="E310">
        <v>2</v>
      </c>
      <c r="F310">
        <v>1</v>
      </c>
      <c r="G310">
        <v>2</v>
      </c>
      <c r="H310">
        <v>1</v>
      </c>
      <c r="I310">
        <v>2</v>
      </c>
      <c r="J310">
        <v>1</v>
      </c>
      <c r="K310">
        <v>2</v>
      </c>
      <c r="L310">
        <v>-4142</v>
      </c>
      <c r="M310">
        <v>2</v>
      </c>
      <c r="N310">
        <v>-4142</v>
      </c>
      <c r="O310">
        <v>2</v>
      </c>
    </row>
    <row r="311" spans="1:15">
      <c r="A311" t="s">
        <v>380</v>
      </c>
      <c r="B311" t="s">
        <v>1281</v>
      </c>
      <c r="C311" t="s">
        <v>1099</v>
      </c>
      <c r="D311">
        <v>1</v>
      </c>
      <c r="E311">
        <v>2</v>
      </c>
      <c r="F311">
        <v>-4142</v>
      </c>
      <c r="G311">
        <v>2</v>
      </c>
      <c r="H311">
        <v>-4142</v>
      </c>
      <c r="I311">
        <v>2</v>
      </c>
      <c r="J311">
        <v>-4142</v>
      </c>
      <c r="K311">
        <v>2</v>
      </c>
      <c r="L311">
        <v>-4142</v>
      </c>
      <c r="M311">
        <v>2</v>
      </c>
      <c r="N311">
        <v>-4142</v>
      </c>
      <c r="O311">
        <v>2</v>
      </c>
    </row>
    <row r="312" spans="1:15">
      <c r="A312" t="s">
        <v>380</v>
      </c>
      <c r="B312" t="s">
        <v>522</v>
      </c>
      <c r="C312" t="s">
        <v>1099</v>
      </c>
      <c r="D312">
        <v>-4142</v>
      </c>
      <c r="E312">
        <v>2</v>
      </c>
      <c r="F312">
        <v>-4142</v>
      </c>
      <c r="G312">
        <v>2</v>
      </c>
      <c r="H312">
        <v>-4142</v>
      </c>
      <c r="I312">
        <v>2</v>
      </c>
      <c r="J312">
        <v>-4142</v>
      </c>
      <c r="K312">
        <v>2</v>
      </c>
      <c r="L312">
        <v>-4142</v>
      </c>
      <c r="M312">
        <v>2</v>
      </c>
      <c r="N312">
        <v>-4142</v>
      </c>
      <c r="O312">
        <v>2</v>
      </c>
    </row>
    <row r="313" spans="1:15">
      <c r="A313" t="s">
        <v>380</v>
      </c>
      <c r="B313" t="s">
        <v>523</v>
      </c>
      <c r="C313" t="s">
        <v>1099</v>
      </c>
      <c r="D313">
        <v>-4142</v>
      </c>
      <c r="E313">
        <v>2</v>
      </c>
      <c r="F313">
        <v>-4142</v>
      </c>
      <c r="G313">
        <v>2</v>
      </c>
      <c r="H313">
        <v>-4142</v>
      </c>
      <c r="I313">
        <v>2</v>
      </c>
      <c r="J313">
        <v>-4142</v>
      </c>
      <c r="K313">
        <v>2</v>
      </c>
      <c r="L313">
        <v>-4142</v>
      </c>
      <c r="M313">
        <v>2</v>
      </c>
      <c r="N313">
        <v>-4142</v>
      </c>
      <c r="O313">
        <v>2</v>
      </c>
    </row>
    <row r="314" spans="1:15">
      <c r="A314" t="s">
        <v>380</v>
      </c>
      <c r="B314" t="s">
        <v>524</v>
      </c>
      <c r="C314" t="s">
        <v>1099</v>
      </c>
      <c r="D314">
        <v>-4142</v>
      </c>
      <c r="E314">
        <v>2</v>
      </c>
      <c r="F314">
        <v>-4142</v>
      </c>
      <c r="G314">
        <v>2</v>
      </c>
      <c r="H314">
        <v>-4142</v>
      </c>
      <c r="I314">
        <v>2</v>
      </c>
      <c r="J314">
        <v>-4142</v>
      </c>
      <c r="K314">
        <v>2</v>
      </c>
      <c r="L314">
        <v>-4142</v>
      </c>
      <c r="M314">
        <v>2</v>
      </c>
      <c r="N314">
        <v>-4142</v>
      </c>
      <c r="O314">
        <v>2</v>
      </c>
    </row>
    <row r="315" spans="1:15">
      <c r="A315" t="s">
        <v>380</v>
      </c>
      <c r="B315" t="s">
        <v>525</v>
      </c>
      <c r="C315" t="s">
        <v>1099</v>
      </c>
      <c r="D315">
        <v>-4142</v>
      </c>
      <c r="E315">
        <v>2</v>
      </c>
      <c r="F315">
        <v>-4142</v>
      </c>
      <c r="G315">
        <v>2</v>
      </c>
      <c r="H315">
        <v>-4142</v>
      </c>
      <c r="I315">
        <v>2</v>
      </c>
      <c r="J315">
        <v>-4142</v>
      </c>
      <c r="K315">
        <v>2</v>
      </c>
      <c r="L315">
        <v>-4142</v>
      </c>
      <c r="M315">
        <v>2</v>
      </c>
      <c r="N315">
        <v>-4142</v>
      </c>
      <c r="O315">
        <v>2</v>
      </c>
    </row>
    <row r="316" spans="1:15">
      <c r="A316" t="s">
        <v>380</v>
      </c>
      <c r="B316" t="s">
        <v>526</v>
      </c>
      <c r="C316" t="s">
        <v>1099</v>
      </c>
      <c r="D316">
        <v>-4142</v>
      </c>
      <c r="E316">
        <v>2</v>
      </c>
      <c r="F316">
        <v>-4142</v>
      </c>
      <c r="G316">
        <v>2</v>
      </c>
      <c r="H316">
        <v>-4142</v>
      </c>
      <c r="I316">
        <v>2</v>
      </c>
      <c r="J316">
        <v>-4142</v>
      </c>
      <c r="K316">
        <v>2</v>
      </c>
      <c r="L316">
        <v>-4142</v>
      </c>
      <c r="M316">
        <v>2</v>
      </c>
      <c r="N316">
        <v>-4142</v>
      </c>
      <c r="O316">
        <v>2</v>
      </c>
    </row>
    <row r="317" spans="1:15">
      <c r="A317" t="s">
        <v>380</v>
      </c>
      <c r="B317" t="s">
        <v>527</v>
      </c>
      <c r="C317" t="s">
        <v>1099</v>
      </c>
      <c r="D317">
        <v>-4142</v>
      </c>
      <c r="E317">
        <v>2</v>
      </c>
      <c r="F317">
        <v>-4142</v>
      </c>
      <c r="G317">
        <v>2</v>
      </c>
      <c r="H317">
        <v>-4142</v>
      </c>
      <c r="I317">
        <v>2</v>
      </c>
      <c r="J317">
        <v>-4142</v>
      </c>
      <c r="K317">
        <v>2</v>
      </c>
      <c r="L317">
        <v>-4142</v>
      </c>
      <c r="M317">
        <v>2</v>
      </c>
      <c r="N317">
        <v>-4142</v>
      </c>
      <c r="O317">
        <v>2</v>
      </c>
    </row>
    <row r="318" spans="1:15">
      <c r="A318" t="s">
        <v>380</v>
      </c>
      <c r="B318" t="s">
        <v>528</v>
      </c>
      <c r="C318" t="s">
        <v>1099</v>
      </c>
      <c r="D318">
        <v>-4142</v>
      </c>
      <c r="E318">
        <v>2</v>
      </c>
      <c r="F318">
        <v>-4142</v>
      </c>
      <c r="G318">
        <v>2</v>
      </c>
      <c r="H318">
        <v>-4142</v>
      </c>
      <c r="I318">
        <v>2</v>
      </c>
      <c r="J318">
        <v>-4142</v>
      </c>
      <c r="K318">
        <v>2</v>
      </c>
      <c r="L318">
        <v>-4142</v>
      </c>
      <c r="M318">
        <v>2</v>
      </c>
      <c r="N318">
        <v>-4142</v>
      </c>
      <c r="O318">
        <v>2</v>
      </c>
    </row>
    <row r="319" spans="1:15">
      <c r="A319" t="s">
        <v>380</v>
      </c>
      <c r="B319" t="s">
        <v>529</v>
      </c>
      <c r="C319" t="s">
        <v>1099</v>
      </c>
      <c r="D319">
        <v>-4142</v>
      </c>
      <c r="E319">
        <v>2</v>
      </c>
      <c r="F319">
        <v>-4142</v>
      </c>
      <c r="G319">
        <v>2</v>
      </c>
      <c r="H319">
        <v>-4142</v>
      </c>
      <c r="I319">
        <v>2</v>
      </c>
      <c r="J319">
        <v>-4142</v>
      </c>
      <c r="K319">
        <v>2</v>
      </c>
      <c r="L319">
        <v>-4142</v>
      </c>
      <c r="M319">
        <v>2</v>
      </c>
      <c r="N319">
        <v>-4142</v>
      </c>
      <c r="O319">
        <v>2</v>
      </c>
    </row>
    <row r="320" spans="1:15">
      <c r="A320" t="s">
        <v>380</v>
      </c>
      <c r="B320" t="s">
        <v>530</v>
      </c>
      <c r="C320" t="s">
        <v>1099</v>
      </c>
      <c r="D320">
        <v>-4142</v>
      </c>
      <c r="E320">
        <v>2</v>
      </c>
      <c r="F320">
        <v>-4142</v>
      </c>
      <c r="G320">
        <v>2</v>
      </c>
      <c r="H320">
        <v>-4142</v>
      </c>
      <c r="I320">
        <v>2</v>
      </c>
      <c r="J320">
        <v>-4142</v>
      </c>
      <c r="K320">
        <v>2</v>
      </c>
      <c r="L320">
        <v>-4142</v>
      </c>
      <c r="M320">
        <v>2</v>
      </c>
      <c r="N320">
        <v>-4142</v>
      </c>
      <c r="O320">
        <v>2</v>
      </c>
    </row>
    <row r="321" spans="1:15">
      <c r="A321" t="s">
        <v>380</v>
      </c>
      <c r="B321" t="s">
        <v>531</v>
      </c>
      <c r="C321" t="s">
        <v>1099</v>
      </c>
      <c r="D321">
        <v>-4142</v>
      </c>
      <c r="E321">
        <v>2</v>
      </c>
      <c r="F321">
        <v>-4142</v>
      </c>
      <c r="G321">
        <v>2</v>
      </c>
      <c r="H321">
        <v>-4142</v>
      </c>
      <c r="I321">
        <v>2</v>
      </c>
      <c r="J321">
        <v>-4142</v>
      </c>
      <c r="K321">
        <v>2</v>
      </c>
      <c r="L321">
        <v>-4142</v>
      </c>
      <c r="M321">
        <v>2</v>
      </c>
      <c r="N321">
        <v>-4142</v>
      </c>
      <c r="O321">
        <v>2</v>
      </c>
    </row>
    <row r="322" spans="1:15">
      <c r="A322" t="s">
        <v>380</v>
      </c>
      <c r="B322" t="s">
        <v>532</v>
      </c>
      <c r="C322" t="s">
        <v>1099</v>
      </c>
      <c r="D322">
        <v>-4142</v>
      </c>
      <c r="E322">
        <v>2</v>
      </c>
      <c r="F322">
        <v>-4142</v>
      </c>
      <c r="G322">
        <v>2</v>
      </c>
      <c r="H322">
        <v>-4142</v>
      </c>
      <c r="I322">
        <v>2</v>
      </c>
      <c r="J322">
        <v>-4142</v>
      </c>
      <c r="K322">
        <v>2</v>
      </c>
      <c r="L322">
        <v>-4142</v>
      </c>
      <c r="M322">
        <v>2</v>
      </c>
      <c r="N322">
        <v>-4142</v>
      </c>
      <c r="O322">
        <v>2</v>
      </c>
    </row>
    <row r="323" spans="1:15">
      <c r="A323" t="s">
        <v>380</v>
      </c>
      <c r="B323" t="s">
        <v>533</v>
      </c>
      <c r="C323" t="s">
        <v>1099</v>
      </c>
      <c r="D323">
        <v>-4142</v>
      </c>
      <c r="E323">
        <v>2</v>
      </c>
      <c r="F323">
        <v>-4142</v>
      </c>
      <c r="G323">
        <v>2</v>
      </c>
      <c r="H323">
        <v>-4142</v>
      </c>
      <c r="I323">
        <v>2</v>
      </c>
      <c r="J323">
        <v>-4142</v>
      </c>
      <c r="K323">
        <v>2</v>
      </c>
      <c r="L323">
        <v>-4142</v>
      </c>
      <c r="M323">
        <v>2</v>
      </c>
      <c r="N323">
        <v>-4142</v>
      </c>
      <c r="O323">
        <v>2</v>
      </c>
    </row>
    <row r="324" spans="1:15">
      <c r="A324" t="s">
        <v>380</v>
      </c>
      <c r="B324" t="s">
        <v>534</v>
      </c>
      <c r="C324" t="s">
        <v>1099</v>
      </c>
      <c r="D324">
        <v>-4142</v>
      </c>
      <c r="E324">
        <v>2</v>
      </c>
      <c r="F324">
        <v>-4142</v>
      </c>
      <c r="G324">
        <v>2</v>
      </c>
      <c r="H324">
        <v>-4142</v>
      </c>
      <c r="I324">
        <v>2</v>
      </c>
      <c r="J324">
        <v>-4142</v>
      </c>
      <c r="K324">
        <v>2</v>
      </c>
      <c r="L324">
        <v>-4142</v>
      </c>
      <c r="M324">
        <v>2</v>
      </c>
      <c r="N324">
        <v>-4142</v>
      </c>
      <c r="O324">
        <v>2</v>
      </c>
    </row>
    <row r="325" spans="1:15">
      <c r="A325" t="s">
        <v>380</v>
      </c>
      <c r="B325" t="s">
        <v>535</v>
      </c>
      <c r="C325" t="s">
        <v>1099</v>
      </c>
      <c r="D325">
        <v>-4142</v>
      </c>
      <c r="E325">
        <v>2</v>
      </c>
      <c r="F325">
        <v>-4142</v>
      </c>
      <c r="G325">
        <v>2</v>
      </c>
      <c r="H325">
        <v>-4142</v>
      </c>
      <c r="I325">
        <v>2</v>
      </c>
      <c r="J325">
        <v>-4142</v>
      </c>
      <c r="K325">
        <v>2</v>
      </c>
      <c r="L325">
        <v>-4142</v>
      </c>
      <c r="M325">
        <v>2</v>
      </c>
      <c r="N325">
        <v>-4142</v>
      </c>
      <c r="O325">
        <v>2</v>
      </c>
    </row>
    <row r="326" spans="1:15">
      <c r="A326" t="s">
        <v>380</v>
      </c>
      <c r="B326" t="s">
        <v>1282</v>
      </c>
      <c r="C326" t="s">
        <v>1099</v>
      </c>
      <c r="D326">
        <v>-4142</v>
      </c>
      <c r="E326">
        <v>2</v>
      </c>
      <c r="F326">
        <v>-4142</v>
      </c>
      <c r="G326">
        <v>2</v>
      </c>
      <c r="H326">
        <v>-4142</v>
      </c>
      <c r="I326">
        <v>2</v>
      </c>
      <c r="J326">
        <v>-4142</v>
      </c>
      <c r="K326">
        <v>2</v>
      </c>
      <c r="L326">
        <v>-4142</v>
      </c>
      <c r="M326">
        <v>2</v>
      </c>
      <c r="N326">
        <v>-4142</v>
      </c>
      <c r="O326">
        <v>2</v>
      </c>
    </row>
    <row r="327" spans="1:15">
      <c r="A327" t="s">
        <v>380</v>
      </c>
      <c r="B327" t="s">
        <v>1283</v>
      </c>
      <c r="C327" t="s">
        <v>1099</v>
      </c>
      <c r="D327">
        <v>-4142</v>
      </c>
      <c r="E327">
        <v>2</v>
      </c>
      <c r="F327">
        <v>-4142</v>
      </c>
      <c r="G327">
        <v>2</v>
      </c>
      <c r="H327">
        <v>-4142</v>
      </c>
      <c r="I327">
        <v>2</v>
      </c>
      <c r="J327">
        <v>-4142</v>
      </c>
      <c r="K327">
        <v>2</v>
      </c>
      <c r="L327">
        <v>-4142</v>
      </c>
      <c r="M327">
        <v>2</v>
      </c>
      <c r="N327">
        <v>-4142</v>
      </c>
      <c r="O327">
        <v>2</v>
      </c>
    </row>
    <row r="328" spans="1:15">
      <c r="A328" t="s">
        <v>380</v>
      </c>
      <c r="B328" t="s">
        <v>1284</v>
      </c>
      <c r="C328" t="s">
        <v>1099</v>
      </c>
      <c r="D328">
        <v>-4142</v>
      </c>
      <c r="E328">
        <v>2</v>
      </c>
      <c r="F328">
        <v>-4142</v>
      </c>
      <c r="G328">
        <v>2</v>
      </c>
      <c r="H328">
        <v>-4142</v>
      </c>
      <c r="I328">
        <v>2</v>
      </c>
      <c r="J328">
        <v>-4142</v>
      </c>
      <c r="K328">
        <v>2</v>
      </c>
      <c r="L328">
        <v>-4142</v>
      </c>
      <c r="M328">
        <v>2</v>
      </c>
      <c r="N328">
        <v>-4142</v>
      </c>
      <c r="O328">
        <v>2</v>
      </c>
    </row>
    <row r="329" spans="1:15">
      <c r="A329" t="s">
        <v>380</v>
      </c>
      <c r="B329" t="s">
        <v>1285</v>
      </c>
      <c r="C329" t="s">
        <v>1099</v>
      </c>
      <c r="D329">
        <v>-4142</v>
      </c>
      <c r="E329">
        <v>2</v>
      </c>
      <c r="F329">
        <v>-4142</v>
      </c>
      <c r="G329">
        <v>2</v>
      </c>
      <c r="H329">
        <v>-4142</v>
      </c>
      <c r="I329">
        <v>2</v>
      </c>
      <c r="J329">
        <v>-4142</v>
      </c>
      <c r="K329">
        <v>2</v>
      </c>
      <c r="L329">
        <v>-4142</v>
      </c>
      <c r="M329">
        <v>2</v>
      </c>
      <c r="N329">
        <v>-4142</v>
      </c>
      <c r="O329">
        <v>2</v>
      </c>
    </row>
    <row r="330" spans="1:15">
      <c r="A330" t="s">
        <v>380</v>
      </c>
      <c r="B330" t="s">
        <v>1286</v>
      </c>
      <c r="C330" t="s">
        <v>1099</v>
      </c>
      <c r="D330">
        <v>-4142</v>
      </c>
      <c r="E330">
        <v>2</v>
      </c>
      <c r="F330">
        <v>-4142</v>
      </c>
      <c r="G330">
        <v>2</v>
      </c>
      <c r="H330">
        <v>1</v>
      </c>
      <c r="I330">
        <v>2</v>
      </c>
      <c r="J330">
        <v>-4142</v>
      </c>
      <c r="K330">
        <v>2</v>
      </c>
      <c r="L330">
        <v>-4142</v>
      </c>
      <c r="M330">
        <v>2</v>
      </c>
      <c r="N330">
        <v>-4142</v>
      </c>
      <c r="O330">
        <v>2</v>
      </c>
    </row>
    <row r="331" spans="1:15">
      <c r="A331" t="s">
        <v>380</v>
      </c>
      <c r="B331" t="s">
        <v>1287</v>
      </c>
      <c r="C331" t="s">
        <v>1099</v>
      </c>
      <c r="D331">
        <v>-4142</v>
      </c>
      <c r="E331">
        <v>2</v>
      </c>
      <c r="F331">
        <v>-4142</v>
      </c>
      <c r="G331">
        <v>2</v>
      </c>
      <c r="H331">
        <v>1</v>
      </c>
      <c r="I331">
        <v>2</v>
      </c>
      <c r="J331">
        <v>-4142</v>
      </c>
      <c r="K331">
        <v>2</v>
      </c>
      <c r="L331">
        <v>-4142</v>
      </c>
      <c r="M331">
        <v>2</v>
      </c>
      <c r="N331">
        <v>-4142</v>
      </c>
      <c r="O331">
        <v>2</v>
      </c>
    </row>
    <row r="332" spans="1:15">
      <c r="A332" t="s">
        <v>380</v>
      </c>
      <c r="B332" t="s">
        <v>1288</v>
      </c>
      <c r="C332" t="s">
        <v>1099</v>
      </c>
      <c r="D332">
        <v>-4142</v>
      </c>
      <c r="E332">
        <v>2</v>
      </c>
      <c r="F332">
        <v>-4142</v>
      </c>
      <c r="G332">
        <v>2</v>
      </c>
      <c r="H332">
        <v>1</v>
      </c>
      <c r="I332">
        <v>2</v>
      </c>
      <c r="J332">
        <v>-4142</v>
      </c>
      <c r="K332">
        <v>2</v>
      </c>
      <c r="L332">
        <v>-4142</v>
      </c>
      <c r="M332">
        <v>2</v>
      </c>
      <c r="N332">
        <v>-4142</v>
      </c>
      <c r="O332">
        <v>2</v>
      </c>
    </row>
    <row r="333" spans="1:15">
      <c r="A333" t="s">
        <v>380</v>
      </c>
      <c r="B333" t="s">
        <v>1289</v>
      </c>
      <c r="C333" t="s">
        <v>1099</v>
      </c>
      <c r="D333">
        <v>-4142</v>
      </c>
      <c r="E333">
        <v>2</v>
      </c>
      <c r="F333">
        <v>-4142</v>
      </c>
      <c r="G333">
        <v>2</v>
      </c>
      <c r="H333">
        <v>1</v>
      </c>
      <c r="I333">
        <v>2</v>
      </c>
      <c r="J333">
        <v>-4142</v>
      </c>
      <c r="K333">
        <v>2</v>
      </c>
      <c r="L333">
        <v>-4142</v>
      </c>
      <c r="M333">
        <v>2</v>
      </c>
      <c r="N333">
        <v>-4142</v>
      </c>
      <c r="O333">
        <v>2</v>
      </c>
    </row>
    <row r="334" spans="1:15">
      <c r="A334" t="s">
        <v>380</v>
      </c>
      <c r="B334" t="s">
        <v>1290</v>
      </c>
      <c r="C334" t="s">
        <v>1099</v>
      </c>
      <c r="D334">
        <v>-4142</v>
      </c>
      <c r="E334">
        <v>2</v>
      </c>
      <c r="F334">
        <v>-4142</v>
      </c>
      <c r="G334">
        <v>2</v>
      </c>
      <c r="H334">
        <v>1</v>
      </c>
      <c r="I334">
        <v>2</v>
      </c>
      <c r="J334">
        <v>-4142</v>
      </c>
      <c r="K334">
        <v>2</v>
      </c>
      <c r="L334">
        <v>-4142</v>
      </c>
      <c r="M334">
        <v>2</v>
      </c>
      <c r="N334">
        <v>-4142</v>
      </c>
      <c r="O334">
        <v>2</v>
      </c>
    </row>
    <row r="335" spans="1:15">
      <c r="A335" t="s">
        <v>380</v>
      </c>
      <c r="B335" t="s">
        <v>1291</v>
      </c>
      <c r="C335" t="s">
        <v>1099</v>
      </c>
      <c r="D335">
        <v>-4142</v>
      </c>
      <c r="E335">
        <v>2</v>
      </c>
      <c r="F335">
        <v>-4142</v>
      </c>
      <c r="G335">
        <v>2</v>
      </c>
      <c r="H335">
        <v>1</v>
      </c>
      <c r="I335">
        <v>2</v>
      </c>
      <c r="J335">
        <v>-4142</v>
      </c>
      <c r="K335">
        <v>2</v>
      </c>
      <c r="L335">
        <v>-4142</v>
      </c>
      <c r="M335">
        <v>2</v>
      </c>
      <c r="N335">
        <v>-4142</v>
      </c>
      <c r="O335">
        <v>2</v>
      </c>
    </row>
    <row r="336" spans="1:15">
      <c r="A336" t="s">
        <v>380</v>
      </c>
      <c r="B336" t="s">
        <v>1292</v>
      </c>
      <c r="C336" t="s">
        <v>1099</v>
      </c>
      <c r="D336">
        <v>-4142</v>
      </c>
      <c r="E336">
        <v>2</v>
      </c>
      <c r="F336">
        <v>-4142</v>
      </c>
      <c r="G336">
        <v>2</v>
      </c>
      <c r="H336">
        <v>1</v>
      </c>
      <c r="I336">
        <v>2</v>
      </c>
      <c r="J336">
        <v>-4142</v>
      </c>
      <c r="K336">
        <v>2</v>
      </c>
      <c r="L336">
        <v>-4142</v>
      </c>
      <c r="M336">
        <v>2</v>
      </c>
      <c r="N336">
        <v>-4142</v>
      </c>
      <c r="O336">
        <v>2</v>
      </c>
    </row>
    <row r="337" spans="1:15">
      <c r="A337" t="s">
        <v>380</v>
      </c>
      <c r="B337" t="s">
        <v>1293</v>
      </c>
      <c r="C337" t="s">
        <v>1099</v>
      </c>
      <c r="D337">
        <v>-4142</v>
      </c>
      <c r="E337">
        <v>2</v>
      </c>
      <c r="F337">
        <v>-4142</v>
      </c>
      <c r="G337">
        <v>2</v>
      </c>
      <c r="H337">
        <v>1</v>
      </c>
      <c r="I337">
        <v>2</v>
      </c>
      <c r="J337">
        <v>-4142</v>
      </c>
      <c r="K337">
        <v>2</v>
      </c>
      <c r="L337">
        <v>-4142</v>
      </c>
      <c r="M337">
        <v>2</v>
      </c>
      <c r="N337">
        <v>-4142</v>
      </c>
      <c r="O337">
        <v>2</v>
      </c>
    </row>
    <row r="338" spans="1:15">
      <c r="A338" t="s">
        <v>380</v>
      </c>
      <c r="B338" t="s">
        <v>1294</v>
      </c>
      <c r="C338" t="s">
        <v>1099</v>
      </c>
      <c r="D338">
        <v>-4142</v>
      </c>
      <c r="E338">
        <v>2</v>
      </c>
      <c r="F338">
        <v>-4142</v>
      </c>
      <c r="G338">
        <v>2</v>
      </c>
      <c r="H338">
        <v>1</v>
      </c>
      <c r="I338">
        <v>2</v>
      </c>
      <c r="J338">
        <v>-4142</v>
      </c>
      <c r="K338">
        <v>2</v>
      </c>
      <c r="L338">
        <v>-4142</v>
      </c>
      <c r="M338">
        <v>2</v>
      </c>
      <c r="N338">
        <v>-4142</v>
      </c>
      <c r="O338">
        <v>2</v>
      </c>
    </row>
    <row r="339" spans="1:15">
      <c r="A339" t="s">
        <v>380</v>
      </c>
      <c r="B339" t="s">
        <v>1295</v>
      </c>
      <c r="C339" t="s">
        <v>1099</v>
      </c>
      <c r="D339">
        <v>-4142</v>
      </c>
      <c r="E339">
        <v>2</v>
      </c>
      <c r="F339">
        <v>-4142</v>
      </c>
      <c r="G339">
        <v>2</v>
      </c>
      <c r="H339">
        <v>1</v>
      </c>
      <c r="I339">
        <v>2</v>
      </c>
      <c r="J339">
        <v>-4142</v>
      </c>
      <c r="K339">
        <v>2</v>
      </c>
      <c r="L339">
        <v>-4142</v>
      </c>
      <c r="M339">
        <v>2</v>
      </c>
      <c r="N339">
        <v>-4142</v>
      </c>
      <c r="O339">
        <v>2</v>
      </c>
    </row>
    <row r="340" spans="1:15">
      <c r="A340" t="s">
        <v>380</v>
      </c>
      <c r="B340" t="s">
        <v>1296</v>
      </c>
      <c r="C340" t="s">
        <v>1099</v>
      </c>
      <c r="D340">
        <v>-4142</v>
      </c>
      <c r="E340">
        <v>2</v>
      </c>
      <c r="F340">
        <v>-4142</v>
      </c>
      <c r="G340">
        <v>2</v>
      </c>
      <c r="H340">
        <v>1</v>
      </c>
      <c r="I340">
        <v>2</v>
      </c>
      <c r="J340">
        <v>-4142</v>
      </c>
      <c r="K340">
        <v>2</v>
      </c>
      <c r="L340">
        <v>-4142</v>
      </c>
      <c r="M340">
        <v>2</v>
      </c>
      <c r="N340">
        <v>-4142</v>
      </c>
      <c r="O340">
        <v>2</v>
      </c>
    </row>
    <row r="341" spans="1:15">
      <c r="A341" t="s">
        <v>380</v>
      </c>
      <c r="B341" t="s">
        <v>1297</v>
      </c>
      <c r="C341" t="s">
        <v>1099</v>
      </c>
      <c r="D341">
        <v>-4142</v>
      </c>
      <c r="E341">
        <v>2</v>
      </c>
      <c r="F341">
        <v>-4142</v>
      </c>
      <c r="G341">
        <v>2</v>
      </c>
      <c r="H341">
        <v>1</v>
      </c>
      <c r="I341">
        <v>2</v>
      </c>
      <c r="J341">
        <v>-4142</v>
      </c>
      <c r="K341">
        <v>2</v>
      </c>
      <c r="L341">
        <v>-4142</v>
      </c>
      <c r="M341">
        <v>2</v>
      </c>
      <c r="N341">
        <v>-4142</v>
      </c>
      <c r="O341">
        <v>2</v>
      </c>
    </row>
    <row r="342" spans="1:15">
      <c r="A342" t="s">
        <v>380</v>
      </c>
      <c r="B342" t="s">
        <v>1298</v>
      </c>
      <c r="C342" t="s">
        <v>1099</v>
      </c>
      <c r="D342">
        <v>-4142</v>
      </c>
      <c r="E342">
        <v>2</v>
      </c>
      <c r="F342">
        <v>-4142</v>
      </c>
      <c r="G342">
        <v>2</v>
      </c>
      <c r="H342">
        <v>-4142</v>
      </c>
      <c r="I342">
        <v>2</v>
      </c>
      <c r="J342">
        <v>-4142</v>
      </c>
      <c r="K342">
        <v>2</v>
      </c>
      <c r="L342">
        <v>-4142</v>
      </c>
      <c r="M342">
        <v>2</v>
      </c>
      <c r="N342">
        <v>-4142</v>
      </c>
      <c r="O342">
        <v>2</v>
      </c>
    </row>
    <row r="343" spans="1:15">
      <c r="A343" t="s">
        <v>380</v>
      </c>
      <c r="B343" t="s">
        <v>536</v>
      </c>
      <c r="C343" t="s">
        <v>1099</v>
      </c>
      <c r="D343">
        <v>-4142</v>
      </c>
      <c r="E343">
        <v>2</v>
      </c>
      <c r="F343">
        <v>-4142</v>
      </c>
      <c r="G343">
        <v>2</v>
      </c>
      <c r="H343">
        <v>-4142</v>
      </c>
      <c r="I343">
        <v>2</v>
      </c>
      <c r="J343">
        <v>-4142</v>
      </c>
      <c r="K343">
        <v>2</v>
      </c>
      <c r="L343">
        <v>-4142</v>
      </c>
      <c r="M343">
        <v>2</v>
      </c>
      <c r="N343">
        <v>-4142</v>
      </c>
      <c r="O343">
        <v>2</v>
      </c>
    </row>
    <row r="344" spans="1:15">
      <c r="A344" t="s">
        <v>380</v>
      </c>
      <c r="B344" t="s">
        <v>537</v>
      </c>
      <c r="C344" t="s">
        <v>1099</v>
      </c>
      <c r="D344">
        <v>-4142</v>
      </c>
      <c r="E344">
        <v>2</v>
      </c>
      <c r="F344">
        <v>-4142</v>
      </c>
      <c r="G344">
        <v>2</v>
      </c>
      <c r="H344">
        <v>-4142</v>
      </c>
      <c r="I344">
        <v>2</v>
      </c>
      <c r="J344">
        <v>-4142</v>
      </c>
      <c r="K344">
        <v>2</v>
      </c>
      <c r="L344">
        <v>-4142</v>
      </c>
      <c r="M344">
        <v>2</v>
      </c>
      <c r="N344">
        <v>-4142</v>
      </c>
      <c r="O344">
        <v>2</v>
      </c>
    </row>
    <row r="345" spans="1:15">
      <c r="A345" t="s">
        <v>380</v>
      </c>
      <c r="B345" t="s">
        <v>538</v>
      </c>
      <c r="C345" t="s">
        <v>1099</v>
      </c>
      <c r="D345">
        <v>-4142</v>
      </c>
      <c r="E345">
        <v>2</v>
      </c>
      <c r="F345">
        <v>-4142</v>
      </c>
      <c r="G345">
        <v>2</v>
      </c>
      <c r="H345">
        <v>-4142</v>
      </c>
      <c r="I345">
        <v>2</v>
      </c>
      <c r="J345">
        <v>-4142</v>
      </c>
      <c r="K345">
        <v>2</v>
      </c>
      <c r="L345">
        <v>-4142</v>
      </c>
      <c r="M345">
        <v>2</v>
      </c>
      <c r="N345">
        <v>-4142</v>
      </c>
      <c r="O345">
        <v>2</v>
      </c>
    </row>
    <row r="346" spans="1:15">
      <c r="A346" t="s">
        <v>380</v>
      </c>
      <c r="B346" t="s">
        <v>539</v>
      </c>
      <c r="C346" t="s">
        <v>1099</v>
      </c>
      <c r="D346">
        <v>-4142</v>
      </c>
      <c r="E346">
        <v>2</v>
      </c>
      <c r="F346">
        <v>-4142</v>
      </c>
      <c r="G346">
        <v>2</v>
      </c>
      <c r="H346">
        <v>-4142</v>
      </c>
      <c r="I346">
        <v>2</v>
      </c>
      <c r="J346">
        <v>-4142</v>
      </c>
      <c r="K346">
        <v>2</v>
      </c>
      <c r="L346">
        <v>-4142</v>
      </c>
      <c r="M346">
        <v>2</v>
      </c>
      <c r="N346">
        <v>-4142</v>
      </c>
      <c r="O346">
        <v>2</v>
      </c>
    </row>
    <row r="347" spans="1:15">
      <c r="A347" t="s">
        <v>380</v>
      </c>
      <c r="B347" t="s">
        <v>540</v>
      </c>
      <c r="C347" t="s">
        <v>1099</v>
      </c>
      <c r="D347">
        <v>-4142</v>
      </c>
      <c r="E347">
        <v>2</v>
      </c>
      <c r="F347">
        <v>-4142</v>
      </c>
      <c r="G347">
        <v>2</v>
      </c>
      <c r="H347">
        <v>-4142</v>
      </c>
      <c r="I347">
        <v>2</v>
      </c>
      <c r="J347">
        <v>-4142</v>
      </c>
      <c r="K347">
        <v>2</v>
      </c>
      <c r="L347">
        <v>-4142</v>
      </c>
      <c r="M347">
        <v>2</v>
      </c>
      <c r="N347">
        <v>-4142</v>
      </c>
      <c r="O347">
        <v>2</v>
      </c>
    </row>
    <row r="348" spans="1:15">
      <c r="A348" t="s">
        <v>380</v>
      </c>
      <c r="B348" t="s">
        <v>541</v>
      </c>
      <c r="C348" t="s">
        <v>1099</v>
      </c>
      <c r="D348">
        <v>-4142</v>
      </c>
      <c r="E348">
        <v>2</v>
      </c>
      <c r="F348">
        <v>-4142</v>
      </c>
      <c r="G348">
        <v>2</v>
      </c>
      <c r="H348">
        <v>-4142</v>
      </c>
      <c r="I348">
        <v>2</v>
      </c>
      <c r="J348">
        <v>-4142</v>
      </c>
      <c r="K348">
        <v>2</v>
      </c>
      <c r="L348">
        <v>-4142</v>
      </c>
      <c r="M348">
        <v>2</v>
      </c>
      <c r="N348">
        <v>-4142</v>
      </c>
      <c r="O348">
        <v>2</v>
      </c>
    </row>
    <row r="349" spans="1:15">
      <c r="A349" t="s">
        <v>380</v>
      </c>
      <c r="B349" t="s">
        <v>542</v>
      </c>
      <c r="C349" t="s">
        <v>1099</v>
      </c>
      <c r="D349">
        <v>-4142</v>
      </c>
      <c r="E349">
        <v>2</v>
      </c>
      <c r="F349">
        <v>-4142</v>
      </c>
      <c r="G349">
        <v>2</v>
      </c>
      <c r="H349">
        <v>-4142</v>
      </c>
      <c r="I349">
        <v>2</v>
      </c>
      <c r="J349">
        <v>-4142</v>
      </c>
      <c r="K349">
        <v>2</v>
      </c>
      <c r="L349">
        <v>-4142</v>
      </c>
      <c r="M349">
        <v>2</v>
      </c>
      <c r="N349">
        <v>-4142</v>
      </c>
      <c r="O349">
        <v>2</v>
      </c>
    </row>
    <row r="350" spans="1:15">
      <c r="A350" t="s">
        <v>380</v>
      </c>
      <c r="B350" t="s">
        <v>543</v>
      </c>
      <c r="C350" t="s">
        <v>1099</v>
      </c>
      <c r="D350">
        <v>-4142</v>
      </c>
      <c r="E350">
        <v>2</v>
      </c>
      <c r="F350">
        <v>-4142</v>
      </c>
      <c r="G350">
        <v>2</v>
      </c>
      <c r="H350">
        <v>-4142</v>
      </c>
      <c r="I350">
        <v>2</v>
      </c>
      <c r="J350">
        <v>-4142</v>
      </c>
      <c r="K350">
        <v>2</v>
      </c>
      <c r="L350">
        <v>-4142</v>
      </c>
      <c r="M350">
        <v>2</v>
      </c>
      <c r="N350">
        <v>-4142</v>
      </c>
      <c r="O350">
        <v>2</v>
      </c>
    </row>
    <row r="351" spans="1:15">
      <c r="A351" t="s">
        <v>380</v>
      </c>
      <c r="B351" t="s">
        <v>544</v>
      </c>
      <c r="C351" t="s">
        <v>1099</v>
      </c>
      <c r="D351">
        <v>-4142</v>
      </c>
      <c r="E351">
        <v>2</v>
      </c>
      <c r="F351">
        <v>-4142</v>
      </c>
      <c r="G351">
        <v>2</v>
      </c>
      <c r="H351">
        <v>-4142</v>
      </c>
      <c r="I351">
        <v>2</v>
      </c>
      <c r="J351">
        <v>-4142</v>
      </c>
      <c r="K351">
        <v>2</v>
      </c>
      <c r="L351">
        <v>-4142</v>
      </c>
      <c r="M351">
        <v>2</v>
      </c>
      <c r="N351">
        <v>-4142</v>
      </c>
      <c r="O351">
        <v>2</v>
      </c>
    </row>
    <row r="352" spans="1:15">
      <c r="A352" t="s">
        <v>380</v>
      </c>
      <c r="B352" t="s">
        <v>545</v>
      </c>
      <c r="C352" t="s">
        <v>1099</v>
      </c>
      <c r="D352">
        <v>-4142</v>
      </c>
      <c r="E352">
        <v>2</v>
      </c>
      <c r="F352">
        <v>-4142</v>
      </c>
      <c r="G352">
        <v>2</v>
      </c>
      <c r="H352">
        <v>-4142</v>
      </c>
      <c r="I352">
        <v>2</v>
      </c>
      <c r="J352">
        <v>-4142</v>
      </c>
      <c r="K352">
        <v>2</v>
      </c>
      <c r="L352">
        <v>-4142</v>
      </c>
      <c r="M352">
        <v>2</v>
      </c>
      <c r="N352">
        <v>-4142</v>
      </c>
      <c r="O352">
        <v>2</v>
      </c>
    </row>
    <row r="353" spans="1:15">
      <c r="A353" t="s">
        <v>380</v>
      </c>
      <c r="B353" t="s">
        <v>546</v>
      </c>
      <c r="C353" t="s">
        <v>1099</v>
      </c>
      <c r="D353">
        <v>-4142</v>
      </c>
      <c r="E353">
        <v>2</v>
      </c>
      <c r="F353">
        <v>-4142</v>
      </c>
      <c r="G353">
        <v>2</v>
      </c>
      <c r="H353">
        <v>-4142</v>
      </c>
      <c r="I353">
        <v>2</v>
      </c>
      <c r="J353">
        <v>-4142</v>
      </c>
      <c r="K353">
        <v>2</v>
      </c>
      <c r="L353">
        <v>-4142</v>
      </c>
      <c r="M353">
        <v>2</v>
      </c>
      <c r="N353">
        <v>-4142</v>
      </c>
      <c r="O353">
        <v>2</v>
      </c>
    </row>
    <row r="354" spans="1:15">
      <c r="A354" t="s">
        <v>380</v>
      </c>
      <c r="B354" t="s">
        <v>547</v>
      </c>
      <c r="C354" t="s">
        <v>1099</v>
      </c>
      <c r="D354">
        <v>-4142</v>
      </c>
      <c r="E354">
        <v>2</v>
      </c>
      <c r="F354">
        <v>-4142</v>
      </c>
      <c r="G354">
        <v>2</v>
      </c>
      <c r="H354">
        <v>-4142</v>
      </c>
      <c r="I354">
        <v>2</v>
      </c>
      <c r="J354">
        <v>-4142</v>
      </c>
      <c r="K354">
        <v>2</v>
      </c>
      <c r="L354">
        <v>-4142</v>
      </c>
      <c r="M354">
        <v>2</v>
      </c>
      <c r="N354">
        <v>-4142</v>
      </c>
      <c r="O354">
        <v>2</v>
      </c>
    </row>
    <row r="355" spans="1:15">
      <c r="A355" t="s">
        <v>380</v>
      </c>
      <c r="B355" t="s">
        <v>548</v>
      </c>
      <c r="C355" t="s">
        <v>1099</v>
      </c>
      <c r="D355">
        <v>-4142</v>
      </c>
      <c r="E355">
        <v>2</v>
      </c>
      <c r="F355">
        <v>-4142</v>
      </c>
      <c r="G355">
        <v>2</v>
      </c>
      <c r="H355">
        <v>-4142</v>
      </c>
      <c r="I355">
        <v>2</v>
      </c>
      <c r="J355">
        <v>-4142</v>
      </c>
      <c r="K355">
        <v>2</v>
      </c>
      <c r="L355">
        <v>-4142</v>
      </c>
      <c r="M355">
        <v>2</v>
      </c>
      <c r="N355">
        <v>-4142</v>
      </c>
      <c r="O355">
        <v>2</v>
      </c>
    </row>
    <row r="356" spans="1:15">
      <c r="A356" t="s">
        <v>380</v>
      </c>
      <c r="B356" t="s">
        <v>549</v>
      </c>
      <c r="C356" t="s">
        <v>1099</v>
      </c>
      <c r="D356">
        <v>-4142</v>
      </c>
      <c r="E356">
        <v>2</v>
      </c>
      <c r="F356">
        <v>-4142</v>
      </c>
      <c r="G356">
        <v>2</v>
      </c>
      <c r="H356">
        <v>-4142</v>
      </c>
      <c r="I356">
        <v>2</v>
      </c>
      <c r="J356">
        <v>-4142</v>
      </c>
      <c r="K356">
        <v>2</v>
      </c>
      <c r="L356">
        <v>-4142</v>
      </c>
      <c r="M356">
        <v>2</v>
      </c>
      <c r="N356">
        <v>-4142</v>
      </c>
      <c r="O356">
        <v>2</v>
      </c>
    </row>
    <row r="357" spans="1:15">
      <c r="A357" t="s">
        <v>380</v>
      </c>
      <c r="B357" t="s">
        <v>1299</v>
      </c>
      <c r="C357" t="s">
        <v>1099</v>
      </c>
      <c r="D357">
        <v>-4142</v>
      </c>
      <c r="E357">
        <v>2</v>
      </c>
      <c r="F357">
        <v>-4142</v>
      </c>
      <c r="G357">
        <v>2</v>
      </c>
      <c r="H357">
        <v>-4142</v>
      </c>
      <c r="I357">
        <v>2</v>
      </c>
      <c r="J357">
        <v>-4142</v>
      </c>
      <c r="K357">
        <v>2</v>
      </c>
      <c r="L357">
        <v>-4142</v>
      </c>
      <c r="M357">
        <v>2</v>
      </c>
      <c r="N357">
        <v>-4142</v>
      </c>
      <c r="O357">
        <v>2</v>
      </c>
    </row>
    <row r="358" spans="1:15">
      <c r="A358" t="s">
        <v>380</v>
      </c>
      <c r="B358" t="s">
        <v>1300</v>
      </c>
      <c r="C358" t="s">
        <v>1099</v>
      </c>
      <c r="D358">
        <v>-4142</v>
      </c>
      <c r="E358">
        <v>2</v>
      </c>
      <c r="F358">
        <v>-4142</v>
      </c>
      <c r="G358">
        <v>2</v>
      </c>
      <c r="H358">
        <v>-4142</v>
      </c>
      <c r="I358">
        <v>2</v>
      </c>
      <c r="J358">
        <v>-4142</v>
      </c>
      <c r="K358">
        <v>2</v>
      </c>
      <c r="L358">
        <v>-4142</v>
      </c>
      <c r="M358">
        <v>2</v>
      </c>
      <c r="N358">
        <v>-4142</v>
      </c>
      <c r="O358">
        <v>2</v>
      </c>
    </row>
    <row r="359" spans="1:15">
      <c r="A359" t="s">
        <v>380</v>
      </c>
      <c r="B359" t="s">
        <v>1301</v>
      </c>
      <c r="C359" t="s">
        <v>1099</v>
      </c>
      <c r="D359">
        <v>-4142</v>
      </c>
      <c r="E359">
        <v>2</v>
      </c>
      <c r="F359">
        <v>-4142</v>
      </c>
      <c r="G359">
        <v>2</v>
      </c>
      <c r="H359">
        <v>-4142</v>
      </c>
      <c r="I359">
        <v>2</v>
      </c>
      <c r="J359">
        <v>-4142</v>
      </c>
      <c r="K359">
        <v>2</v>
      </c>
      <c r="L359">
        <v>-4142</v>
      </c>
      <c r="M359">
        <v>2</v>
      </c>
      <c r="N359">
        <v>-4142</v>
      </c>
      <c r="O359">
        <v>2</v>
      </c>
    </row>
    <row r="360" spans="1:15">
      <c r="A360" t="s">
        <v>380</v>
      </c>
      <c r="B360" t="s">
        <v>1302</v>
      </c>
      <c r="C360" t="s">
        <v>1099</v>
      </c>
      <c r="D360">
        <v>-4142</v>
      </c>
      <c r="E360">
        <v>2</v>
      </c>
      <c r="F360">
        <v>-4142</v>
      </c>
      <c r="G360">
        <v>2</v>
      </c>
      <c r="H360">
        <v>-4142</v>
      </c>
      <c r="I360">
        <v>2</v>
      </c>
      <c r="J360">
        <v>-4142</v>
      </c>
      <c r="K360">
        <v>2</v>
      </c>
      <c r="L360">
        <v>-4142</v>
      </c>
      <c r="M360">
        <v>2</v>
      </c>
      <c r="N360">
        <v>-4142</v>
      </c>
      <c r="O360">
        <v>2</v>
      </c>
    </row>
    <row r="361" spans="1:15">
      <c r="A361" t="s">
        <v>380</v>
      </c>
      <c r="B361" t="s">
        <v>1303</v>
      </c>
      <c r="C361" t="s">
        <v>1099</v>
      </c>
      <c r="D361">
        <v>-4142</v>
      </c>
      <c r="E361">
        <v>2</v>
      </c>
      <c r="F361">
        <v>-4142</v>
      </c>
      <c r="G361">
        <v>2</v>
      </c>
      <c r="H361">
        <v>-4142</v>
      </c>
      <c r="I361">
        <v>2</v>
      </c>
      <c r="J361">
        <v>-4142</v>
      </c>
      <c r="K361">
        <v>2</v>
      </c>
      <c r="L361">
        <v>-4142</v>
      </c>
      <c r="M361">
        <v>2</v>
      </c>
      <c r="N361">
        <v>-4142</v>
      </c>
      <c r="O361">
        <v>2</v>
      </c>
    </row>
    <row r="362" spans="1:15">
      <c r="A362" t="s">
        <v>380</v>
      </c>
      <c r="B362" t="s">
        <v>1304</v>
      </c>
      <c r="C362" t="s">
        <v>1099</v>
      </c>
      <c r="D362">
        <v>-4142</v>
      </c>
      <c r="E362">
        <v>2</v>
      </c>
      <c r="F362">
        <v>-4142</v>
      </c>
      <c r="G362">
        <v>2</v>
      </c>
      <c r="H362">
        <v>-4142</v>
      </c>
      <c r="I362">
        <v>2</v>
      </c>
      <c r="J362">
        <v>-4142</v>
      </c>
      <c r="K362">
        <v>2</v>
      </c>
      <c r="L362">
        <v>-4142</v>
      </c>
      <c r="M362">
        <v>2</v>
      </c>
      <c r="N362">
        <v>-4142</v>
      </c>
      <c r="O362">
        <v>2</v>
      </c>
    </row>
    <row r="363" spans="1:15">
      <c r="A363" t="s">
        <v>380</v>
      </c>
      <c r="B363" t="s">
        <v>1305</v>
      </c>
      <c r="C363" t="s">
        <v>1099</v>
      </c>
      <c r="D363">
        <v>-4142</v>
      </c>
      <c r="E363">
        <v>2</v>
      </c>
      <c r="F363">
        <v>-4142</v>
      </c>
      <c r="G363">
        <v>2</v>
      </c>
      <c r="H363">
        <v>-4142</v>
      </c>
      <c r="I363">
        <v>2</v>
      </c>
      <c r="J363">
        <v>-4142</v>
      </c>
      <c r="K363">
        <v>2</v>
      </c>
      <c r="L363">
        <v>-4142</v>
      </c>
      <c r="M363">
        <v>2</v>
      </c>
      <c r="N363">
        <v>-4142</v>
      </c>
      <c r="O363">
        <v>2</v>
      </c>
    </row>
    <row r="364" spans="1:15">
      <c r="A364" t="s">
        <v>380</v>
      </c>
      <c r="B364" t="s">
        <v>1306</v>
      </c>
      <c r="C364" t="s">
        <v>1099</v>
      </c>
      <c r="D364">
        <v>-4142</v>
      </c>
      <c r="E364">
        <v>2</v>
      </c>
      <c r="F364">
        <v>-4142</v>
      </c>
      <c r="G364">
        <v>2</v>
      </c>
      <c r="H364">
        <v>-4142</v>
      </c>
      <c r="I364">
        <v>2</v>
      </c>
      <c r="J364">
        <v>-4142</v>
      </c>
      <c r="K364">
        <v>2</v>
      </c>
      <c r="L364">
        <v>-4142</v>
      </c>
      <c r="M364">
        <v>2</v>
      </c>
      <c r="N364">
        <v>-4142</v>
      </c>
      <c r="O364">
        <v>2</v>
      </c>
    </row>
    <row r="365" spans="1:15">
      <c r="A365" t="s">
        <v>380</v>
      </c>
      <c r="B365" t="s">
        <v>1307</v>
      </c>
      <c r="C365" t="s">
        <v>1099</v>
      </c>
      <c r="D365">
        <v>-4142</v>
      </c>
      <c r="E365">
        <v>2</v>
      </c>
      <c r="F365">
        <v>-4142</v>
      </c>
      <c r="G365">
        <v>2</v>
      </c>
      <c r="H365">
        <v>-4142</v>
      </c>
      <c r="I365">
        <v>2</v>
      </c>
      <c r="J365">
        <v>-4142</v>
      </c>
      <c r="K365">
        <v>2</v>
      </c>
      <c r="L365">
        <v>-4142</v>
      </c>
      <c r="M365">
        <v>2</v>
      </c>
      <c r="N365">
        <v>-4142</v>
      </c>
      <c r="O365">
        <v>2</v>
      </c>
    </row>
    <row r="366" spans="1:15">
      <c r="A366" t="s">
        <v>380</v>
      </c>
      <c r="B366" t="s">
        <v>1308</v>
      </c>
      <c r="C366" t="s">
        <v>1099</v>
      </c>
      <c r="D366">
        <v>-4142</v>
      </c>
      <c r="E366">
        <v>2</v>
      </c>
      <c r="F366">
        <v>-4142</v>
      </c>
      <c r="G366">
        <v>2</v>
      </c>
      <c r="H366">
        <v>-4142</v>
      </c>
      <c r="I366">
        <v>2</v>
      </c>
      <c r="J366">
        <v>-4142</v>
      </c>
      <c r="K366">
        <v>2</v>
      </c>
      <c r="L366">
        <v>-4142</v>
      </c>
      <c r="M366">
        <v>2</v>
      </c>
      <c r="N366">
        <v>-4142</v>
      </c>
      <c r="O366">
        <v>2</v>
      </c>
    </row>
    <row r="367" spans="1:15">
      <c r="A367" t="s">
        <v>380</v>
      </c>
      <c r="B367" t="s">
        <v>1309</v>
      </c>
      <c r="C367" t="s">
        <v>1099</v>
      </c>
      <c r="D367">
        <v>-4142</v>
      </c>
      <c r="E367">
        <v>2</v>
      </c>
      <c r="F367">
        <v>-4142</v>
      </c>
      <c r="G367">
        <v>2</v>
      </c>
      <c r="H367">
        <v>-4142</v>
      </c>
      <c r="I367">
        <v>2</v>
      </c>
      <c r="J367">
        <v>-4142</v>
      </c>
      <c r="K367">
        <v>2</v>
      </c>
      <c r="L367">
        <v>-4142</v>
      </c>
      <c r="M367">
        <v>2</v>
      </c>
      <c r="N367">
        <v>-4142</v>
      </c>
      <c r="O367">
        <v>2</v>
      </c>
    </row>
    <row r="368" spans="1:15">
      <c r="A368" t="s">
        <v>380</v>
      </c>
      <c r="B368" t="s">
        <v>1310</v>
      </c>
      <c r="C368" t="s">
        <v>1099</v>
      </c>
      <c r="D368">
        <v>-4142</v>
      </c>
      <c r="E368">
        <v>2</v>
      </c>
      <c r="F368">
        <v>-4142</v>
      </c>
      <c r="G368">
        <v>2</v>
      </c>
      <c r="H368">
        <v>-4142</v>
      </c>
      <c r="I368">
        <v>2</v>
      </c>
      <c r="J368">
        <v>-4142</v>
      </c>
      <c r="K368">
        <v>2</v>
      </c>
      <c r="L368">
        <v>-4142</v>
      </c>
      <c r="M368">
        <v>2</v>
      </c>
      <c r="N368">
        <v>-4142</v>
      </c>
      <c r="O368">
        <v>2</v>
      </c>
    </row>
    <row r="369" spans="1:15">
      <c r="A369" t="s">
        <v>380</v>
      </c>
      <c r="B369" t="s">
        <v>1311</v>
      </c>
      <c r="C369" t="s">
        <v>1099</v>
      </c>
      <c r="D369">
        <v>-4142</v>
      </c>
      <c r="E369">
        <v>2</v>
      </c>
      <c r="F369">
        <v>-4142</v>
      </c>
      <c r="G369">
        <v>2</v>
      </c>
      <c r="H369">
        <v>-4142</v>
      </c>
      <c r="I369">
        <v>2</v>
      </c>
      <c r="J369">
        <v>-4142</v>
      </c>
      <c r="K369">
        <v>2</v>
      </c>
      <c r="L369">
        <v>-4142</v>
      </c>
      <c r="M369">
        <v>2</v>
      </c>
      <c r="N369">
        <v>-4142</v>
      </c>
      <c r="O369">
        <v>2</v>
      </c>
    </row>
    <row r="370" spans="1:15">
      <c r="A370" t="s">
        <v>380</v>
      </c>
      <c r="B370" t="s">
        <v>1312</v>
      </c>
      <c r="C370" t="s">
        <v>1099</v>
      </c>
      <c r="D370">
        <v>-4142</v>
      </c>
      <c r="E370">
        <v>2</v>
      </c>
      <c r="F370">
        <v>-4142</v>
      </c>
      <c r="G370">
        <v>2</v>
      </c>
      <c r="H370">
        <v>-4142</v>
      </c>
      <c r="I370">
        <v>2</v>
      </c>
      <c r="J370">
        <v>-4142</v>
      </c>
      <c r="K370">
        <v>2</v>
      </c>
      <c r="L370">
        <v>-4142</v>
      </c>
      <c r="M370">
        <v>2</v>
      </c>
      <c r="N370">
        <v>-4142</v>
      </c>
      <c r="O370">
        <v>2</v>
      </c>
    </row>
    <row r="371" spans="1:15">
      <c r="A371" t="s">
        <v>380</v>
      </c>
      <c r="B371" t="s">
        <v>1313</v>
      </c>
      <c r="C371" t="s">
        <v>1099</v>
      </c>
      <c r="D371">
        <v>-4142</v>
      </c>
      <c r="E371">
        <v>2</v>
      </c>
      <c r="F371">
        <v>-4142</v>
      </c>
      <c r="G371">
        <v>2</v>
      </c>
      <c r="H371">
        <v>-4142</v>
      </c>
      <c r="I371">
        <v>2</v>
      </c>
      <c r="J371">
        <v>-4142</v>
      </c>
      <c r="K371">
        <v>2</v>
      </c>
      <c r="L371">
        <v>-4142</v>
      </c>
      <c r="M371">
        <v>2</v>
      </c>
      <c r="N371">
        <v>-4142</v>
      </c>
      <c r="O371">
        <v>2</v>
      </c>
    </row>
    <row r="372" spans="1:15">
      <c r="A372" t="s">
        <v>380</v>
      </c>
      <c r="B372" t="s">
        <v>1314</v>
      </c>
      <c r="C372" t="s">
        <v>1099</v>
      </c>
      <c r="D372">
        <v>-4142</v>
      </c>
      <c r="E372">
        <v>2</v>
      </c>
      <c r="F372">
        <v>-4142</v>
      </c>
      <c r="G372">
        <v>2</v>
      </c>
      <c r="H372">
        <v>-4142</v>
      </c>
      <c r="I372">
        <v>2</v>
      </c>
      <c r="J372">
        <v>-4142</v>
      </c>
      <c r="K372">
        <v>2</v>
      </c>
      <c r="L372">
        <v>-4142</v>
      </c>
      <c r="M372">
        <v>2</v>
      </c>
      <c r="N372">
        <v>-4142</v>
      </c>
      <c r="O372">
        <v>2</v>
      </c>
    </row>
    <row r="373" spans="1:15">
      <c r="A373" t="s">
        <v>380</v>
      </c>
      <c r="B373" t="s">
        <v>1315</v>
      </c>
      <c r="C373" t="s">
        <v>1099</v>
      </c>
      <c r="D373">
        <v>-4142</v>
      </c>
      <c r="E373">
        <v>2</v>
      </c>
      <c r="F373">
        <v>-4142</v>
      </c>
      <c r="G373">
        <v>2</v>
      </c>
      <c r="H373">
        <v>-4142</v>
      </c>
      <c r="I373">
        <v>2</v>
      </c>
      <c r="J373">
        <v>-4142</v>
      </c>
      <c r="K373">
        <v>2</v>
      </c>
      <c r="L373">
        <v>-4142</v>
      </c>
      <c r="M373">
        <v>2</v>
      </c>
      <c r="N373">
        <v>-4142</v>
      </c>
      <c r="O373">
        <v>2</v>
      </c>
    </row>
    <row r="374" spans="1:15">
      <c r="A374" t="s">
        <v>380</v>
      </c>
      <c r="B374" t="s">
        <v>550</v>
      </c>
      <c r="C374" t="s">
        <v>1099</v>
      </c>
      <c r="D374">
        <v>-4142</v>
      </c>
      <c r="E374">
        <v>2</v>
      </c>
      <c r="F374">
        <v>-4142</v>
      </c>
      <c r="G374">
        <v>2</v>
      </c>
      <c r="H374">
        <v>-4142</v>
      </c>
      <c r="I374">
        <v>2</v>
      </c>
      <c r="J374">
        <v>-4142</v>
      </c>
      <c r="K374">
        <v>2</v>
      </c>
      <c r="L374">
        <v>-4142</v>
      </c>
      <c r="M374">
        <v>2</v>
      </c>
      <c r="N374">
        <v>-4142</v>
      </c>
      <c r="O374">
        <v>2</v>
      </c>
    </row>
    <row r="375" spans="1:15">
      <c r="A375" t="s">
        <v>380</v>
      </c>
      <c r="B375" t="s">
        <v>551</v>
      </c>
      <c r="C375" t="s">
        <v>1099</v>
      </c>
      <c r="D375">
        <v>-4142</v>
      </c>
      <c r="E375">
        <v>2</v>
      </c>
      <c r="F375">
        <v>-4142</v>
      </c>
      <c r="G375">
        <v>2</v>
      </c>
      <c r="H375">
        <v>-4142</v>
      </c>
      <c r="I375">
        <v>2</v>
      </c>
      <c r="J375">
        <v>-4142</v>
      </c>
      <c r="K375">
        <v>2</v>
      </c>
      <c r="L375">
        <v>-4142</v>
      </c>
      <c r="M375">
        <v>2</v>
      </c>
      <c r="N375">
        <v>-4142</v>
      </c>
      <c r="O375">
        <v>2</v>
      </c>
    </row>
    <row r="376" spans="1:15">
      <c r="A376" t="s">
        <v>380</v>
      </c>
      <c r="B376" t="s">
        <v>552</v>
      </c>
      <c r="C376" t="s">
        <v>1099</v>
      </c>
      <c r="D376">
        <v>-4142</v>
      </c>
      <c r="E376">
        <v>2</v>
      </c>
      <c r="F376">
        <v>-4142</v>
      </c>
      <c r="G376">
        <v>2</v>
      </c>
      <c r="H376">
        <v>-4142</v>
      </c>
      <c r="I376">
        <v>2</v>
      </c>
      <c r="J376">
        <v>-4142</v>
      </c>
      <c r="K376">
        <v>2</v>
      </c>
      <c r="L376">
        <v>-4142</v>
      </c>
      <c r="M376">
        <v>2</v>
      </c>
      <c r="N376">
        <v>-4142</v>
      </c>
      <c r="O376">
        <v>2</v>
      </c>
    </row>
    <row r="377" spans="1:15">
      <c r="A377" t="s">
        <v>380</v>
      </c>
      <c r="B377" t="s">
        <v>553</v>
      </c>
      <c r="C377" t="s">
        <v>1099</v>
      </c>
      <c r="D377">
        <v>-4142</v>
      </c>
      <c r="E377">
        <v>2</v>
      </c>
      <c r="F377">
        <v>-4142</v>
      </c>
      <c r="G377">
        <v>2</v>
      </c>
      <c r="H377">
        <v>-4142</v>
      </c>
      <c r="I377">
        <v>2</v>
      </c>
      <c r="J377">
        <v>-4142</v>
      </c>
      <c r="K377">
        <v>2</v>
      </c>
      <c r="L377">
        <v>-4142</v>
      </c>
      <c r="M377">
        <v>2</v>
      </c>
      <c r="N377">
        <v>-4142</v>
      </c>
      <c r="O377">
        <v>2</v>
      </c>
    </row>
    <row r="378" spans="1:15">
      <c r="A378" t="s">
        <v>380</v>
      </c>
      <c r="B378" t="s">
        <v>554</v>
      </c>
      <c r="C378" t="s">
        <v>1099</v>
      </c>
      <c r="D378">
        <v>-4142</v>
      </c>
      <c r="E378">
        <v>2</v>
      </c>
      <c r="F378">
        <v>-4142</v>
      </c>
      <c r="G378">
        <v>2</v>
      </c>
      <c r="H378">
        <v>-4142</v>
      </c>
      <c r="I378">
        <v>2</v>
      </c>
      <c r="J378">
        <v>-4142</v>
      </c>
      <c r="K378">
        <v>2</v>
      </c>
      <c r="L378">
        <v>-4142</v>
      </c>
      <c r="M378">
        <v>2</v>
      </c>
      <c r="N378">
        <v>-4142</v>
      </c>
      <c r="O378">
        <v>2</v>
      </c>
    </row>
    <row r="379" spans="1:15">
      <c r="A379" t="s">
        <v>380</v>
      </c>
      <c r="B379" t="s">
        <v>555</v>
      </c>
      <c r="C379" t="s">
        <v>1099</v>
      </c>
      <c r="D379">
        <v>-4142</v>
      </c>
      <c r="E379">
        <v>2</v>
      </c>
      <c r="F379">
        <v>-4142</v>
      </c>
      <c r="G379">
        <v>2</v>
      </c>
      <c r="H379">
        <v>-4142</v>
      </c>
      <c r="I379">
        <v>2</v>
      </c>
      <c r="J379">
        <v>-4142</v>
      </c>
      <c r="K379">
        <v>2</v>
      </c>
      <c r="L379">
        <v>-4142</v>
      </c>
      <c r="M379">
        <v>2</v>
      </c>
      <c r="N379">
        <v>-4142</v>
      </c>
      <c r="O379">
        <v>2</v>
      </c>
    </row>
    <row r="380" spans="1:15">
      <c r="A380" t="s">
        <v>380</v>
      </c>
      <c r="B380" t="s">
        <v>556</v>
      </c>
      <c r="C380" t="s">
        <v>1099</v>
      </c>
      <c r="D380">
        <v>-4142</v>
      </c>
      <c r="E380">
        <v>2</v>
      </c>
      <c r="F380">
        <v>-4142</v>
      </c>
      <c r="G380">
        <v>2</v>
      </c>
      <c r="H380">
        <v>-4142</v>
      </c>
      <c r="I380">
        <v>2</v>
      </c>
      <c r="J380">
        <v>-4142</v>
      </c>
      <c r="K380">
        <v>2</v>
      </c>
      <c r="L380">
        <v>-4142</v>
      </c>
      <c r="M380">
        <v>2</v>
      </c>
      <c r="N380">
        <v>-4142</v>
      </c>
      <c r="O380">
        <v>2</v>
      </c>
    </row>
    <row r="381" spans="1:15">
      <c r="A381" t="s">
        <v>380</v>
      </c>
      <c r="B381" t="s">
        <v>557</v>
      </c>
      <c r="C381" t="s">
        <v>1099</v>
      </c>
      <c r="D381">
        <v>-4142</v>
      </c>
      <c r="E381">
        <v>2</v>
      </c>
      <c r="F381">
        <v>-4142</v>
      </c>
      <c r="G381">
        <v>2</v>
      </c>
      <c r="H381">
        <v>-4142</v>
      </c>
      <c r="I381">
        <v>2</v>
      </c>
      <c r="J381">
        <v>-4142</v>
      </c>
      <c r="K381">
        <v>2</v>
      </c>
      <c r="L381">
        <v>-4142</v>
      </c>
      <c r="M381">
        <v>2</v>
      </c>
      <c r="N381">
        <v>-4142</v>
      </c>
      <c r="O381">
        <v>2</v>
      </c>
    </row>
    <row r="382" spans="1:15">
      <c r="A382" t="s">
        <v>380</v>
      </c>
      <c r="B382" t="s">
        <v>558</v>
      </c>
      <c r="C382" t="s">
        <v>1099</v>
      </c>
      <c r="D382">
        <v>-4142</v>
      </c>
      <c r="E382">
        <v>2</v>
      </c>
      <c r="F382">
        <v>-4142</v>
      </c>
      <c r="G382">
        <v>2</v>
      </c>
      <c r="H382">
        <v>-4142</v>
      </c>
      <c r="I382">
        <v>2</v>
      </c>
      <c r="J382">
        <v>-4142</v>
      </c>
      <c r="K382">
        <v>2</v>
      </c>
      <c r="L382">
        <v>-4142</v>
      </c>
      <c r="M382">
        <v>2</v>
      </c>
      <c r="N382">
        <v>-4142</v>
      </c>
      <c r="O382">
        <v>2</v>
      </c>
    </row>
    <row r="383" spans="1:15">
      <c r="A383" t="s">
        <v>380</v>
      </c>
      <c r="B383" t="s">
        <v>559</v>
      </c>
      <c r="C383" t="s">
        <v>1099</v>
      </c>
      <c r="D383">
        <v>-4142</v>
      </c>
      <c r="E383">
        <v>2</v>
      </c>
      <c r="F383">
        <v>-4142</v>
      </c>
      <c r="G383">
        <v>2</v>
      </c>
      <c r="H383">
        <v>-4142</v>
      </c>
      <c r="I383">
        <v>2</v>
      </c>
      <c r="J383">
        <v>-4142</v>
      </c>
      <c r="K383">
        <v>2</v>
      </c>
      <c r="L383">
        <v>-4142</v>
      </c>
      <c r="M383">
        <v>2</v>
      </c>
      <c r="N383">
        <v>-4142</v>
      </c>
      <c r="O383">
        <v>2</v>
      </c>
    </row>
    <row r="384" spans="1:15">
      <c r="A384" t="s">
        <v>380</v>
      </c>
      <c r="B384" t="s">
        <v>560</v>
      </c>
      <c r="C384" t="s">
        <v>1099</v>
      </c>
      <c r="D384">
        <v>-4142</v>
      </c>
      <c r="E384">
        <v>2</v>
      </c>
      <c r="F384">
        <v>-4142</v>
      </c>
      <c r="G384">
        <v>2</v>
      </c>
      <c r="H384">
        <v>-4142</v>
      </c>
      <c r="I384">
        <v>2</v>
      </c>
      <c r="J384">
        <v>-4142</v>
      </c>
      <c r="K384">
        <v>2</v>
      </c>
      <c r="L384">
        <v>-4142</v>
      </c>
      <c r="M384">
        <v>2</v>
      </c>
      <c r="N384">
        <v>-4142</v>
      </c>
      <c r="O384">
        <v>2</v>
      </c>
    </row>
    <row r="385" spans="1:15">
      <c r="A385" t="s">
        <v>380</v>
      </c>
      <c r="B385" t="s">
        <v>561</v>
      </c>
      <c r="C385" t="s">
        <v>1099</v>
      </c>
      <c r="D385">
        <v>-4142</v>
      </c>
      <c r="E385">
        <v>2</v>
      </c>
      <c r="F385">
        <v>-4142</v>
      </c>
      <c r="G385">
        <v>2</v>
      </c>
      <c r="H385">
        <v>-4142</v>
      </c>
      <c r="I385">
        <v>2</v>
      </c>
      <c r="J385">
        <v>-4142</v>
      </c>
      <c r="K385">
        <v>2</v>
      </c>
      <c r="L385">
        <v>-4142</v>
      </c>
      <c r="M385">
        <v>2</v>
      </c>
      <c r="N385">
        <v>-4142</v>
      </c>
      <c r="O385">
        <v>2</v>
      </c>
    </row>
    <row r="386" spans="1:15">
      <c r="A386" t="s">
        <v>380</v>
      </c>
      <c r="B386" t="s">
        <v>562</v>
      </c>
      <c r="C386" t="s">
        <v>1099</v>
      </c>
      <c r="D386">
        <v>-4142</v>
      </c>
      <c r="E386">
        <v>2</v>
      </c>
      <c r="F386">
        <v>-4142</v>
      </c>
      <c r="G386">
        <v>2</v>
      </c>
      <c r="H386">
        <v>-4142</v>
      </c>
      <c r="I386">
        <v>2</v>
      </c>
      <c r="J386">
        <v>-4142</v>
      </c>
      <c r="K386">
        <v>2</v>
      </c>
      <c r="L386">
        <v>-4142</v>
      </c>
      <c r="M386">
        <v>2</v>
      </c>
      <c r="N386">
        <v>-4142</v>
      </c>
      <c r="O386">
        <v>2</v>
      </c>
    </row>
    <row r="387" spans="1:15">
      <c r="A387" t="s">
        <v>380</v>
      </c>
      <c r="B387" t="s">
        <v>563</v>
      </c>
      <c r="C387" t="s">
        <v>1099</v>
      </c>
      <c r="D387">
        <v>-4142</v>
      </c>
      <c r="E387">
        <v>2</v>
      </c>
      <c r="F387">
        <v>-4142</v>
      </c>
      <c r="G387">
        <v>2</v>
      </c>
      <c r="H387">
        <v>-4142</v>
      </c>
      <c r="I387">
        <v>2</v>
      </c>
      <c r="J387">
        <v>-4142</v>
      </c>
      <c r="K387">
        <v>2</v>
      </c>
      <c r="L387">
        <v>-4142</v>
      </c>
      <c r="M387">
        <v>2</v>
      </c>
      <c r="N387">
        <v>-4142</v>
      </c>
      <c r="O387">
        <v>2</v>
      </c>
    </row>
    <row r="388" spans="1:15">
      <c r="A388" t="s">
        <v>380</v>
      </c>
      <c r="B388" t="s">
        <v>1316</v>
      </c>
      <c r="C388" t="s">
        <v>1099</v>
      </c>
      <c r="D388">
        <v>-4142</v>
      </c>
      <c r="E388">
        <v>2</v>
      </c>
      <c r="F388">
        <v>-4142</v>
      </c>
      <c r="G388">
        <v>2</v>
      </c>
      <c r="H388">
        <v>-4142</v>
      </c>
      <c r="I388">
        <v>2</v>
      </c>
      <c r="J388">
        <v>-4142</v>
      </c>
      <c r="K388">
        <v>2</v>
      </c>
      <c r="L388">
        <v>-4142</v>
      </c>
      <c r="M388">
        <v>2</v>
      </c>
      <c r="N388">
        <v>-4142</v>
      </c>
      <c r="O388">
        <v>2</v>
      </c>
    </row>
    <row r="389" spans="1:15">
      <c r="A389" t="s">
        <v>380</v>
      </c>
      <c r="B389" t="s">
        <v>1317</v>
      </c>
      <c r="C389" t="s">
        <v>1099</v>
      </c>
      <c r="D389">
        <v>-4142</v>
      </c>
      <c r="E389">
        <v>2</v>
      </c>
      <c r="F389">
        <v>-4142</v>
      </c>
      <c r="G389">
        <v>2</v>
      </c>
      <c r="H389">
        <v>-4142</v>
      </c>
      <c r="I389">
        <v>2</v>
      </c>
      <c r="J389">
        <v>-4142</v>
      </c>
      <c r="K389">
        <v>2</v>
      </c>
      <c r="L389">
        <v>-4142</v>
      </c>
      <c r="M389">
        <v>2</v>
      </c>
      <c r="N389">
        <v>-4142</v>
      </c>
      <c r="O389">
        <v>2</v>
      </c>
    </row>
    <row r="390" spans="1:15">
      <c r="A390" t="s">
        <v>380</v>
      </c>
      <c r="B390" t="s">
        <v>1318</v>
      </c>
      <c r="C390" t="s">
        <v>1099</v>
      </c>
      <c r="D390">
        <v>-4142</v>
      </c>
      <c r="E390">
        <v>2</v>
      </c>
      <c r="F390">
        <v>-4142</v>
      </c>
      <c r="G390">
        <v>2</v>
      </c>
      <c r="H390">
        <v>-4142</v>
      </c>
      <c r="I390">
        <v>2</v>
      </c>
      <c r="J390">
        <v>-4142</v>
      </c>
      <c r="K390">
        <v>2</v>
      </c>
      <c r="L390">
        <v>-4142</v>
      </c>
      <c r="M390">
        <v>2</v>
      </c>
      <c r="N390">
        <v>-4142</v>
      </c>
      <c r="O390">
        <v>2</v>
      </c>
    </row>
    <row r="391" spans="1:15">
      <c r="A391" t="s">
        <v>380</v>
      </c>
      <c r="B391" t="s">
        <v>1319</v>
      </c>
      <c r="C391" t="s">
        <v>1099</v>
      </c>
      <c r="D391">
        <v>-4142</v>
      </c>
      <c r="E391">
        <v>2</v>
      </c>
      <c r="F391">
        <v>-4142</v>
      </c>
      <c r="G391">
        <v>2</v>
      </c>
      <c r="H391">
        <v>-4142</v>
      </c>
      <c r="I391">
        <v>2</v>
      </c>
      <c r="J391">
        <v>-4142</v>
      </c>
      <c r="K391">
        <v>2</v>
      </c>
      <c r="L391">
        <v>-4142</v>
      </c>
      <c r="M391">
        <v>2</v>
      </c>
      <c r="N391">
        <v>-4142</v>
      </c>
      <c r="O391">
        <v>2</v>
      </c>
    </row>
    <row r="392" spans="1:15">
      <c r="A392" t="s">
        <v>380</v>
      </c>
      <c r="B392" t="s">
        <v>1320</v>
      </c>
      <c r="C392" t="s">
        <v>1099</v>
      </c>
      <c r="D392">
        <v>-4142</v>
      </c>
      <c r="E392">
        <v>2</v>
      </c>
      <c r="F392">
        <v>-4142</v>
      </c>
      <c r="G392">
        <v>2</v>
      </c>
      <c r="H392">
        <v>-4142</v>
      </c>
      <c r="I392">
        <v>2</v>
      </c>
      <c r="J392">
        <v>-4142</v>
      </c>
      <c r="K392">
        <v>2</v>
      </c>
      <c r="L392">
        <v>-4142</v>
      </c>
      <c r="M392">
        <v>2</v>
      </c>
      <c r="N392">
        <v>-4142</v>
      </c>
      <c r="O392">
        <v>2</v>
      </c>
    </row>
    <row r="393" spans="1:15">
      <c r="A393" t="s">
        <v>380</v>
      </c>
      <c r="B393" t="s">
        <v>1321</v>
      </c>
      <c r="C393" t="s">
        <v>1099</v>
      </c>
      <c r="D393">
        <v>-4142</v>
      </c>
      <c r="E393">
        <v>2</v>
      </c>
      <c r="F393">
        <v>-4142</v>
      </c>
      <c r="G393">
        <v>2</v>
      </c>
      <c r="H393">
        <v>-4142</v>
      </c>
      <c r="I393">
        <v>2</v>
      </c>
      <c r="J393">
        <v>-4142</v>
      </c>
      <c r="K393">
        <v>2</v>
      </c>
      <c r="L393">
        <v>-4142</v>
      </c>
      <c r="M393">
        <v>2</v>
      </c>
      <c r="N393">
        <v>-4142</v>
      </c>
      <c r="O393">
        <v>2</v>
      </c>
    </row>
    <row r="394" spans="1:15">
      <c r="A394" t="s">
        <v>380</v>
      </c>
      <c r="B394" t="s">
        <v>1322</v>
      </c>
      <c r="C394" t="s">
        <v>1099</v>
      </c>
      <c r="D394">
        <v>-4142</v>
      </c>
      <c r="E394">
        <v>2</v>
      </c>
      <c r="F394">
        <v>-4142</v>
      </c>
      <c r="G394">
        <v>2</v>
      </c>
      <c r="H394">
        <v>-4142</v>
      </c>
      <c r="I394">
        <v>2</v>
      </c>
      <c r="J394">
        <v>-4142</v>
      </c>
      <c r="K394">
        <v>2</v>
      </c>
      <c r="L394">
        <v>-4142</v>
      </c>
      <c r="M394">
        <v>2</v>
      </c>
      <c r="N394">
        <v>-4142</v>
      </c>
      <c r="O394">
        <v>2</v>
      </c>
    </row>
    <row r="395" spans="1:15">
      <c r="A395" t="s">
        <v>380</v>
      </c>
      <c r="B395" t="s">
        <v>1323</v>
      </c>
      <c r="C395" t="s">
        <v>1099</v>
      </c>
      <c r="D395">
        <v>-4142</v>
      </c>
      <c r="E395">
        <v>2</v>
      </c>
      <c r="F395">
        <v>-4142</v>
      </c>
      <c r="G395">
        <v>2</v>
      </c>
      <c r="H395">
        <v>-4142</v>
      </c>
      <c r="I395">
        <v>2</v>
      </c>
      <c r="J395">
        <v>-4142</v>
      </c>
      <c r="K395">
        <v>2</v>
      </c>
      <c r="L395">
        <v>-4142</v>
      </c>
      <c r="M395">
        <v>2</v>
      </c>
      <c r="N395">
        <v>-4142</v>
      </c>
      <c r="O395">
        <v>2</v>
      </c>
    </row>
    <row r="396" spans="1:15">
      <c r="A396" t="s">
        <v>380</v>
      </c>
      <c r="B396" t="s">
        <v>1324</v>
      </c>
      <c r="C396" t="s">
        <v>1099</v>
      </c>
      <c r="D396">
        <v>-4142</v>
      </c>
      <c r="E396">
        <v>2</v>
      </c>
      <c r="F396">
        <v>-4142</v>
      </c>
      <c r="G396">
        <v>2</v>
      </c>
      <c r="H396">
        <v>-4142</v>
      </c>
      <c r="I396">
        <v>2</v>
      </c>
      <c r="J396">
        <v>-4142</v>
      </c>
      <c r="K396">
        <v>2</v>
      </c>
      <c r="L396">
        <v>-4142</v>
      </c>
      <c r="M396">
        <v>2</v>
      </c>
      <c r="N396">
        <v>-4142</v>
      </c>
      <c r="O396">
        <v>2</v>
      </c>
    </row>
    <row r="397" spans="1:15">
      <c r="A397" t="s">
        <v>380</v>
      </c>
      <c r="B397" t="s">
        <v>1325</v>
      </c>
      <c r="C397" t="s">
        <v>1099</v>
      </c>
      <c r="D397">
        <v>-4142</v>
      </c>
      <c r="E397">
        <v>2</v>
      </c>
      <c r="F397">
        <v>-4142</v>
      </c>
      <c r="G397">
        <v>2</v>
      </c>
      <c r="H397">
        <v>-4142</v>
      </c>
      <c r="I397">
        <v>2</v>
      </c>
      <c r="J397">
        <v>-4142</v>
      </c>
      <c r="K397">
        <v>2</v>
      </c>
      <c r="L397">
        <v>-4142</v>
      </c>
      <c r="M397">
        <v>2</v>
      </c>
      <c r="N397">
        <v>-4142</v>
      </c>
      <c r="O397">
        <v>2</v>
      </c>
    </row>
    <row r="398" spans="1:15">
      <c r="A398" t="s">
        <v>380</v>
      </c>
      <c r="B398" t="s">
        <v>1326</v>
      </c>
      <c r="C398" t="s">
        <v>1099</v>
      </c>
      <c r="D398">
        <v>-4142</v>
      </c>
      <c r="E398">
        <v>2</v>
      </c>
      <c r="F398">
        <v>-4142</v>
      </c>
      <c r="G398">
        <v>2</v>
      </c>
      <c r="H398">
        <v>-4142</v>
      </c>
      <c r="I398">
        <v>2</v>
      </c>
      <c r="J398">
        <v>-4142</v>
      </c>
      <c r="K398">
        <v>2</v>
      </c>
      <c r="L398">
        <v>-4142</v>
      </c>
      <c r="M398">
        <v>2</v>
      </c>
      <c r="N398">
        <v>-4142</v>
      </c>
      <c r="O398">
        <v>2</v>
      </c>
    </row>
    <row r="399" spans="1:15">
      <c r="A399" t="s">
        <v>380</v>
      </c>
      <c r="B399" t="s">
        <v>1327</v>
      </c>
      <c r="C399" t="s">
        <v>1099</v>
      </c>
      <c r="D399">
        <v>-4142</v>
      </c>
      <c r="E399">
        <v>2</v>
      </c>
      <c r="F399">
        <v>-4142</v>
      </c>
      <c r="G399">
        <v>2</v>
      </c>
      <c r="H399">
        <v>-4142</v>
      </c>
      <c r="I399">
        <v>2</v>
      </c>
      <c r="J399">
        <v>-4142</v>
      </c>
      <c r="K399">
        <v>2</v>
      </c>
      <c r="L399">
        <v>-4142</v>
      </c>
      <c r="M399">
        <v>2</v>
      </c>
      <c r="N399">
        <v>-4142</v>
      </c>
      <c r="O399">
        <v>2</v>
      </c>
    </row>
    <row r="400" spans="1:15">
      <c r="A400" t="s">
        <v>380</v>
      </c>
      <c r="B400" t="s">
        <v>1328</v>
      </c>
      <c r="C400" t="s">
        <v>1099</v>
      </c>
      <c r="D400">
        <v>-4142</v>
      </c>
      <c r="E400">
        <v>2</v>
      </c>
      <c r="F400">
        <v>-4142</v>
      </c>
      <c r="G400">
        <v>2</v>
      </c>
      <c r="H400">
        <v>-4142</v>
      </c>
      <c r="I400">
        <v>2</v>
      </c>
      <c r="J400">
        <v>-4142</v>
      </c>
      <c r="K400">
        <v>2</v>
      </c>
      <c r="L400">
        <v>-4142</v>
      </c>
      <c r="M400">
        <v>2</v>
      </c>
      <c r="N400">
        <v>-4142</v>
      </c>
      <c r="O400">
        <v>2</v>
      </c>
    </row>
    <row r="401" spans="1:15">
      <c r="A401" t="s">
        <v>380</v>
      </c>
      <c r="B401" t="s">
        <v>1329</v>
      </c>
      <c r="C401" t="s">
        <v>1099</v>
      </c>
      <c r="D401">
        <v>-4142</v>
      </c>
      <c r="E401">
        <v>2</v>
      </c>
      <c r="F401">
        <v>-4142</v>
      </c>
      <c r="G401">
        <v>2</v>
      </c>
      <c r="H401">
        <v>-4142</v>
      </c>
      <c r="I401">
        <v>2</v>
      </c>
      <c r="J401">
        <v>-4142</v>
      </c>
      <c r="K401">
        <v>2</v>
      </c>
      <c r="L401">
        <v>-4142</v>
      </c>
      <c r="M401">
        <v>2</v>
      </c>
      <c r="N401">
        <v>-4142</v>
      </c>
      <c r="O401">
        <v>2</v>
      </c>
    </row>
    <row r="402" spans="1:15">
      <c r="A402" t="s">
        <v>380</v>
      </c>
      <c r="B402" t="s">
        <v>1330</v>
      </c>
      <c r="C402" t="s">
        <v>1099</v>
      </c>
      <c r="D402">
        <v>-4142</v>
      </c>
      <c r="E402">
        <v>2</v>
      </c>
      <c r="F402">
        <v>-4142</v>
      </c>
      <c r="G402">
        <v>2</v>
      </c>
      <c r="H402">
        <v>-4142</v>
      </c>
      <c r="I402">
        <v>2</v>
      </c>
      <c r="J402">
        <v>-4142</v>
      </c>
      <c r="K402">
        <v>2</v>
      </c>
      <c r="L402">
        <v>-4142</v>
      </c>
      <c r="M402">
        <v>2</v>
      </c>
      <c r="N402">
        <v>-4142</v>
      </c>
      <c r="O402">
        <v>2</v>
      </c>
    </row>
    <row r="403" spans="1:15">
      <c r="A403" t="s">
        <v>380</v>
      </c>
      <c r="B403" t="s">
        <v>1331</v>
      </c>
      <c r="C403" t="s">
        <v>1099</v>
      </c>
      <c r="D403">
        <v>-4142</v>
      </c>
      <c r="E403">
        <v>2</v>
      </c>
      <c r="F403">
        <v>-4142</v>
      </c>
      <c r="G403">
        <v>2</v>
      </c>
      <c r="H403">
        <v>-4142</v>
      </c>
      <c r="I403">
        <v>2</v>
      </c>
      <c r="J403">
        <v>-4142</v>
      </c>
      <c r="K403">
        <v>2</v>
      </c>
      <c r="L403">
        <v>-4142</v>
      </c>
      <c r="M403">
        <v>2</v>
      </c>
      <c r="N403">
        <v>-4142</v>
      </c>
      <c r="O403">
        <v>2</v>
      </c>
    </row>
    <row r="404" spans="1:15">
      <c r="A404" t="s">
        <v>380</v>
      </c>
      <c r="B404" t="s">
        <v>1332</v>
      </c>
      <c r="C404" t="s">
        <v>1099</v>
      </c>
      <c r="D404">
        <v>-4142</v>
      </c>
      <c r="E404">
        <v>2</v>
      </c>
      <c r="F404">
        <v>-4142</v>
      </c>
      <c r="G404">
        <v>2</v>
      </c>
      <c r="H404">
        <v>-4142</v>
      </c>
      <c r="I404">
        <v>2</v>
      </c>
      <c r="J404">
        <v>-4142</v>
      </c>
      <c r="K404">
        <v>2</v>
      </c>
      <c r="L404">
        <v>-4142</v>
      </c>
      <c r="M404">
        <v>2</v>
      </c>
      <c r="N404">
        <v>-4142</v>
      </c>
      <c r="O404">
        <v>2</v>
      </c>
    </row>
    <row r="405" spans="1:15">
      <c r="A405" t="s">
        <v>380</v>
      </c>
      <c r="B405" t="s">
        <v>564</v>
      </c>
      <c r="C405" t="s">
        <v>1099</v>
      </c>
      <c r="D405">
        <v>-4142</v>
      </c>
      <c r="E405">
        <v>2</v>
      </c>
      <c r="F405">
        <v>-4142</v>
      </c>
      <c r="G405">
        <v>2</v>
      </c>
      <c r="H405">
        <v>-4142</v>
      </c>
      <c r="I405">
        <v>2</v>
      </c>
      <c r="J405">
        <v>-4142</v>
      </c>
      <c r="K405">
        <v>2</v>
      </c>
      <c r="L405">
        <v>-4142</v>
      </c>
      <c r="M405">
        <v>2</v>
      </c>
      <c r="N405">
        <v>-4142</v>
      </c>
      <c r="O405">
        <v>2</v>
      </c>
    </row>
    <row r="406" spans="1:15">
      <c r="A406" t="s">
        <v>380</v>
      </c>
      <c r="B406" t="s">
        <v>565</v>
      </c>
      <c r="C406" t="s">
        <v>1099</v>
      </c>
      <c r="D406">
        <v>-4142</v>
      </c>
      <c r="E406">
        <v>2</v>
      </c>
      <c r="F406">
        <v>-4142</v>
      </c>
      <c r="G406">
        <v>2</v>
      </c>
      <c r="H406">
        <v>-4142</v>
      </c>
      <c r="I406">
        <v>2</v>
      </c>
      <c r="J406">
        <v>-4142</v>
      </c>
      <c r="K406">
        <v>2</v>
      </c>
      <c r="L406">
        <v>-4142</v>
      </c>
      <c r="M406">
        <v>2</v>
      </c>
      <c r="N406">
        <v>-4142</v>
      </c>
      <c r="O406">
        <v>2</v>
      </c>
    </row>
    <row r="407" spans="1:15">
      <c r="A407" t="s">
        <v>380</v>
      </c>
      <c r="B407" t="s">
        <v>566</v>
      </c>
      <c r="C407" t="s">
        <v>1099</v>
      </c>
      <c r="D407">
        <v>-4142</v>
      </c>
      <c r="E407">
        <v>2</v>
      </c>
      <c r="F407">
        <v>-4142</v>
      </c>
      <c r="G407">
        <v>2</v>
      </c>
      <c r="H407">
        <v>-4142</v>
      </c>
      <c r="I407">
        <v>2</v>
      </c>
      <c r="J407">
        <v>-4142</v>
      </c>
      <c r="K407">
        <v>2</v>
      </c>
      <c r="L407">
        <v>-4142</v>
      </c>
      <c r="M407">
        <v>2</v>
      </c>
      <c r="N407">
        <v>-4142</v>
      </c>
      <c r="O407">
        <v>2</v>
      </c>
    </row>
    <row r="408" spans="1:15">
      <c r="A408" t="s">
        <v>380</v>
      </c>
      <c r="B408" t="s">
        <v>567</v>
      </c>
      <c r="C408" t="s">
        <v>1099</v>
      </c>
      <c r="D408">
        <v>-4142</v>
      </c>
      <c r="E408">
        <v>2</v>
      </c>
      <c r="F408">
        <v>-4142</v>
      </c>
      <c r="G408">
        <v>2</v>
      </c>
      <c r="H408">
        <v>-4142</v>
      </c>
      <c r="I408">
        <v>2</v>
      </c>
      <c r="J408">
        <v>-4142</v>
      </c>
      <c r="K408">
        <v>2</v>
      </c>
      <c r="L408">
        <v>-4142</v>
      </c>
      <c r="M408">
        <v>2</v>
      </c>
      <c r="N408">
        <v>-4142</v>
      </c>
      <c r="O408">
        <v>2</v>
      </c>
    </row>
    <row r="409" spans="1:15">
      <c r="A409" t="s">
        <v>380</v>
      </c>
      <c r="B409" t="s">
        <v>568</v>
      </c>
      <c r="C409" t="s">
        <v>1099</v>
      </c>
      <c r="D409">
        <v>-4142</v>
      </c>
      <c r="E409">
        <v>2</v>
      </c>
      <c r="F409">
        <v>-4142</v>
      </c>
      <c r="G409">
        <v>2</v>
      </c>
      <c r="H409">
        <v>-4142</v>
      </c>
      <c r="I409">
        <v>2</v>
      </c>
      <c r="J409">
        <v>-4142</v>
      </c>
      <c r="K409">
        <v>2</v>
      </c>
      <c r="L409">
        <v>-4142</v>
      </c>
      <c r="M409">
        <v>2</v>
      </c>
      <c r="N409">
        <v>-4142</v>
      </c>
      <c r="O409">
        <v>2</v>
      </c>
    </row>
    <row r="410" spans="1:15">
      <c r="A410" t="s">
        <v>380</v>
      </c>
      <c r="B410" t="s">
        <v>569</v>
      </c>
      <c r="C410" t="s">
        <v>1099</v>
      </c>
      <c r="D410">
        <v>-4142</v>
      </c>
      <c r="E410">
        <v>2</v>
      </c>
      <c r="F410">
        <v>-4142</v>
      </c>
      <c r="G410">
        <v>2</v>
      </c>
      <c r="H410">
        <v>-4142</v>
      </c>
      <c r="I410">
        <v>2</v>
      </c>
      <c r="J410">
        <v>-4142</v>
      </c>
      <c r="K410">
        <v>2</v>
      </c>
      <c r="L410">
        <v>-4142</v>
      </c>
      <c r="M410">
        <v>2</v>
      </c>
      <c r="N410">
        <v>-4142</v>
      </c>
      <c r="O410">
        <v>2</v>
      </c>
    </row>
    <row r="411" spans="1:15">
      <c r="A411" t="s">
        <v>380</v>
      </c>
      <c r="B411" t="s">
        <v>570</v>
      </c>
      <c r="C411" t="s">
        <v>1099</v>
      </c>
      <c r="D411">
        <v>-4142</v>
      </c>
      <c r="E411">
        <v>2</v>
      </c>
      <c r="F411">
        <v>-4142</v>
      </c>
      <c r="G411">
        <v>2</v>
      </c>
      <c r="H411">
        <v>-4142</v>
      </c>
      <c r="I411">
        <v>2</v>
      </c>
      <c r="J411">
        <v>-4142</v>
      </c>
      <c r="K411">
        <v>2</v>
      </c>
      <c r="L411">
        <v>-4142</v>
      </c>
      <c r="M411">
        <v>2</v>
      </c>
      <c r="N411">
        <v>-4142</v>
      </c>
      <c r="O411">
        <v>2</v>
      </c>
    </row>
    <row r="412" spans="1:15">
      <c r="A412" t="s">
        <v>380</v>
      </c>
      <c r="B412" t="s">
        <v>571</v>
      </c>
      <c r="C412" t="s">
        <v>1099</v>
      </c>
      <c r="D412">
        <v>-4142</v>
      </c>
      <c r="E412">
        <v>2</v>
      </c>
      <c r="F412">
        <v>-4142</v>
      </c>
      <c r="G412">
        <v>2</v>
      </c>
      <c r="H412">
        <v>-4142</v>
      </c>
      <c r="I412">
        <v>2</v>
      </c>
      <c r="J412">
        <v>-4142</v>
      </c>
      <c r="K412">
        <v>2</v>
      </c>
      <c r="L412">
        <v>-4142</v>
      </c>
      <c r="M412">
        <v>2</v>
      </c>
      <c r="N412">
        <v>-4142</v>
      </c>
      <c r="O412">
        <v>2</v>
      </c>
    </row>
    <row r="413" spans="1:15">
      <c r="A413" t="s">
        <v>380</v>
      </c>
      <c r="B413" t="s">
        <v>572</v>
      </c>
      <c r="C413" t="s">
        <v>1099</v>
      </c>
      <c r="D413">
        <v>-4142</v>
      </c>
      <c r="E413">
        <v>2</v>
      </c>
      <c r="F413">
        <v>-4142</v>
      </c>
      <c r="G413">
        <v>2</v>
      </c>
      <c r="H413">
        <v>-4142</v>
      </c>
      <c r="I413">
        <v>2</v>
      </c>
      <c r="J413">
        <v>-4142</v>
      </c>
      <c r="K413">
        <v>2</v>
      </c>
      <c r="L413">
        <v>-4142</v>
      </c>
      <c r="M413">
        <v>2</v>
      </c>
      <c r="N413">
        <v>-4142</v>
      </c>
      <c r="O413">
        <v>2</v>
      </c>
    </row>
    <row r="414" spans="1:15">
      <c r="A414" t="s">
        <v>380</v>
      </c>
      <c r="B414" t="s">
        <v>573</v>
      </c>
      <c r="C414" t="s">
        <v>1099</v>
      </c>
      <c r="D414">
        <v>-4142</v>
      </c>
      <c r="E414">
        <v>2</v>
      </c>
      <c r="F414">
        <v>-4142</v>
      </c>
      <c r="G414">
        <v>2</v>
      </c>
      <c r="H414">
        <v>-4142</v>
      </c>
      <c r="I414">
        <v>2</v>
      </c>
      <c r="J414">
        <v>-4142</v>
      </c>
      <c r="K414">
        <v>2</v>
      </c>
      <c r="L414">
        <v>-4142</v>
      </c>
      <c r="M414">
        <v>2</v>
      </c>
      <c r="N414">
        <v>-4142</v>
      </c>
      <c r="O414">
        <v>2</v>
      </c>
    </row>
    <row r="415" spans="1:15">
      <c r="A415" t="s">
        <v>380</v>
      </c>
      <c r="B415" t="s">
        <v>574</v>
      </c>
      <c r="C415" t="s">
        <v>1099</v>
      </c>
      <c r="D415">
        <v>-4142</v>
      </c>
      <c r="E415">
        <v>2</v>
      </c>
      <c r="F415">
        <v>-4142</v>
      </c>
      <c r="G415">
        <v>2</v>
      </c>
      <c r="H415">
        <v>-4142</v>
      </c>
      <c r="I415">
        <v>2</v>
      </c>
      <c r="J415">
        <v>-4142</v>
      </c>
      <c r="K415">
        <v>2</v>
      </c>
      <c r="L415">
        <v>-4142</v>
      </c>
      <c r="M415">
        <v>2</v>
      </c>
      <c r="N415">
        <v>-4142</v>
      </c>
      <c r="O415">
        <v>2</v>
      </c>
    </row>
    <row r="416" spans="1:15">
      <c r="A416" t="s">
        <v>380</v>
      </c>
      <c r="B416" t="s">
        <v>575</v>
      </c>
      <c r="C416" t="s">
        <v>1099</v>
      </c>
      <c r="D416">
        <v>-4142</v>
      </c>
      <c r="E416">
        <v>2</v>
      </c>
      <c r="F416">
        <v>-4142</v>
      </c>
      <c r="G416">
        <v>2</v>
      </c>
      <c r="H416">
        <v>-4142</v>
      </c>
      <c r="I416">
        <v>2</v>
      </c>
      <c r="J416">
        <v>-4142</v>
      </c>
      <c r="K416">
        <v>2</v>
      </c>
      <c r="L416">
        <v>-4142</v>
      </c>
      <c r="M416">
        <v>2</v>
      </c>
      <c r="N416">
        <v>-4142</v>
      </c>
      <c r="O416">
        <v>2</v>
      </c>
    </row>
    <row r="417" spans="1:15">
      <c r="A417" t="s">
        <v>380</v>
      </c>
      <c r="B417" t="s">
        <v>576</v>
      </c>
      <c r="C417" t="s">
        <v>1099</v>
      </c>
      <c r="D417">
        <v>-4142</v>
      </c>
      <c r="E417">
        <v>2</v>
      </c>
      <c r="F417">
        <v>-4142</v>
      </c>
      <c r="G417">
        <v>2</v>
      </c>
      <c r="H417">
        <v>-4142</v>
      </c>
      <c r="I417">
        <v>2</v>
      </c>
      <c r="J417">
        <v>-4142</v>
      </c>
      <c r="K417">
        <v>2</v>
      </c>
      <c r="L417">
        <v>-4142</v>
      </c>
      <c r="M417">
        <v>2</v>
      </c>
      <c r="N417">
        <v>-4142</v>
      </c>
      <c r="O417">
        <v>2</v>
      </c>
    </row>
    <row r="418" spans="1:15">
      <c r="A418" t="s">
        <v>380</v>
      </c>
      <c r="B418" t="s">
        <v>577</v>
      </c>
      <c r="C418" t="s">
        <v>1099</v>
      </c>
      <c r="D418">
        <v>-4142</v>
      </c>
      <c r="E418">
        <v>2</v>
      </c>
      <c r="F418">
        <v>-4142</v>
      </c>
      <c r="G418">
        <v>2</v>
      </c>
      <c r="H418">
        <v>-4142</v>
      </c>
      <c r="I418">
        <v>2</v>
      </c>
      <c r="J418">
        <v>-4142</v>
      </c>
      <c r="K418">
        <v>2</v>
      </c>
      <c r="L418">
        <v>-4142</v>
      </c>
      <c r="M418">
        <v>2</v>
      </c>
      <c r="N418">
        <v>-4142</v>
      </c>
      <c r="O418">
        <v>2</v>
      </c>
    </row>
    <row r="419" spans="1:15">
      <c r="A419" t="s">
        <v>380</v>
      </c>
      <c r="B419" t="s">
        <v>1333</v>
      </c>
      <c r="C419" t="s">
        <v>1099</v>
      </c>
      <c r="D419">
        <v>-4142</v>
      </c>
      <c r="E419">
        <v>2</v>
      </c>
      <c r="F419">
        <v>-4142</v>
      </c>
      <c r="G419">
        <v>2</v>
      </c>
      <c r="H419">
        <v>-4142</v>
      </c>
      <c r="I419">
        <v>2</v>
      </c>
      <c r="J419">
        <v>-4142</v>
      </c>
      <c r="K419">
        <v>2</v>
      </c>
      <c r="L419">
        <v>-4142</v>
      </c>
      <c r="M419">
        <v>2</v>
      </c>
      <c r="N419">
        <v>-4142</v>
      </c>
      <c r="O419">
        <v>2</v>
      </c>
    </row>
    <row r="420" spans="1:15">
      <c r="A420" t="s">
        <v>380</v>
      </c>
      <c r="B420" t="s">
        <v>1334</v>
      </c>
      <c r="C420" t="s">
        <v>1099</v>
      </c>
      <c r="D420">
        <v>-4142</v>
      </c>
      <c r="E420">
        <v>2</v>
      </c>
      <c r="F420">
        <v>-4142</v>
      </c>
      <c r="G420">
        <v>2</v>
      </c>
      <c r="H420">
        <v>-4142</v>
      </c>
      <c r="I420">
        <v>2</v>
      </c>
      <c r="J420">
        <v>-4142</v>
      </c>
      <c r="K420">
        <v>2</v>
      </c>
      <c r="L420">
        <v>-4142</v>
      </c>
      <c r="M420">
        <v>2</v>
      </c>
      <c r="N420">
        <v>-4142</v>
      </c>
      <c r="O420">
        <v>2</v>
      </c>
    </row>
    <row r="421" spans="1:15">
      <c r="A421" t="s">
        <v>380</v>
      </c>
      <c r="B421" t="s">
        <v>1335</v>
      </c>
      <c r="C421" t="s">
        <v>1099</v>
      </c>
      <c r="D421">
        <v>-4142</v>
      </c>
      <c r="E421">
        <v>2</v>
      </c>
      <c r="F421">
        <v>-4142</v>
      </c>
      <c r="G421">
        <v>2</v>
      </c>
      <c r="H421">
        <v>-4142</v>
      </c>
      <c r="I421">
        <v>2</v>
      </c>
      <c r="J421">
        <v>-4142</v>
      </c>
      <c r="K421">
        <v>2</v>
      </c>
      <c r="L421">
        <v>-4142</v>
      </c>
      <c r="M421">
        <v>2</v>
      </c>
      <c r="N421">
        <v>-4142</v>
      </c>
      <c r="O421">
        <v>2</v>
      </c>
    </row>
    <row r="422" spans="1:15">
      <c r="A422" t="s">
        <v>380</v>
      </c>
      <c r="B422" t="s">
        <v>1336</v>
      </c>
      <c r="C422" t="s">
        <v>1099</v>
      </c>
      <c r="D422">
        <v>-4142</v>
      </c>
      <c r="E422">
        <v>2</v>
      </c>
      <c r="F422">
        <v>-4142</v>
      </c>
      <c r="G422">
        <v>2</v>
      </c>
      <c r="H422">
        <v>-4142</v>
      </c>
      <c r="I422">
        <v>2</v>
      </c>
      <c r="J422">
        <v>-4142</v>
      </c>
      <c r="K422">
        <v>2</v>
      </c>
      <c r="L422">
        <v>-4142</v>
      </c>
      <c r="M422">
        <v>2</v>
      </c>
      <c r="N422">
        <v>-4142</v>
      </c>
      <c r="O422">
        <v>2</v>
      </c>
    </row>
    <row r="423" spans="1:15">
      <c r="A423" t="s">
        <v>380</v>
      </c>
      <c r="B423" t="s">
        <v>1337</v>
      </c>
      <c r="C423" t="s">
        <v>1099</v>
      </c>
      <c r="D423">
        <v>-4142</v>
      </c>
      <c r="E423">
        <v>2</v>
      </c>
      <c r="F423">
        <v>-4142</v>
      </c>
      <c r="G423">
        <v>2</v>
      </c>
      <c r="H423">
        <v>-4142</v>
      </c>
      <c r="I423">
        <v>2</v>
      </c>
      <c r="J423">
        <v>-4142</v>
      </c>
      <c r="K423">
        <v>2</v>
      </c>
      <c r="L423">
        <v>-4142</v>
      </c>
      <c r="M423">
        <v>2</v>
      </c>
      <c r="N423">
        <v>-4142</v>
      </c>
      <c r="O423">
        <v>2</v>
      </c>
    </row>
    <row r="424" spans="1:15">
      <c r="A424" t="s">
        <v>380</v>
      </c>
      <c r="B424" t="s">
        <v>1338</v>
      </c>
      <c r="C424" t="s">
        <v>1099</v>
      </c>
      <c r="D424">
        <v>-4142</v>
      </c>
      <c r="E424">
        <v>2</v>
      </c>
      <c r="F424">
        <v>-4142</v>
      </c>
      <c r="G424">
        <v>2</v>
      </c>
      <c r="H424">
        <v>-4142</v>
      </c>
      <c r="I424">
        <v>2</v>
      </c>
      <c r="J424">
        <v>-4142</v>
      </c>
      <c r="K424">
        <v>2</v>
      </c>
      <c r="L424">
        <v>-4142</v>
      </c>
      <c r="M424">
        <v>2</v>
      </c>
      <c r="N424">
        <v>-4142</v>
      </c>
      <c r="O424">
        <v>2</v>
      </c>
    </row>
    <row r="425" spans="1:15">
      <c r="A425" t="s">
        <v>380</v>
      </c>
      <c r="B425" t="s">
        <v>1339</v>
      </c>
      <c r="C425" t="s">
        <v>1099</v>
      </c>
      <c r="D425">
        <v>-4142</v>
      </c>
      <c r="E425">
        <v>2</v>
      </c>
      <c r="F425">
        <v>-4142</v>
      </c>
      <c r="G425">
        <v>2</v>
      </c>
      <c r="H425">
        <v>-4142</v>
      </c>
      <c r="I425">
        <v>2</v>
      </c>
      <c r="J425">
        <v>-4142</v>
      </c>
      <c r="K425">
        <v>2</v>
      </c>
      <c r="L425">
        <v>-4142</v>
      </c>
      <c r="M425">
        <v>2</v>
      </c>
      <c r="N425">
        <v>-4142</v>
      </c>
      <c r="O425">
        <v>2</v>
      </c>
    </row>
    <row r="426" spans="1:15">
      <c r="A426" t="s">
        <v>380</v>
      </c>
      <c r="B426" t="s">
        <v>1340</v>
      </c>
      <c r="C426" t="s">
        <v>1099</v>
      </c>
      <c r="D426">
        <v>-4142</v>
      </c>
      <c r="E426">
        <v>2</v>
      </c>
      <c r="F426">
        <v>-4142</v>
      </c>
      <c r="G426">
        <v>2</v>
      </c>
      <c r="H426">
        <v>-4142</v>
      </c>
      <c r="I426">
        <v>2</v>
      </c>
      <c r="J426">
        <v>-4142</v>
      </c>
      <c r="K426">
        <v>2</v>
      </c>
      <c r="L426">
        <v>-4142</v>
      </c>
      <c r="M426">
        <v>2</v>
      </c>
      <c r="N426">
        <v>-4142</v>
      </c>
      <c r="O426">
        <v>2</v>
      </c>
    </row>
    <row r="427" spans="1:15">
      <c r="A427" t="s">
        <v>380</v>
      </c>
      <c r="B427" t="s">
        <v>1341</v>
      </c>
      <c r="C427" t="s">
        <v>1099</v>
      </c>
      <c r="D427">
        <v>-4142</v>
      </c>
      <c r="E427">
        <v>2</v>
      </c>
      <c r="F427">
        <v>-4142</v>
      </c>
      <c r="G427">
        <v>2</v>
      </c>
      <c r="H427">
        <v>-4142</v>
      </c>
      <c r="I427">
        <v>2</v>
      </c>
      <c r="J427">
        <v>-4142</v>
      </c>
      <c r="K427">
        <v>2</v>
      </c>
      <c r="L427">
        <v>-4142</v>
      </c>
      <c r="M427">
        <v>2</v>
      </c>
      <c r="N427">
        <v>-4142</v>
      </c>
      <c r="O427">
        <v>2</v>
      </c>
    </row>
    <row r="428" spans="1:15">
      <c r="A428" t="s">
        <v>380</v>
      </c>
      <c r="B428" t="s">
        <v>1342</v>
      </c>
      <c r="C428" t="s">
        <v>1099</v>
      </c>
      <c r="D428">
        <v>-4142</v>
      </c>
      <c r="E428">
        <v>2</v>
      </c>
      <c r="F428">
        <v>-4142</v>
      </c>
      <c r="G428">
        <v>2</v>
      </c>
      <c r="H428">
        <v>-4142</v>
      </c>
      <c r="I428">
        <v>2</v>
      </c>
      <c r="J428">
        <v>-4142</v>
      </c>
      <c r="K428">
        <v>2</v>
      </c>
      <c r="L428">
        <v>-4142</v>
      </c>
      <c r="M428">
        <v>2</v>
      </c>
      <c r="N428">
        <v>-4142</v>
      </c>
      <c r="O428">
        <v>2</v>
      </c>
    </row>
    <row r="429" spans="1:15">
      <c r="A429" t="s">
        <v>380</v>
      </c>
      <c r="B429" t="s">
        <v>1343</v>
      </c>
      <c r="C429" t="s">
        <v>1099</v>
      </c>
      <c r="D429">
        <v>-4142</v>
      </c>
      <c r="E429">
        <v>2</v>
      </c>
      <c r="F429">
        <v>-4142</v>
      </c>
      <c r="G429">
        <v>2</v>
      </c>
      <c r="H429">
        <v>-4142</v>
      </c>
      <c r="I429">
        <v>2</v>
      </c>
      <c r="J429">
        <v>-4142</v>
      </c>
      <c r="K429">
        <v>2</v>
      </c>
      <c r="L429">
        <v>-4142</v>
      </c>
      <c r="M429">
        <v>2</v>
      </c>
      <c r="N429">
        <v>-4142</v>
      </c>
      <c r="O429">
        <v>2</v>
      </c>
    </row>
    <row r="430" spans="1:15">
      <c r="A430" t="s">
        <v>380</v>
      </c>
      <c r="B430" t="s">
        <v>1344</v>
      </c>
      <c r="C430" t="s">
        <v>1099</v>
      </c>
      <c r="D430">
        <v>-4142</v>
      </c>
      <c r="E430">
        <v>2</v>
      </c>
      <c r="F430">
        <v>-4142</v>
      </c>
      <c r="G430">
        <v>2</v>
      </c>
      <c r="H430">
        <v>-4142</v>
      </c>
      <c r="I430">
        <v>2</v>
      </c>
      <c r="J430">
        <v>-4142</v>
      </c>
      <c r="K430">
        <v>2</v>
      </c>
      <c r="L430">
        <v>-4142</v>
      </c>
      <c r="M430">
        <v>2</v>
      </c>
      <c r="N430">
        <v>-4142</v>
      </c>
      <c r="O430">
        <v>2</v>
      </c>
    </row>
    <row r="431" spans="1:15">
      <c r="A431" t="s">
        <v>380</v>
      </c>
      <c r="B431" t="s">
        <v>1345</v>
      </c>
      <c r="C431" t="s">
        <v>1099</v>
      </c>
      <c r="D431">
        <v>-4142</v>
      </c>
      <c r="E431">
        <v>2</v>
      </c>
      <c r="F431">
        <v>-4142</v>
      </c>
      <c r="G431">
        <v>2</v>
      </c>
      <c r="H431">
        <v>-4142</v>
      </c>
      <c r="I431">
        <v>2</v>
      </c>
      <c r="J431">
        <v>-4142</v>
      </c>
      <c r="K431">
        <v>2</v>
      </c>
      <c r="L431">
        <v>-4142</v>
      </c>
      <c r="M431">
        <v>2</v>
      </c>
      <c r="N431">
        <v>-4142</v>
      </c>
      <c r="O431">
        <v>2</v>
      </c>
    </row>
    <row r="432" spans="1:15">
      <c r="A432" t="s">
        <v>380</v>
      </c>
      <c r="B432" t="s">
        <v>1346</v>
      </c>
      <c r="C432" t="s">
        <v>1099</v>
      </c>
      <c r="D432">
        <v>-4142</v>
      </c>
      <c r="E432">
        <v>2</v>
      </c>
      <c r="F432">
        <v>-4142</v>
      </c>
      <c r="G432">
        <v>2</v>
      </c>
      <c r="H432">
        <v>-4142</v>
      </c>
      <c r="I432">
        <v>2</v>
      </c>
      <c r="J432">
        <v>-4142</v>
      </c>
      <c r="K432">
        <v>2</v>
      </c>
      <c r="L432">
        <v>-4142</v>
      </c>
      <c r="M432">
        <v>2</v>
      </c>
      <c r="N432">
        <v>-4142</v>
      </c>
      <c r="O432">
        <v>2</v>
      </c>
    </row>
    <row r="433" spans="1:15">
      <c r="A433" t="s">
        <v>380</v>
      </c>
      <c r="B433" t="s">
        <v>1347</v>
      </c>
      <c r="C433" t="s">
        <v>1099</v>
      </c>
      <c r="D433">
        <v>-4142</v>
      </c>
      <c r="E433">
        <v>2</v>
      </c>
      <c r="F433">
        <v>-4142</v>
      </c>
      <c r="G433">
        <v>2</v>
      </c>
      <c r="H433">
        <v>-4142</v>
      </c>
      <c r="I433">
        <v>2</v>
      </c>
      <c r="J433">
        <v>-4142</v>
      </c>
      <c r="K433">
        <v>2</v>
      </c>
      <c r="L433">
        <v>-4142</v>
      </c>
      <c r="M433">
        <v>2</v>
      </c>
      <c r="N433">
        <v>-4142</v>
      </c>
      <c r="O433">
        <v>2</v>
      </c>
    </row>
    <row r="434" spans="1:15">
      <c r="A434" t="s">
        <v>380</v>
      </c>
      <c r="B434" t="s">
        <v>1348</v>
      </c>
      <c r="C434" t="s">
        <v>1099</v>
      </c>
      <c r="D434">
        <v>-4142</v>
      </c>
      <c r="E434">
        <v>2</v>
      </c>
      <c r="F434">
        <v>-4142</v>
      </c>
      <c r="G434">
        <v>2</v>
      </c>
      <c r="H434">
        <v>-4142</v>
      </c>
      <c r="I434">
        <v>2</v>
      </c>
      <c r="J434">
        <v>-4142</v>
      </c>
      <c r="K434">
        <v>2</v>
      </c>
      <c r="L434">
        <v>-4142</v>
      </c>
      <c r="M434">
        <v>2</v>
      </c>
      <c r="N434">
        <v>-4142</v>
      </c>
      <c r="O434">
        <v>2</v>
      </c>
    </row>
    <row r="435" spans="1:15">
      <c r="A435" t="s">
        <v>380</v>
      </c>
      <c r="B435" t="s">
        <v>1349</v>
      </c>
      <c r="C435" t="s">
        <v>1099</v>
      </c>
      <c r="D435">
        <v>-4142</v>
      </c>
      <c r="E435">
        <v>2</v>
      </c>
      <c r="F435">
        <v>-4142</v>
      </c>
      <c r="G435">
        <v>2</v>
      </c>
      <c r="H435">
        <v>-4142</v>
      </c>
      <c r="I435">
        <v>2</v>
      </c>
      <c r="J435">
        <v>-4142</v>
      </c>
      <c r="K435">
        <v>2</v>
      </c>
      <c r="L435">
        <v>-4142</v>
      </c>
      <c r="M435">
        <v>2</v>
      </c>
      <c r="N435">
        <v>-4142</v>
      </c>
      <c r="O435">
        <v>2</v>
      </c>
    </row>
    <row r="436" spans="1:15">
      <c r="A436" t="s">
        <v>380</v>
      </c>
      <c r="B436" t="s">
        <v>578</v>
      </c>
      <c r="C436" t="s">
        <v>1099</v>
      </c>
      <c r="D436">
        <v>-4142</v>
      </c>
      <c r="E436">
        <v>2</v>
      </c>
      <c r="F436">
        <v>-4142</v>
      </c>
      <c r="G436">
        <v>2</v>
      </c>
      <c r="H436">
        <v>-4142</v>
      </c>
      <c r="I436">
        <v>2</v>
      </c>
      <c r="J436">
        <v>-4142</v>
      </c>
      <c r="K436">
        <v>2</v>
      </c>
      <c r="L436">
        <v>-4142</v>
      </c>
      <c r="M436">
        <v>2</v>
      </c>
      <c r="N436">
        <v>-4142</v>
      </c>
      <c r="O436">
        <v>2</v>
      </c>
    </row>
    <row r="437" spans="1:15">
      <c r="A437" t="s">
        <v>380</v>
      </c>
      <c r="B437" t="s">
        <v>579</v>
      </c>
      <c r="C437" t="s">
        <v>1099</v>
      </c>
      <c r="D437">
        <v>-4142</v>
      </c>
      <c r="E437">
        <v>2</v>
      </c>
      <c r="F437">
        <v>-4142</v>
      </c>
      <c r="G437">
        <v>2</v>
      </c>
      <c r="H437">
        <v>-4142</v>
      </c>
      <c r="I437">
        <v>2</v>
      </c>
      <c r="J437">
        <v>-4142</v>
      </c>
      <c r="K437">
        <v>2</v>
      </c>
      <c r="L437">
        <v>-4142</v>
      </c>
      <c r="M437">
        <v>2</v>
      </c>
      <c r="N437">
        <v>-4142</v>
      </c>
      <c r="O437">
        <v>2</v>
      </c>
    </row>
    <row r="438" spans="1:15">
      <c r="A438" t="s">
        <v>380</v>
      </c>
      <c r="B438" t="s">
        <v>580</v>
      </c>
      <c r="C438" t="s">
        <v>1099</v>
      </c>
      <c r="D438">
        <v>-4142</v>
      </c>
      <c r="E438">
        <v>2</v>
      </c>
      <c r="F438">
        <v>-4142</v>
      </c>
      <c r="G438">
        <v>2</v>
      </c>
      <c r="H438">
        <v>-4142</v>
      </c>
      <c r="I438">
        <v>2</v>
      </c>
      <c r="J438">
        <v>-4142</v>
      </c>
      <c r="K438">
        <v>2</v>
      </c>
      <c r="L438">
        <v>-4142</v>
      </c>
      <c r="M438">
        <v>2</v>
      </c>
      <c r="N438">
        <v>-4142</v>
      </c>
      <c r="O438">
        <v>2</v>
      </c>
    </row>
    <row r="439" spans="1:15">
      <c r="A439" t="s">
        <v>380</v>
      </c>
      <c r="B439" t="s">
        <v>581</v>
      </c>
      <c r="C439" t="s">
        <v>1099</v>
      </c>
      <c r="D439">
        <v>-4142</v>
      </c>
      <c r="E439">
        <v>2</v>
      </c>
      <c r="F439">
        <v>-4142</v>
      </c>
      <c r="G439">
        <v>2</v>
      </c>
      <c r="H439">
        <v>-4142</v>
      </c>
      <c r="I439">
        <v>2</v>
      </c>
      <c r="J439">
        <v>-4142</v>
      </c>
      <c r="K439">
        <v>2</v>
      </c>
      <c r="L439">
        <v>-4142</v>
      </c>
      <c r="M439">
        <v>2</v>
      </c>
      <c r="N439">
        <v>-4142</v>
      </c>
      <c r="O439">
        <v>2</v>
      </c>
    </row>
    <row r="440" spans="1:15">
      <c r="A440" t="s">
        <v>380</v>
      </c>
      <c r="B440" t="s">
        <v>582</v>
      </c>
      <c r="C440" t="s">
        <v>1099</v>
      </c>
      <c r="D440">
        <v>-4142</v>
      </c>
      <c r="E440">
        <v>2</v>
      </c>
      <c r="F440">
        <v>-4142</v>
      </c>
      <c r="G440">
        <v>2</v>
      </c>
      <c r="H440">
        <v>-4142</v>
      </c>
      <c r="I440">
        <v>2</v>
      </c>
      <c r="J440">
        <v>-4142</v>
      </c>
      <c r="K440">
        <v>2</v>
      </c>
      <c r="L440">
        <v>-4142</v>
      </c>
      <c r="M440">
        <v>2</v>
      </c>
      <c r="N440">
        <v>-4142</v>
      </c>
      <c r="O440">
        <v>2</v>
      </c>
    </row>
    <row r="441" spans="1:15">
      <c r="A441" t="s">
        <v>380</v>
      </c>
      <c r="B441" t="s">
        <v>583</v>
      </c>
      <c r="C441" t="s">
        <v>1099</v>
      </c>
      <c r="D441">
        <v>-4142</v>
      </c>
      <c r="E441">
        <v>2</v>
      </c>
      <c r="F441">
        <v>-4142</v>
      </c>
      <c r="G441">
        <v>2</v>
      </c>
      <c r="H441">
        <v>-4142</v>
      </c>
      <c r="I441">
        <v>2</v>
      </c>
      <c r="J441">
        <v>-4142</v>
      </c>
      <c r="K441">
        <v>2</v>
      </c>
      <c r="L441">
        <v>-4142</v>
      </c>
      <c r="M441">
        <v>2</v>
      </c>
      <c r="N441">
        <v>-4142</v>
      </c>
      <c r="O441">
        <v>2</v>
      </c>
    </row>
    <row r="442" spans="1:15">
      <c r="A442" t="s">
        <v>380</v>
      </c>
      <c r="B442" t="s">
        <v>584</v>
      </c>
      <c r="C442" t="s">
        <v>1099</v>
      </c>
      <c r="D442">
        <v>-4142</v>
      </c>
      <c r="E442">
        <v>2</v>
      </c>
      <c r="F442">
        <v>-4142</v>
      </c>
      <c r="G442">
        <v>2</v>
      </c>
      <c r="H442">
        <v>-4142</v>
      </c>
      <c r="I442">
        <v>2</v>
      </c>
      <c r="J442">
        <v>-4142</v>
      </c>
      <c r="K442">
        <v>2</v>
      </c>
      <c r="L442">
        <v>-4142</v>
      </c>
      <c r="M442">
        <v>2</v>
      </c>
      <c r="N442">
        <v>-4142</v>
      </c>
      <c r="O442">
        <v>2</v>
      </c>
    </row>
    <row r="443" spans="1:15">
      <c r="A443" t="s">
        <v>380</v>
      </c>
      <c r="B443" t="s">
        <v>585</v>
      </c>
      <c r="C443" t="s">
        <v>1099</v>
      </c>
      <c r="D443">
        <v>-4142</v>
      </c>
      <c r="E443">
        <v>2</v>
      </c>
      <c r="F443">
        <v>-4142</v>
      </c>
      <c r="G443">
        <v>2</v>
      </c>
      <c r="H443">
        <v>-4142</v>
      </c>
      <c r="I443">
        <v>2</v>
      </c>
      <c r="J443">
        <v>-4142</v>
      </c>
      <c r="K443">
        <v>2</v>
      </c>
      <c r="L443">
        <v>-4142</v>
      </c>
      <c r="M443">
        <v>2</v>
      </c>
      <c r="N443">
        <v>-4142</v>
      </c>
      <c r="O443">
        <v>2</v>
      </c>
    </row>
    <row r="444" spans="1:15">
      <c r="A444" t="s">
        <v>380</v>
      </c>
      <c r="B444" t="s">
        <v>586</v>
      </c>
      <c r="C444" t="s">
        <v>1099</v>
      </c>
      <c r="D444">
        <v>-4142</v>
      </c>
      <c r="E444">
        <v>2</v>
      </c>
      <c r="F444">
        <v>-4142</v>
      </c>
      <c r="G444">
        <v>2</v>
      </c>
      <c r="H444">
        <v>-4142</v>
      </c>
      <c r="I444">
        <v>2</v>
      </c>
      <c r="J444">
        <v>-4142</v>
      </c>
      <c r="K444">
        <v>2</v>
      </c>
      <c r="L444">
        <v>-4142</v>
      </c>
      <c r="M444">
        <v>2</v>
      </c>
      <c r="N444">
        <v>-4142</v>
      </c>
      <c r="O444">
        <v>2</v>
      </c>
    </row>
    <row r="445" spans="1:15">
      <c r="A445" t="s">
        <v>380</v>
      </c>
      <c r="B445" t="s">
        <v>587</v>
      </c>
      <c r="C445" t="s">
        <v>1099</v>
      </c>
      <c r="D445">
        <v>-4142</v>
      </c>
      <c r="E445">
        <v>2</v>
      </c>
      <c r="F445">
        <v>-4142</v>
      </c>
      <c r="G445">
        <v>2</v>
      </c>
      <c r="H445">
        <v>-4142</v>
      </c>
      <c r="I445">
        <v>2</v>
      </c>
      <c r="J445">
        <v>-4142</v>
      </c>
      <c r="K445">
        <v>2</v>
      </c>
      <c r="L445">
        <v>-4142</v>
      </c>
      <c r="M445">
        <v>2</v>
      </c>
      <c r="N445">
        <v>-4142</v>
      </c>
      <c r="O445">
        <v>2</v>
      </c>
    </row>
    <row r="446" spans="1:15">
      <c r="A446" t="s">
        <v>380</v>
      </c>
      <c r="B446" t="s">
        <v>588</v>
      </c>
      <c r="C446" t="s">
        <v>1099</v>
      </c>
      <c r="D446">
        <v>-4142</v>
      </c>
      <c r="E446">
        <v>2</v>
      </c>
      <c r="F446">
        <v>-4142</v>
      </c>
      <c r="G446">
        <v>2</v>
      </c>
      <c r="H446">
        <v>-4142</v>
      </c>
      <c r="I446">
        <v>2</v>
      </c>
      <c r="J446">
        <v>-4142</v>
      </c>
      <c r="K446">
        <v>2</v>
      </c>
      <c r="L446">
        <v>-4142</v>
      </c>
      <c r="M446">
        <v>2</v>
      </c>
      <c r="N446">
        <v>-4142</v>
      </c>
      <c r="O446">
        <v>2</v>
      </c>
    </row>
    <row r="447" spans="1:15">
      <c r="A447" t="s">
        <v>380</v>
      </c>
      <c r="B447" t="s">
        <v>589</v>
      </c>
      <c r="C447" t="s">
        <v>1099</v>
      </c>
      <c r="D447">
        <v>-4142</v>
      </c>
      <c r="E447">
        <v>2</v>
      </c>
      <c r="F447">
        <v>-4142</v>
      </c>
      <c r="G447">
        <v>2</v>
      </c>
      <c r="H447">
        <v>-4142</v>
      </c>
      <c r="I447">
        <v>2</v>
      </c>
      <c r="J447">
        <v>-4142</v>
      </c>
      <c r="K447">
        <v>2</v>
      </c>
      <c r="L447">
        <v>-4142</v>
      </c>
      <c r="M447">
        <v>2</v>
      </c>
      <c r="N447">
        <v>-4142</v>
      </c>
      <c r="O447">
        <v>2</v>
      </c>
    </row>
    <row r="448" spans="1:15">
      <c r="A448" t="s">
        <v>380</v>
      </c>
      <c r="B448" t="s">
        <v>590</v>
      </c>
      <c r="C448" t="s">
        <v>1099</v>
      </c>
      <c r="D448">
        <v>-4142</v>
      </c>
      <c r="E448">
        <v>2</v>
      </c>
      <c r="F448">
        <v>-4142</v>
      </c>
      <c r="G448">
        <v>2</v>
      </c>
      <c r="H448">
        <v>-4142</v>
      </c>
      <c r="I448">
        <v>2</v>
      </c>
      <c r="J448">
        <v>-4142</v>
      </c>
      <c r="K448">
        <v>2</v>
      </c>
      <c r="L448">
        <v>-4142</v>
      </c>
      <c r="M448">
        <v>2</v>
      </c>
      <c r="N448">
        <v>-4142</v>
      </c>
      <c r="O448">
        <v>2</v>
      </c>
    </row>
    <row r="449" spans="1:15">
      <c r="A449" t="s">
        <v>380</v>
      </c>
      <c r="B449" t="s">
        <v>591</v>
      </c>
      <c r="C449" t="s">
        <v>1099</v>
      </c>
      <c r="D449">
        <v>-4142</v>
      </c>
      <c r="E449">
        <v>2</v>
      </c>
      <c r="F449">
        <v>-4142</v>
      </c>
      <c r="G449">
        <v>2</v>
      </c>
      <c r="H449">
        <v>-4142</v>
      </c>
      <c r="I449">
        <v>2</v>
      </c>
      <c r="J449">
        <v>-4142</v>
      </c>
      <c r="K449">
        <v>2</v>
      </c>
      <c r="L449">
        <v>-4142</v>
      </c>
      <c r="M449">
        <v>2</v>
      </c>
      <c r="N449">
        <v>-4142</v>
      </c>
      <c r="O449">
        <v>2</v>
      </c>
    </row>
    <row r="450" spans="1:15">
      <c r="A450" t="s">
        <v>380</v>
      </c>
      <c r="B450" t="s">
        <v>1350</v>
      </c>
      <c r="C450" t="s">
        <v>1099</v>
      </c>
      <c r="D450">
        <v>-4142</v>
      </c>
      <c r="E450">
        <v>2</v>
      </c>
      <c r="F450">
        <v>-4142</v>
      </c>
      <c r="G450">
        <v>2</v>
      </c>
      <c r="H450">
        <v>-4142</v>
      </c>
      <c r="I450">
        <v>2</v>
      </c>
      <c r="J450">
        <v>-4142</v>
      </c>
      <c r="K450">
        <v>2</v>
      </c>
      <c r="L450">
        <v>-4142</v>
      </c>
      <c r="M450">
        <v>2</v>
      </c>
      <c r="N450">
        <v>-4142</v>
      </c>
      <c r="O450">
        <v>2</v>
      </c>
    </row>
    <row r="451" spans="1:15">
      <c r="A451" t="s">
        <v>380</v>
      </c>
      <c r="B451" t="s">
        <v>1351</v>
      </c>
      <c r="C451" t="s">
        <v>1099</v>
      </c>
      <c r="D451">
        <v>-4142</v>
      </c>
      <c r="E451">
        <v>2</v>
      </c>
      <c r="F451">
        <v>-4142</v>
      </c>
      <c r="G451">
        <v>2</v>
      </c>
      <c r="H451">
        <v>-4142</v>
      </c>
      <c r="I451">
        <v>2</v>
      </c>
      <c r="J451">
        <v>-4142</v>
      </c>
      <c r="K451">
        <v>2</v>
      </c>
      <c r="L451">
        <v>-4142</v>
      </c>
      <c r="M451">
        <v>2</v>
      </c>
      <c r="N451">
        <v>-4142</v>
      </c>
      <c r="O451">
        <v>2</v>
      </c>
    </row>
    <row r="452" spans="1:15">
      <c r="A452" t="s">
        <v>380</v>
      </c>
      <c r="B452" t="s">
        <v>1352</v>
      </c>
      <c r="C452" t="s">
        <v>1099</v>
      </c>
      <c r="D452">
        <v>-4142</v>
      </c>
      <c r="E452">
        <v>2</v>
      </c>
      <c r="F452">
        <v>-4142</v>
      </c>
      <c r="G452">
        <v>2</v>
      </c>
      <c r="H452">
        <v>-4142</v>
      </c>
      <c r="I452">
        <v>2</v>
      </c>
      <c r="J452">
        <v>-4142</v>
      </c>
      <c r="K452">
        <v>2</v>
      </c>
      <c r="L452">
        <v>-4142</v>
      </c>
      <c r="M452">
        <v>2</v>
      </c>
      <c r="N452">
        <v>-4142</v>
      </c>
      <c r="O452">
        <v>2</v>
      </c>
    </row>
    <row r="453" spans="1:15">
      <c r="A453" t="s">
        <v>380</v>
      </c>
      <c r="B453" t="s">
        <v>1353</v>
      </c>
      <c r="C453" t="s">
        <v>1099</v>
      </c>
      <c r="D453">
        <v>-4142</v>
      </c>
      <c r="E453">
        <v>2</v>
      </c>
      <c r="F453">
        <v>-4142</v>
      </c>
      <c r="G453">
        <v>2</v>
      </c>
      <c r="H453">
        <v>-4142</v>
      </c>
      <c r="I453">
        <v>2</v>
      </c>
      <c r="J453">
        <v>-4142</v>
      </c>
      <c r="K453">
        <v>2</v>
      </c>
      <c r="L453">
        <v>-4142</v>
      </c>
      <c r="M453">
        <v>2</v>
      </c>
      <c r="N453">
        <v>-4142</v>
      </c>
      <c r="O453">
        <v>2</v>
      </c>
    </row>
    <row r="454" spans="1:15">
      <c r="A454" t="s">
        <v>380</v>
      </c>
      <c r="B454" t="s">
        <v>1354</v>
      </c>
      <c r="C454" t="s">
        <v>1099</v>
      </c>
      <c r="D454">
        <v>-4142</v>
      </c>
      <c r="E454">
        <v>2</v>
      </c>
      <c r="F454">
        <v>-4142</v>
      </c>
      <c r="G454">
        <v>2</v>
      </c>
      <c r="H454">
        <v>-4142</v>
      </c>
      <c r="I454">
        <v>2</v>
      </c>
      <c r="J454">
        <v>-4142</v>
      </c>
      <c r="K454">
        <v>2</v>
      </c>
      <c r="L454">
        <v>-4142</v>
      </c>
      <c r="M454">
        <v>2</v>
      </c>
      <c r="N454">
        <v>-4142</v>
      </c>
      <c r="O454">
        <v>2</v>
      </c>
    </row>
    <row r="455" spans="1:15">
      <c r="A455" t="s">
        <v>380</v>
      </c>
      <c r="B455" t="s">
        <v>1355</v>
      </c>
      <c r="C455" t="s">
        <v>1099</v>
      </c>
      <c r="D455">
        <v>-4142</v>
      </c>
      <c r="E455">
        <v>2</v>
      </c>
      <c r="F455">
        <v>-4142</v>
      </c>
      <c r="G455">
        <v>2</v>
      </c>
      <c r="H455">
        <v>-4142</v>
      </c>
      <c r="I455">
        <v>2</v>
      </c>
      <c r="J455">
        <v>-4142</v>
      </c>
      <c r="K455">
        <v>2</v>
      </c>
      <c r="L455">
        <v>-4142</v>
      </c>
      <c r="M455">
        <v>2</v>
      </c>
      <c r="N455">
        <v>-4142</v>
      </c>
      <c r="O455">
        <v>2</v>
      </c>
    </row>
    <row r="456" spans="1:15">
      <c r="A456" t="s">
        <v>380</v>
      </c>
      <c r="B456" t="s">
        <v>1356</v>
      </c>
      <c r="C456" t="s">
        <v>1099</v>
      </c>
      <c r="D456">
        <v>-4142</v>
      </c>
      <c r="E456">
        <v>2</v>
      </c>
      <c r="F456">
        <v>-4142</v>
      </c>
      <c r="G456">
        <v>2</v>
      </c>
      <c r="H456">
        <v>-4142</v>
      </c>
      <c r="I456">
        <v>2</v>
      </c>
      <c r="J456">
        <v>-4142</v>
      </c>
      <c r="K456">
        <v>2</v>
      </c>
      <c r="L456">
        <v>-4142</v>
      </c>
      <c r="M456">
        <v>2</v>
      </c>
      <c r="N456">
        <v>-4142</v>
      </c>
      <c r="O456">
        <v>2</v>
      </c>
    </row>
    <row r="457" spans="1:15">
      <c r="A457" t="s">
        <v>380</v>
      </c>
      <c r="B457" t="s">
        <v>1357</v>
      </c>
      <c r="C457" t="s">
        <v>1099</v>
      </c>
      <c r="D457">
        <v>-4142</v>
      </c>
      <c r="E457">
        <v>2</v>
      </c>
      <c r="F457">
        <v>-4142</v>
      </c>
      <c r="G457">
        <v>2</v>
      </c>
      <c r="H457">
        <v>-4142</v>
      </c>
      <c r="I457">
        <v>2</v>
      </c>
      <c r="J457">
        <v>-4142</v>
      </c>
      <c r="K457">
        <v>2</v>
      </c>
      <c r="L457">
        <v>-4142</v>
      </c>
      <c r="M457">
        <v>2</v>
      </c>
      <c r="N457">
        <v>-4142</v>
      </c>
      <c r="O457">
        <v>2</v>
      </c>
    </row>
    <row r="458" spans="1:15">
      <c r="A458" t="s">
        <v>380</v>
      </c>
      <c r="B458" t="s">
        <v>1358</v>
      </c>
      <c r="C458" t="s">
        <v>1099</v>
      </c>
      <c r="D458">
        <v>-4142</v>
      </c>
      <c r="E458">
        <v>2</v>
      </c>
      <c r="F458">
        <v>-4142</v>
      </c>
      <c r="G458">
        <v>2</v>
      </c>
      <c r="H458">
        <v>-4142</v>
      </c>
      <c r="I458">
        <v>2</v>
      </c>
      <c r="J458">
        <v>-4142</v>
      </c>
      <c r="K458">
        <v>2</v>
      </c>
      <c r="L458">
        <v>-4142</v>
      </c>
      <c r="M458">
        <v>2</v>
      </c>
      <c r="N458">
        <v>-4142</v>
      </c>
      <c r="O458">
        <v>2</v>
      </c>
    </row>
    <row r="459" spans="1:15">
      <c r="A459" t="s">
        <v>380</v>
      </c>
      <c r="B459" t="s">
        <v>1359</v>
      </c>
      <c r="C459" t="s">
        <v>1099</v>
      </c>
      <c r="D459">
        <v>-4142</v>
      </c>
      <c r="E459">
        <v>2</v>
      </c>
      <c r="F459">
        <v>-4142</v>
      </c>
      <c r="G459">
        <v>2</v>
      </c>
      <c r="H459">
        <v>-4142</v>
      </c>
      <c r="I459">
        <v>2</v>
      </c>
      <c r="J459">
        <v>-4142</v>
      </c>
      <c r="K459">
        <v>2</v>
      </c>
      <c r="L459">
        <v>-4142</v>
      </c>
      <c r="M459">
        <v>2</v>
      </c>
      <c r="N459">
        <v>-4142</v>
      </c>
      <c r="O459">
        <v>2</v>
      </c>
    </row>
    <row r="460" spans="1:15">
      <c r="A460" t="s">
        <v>380</v>
      </c>
      <c r="B460" t="s">
        <v>1360</v>
      </c>
      <c r="C460" t="s">
        <v>1099</v>
      </c>
      <c r="D460">
        <v>-4142</v>
      </c>
      <c r="E460">
        <v>2</v>
      </c>
      <c r="F460">
        <v>-4142</v>
      </c>
      <c r="G460">
        <v>2</v>
      </c>
      <c r="H460">
        <v>-4142</v>
      </c>
      <c r="I460">
        <v>2</v>
      </c>
      <c r="J460">
        <v>-4142</v>
      </c>
      <c r="K460">
        <v>2</v>
      </c>
      <c r="L460">
        <v>-4142</v>
      </c>
      <c r="M460">
        <v>2</v>
      </c>
      <c r="N460">
        <v>-4142</v>
      </c>
      <c r="O460">
        <v>2</v>
      </c>
    </row>
    <row r="461" spans="1:15">
      <c r="A461" t="s">
        <v>380</v>
      </c>
      <c r="B461" t="s">
        <v>1361</v>
      </c>
      <c r="C461" t="s">
        <v>1099</v>
      </c>
      <c r="D461">
        <v>-4142</v>
      </c>
      <c r="E461">
        <v>2</v>
      </c>
      <c r="F461">
        <v>-4142</v>
      </c>
      <c r="G461">
        <v>2</v>
      </c>
      <c r="H461">
        <v>-4142</v>
      </c>
      <c r="I461">
        <v>2</v>
      </c>
      <c r="J461">
        <v>-4142</v>
      </c>
      <c r="K461">
        <v>2</v>
      </c>
      <c r="L461">
        <v>-4142</v>
      </c>
      <c r="M461">
        <v>2</v>
      </c>
      <c r="N461">
        <v>-4142</v>
      </c>
      <c r="O461">
        <v>2</v>
      </c>
    </row>
    <row r="462" spans="1:15">
      <c r="A462" t="s">
        <v>380</v>
      </c>
      <c r="B462" t="s">
        <v>1362</v>
      </c>
      <c r="C462" t="s">
        <v>1099</v>
      </c>
      <c r="D462">
        <v>-4142</v>
      </c>
      <c r="E462">
        <v>2</v>
      </c>
      <c r="F462">
        <v>-4142</v>
      </c>
      <c r="G462">
        <v>2</v>
      </c>
      <c r="H462">
        <v>-4142</v>
      </c>
      <c r="I462">
        <v>2</v>
      </c>
      <c r="J462">
        <v>-4142</v>
      </c>
      <c r="K462">
        <v>2</v>
      </c>
      <c r="L462">
        <v>-4142</v>
      </c>
      <c r="M462">
        <v>2</v>
      </c>
      <c r="N462">
        <v>-4142</v>
      </c>
      <c r="O462">
        <v>2</v>
      </c>
    </row>
    <row r="463" spans="1:15">
      <c r="A463" t="s">
        <v>380</v>
      </c>
      <c r="B463" t="s">
        <v>1363</v>
      </c>
      <c r="C463" t="s">
        <v>1099</v>
      </c>
      <c r="D463">
        <v>-4142</v>
      </c>
      <c r="E463">
        <v>2</v>
      </c>
      <c r="F463">
        <v>-4142</v>
      </c>
      <c r="G463">
        <v>2</v>
      </c>
      <c r="H463">
        <v>-4142</v>
      </c>
      <c r="I463">
        <v>2</v>
      </c>
      <c r="J463">
        <v>-4142</v>
      </c>
      <c r="K463">
        <v>2</v>
      </c>
      <c r="L463">
        <v>-4142</v>
      </c>
      <c r="M463">
        <v>2</v>
      </c>
      <c r="N463">
        <v>-4142</v>
      </c>
      <c r="O463">
        <v>2</v>
      </c>
    </row>
    <row r="464" spans="1:15">
      <c r="A464" t="s">
        <v>380</v>
      </c>
      <c r="B464" t="s">
        <v>1364</v>
      </c>
      <c r="C464" t="s">
        <v>1099</v>
      </c>
      <c r="D464">
        <v>-4142</v>
      </c>
      <c r="E464">
        <v>2</v>
      </c>
      <c r="F464">
        <v>-4142</v>
      </c>
      <c r="G464">
        <v>2</v>
      </c>
      <c r="H464">
        <v>-4142</v>
      </c>
      <c r="I464">
        <v>2</v>
      </c>
      <c r="J464">
        <v>-4142</v>
      </c>
      <c r="K464">
        <v>2</v>
      </c>
      <c r="L464">
        <v>-4142</v>
      </c>
      <c r="M464">
        <v>2</v>
      </c>
      <c r="N464">
        <v>-4142</v>
      </c>
      <c r="O464">
        <v>2</v>
      </c>
    </row>
    <row r="465" spans="1:15">
      <c r="A465" t="s">
        <v>380</v>
      </c>
      <c r="B465" t="s">
        <v>1365</v>
      </c>
      <c r="C465" t="s">
        <v>1099</v>
      </c>
      <c r="D465">
        <v>-4142</v>
      </c>
      <c r="E465">
        <v>2</v>
      </c>
      <c r="F465">
        <v>-4142</v>
      </c>
      <c r="G465">
        <v>2</v>
      </c>
      <c r="H465">
        <v>-4142</v>
      </c>
      <c r="I465">
        <v>2</v>
      </c>
      <c r="J465">
        <v>-4142</v>
      </c>
      <c r="K465">
        <v>2</v>
      </c>
      <c r="L465">
        <v>-4142</v>
      </c>
      <c r="M465">
        <v>2</v>
      </c>
      <c r="N465">
        <v>-4142</v>
      </c>
      <c r="O465">
        <v>2</v>
      </c>
    </row>
    <row r="466" spans="1:15">
      <c r="A466" t="s">
        <v>380</v>
      </c>
      <c r="B466" t="s">
        <v>1366</v>
      </c>
      <c r="C466" t="s">
        <v>1099</v>
      </c>
      <c r="D466">
        <v>-4142</v>
      </c>
      <c r="E466">
        <v>2</v>
      </c>
      <c r="F466">
        <v>-4142</v>
      </c>
      <c r="G466">
        <v>2</v>
      </c>
      <c r="H466">
        <v>-4142</v>
      </c>
      <c r="I466">
        <v>2</v>
      </c>
      <c r="J466">
        <v>-4142</v>
      </c>
      <c r="K466">
        <v>2</v>
      </c>
      <c r="L466">
        <v>-4142</v>
      </c>
      <c r="M466">
        <v>2</v>
      </c>
      <c r="N466">
        <v>-4142</v>
      </c>
      <c r="O466">
        <v>2</v>
      </c>
    </row>
    <row r="467" spans="1:15">
      <c r="A467" t="s">
        <v>380</v>
      </c>
      <c r="B467" t="s">
        <v>592</v>
      </c>
      <c r="C467" t="s">
        <v>1099</v>
      </c>
      <c r="D467">
        <v>-4142</v>
      </c>
      <c r="E467">
        <v>2</v>
      </c>
      <c r="F467">
        <v>-4142</v>
      </c>
      <c r="G467">
        <v>2</v>
      </c>
      <c r="H467">
        <v>-4142</v>
      </c>
      <c r="I467">
        <v>2</v>
      </c>
      <c r="J467">
        <v>-4142</v>
      </c>
      <c r="K467">
        <v>2</v>
      </c>
      <c r="L467">
        <v>-4142</v>
      </c>
      <c r="M467">
        <v>2</v>
      </c>
      <c r="N467">
        <v>-4142</v>
      </c>
      <c r="O467">
        <v>2</v>
      </c>
    </row>
    <row r="468" spans="1:15">
      <c r="A468" t="s">
        <v>380</v>
      </c>
      <c r="B468" t="s">
        <v>593</v>
      </c>
      <c r="C468" t="s">
        <v>1099</v>
      </c>
      <c r="D468">
        <v>-4142</v>
      </c>
      <c r="E468">
        <v>2</v>
      </c>
      <c r="F468">
        <v>-4142</v>
      </c>
      <c r="G468">
        <v>2</v>
      </c>
      <c r="H468">
        <v>-4142</v>
      </c>
      <c r="I468">
        <v>2</v>
      </c>
      <c r="J468">
        <v>-4142</v>
      </c>
      <c r="K468">
        <v>2</v>
      </c>
      <c r="L468">
        <v>-4142</v>
      </c>
      <c r="M468">
        <v>2</v>
      </c>
      <c r="N468">
        <v>-4142</v>
      </c>
      <c r="O468">
        <v>2</v>
      </c>
    </row>
    <row r="469" spans="1:15">
      <c r="A469" t="s">
        <v>380</v>
      </c>
      <c r="B469" t="s">
        <v>594</v>
      </c>
      <c r="C469" t="s">
        <v>1099</v>
      </c>
      <c r="D469">
        <v>-4142</v>
      </c>
      <c r="E469">
        <v>2</v>
      </c>
      <c r="F469">
        <v>-4142</v>
      </c>
      <c r="G469">
        <v>2</v>
      </c>
      <c r="H469">
        <v>-4142</v>
      </c>
      <c r="I469">
        <v>2</v>
      </c>
      <c r="J469">
        <v>-4142</v>
      </c>
      <c r="K469">
        <v>2</v>
      </c>
      <c r="L469">
        <v>-4142</v>
      </c>
      <c r="M469">
        <v>2</v>
      </c>
      <c r="N469">
        <v>-4142</v>
      </c>
      <c r="O469">
        <v>2</v>
      </c>
    </row>
    <row r="470" spans="1:15">
      <c r="A470" t="s">
        <v>380</v>
      </c>
      <c r="B470" t="s">
        <v>595</v>
      </c>
      <c r="C470" t="s">
        <v>1099</v>
      </c>
      <c r="D470">
        <v>-4142</v>
      </c>
      <c r="E470">
        <v>2</v>
      </c>
      <c r="F470">
        <v>-4142</v>
      </c>
      <c r="G470">
        <v>2</v>
      </c>
      <c r="H470">
        <v>-4142</v>
      </c>
      <c r="I470">
        <v>2</v>
      </c>
      <c r="J470">
        <v>-4142</v>
      </c>
      <c r="K470">
        <v>2</v>
      </c>
      <c r="L470">
        <v>-4142</v>
      </c>
      <c r="M470">
        <v>2</v>
      </c>
      <c r="N470">
        <v>-4142</v>
      </c>
      <c r="O470">
        <v>2</v>
      </c>
    </row>
    <row r="471" spans="1:15">
      <c r="A471" t="s">
        <v>380</v>
      </c>
      <c r="B471" t="s">
        <v>596</v>
      </c>
      <c r="C471" t="s">
        <v>1099</v>
      </c>
      <c r="D471">
        <v>-4142</v>
      </c>
      <c r="E471">
        <v>2</v>
      </c>
      <c r="F471">
        <v>-4142</v>
      </c>
      <c r="G471">
        <v>2</v>
      </c>
      <c r="H471">
        <v>-4142</v>
      </c>
      <c r="I471">
        <v>2</v>
      </c>
      <c r="J471">
        <v>-4142</v>
      </c>
      <c r="K471">
        <v>2</v>
      </c>
      <c r="L471">
        <v>-4142</v>
      </c>
      <c r="M471">
        <v>2</v>
      </c>
      <c r="N471">
        <v>-4142</v>
      </c>
      <c r="O471">
        <v>2</v>
      </c>
    </row>
    <row r="472" spans="1:15">
      <c r="A472" t="s">
        <v>380</v>
      </c>
      <c r="B472" t="s">
        <v>597</v>
      </c>
      <c r="C472" t="s">
        <v>1099</v>
      </c>
      <c r="D472">
        <v>-4142</v>
      </c>
      <c r="E472">
        <v>2</v>
      </c>
      <c r="F472">
        <v>-4142</v>
      </c>
      <c r="G472">
        <v>2</v>
      </c>
      <c r="H472">
        <v>-4142</v>
      </c>
      <c r="I472">
        <v>2</v>
      </c>
      <c r="J472">
        <v>-4142</v>
      </c>
      <c r="K472">
        <v>2</v>
      </c>
      <c r="L472">
        <v>-4142</v>
      </c>
      <c r="M472">
        <v>2</v>
      </c>
      <c r="N472">
        <v>-4142</v>
      </c>
      <c r="O472">
        <v>2</v>
      </c>
    </row>
    <row r="473" spans="1:15">
      <c r="A473" t="s">
        <v>380</v>
      </c>
      <c r="B473" t="s">
        <v>598</v>
      </c>
      <c r="C473" t="s">
        <v>1099</v>
      </c>
      <c r="D473">
        <v>-4142</v>
      </c>
      <c r="E473">
        <v>2</v>
      </c>
      <c r="F473">
        <v>-4142</v>
      </c>
      <c r="G473">
        <v>2</v>
      </c>
      <c r="H473">
        <v>-4142</v>
      </c>
      <c r="I473">
        <v>2</v>
      </c>
      <c r="J473">
        <v>-4142</v>
      </c>
      <c r="K473">
        <v>2</v>
      </c>
      <c r="L473">
        <v>-4142</v>
      </c>
      <c r="M473">
        <v>2</v>
      </c>
      <c r="N473">
        <v>-4142</v>
      </c>
      <c r="O473">
        <v>2</v>
      </c>
    </row>
    <row r="474" spans="1:15">
      <c r="A474" t="s">
        <v>380</v>
      </c>
      <c r="B474" t="s">
        <v>599</v>
      </c>
      <c r="C474" t="s">
        <v>1099</v>
      </c>
      <c r="D474">
        <v>-4142</v>
      </c>
      <c r="E474">
        <v>2</v>
      </c>
      <c r="F474">
        <v>-4142</v>
      </c>
      <c r="G474">
        <v>2</v>
      </c>
      <c r="H474">
        <v>-4142</v>
      </c>
      <c r="I474">
        <v>2</v>
      </c>
      <c r="J474">
        <v>-4142</v>
      </c>
      <c r="K474">
        <v>2</v>
      </c>
      <c r="L474">
        <v>-4142</v>
      </c>
      <c r="M474">
        <v>2</v>
      </c>
      <c r="N474">
        <v>-4142</v>
      </c>
      <c r="O474">
        <v>2</v>
      </c>
    </row>
    <row r="475" spans="1:15">
      <c r="A475" t="s">
        <v>380</v>
      </c>
      <c r="B475" t="s">
        <v>600</v>
      </c>
      <c r="C475" t="s">
        <v>1099</v>
      </c>
      <c r="D475">
        <v>-4142</v>
      </c>
      <c r="E475">
        <v>2</v>
      </c>
      <c r="F475">
        <v>-4142</v>
      </c>
      <c r="G475">
        <v>2</v>
      </c>
      <c r="H475">
        <v>-4142</v>
      </c>
      <c r="I475">
        <v>2</v>
      </c>
      <c r="J475">
        <v>-4142</v>
      </c>
      <c r="K475">
        <v>2</v>
      </c>
      <c r="L475">
        <v>-4142</v>
      </c>
      <c r="M475">
        <v>2</v>
      </c>
      <c r="N475">
        <v>-4142</v>
      </c>
      <c r="O475">
        <v>2</v>
      </c>
    </row>
    <row r="476" spans="1:15">
      <c r="A476" t="s">
        <v>380</v>
      </c>
      <c r="B476" t="s">
        <v>601</v>
      </c>
      <c r="C476" t="s">
        <v>1099</v>
      </c>
      <c r="D476">
        <v>-4142</v>
      </c>
      <c r="E476">
        <v>2</v>
      </c>
      <c r="F476">
        <v>-4142</v>
      </c>
      <c r="G476">
        <v>2</v>
      </c>
      <c r="H476">
        <v>-4142</v>
      </c>
      <c r="I476">
        <v>2</v>
      </c>
      <c r="J476">
        <v>-4142</v>
      </c>
      <c r="K476">
        <v>2</v>
      </c>
      <c r="L476">
        <v>-4142</v>
      </c>
      <c r="M476">
        <v>2</v>
      </c>
      <c r="N476">
        <v>-4142</v>
      </c>
      <c r="O476">
        <v>2</v>
      </c>
    </row>
    <row r="477" spans="1:15">
      <c r="A477" t="s">
        <v>380</v>
      </c>
      <c r="B477" t="s">
        <v>602</v>
      </c>
      <c r="C477" t="s">
        <v>1099</v>
      </c>
      <c r="D477">
        <v>-4142</v>
      </c>
      <c r="E477">
        <v>2</v>
      </c>
      <c r="F477">
        <v>-4142</v>
      </c>
      <c r="G477">
        <v>2</v>
      </c>
      <c r="H477">
        <v>-4142</v>
      </c>
      <c r="I477">
        <v>2</v>
      </c>
      <c r="J477">
        <v>-4142</v>
      </c>
      <c r="K477">
        <v>2</v>
      </c>
      <c r="L477">
        <v>-4142</v>
      </c>
      <c r="M477">
        <v>2</v>
      </c>
      <c r="N477">
        <v>-4142</v>
      </c>
      <c r="O477">
        <v>2</v>
      </c>
    </row>
    <row r="478" spans="1:15">
      <c r="A478" t="s">
        <v>380</v>
      </c>
      <c r="B478" t="s">
        <v>603</v>
      </c>
      <c r="C478" t="s">
        <v>1099</v>
      </c>
      <c r="D478">
        <v>-4142</v>
      </c>
      <c r="E478">
        <v>2</v>
      </c>
      <c r="F478">
        <v>-4142</v>
      </c>
      <c r="G478">
        <v>2</v>
      </c>
      <c r="H478">
        <v>-4142</v>
      </c>
      <c r="I478">
        <v>2</v>
      </c>
      <c r="J478">
        <v>-4142</v>
      </c>
      <c r="K478">
        <v>2</v>
      </c>
      <c r="L478">
        <v>-4142</v>
      </c>
      <c r="M478">
        <v>2</v>
      </c>
      <c r="N478">
        <v>-4142</v>
      </c>
      <c r="O478">
        <v>2</v>
      </c>
    </row>
    <row r="479" spans="1:15">
      <c r="A479" t="s">
        <v>380</v>
      </c>
      <c r="B479" t="s">
        <v>604</v>
      </c>
      <c r="C479" t="s">
        <v>1099</v>
      </c>
      <c r="D479">
        <v>-4142</v>
      </c>
      <c r="E479">
        <v>2</v>
      </c>
      <c r="F479">
        <v>-4142</v>
      </c>
      <c r="G479">
        <v>2</v>
      </c>
      <c r="H479">
        <v>-4142</v>
      </c>
      <c r="I479">
        <v>2</v>
      </c>
      <c r="J479">
        <v>-4142</v>
      </c>
      <c r="K479">
        <v>2</v>
      </c>
      <c r="L479">
        <v>-4142</v>
      </c>
      <c r="M479">
        <v>2</v>
      </c>
      <c r="N479">
        <v>-4142</v>
      </c>
      <c r="O479">
        <v>2</v>
      </c>
    </row>
    <row r="480" spans="1:15">
      <c r="A480" t="s">
        <v>380</v>
      </c>
      <c r="B480" t="s">
        <v>605</v>
      </c>
      <c r="C480" t="s">
        <v>1099</v>
      </c>
      <c r="D480">
        <v>-4142</v>
      </c>
      <c r="E480">
        <v>2</v>
      </c>
      <c r="F480">
        <v>-4142</v>
      </c>
      <c r="G480">
        <v>2</v>
      </c>
      <c r="H480">
        <v>-4142</v>
      </c>
      <c r="I480">
        <v>2</v>
      </c>
      <c r="J480">
        <v>-4142</v>
      </c>
      <c r="K480">
        <v>2</v>
      </c>
      <c r="L480">
        <v>-4142</v>
      </c>
      <c r="M480">
        <v>2</v>
      </c>
      <c r="N480">
        <v>-4142</v>
      </c>
      <c r="O480">
        <v>2</v>
      </c>
    </row>
    <row r="481" spans="1:15">
      <c r="A481" t="s">
        <v>380</v>
      </c>
      <c r="B481" t="s">
        <v>1367</v>
      </c>
      <c r="C481" t="s">
        <v>1099</v>
      </c>
      <c r="D481">
        <v>-4142</v>
      </c>
      <c r="E481">
        <v>2</v>
      </c>
      <c r="F481">
        <v>-4142</v>
      </c>
      <c r="G481">
        <v>2</v>
      </c>
      <c r="H481">
        <v>-4142</v>
      </c>
      <c r="I481">
        <v>2</v>
      </c>
      <c r="J481">
        <v>-4142</v>
      </c>
      <c r="K481">
        <v>2</v>
      </c>
      <c r="L481">
        <v>-4142</v>
      </c>
      <c r="M481">
        <v>2</v>
      </c>
      <c r="N481">
        <v>-4142</v>
      </c>
      <c r="O481">
        <v>2</v>
      </c>
    </row>
    <row r="482" spans="1:15">
      <c r="A482" t="s">
        <v>380</v>
      </c>
      <c r="B482" t="s">
        <v>1368</v>
      </c>
      <c r="C482" t="s">
        <v>1099</v>
      </c>
      <c r="D482">
        <v>-4142</v>
      </c>
      <c r="E482">
        <v>2</v>
      </c>
      <c r="F482">
        <v>-4142</v>
      </c>
      <c r="G482">
        <v>2</v>
      </c>
      <c r="H482">
        <v>-4142</v>
      </c>
      <c r="I482">
        <v>2</v>
      </c>
      <c r="J482">
        <v>-4142</v>
      </c>
      <c r="K482">
        <v>2</v>
      </c>
      <c r="L482">
        <v>-4142</v>
      </c>
      <c r="M482">
        <v>2</v>
      </c>
      <c r="N482">
        <v>-4142</v>
      </c>
      <c r="O482">
        <v>2</v>
      </c>
    </row>
    <row r="483" spans="1:15">
      <c r="A483" t="s">
        <v>380</v>
      </c>
      <c r="B483" t="s">
        <v>1369</v>
      </c>
      <c r="C483" t="s">
        <v>1099</v>
      </c>
      <c r="D483">
        <v>-4142</v>
      </c>
      <c r="E483">
        <v>2</v>
      </c>
      <c r="F483">
        <v>-4142</v>
      </c>
      <c r="G483">
        <v>2</v>
      </c>
      <c r="H483">
        <v>-4142</v>
      </c>
      <c r="I483">
        <v>2</v>
      </c>
      <c r="J483">
        <v>-4142</v>
      </c>
      <c r="K483">
        <v>2</v>
      </c>
      <c r="L483">
        <v>-4142</v>
      </c>
      <c r="M483">
        <v>2</v>
      </c>
      <c r="N483">
        <v>-4142</v>
      </c>
      <c r="O483">
        <v>2</v>
      </c>
    </row>
    <row r="484" spans="1:15">
      <c r="A484" t="s">
        <v>380</v>
      </c>
      <c r="B484" t="s">
        <v>1370</v>
      </c>
      <c r="C484" t="s">
        <v>1099</v>
      </c>
      <c r="D484">
        <v>-4142</v>
      </c>
      <c r="E484">
        <v>2</v>
      </c>
      <c r="F484">
        <v>-4142</v>
      </c>
      <c r="G484">
        <v>2</v>
      </c>
      <c r="H484">
        <v>-4142</v>
      </c>
      <c r="I484">
        <v>2</v>
      </c>
      <c r="J484">
        <v>-4142</v>
      </c>
      <c r="K484">
        <v>2</v>
      </c>
      <c r="L484">
        <v>-4142</v>
      </c>
      <c r="M484">
        <v>2</v>
      </c>
      <c r="N484">
        <v>-4142</v>
      </c>
      <c r="O484">
        <v>2</v>
      </c>
    </row>
    <row r="485" spans="1:15">
      <c r="A485" t="s">
        <v>380</v>
      </c>
      <c r="B485" t="s">
        <v>1371</v>
      </c>
      <c r="C485" t="s">
        <v>1099</v>
      </c>
      <c r="D485">
        <v>-4142</v>
      </c>
      <c r="E485">
        <v>2</v>
      </c>
      <c r="F485">
        <v>-4142</v>
      </c>
      <c r="G485">
        <v>2</v>
      </c>
      <c r="H485">
        <v>-4142</v>
      </c>
      <c r="I485">
        <v>2</v>
      </c>
      <c r="J485">
        <v>-4142</v>
      </c>
      <c r="K485">
        <v>2</v>
      </c>
      <c r="L485">
        <v>-4142</v>
      </c>
      <c r="M485">
        <v>2</v>
      </c>
      <c r="N485">
        <v>-4142</v>
      </c>
      <c r="O485">
        <v>2</v>
      </c>
    </row>
    <row r="486" spans="1:15">
      <c r="A486" t="s">
        <v>380</v>
      </c>
      <c r="B486" t="s">
        <v>1372</v>
      </c>
      <c r="C486" t="s">
        <v>1099</v>
      </c>
      <c r="D486">
        <v>-4142</v>
      </c>
      <c r="E486">
        <v>2</v>
      </c>
      <c r="F486">
        <v>-4142</v>
      </c>
      <c r="G486">
        <v>2</v>
      </c>
      <c r="H486">
        <v>-4142</v>
      </c>
      <c r="I486">
        <v>2</v>
      </c>
      <c r="J486">
        <v>-4142</v>
      </c>
      <c r="K486">
        <v>2</v>
      </c>
      <c r="L486">
        <v>-4142</v>
      </c>
      <c r="M486">
        <v>2</v>
      </c>
      <c r="N486">
        <v>-4142</v>
      </c>
      <c r="O486">
        <v>2</v>
      </c>
    </row>
    <row r="487" spans="1:15">
      <c r="A487" t="s">
        <v>380</v>
      </c>
      <c r="B487" t="s">
        <v>1373</v>
      </c>
      <c r="C487" t="s">
        <v>1099</v>
      </c>
      <c r="D487">
        <v>-4142</v>
      </c>
      <c r="E487">
        <v>2</v>
      </c>
      <c r="F487">
        <v>-4142</v>
      </c>
      <c r="G487">
        <v>2</v>
      </c>
      <c r="H487">
        <v>-4142</v>
      </c>
      <c r="I487">
        <v>2</v>
      </c>
      <c r="J487">
        <v>-4142</v>
      </c>
      <c r="K487">
        <v>2</v>
      </c>
      <c r="L487">
        <v>-4142</v>
      </c>
      <c r="M487">
        <v>2</v>
      </c>
      <c r="N487">
        <v>-4142</v>
      </c>
      <c r="O487">
        <v>2</v>
      </c>
    </row>
    <row r="488" spans="1:15">
      <c r="A488" t="s">
        <v>380</v>
      </c>
      <c r="B488" t="s">
        <v>1374</v>
      </c>
      <c r="C488" t="s">
        <v>1099</v>
      </c>
      <c r="D488">
        <v>-4142</v>
      </c>
      <c r="E488">
        <v>2</v>
      </c>
      <c r="F488">
        <v>-4142</v>
      </c>
      <c r="G488">
        <v>2</v>
      </c>
      <c r="H488">
        <v>-4142</v>
      </c>
      <c r="I488">
        <v>2</v>
      </c>
      <c r="J488">
        <v>-4142</v>
      </c>
      <c r="K488">
        <v>2</v>
      </c>
      <c r="L488">
        <v>-4142</v>
      </c>
      <c r="M488">
        <v>2</v>
      </c>
      <c r="N488">
        <v>-4142</v>
      </c>
      <c r="O488">
        <v>2</v>
      </c>
    </row>
    <row r="489" spans="1:15">
      <c r="A489" t="s">
        <v>380</v>
      </c>
      <c r="B489" t="s">
        <v>1375</v>
      </c>
      <c r="C489" t="s">
        <v>1099</v>
      </c>
      <c r="D489">
        <v>-4142</v>
      </c>
      <c r="E489">
        <v>2</v>
      </c>
      <c r="F489">
        <v>-4142</v>
      </c>
      <c r="G489">
        <v>2</v>
      </c>
      <c r="H489">
        <v>-4142</v>
      </c>
      <c r="I489">
        <v>2</v>
      </c>
      <c r="J489">
        <v>-4142</v>
      </c>
      <c r="K489">
        <v>2</v>
      </c>
      <c r="L489">
        <v>-4142</v>
      </c>
      <c r="M489">
        <v>2</v>
      </c>
      <c r="N489">
        <v>-4142</v>
      </c>
      <c r="O489">
        <v>2</v>
      </c>
    </row>
    <row r="490" spans="1:15">
      <c r="A490" t="s">
        <v>380</v>
      </c>
      <c r="B490" t="s">
        <v>1376</v>
      </c>
      <c r="C490" t="s">
        <v>1099</v>
      </c>
      <c r="D490">
        <v>-4142</v>
      </c>
      <c r="E490">
        <v>2</v>
      </c>
      <c r="F490">
        <v>-4142</v>
      </c>
      <c r="G490">
        <v>2</v>
      </c>
      <c r="H490">
        <v>-4142</v>
      </c>
      <c r="I490">
        <v>2</v>
      </c>
      <c r="J490">
        <v>-4142</v>
      </c>
      <c r="K490">
        <v>2</v>
      </c>
      <c r="L490">
        <v>-4142</v>
      </c>
      <c r="M490">
        <v>2</v>
      </c>
      <c r="N490">
        <v>-4142</v>
      </c>
      <c r="O490">
        <v>2</v>
      </c>
    </row>
    <row r="491" spans="1:15">
      <c r="A491" t="s">
        <v>380</v>
      </c>
      <c r="B491" t="s">
        <v>1377</v>
      </c>
      <c r="C491" t="s">
        <v>1099</v>
      </c>
      <c r="D491">
        <v>-4142</v>
      </c>
      <c r="E491">
        <v>2</v>
      </c>
      <c r="F491">
        <v>-4142</v>
      </c>
      <c r="G491">
        <v>2</v>
      </c>
      <c r="H491">
        <v>-4142</v>
      </c>
      <c r="I491">
        <v>2</v>
      </c>
      <c r="J491">
        <v>-4142</v>
      </c>
      <c r="K491">
        <v>2</v>
      </c>
      <c r="L491">
        <v>-4142</v>
      </c>
      <c r="M491">
        <v>2</v>
      </c>
      <c r="N491">
        <v>-4142</v>
      </c>
      <c r="O491">
        <v>2</v>
      </c>
    </row>
    <row r="492" spans="1:15">
      <c r="A492" t="s">
        <v>380</v>
      </c>
      <c r="B492" t="s">
        <v>1378</v>
      </c>
      <c r="C492" t="s">
        <v>1099</v>
      </c>
      <c r="D492">
        <v>-4142</v>
      </c>
      <c r="E492">
        <v>2</v>
      </c>
      <c r="F492">
        <v>-4142</v>
      </c>
      <c r="G492">
        <v>2</v>
      </c>
      <c r="H492">
        <v>-4142</v>
      </c>
      <c r="I492">
        <v>2</v>
      </c>
      <c r="J492">
        <v>-4142</v>
      </c>
      <c r="K492">
        <v>2</v>
      </c>
      <c r="L492">
        <v>-4142</v>
      </c>
      <c r="M492">
        <v>2</v>
      </c>
      <c r="N492">
        <v>-4142</v>
      </c>
      <c r="O492">
        <v>2</v>
      </c>
    </row>
    <row r="493" spans="1:15">
      <c r="A493" t="s">
        <v>380</v>
      </c>
      <c r="B493" t="s">
        <v>1379</v>
      </c>
      <c r="C493" t="s">
        <v>1099</v>
      </c>
      <c r="D493">
        <v>-4142</v>
      </c>
      <c r="E493">
        <v>2</v>
      </c>
      <c r="F493">
        <v>-4142</v>
      </c>
      <c r="G493">
        <v>2</v>
      </c>
      <c r="H493">
        <v>-4142</v>
      </c>
      <c r="I493">
        <v>2</v>
      </c>
      <c r="J493">
        <v>-4142</v>
      </c>
      <c r="K493">
        <v>2</v>
      </c>
      <c r="L493">
        <v>-4142</v>
      </c>
      <c r="M493">
        <v>2</v>
      </c>
      <c r="N493">
        <v>-4142</v>
      </c>
      <c r="O493">
        <v>2</v>
      </c>
    </row>
    <row r="494" spans="1:15">
      <c r="A494" t="s">
        <v>380</v>
      </c>
      <c r="B494" t="s">
        <v>1380</v>
      </c>
      <c r="C494" t="s">
        <v>1099</v>
      </c>
      <c r="D494">
        <v>-4142</v>
      </c>
      <c r="E494">
        <v>2</v>
      </c>
      <c r="F494">
        <v>-4142</v>
      </c>
      <c r="G494">
        <v>2</v>
      </c>
      <c r="H494">
        <v>-4142</v>
      </c>
      <c r="I494">
        <v>2</v>
      </c>
      <c r="J494">
        <v>-4142</v>
      </c>
      <c r="K494">
        <v>2</v>
      </c>
      <c r="L494">
        <v>-4142</v>
      </c>
      <c r="M494">
        <v>2</v>
      </c>
      <c r="N494">
        <v>-4142</v>
      </c>
      <c r="O494">
        <v>2</v>
      </c>
    </row>
    <row r="495" spans="1:15">
      <c r="A495" t="s">
        <v>380</v>
      </c>
      <c r="B495" t="s">
        <v>1381</v>
      </c>
      <c r="C495" t="s">
        <v>1099</v>
      </c>
      <c r="D495">
        <v>-4142</v>
      </c>
      <c r="E495">
        <v>2</v>
      </c>
      <c r="F495">
        <v>-4142</v>
      </c>
      <c r="G495">
        <v>2</v>
      </c>
      <c r="H495">
        <v>-4142</v>
      </c>
      <c r="I495">
        <v>2</v>
      </c>
      <c r="J495">
        <v>-4142</v>
      </c>
      <c r="K495">
        <v>2</v>
      </c>
      <c r="L495">
        <v>-4142</v>
      </c>
      <c r="M495">
        <v>2</v>
      </c>
      <c r="N495">
        <v>-4142</v>
      </c>
      <c r="O495">
        <v>2</v>
      </c>
    </row>
    <row r="496" spans="1:15">
      <c r="A496" t="s">
        <v>380</v>
      </c>
      <c r="B496" t="s">
        <v>1382</v>
      </c>
      <c r="C496" t="s">
        <v>1099</v>
      </c>
      <c r="D496">
        <v>-4142</v>
      </c>
      <c r="E496">
        <v>2</v>
      </c>
      <c r="F496">
        <v>-4142</v>
      </c>
      <c r="G496">
        <v>2</v>
      </c>
      <c r="H496">
        <v>-4142</v>
      </c>
      <c r="I496">
        <v>2</v>
      </c>
      <c r="J496">
        <v>-4142</v>
      </c>
      <c r="K496">
        <v>2</v>
      </c>
      <c r="L496">
        <v>-4142</v>
      </c>
      <c r="M496">
        <v>2</v>
      </c>
      <c r="N496">
        <v>-4142</v>
      </c>
      <c r="O496">
        <v>2</v>
      </c>
    </row>
    <row r="497" spans="1:15">
      <c r="A497" t="s">
        <v>380</v>
      </c>
      <c r="B497" t="s">
        <v>1383</v>
      </c>
      <c r="C497" t="s">
        <v>1099</v>
      </c>
      <c r="D497">
        <v>-4142</v>
      </c>
      <c r="E497">
        <v>2</v>
      </c>
      <c r="F497">
        <v>-4142</v>
      </c>
      <c r="G497">
        <v>2</v>
      </c>
      <c r="H497">
        <v>-4142</v>
      </c>
      <c r="I497">
        <v>2</v>
      </c>
      <c r="J497">
        <v>-4142</v>
      </c>
      <c r="K497">
        <v>2</v>
      </c>
      <c r="L497">
        <v>-4142</v>
      </c>
      <c r="M497">
        <v>2</v>
      </c>
      <c r="N497">
        <v>-4142</v>
      </c>
      <c r="O497">
        <v>2</v>
      </c>
    </row>
    <row r="498" spans="1:15">
      <c r="A498" t="s">
        <v>380</v>
      </c>
      <c r="B498" t="s">
        <v>606</v>
      </c>
      <c r="C498" t="s">
        <v>1099</v>
      </c>
      <c r="D498">
        <v>-4142</v>
      </c>
      <c r="E498">
        <v>2</v>
      </c>
      <c r="F498">
        <v>-4142</v>
      </c>
      <c r="G498">
        <v>2</v>
      </c>
      <c r="H498">
        <v>-4142</v>
      </c>
      <c r="I498">
        <v>2</v>
      </c>
      <c r="J498">
        <v>-4142</v>
      </c>
      <c r="K498">
        <v>2</v>
      </c>
      <c r="L498">
        <v>-4142</v>
      </c>
      <c r="M498">
        <v>2</v>
      </c>
      <c r="N498">
        <v>-4142</v>
      </c>
      <c r="O498">
        <v>2</v>
      </c>
    </row>
    <row r="499" spans="1:15">
      <c r="A499" t="s">
        <v>380</v>
      </c>
      <c r="B499" t="s">
        <v>607</v>
      </c>
      <c r="C499" t="s">
        <v>1099</v>
      </c>
      <c r="D499">
        <v>-4142</v>
      </c>
      <c r="E499">
        <v>2</v>
      </c>
      <c r="F499">
        <v>-4142</v>
      </c>
      <c r="G499">
        <v>2</v>
      </c>
      <c r="H499">
        <v>-4142</v>
      </c>
      <c r="I499">
        <v>2</v>
      </c>
      <c r="J499">
        <v>-4142</v>
      </c>
      <c r="K499">
        <v>2</v>
      </c>
      <c r="L499">
        <v>-4142</v>
      </c>
      <c r="M499">
        <v>2</v>
      </c>
      <c r="N499">
        <v>-4142</v>
      </c>
      <c r="O499">
        <v>2</v>
      </c>
    </row>
    <row r="500" spans="1:15">
      <c r="A500" t="s">
        <v>380</v>
      </c>
      <c r="B500" t="s">
        <v>608</v>
      </c>
      <c r="C500" t="s">
        <v>1099</v>
      </c>
      <c r="D500">
        <v>-4142</v>
      </c>
      <c r="E500">
        <v>2</v>
      </c>
      <c r="F500">
        <v>-4142</v>
      </c>
      <c r="G500">
        <v>2</v>
      </c>
      <c r="H500">
        <v>-4142</v>
      </c>
      <c r="I500">
        <v>2</v>
      </c>
      <c r="J500">
        <v>-4142</v>
      </c>
      <c r="K500">
        <v>2</v>
      </c>
      <c r="L500">
        <v>-4142</v>
      </c>
      <c r="M500">
        <v>2</v>
      </c>
      <c r="N500">
        <v>-4142</v>
      </c>
      <c r="O500">
        <v>2</v>
      </c>
    </row>
    <row r="501" spans="1:15">
      <c r="A501" t="s">
        <v>380</v>
      </c>
      <c r="B501" t="s">
        <v>609</v>
      </c>
      <c r="C501" t="s">
        <v>1099</v>
      </c>
      <c r="D501">
        <v>-4142</v>
      </c>
      <c r="E501">
        <v>2</v>
      </c>
      <c r="F501">
        <v>-4142</v>
      </c>
      <c r="G501">
        <v>2</v>
      </c>
      <c r="H501">
        <v>-4142</v>
      </c>
      <c r="I501">
        <v>2</v>
      </c>
      <c r="J501">
        <v>-4142</v>
      </c>
      <c r="K501">
        <v>2</v>
      </c>
      <c r="L501">
        <v>-4142</v>
      </c>
      <c r="M501">
        <v>2</v>
      </c>
      <c r="N501">
        <v>-4142</v>
      </c>
      <c r="O501">
        <v>2</v>
      </c>
    </row>
    <row r="502" spans="1:15">
      <c r="A502" t="s">
        <v>380</v>
      </c>
      <c r="B502" t="s">
        <v>610</v>
      </c>
      <c r="C502" t="s">
        <v>1099</v>
      </c>
      <c r="D502">
        <v>-4142</v>
      </c>
      <c r="E502">
        <v>2</v>
      </c>
      <c r="F502">
        <v>-4142</v>
      </c>
      <c r="G502">
        <v>2</v>
      </c>
      <c r="H502">
        <v>-4142</v>
      </c>
      <c r="I502">
        <v>2</v>
      </c>
      <c r="J502">
        <v>-4142</v>
      </c>
      <c r="K502">
        <v>2</v>
      </c>
      <c r="L502">
        <v>-4142</v>
      </c>
      <c r="M502">
        <v>2</v>
      </c>
      <c r="N502">
        <v>-4142</v>
      </c>
      <c r="O502">
        <v>2</v>
      </c>
    </row>
    <row r="503" spans="1:15">
      <c r="A503" t="s">
        <v>380</v>
      </c>
      <c r="B503" t="s">
        <v>611</v>
      </c>
      <c r="C503" t="s">
        <v>1099</v>
      </c>
      <c r="D503">
        <v>-4142</v>
      </c>
      <c r="E503">
        <v>2</v>
      </c>
      <c r="F503">
        <v>-4142</v>
      </c>
      <c r="G503">
        <v>2</v>
      </c>
      <c r="H503">
        <v>-4142</v>
      </c>
      <c r="I503">
        <v>2</v>
      </c>
      <c r="J503">
        <v>-4142</v>
      </c>
      <c r="K503">
        <v>2</v>
      </c>
      <c r="L503">
        <v>-4142</v>
      </c>
      <c r="M503">
        <v>2</v>
      </c>
      <c r="N503">
        <v>-4142</v>
      </c>
      <c r="O503">
        <v>2</v>
      </c>
    </row>
    <row r="504" spans="1:15">
      <c r="A504" t="s">
        <v>380</v>
      </c>
      <c r="B504" t="s">
        <v>612</v>
      </c>
      <c r="C504" t="s">
        <v>1099</v>
      </c>
      <c r="D504">
        <v>-4142</v>
      </c>
      <c r="E504">
        <v>2</v>
      </c>
      <c r="F504">
        <v>-4142</v>
      </c>
      <c r="G504">
        <v>2</v>
      </c>
      <c r="H504">
        <v>-4142</v>
      </c>
      <c r="I504">
        <v>2</v>
      </c>
      <c r="J504">
        <v>-4142</v>
      </c>
      <c r="K504">
        <v>2</v>
      </c>
      <c r="L504">
        <v>-4142</v>
      </c>
      <c r="M504">
        <v>2</v>
      </c>
      <c r="N504">
        <v>-4142</v>
      </c>
      <c r="O504">
        <v>2</v>
      </c>
    </row>
    <row r="505" spans="1:15">
      <c r="A505" t="s">
        <v>380</v>
      </c>
      <c r="B505" t="s">
        <v>613</v>
      </c>
      <c r="C505" t="s">
        <v>1099</v>
      </c>
      <c r="D505">
        <v>-4142</v>
      </c>
      <c r="E505">
        <v>2</v>
      </c>
      <c r="F505">
        <v>-4142</v>
      </c>
      <c r="G505">
        <v>2</v>
      </c>
      <c r="H505">
        <v>-4142</v>
      </c>
      <c r="I505">
        <v>2</v>
      </c>
      <c r="J505">
        <v>-4142</v>
      </c>
      <c r="K505">
        <v>2</v>
      </c>
      <c r="L505">
        <v>-4142</v>
      </c>
      <c r="M505">
        <v>2</v>
      </c>
      <c r="N505">
        <v>-4142</v>
      </c>
      <c r="O505">
        <v>2</v>
      </c>
    </row>
    <row r="506" spans="1:15">
      <c r="A506" t="s">
        <v>380</v>
      </c>
      <c r="B506" t="s">
        <v>614</v>
      </c>
      <c r="C506" t="s">
        <v>1099</v>
      </c>
      <c r="D506">
        <v>-4142</v>
      </c>
      <c r="E506">
        <v>2</v>
      </c>
      <c r="F506">
        <v>-4142</v>
      </c>
      <c r="G506">
        <v>2</v>
      </c>
      <c r="H506">
        <v>-4142</v>
      </c>
      <c r="I506">
        <v>2</v>
      </c>
      <c r="J506">
        <v>-4142</v>
      </c>
      <c r="K506">
        <v>2</v>
      </c>
      <c r="L506">
        <v>-4142</v>
      </c>
      <c r="M506">
        <v>2</v>
      </c>
      <c r="N506">
        <v>-4142</v>
      </c>
      <c r="O506">
        <v>2</v>
      </c>
    </row>
    <row r="507" spans="1:15">
      <c r="A507" t="s">
        <v>380</v>
      </c>
      <c r="B507" t="s">
        <v>615</v>
      </c>
      <c r="C507" t="s">
        <v>1099</v>
      </c>
      <c r="D507">
        <v>-4142</v>
      </c>
      <c r="E507">
        <v>2</v>
      </c>
      <c r="F507">
        <v>-4142</v>
      </c>
      <c r="G507">
        <v>2</v>
      </c>
      <c r="H507">
        <v>-4142</v>
      </c>
      <c r="I507">
        <v>2</v>
      </c>
      <c r="J507">
        <v>-4142</v>
      </c>
      <c r="K507">
        <v>2</v>
      </c>
      <c r="L507">
        <v>-4142</v>
      </c>
      <c r="M507">
        <v>2</v>
      </c>
      <c r="N507">
        <v>-4142</v>
      </c>
      <c r="O507">
        <v>2</v>
      </c>
    </row>
    <row r="508" spans="1:15">
      <c r="A508" t="s">
        <v>380</v>
      </c>
      <c r="B508" t="s">
        <v>616</v>
      </c>
      <c r="C508" t="s">
        <v>1099</v>
      </c>
      <c r="D508">
        <v>-4142</v>
      </c>
      <c r="E508">
        <v>2</v>
      </c>
      <c r="F508">
        <v>-4142</v>
      </c>
      <c r="G508">
        <v>2</v>
      </c>
      <c r="H508">
        <v>-4142</v>
      </c>
      <c r="I508">
        <v>2</v>
      </c>
      <c r="J508">
        <v>-4142</v>
      </c>
      <c r="K508">
        <v>2</v>
      </c>
      <c r="L508">
        <v>-4142</v>
      </c>
      <c r="M508">
        <v>2</v>
      </c>
      <c r="N508">
        <v>-4142</v>
      </c>
      <c r="O508">
        <v>2</v>
      </c>
    </row>
    <row r="509" spans="1:15">
      <c r="A509" t="s">
        <v>380</v>
      </c>
      <c r="B509" t="s">
        <v>617</v>
      </c>
      <c r="C509" t="s">
        <v>1099</v>
      </c>
      <c r="D509">
        <v>-4142</v>
      </c>
      <c r="E509">
        <v>2</v>
      </c>
      <c r="F509">
        <v>-4142</v>
      </c>
      <c r="G509">
        <v>2</v>
      </c>
      <c r="H509">
        <v>-4142</v>
      </c>
      <c r="I509">
        <v>2</v>
      </c>
      <c r="J509">
        <v>-4142</v>
      </c>
      <c r="K509">
        <v>2</v>
      </c>
      <c r="L509">
        <v>-4142</v>
      </c>
      <c r="M509">
        <v>2</v>
      </c>
      <c r="N509">
        <v>-4142</v>
      </c>
      <c r="O509">
        <v>2</v>
      </c>
    </row>
    <row r="510" spans="1:15">
      <c r="A510" t="s">
        <v>380</v>
      </c>
      <c r="B510" t="s">
        <v>618</v>
      </c>
      <c r="C510" t="s">
        <v>1099</v>
      </c>
      <c r="D510">
        <v>-4142</v>
      </c>
      <c r="E510">
        <v>2</v>
      </c>
      <c r="F510">
        <v>-4142</v>
      </c>
      <c r="G510">
        <v>2</v>
      </c>
      <c r="H510">
        <v>-4142</v>
      </c>
      <c r="I510">
        <v>2</v>
      </c>
      <c r="J510">
        <v>-4142</v>
      </c>
      <c r="K510">
        <v>2</v>
      </c>
      <c r="L510">
        <v>-4142</v>
      </c>
      <c r="M510">
        <v>2</v>
      </c>
      <c r="N510">
        <v>-4142</v>
      </c>
      <c r="O510">
        <v>2</v>
      </c>
    </row>
    <row r="511" spans="1:15">
      <c r="A511" t="s">
        <v>380</v>
      </c>
      <c r="B511" t="s">
        <v>619</v>
      </c>
      <c r="C511" t="s">
        <v>1099</v>
      </c>
      <c r="D511">
        <v>-4142</v>
      </c>
      <c r="E511">
        <v>2</v>
      </c>
      <c r="F511">
        <v>-4142</v>
      </c>
      <c r="G511">
        <v>2</v>
      </c>
      <c r="H511">
        <v>-4142</v>
      </c>
      <c r="I511">
        <v>2</v>
      </c>
      <c r="J511">
        <v>-4142</v>
      </c>
      <c r="K511">
        <v>2</v>
      </c>
      <c r="L511">
        <v>-4142</v>
      </c>
      <c r="M511">
        <v>2</v>
      </c>
      <c r="N511">
        <v>-4142</v>
      </c>
      <c r="O511">
        <v>2</v>
      </c>
    </row>
    <row r="512" spans="1:15">
      <c r="A512" t="s">
        <v>380</v>
      </c>
      <c r="B512" t="s">
        <v>1384</v>
      </c>
      <c r="C512" t="s">
        <v>1099</v>
      </c>
      <c r="D512">
        <v>-4142</v>
      </c>
      <c r="E512">
        <v>2</v>
      </c>
      <c r="F512">
        <v>-4142</v>
      </c>
      <c r="G512">
        <v>2</v>
      </c>
      <c r="H512">
        <v>-4142</v>
      </c>
      <c r="I512">
        <v>2</v>
      </c>
      <c r="J512">
        <v>-4142</v>
      </c>
      <c r="K512">
        <v>2</v>
      </c>
      <c r="L512">
        <v>-4142</v>
      </c>
      <c r="M512">
        <v>2</v>
      </c>
      <c r="N512">
        <v>-4142</v>
      </c>
      <c r="O512">
        <v>2</v>
      </c>
    </row>
    <row r="513" spans="1:15">
      <c r="A513" t="s">
        <v>380</v>
      </c>
      <c r="B513" t="s">
        <v>1385</v>
      </c>
      <c r="C513" t="s">
        <v>1099</v>
      </c>
      <c r="D513">
        <v>-4142</v>
      </c>
      <c r="E513">
        <v>2</v>
      </c>
      <c r="F513">
        <v>-4142</v>
      </c>
      <c r="G513">
        <v>2</v>
      </c>
      <c r="H513">
        <v>-4142</v>
      </c>
      <c r="I513">
        <v>2</v>
      </c>
      <c r="J513">
        <v>-4142</v>
      </c>
      <c r="K513">
        <v>2</v>
      </c>
      <c r="L513">
        <v>-4142</v>
      </c>
      <c r="M513">
        <v>2</v>
      </c>
      <c r="N513">
        <v>-4142</v>
      </c>
      <c r="O513">
        <v>2</v>
      </c>
    </row>
    <row r="514" spans="1:15">
      <c r="A514" t="s">
        <v>380</v>
      </c>
      <c r="B514" t="s">
        <v>1386</v>
      </c>
      <c r="C514" t="s">
        <v>1099</v>
      </c>
      <c r="D514">
        <v>-4142</v>
      </c>
      <c r="E514">
        <v>2</v>
      </c>
      <c r="F514">
        <v>-4142</v>
      </c>
      <c r="G514">
        <v>2</v>
      </c>
      <c r="H514">
        <v>-4142</v>
      </c>
      <c r="I514">
        <v>2</v>
      </c>
      <c r="J514">
        <v>-4142</v>
      </c>
      <c r="K514">
        <v>2</v>
      </c>
      <c r="L514">
        <v>-4142</v>
      </c>
      <c r="M514">
        <v>2</v>
      </c>
      <c r="N514">
        <v>-4142</v>
      </c>
      <c r="O514">
        <v>2</v>
      </c>
    </row>
    <row r="515" spans="1:15">
      <c r="A515" t="s">
        <v>380</v>
      </c>
      <c r="B515" t="s">
        <v>1387</v>
      </c>
      <c r="C515" t="s">
        <v>1099</v>
      </c>
      <c r="D515">
        <v>-4142</v>
      </c>
      <c r="E515">
        <v>2</v>
      </c>
      <c r="F515">
        <v>-4142</v>
      </c>
      <c r="G515">
        <v>2</v>
      </c>
      <c r="H515">
        <v>-4142</v>
      </c>
      <c r="I515">
        <v>2</v>
      </c>
      <c r="J515">
        <v>-4142</v>
      </c>
      <c r="K515">
        <v>2</v>
      </c>
      <c r="L515">
        <v>-4142</v>
      </c>
      <c r="M515">
        <v>2</v>
      </c>
      <c r="N515">
        <v>-4142</v>
      </c>
      <c r="O515">
        <v>2</v>
      </c>
    </row>
    <row r="516" spans="1:15">
      <c r="A516" t="s">
        <v>380</v>
      </c>
      <c r="B516" t="s">
        <v>1388</v>
      </c>
      <c r="C516" t="s">
        <v>1099</v>
      </c>
      <c r="D516">
        <v>-4142</v>
      </c>
      <c r="E516">
        <v>2</v>
      </c>
      <c r="F516">
        <v>-4142</v>
      </c>
      <c r="G516">
        <v>2</v>
      </c>
      <c r="H516">
        <v>-4142</v>
      </c>
      <c r="I516">
        <v>2</v>
      </c>
      <c r="J516">
        <v>-4142</v>
      </c>
      <c r="K516">
        <v>2</v>
      </c>
      <c r="L516">
        <v>-4142</v>
      </c>
      <c r="M516">
        <v>2</v>
      </c>
      <c r="N516">
        <v>-4142</v>
      </c>
      <c r="O516">
        <v>2</v>
      </c>
    </row>
    <row r="517" spans="1:15">
      <c r="A517" t="s">
        <v>380</v>
      </c>
      <c r="B517" t="s">
        <v>1389</v>
      </c>
      <c r="C517" t="s">
        <v>1099</v>
      </c>
      <c r="D517">
        <v>-4142</v>
      </c>
      <c r="E517">
        <v>2</v>
      </c>
      <c r="F517">
        <v>-4142</v>
      </c>
      <c r="G517">
        <v>2</v>
      </c>
      <c r="H517">
        <v>-4142</v>
      </c>
      <c r="I517">
        <v>2</v>
      </c>
      <c r="J517">
        <v>-4142</v>
      </c>
      <c r="K517">
        <v>2</v>
      </c>
      <c r="L517">
        <v>-4142</v>
      </c>
      <c r="M517">
        <v>2</v>
      </c>
      <c r="N517">
        <v>-4142</v>
      </c>
      <c r="O517">
        <v>2</v>
      </c>
    </row>
    <row r="518" spans="1:15">
      <c r="A518" t="s">
        <v>380</v>
      </c>
      <c r="B518" t="s">
        <v>1390</v>
      </c>
      <c r="C518" t="s">
        <v>1099</v>
      </c>
      <c r="D518">
        <v>-4142</v>
      </c>
      <c r="E518">
        <v>2</v>
      </c>
      <c r="F518">
        <v>-4142</v>
      </c>
      <c r="G518">
        <v>2</v>
      </c>
      <c r="H518">
        <v>-4142</v>
      </c>
      <c r="I518">
        <v>2</v>
      </c>
      <c r="J518">
        <v>-4142</v>
      </c>
      <c r="K518">
        <v>2</v>
      </c>
      <c r="L518">
        <v>-4142</v>
      </c>
      <c r="M518">
        <v>2</v>
      </c>
      <c r="N518">
        <v>-4142</v>
      </c>
      <c r="O518">
        <v>2</v>
      </c>
    </row>
    <row r="519" spans="1:15">
      <c r="A519" t="s">
        <v>380</v>
      </c>
      <c r="B519" t="s">
        <v>1391</v>
      </c>
      <c r="C519" t="s">
        <v>1099</v>
      </c>
      <c r="D519">
        <v>-4142</v>
      </c>
      <c r="E519">
        <v>2</v>
      </c>
      <c r="F519">
        <v>-4142</v>
      </c>
      <c r="G519">
        <v>2</v>
      </c>
      <c r="H519">
        <v>-4142</v>
      </c>
      <c r="I519">
        <v>2</v>
      </c>
      <c r="J519">
        <v>-4142</v>
      </c>
      <c r="K519">
        <v>2</v>
      </c>
      <c r="L519">
        <v>-4142</v>
      </c>
      <c r="M519">
        <v>2</v>
      </c>
      <c r="N519">
        <v>-4142</v>
      </c>
      <c r="O519">
        <v>2</v>
      </c>
    </row>
    <row r="520" spans="1:15">
      <c r="A520" t="s">
        <v>380</v>
      </c>
      <c r="B520" t="s">
        <v>1392</v>
      </c>
      <c r="C520" t="s">
        <v>1099</v>
      </c>
      <c r="D520">
        <v>-4142</v>
      </c>
      <c r="E520">
        <v>2</v>
      </c>
      <c r="F520">
        <v>-4142</v>
      </c>
      <c r="G520">
        <v>2</v>
      </c>
      <c r="H520">
        <v>-4142</v>
      </c>
      <c r="I520">
        <v>2</v>
      </c>
      <c r="J520">
        <v>-4142</v>
      </c>
      <c r="K520">
        <v>2</v>
      </c>
      <c r="L520">
        <v>-4142</v>
      </c>
      <c r="M520">
        <v>2</v>
      </c>
      <c r="N520">
        <v>-4142</v>
      </c>
      <c r="O520">
        <v>2</v>
      </c>
    </row>
    <row r="521" spans="1:15">
      <c r="A521" t="s">
        <v>380</v>
      </c>
      <c r="B521" t="s">
        <v>1393</v>
      </c>
      <c r="C521" t="s">
        <v>1099</v>
      </c>
      <c r="D521">
        <v>-4142</v>
      </c>
      <c r="E521">
        <v>2</v>
      </c>
      <c r="F521">
        <v>-4142</v>
      </c>
      <c r="G521">
        <v>2</v>
      </c>
      <c r="H521">
        <v>-4142</v>
      </c>
      <c r="I521">
        <v>2</v>
      </c>
      <c r="J521">
        <v>-4142</v>
      </c>
      <c r="K521">
        <v>2</v>
      </c>
      <c r="L521">
        <v>-4142</v>
      </c>
      <c r="M521">
        <v>2</v>
      </c>
      <c r="N521">
        <v>-4142</v>
      </c>
      <c r="O521">
        <v>2</v>
      </c>
    </row>
    <row r="522" spans="1:15">
      <c r="A522" t="s">
        <v>380</v>
      </c>
      <c r="B522" t="s">
        <v>1394</v>
      </c>
      <c r="C522" t="s">
        <v>1099</v>
      </c>
      <c r="D522">
        <v>-4142</v>
      </c>
      <c r="E522">
        <v>2</v>
      </c>
      <c r="F522">
        <v>-4142</v>
      </c>
      <c r="G522">
        <v>2</v>
      </c>
      <c r="H522">
        <v>-4142</v>
      </c>
      <c r="I522">
        <v>2</v>
      </c>
      <c r="J522">
        <v>-4142</v>
      </c>
      <c r="K522">
        <v>2</v>
      </c>
      <c r="L522">
        <v>-4142</v>
      </c>
      <c r="M522">
        <v>2</v>
      </c>
      <c r="N522">
        <v>-4142</v>
      </c>
      <c r="O522">
        <v>2</v>
      </c>
    </row>
    <row r="523" spans="1:15">
      <c r="A523" t="s">
        <v>380</v>
      </c>
      <c r="B523" t="s">
        <v>1395</v>
      </c>
      <c r="C523" t="s">
        <v>1099</v>
      </c>
      <c r="D523">
        <v>-4142</v>
      </c>
      <c r="E523">
        <v>2</v>
      </c>
      <c r="F523">
        <v>-4142</v>
      </c>
      <c r="G523">
        <v>2</v>
      </c>
      <c r="H523">
        <v>-4142</v>
      </c>
      <c r="I523">
        <v>2</v>
      </c>
      <c r="J523">
        <v>-4142</v>
      </c>
      <c r="K523">
        <v>2</v>
      </c>
      <c r="L523">
        <v>-4142</v>
      </c>
      <c r="M523">
        <v>2</v>
      </c>
      <c r="N523">
        <v>-4142</v>
      </c>
      <c r="O523">
        <v>2</v>
      </c>
    </row>
    <row r="524" spans="1:15">
      <c r="A524" t="s">
        <v>380</v>
      </c>
      <c r="B524" t="s">
        <v>1396</v>
      </c>
      <c r="C524" t="s">
        <v>1099</v>
      </c>
      <c r="D524">
        <v>-4142</v>
      </c>
      <c r="E524">
        <v>2</v>
      </c>
      <c r="F524">
        <v>-4142</v>
      </c>
      <c r="G524">
        <v>2</v>
      </c>
      <c r="H524">
        <v>-4142</v>
      </c>
      <c r="I524">
        <v>2</v>
      </c>
      <c r="J524">
        <v>-4142</v>
      </c>
      <c r="K524">
        <v>2</v>
      </c>
      <c r="L524">
        <v>-4142</v>
      </c>
      <c r="M524">
        <v>2</v>
      </c>
      <c r="N524">
        <v>-4142</v>
      </c>
      <c r="O524">
        <v>2</v>
      </c>
    </row>
    <row r="525" spans="1:15">
      <c r="A525" t="s">
        <v>380</v>
      </c>
      <c r="B525" t="s">
        <v>1397</v>
      </c>
      <c r="C525" t="s">
        <v>1099</v>
      </c>
      <c r="D525">
        <v>-4142</v>
      </c>
      <c r="E525">
        <v>2</v>
      </c>
      <c r="F525">
        <v>-4142</v>
      </c>
      <c r="G525">
        <v>2</v>
      </c>
      <c r="H525">
        <v>-4142</v>
      </c>
      <c r="I525">
        <v>2</v>
      </c>
      <c r="J525">
        <v>-4142</v>
      </c>
      <c r="K525">
        <v>2</v>
      </c>
      <c r="L525">
        <v>-4142</v>
      </c>
      <c r="M525">
        <v>2</v>
      </c>
      <c r="N525">
        <v>-4142</v>
      </c>
      <c r="O525">
        <v>2</v>
      </c>
    </row>
    <row r="526" spans="1:15">
      <c r="A526" t="s">
        <v>380</v>
      </c>
      <c r="B526" t="s">
        <v>1398</v>
      </c>
      <c r="C526" t="s">
        <v>1099</v>
      </c>
      <c r="D526">
        <v>-4142</v>
      </c>
      <c r="E526">
        <v>2</v>
      </c>
      <c r="F526">
        <v>-4142</v>
      </c>
      <c r="G526">
        <v>2</v>
      </c>
      <c r="H526">
        <v>-4142</v>
      </c>
      <c r="I526">
        <v>2</v>
      </c>
      <c r="J526">
        <v>-4142</v>
      </c>
      <c r="K526">
        <v>2</v>
      </c>
      <c r="L526">
        <v>-4142</v>
      </c>
      <c r="M526">
        <v>2</v>
      </c>
      <c r="N526">
        <v>-4142</v>
      </c>
      <c r="O526">
        <v>2</v>
      </c>
    </row>
    <row r="527" spans="1:15">
      <c r="A527" t="s">
        <v>380</v>
      </c>
      <c r="B527" t="s">
        <v>1399</v>
      </c>
      <c r="C527" t="s">
        <v>1099</v>
      </c>
      <c r="D527">
        <v>-4142</v>
      </c>
      <c r="E527">
        <v>2</v>
      </c>
      <c r="F527">
        <v>-4142</v>
      </c>
      <c r="G527">
        <v>2</v>
      </c>
      <c r="H527">
        <v>-4142</v>
      </c>
      <c r="I527">
        <v>2</v>
      </c>
      <c r="J527">
        <v>-4142</v>
      </c>
      <c r="K527">
        <v>2</v>
      </c>
      <c r="L527">
        <v>-4142</v>
      </c>
      <c r="M527">
        <v>2</v>
      </c>
      <c r="N527">
        <v>-4142</v>
      </c>
      <c r="O527">
        <v>2</v>
      </c>
    </row>
    <row r="528" spans="1:15">
      <c r="A528" t="s">
        <v>380</v>
      </c>
      <c r="B528" t="s">
        <v>1400</v>
      </c>
      <c r="C528" t="s">
        <v>1099</v>
      </c>
      <c r="D528">
        <v>-4142</v>
      </c>
      <c r="E528">
        <v>2</v>
      </c>
      <c r="F528">
        <v>-4142</v>
      </c>
      <c r="G528">
        <v>2</v>
      </c>
      <c r="H528">
        <v>-4142</v>
      </c>
      <c r="I528">
        <v>2</v>
      </c>
      <c r="J528">
        <v>-4142</v>
      </c>
      <c r="K528">
        <v>2</v>
      </c>
      <c r="L528">
        <v>-4142</v>
      </c>
      <c r="M528">
        <v>2</v>
      </c>
      <c r="N528">
        <v>-4142</v>
      </c>
      <c r="O528">
        <v>2</v>
      </c>
    </row>
    <row r="529" spans="1:15">
      <c r="A529" t="s">
        <v>380</v>
      </c>
      <c r="B529" t="s">
        <v>620</v>
      </c>
      <c r="C529" t="s">
        <v>1099</v>
      </c>
      <c r="D529">
        <v>-4142</v>
      </c>
      <c r="E529">
        <v>2</v>
      </c>
      <c r="F529">
        <v>-4142</v>
      </c>
      <c r="G529">
        <v>2</v>
      </c>
      <c r="H529">
        <v>-4142</v>
      </c>
      <c r="I529">
        <v>2</v>
      </c>
      <c r="J529">
        <v>-4142</v>
      </c>
      <c r="K529">
        <v>2</v>
      </c>
      <c r="L529">
        <v>-4142</v>
      </c>
      <c r="M529">
        <v>2</v>
      </c>
      <c r="N529">
        <v>-4142</v>
      </c>
      <c r="O529">
        <v>2</v>
      </c>
    </row>
    <row r="530" spans="1:15">
      <c r="A530" t="s">
        <v>380</v>
      </c>
      <c r="B530" t="s">
        <v>621</v>
      </c>
      <c r="C530" t="s">
        <v>1099</v>
      </c>
      <c r="D530">
        <v>-4142</v>
      </c>
      <c r="E530">
        <v>2</v>
      </c>
      <c r="F530">
        <v>-4142</v>
      </c>
      <c r="G530">
        <v>2</v>
      </c>
      <c r="H530">
        <v>-4142</v>
      </c>
      <c r="I530">
        <v>2</v>
      </c>
      <c r="J530">
        <v>-4142</v>
      </c>
      <c r="K530">
        <v>2</v>
      </c>
      <c r="L530">
        <v>-4142</v>
      </c>
      <c r="M530">
        <v>2</v>
      </c>
      <c r="N530">
        <v>-4142</v>
      </c>
      <c r="O530">
        <v>2</v>
      </c>
    </row>
    <row r="531" spans="1:15">
      <c r="A531" t="s">
        <v>380</v>
      </c>
      <c r="B531" t="s">
        <v>622</v>
      </c>
      <c r="C531" t="s">
        <v>1099</v>
      </c>
      <c r="D531">
        <v>-4142</v>
      </c>
      <c r="E531">
        <v>2</v>
      </c>
      <c r="F531">
        <v>-4142</v>
      </c>
      <c r="G531">
        <v>2</v>
      </c>
      <c r="H531">
        <v>-4142</v>
      </c>
      <c r="I531">
        <v>2</v>
      </c>
      <c r="J531">
        <v>-4142</v>
      </c>
      <c r="K531">
        <v>2</v>
      </c>
      <c r="L531">
        <v>-4142</v>
      </c>
      <c r="M531">
        <v>2</v>
      </c>
      <c r="N531">
        <v>-4142</v>
      </c>
      <c r="O531">
        <v>2</v>
      </c>
    </row>
    <row r="532" spans="1:15">
      <c r="A532" t="s">
        <v>380</v>
      </c>
      <c r="B532" t="s">
        <v>623</v>
      </c>
      <c r="C532" t="s">
        <v>1099</v>
      </c>
      <c r="D532">
        <v>-4142</v>
      </c>
      <c r="E532">
        <v>2</v>
      </c>
      <c r="F532">
        <v>-4142</v>
      </c>
      <c r="G532">
        <v>2</v>
      </c>
      <c r="H532">
        <v>-4142</v>
      </c>
      <c r="I532">
        <v>2</v>
      </c>
      <c r="J532">
        <v>-4142</v>
      </c>
      <c r="K532">
        <v>2</v>
      </c>
      <c r="L532">
        <v>-4142</v>
      </c>
      <c r="M532">
        <v>2</v>
      </c>
      <c r="N532">
        <v>-4142</v>
      </c>
      <c r="O532">
        <v>2</v>
      </c>
    </row>
    <row r="533" spans="1:15">
      <c r="A533" t="s">
        <v>380</v>
      </c>
      <c r="B533" t="s">
        <v>624</v>
      </c>
      <c r="C533" t="s">
        <v>1099</v>
      </c>
      <c r="D533">
        <v>-4142</v>
      </c>
      <c r="E533">
        <v>2</v>
      </c>
      <c r="F533">
        <v>-4142</v>
      </c>
      <c r="G533">
        <v>2</v>
      </c>
      <c r="H533">
        <v>-4142</v>
      </c>
      <c r="I533">
        <v>2</v>
      </c>
      <c r="J533">
        <v>-4142</v>
      </c>
      <c r="K533">
        <v>2</v>
      </c>
      <c r="L533">
        <v>-4142</v>
      </c>
      <c r="M533">
        <v>2</v>
      </c>
      <c r="N533">
        <v>-4142</v>
      </c>
      <c r="O533">
        <v>2</v>
      </c>
    </row>
    <row r="534" spans="1:15">
      <c r="A534" t="s">
        <v>380</v>
      </c>
      <c r="B534" t="s">
        <v>625</v>
      </c>
      <c r="C534" t="s">
        <v>1099</v>
      </c>
      <c r="D534">
        <v>-4142</v>
      </c>
      <c r="E534">
        <v>2</v>
      </c>
      <c r="F534">
        <v>-4142</v>
      </c>
      <c r="G534">
        <v>2</v>
      </c>
      <c r="H534">
        <v>-4142</v>
      </c>
      <c r="I534">
        <v>2</v>
      </c>
      <c r="J534">
        <v>-4142</v>
      </c>
      <c r="K534">
        <v>2</v>
      </c>
      <c r="L534">
        <v>-4142</v>
      </c>
      <c r="M534">
        <v>2</v>
      </c>
      <c r="N534">
        <v>-4142</v>
      </c>
      <c r="O534">
        <v>2</v>
      </c>
    </row>
    <row r="535" spans="1:15">
      <c r="A535" t="s">
        <v>380</v>
      </c>
      <c r="B535" t="s">
        <v>626</v>
      </c>
      <c r="C535" t="s">
        <v>1099</v>
      </c>
      <c r="D535">
        <v>-4142</v>
      </c>
      <c r="E535">
        <v>2</v>
      </c>
      <c r="F535">
        <v>-4142</v>
      </c>
      <c r="G535">
        <v>2</v>
      </c>
      <c r="H535">
        <v>-4142</v>
      </c>
      <c r="I535">
        <v>2</v>
      </c>
      <c r="J535">
        <v>-4142</v>
      </c>
      <c r="K535">
        <v>2</v>
      </c>
      <c r="L535">
        <v>-4142</v>
      </c>
      <c r="M535">
        <v>2</v>
      </c>
      <c r="N535">
        <v>-4142</v>
      </c>
      <c r="O535">
        <v>2</v>
      </c>
    </row>
    <row r="536" spans="1:15">
      <c r="A536" t="s">
        <v>380</v>
      </c>
      <c r="B536" t="s">
        <v>627</v>
      </c>
      <c r="C536" t="s">
        <v>1099</v>
      </c>
      <c r="D536">
        <v>-4142</v>
      </c>
      <c r="E536">
        <v>2</v>
      </c>
      <c r="F536">
        <v>-4142</v>
      </c>
      <c r="G536">
        <v>2</v>
      </c>
      <c r="H536">
        <v>-4142</v>
      </c>
      <c r="I536">
        <v>2</v>
      </c>
      <c r="J536">
        <v>-4142</v>
      </c>
      <c r="K536">
        <v>2</v>
      </c>
      <c r="L536">
        <v>-4142</v>
      </c>
      <c r="M536">
        <v>2</v>
      </c>
      <c r="N536">
        <v>-4142</v>
      </c>
      <c r="O536">
        <v>2</v>
      </c>
    </row>
    <row r="537" spans="1:15">
      <c r="A537" t="s">
        <v>380</v>
      </c>
      <c r="B537" t="s">
        <v>628</v>
      </c>
      <c r="C537" t="s">
        <v>1099</v>
      </c>
      <c r="D537">
        <v>-4142</v>
      </c>
      <c r="E537">
        <v>2</v>
      </c>
      <c r="F537">
        <v>-4142</v>
      </c>
      <c r="G537">
        <v>2</v>
      </c>
      <c r="H537">
        <v>-4142</v>
      </c>
      <c r="I537">
        <v>2</v>
      </c>
      <c r="J537">
        <v>-4142</v>
      </c>
      <c r="K537">
        <v>2</v>
      </c>
      <c r="L537">
        <v>-4142</v>
      </c>
      <c r="M537">
        <v>2</v>
      </c>
      <c r="N537">
        <v>-4142</v>
      </c>
      <c r="O537">
        <v>2</v>
      </c>
    </row>
    <row r="538" spans="1:15">
      <c r="A538" t="s">
        <v>380</v>
      </c>
      <c r="B538" t="s">
        <v>629</v>
      </c>
      <c r="C538" t="s">
        <v>1099</v>
      </c>
      <c r="D538">
        <v>-4142</v>
      </c>
      <c r="E538">
        <v>2</v>
      </c>
      <c r="F538">
        <v>-4142</v>
      </c>
      <c r="G538">
        <v>2</v>
      </c>
      <c r="H538">
        <v>-4142</v>
      </c>
      <c r="I538">
        <v>2</v>
      </c>
      <c r="J538">
        <v>-4142</v>
      </c>
      <c r="K538">
        <v>2</v>
      </c>
      <c r="L538">
        <v>-4142</v>
      </c>
      <c r="M538">
        <v>2</v>
      </c>
      <c r="N538">
        <v>-4142</v>
      </c>
      <c r="O538">
        <v>2</v>
      </c>
    </row>
    <row r="539" spans="1:15">
      <c r="A539" t="s">
        <v>380</v>
      </c>
      <c r="B539" t="s">
        <v>630</v>
      </c>
      <c r="C539" t="s">
        <v>1099</v>
      </c>
      <c r="D539">
        <v>-4142</v>
      </c>
      <c r="E539">
        <v>2</v>
      </c>
      <c r="F539">
        <v>-4142</v>
      </c>
      <c r="G539">
        <v>2</v>
      </c>
      <c r="H539">
        <v>-4142</v>
      </c>
      <c r="I539">
        <v>2</v>
      </c>
      <c r="J539">
        <v>-4142</v>
      </c>
      <c r="K539">
        <v>2</v>
      </c>
      <c r="L539">
        <v>-4142</v>
      </c>
      <c r="M539">
        <v>2</v>
      </c>
      <c r="N539">
        <v>-4142</v>
      </c>
      <c r="O539">
        <v>2</v>
      </c>
    </row>
    <row r="540" spans="1:15">
      <c r="A540" t="s">
        <v>380</v>
      </c>
      <c r="B540" t="s">
        <v>631</v>
      </c>
      <c r="C540" t="s">
        <v>1099</v>
      </c>
      <c r="D540">
        <v>-4142</v>
      </c>
      <c r="E540">
        <v>2</v>
      </c>
      <c r="F540">
        <v>-4142</v>
      </c>
      <c r="G540">
        <v>2</v>
      </c>
      <c r="H540">
        <v>-4142</v>
      </c>
      <c r="I540">
        <v>2</v>
      </c>
      <c r="J540">
        <v>-4142</v>
      </c>
      <c r="K540">
        <v>2</v>
      </c>
      <c r="L540">
        <v>-4142</v>
      </c>
      <c r="M540">
        <v>2</v>
      </c>
      <c r="N540">
        <v>-4142</v>
      </c>
      <c r="O540">
        <v>2</v>
      </c>
    </row>
    <row r="541" spans="1:15">
      <c r="A541" t="s">
        <v>380</v>
      </c>
      <c r="B541" t="s">
        <v>632</v>
      </c>
      <c r="C541" t="s">
        <v>1099</v>
      </c>
      <c r="D541">
        <v>-4142</v>
      </c>
      <c r="E541">
        <v>2</v>
      </c>
      <c r="F541">
        <v>-4142</v>
      </c>
      <c r="G541">
        <v>2</v>
      </c>
      <c r="H541">
        <v>-4142</v>
      </c>
      <c r="I541">
        <v>2</v>
      </c>
      <c r="J541">
        <v>-4142</v>
      </c>
      <c r="K541">
        <v>2</v>
      </c>
      <c r="L541">
        <v>-4142</v>
      </c>
      <c r="M541">
        <v>2</v>
      </c>
      <c r="N541">
        <v>-4142</v>
      </c>
      <c r="O541">
        <v>2</v>
      </c>
    </row>
    <row r="542" spans="1:15">
      <c r="A542" t="s">
        <v>380</v>
      </c>
      <c r="B542" t="s">
        <v>633</v>
      </c>
      <c r="C542" t="s">
        <v>1099</v>
      </c>
      <c r="D542">
        <v>-4142</v>
      </c>
      <c r="E542">
        <v>2</v>
      </c>
      <c r="F542">
        <v>-4142</v>
      </c>
      <c r="G542">
        <v>2</v>
      </c>
      <c r="H542">
        <v>-4142</v>
      </c>
      <c r="I542">
        <v>2</v>
      </c>
      <c r="J542">
        <v>-4142</v>
      </c>
      <c r="K542">
        <v>2</v>
      </c>
      <c r="L542">
        <v>-4142</v>
      </c>
      <c r="M542">
        <v>2</v>
      </c>
      <c r="N542">
        <v>-4142</v>
      </c>
      <c r="O542">
        <v>2</v>
      </c>
    </row>
    <row r="543" spans="1:15">
      <c r="A543" t="s">
        <v>380</v>
      </c>
      <c r="B543" t="s">
        <v>1401</v>
      </c>
      <c r="C543" t="s">
        <v>1099</v>
      </c>
      <c r="D543">
        <v>-4142</v>
      </c>
      <c r="E543">
        <v>2</v>
      </c>
      <c r="F543">
        <v>-4142</v>
      </c>
      <c r="G543">
        <v>2</v>
      </c>
      <c r="H543">
        <v>-4142</v>
      </c>
      <c r="I543">
        <v>2</v>
      </c>
      <c r="J543">
        <v>-4142</v>
      </c>
      <c r="K543">
        <v>2</v>
      </c>
      <c r="L543">
        <v>-4142</v>
      </c>
      <c r="M543">
        <v>2</v>
      </c>
      <c r="N543">
        <v>-4142</v>
      </c>
      <c r="O543">
        <v>2</v>
      </c>
    </row>
    <row r="544" spans="1:15">
      <c r="A544" t="s">
        <v>380</v>
      </c>
      <c r="B544" t="s">
        <v>1402</v>
      </c>
      <c r="C544" t="s">
        <v>1099</v>
      </c>
      <c r="D544">
        <v>-4142</v>
      </c>
      <c r="E544">
        <v>2</v>
      </c>
      <c r="F544">
        <v>-4142</v>
      </c>
      <c r="G544">
        <v>2</v>
      </c>
      <c r="H544">
        <v>-4142</v>
      </c>
      <c r="I544">
        <v>2</v>
      </c>
      <c r="J544">
        <v>-4142</v>
      </c>
      <c r="K544">
        <v>2</v>
      </c>
      <c r="L544">
        <v>-4142</v>
      </c>
      <c r="M544">
        <v>2</v>
      </c>
      <c r="N544">
        <v>-4142</v>
      </c>
      <c r="O544">
        <v>2</v>
      </c>
    </row>
    <row r="545" spans="1:15">
      <c r="A545" t="s">
        <v>380</v>
      </c>
      <c r="B545" t="s">
        <v>1403</v>
      </c>
      <c r="C545" t="s">
        <v>1099</v>
      </c>
      <c r="D545">
        <v>-4142</v>
      </c>
      <c r="E545">
        <v>2</v>
      </c>
      <c r="F545">
        <v>-4142</v>
      </c>
      <c r="G545">
        <v>2</v>
      </c>
      <c r="H545">
        <v>-4142</v>
      </c>
      <c r="I545">
        <v>2</v>
      </c>
      <c r="J545">
        <v>-4142</v>
      </c>
      <c r="K545">
        <v>2</v>
      </c>
      <c r="L545">
        <v>-4142</v>
      </c>
      <c r="M545">
        <v>2</v>
      </c>
      <c r="N545">
        <v>-4142</v>
      </c>
      <c r="O545">
        <v>2</v>
      </c>
    </row>
    <row r="546" spans="1:15">
      <c r="A546" t="s">
        <v>380</v>
      </c>
      <c r="B546" t="s">
        <v>1404</v>
      </c>
      <c r="C546" t="s">
        <v>1099</v>
      </c>
      <c r="D546">
        <v>-4142</v>
      </c>
      <c r="E546">
        <v>2</v>
      </c>
      <c r="F546">
        <v>-4142</v>
      </c>
      <c r="G546">
        <v>2</v>
      </c>
      <c r="H546">
        <v>-4142</v>
      </c>
      <c r="I546">
        <v>2</v>
      </c>
      <c r="J546">
        <v>-4142</v>
      </c>
      <c r="K546">
        <v>2</v>
      </c>
      <c r="L546">
        <v>-4142</v>
      </c>
      <c r="M546">
        <v>2</v>
      </c>
      <c r="N546">
        <v>-4142</v>
      </c>
      <c r="O546">
        <v>2</v>
      </c>
    </row>
    <row r="547" spans="1:15">
      <c r="A547" t="s">
        <v>380</v>
      </c>
      <c r="B547" t="s">
        <v>1405</v>
      </c>
      <c r="C547" t="s">
        <v>1099</v>
      </c>
      <c r="D547">
        <v>-4142</v>
      </c>
      <c r="E547">
        <v>2</v>
      </c>
      <c r="F547">
        <v>-4142</v>
      </c>
      <c r="G547">
        <v>2</v>
      </c>
      <c r="H547">
        <v>-4142</v>
      </c>
      <c r="I547">
        <v>2</v>
      </c>
      <c r="J547">
        <v>-4142</v>
      </c>
      <c r="K547">
        <v>2</v>
      </c>
      <c r="L547">
        <v>-4142</v>
      </c>
      <c r="M547">
        <v>2</v>
      </c>
      <c r="N547">
        <v>-4142</v>
      </c>
      <c r="O547">
        <v>2</v>
      </c>
    </row>
    <row r="548" spans="1:15">
      <c r="A548" t="s">
        <v>380</v>
      </c>
      <c r="B548" t="s">
        <v>1406</v>
      </c>
      <c r="C548" t="s">
        <v>1099</v>
      </c>
      <c r="D548">
        <v>-4142</v>
      </c>
      <c r="E548">
        <v>2</v>
      </c>
      <c r="F548">
        <v>-4142</v>
      </c>
      <c r="G548">
        <v>2</v>
      </c>
      <c r="H548">
        <v>-4142</v>
      </c>
      <c r="I548">
        <v>2</v>
      </c>
      <c r="J548">
        <v>-4142</v>
      </c>
      <c r="K548">
        <v>2</v>
      </c>
      <c r="L548">
        <v>-4142</v>
      </c>
      <c r="M548">
        <v>2</v>
      </c>
      <c r="N548">
        <v>-4142</v>
      </c>
      <c r="O548">
        <v>2</v>
      </c>
    </row>
    <row r="549" spans="1:15">
      <c r="A549" t="s">
        <v>380</v>
      </c>
      <c r="B549" t="s">
        <v>1407</v>
      </c>
      <c r="C549" t="s">
        <v>1099</v>
      </c>
      <c r="D549">
        <v>-4142</v>
      </c>
      <c r="E549">
        <v>2</v>
      </c>
      <c r="F549">
        <v>-4142</v>
      </c>
      <c r="G549">
        <v>2</v>
      </c>
      <c r="H549">
        <v>-4142</v>
      </c>
      <c r="I549">
        <v>2</v>
      </c>
      <c r="J549">
        <v>-4142</v>
      </c>
      <c r="K549">
        <v>2</v>
      </c>
      <c r="L549">
        <v>-4142</v>
      </c>
      <c r="M549">
        <v>2</v>
      </c>
      <c r="N549">
        <v>-4142</v>
      </c>
      <c r="O549">
        <v>2</v>
      </c>
    </row>
    <row r="550" spans="1:15">
      <c r="A550" t="s">
        <v>380</v>
      </c>
      <c r="B550" t="s">
        <v>1408</v>
      </c>
      <c r="C550" t="s">
        <v>1099</v>
      </c>
      <c r="D550">
        <v>-4142</v>
      </c>
      <c r="E550">
        <v>2</v>
      </c>
      <c r="F550">
        <v>-4142</v>
      </c>
      <c r="G550">
        <v>2</v>
      </c>
      <c r="H550">
        <v>-4142</v>
      </c>
      <c r="I550">
        <v>2</v>
      </c>
      <c r="J550">
        <v>-4142</v>
      </c>
      <c r="K550">
        <v>2</v>
      </c>
      <c r="L550">
        <v>-4142</v>
      </c>
      <c r="M550">
        <v>2</v>
      </c>
      <c r="N550">
        <v>-4142</v>
      </c>
      <c r="O550">
        <v>2</v>
      </c>
    </row>
    <row r="551" spans="1:15">
      <c r="A551" t="s">
        <v>380</v>
      </c>
      <c r="B551" t="s">
        <v>1409</v>
      </c>
      <c r="C551" t="s">
        <v>1099</v>
      </c>
      <c r="D551">
        <v>-4142</v>
      </c>
      <c r="E551">
        <v>2</v>
      </c>
      <c r="F551">
        <v>-4142</v>
      </c>
      <c r="G551">
        <v>2</v>
      </c>
      <c r="H551">
        <v>-4142</v>
      </c>
      <c r="I551">
        <v>2</v>
      </c>
      <c r="J551">
        <v>-4142</v>
      </c>
      <c r="K551">
        <v>2</v>
      </c>
      <c r="L551">
        <v>-4142</v>
      </c>
      <c r="M551">
        <v>2</v>
      </c>
      <c r="N551">
        <v>-4142</v>
      </c>
      <c r="O551">
        <v>2</v>
      </c>
    </row>
    <row r="552" spans="1:15">
      <c r="A552" t="s">
        <v>380</v>
      </c>
      <c r="B552" t="s">
        <v>1410</v>
      </c>
      <c r="C552" t="s">
        <v>1099</v>
      </c>
      <c r="D552">
        <v>-4142</v>
      </c>
      <c r="E552">
        <v>2</v>
      </c>
      <c r="F552">
        <v>-4142</v>
      </c>
      <c r="G552">
        <v>2</v>
      </c>
      <c r="H552">
        <v>-4142</v>
      </c>
      <c r="I552">
        <v>2</v>
      </c>
      <c r="J552">
        <v>-4142</v>
      </c>
      <c r="K552">
        <v>2</v>
      </c>
      <c r="L552">
        <v>-4142</v>
      </c>
      <c r="M552">
        <v>2</v>
      </c>
      <c r="N552">
        <v>-4142</v>
      </c>
      <c r="O552">
        <v>2</v>
      </c>
    </row>
    <row r="553" spans="1:15">
      <c r="A553" t="s">
        <v>380</v>
      </c>
      <c r="B553" t="s">
        <v>1411</v>
      </c>
      <c r="C553" t="s">
        <v>1099</v>
      </c>
      <c r="D553">
        <v>-4142</v>
      </c>
      <c r="E553">
        <v>2</v>
      </c>
      <c r="F553">
        <v>-4142</v>
      </c>
      <c r="G553">
        <v>2</v>
      </c>
      <c r="H553">
        <v>-4142</v>
      </c>
      <c r="I553">
        <v>2</v>
      </c>
      <c r="J553">
        <v>-4142</v>
      </c>
      <c r="K553">
        <v>2</v>
      </c>
      <c r="L553">
        <v>-4142</v>
      </c>
      <c r="M553">
        <v>2</v>
      </c>
      <c r="N553">
        <v>-4142</v>
      </c>
      <c r="O553">
        <v>2</v>
      </c>
    </row>
    <row r="554" spans="1:15">
      <c r="A554" t="s">
        <v>380</v>
      </c>
      <c r="B554" t="s">
        <v>1412</v>
      </c>
      <c r="C554" t="s">
        <v>1099</v>
      </c>
      <c r="D554">
        <v>-4142</v>
      </c>
      <c r="E554">
        <v>2</v>
      </c>
      <c r="F554">
        <v>-4142</v>
      </c>
      <c r="G554">
        <v>2</v>
      </c>
      <c r="H554">
        <v>-4142</v>
      </c>
      <c r="I554">
        <v>2</v>
      </c>
      <c r="J554">
        <v>-4142</v>
      </c>
      <c r="K554">
        <v>2</v>
      </c>
      <c r="L554">
        <v>-4142</v>
      </c>
      <c r="M554">
        <v>2</v>
      </c>
      <c r="N554">
        <v>-4142</v>
      </c>
      <c r="O554">
        <v>2</v>
      </c>
    </row>
    <row r="555" spans="1:15">
      <c r="A555" t="s">
        <v>380</v>
      </c>
      <c r="B555" t="s">
        <v>1413</v>
      </c>
      <c r="C555" t="s">
        <v>1099</v>
      </c>
      <c r="D555">
        <v>-4142</v>
      </c>
      <c r="E555">
        <v>2</v>
      </c>
      <c r="F555">
        <v>-4142</v>
      </c>
      <c r="G555">
        <v>2</v>
      </c>
      <c r="H555">
        <v>-4142</v>
      </c>
      <c r="I555">
        <v>2</v>
      </c>
      <c r="J555">
        <v>-4142</v>
      </c>
      <c r="K555">
        <v>2</v>
      </c>
      <c r="L555">
        <v>-4142</v>
      </c>
      <c r="M555">
        <v>2</v>
      </c>
      <c r="N555">
        <v>-4142</v>
      </c>
      <c r="O555">
        <v>2</v>
      </c>
    </row>
    <row r="556" spans="1:15">
      <c r="A556" t="s">
        <v>380</v>
      </c>
      <c r="B556" t="s">
        <v>1414</v>
      </c>
      <c r="C556" t="s">
        <v>1099</v>
      </c>
      <c r="D556">
        <v>-4142</v>
      </c>
      <c r="E556">
        <v>2</v>
      </c>
      <c r="F556">
        <v>-4142</v>
      </c>
      <c r="G556">
        <v>2</v>
      </c>
      <c r="H556">
        <v>-4142</v>
      </c>
      <c r="I556">
        <v>2</v>
      </c>
      <c r="J556">
        <v>-4142</v>
      </c>
      <c r="K556">
        <v>2</v>
      </c>
      <c r="L556">
        <v>-4142</v>
      </c>
      <c r="M556">
        <v>2</v>
      </c>
      <c r="N556">
        <v>-4142</v>
      </c>
      <c r="O556">
        <v>2</v>
      </c>
    </row>
    <row r="557" spans="1:15">
      <c r="A557" t="s">
        <v>380</v>
      </c>
      <c r="B557" t="s">
        <v>1415</v>
      </c>
      <c r="C557" t="s">
        <v>1099</v>
      </c>
      <c r="D557">
        <v>-4142</v>
      </c>
      <c r="E557">
        <v>2</v>
      </c>
      <c r="F557">
        <v>-4142</v>
      </c>
      <c r="G557">
        <v>2</v>
      </c>
      <c r="H557">
        <v>-4142</v>
      </c>
      <c r="I557">
        <v>2</v>
      </c>
      <c r="J557">
        <v>-4142</v>
      </c>
      <c r="K557">
        <v>2</v>
      </c>
      <c r="L557">
        <v>-4142</v>
      </c>
      <c r="M557">
        <v>2</v>
      </c>
      <c r="N557">
        <v>-4142</v>
      </c>
      <c r="O557">
        <v>2</v>
      </c>
    </row>
    <row r="558" spans="1:15">
      <c r="A558" t="s">
        <v>380</v>
      </c>
      <c r="B558" t="s">
        <v>1416</v>
      </c>
      <c r="C558" t="s">
        <v>1099</v>
      </c>
      <c r="D558">
        <v>-4142</v>
      </c>
      <c r="E558">
        <v>2</v>
      </c>
      <c r="F558">
        <v>-4142</v>
      </c>
      <c r="G558">
        <v>2</v>
      </c>
      <c r="H558">
        <v>-4142</v>
      </c>
      <c r="I558">
        <v>2</v>
      </c>
      <c r="J558">
        <v>-4142</v>
      </c>
      <c r="K558">
        <v>2</v>
      </c>
      <c r="L558">
        <v>-4142</v>
      </c>
      <c r="M558">
        <v>2</v>
      </c>
      <c r="N558">
        <v>-4142</v>
      </c>
      <c r="O558">
        <v>2</v>
      </c>
    </row>
    <row r="559" spans="1:15">
      <c r="A559" t="s">
        <v>380</v>
      </c>
      <c r="B559" t="s">
        <v>1417</v>
      </c>
      <c r="C559" t="s">
        <v>1099</v>
      </c>
      <c r="D559">
        <v>-4142</v>
      </c>
      <c r="E559">
        <v>2</v>
      </c>
      <c r="F559">
        <v>-4142</v>
      </c>
      <c r="G559">
        <v>2</v>
      </c>
      <c r="H559">
        <v>-4142</v>
      </c>
      <c r="I559">
        <v>2</v>
      </c>
      <c r="J559">
        <v>-4142</v>
      </c>
      <c r="K559">
        <v>2</v>
      </c>
      <c r="L559">
        <v>-4142</v>
      </c>
      <c r="M559">
        <v>2</v>
      </c>
      <c r="N559">
        <v>-4142</v>
      </c>
      <c r="O559">
        <v>2</v>
      </c>
    </row>
    <row r="560" spans="1:15">
      <c r="A560" t="s">
        <v>380</v>
      </c>
      <c r="B560" t="s">
        <v>634</v>
      </c>
      <c r="C560" t="s">
        <v>1099</v>
      </c>
      <c r="D560">
        <v>-4142</v>
      </c>
      <c r="E560">
        <v>2</v>
      </c>
      <c r="F560">
        <v>-4142</v>
      </c>
      <c r="G560">
        <v>2</v>
      </c>
      <c r="H560">
        <v>-4142</v>
      </c>
      <c r="I560">
        <v>2</v>
      </c>
      <c r="J560">
        <v>-4142</v>
      </c>
      <c r="K560">
        <v>2</v>
      </c>
      <c r="L560">
        <v>-4142</v>
      </c>
      <c r="M560">
        <v>2</v>
      </c>
      <c r="N560">
        <v>-4142</v>
      </c>
      <c r="O560">
        <v>2</v>
      </c>
    </row>
    <row r="561" spans="1:15">
      <c r="A561" t="s">
        <v>380</v>
      </c>
      <c r="B561" t="s">
        <v>635</v>
      </c>
      <c r="C561" t="s">
        <v>1099</v>
      </c>
      <c r="D561">
        <v>-4142</v>
      </c>
      <c r="E561">
        <v>2</v>
      </c>
      <c r="F561">
        <v>-4142</v>
      </c>
      <c r="G561">
        <v>2</v>
      </c>
      <c r="H561">
        <v>-4142</v>
      </c>
      <c r="I561">
        <v>2</v>
      </c>
      <c r="J561">
        <v>-4142</v>
      </c>
      <c r="K561">
        <v>2</v>
      </c>
      <c r="L561">
        <v>-4142</v>
      </c>
      <c r="M561">
        <v>2</v>
      </c>
      <c r="N561">
        <v>-4142</v>
      </c>
      <c r="O561">
        <v>2</v>
      </c>
    </row>
    <row r="562" spans="1:15">
      <c r="A562" t="s">
        <v>380</v>
      </c>
      <c r="B562" t="s">
        <v>636</v>
      </c>
      <c r="C562" t="s">
        <v>1099</v>
      </c>
      <c r="D562">
        <v>-4142</v>
      </c>
      <c r="E562">
        <v>2</v>
      </c>
      <c r="F562">
        <v>-4142</v>
      </c>
      <c r="G562">
        <v>2</v>
      </c>
      <c r="H562">
        <v>-4142</v>
      </c>
      <c r="I562">
        <v>2</v>
      </c>
      <c r="J562">
        <v>-4142</v>
      </c>
      <c r="K562">
        <v>2</v>
      </c>
      <c r="L562">
        <v>-4142</v>
      </c>
      <c r="M562">
        <v>2</v>
      </c>
      <c r="N562">
        <v>-4142</v>
      </c>
      <c r="O562">
        <v>2</v>
      </c>
    </row>
    <row r="563" spans="1:15">
      <c r="A563" t="s">
        <v>380</v>
      </c>
      <c r="B563" t="s">
        <v>637</v>
      </c>
      <c r="C563" t="s">
        <v>1099</v>
      </c>
      <c r="D563">
        <v>-4142</v>
      </c>
      <c r="E563">
        <v>2</v>
      </c>
      <c r="F563">
        <v>-4142</v>
      </c>
      <c r="G563">
        <v>2</v>
      </c>
      <c r="H563">
        <v>-4142</v>
      </c>
      <c r="I563">
        <v>2</v>
      </c>
      <c r="J563">
        <v>-4142</v>
      </c>
      <c r="K563">
        <v>2</v>
      </c>
      <c r="L563">
        <v>-4142</v>
      </c>
      <c r="M563">
        <v>2</v>
      </c>
      <c r="N563">
        <v>-4142</v>
      </c>
      <c r="O563">
        <v>2</v>
      </c>
    </row>
    <row r="564" spans="1:15">
      <c r="A564" t="s">
        <v>380</v>
      </c>
      <c r="B564" t="s">
        <v>638</v>
      </c>
      <c r="C564" t="s">
        <v>1099</v>
      </c>
      <c r="D564">
        <v>-4142</v>
      </c>
      <c r="E564">
        <v>2</v>
      </c>
      <c r="F564">
        <v>-4142</v>
      </c>
      <c r="G564">
        <v>2</v>
      </c>
      <c r="H564">
        <v>-4142</v>
      </c>
      <c r="I564">
        <v>2</v>
      </c>
      <c r="J564">
        <v>-4142</v>
      </c>
      <c r="K564">
        <v>2</v>
      </c>
      <c r="L564">
        <v>-4142</v>
      </c>
      <c r="M564">
        <v>2</v>
      </c>
      <c r="N564">
        <v>-4142</v>
      </c>
      <c r="O564">
        <v>2</v>
      </c>
    </row>
    <row r="565" spans="1:15">
      <c r="A565" t="s">
        <v>380</v>
      </c>
      <c r="B565" t="s">
        <v>639</v>
      </c>
      <c r="C565" t="s">
        <v>1099</v>
      </c>
      <c r="D565">
        <v>-4142</v>
      </c>
      <c r="E565">
        <v>2</v>
      </c>
      <c r="F565">
        <v>-4142</v>
      </c>
      <c r="G565">
        <v>2</v>
      </c>
      <c r="H565">
        <v>-4142</v>
      </c>
      <c r="I565">
        <v>2</v>
      </c>
      <c r="J565">
        <v>-4142</v>
      </c>
      <c r="K565">
        <v>2</v>
      </c>
      <c r="L565">
        <v>-4142</v>
      </c>
      <c r="M565">
        <v>2</v>
      </c>
      <c r="N565">
        <v>-4142</v>
      </c>
      <c r="O565">
        <v>2</v>
      </c>
    </row>
    <row r="566" spans="1:15">
      <c r="A566" t="s">
        <v>380</v>
      </c>
      <c r="B566" t="s">
        <v>640</v>
      </c>
      <c r="C566" t="s">
        <v>1099</v>
      </c>
      <c r="D566">
        <v>-4142</v>
      </c>
      <c r="E566">
        <v>2</v>
      </c>
      <c r="F566">
        <v>-4142</v>
      </c>
      <c r="G566">
        <v>2</v>
      </c>
      <c r="H566">
        <v>-4142</v>
      </c>
      <c r="I566">
        <v>2</v>
      </c>
      <c r="J566">
        <v>-4142</v>
      </c>
      <c r="K566">
        <v>2</v>
      </c>
      <c r="L566">
        <v>-4142</v>
      </c>
      <c r="M566">
        <v>2</v>
      </c>
      <c r="N566">
        <v>-4142</v>
      </c>
      <c r="O566">
        <v>2</v>
      </c>
    </row>
    <row r="567" spans="1:15">
      <c r="A567" t="s">
        <v>380</v>
      </c>
      <c r="B567" t="s">
        <v>641</v>
      </c>
      <c r="C567" t="s">
        <v>1099</v>
      </c>
      <c r="D567">
        <v>-4142</v>
      </c>
      <c r="E567">
        <v>2</v>
      </c>
      <c r="F567">
        <v>-4142</v>
      </c>
      <c r="G567">
        <v>2</v>
      </c>
      <c r="H567">
        <v>-4142</v>
      </c>
      <c r="I567">
        <v>2</v>
      </c>
      <c r="J567">
        <v>-4142</v>
      </c>
      <c r="K567">
        <v>2</v>
      </c>
      <c r="L567">
        <v>-4142</v>
      </c>
      <c r="M567">
        <v>2</v>
      </c>
      <c r="N567">
        <v>-4142</v>
      </c>
      <c r="O567">
        <v>2</v>
      </c>
    </row>
    <row r="568" spans="1:15">
      <c r="A568" t="s">
        <v>380</v>
      </c>
      <c r="B568" t="s">
        <v>642</v>
      </c>
      <c r="C568" t="s">
        <v>1099</v>
      </c>
      <c r="D568">
        <v>-4142</v>
      </c>
      <c r="E568">
        <v>2</v>
      </c>
      <c r="F568">
        <v>-4142</v>
      </c>
      <c r="G568">
        <v>2</v>
      </c>
      <c r="H568">
        <v>-4142</v>
      </c>
      <c r="I568">
        <v>2</v>
      </c>
      <c r="J568">
        <v>-4142</v>
      </c>
      <c r="K568">
        <v>2</v>
      </c>
      <c r="L568">
        <v>-4142</v>
      </c>
      <c r="M568">
        <v>2</v>
      </c>
      <c r="N568">
        <v>-4142</v>
      </c>
      <c r="O568">
        <v>2</v>
      </c>
    </row>
    <row r="569" spans="1:15">
      <c r="A569" t="s">
        <v>380</v>
      </c>
      <c r="B569" t="s">
        <v>643</v>
      </c>
      <c r="C569" t="s">
        <v>1099</v>
      </c>
      <c r="D569">
        <v>-4142</v>
      </c>
      <c r="E569">
        <v>2</v>
      </c>
      <c r="F569">
        <v>-4142</v>
      </c>
      <c r="G569">
        <v>2</v>
      </c>
      <c r="H569">
        <v>-4142</v>
      </c>
      <c r="I569">
        <v>2</v>
      </c>
      <c r="J569">
        <v>-4142</v>
      </c>
      <c r="K569">
        <v>2</v>
      </c>
      <c r="L569">
        <v>-4142</v>
      </c>
      <c r="M569">
        <v>2</v>
      </c>
      <c r="N569">
        <v>-4142</v>
      </c>
      <c r="O569">
        <v>2</v>
      </c>
    </row>
    <row r="570" spans="1:15">
      <c r="A570" t="s">
        <v>380</v>
      </c>
      <c r="B570" t="s">
        <v>644</v>
      </c>
      <c r="C570" t="s">
        <v>1099</v>
      </c>
      <c r="D570">
        <v>-4142</v>
      </c>
      <c r="E570">
        <v>2</v>
      </c>
      <c r="F570">
        <v>-4142</v>
      </c>
      <c r="G570">
        <v>2</v>
      </c>
      <c r="H570">
        <v>-4142</v>
      </c>
      <c r="I570">
        <v>2</v>
      </c>
      <c r="J570">
        <v>-4142</v>
      </c>
      <c r="K570">
        <v>2</v>
      </c>
      <c r="L570">
        <v>-4142</v>
      </c>
      <c r="M570">
        <v>2</v>
      </c>
      <c r="N570">
        <v>-4142</v>
      </c>
      <c r="O570">
        <v>2</v>
      </c>
    </row>
    <row r="571" spans="1:15">
      <c r="A571" t="s">
        <v>380</v>
      </c>
      <c r="B571" t="s">
        <v>645</v>
      </c>
      <c r="C571" t="s">
        <v>1099</v>
      </c>
      <c r="D571">
        <v>-4142</v>
      </c>
      <c r="E571">
        <v>2</v>
      </c>
      <c r="F571">
        <v>-4142</v>
      </c>
      <c r="G571">
        <v>2</v>
      </c>
      <c r="H571">
        <v>-4142</v>
      </c>
      <c r="I571">
        <v>2</v>
      </c>
      <c r="J571">
        <v>-4142</v>
      </c>
      <c r="K571">
        <v>2</v>
      </c>
      <c r="L571">
        <v>-4142</v>
      </c>
      <c r="M571">
        <v>2</v>
      </c>
      <c r="N571">
        <v>-4142</v>
      </c>
      <c r="O571">
        <v>2</v>
      </c>
    </row>
    <row r="572" spans="1:15">
      <c r="A572" t="s">
        <v>380</v>
      </c>
      <c r="B572" t="s">
        <v>646</v>
      </c>
      <c r="C572" t="s">
        <v>1099</v>
      </c>
      <c r="D572">
        <v>-4142</v>
      </c>
      <c r="E572">
        <v>2</v>
      </c>
      <c r="F572">
        <v>-4142</v>
      </c>
      <c r="G572">
        <v>2</v>
      </c>
      <c r="H572">
        <v>-4142</v>
      </c>
      <c r="I572">
        <v>2</v>
      </c>
      <c r="J572">
        <v>-4142</v>
      </c>
      <c r="K572">
        <v>2</v>
      </c>
      <c r="L572">
        <v>-4142</v>
      </c>
      <c r="M572">
        <v>2</v>
      </c>
      <c r="N572">
        <v>-4142</v>
      </c>
      <c r="O572">
        <v>2</v>
      </c>
    </row>
    <row r="573" spans="1:15">
      <c r="A573" t="s">
        <v>380</v>
      </c>
      <c r="B573" t="s">
        <v>647</v>
      </c>
      <c r="C573" t="s">
        <v>1099</v>
      </c>
      <c r="D573">
        <v>-4142</v>
      </c>
      <c r="E573">
        <v>2</v>
      </c>
      <c r="F573">
        <v>-4142</v>
      </c>
      <c r="G573">
        <v>2</v>
      </c>
      <c r="H573">
        <v>-4142</v>
      </c>
      <c r="I573">
        <v>2</v>
      </c>
      <c r="J573">
        <v>-4142</v>
      </c>
      <c r="K573">
        <v>2</v>
      </c>
      <c r="L573">
        <v>-4142</v>
      </c>
      <c r="M573">
        <v>2</v>
      </c>
      <c r="N573">
        <v>-4142</v>
      </c>
      <c r="O573">
        <v>2</v>
      </c>
    </row>
    <row r="574" spans="1:15">
      <c r="A574" t="s">
        <v>380</v>
      </c>
      <c r="B574" t="s">
        <v>1418</v>
      </c>
      <c r="C574" t="s">
        <v>1099</v>
      </c>
      <c r="D574">
        <v>-4142</v>
      </c>
      <c r="E574">
        <v>2</v>
      </c>
      <c r="F574">
        <v>-4142</v>
      </c>
      <c r="G574">
        <v>2</v>
      </c>
      <c r="H574">
        <v>-4142</v>
      </c>
      <c r="I574">
        <v>2</v>
      </c>
      <c r="J574">
        <v>-4142</v>
      </c>
      <c r="K574">
        <v>2</v>
      </c>
      <c r="L574">
        <v>-4142</v>
      </c>
      <c r="M574">
        <v>2</v>
      </c>
      <c r="N574">
        <v>-4142</v>
      </c>
      <c r="O574">
        <v>2</v>
      </c>
    </row>
    <row r="575" spans="1:15">
      <c r="A575" t="s">
        <v>380</v>
      </c>
      <c r="B575" t="s">
        <v>1419</v>
      </c>
      <c r="C575" t="s">
        <v>1099</v>
      </c>
      <c r="D575">
        <v>-4142</v>
      </c>
      <c r="E575">
        <v>2</v>
      </c>
      <c r="F575">
        <v>-4142</v>
      </c>
      <c r="G575">
        <v>2</v>
      </c>
      <c r="H575">
        <v>-4142</v>
      </c>
      <c r="I575">
        <v>2</v>
      </c>
      <c r="J575">
        <v>-4142</v>
      </c>
      <c r="K575">
        <v>2</v>
      </c>
      <c r="L575">
        <v>-4142</v>
      </c>
      <c r="M575">
        <v>2</v>
      </c>
      <c r="N575">
        <v>-4142</v>
      </c>
      <c r="O575">
        <v>2</v>
      </c>
    </row>
    <row r="576" spans="1:15">
      <c r="A576" t="s">
        <v>380</v>
      </c>
      <c r="B576" t="s">
        <v>1420</v>
      </c>
      <c r="C576" t="s">
        <v>1099</v>
      </c>
      <c r="D576">
        <v>-4142</v>
      </c>
      <c r="E576">
        <v>2</v>
      </c>
      <c r="F576">
        <v>-4142</v>
      </c>
      <c r="G576">
        <v>2</v>
      </c>
      <c r="H576">
        <v>-4142</v>
      </c>
      <c r="I576">
        <v>2</v>
      </c>
      <c r="J576">
        <v>-4142</v>
      </c>
      <c r="K576">
        <v>2</v>
      </c>
      <c r="L576">
        <v>-4142</v>
      </c>
      <c r="M576">
        <v>2</v>
      </c>
      <c r="N576">
        <v>-4142</v>
      </c>
      <c r="O576">
        <v>2</v>
      </c>
    </row>
    <row r="577" spans="1:15">
      <c r="A577" t="s">
        <v>380</v>
      </c>
      <c r="B577" t="s">
        <v>1421</v>
      </c>
      <c r="C577" t="s">
        <v>1099</v>
      </c>
      <c r="D577">
        <v>-4142</v>
      </c>
      <c r="E577">
        <v>2</v>
      </c>
      <c r="F577">
        <v>-4142</v>
      </c>
      <c r="G577">
        <v>2</v>
      </c>
      <c r="H577">
        <v>-4142</v>
      </c>
      <c r="I577">
        <v>2</v>
      </c>
      <c r="J577">
        <v>-4142</v>
      </c>
      <c r="K577">
        <v>2</v>
      </c>
      <c r="L577">
        <v>-4142</v>
      </c>
      <c r="M577">
        <v>2</v>
      </c>
      <c r="N577">
        <v>-4142</v>
      </c>
      <c r="O577">
        <v>2</v>
      </c>
    </row>
    <row r="578" spans="1:15">
      <c r="A578" t="s">
        <v>380</v>
      </c>
      <c r="B578" t="s">
        <v>1422</v>
      </c>
      <c r="C578" t="s">
        <v>1099</v>
      </c>
      <c r="D578">
        <v>-4142</v>
      </c>
      <c r="E578">
        <v>2</v>
      </c>
      <c r="F578">
        <v>-4142</v>
      </c>
      <c r="G578">
        <v>2</v>
      </c>
      <c r="H578">
        <v>-4142</v>
      </c>
      <c r="I578">
        <v>2</v>
      </c>
      <c r="J578">
        <v>-4142</v>
      </c>
      <c r="K578">
        <v>2</v>
      </c>
      <c r="L578">
        <v>-4142</v>
      </c>
      <c r="M578">
        <v>2</v>
      </c>
      <c r="N578">
        <v>-4142</v>
      </c>
      <c r="O578">
        <v>2</v>
      </c>
    </row>
    <row r="579" spans="1:15">
      <c r="A579" t="s">
        <v>380</v>
      </c>
      <c r="B579" t="s">
        <v>1423</v>
      </c>
      <c r="C579" t="s">
        <v>1099</v>
      </c>
      <c r="D579">
        <v>-4142</v>
      </c>
      <c r="E579">
        <v>2</v>
      </c>
      <c r="F579">
        <v>-4142</v>
      </c>
      <c r="G579">
        <v>2</v>
      </c>
      <c r="H579">
        <v>-4142</v>
      </c>
      <c r="I579">
        <v>2</v>
      </c>
      <c r="J579">
        <v>-4142</v>
      </c>
      <c r="K579">
        <v>2</v>
      </c>
      <c r="L579">
        <v>-4142</v>
      </c>
      <c r="M579">
        <v>2</v>
      </c>
      <c r="N579">
        <v>-4142</v>
      </c>
      <c r="O579">
        <v>2</v>
      </c>
    </row>
    <row r="580" spans="1:15">
      <c r="A580" t="s">
        <v>380</v>
      </c>
      <c r="B580" t="s">
        <v>1424</v>
      </c>
      <c r="C580" t="s">
        <v>1099</v>
      </c>
      <c r="D580">
        <v>-4142</v>
      </c>
      <c r="E580">
        <v>2</v>
      </c>
      <c r="F580">
        <v>-4142</v>
      </c>
      <c r="G580">
        <v>2</v>
      </c>
      <c r="H580">
        <v>-4142</v>
      </c>
      <c r="I580">
        <v>2</v>
      </c>
      <c r="J580">
        <v>-4142</v>
      </c>
      <c r="K580">
        <v>2</v>
      </c>
      <c r="L580">
        <v>-4142</v>
      </c>
      <c r="M580">
        <v>2</v>
      </c>
      <c r="N580">
        <v>-4142</v>
      </c>
      <c r="O580">
        <v>2</v>
      </c>
    </row>
    <row r="581" spans="1:15">
      <c r="A581" t="s">
        <v>380</v>
      </c>
      <c r="B581" t="s">
        <v>1425</v>
      </c>
      <c r="C581" t="s">
        <v>1099</v>
      </c>
      <c r="D581">
        <v>-4142</v>
      </c>
      <c r="E581">
        <v>2</v>
      </c>
      <c r="F581">
        <v>-4142</v>
      </c>
      <c r="G581">
        <v>2</v>
      </c>
      <c r="H581">
        <v>-4142</v>
      </c>
      <c r="I581">
        <v>2</v>
      </c>
      <c r="J581">
        <v>-4142</v>
      </c>
      <c r="K581">
        <v>2</v>
      </c>
      <c r="L581">
        <v>-4142</v>
      </c>
      <c r="M581">
        <v>2</v>
      </c>
      <c r="N581">
        <v>-4142</v>
      </c>
      <c r="O581">
        <v>2</v>
      </c>
    </row>
    <row r="582" spans="1:15">
      <c r="A582" t="s">
        <v>380</v>
      </c>
      <c r="B582" t="s">
        <v>1426</v>
      </c>
      <c r="C582" t="s">
        <v>1099</v>
      </c>
      <c r="D582">
        <v>-4142</v>
      </c>
      <c r="E582">
        <v>2</v>
      </c>
      <c r="F582">
        <v>-4142</v>
      </c>
      <c r="G582">
        <v>2</v>
      </c>
      <c r="H582">
        <v>-4142</v>
      </c>
      <c r="I582">
        <v>2</v>
      </c>
      <c r="J582">
        <v>-4142</v>
      </c>
      <c r="K582">
        <v>2</v>
      </c>
      <c r="L582">
        <v>-4142</v>
      </c>
      <c r="M582">
        <v>2</v>
      </c>
      <c r="N582">
        <v>-4142</v>
      </c>
      <c r="O582">
        <v>2</v>
      </c>
    </row>
    <row r="583" spans="1:15">
      <c r="A583" t="s">
        <v>380</v>
      </c>
      <c r="B583" t="s">
        <v>1427</v>
      </c>
      <c r="C583" t="s">
        <v>1099</v>
      </c>
      <c r="D583">
        <v>-4142</v>
      </c>
      <c r="E583">
        <v>2</v>
      </c>
      <c r="F583">
        <v>-4142</v>
      </c>
      <c r="G583">
        <v>2</v>
      </c>
      <c r="H583">
        <v>-4142</v>
      </c>
      <c r="I583">
        <v>2</v>
      </c>
      <c r="J583">
        <v>-4142</v>
      </c>
      <c r="K583">
        <v>2</v>
      </c>
      <c r="L583">
        <v>-4142</v>
      </c>
      <c r="M583">
        <v>2</v>
      </c>
      <c r="N583">
        <v>-4142</v>
      </c>
      <c r="O583">
        <v>2</v>
      </c>
    </row>
    <row r="584" spans="1:15">
      <c r="A584" t="s">
        <v>380</v>
      </c>
      <c r="B584" t="s">
        <v>1428</v>
      </c>
      <c r="C584" t="s">
        <v>1099</v>
      </c>
      <c r="D584">
        <v>-4142</v>
      </c>
      <c r="E584">
        <v>2</v>
      </c>
      <c r="F584">
        <v>-4142</v>
      </c>
      <c r="G584">
        <v>2</v>
      </c>
      <c r="H584">
        <v>-4142</v>
      </c>
      <c r="I584">
        <v>2</v>
      </c>
      <c r="J584">
        <v>-4142</v>
      </c>
      <c r="K584">
        <v>2</v>
      </c>
      <c r="L584">
        <v>-4142</v>
      </c>
      <c r="M584">
        <v>2</v>
      </c>
      <c r="N584">
        <v>-4142</v>
      </c>
      <c r="O584">
        <v>2</v>
      </c>
    </row>
    <row r="585" spans="1:15">
      <c r="A585" t="s">
        <v>380</v>
      </c>
      <c r="B585" t="s">
        <v>1429</v>
      </c>
      <c r="C585" t="s">
        <v>1099</v>
      </c>
      <c r="D585">
        <v>-4142</v>
      </c>
      <c r="E585">
        <v>2</v>
      </c>
      <c r="F585">
        <v>-4142</v>
      </c>
      <c r="G585">
        <v>2</v>
      </c>
      <c r="H585">
        <v>-4142</v>
      </c>
      <c r="I585">
        <v>2</v>
      </c>
      <c r="J585">
        <v>-4142</v>
      </c>
      <c r="K585">
        <v>2</v>
      </c>
      <c r="L585">
        <v>-4142</v>
      </c>
      <c r="M585">
        <v>2</v>
      </c>
      <c r="N585">
        <v>-4142</v>
      </c>
      <c r="O585">
        <v>2</v>
      </c>
    </row>
    <row r="586" spans="1:15">
      <c r="A586" t="s">
        <v>380</v>
      </c>
      <c r="B586" t="s">
        <v>1430</v>
      </c>
      <c r="C586" t="s">
        <v>1099</v>
      </c>
      <c r="D586">
        <v>-4142</v>
      </c>
      <c r="E586">
        <v>2</v>
      </c>
      <c r="F586">
        <v>-4142</v>
      </c>
      <c r="G586">
        <v>2</v>
      </c>
      <c r="H586">
        <v>-4142</v>
      </c>
      <c r="I586">
        <v>2</v>
      </c>
      <c r="J586">
        <v>-4142</v>
      </c>
      <c r="K586">
        <v>2</v>
      </c>
      <c r="L586">
        <v>-4142</v>
      </c>
      <c r="M586">
        <v>2</v>
      </c>
      <c r="N586">
        <v>-4142</v>
      </c>
      <c r="O586">
        <v>2</v>
      </c>
    </row>
    <row r="587" spans="1:15">
      <c r="A587" t="s">
        <v>380</v>
      </c>
      <c r="B587" t="s">
        <v>1431</v>
      </c>
      <c r="C587" t="s">
        <v>1099</v>
      </c>
      <c r="D587">
        <v>-4142</v>
      </c>
      <c r="E587">
        <v>2</v>
      </c>
      <c r="F587">
        <v>-4142</v>
      </c>
      <c r="G587">
        <v>2</v>
      </c>
      <c r="H587">
        <v>-4142</v>
      </c>
      <c r="I587">
        <v>2</v>
      </c>
      <c r="J587">
        <v>-4142</v>
      </c>
      <c r="K587">
        <v>2</v>
      </c>
      <c r="L587">
        <v>-4142</v>
      </c>
      <c r="M587">
        <v>2</v>
      </c>
      <c r="N587">
        <v>-4142</v>
      </c>
      <c r="O587">
        <v>2</v>
      </c>
    </row>
    <row r="588" spans="1:15">
      <c r="A588" t="s">
        <v>380</v>
      </c>
      <c r="B588" t="s">
        <v>1432</v>
      </c>
      <c r="C588" t="s">
        <v>1099</v>
      </c>
      <c r="D588">
        <v>-4142</v>
      </c>
      <c r="E588">
        <v>2</v>
      </c>
      <c r="F588">
        <v>-4142</v>
      </c>
      <c r="G588">
        <v>2</v>
      </c>
      <c r="H588">
        <v>-4142</v>
      </c>
      <c r="I588">
        <v>2</v>
      </c>
      <c r="J588">
        <v>-4142</v>
      </c>
      <c r="K588">
        <v>2</v>
      </c>
      <c r="L588">
        <v>-4142</v>
      </c>
      <c r="M588">
        <v>2</v>
      </c>
      <c r="N588">
        <v>-4142</v>
      </c>
      <c r="O588">
        <v>2</v>
      </c>
    </row>
    <row r="589" spans="1:15">
      <c r="A589" t="s">
        <v>380</v>
      </c>
      <c r="B589" t="s">
        <v>1433</v>
      </c>
      <c r="C589" t="s">
        <v>1099</v>
      </c>
      <c r="D589">
        <v>-4142</v>
      </c>
      <c r="E589">
        <v>2</v>
      </c>
      <c r="F589">
        <v>-4142</v>
      </c>
      <c r="G589">
        <v>2</v>
      </c>
      <c r="H589">
        <v>-4142</v>
      </c>
      <c r="I589">
        <v>2</v>
      </c>
      <c r="J589">
        <v>-4142</v>
      </c>
      <c r="K589">
        <v>2</v>
      </c>
      <c r="L589">
        <v>-4142</v>
      </c>
      <c r="M589">
        <v>2</v>
      </c>
      <c r="N589">
        <v>-4142</v>
      </c>
      <c r="O589">
        <v>2</v>
      </c>
    </row>
    <row r="590" spans="1:15">
      <c r="A590" t="s">
        <v>380</v>
      </c>
      <c r="B590" t="s">
        <v>1434</v>
      </c>
      <c r="C590" t="s">
        <v>1099</v>
      </c>
      <c r="D590">
        <v>-4142</v>
      </c>
      <c r="E590">
        <v>2</v>
      </c>
      <c r="F590">
        <v>-4142</v>
      </c>
      <c r="G590">
        <v>2</v>
      </c>
      <c r="H590">
        <v>-4142</v>
      </c>
      <c r="I590">
        <v>2</v>
      </c>
      <c r="J590">
        <v>-4142</v>
      </c>
      <c r="K590">
        <v>2</v>
      </c>
      <c r="L590">
        <v>-4142</v>
      </c>
      <c r="M590">
        <v>2</v>
      </c>
      <c r="N590">
        <v>-4142</v>
      </c>
      <c r="O590">
        <v>2</v>
      </c>
    </row>
    <row r="591" spans="1:15">
      <c r="A591" t="s">
        <v>380</v>
      </c>
      <c r="B591" t="s">
        <v>648</v>
      </c>
      <c r="C591" t="s">
        <v>1099</v>
      </c>
      <c r="D591">
        <v>-4142</v>
      </c>
      <c r="E591">
        <v>2</v>
      </c>
      <c r="F591">
        <v>-4142</v>
      </c>
      <c r="G591">
        <v>2</v>
      </c>
      <c r="H591">
        <v>-4142</v>
      </c>
      <c r="I591">
        <v>2</v>
      </c>
      <c r="J591">
        <v>-4142</v>
      </c>
      <c r="K591">
        <v>2</v>
      </c>
      <c r="L591">
        <v>-4142</v>
      </c>
      <c r="M591">
        <v>2</v>
      </c>
      <c r="N591">
        <v>-4142</v>
      </c>
      <c r="O591">
        <v>2</v>
      </c>
    </row>
    <row r="592" spans="1:15">
      <c r="A592" t="s">
        <v>380</v>
      </c>
      <c r="B592" t="s">
        <v>649</v>
      </c>
      <c r="C592" t="s">
        <v>1099</v>
      </c>
      <c r="D592">
        <v>-4142</v>
      </c>
      <c r="E592">
        <v>2</v>
      </c>
      <c r="F592">
        <v>-4142</v>
      </c>
      <c r="G592">
        <v>2</v>
      </c>
      <c r="H592">
        <v>-4142</v>
      </c>
      <c r="I592">
        <v>2</v>
      </c>
      <c r="J592">
        <v>-4142</v>
      </c>
      <c r="K592">
        <v>2</v>
      </c>
      <c r="L592">
        <v>-4142</v>
      </c>
      <c r="M592">
        <v>2</v>
      </c>
      <c r="N592">
        <v>-4142</v>
      </c>
      <c r="O592">
        <v>2</v>
      </c>
    </row>
    <row r="593" spans="1:15">
      <c r="A593" t="s">
        <v>380</v>
      </c>
      <c r="B593" t="s">
        <v>650</v>
      </c>
      <c r="C593" t="s">
        <v>1099</v>
      </c>
      <c r="D593">
        <v>-4142</v>
      </c>
      <c r="E593">
        <v>2</v>
      </c>
      <c r="F593">
        <v>-4142</v>
      </c>
      <c r="G593">
        <v>2</v>
      </c>
      <c r="H593">
        <v>-4142</v>
      </c>
      <c r="I593">
        <v>2</v>
      </c>
      <c r="J593">
        <v>-4142</v>
      </c>
      <c r="K593">
        <v>2</v>
      </c>
      <c r="L593">
        <v>-4142</v>
      </c>
      <c r="M593">
        <v>2</v>
      </c>
      <c r="N593">
        <v>-4142</v>
      </c>
      <c r="O593">
        <v>2</v>
      </c>
    </row>
    <row r="594" spans="1:15">
      <c r="A594" t="s">
        <v>380</v>
      </c>
      <c r="B594" t="s">
        <v>651</v>
      </c>
      <c r="C594" t="s">
        <v>1099</v>
      </c>
      <c r="D594">
        <v>-4142</v>
      </c>
      <c r="E594">
        <v>2</v>
      </c>
      <c r="F594">
        <v>-4142</v>
      </c>
      <c r="G594">
        <v>2</v>
      </c>
      <c r="H594">
        <v>-4142</v>
      </c>
      <c r="I594">
        <v>2</v>
      </c>
      <c r="J594">
        <v>-4142</v>
      </c>
      <c r="K594">
        <v>2</v>
      </c>
      <c r="L594">
        <v>-4142</v>
      </c>
      <c r="M594">
        <v>2</v>
      </c>
      <c r="N594">
        <v>-4142</v>
      </c>
      <c r="O594">
        <v>2</v>
      </c>
    </row>
    <row r="595" spans="1:15">
      <c r="A595" t="s">
        <v>380</v>
      </c>
      <c r="B595" t="s">
        <v>652</v>
      </c>
      <c r="C595" t="s">
        <v>1099</v>
      </c>
      <c r="D595">
        <v>-4142</v>
      </c>
      <c r="E595">
        <v>2</v>
      </c>
      <c r="F595">
        <v>-4142</v>
      </c>
      <c r="G595">
        <v>2</v>
      </c>
      <c r="H595">
        <v>-4142</v>
      </c>
      <c r="I595">
        <v>2</v>
      </c>
      <c r="J595">
        <v>-4142</v>
      </c>
      <c r="K595">
        <v>2</v>
      </c>
      <c r="L595">
        <v>-4142</v>
      </c>
      <c r="M595">
        <v>2</v>
      </c>
      <c r="N595">
        <v>-4142</v>
      </c>
      <c r="O595">
        <v>2</v>
      </c>
    </row>
    <row r="596" spans="1:15">
      <c r="A596" t="s">
        <v>380</v>
      </c>
      <c r="B596" t="s">
        <v>653</v>
      </c>
      <c r="C596" t="s">
        <v>1099</v>
      </c>
      <c r="D596">
        <v>-4142</v>
      </c>
      <c r="E596">
        <v>2</v>
      </c>
      <c r="F596">
        <v>-4142</v>
      </c>
      <c r="G596">
        <v>2</v>
      </c>
      <c r="H596">
        <v>-4142</v>
      </c>
      <c r="I596">
        <v>2</v>
      </c>
      <c r="J596">
        <v>-4142</v>
      </c>
      <c r="K596">
        <v>2</v>
      </c>
      <c r="L596">
        <v>-4142</v>
      </c>
      <c r="M596">
        <v>2</v>
      </c>
      <c r="N596">
        <v>-4142</v>
      </c>
      <c r="O596">
        <v>2</v>
      </c>
    </row>
    <row r="597" spans="1:15">
      <c r="A597" t="s">
        <v>380</v>
      </c>
      <c r="B597" t="s">
        <v>654</v>
      </c>
      <c r="C597" t="s">
        <v>1099</v>
      </c>
      <c r="D597">
        <v>-4142</v>
      </c>
      <c r="E597">
        <v>2</v>
      </c>
      <c r="F597">
        <v>-4142</v>
      </c>
      <c r="G597">
        <v>2</v>
      </c>
      <c r="H597">
        <v>-4142</v>
      </c>
      <c r="I597">
        <v>2</v>
      </c>
      <c r="J597">
        <v>-4142</v>
      </c>
      <c r="K597">
        <v>2</v>
      </c>
      <c r="L597">
        <v>-4142</v>
      </c>
      <c r="M597">
        <v>2</v>
      </c>
      <c r="N597">
        <v>-4142</v>
      </c>
      <c r="O597">
        <v>2</v>
      </c>
    </row>
    <row r="598" spans="1:15">
      <c r="A598" t="s">
        <v>380</v>
      </c>
      <c r="B598" t="s">
        <v>655</v>
      </c>
      <c r="C598" t="s">
        <v>1099</v>
      </c>
      <c r="D598">
        <v>-4142</v>
      </c>
      <c r="E598">
        <v>2</v>
      </c>
      <c r="F598">
        <v>-4142</v>
      </c>
      <c r="G598">
        <v>2</v>
      </c>
      <c r="H598">
        <v>-4142</v>
      </c>
      <c r="I598">
        <v>2</v>
      </c>
      <c r="J598">
        <v>-4142</v>
      </c>
      <c r="K598">
        <v>2</v>
      </c>
      <c r="L598">
        <v>-4142</v>
      </c>
      <c r="M598">
        <v>2</v>
      </c>
      <c r="N598">
        <v>-4142</v>
      </c>
      <c r="O598">
        <v>2</v>
      </c>
    </row>
    <row r="599" spans="1:15">
      <c r="A599" t="s">
        <v>380</v>
      </c>
      <c r="B599" t="s">
        <v>656</v>
      </c>
      <c r="C599" t="s">
        <v>1099</v>
      </c>
      <c r="D599">
        <v>-4142</v>
      </c>
      <c r="E599">
        <v>2</v>
      </c>
      <c r="F599">
        <v>-4142</v>
      </c>
      <c r="G599">
        <v>2</v>
      </c>
      <c r="H599">
        <v>-4142</v>
      </c>
      <c r="I599">
        <v>2</v>
      </c>
      <c r="J599">
        <v>-4142</v>
      </c>
      <c r="K599">
        <v>2</v>
      </c>
      <c r="L599">
        <v>-4142</v>
      </c>
      <c r="M599">
        <v>2</v>
      </c>
      <c r="N599">
        <v>-4142</v>
      </c>
      <c r="O599">
        <v>2</v>
      </c>
    </row>
    <row r="600" spans="1:15">
      <c r="A600" t="s">
        <v>380</v>
      </c>
      <c r="B600" t="s">
        <v>657</v>
      </c>
      <c r="C600" t="s">
        <v>1099</v>
      </c>
      <c r="D600">
        <v>-4142</v>
      </c>
      <c r="E600">
        <v>2</v>
      </c>
      <c r="F600">
        <v>-4142</v>
      </c>
      <c r="G600">
        <v>2</v>
      </c>
      <c r="H600">
        <v>-4142</v>
      </c>
      <c r="I600">
        <v>2</v>
      </c>
      <c r="J600">
        <v>-4142</v>
      </c>
      <c r="K600">
        <v>2</v>
      </c>
      <c r="L600">
        <v>-4142</v>
      </c>
      <c r="M600">
        <v>2</v>
      </c>
      <c r="N600">
        <v>-4142</v>
      </c>
      <c r="O600">
        <v>2</v>
      </c>
    </row>
    <row r="601" spans="1:15">
      <c r="A601" t="s">
        <v>380</v>
      </c>
      <c r="B601" t="s">
        <v>658</v>
      </c>
      <c r="C601" t="s">
        <v>1099</v>
      </c>
      <c r="D601">
        <v>-4142</v>
      </c>
      <c r="E601">
        <v>2</v>
      </c>
      <c r="F601">
        <v>-4142</v>
      </c>
      <c r="G601">
        <v>2</v>
      </c>
      <c r="H601">
        <v>-4142</v>
      </c>
      <c r="I601">
        <v>2</v>
      </c>
      <c r="J601">
        <v>-4142</v>
      </c>
      <c r="K601">
        <v>2</v>
      </c>
      <c r="L601">
        <v>-4142</v>
      </c>
      <c r="M601">
        <v>2</v>
      </c>
      <c r="N601">
        <v>-4142</v>
      </c>
      <c r="O601">
        <v>2</v>
      </c>
    </row>
    <row r="602" spans="1:15">
      <c r="A602" t="s">
        <v>380</v>
      </c>
      <c r="B602" t="s">
        <v>659</v>
      </c>
      <c r="C602" t="s">
        <v>1099</v>
      </c>
      <c r="D602">
        <v>-4142</v>
      </c>
      <c r="E602">
        <v>2</v>
      </c>
      <c r="F602">
        <v>-4142</v>
      </c>
      <c r="G602">
        <v>2</v>
      </c>
      <c r="H602">
        <v>-4142</v>
      </c>
      <c r="I602">
        <v>2</v>
      </c>
      <c r="J602">
        <v>-4142</v>
      </c>
      <c r="K602">
        <v>2</v>
      </c>
      <c r="L602">
        <v>-4142</v>
      </c>
      <c r="M602">
        <v>2</v>
      </c>
      <c r="N602">
        <v>-4142</v>
      </c>
      <c r="O602">
        <v>2</v>
      </c>
    </row>
    <row r="603" spans="1:15">
      <c r="A603" t="s">
        <v>380</v>
      </c>
      <c r="B603" t="s">
        <v>660</v>
      </c>
      <c r="C603" t="s">
        <v>1099</v>
      </c>
      <c r="D603">
        <v>-4142</v>
      </c>
      <c r="E603">
        <v>2</v>
      </c>
      <c r="F603">
        <v>-4142</v>
      </c>
      <c r="G603">
        <v>2</v>
      </c>
      <c r="H603">
        <v>-4142</v>
      </c>
      <c r="I603">
        <v>2</v>
      </c>
      <c r="J603">
        <v>-4142</v>
      </c>
      <c r="K603">
        <v>2</v>
      </c>
      <c r="L603">
        <v>-4142</v>
      </c>
      <c r="M603">
        <v>2</v>
      </c>
      <c r="N603">
        <v>-4142</v>
      </c>
      <c r="O603">
        <v>2</v>
      </c>
    </row>
    <row r="604" spans="1:15">
      <c r="A604" t="s">
        <v>380</v>
      </c>
      <c r="B604" t="s">
        <v>661</v>
      </c>
      <c r="C604" t="s">
        <v>1099</v>
      </c>
      <c r="D604">
        <v>-4142</v>
      </c>
      <c r="E604">
        <v>2</v>
      </c>
      <c r="F604">
        <v>-4142</v>
      </c>
      <c r="G604">
        <v>2</v>
      </c>
      <c r="H604">
        <v>-4142</v>
      </c>
      <c r="I604">
        <v>2</v>
      </c>
      <c r="J604">
        <v>-4142</v>
      </c>
      <c r="K604">
        <v>2</v>
      </c>
      <c r="L604">
        <v>-4142</v>
      </c>
      <c r="M604">
        <v>2</v>
      </c>
      <c r="N604">
        <v>-4142</v>
      </c>
      <c r="O604">
        <v>2</v>
      </c>
    </row>
    <row r="605" spans="1:15">
      <c r="A605" t="s">
        <v>380</v>
      </c>
      <c r="B605" t="s">
        <v>1435</v>
      </c>
      <c r="C605" t="s">
        <v>1099</v>
      </c>
      <c r="D605">
        <v>-4142</v>
      </c>
      <c r="E605">
        <v>2</v>
      </c>
      <c r="F605">
        <v>-4142</v>
      </c>
      <c r="G605">
        <v>2</v>
      </c>
      <c r="H605">
        <v>-4142</v>
      </c>
      <c r="I605">
        <v>2</v>
      </c>
      <c r="J605">
        <v>-4142</v>
      </c>
      <c r="K605">
        <v>2</v>
      </c>
      <c r="L605">
        <v>-4142</v>
      </c>
      <c r="M605">
        <v>2</v>
      </c>
      <c r="N605">
        <v>-4142</v>
      </c>
      <c r="O605">
        <v>2</v>
      </c>
    </row>
    <row r="606" spans="1:15">
      <c r="A606" t="s">
        <v>380</v>
      </c>
      <c r="B606" t="s">
        <v>1436</v>
      </c>
      <c r="C606" t="s">
        <v>1099</v>
      </c>
      <c r="D606">
        <v>-4142</v>
      </c>
      <c r="E606">
        <v>2</v>
      </c>
      <c r="F606">
        <v>-4142</v>
      </c>
      <c r="G606">
        <v>2</v>
      </c>
      <c r="H606">
        <v>-4142</v>
      </c>
      <c r="I606">
        <v>2</v>
      </c>
      <c r="J606">
        <v>-4142</v>
      </c>
      <c r="K606">
        <v>2</v>
      </c>
      <c r="L606">
        <v>-4142</v>
      </c>
      <c r="M606">
        <v>2</v>
      </c>
      <c r="N606">
        <v>-4142</v>
      </c>
      <c r="O606">
        <v>2</v>
      </c>
    </row>
    <row r="607" spans="1:15">
      <c r="A607" t="s">
        <v>380</v>
      </c>
      <c r="B607" t="s">
        <v>1437</v>
      </c>
      <c r="C607" t="s">
        <v>1099</v>
      </c>
      <c r="D607">
        <v>-4142</v>
      </c>
      <c r="E607">
        <v>2</v>
      </c>
      <c r="F607">
        <v>-4142</v>
      </c>
      <c r="G607">
        <v>2</v>
      </c>
      <c r="H607">
        <v>-4142</v>
      </c>
      <c r="I607">
        <v>2</v>
      </c>
      <c r="J607">
        <v>-4142</v>
      </c>
      <c r="K607">
        <v>2</v>
      </c>
      <c r="L607">
        <v>-4142</v>
      </c>
      <c r="M607">
        <v>2</v>
      </c>
      <c r="N607">
        <v>-4142</v>
      </c>
      <c r="O607">
        <v>2</v>
      </c>
    </row>
    <row r="608" spans="1:15">
      <c r="A608" t="s">
        <v>380</v>
      </c>
      <c r="B608" t="s">
        <v>1438</v>
      </c>
      <c r="C608" t="s">
        <v>1099</v>
      </c>
      <c r="D608">
        <v>-4142</v>
      </c>
      <c r="E608">
        <v>2</v>
      </c>
      <c r="F608">
        <v>-4142</v>
      </c>
      <c r="G608">
        <v>2</v>
      </c>
      <c r="H608">
        <v>-4142</v>
      </c>
      <c r="I608">
        <v>2</v>
      </c>
      <c r="J608">
        <v>-4142</v>
      </c>
      <c r="K608">
        <v>2</v>
      </c>
      <c r="L608">
        <v>-4142</v>
      </c>
      <c r="M608">
        <v>2</v>
      </c>
      <c r="N608">
        <v>-4142</v>
      </c>
      <c r="O608">
        <v>2</v>
      </c>
    </row>
    <row r="609" spans="1:15">
      <c r="A609" t="s">
        <v>380</v>
      </c>
      <c r="B609" t="s">
        <v>1439</v>
      </c>
      <c r="C609" t="s">
        <v>1099</v>
      </c>
      <c r="D609">
        <v>-4142</v>
      </c>
      <c r="E609">
        <v>2</v>
      </c>
      <c r="F609">
        <v>-4142</v>
      </c>
      <c r="G609">
        <v>2</v>
      </c>
      <c r="H609">
        <v>-4142</v>
      </c>
      <c r="I609">
        <v>2</v>
      </c>
      <c r="J609">
        <v>-4142</v>
      </c>
      <c r="K609">
        <v>2</v>
      </c>
      <c r="L609">
        <v>-4142</v>
      </c>
      <c r="M609">
        <v>2</v>
      </c>
      <c r="N609">
        <v>-4142</v>
      </c>
      <c r="O609">
        <v>2</v>
      </c>
    </row>
    <row r="610" spans="1:15">
      <c r="A610" t="s">
        <v>380</v>
      </c>
      <c r="B610" t="s">
        <v>1440</v>
      </c>
      <c r="C610" t="s">
        <v>1099</v>
      </c>
      <c r="D610">
        <v>-4142</v>
      </c>
      <c r="E610">
        <v>2</v>
      </c>
      <c r="F610">
        <v>-4142</v>
      </c>
      <c r="G610">
        <v>2</v>
      </c>
      <c r="H610">
        <v>-4142</v>
      </c>
      <c r="I610">
        <v>2</v>
      </c>
      <c r="J610">
        <v>-4142</v>
      </c>
      <c r="K610">
        <v>2</v>
      </c>
      <c r="L610">
        <v>-4142</v>
      </c>
      <c r="M610">
        <v>2</v>
      </c>
      <c r="N610">
        <v>-4142</v>
      </c>
      <c r="O610">
        <v>2</v>
      </c>
    </row>
    <row r="611" spans="1:15">
      <c r="A611" t="s">
        <v>380</v>
      </c>
      <c r="B611" t="s">
        <v>1441</v>
      </c>
      <c r="C611" t="s">
        <v>1099</v>
      </c>
      <c r="D611">
        <v>-4142</v>
      </c>
      <c r="E611">
        <v>2</v>
      </c>
      <c r="F611">
        <v>-4142</v>
      </c>
      <c r="G611">
        <v>2</v>
      </c>
      <c r="H611">
        <v>-4142</v>
      </c>
      <c r="I611">
        <v>2</v>
      </c>
      <c r="J611">
        <v>-4142</v>
      </c>
      <c r="K611">
        <v>2</v>
      </c>
      <c r="L611">
        <v>-4142</v>
      </c>
      <c r="M611">
        <v>2</v>
      </c>
      <c r="N611">
        <v>-4142</v>
      </c>
      <c r="O611">
        <v>2</v>
      </c>
    </row>
    <row r="612" spans="1:15">
      <c r="A612" t="s">
        <v>380</v>
      </c>
      <c r="B612" t="s">
        <v>1442</v>
      </c>
      <c r="C612" t="s">
        <v>1099</v>
      </c>
      <c r="D612">
        <v>-4142</v>
      </c>
      <c r="E612">
        <v>2</v>
      </c>
      <c r="F612">
        <v>-4142</v>
      </c>
      <c r="G612">
        <v>2</v>
      </c>
      <c r="H612">
        <v>-4142</v>
      </c>
      <c r="I612">
        <v>2</v>
      </c>
      <c r="J612">
        <v>-4142</v>
      </c>
      <c r="K612">
        <v>2</v>
      </c>
      <c r="L612">
        <v>-4142</v>
      </c>
      <c r="M612">
        <v>2</v>
      </c>
      <c r="N612">
        <v>-4142</v>
      </c>
      <c r="O612">
        <v>2</v>
      </c>
    </row>
    <row r="613" spans="1:15">
      <c r="A613" t="s">
        <v>380</v>
      </c>
      <c r="B613" t="s">
        <v>1443</v>
      </c>
      <c r="C613" t="s">
        <v>1099</v>
      </c>
      <c r="D613">
        <v>-4142</v>
      </c>
      <c r="E613">
        <v>2</v>
      </c>
      <c r="F613">
        <v>-4142</v>
      </c>
      <c r="G613">
        <v>2</v>
      </c>
      <c r="H613">
        <v>-4142</v>
      </c>
      <c r="I613">
        <v>2</v>
      </c>
      <c r="J613">
        <v>-4142</v>
      </c>
      <c r="K613">
        <v>2</v>
      </c>
      <c r="L613">
        <v>-4142</v>
      </c>
      <c r="M613">
        <v>2</v>
      </c>
      <c r="N613">
        <v>-4142</v>
      </c>
      <c r="O613">
        <v>2</v>
      </c>
    </row>
    <row r="614" spans="1:15">
      <c r="A614" t="s">
        <v>380</v>
      </c>
      <c r="B614" t="s">
        <v>1444</v>
      </c>
      <c r="C614" t="s">
        <v>1099</v>
      </c>
      <c r="D614">
        <v>-4142</v>
      </c>
      <c r="E614">
        <v>2</v>
      </c>
      <c r="F614">
        <v>-4142</v>
      </c>
      <c r="G614">
        <v>2</v>
      </c>
      <c r="H614">
        <v>-4142</v>
      </c>
      <c r="I614">
        <v>2</v>
      </c>
      <c r="J614">
        <v>-4142</v>
      </c>
      <c r="K614">
        <v>2</v>
      </c>
      <c r="L614">
        <v>-4142</v>
      </c>
      <c r="M614">
        <v>2</v>
      </c>
      <c r="N614">
        <v>-4142</v>
      </c>
      <c r="O614">
        <v>2</v>
      </c>
    </row>
    <row r="615" spans="1:15">
      <c r="A615" t="s">
        <v>380</v>
      </c>
      <c r="B615" t="s">
        <v>1445</v>
      </c>
      <c r="C615" t="s">
        <v>1099</v>
      </c>
      <c r="D615">
        <v>-4142</v>
      </c>
      <c r="E615">
        <v>2</v>
      </c>
      <c r="F615">
        <v>-4142</v>
      </c>
      <c r="G615">
        <v>2</v>
      </c>
      <c r="H615">
        <v>-4142</v>
      </c>
      <c r="I615">
        <v>2</v>
      </c>
      <c r="J615">
        <v>-4142</v>
      </c>
      <c r="K615">
        <v>2</v>
      </c>
      <c r="L615">
        <v>-4142</v>
      </c>
      <c r="M615">
        <v>2</v>
      </c>
      <c r="N615">
        <v>-4142</v>
      </c>
      <c r="O615">
        <v>2</v>
      </c>
    </row>
    <row r="616" spans="1:15">
      <c r="A616" t="s">
        <v>380</v>
      </c>
      <c r="B616" t="s">
        <v>1446</v>
      </c>
      <c r="C616" t="s">
        <v>1099</v>
      </c>
      <c r="D616">
        <v>-4142</v>
      </c>
      <c r="E616">
        <v>2</v>
      </c>
      <c r="F616">
        <v>-4142</v>
      </c>
      <c r="G616">
        <v>2</v>
      </c>
      <c r="H616">
        <v>-4142</v>
      </c>
      <c r="I616">
        <v>2</v>
      </c>
      <c r="J616">
        <v>-4142</v>
      </c>
      <c r="K616">
        <v>2</v>
      </c>
      <c r="L616">
        <v>-4142</v>
      </c>
      <c r="M616">
        <v>2</v>
      </c>
      <c r="N616">
        <v>-4142</v>
      </c>
      <c r="O616">
        <v>2</v>
      </c>
    </row>
    <row r="617" spans="1:15">
      <c r="A617" t="s">
        <v>380</v>
      </c>
      <c r="B617" t="s">
        <v>1447</v>
      </c>
      <c r="C617" t="s">
        <v>1099</v>
      </c>
      <c r="D617">
        <v>-4142</v>
      </c>
      <c r="E617">
        <v>2</v>
      </c>
      <c r="F617">
        <v>-4142</v>
      </c>
      <c r="G617">
        <v>2</v>
      </c>
      <c r="H617">
        <v>-4142</v>
      </c>
      <c r="I617">
        <v>2</v>
      </c>
      <c r="J617">
        <v>-4142</v>
      </c>
      <c r="K617">
        <v>2</v>
      </c>
      <c r="L617">
        <v>-4142</v>
      </c>
      <c r="M617">
        <v>2</v>
      </c>
      <c r="N617">
        <v>-4142</v>
      </c>
      <c r="O617">
        <v>2</v>
      </c>
    </row>
    <row r="618" spans="1:15">
      <c r="A618" t="s">
        <v>380</v>
      </c>
      <c r="B618" t="s">
        <v>1448</v>
      </c>
      <c r="C618" t="s">
        <v>1099</v>
      </c>
      <c r="D618">
        <v>-4142</v>
      </c>
      <c r="E618">
        <v>2</v>
      </c>
      <c r="F618">
        <v>-4142</v>
      </c>
      <c r="G618">
        <v>2</v>
      </c>
      <c r="H618">
        <v>-4142</v>
      </c>
      <c r="I618">
        <v>2</v>
      </c>
      <c r="J618">
        <v>-4142</v>
      </c>
      <c r="K618">
        <v>2</v>
      </c>
      <c r="L618">
        <v>-4142</v>
      </c>
      <c r="M618">
        <v>2</v>
      </c>
      <c r="N618">
        <v>-4142</v>
      </c>
      <c r="O618">
        <v>2</v>
      </c>
    </row>
    <row r="619" spans="1:15">
      <c r="A619" t="s">
        <v>380</v>
      </c>
      <c r="B619" t="s">
        <v>1449</v>
      </c>
      <c r="C619" t="s">
        <v>1099</v>
      </c>
      <c r="D619">
        <v>-4142</v>
      </c>
      <c r="E619">
        <v>2</v>
      </c>
      <c r="F619">
        <v>-4142</v>
      </c>
      <c r="G619">
        <v>2</v>
      </c>
      <c r="H619">
        <v>-4142</v>
      </c>
      <c r="I619">
        <v>2</v>
      </c>
      <c r="J619">
        <v>-4142</v>
      </c>
      <c r="K619">
        <v>2</v>
      </c>
      <c r="L619">
        <v>-4142</v>
      </c>
      <c r="M619">
        <v>2</v>
      </c>
      <c r="N619">
        <v>-4142</v>
      </c>
      <c r="O619">
        <v>2</v>
      </c>
    </row>
    <row r="620" spans="1:15">
      <c r="A620" t="s">
        <v>380</v>
      </c>
      <c r="B620" t="s">
        <v>1450</v>
      </c>
      <c r="C620" t="s">
        <v>1099</v>
      </c>
      <c r="D620">
        <v>-4142</v>
      </c>
      <c r="E620">
        <v>2</v>
      </c>
      <c r="F620">
        <v>-4142</v>
      </c>
      <c r="G620">
        <v>2</v>
      </c>
      <c r="H620">
        <v>-4142</v>
      </c>
      <c r="I620">
        <v>2</v>
      </c>
      <c r="J620">
        <v>-4142</v>
      </c>
      <c r="K620">
        <v>2</v>
      </c>
      <c r="L620">
        <v>-4142</v>
      </c>
      <c r="M620">
        <v>2</v>
      </c>
      <c r="N620">
        <v>-4142</v>
      </c>
      <c r="O620">
        <v>2</v>
      </c>
    </row>
    <row r="621" spans="1:15">
      <c r="A621" t="s">
        <v>380</v>
      </c>
      <c r="B621" t="s">
        <v>1451</v>
      </c>
      <c r="C621" t="s">
        <v>1099</v>
      </c>
      <c r="D621">
        <v>-4142</v>
      </c>
      <c r="E621">
        <v>2</v>
      </c>
      <c r="F621">
        <v>-4142</v>
      </c>
      <c r="G621">
        <v>2</v>
      </c>
      <c r="H621">
        <v>-4142</v>
      </c>
      <c r="I621">
        <v>2</v>
      </c>
      <c r="J621">
        <v>-4142</v>
      </c>
      <c r="K621">
        <v>2</v>
      </c>
      <c r="L621">
        <v>-4142</v>
      </c>
      <c r="M621">
        <v>2</v>
      </c>
      <c r="N621">
        <v>-4142</v>
      </c>
      <c r="O621">
        <v>2</v>
      </c>
    </row>
    <row r="622" spans="1:15">
      <c r="A622" t="s">
        <v>380</v>
      </c>
      <c r="B622" t="s">
        <v>662</v>
      </c>
      <c r="C622" t="s">
        <v>1099</v>
      </c>
      <c r="D622">
        <v>-4142</v>
      </c>
      <c r="E622">
        <v>2</v>
      </c>
      <c r="F622">
        <v>-4142</v>
      </c>
      <c r="G622">
        <v>2</v>
      </c>
      <c r="H622">
        <v>-4142</v>
      </c>
      <c r="I622">
        <v>2</v>
      </c>
      <c r="J622">
        <v>-4142</v>
      </c>
      <c r="K622">
        <v>2</v>
      </c>
      <c r="L622">
        <v>-4142</v>
      </c>
      <c r="M622">
        <v>2</v>
      </c>
      <c r="N622">
        <v>-4142</v>
      </c>
      <c r="O622">
        <v>2</v>
      </c>
    </row>
    <row r="623" spans="1:15">
      <c r="A623" t="s">
        <v>380</v>
      </c>
      <c r="B623" t="s">
        <v>663</v>
      </c>
      <c r="C623" t="s">
        <v>1099</v>
      </c>
      <c r="D623">
        <v>-4142</v>
      </c>
      <c r="E623">
        <v>2</v>
      </c>
      <c r="F623">
        <v>-4142</v>
      </c>
      <c r="G623">
        <v>2</v>
      </c>
      <c r="H623">
        <v>-4142</v>
      </c>
      <c r="I623">
        <v>2</v>
      </c>
      <c r="J623">
        <v>-4142</v>
      </c>
      <c r="K623">
        <v>2</v>
      </c>
      <c r="L623">
        <v>-4142</v>
      </c>
      <c r="M623">
        <v>2</v>
      </c>
      <c r="N623">
        <v>-4142</v>
      </c>
      <c r="O623">
        <v>2</v>
      </c>
    </row>
    <row r="624" spans="1:15">
      <c r="A624" t="s">
        <v>380</v>
      </c>
      <c r="B624" t="s">
        <v>664</v>
      </c>
      <c r="C624" t="s">
        <v>1099</v>
      </c>
      <c r="D624">
        <v>-4142</v>
      </c>
      <c r="E624">
        <v>2</v>
      </c>
      <c r="F624">
        <v>-4142</v>
      </c>
      <c r="G624">
        <v>2</v>
      </c>
      <c r="H624">
        <v>-4142</v>
      </c>
      <c r="I624">
        <v>2</v>
      </c>
      <c r="J624">
        <v>-4142</v>
      </c>
      <c r="K624">
        <v>2</v>
      </c>
      <c r="L624">
        <v>-4142</v>
      </c>
      <c r="M624">
        <v>2</v>
      </c>
      <c r="N624">
        <v>-4142</v>
      </c>
      <c r="O624">
        <v>2</v>
      </c>
    </row>
    <row r="625" spans="1:15">
      <c r="A625" t="s">
        <v>380</v>
      </c>
      <c r="B625" t="s">
        <v>665</v>
      </c>
      <c r="C625" t="s">
        <v>1099</v>
      </c>
      <c r="D625">
        <v>-4142</v>
      </c>
      <c r="E625">
        <v>2</v>
      </c>
      <c r="F625">
        <v>-4142</v>
      </c>
      <c r="G625">
        <v>2</v>
      </c>
      <c r="H625">
        <v>-4142</v>
      </c>
      <c r="I625">
        <v>2</v>
      </c>
      <c r="J625">
        <v>-4142</v>
      </c>
      <c r="K625">
        <v>2</v>
      </c>
      <c r="L625">
        <v>-4142</v>
      </c>
      <c r="M625">
        <v>2</v>
      </c>
      <c r="N625">
        <v>-4142</v>
      </c>
      <c r="O625">
        <v>2</v>
      </c>
    </row>
    <row r="626" spans="1:15">
      <c r="A626" t="s">
        <v>380</v>
      </c>
      <c r="B626" t="s">
        <v>666</v>
      </c>
      <c r="C626" t="s">
        <v>1099</v>
      </c>
      <c r="D626">
        <v>-4142</v>
      </c>
      <c r="E626">
        <v>2</v>
      </c>
      <c r="F626">
        <v>-4142</v>
      </c>
      <c r="G626">
        <v>2</v>
      </c>
      <c r="H626">
        <v>-4142</v>
      </c>
      <c r="I626">
        <v>2</v>
      </c>
      <c r="J626">
        <v>-4142</v>
      </c>
      <c r="K626">
        <v>2</v>
      </c>
      <c r="L626">
        <v>-4142</v>
      </c>
      <c r="M626">
        <v>2</v>
      </c>
      <c r="N626">
        <v>-4142</v>
      </c>
      <c r="O626">
        <v>2</v>
      </c>
    </row>
    <row r="627" spans="1:15">
      <c r="A627" t="s">
        <v>380</v>
      </c>
      <c r="B627" t="s">
        <v>667</v>
      </c>
      <c r="C627" t="s">
        <v>1099</v>
      </c>
      <c r="D627">
        <v>-4142</v>
      </c>
      <c r="E627">
        <v>2</v>
      </c>
      <c r="F627">
        <v>-4142</v>
      </c>
      <c r="G627">
        <v>2</v>
      </c>
      <c r="H627">
        <v>-4142</v>
      </c>
      <c r="I627">
        <v>2</v>
      </c>
      <c r="J627">
        <v>-4142</v>
      </c>
      <c r="K627">
        <v>2</v>
      </c>
      <c r="L627">
        <v>-4142</v>
      </c>
      <c r="M627">
        <v>2</v>
      </c>
      <c r="N627">
        <v>-4142</v>
      </c>
      <c r="O627">
        <v>2</v>
      </c>
    </row>
    <row r="628" spans="1:15">
      <c r="A628" t="s">
        <v>380</v>
      </c>
      <c r="B628" t="s">
        <v>668</v>
      </c>
      <c r="C628" t="s">
        <v>1099</v>
      </c>
      <c r="D628">
        <v>-4142</v>
      </c>
      <c r="E628">
        <v>2</v>
      </c>
      <c r="F628">
        <v>-4142</v>
      </c>
      <c r="G628">
        <v>2</v>
      </c>
      <c r="H628">
        <v>-4142</v>
      </c>
      <c r="I628">
        <v>2</v>
      </c>
      <c r="J628">
        <v>-4142</v>
      </c>
      <c r="K628">
        <v>2</v>
      </c>
      <c r="L628">
        <v>-4142</v>
      </c>
      <c r="M628">
        <v>2</v>
      </c>
      <c r="N628">
        <v>-4142</v>
      </c>
      <c r="O628">
        <v>2</v>
      </c>
    </row>
    <row r="629" spans="1:15">
      <c r="A629" t="s">
        <v>380</v>
      </c>
      <c r="B629" t="s">
        <v>669</v>
      </c>
      <c r="C629" t="s">
        <v>1099</v>
      </c>
      <c r="D629">
        <v>-4142</v>
      </c>
      <c r="E629">
        <v>2</v>
      </c>
      <c r="F629">
        <v>-4142</v>
      </c>
      <c r="G629">
        <v>2</v>
      </c>
      <c r="H629">
        <v>-4142</v>
      </c>
      <c r="I629">
        <v>2</v>
      </c>
      <c r="J629">
        <v>-4142</v>
      </c>
      <c r="K629">
        <v>2</v>
      </c>
      <c r="L629">
        <v>-4142</v>
      </c>
      <c r="M629">
        <v>2</v>
      </c>
      <c r="N629">
        <v>-4142</v>
      </c>
      <c r="O629">
        <v>2</v>
      </c>
    </row>
    <row r="630" spans="1:15">
      <c r="A630" t="s">
        <v>380</v>
      </c>
      <c r="B630" t="s">
        <v>670</v>
      </c>
      <c r="C630" t="s">
        <v>1099</v>
      </c>
      <c r="D630">
        <v>-4142</v>
      </c>
      <c r="E630">
        <v>2</v>
      </c>
      <c r="F630">
        <v>-4142</v>
      </c>
      <c r="G630">
        <v>2</v>
      </c>
      <c r="H630">
        <v>-4142</v>
      </c>
      <c r="I630">
        <v>2</v>
      </c>
      <c r="J630">
        <v>-4142</v>
      </c>
      <c r="K630">
        <v>2</v>
      </c>
      <c r="L630">
        <v>-4142</v>
      </c>
      <c r="M630">
        <v>2</v>
      </c>
      <c r="N630">
        <v>-4142</v>
      </c>
      <c r="O630">
        <v>2</v>
      </c>
    </row>
    <row r="631" spans="1:15">
      <c r="A631" t="s">
        <v>380</v>
      </c>
      <c r="B631" t="s">
        <v>671</v>
      </c>
      <c r="C631" t="s">
        <v>1099</v>
      </c>
      <c r="D631">
        <v>-4142</v>
      </c>
      <c r="E631">
        <v>2</v>
      </c>
      <c r="F631">
        <v>-4142</v>
      </c>
      <c r="G631">
        <v>2</v>
      </c>
      <c r="H631">
        <v>-4142</v>
      </c>
      <c r="I631">
        <v>2</v>
      </c>
      <c r="J631">
        <v>-4142</v>
      </c>
      <c r="K631">
        <v>2</v>
      </c>
      <c r="L631">
        <v>-4142</v>
      </c>
      <c r="M631">
        <v>2</v>
      </c>
      <c r="N631">
        <v>-4142</v>
      </c>
      <c r="O631">
        <v>2</v>
      </c>
    </row>
    <row r="632" spans="1:15">
      <c r="A632" t="s">
        <v>380</v>
      </c>
      <c r="B632" t="s">
        <v>672</v>
      </c>
      <c r="C632" t="s">
        <v>1099</v>
      </c>
      <c r="D632">
        <v>-4142</v>
      </c>
      <c r="E632">
        <v>2</v>
      </c>
      <c r="F632">
        <v>-4142</v>
      </c>
      <c r="G632">
        <v>2</v>
      </c>
      <c r="H632">
        <v>-4142</v>
      </c>
      <c r="I632">
        <v>2</v>
      </c>
      <c r="J632">
        <v>-4142</v>
      </c>
      <c r="K632">
        <v>2</v>
      </c>
      <c r="L632">
        <v>-4142</v>
      </c>
      <c r="M632">
        <v>2</v>
      </c>
      <c r="N632">
        <v>-4142</v>
      </c>
      <c r="O632">
        <v>2</v>
      </c>
    </row>
    <row r="633" spans="1:15">
      <c r="A633" t="s">
        <v>380</v>
      </c>
      <c r="B633" t="s">
        <v>673</v>
      </c>
      <c r="C633" t="s">
        <v>1099</v>
      </c>
      <c r="D633">
        <v>-4142</v>
      </c>
      <c r="E633">
        <v>2</v>
      </c>
      <c r="F633">
        <v>-4142</v>
      </c>
      <c r="G633">
        <v>2</v>
      </c>
      <c r="H633">
        <v>-4142</v>
      </c>
      <c r="I633">
        <v>2</v>
      </c>
      <c r="J633">
        <v>-4142</v>
      </c>
      <c r="K633">
        <v>2</v>
      </c>
      <c r="L633">
        <v>-4142</v>
      </c>
      <c r="M633">
        <v>2</v>
      </c>
      <c r="N633">
        <v>-4142</v>
      </c>
      <c r="O633">
        <v>2</v>
      </c>
    </row>
    <row r="634" spans="1:15">
      <c r="A634" t="s">
        <v>380</v>
      </c>
      <c r="B634" t="s">
        <v>674</v>
      </c>
      <c r="C634" t="s">
        <v>1099</v>
      </c>
      <c r="D634">
        <v>-4142</v>
      </c>
      <c r="E634">
        <v>2</v>
      </c>
      <c r="F634">
        <v>-4142</v>
      </c>
      <c r="G634">
        <v>2</v>
      </c>
      <c r="H634">
        <v>-4142</v>
      </c>
      <c r="I634">
        <v>2</v>
      </c>
      <c r="J634">
        <v>-4142</v>
      </c>
      <c r="K634">
        <v>2</v>
      </c>
      <c r="L634">
        <v>-4142</v>
      </c>
      <c r="M634">
        <v>2</v>
      </c>
      <c r="N634">
        <v>-4142</v>
      </c>
      <c r="O634">
        <v>2</v>
      </c>
    </row>
    <row r="635" spans="1:15">
      <c r="A635" t="s">
        <v>380</v>
      </c>
      <c r="B635" t="s">
        <v>675</v>
      </c>
      <c r="C635" t="s">
        <v>1099</v>
      </c>
      <c r="D635">
        <v>-4142</v>
      </c>
      <c r="E635">
        <v>2</v>
      </c>
      <c r="F635">
        <v>-4142</v>
      </c>
      <c r="G635">
        <v>2</v>
      </c>
      <c r="H635">
        <v>-4142</v>
      </c>
      <c r="I635">
        <v>2</v>
      </c>
      <c r="J635">
        <v>-4142</v>
      </c>
      <c r="K635">
        <v>2</v>
      </c>
      <c r="L635">
        <v>-4142</v>
      </c>
      <c r="M635">
        <v>2</v>
      </c>
      <c r="N635">
        <v>-4142</v>
      </c>
      <c r="O635">
        <v>2</v>
      </c>
    </row>
    <row r="636" spans="1:15">
      <c r="A636" t="s">
        <v>380</v>
      </c>
      <c r="B636" t="s">
        <v>1452</v>
      </c>
      <c r="C636" t="s">
        <v>1099</v>
      </c>
      <c r="D636">
        <v>-4142</v>
      </c>
      <c r="E636">
        <v>2</v>
      </c>
      <c r="F636">
        <v>-4142</v>
      </c>
      <c r="G636">
        <v>2</v>
      </c>
      <c r="H636">
        <v>-4142</v>
      </c>
      <c r="I636">
        <v>2</v>
      </c>
      <c r="J636">
        <v>-4142</v>
      </c>
      <c r="K636">
        <v>2</v>
      </c>
      <c r="L636">
        <v>-4142</v>
      </c>
      <c r="M636">
        <v>2</v>
      </c>
      <c r="N636">
        <v>-4142</v>
      </c>
      <c r="O636">
        <v>2</v>
      </c>
    </row>
    <row r="637" spans="1:15">
      <c r="A637" t="s">
        <v>380</v>
      </c>
      <c r="B637" t="s">
        <v>1453</v>
      </c>
      <c r="C637" t="s">
        <v>1099</v>
      </c>
      <c r="D637">
        <v>-4142</v>
      </c>
      <c r="E637">
        <v>2</v>
      </c>
      <c r="F637">
        <v>-4142</v>
      </c>
      <c r="G637">
        <v>2</v>
      </c>
      <c r="H637">
        <v>-4142</v>
      </c>
      <c r="I637">
        <v>2</v>
      </c>
      <c r="J637">
        <v>-4142</v>
      </c>
      <c r="K637">
        <v>2</v>
      </c>
      <c r="L637">
        <v>-4142</v>
      </c>
      <c r="M637">
        <v>2</v>
      </c>
      <c r="N637">
        <v>-4142</v>
      </c>
      <c r="O637">
        <v>2</v>
      </c>
    </row>
    <row r="638" spans="1:15">
      <c r="A638" t="s">
        <v>380</v>
      </c>
      <c r="B638" t="s">
        <v>1454</v>
      </c>
      <c r="C638" t="s">
        <v>1099</v>
      </c>
      <c r="D638">
        <v>-4142</v>
      </c>
      <c r="E638">
        <v>2</v>
      </c>
      <c r="F638">
        <v>-4142</v>
      </c>
      <c r="G638">
        <v>2</v>
      </c>
      <c r="H638">
        <v>-4142</v>
      </c>
      <c r="I638">
        <v>2</v>
      </c>
      <c r="J638">
        <v>-4142</v>
      </c>
      <c r="K638">
        <v>2</v>
      </c>
      <c r="L638">
        <v>-4142</v>
      </c>
      <c r="M638">
        <v>2</v>
      </c>
      <c r="N638">
        <v>-4142</v>
      </c>
      <c r="O638">
        <v>2</v>
      </c>
    </row>
    <row r="639" spans="1:15">
      <c r="A639" t="s">
        <v>380</v>
      </c>
      <c r="B639" t="s">
        <v>1455</v>
      </c>
      <c r="C639" t="s">
        <v>1099</v>
      </c>
      <c r="D639">
        <v>-4142</v>
      </c>
      <c r="E639">
        <v>2</v>
      </c>
      <c r="F639">
        <v>-4142</v>
      </c>
      <c r="G639">
        <v>2</v>
      </c>
      <c r="H639">
        <v>-4142</v>
      </c>
      <c r="I639">
        <v>2</v>
      </c>
      <c r="J639">
        <v>-4142</v>
      </c>
      <c r="K639">
        <v>2</v>
      </c>
      <c r="L639">
        <v>-4142</v>
      </c>
      <c r="M639">
        <v>2</v>
      </c>
      <c r="N639">
        <v>-4142</v>
      </c>
      <c r="O639">
        <v>2</v>
      </c>
    </row>
    <row r="640" spans="1:15">
      <c r="A640" t="s">
        <v>380</v>
      </c>
      <c r="B640" t="s">
        <v>1456</v>
      </c>
      <c r="C640" t="s">
        <v>1099</v>
      </c>
      <c r="D640">
        <v>-4142</v>
      </c>
      <c r="E640">
        <v>2</v>
      </c>
      <c r="F640">
        <v>-4142</v>
      </c>
      <c r="G640">
        <v>2</v>
      </c>
      <c r="H640">
        <v>-4142</v>
      </c>
      <c r="I640">
        <v>2</v>
      </c>
      <c r="J640">
        <v>-4142</v>
      </c>
      <c r="K640">
        <v>2</v>
      </c>
      <c r="L640">
        <v>-4142</v>
      </c>
      <c r="M640">
        <v>2</v>
      </c>
      <c r="N640">
        <v>-4142</v>
      </c>
      <c r="O640">
        <v>2</v>
      </c>
    </row>
    <row r="641" spans="1:15">
      <c r="A641" t="s">
        <v>380</v>
      </c>
      <c r="B641" t="s">
        <v>1457</v>
      </c>
      <c r="C641" t="s">
        <v>1099</v>
      </c>
      <c r="D641">
        <v>-4142</v>
      </c>
      <c r="E641">
        <v>2</v>
      </c>
      <c r="F641">
        <v>-4142</v>
      </c>
      <c r="G641">
        <v>2</v>
      </c>
      <c r="H641">
        <v>-4142</v>
      </c>
      <c r="I641">
        <v>2</v>
      </c>
      <c r="J641">
        <v>-4142</v>
      </c>
      <c r="K641">
        <v>2</v>
      </c>
      <c r="L641">
        <v>-4142</v>
      </c>
      <c r="M641">
        <v>2</v>
      </c>
      <c r="N641">
        <v>-4142</v>
      </c>
      <c r="O641">
        <v>2</v>
      </c>
    </row>
    <row r="642" spans="1:15">
      <c r="A642" t="s">
        <v>380</v>
      </c>
      <c r="B642" t="s">
        <v>1458</v>
      </c>
      <c r="C642" t="s">
        <v>1099</v>
      </c>
      <c r="D642">
        <v>-4142</v>
      </c>
      <c r="E642">
        <v>2</v>
      </c>
      <c r="F642">
        <v>-4142</v>
      </c>
      <c r="G642">
        <v>2</v>
      </c>
      <c r="H642">
        <v>-4142</v>
      </c>
      <c r="I642">
        <v>2</v>
      </c>
      <c r="J642">
        <v>-4142</v>
      </c>
      <c r="K642">
        <v>2</v>
      </c>
      <c r="L642">
        <v>-4142</v>
      </c>
      <c r="M642">
        <v>2</v>
      </c>
      <c r="N642">
        <v>-4142</v>
      </c>
      <c r="O642">
        <v>2</v>
      </c>
    </row>
    <row r="643" spans="1:15">
      <c r="A643" t="s">
        <v>380</v>
      </c>
      <c r="B643" t="s">
        <v>1459</v>
      </c>
      <c r="C643" t="s">
        <v>1099</v>
      </c>
      <c r="D643">
        <v>-4142</v>
      </c>
      <c r="E643">
        <v>2</v>
      </c>
      <c r="F643">
        <v>-4142</v>
      </c>
      <c r="G643">
        <v>2</v>
      </c>
      <c r="H643">
        <v>-4142</v>
      </c>
      <c r="I643">
        <v>2</v>
      </c>
      <c r="J643">
        <v>-4142</v>
      </c>
      <c r="K643">
        <v>2</v>
      </c>
      <c r="L643">
        <v>-4142</v>
      </c>
      <c r="M643">
        <v>2</v>
      </c>
      <c r="N643">
        <v>-4142</v>
      </c>
      <c r="O643">
        <v>2</v>
      </c>
    </row>
    <row r="644" spans="1:15">
      <c r="A644" t="s">
        <v>380</v>
      </c>
      <c r="B644" t="s">
        <v>1460</v>
      </c>
      <c r="C644" t="s">
        <v>1099</v>
      </c>
      <c r="D644">
        <v>-4142</v>
      </c>
      <c r="E644">
        <v>2</v>
      </c>
      <c r="F644">
        <v>-4142</v>
      </c>
      <c r="G644">
        <v>2</v>
      </c>
      <c r="H644">
        <v>-4142</v>
      </c>
      <c r="I644">
        <v>2</v>
      </c>
      <c r="J644">
        <v>-4142</v>
      </c>
      <c r="K644">
        <v>2</v>
      </c>
      <c r="L644">
        <v>-4142</v>
      </c>
      <c r="M644">
        <v>2</v>
      </c>
      <c r="N644">
        <v>-4142</v>
      </c>
      <c r="O644">
        <v>2</v>
      </c>
    </row>
    <row r="645" spans="1:15">
      <c r="A645" t="s">
        <v>380</v>
      </c>
      <c r="B645" t="s">
        <v>1461</v>
      </c>
      <c r="C645" t="s">
        <v>1099</v>
      </c>
      <c r="D645">
        <v>-4142</v>
      </c>
      <c r="E645">
        <v>2</v>
      </c>
      <c r="F645">
        <v>-4142</v>
      </c>
      <c r="G645">
        <v>2</v>
      </c>
      <c r="H645">
        <v>-4142</v>
      </c>
      <c r="I645">
        <v>2</v>
      </c>
      <c r="J645">
        <v>-4142</v>
      </c>
      <c r="K645">
        <v>2</v>
      </c>
      <c r="L645">
        <v>-4142</v>
      </c>
      <c r="M645">
        <v>2</v>
      </c>
      <c r="N645">
        <v>-4142</v>
      </c>
      <c r="O645">
        <v>2</v>
      </c>
    </row>
    <row r="646" spans="1:15">
      <c r="A646" t="s">
        <v>380</v>
      </c>
      <c r="B646" t="s">
        <v>1462</v>
      </c>
      <c r="C646" t="s">
        <v>1099</v>
      </c>
      <c r="D646">
        <v>-4142</v>
      </c>
      <c r="E646">
        <v>2</v>
      </c>
      <c r="F646">
        <v>-4142</v>
      </c>
      <c r="G646">
        <v>2</v>
      </c>
      <c r="H646">
        <v>-4142</v>
      </c>
      <c r="I646">
        <v>2</v>
      </c>
      <c r="J646">
        <v>-4142</v>
      </c>
      <c r="K646">
        <v>2</v>
      </c>
      <c r="L646">
        <v>-4142</v>
      </c>
      <c r="M646">
        <v>2</v>
      </c>
      <c r="N646">
        <v>-4142</v>
      </c>
      <c r="O646">
        <v>2</v>
      </c>
    </row>
    <row r="647" spans="1:15">
      <c r="A647" t="s">
        <v>380</v>
      </c>
      <c r="B647" t="s">
        <v>1463</v>
      </c>
      <c r="C647" t="s">
        <v>1099</v>
      </c>
      <c r="D647">
        <v>-4142</v>
      </c>
      <c r="E647">
        <v>2</v>
      </c>
      <c r="F647">
        <v>-4142</v>
      </c>
      <c r="G647">
        <v>2</v>
      </c>
      <c r="H647">
        <v>-4142</v>
      </c>
      <c r="I647">
        <v>2</v>
      </c>
      <c r="J647">
        <v>-4142</v>
      </c>
      <c r="K647">
        <v>2</v>
      </c>
      <c r="L647">
        <v>-4142</v>
      </c>
      <c r="M647">
        <v>2</v>
      </c>
      <c r="N647">
        <v>-4142</v>
      </c>
      <c r="O647">
        <v>2</v>
      </c>
    </row>
    <row r="648" spans="1:15">
      <c r="A648" t="s">
        <v>380</v>
      </c>
      <c r="B648" t="s">
        <v>1464</v>
      </c>
      <c r="C648" t="s">
        <v>1099</v>
      </c>
      <c r="D648">
        <v>-4142</v>
      </c>
      <c r="E648">
        <v>2</v>
      </c>
      <c r="F648">
        <v>-4142</v>
      </c>
      <c r="G648">
        <v>2</v>
      </c>
      <c r="H648">
        <v>-4142</v>
      </c>
      <c r="I648">
        <v>2</v>
      </c>
      <c r="J648">
        <v>-4142</v>
      </c>
      <c r="K648">
        <v>2</v>
      </c>
      <c r="L648">
        <v>-4142</v>
      </c>
      <c r="M648">
        <v>2</v>
      </c>
      <c r="N648">
        <v>-4142</v>
      </c>
      <c r="O648">
        <v>2</v>
      </c>
    </row>
    <row r="649" spans="1:15">
      <c r="A649" t="s">
        <v>380</v>
      </c>
      <c r="B649" t="s">
        <v>1465</v>
      </c>
      <c r="C649" t="s">
        <v>1099</v>
      </c>
      <c r="D649">
        <v>-4142</v>
      </c>
      <c r="E649">
        <v>2</v>
      </c>
      <c r="F649">
        <v>-4142</v>
      </c>
      <c r="G649">
        <v>2</v>
      </c>
      <c r="H649">
        <v>-4142</v>
      </c>
      <c r="I649">
        <v>2</v>
      </c>
      <c r="J649">
        <v>-4142</v>
      </c>
      <c r="K649">
        <v>2</v>
      </c>
      <c r="L649">
        <v>-4142</v>
      </c>
      <c r="M649">
        <v>2</v>
      </c>
      <c r="N649">
        <v>-4142</v>
      </c>
      <c r="O649">
        <v>2</v>
      </c>
    </row>
    <row r="650" spans="1:15">
      <c r="A650" t="s">
        <v>380</v>
      </c>
      <c r="B650" t="s">
        <v>1466</v>
      </c>
      <c r="C650" t="s">
        <v>1099</v>
      </c>
      <c r="D650">
        <v>-4142</v>
      </c>
      <c r="E650">
        <v>2</v>
      </c>
      <c r="F650">
        <v>-4142</v>
      </c>
      <c r="G650">
        <v>2</v>
      </c>
      <c r="H650">
        <v>-4142</v>
      </c>
      <c r="I650">
        <v>2</v>
      </c>
      <c r="J650">
        <v>-4142</v>
      </c>
      <c r="K650">
        <v>2</v>
      </c>
      <c r="L650">
        <v>-4142</v>
      </c>
      <c r="M650">
        <v>2</v>
      </c>
      <c r="N650">
        <v>-4142</v>
      </c>
      <c r="O650">
        <v>2</v>
      </c>
    </row>
    <row r="651" spans="1:15">
      <c r="A651" t="s">
        <v>380</v>
      </c>
      <c r="B651" t="s">
        <v>1467</v>
      </c>
      <c r="C651" t="s">
        <v>1099</v>
      </c>
      <c r="D651">
        <v>-4142</v>
      </c>
      <c r="E651">
        <v>2</v>
      </c>
      <c r="F651">
        <v>-4142</v>
      </c>
      <c r="G651">
        <v>2</v>
      </c>
      <c r="H651">
        <v>-4142</v>
      </c>
      <c r="I651">
        <v>2</v>
      </c>
      <c r="J651">
        <v>-4142</v>
      </c>
      <c r="K651">
        <v>2</v>
      </c>
      <c r="L651">
        <v>-4142</v>
      </c>
      <c r="M651">
        <v>2</v>
      </c>
      <c r="N651">
        <v>-4142</v>
      </c>
      <c r="O651">
        <v>2</v>
      </c>
    </row>
    <row r="652" spans="1:15">
      <c r="A652" t="s">
        <v>380</v>
      </c>
      <c r="B652" t="s">
        <v>1468</v>
      </c>
      <c r="C652" t="s">
        <v>1099</v>
      </c>
      <c r="D652">
        <v>-4142</v>
      </c>
      <c r="E652">
        <v>2</v>
      </c>
      <c r="F652">
        <v>-4142</v>
      </c>
      <c r="G652">
        <v>2</v>
      </c>
      <c r="H652">
        <v>-4142</v>
      </c>
      <c r="I652">
        <v>2</v>
      </c>
      <c r="J652">
        <v>-4142</v>
      </c>
      <c r="K652">
        <v>2</v>
      </c>
      <c r="L652">
        <v>-4142</v>
      </c>
      <c r="M652">
        <v>2</v>
      </c>
      <c r="N652">
        <v>-4142</v>
      </c>
      <c r="O652">
        <v>2</v>
      </c>
    </row>
    <row r="653" spans="1:15">
      <c r="A653" t="s">
        <v>380</v>
      </c>
      <c r="B653" t="s">
        <v>676</v>
      </c>
      <c r="C653" t="s">
        <v>1099</v>
      </c>
      <c r="D653">
        <v>-4142</v>
      </c>
      <c r="E653">
        <v>2</v>
      </c>
      <c r="F653">
        <v>-4142</v>
      </c>
      <c r="G653">
        <v>2</v>
      </c>
      <c r="H653">
        <v>-4142</v>
      </c>
      <c r="I653">
        <v>2</v>
      </c>
      <c r="J653">
        <v>-4142</v>
      </c>
      <c r="K653">
        <v>2</v>
      </c>
      <c r="L653">
        <v>-4142</v>
      </c>
      <c r="M653">
        <v>2</v>
      </c>
      <c r="N653">
        <v>-4142</v>
      </c>
      <c r="O653">
        <v>2</v>
      </c>
    </row>
    <row r="654" spans="1:15">
      <c r="A654" t="s">
        <v>380</v>
      </c>
      <c r="B654" t="s">
        <v>677</v>
      </c>
      <c r="C654" t="s">
        <v>1099</v>
      </c>
      <c r="D654">
        <v>-4142</v>
      </c>
      <c r="E654">
        <v>2</v>
      </c>
      <c r="F654">
        <v>-4142</v>
      </c>
      <c r="G654">
        <v>2</v>
      </c>
      <c r="H654">
        <v>-4142</v>
      </c>
      <c r="I654">
        <v>2</v>
      </c>
      <c r="J654">
        <v>-4142</v>
      </c>
      <c r="K654">
        <v>2</v>
      </c>
      <c r="L654">
        <v>-4142</v>
      </c>
      <c r="M654">
        <v>2</v>
      </c>
      <c r="N654">
        <v>-4142</v>
      </c>
      <c r="O654">
        <v>2</v>
      </c>
    </row>
    <row r="655" spans="1:15">
      <c r="A655" t="s">
        <v>380</v>
      </c>
      <c r="B655" t="s">
        <v>678</v>
      </c>
      <c r="C655" t="s">
        <v>1099</v>
      </c>
      <c r="D655">
        <v>-4142</v>
      </c>
      <c r="E655">
        <v>2</v>
      </c>
      <c r="F655">
        <v>-4142</v>
      </c>
      <c r="G655">
        <v>2</v>
      </c>
      <c r="H655">
        <v>-4142</v>
      </c>
      <c r="I655">
        <v>2</v>
      </c>
      <c r="J655">
        <v>-4142</v>
      </c>
      <c r="K655">
        <v>2</v>
      </c>
      <c r="L655">
        <v>-4142</v>
      </c>
      <c r="M655">
        <v>2</v>
      </c>
      <c r="N655">
        <v>-4142</v>
      </c>
      <c r="O655">
        <v>2</v>
      </c>
    </row>
    <row r="656" spans="1:15">
      <c r="A656" t="s">
        <v>380</v>
      </c>
      <c r="B656" t="s">
        <v>679</v>
      </c>
      <c r="C656" t="s">
        <v>1099</v>
      </c>
      <c r="D656">
        <v>-4142</v>
      </c>
      <c r="E656">
        <v>2</v>
      </c>
      <c r="F656">
        <v>-4142</v>
      </c>
      <c r="G656">
        <v>2</v>
      </c>
      <c r="H656">
        <v>-4142</v>
      </c>
      <c r="I656">
        <v>2</v>
      </c>
      <c r="J656">
        <v>-4142</v>
      </c>
      <c r="K656">
        <v>2</v>
      </c>
      <c r="L656">
        <v>-4142</v>
      </c>
      <c r="M656">
        <v>2</v>
      </c>
      <c r="N656">
        <v>-4142</v>
      </c>
      <c r="O656">
        <v>2</v>
      </c>
    </row>
    <row r="657" spans="1:15">
      <c r="A657" t="s">
        <v>380</v>
      </c>
      <c r="B657" t="s">
        <v>680</v>
      </c>
      <c r="C657" t="s">
        <v>1099</v>
      </c>
      <c r="D657">
        <v>-4142</v>
      </c>
      <c r="E657">
        <v>2</v>
      </c>
      <c r="F657">
        <v>-4142</v>
      </c>
      <c r="G657">
        <v>2</v>
      </c>
      <c r="H657">
        <v>-4142</v>
      </c>
      <c r="I657">
        <v>2</v>
      </c>
      <c r="J657">
        <v>-4142</v>
      </c>
      <c r="K657">
        <v>2</v>
      </c>
      <c r="L657">
        <v>-4142</v>
      </c>
      <c r="M657">
        <v>2</v>
      </c>
      <c r="N657">
        <v>-4142</v>
      </c>
      <c r="O657">
        <v>2</v>
      </c>
    </row>
    <row r="658" spans="1:15">
      <c r="A658" t="s">
        <v>380</v>
      </c>
      <c r="B658" t="s">
        <v>681</v>
      </c>
      <c r="C658" t="s">
        <v>1099</v>
      </c>
      <c r="D658">
        <v>-4142</v>
      </c>
      <c r="E658">
        <v>2</v>
      </c>
      <c r="F658">
        <v>-4142</v>
      </c>
      <c r="G658">
        <v>2</v>
      </c>
      <c r="H658">
        <v>-4142</v>
      </c>
      <c r="I658">
        <v>2</v>
      </c>
      <c r="J658">
        <v>-4142</v>
      </c>
      <c r="K658">
        <v>2</v>
      </c>
      <c r="L658">
        <v>-4142</v>
      </c>
      <c r="M658">
        <v>2</v>
      </c>
      <c r="N658">
        <v>-4142</v>
      </c>
      <c r="O658">
        <v>2</v>
      </c>
    </row>
    <row r="659" spans="1:15">
      <c r="A659" t="s">
        <v>380</v>
      </c>
      <c r="B659" t="s">
        <v>682</v>
      </c>
      <c r="C659" t="s">
        <v>1099</v>
      </c>
      <c r="D659">
        <v>-4142</v>
      </c>
      <c r="E659">
        <v>2</v>
      </c>
      <c r="F659">
        <v>-4142</v>
      </c>
      <c r="G659">
        <v>2</v>
      </c>
      <c r="H659">
        <v>-4142</v>
      </c>
      <c r="I659">
        <v>2</v>
      </c>
      <c r="J659">
        <v>-4142</v>
      </c>
      <c r="K659">
        <v>2</v>
      </c>
      <c r="L659">
        <v>-4142</v>
      </c>
      <c r="M659">
        <v>2</v>
      </c>
      <c r="N659">
        <v>-4142</v>
      </c>
      <c r="O659">
        <v>2</v>
      </c>
    </row>
    <row r="660" spans="1:15">
      <c r="A660" t="s">
        <v>380</v>
      </c>
      <c r="B660" t="s">
        <v>683</v>
      </c>
      <c r="C660" t="s">
        <v>1099</v>
      </c>
      <c r="D660">
        <v>-4142</v>
      </c>
      <c r="E660">
        <v>2</v>
      </c>
      <c r="F660">
        <v>-4142</v>
      </c>
      <c r="G660">
        <v>2</v>
      </c>
      <c r="H660">
        <v>-4142</v>
      </c>
      <c r="I660">
        <v>2</v>
      </c>
      <c r="J660">
        <v>-4142</v>
      </c>
      <c r="K660">
        <v>2</v>
      </c>
      <c r="L660">
        <v>-4142</v>
      </c>
      <c r="M660">
        <v>2</v>
      </c>
      <c r="N660">
        <v>-4142</v>
      </c>
      <c r="O660">
        <v>2</v>
      </c>
    </row>
    <row r="661" spans="1:15">
      <c r="A661" t="s">
        <v>380</v>
      </c>
      <c r="B661" t="s">
        <v>684</v>
      </c>
      <c r="C661" t="s">
        <v>1099</v>
      </c>
      <c r="D661">
        <v>-4142</v>
      </c>
      <c r="E661">
        <v>2</v>
      </c>
      <c r="F661">
        <v>-4142</v>
      </c>
      <c r="G661">
        <v>2</v>
      </c>
      <c r="H661">
        <v>-4142</v>
      </c>
      <c r="I661">
        <v>2</v>
      </c>
      <c r="J661">
        <v>-4142</v>
      </c>
      <c r="K661">
        <v>2</v>
      </c>
      <c r="L661">
        <v>-4142</v>
      </c>
      <c r="M661">
        <v>2</v>
      </c>
      <c r="N661">
        <v>-4142</v>
      </c>
      <c r="O661">
        <v>2</v>
      </c>
    </row>
    <row r="662" spans="1:15">
      <c r="A662" t="s">
        <v>380</v>
      </c>
      <c r="B662" t="s">
        <v>685</v>
      </c>
      <c r="C662" t="s">
        <v>1099</v>
      </c>
      <c r="D662">
        <v>-4142</v>
      </c>
      <c r="E662">
        <v>2</v>
      </c>
      <c r="F662">
        <v>-4142</v>
      </c>
      <c r="G662">
        <v>2</v>
      </c>
      <c r="H662">
        <v>-4142</v>
      </c>
      <c r="I662">
        <v>2</v>
      </c>
      <c r="J662">
        <v>-4142</v>
      </c>
      <c r="K662">
        <v>2</v>
      </c>
      <c r="L662">
        <v>-4142</v>
      </c>
      <c r="M662">
        <v>2</v>
      </c>
      <c r="N662">
        <v>-4142</v>
      </c>
      <c r="O662">
        <v>2</v>
      </c>
    </row>
    <row r="663" spans="1:15">
      <c r="A663" t="s">
        <v>380</v>
      </c>
      <c r="B663" t="s">
        <v>686</v>
      </c>
      <c r="C663" t="s">
        <v>1099</v>
      </c>
      <c r="D663">
        <v>-4142</v>
      </c>
      <c r="E663">
        <v>2</v>
      </c>
      <c r="F663">
        <v>-4142</v>
      </c>
      <c r="G663">
        <v>2</v>
      </c>
      <c r="H663">
        <v>-4142</v>
      </c>
      <c r="I663">
        <v>2</v>
      </c>
      <c r="J663">
        <v>-4142</v>
      </c>
      <c r="K663">
        <v>2</v>
      </c>
      <c r="L663">
        <v>-4142</v>
      </c>
      <c r="M663">
        <v>2</v>
      </c>
      <c r="N663">
        <v>-4142</v>
      </c>
      <c r="O663">
        <v>2</v>
      </c>
    </row>
    <row r="664" spans="1:15">
      <c r="A664" t="s">
        <v>380</v>
      </c>
      <c r="B664" t="s">
        <v>687</v>
      </c>
      <c r="C664" t="s">
        <v>1099</v>
      </c>
      <c r="D664">
        <v>-4142</v>
      </c>
      <c r="E664">
        <v>2</v>
      </c>
      <c r="F664">
        <v>-4142</v>
      </c>
      <c r="G664">
        <v>2</v>
      </c>
      <c r="H664">
        <v>-4142</v>
      </c>
      <c r="I664">
        <v>2</v>
      </c>
      <c r="J664">
        <v>-4142</v>
      </c>
      <c r="K664">
        <v>2</v>
      </c>
      <c r="L664">
        <v>-4142</v>
      </c>
      <c r="M664">
        <v>2</v>
      </c>
      <c r="N664">
        <v>-4142</v>
      </c>
      <c r="O664">
        <v>2</v>
      </c>
    </row>
    <row r="665" spans="1:15">
      <c r="A665" t="s">
        <v>380</v>
      </c>
      <c r="B665" t="s">
        <v>688</v>
      </c>
      <c r="C665" t="s">
        <v>1099</v>
      </c>
      <c r="D665">
        <v>-4142</v>
      </c>
      <c r="E665">
        <v>2</v>
      </c>
      <c r="F665">
        <v>-4142</v>
      </c>
      <c r="G665">
        <v>2</v>
      </c>
      <c r="H665">
        <v>-4142</v>
      </c>
      <c r="I665">
        <v>2</v>
      </c>
      <c r="J665">
        <v>-4142</v>
      </c>
      <c r="K665">
        <v>2</v>
      </c>
      <c r="L665">
        <v>-4142</v>
      </c>
      <c r="M665">
        <v>2</v>
      </c>
      <c r="N665">
        <v>-4142</v>
      </c>
      <c r="O665">
        <v>2</v>
      </c>
    </row>
    <row r="666" spans="1:15">
      <c r="A666" t="s">
        <v>380</v>
      </c>
      <c r="B666" t="s">
        <v>689</v>
      </c>
      <c r="C666" t="s">
        <v>1099</v>
      </c>
      <c r="D666">
        <v>-4142</v>
      </c>
      <c r="E666">
        <v>2</v>
      </c>
      <c r="F666">
        <v>-4142</v>
      </c>
      <c r="G666">
        <v>2</v>
      </c>
      <c r="H666">
        <v>-4142</v>
      </c>
      <c r="I666">
        <v>2</v>
      </c>
      <c r="J666">
        <v>-4142</v>
      </c>
      <c r="K666">
        <v>2</v>
      </c>
      <c r="L666">
        <v>-4142</v>
      </c>
      <c r="M666">
        <v>2</v>
      </c>
      <c r="N666">
        <v>-4142</v>
      </c>
      <c r="O666">
        <v>2</v>
      </c>
    </row>
    <row r="667" spans="1:15">
      <c r="A667" t="s">
        <v>380</v>
      </c>
      <c r="B667" t="s">
        <v>1469</v>
      </c>
      <c r="C667" t="s">
        <v>1099</v>
      </c>
      <c r="D667">
        <v>-4142</v>
      </c>
      <c r="E667">
        <v>2</v>
      </c>
      <c r="F667">
        <v>-4142</v>
      </c>
      <c r="G667">
        <v>2</v>
      </c>
      <c r="H667">
        <v>-4142</v>
      </c>
      <c r="I667">
        <v>2</v>
      </c>
      <c r="J667">
        <v>-4142</v>
      </c>
      <c r="K667">
        <v>2</v>
      </c>
      <c r="L667">
        <v>-4142</v>
      </c>
      <c r="M667">
        <v>2</v>
      </c>
      <c r="N667">
        <v>-4142</v>
      </c>
      <c r="O667">
        <v>2</v>
      </c>
    </row>
    <row r="668" spans="1:15">
      <c r="A668" t="s">
        <v>380</v>
      </c>
      <c r="B668" t="s">
        <v>1470</v>
      </c>
      <c r="C668" t="s">
        <v>1099</v>
      </c>
      <c r="D668">
        <v>-4142</v>
      </c>
      <c r="E668">
        <v>2</v>
      </c>
      <c r="F668">
        <v>-4142</v>
      </c>
      <c r="G668">
        <v>2</v>
      </c>
      <c r="H668">
        <v>-4142</v>
      </c>
      <c r="I668">
        <v>2</v>
      </c>
      <c r="J668">
        <v>-4142</v>
      </c>
      <c r="K668">
        <v>2</v>
      </c>
      <c r="L668">
        <v>-4142</v>
      </c>
      <c r="M668">
        <v>2</v>
      </c>
      <c r="N668">
        <v>-4142</v>
      </c>
      <c r="O668">
        <v>2</v>
      </c>
    </row>
    <row r="669" spans="1:15">
      <c r="A669" t="s">
        <v>380</v>
      </c>
      <c r="B669" t="s">
        <v>1471</v>
      </c>
      <c r="C669" t="s">
        <v>1099</v>
      </c>
      <c r="D669">
        <v>-4142</v>
      </c>
      <c r="E669">
        <v>2</v>
      </c>
      <c r="F669">
        <v>-4142</v>
      </c>
      <c r="G669">
        <v>2</v>
      </c>
      <c r="H669">
        <v>-4142</v>
      </c>
      <c r="I669">
        <v>2</v>
      </c>
      <c r="J669">
        <v>-4142</v>
      </c>
      <c r="K669">
        <v>2</v>
      </c>
      <c r="L669">
        <v>-4142</v>
      </c>
      <c r="M669">
        <v>2</v>
      </c>
      <c r="N669">
        <v>-4142</v>
      </c>
      <c r="O669">
        <v>2</v>
      </c>
    </row>
    <row r="670" spans="1:15">
      <c r="A670" t="s">
        <v>380</v>
      </c>
      <c r="B670" t="s">
        <v>1472</v>
      </c>
      <c r="C670" t="s">
        <v>1099</v>
      </c>
      <c r="D670">
        <v>-4142</v>
      </c>
      <c r="E670">
        <v>2</v>
      </c>
      <c r="F670">
        <v>-4142</v>
      </c>
      <c r="G670">
        <v>2</v>
      </c>
      <c r="H670">
        <v>-4142</v>
      </c>
      <c r="I670">
        <v>2</v>
      </c>
      <c r="J670">
        <v>-4142</v>
      </c>
      <c r="K670">
        <v>2</v>
      </c>
      <c r="L670">
        <v>-4142</v>
      </c>
      <c r="M670">
        <v>2</v>
      </c>
      <c r="N670">
        <v>-4142</v>
      </c>
      <c r="O670">
        <v>2</v>
      </c>
    </row>
    <row r="671" spans="1:15">
      <c r="A671" t="s">
        <v>380</v>
      </c>
      <c r="B671" t="s">
        <v>1473</v>
      </c>
      <c r="C671" t="s">
        <v>1099</v>
      </c>
      <c r="D671">
        <v>-4142</v>
      </c>
      <c r="E671">
        <v>2</v>
      </c>
      <c r="F671">
        <v>-4142</v>
      </c>
      <c r="G671">
        <v>2</v>
      </c>
      <c r="H671">
        <v>-4142</v>
      </c>
      <c r="I671">
        <v>2</v>
      </c>
      <c r="J671">
        <v>-4142</v>
      </c>
      <c r="K671">
        <v>2</v>
      </c>
      <c r="L671">
        <v>-4142</v>
      </c>
      <c r="M671">
        <v>2</v>
      </c>
      <c r="N671">
        <v>-4142</v>
      </c>
      <c r="O671">
        <v>2</v>
      </c>
    </row>
    <row r="672" spans="1:15">
      <c r="A672" t="s">
        <v>380</v>
      </c>
      <c r="B672" t="s">
        <v>1474</v>
      </c>
      <c r="C672" t="s">
        <v>1099</v>
      </c>
      <c r="D672">
        <v>-4142</v>
      </c>
      <c r="E672">
        <v>2</v>
      </c>
      <c r="F672">
        <v>-4142</v>
      </c>
      <c r="G672">
        <v>2</v>
      </c>
      <c r="H672">
        <v>-4142</v>
      </c>
      <c r="I672">
        <v>2</v>
      </c>
      <c r="J672">
        <v>-4142</v>
      </c>
      <c r="K672">
        <v>2</v>
      </c>
      <c r="L672">
        <v>-4142</v>
      </c>
      <c r="M672">
        <v>2</v>
      </c>
      <c r="N672">
        <v>-4142</v>
      </c>
      <c r="O672">
        <v>2</v>
      </c>
    </row>
    <row r="673" spans="1:15">
      <c r="A673" t="s">
        <v>380</v>
      </c>
      <c r="B673" t="s">
        <v>1475</v>
      </c>
      <c r="C673" t="s">
        <v>1099</v>
      </c>
      <c r="D673">
        <v>-4142</v>
      </c>
      <c r="E673">
        <v>2</v>
      </c>
      <c r="F673">
        <v>-4142</v>
      </c>
      <c r="G673">
        <v>2</v>
      </c>
      <c r="H673">
        <v>-4142</v>
      </c>
      <c r="I673">
        <v>2</v>
      </c>
      <c r="J673">
        <v>-4142</v>
      </c>
      <c r="K673">
        <v>2</v>
      </c>
      <c r="L673">
        <v>-4142</v>
      </c>
      <c r="M673">
        <v>2</v>
      </c>
      <c r="N673">
        <v>-4142</v>
      </c>
      <c r="O673">
        <v>2</v>
      </c>
    </row>
    <row r="674" spans="1:15">
      <c r="A674" t="s">
        <v>380</v>
      </c>
      <c r="B674" t="s">
        <v>1476</v>
      </c>
      <c r="C674" t="s">
        <v>1099</v>
      </c>
      <c r="D674">
        <v>-4142</v>
      </c>
      <c r="E674">
        <v>2</v>
      </c>
      <c r="F674">
        <v>-4142</v>
      </c>
      <c r="G674">
        <v>2</v>
      </c>
      <c r="H674">
        <v>-4142</v>
      </c>
      <c r="I674">
        <v>2</v>
      </c>
      <c r="J674">
        <v>-4142</v>
      </c>
      <c r="K674">
        <v>2</v>
      </c>
      <c r="L674">
        <v>-4142</v>
      </c>
      <c r="M674">
        <v>2</v>
      </c>
      <c r="N674">
        <v>-4142</v>
      </c>
      <c r="O674">
        <v>2</v>
      </c>
    </row>
    <row r="675" spans="1:15">
      <c r="A675" t="s">
        <v>380</v>
      </c>
      <c r="B675" t="s">
        <v>1477</v>
      </c>
      <c r="C675" t="s">
        <v>1099</v>
      </c>
      <c r="D675">
        <v>-4142</v>
      </c>
      <c r="E675">
        <v>2</v>
      </c>
      <c r="F675">
        <v>-4142</v>
      </c>
      <c r="G675">
        <v>2</v>
      </c>
      <c r="H675">
        <v>-4142</v>
      </c>
      <c r="I675">
        <v>2</v>
      </c>
      <c r="J675">
        <v>-4142</v>
      </c>
      <c r="K675">
        <v>2</v>
      </c>
      <c r="L675">
        <v>-4142</v>
      </c>
      <c r="M675">
        <v>2</v>
      </c>
      <c r="N675">
        <v>-4142</v>
      </c>
      <c r="O675">
        <v>2</v>
      </c>
    </row>
    <row r="676" spans="1:15">
      <c r="A676" t="s">
        <v>380</v>
      </c>
      <c r="B676" t="s">
        <v>1478</v>
      </c>
      <c r="C676" t="s">
        <v>1099</v>
      </c>
      <c r="D676">
        <v>-4142</v>
      </c>
      <c r="E676">
        <v>2</v>
      </c>
      <c r="F676">
        <v>-4142</v>
      </c>
      <c r="G676">
        <v>2</v>
      </c>
      <c r="H676">
        <v>-4142</v>
      </c>
      <c r="I676">
        <v>2</v>
      </c>
      <c r="J676">
        <v>-4142</v>
      </c>
      <c r="K676">
        <v>2</v>
      </c>
      <c r="L676">
        <v>-4142</v>
      </c>
      <c r="M676">
        <v>2</v>
      </c>
      <c r="N676">
        <v>-4142</v>
      </c>
      <c r="O676">
        <v>2</v>
      </c>
    </row>
    <row r="677" spans="1:15">
      <c r="A677" t="s">
        <v>380</v>
      </c>
      <c r="B677" t="s">
        <v>1479</v>
      </c>
      <c r="C677" t="s">
        <v>1099</v>
      </c>
      <c r="D677">
        <v>-4142</v>
      </c>
      <c r="E677">
        <v>2</v>
      </c>
      <c r="F677">
        <v>-4142</v>
      </c>
      <c r="G677">
        <v>2</v>
      </c>
      <c r="H677">
        <v>-4142</v>
      </c>
      <c r="I677">
        <v>2</v>
      </c>
      <c r="J677">
        <v>-4142</v>
      </c>
      <c r="K677">
        <v>2</v>
      </c>
      <c r="L677">
        <v>-4142</v>
      </c>
      <c r="M677">
        <v>2</v>
      </c>
      <c r="N677">
        <v>-4142</v>
      </c>
      <c r="O677">
        <v>2</v>
      </c>
    </row>
    <row r="678" spans="1:15">
      <c r="A678" t="s">
        <v>380</v>
      </c>
      <c r="B678" t="s">
        <v>1480</v>
      </c>
      <c r="C678" t="s">
        <v>1099</v>
      </c>
      <c r="D678">
        <v>-4142</v>
      </c>
      <c r="E678">
        <v>2</v>
      </c>
      <c r="F678">
        <v>-4142</v>
      </c>
      <c r="G678">
        <v>2</v>
      </c>
      <c r="H678">
        <v>-4142</v>
      </c>
      <c r="I678">
        <v>2</v>
      </c>
      <c r="J678">
        <v>-4142</v>
      </c>
      <c r="K678">
        <v>2</v>
      </c>
      <c r="L678">
        <v>-4142</v>
      </c>
      <c r="M678">
        <v>2</v>
      </c>
      <c r="N678">
        <v>-4142</v>
      </c>
      <c r="O678">
        <v>2</v>
      </c>
    </row>
    <row r="679" spans="1:15">
      <c r="A679" t="s">
        <v>380</v>
      </c>
      <c r="B679" t="s">
        <v>1481</v>
      </c>
      <c r="C679" t="s">
        <v>1099</v>
      </c>
      <c r="D679">
        <v>-4142</v>
      </c>
      <c r="E679">
        <v>2</v>
      </c>
      <c r="F679">
        <v>-4142</v>
      </c>
      <c r="G679">
        <v>2</v>
      </c>
      <c r="H679">
        <v>-4142</v>
      </c>
      <c r="I679">
        <v>2</v>
      </c>
      <c r="J679">
        <v>-4142</v>
      </c>
      <c r="K679">
        <v>2</v>
      </c>
      <c r="L679">
        <v>-4142</v>
      </c>
      <c r="M679">
        <v>2</v>
      </c>
      <c r="N679">
        <v>-4142</v>
      </c>
      <c r="O679">
        <v>2</v>
      </c>
    </row>
    <row r="680" spans="1:15">
      <c r="A680" t="s">
        <v>380</v>
      </c>
      <c r="B680" t="s">
        <v>1482</v>
      </c>
      <c r="C680" t="s">
        <v>1099</v>
      </c>
      <c r="D680">
        <v>-4142</v>
      </c>
      <c r="E680">
        <v>2</v>
      </c>
      <c r="F680">
        <v>-4142</v>
      </c>
      <c r="G680">
        <v>2</v>
      </c>
      <c r="H680">
        <v>-4142</v>
      </c>
      <c r="I680">
        <v>2</v>
      </c>
      <c r="J680">
        <v>-4142</v>
      </c>
      <c r="K680">
        <v>2</v>
      </c>
      <c r="L680">
        <v>-4142</v>
      </c>
      <c r="M680">
        <v>2</v>
      </c>
      <c r="N680">
        <v>-4142</v>
      </c>
      <c r="O680">
        <v>2</v>
      </c>
    </row>
    <row r="681" spans="1:15">
      <c r="A681" t="s">
        <v>380</v>
      </c>
      <c r="B681" t="s">
        <v>1483</v>
      </c>
      <c r="C681" t="s">
        <v>1099</v>
      </c>
      <c r="D681">
        <v>-4142</v>
      </c>
      <c r="E681">
        <v>2</v>
      </c>
      <c r="F681">
        <v>-4142</v>
      </c>
      <c r="G681">
        <v>2</v>
      </c>
      <c r="H681">
        <v>-4142</v>
      </c>
      <c r="I681">
        <v>2</v>
      </c>
      <c r="J681">
        <v>-4142</v>
      </c>
      <c r="K681">
        <v>2</v>
      </c>
      <c r="L681">
        <v>-4142</v>
      </c>
      <c r="M681">
        <v>2</v>
      </c>
      <c r="N681">
        <v>-4142</v>
      </c>
      <c r="O681">
        <v>2</v>
      </c>
    </row>
    <row r="682" spans="1:15">
      <c r="A682" t="s">
        <v>380</v>
      </c>
      <c r="B682" t="s">
        <v>1484</v>
      </c>
      <c r="C682" t="s">
        <v>1099</v>
      </c>
      <c r="D682">
        <v>-4142</v>
      </c>
      <c r="E682">
        <v>2</v>
      </c>
      <c r="F682">
        <v>-4142</v>
      </c>
      <c r="G682">
        <v>2</v>
      </c>
      <c r="H682">
        <v>-4142</v>
      </c>
      <c r="I682">
        <v>2</v>
      </c>
      <c r="J682">
        <v>-4142</v>
      </c>
      <c r="K682">
        <v>2</v>
      </c>
      <c r="L682">
        <v>-4142</v>
      </c>
      <c r="M682">
        <v>2</v>
      </c>
      <c r="N682">
        <v>-4142</v>
      </c>
      <c r="O682">
        <v>2</v>
      </c>
    </row>
    <row r="683" spans="1:15">
      <c r="A683" t="s">
        <v>380</v>
      </c>
      <c r="B683" t="s">
        <v>1485</v>
      </c>
      <c r="C683" t="s">
        <v>1099</v>
      </c>
      <c r="D683">
        <v>-4142</v>
      </c>
      <c r="E683">
        <v>2</v>
      </c>
      <c r="F683">
        <v>-4142</v>
      </c>
      <c r="G683">
        <v>2</v>
      </c>
      <c r="H683">
        <v>-4142</v>
      </c>
      <c r="I683">
        <v>2</v>
      </c>
      <c r="J683">
        <v>-4142</v>
      </c>
      <c r="K683">
        <v>2</v>
      </c>
      <c r="L683">
        <v>-4142</v>
      </c>
      <c r="M683">
        <v>2</v>
      </c>
      <c r="N683">
        <v>-4142</v>
      </c>
      <c r="O683">
        <v>2</v>
      </c>
    </row>
    <row r="684" spans="1:15">
      <c r="A684" t="s">
        <v>380</v>
      </c>
      <c r="B684" t="s">
        <v>690</v>
      </c>
      <c r="C684" t="s">
        <v>1099</v>
      </c>
      <c r="D684">
        <v>-4142</v>
      </c>
      <c r="E684">
        <v>2</v>
      </c>
      <c r="F684">
        <v>-4142</v>
      </c>
      <c r="G684">
        <v>2</v>
      </c>
      <c r="H684">
        <v>-4142</v>
      </c>
      <c r="I684">
        <v>2</v>
      </c>
      <c r="J684">
        <v>-4142</v>
      </c>
      <c r="K684">
        <v>2</v>
      </c>
      <c r="L684">
        <v>-4142</v>
      </c>
      <c r="M684">
        <v>2</v>
      </c>
      <c r="N684">
        <v>-4142</v>
      </c>
      <c r="O684">
        <v>2</v>
      </c>
    </row>
    <row r="685" spans="1:15">
      <c r="A685" t="s">
        <v>380</v>
      </c>
      <c r="B685" t="s">
        <v>691</v>
      </c>
      <c r="C685" t="s">
        <v>1099</v>
      </c>
      <c r="D685">
        <v>-4142</v>
      </c>
      <c r="E685">
        <v>2</v>
      </c>
      <c r="F685">
        <v>-4142</v>
      </c>
      <c r="G685">
        <v>2</v>
      </c>
      <c r="H685">
        <v>-4142</v>
      </c>
      <c r="I685">
        <v>2</v>
      </c>
      <c r="J685">
        <v>-4142</v>
      </c>
      <c r="K685">
        <v>2</v>
      </c>
      <c r="L685">
        <v>-4142</v>
      </c>
      <c r="M685">
        <v>2</v>
      </c>
      <c r="N685">
        <v>-4142</v>
      </c>
      <c r="O685">
        <v>2</v>
      </c>
    </row>
    <row r="686" spans="1:15">
      <c r="A686" t="s">
        <v>380</v>
      </c>
      <c r="B686" t="s">
        <v>692</v>
      </c>
      <c r="C686" t="s">
        <v>1099</v>
      </c>
      <c r="D686">
        <v>-4142</v>
      </c>
      <c r="E686">
        <v>2</v>
      </c>
      <c r="F686">
        <v>-4142</v>
      </c>
      <c r="G686">
        <v>2</v>
      </c>
      <c r="H686">
        <v>-4142</v>
      </c>
      <c r="I686">
        <v>2</v>
      </c>
      <c r="J686">
        <v>-4142</v>
      </c>
      <c r="K686">
        <v>2</v>
      </c>
      <c r="L686">
        <v>-4142</v>
      </c>
      <c r="M686">
        <v>2</v>
      </c>
      <c r="N686">
        <v>-4142</v>
      </c>
      <c r="O686">
        <v>2</v>
      </c>
    </row>
    <row r="687" spans="1:15">
      <c r="A687" t="s">
        <v>380</v>
      </c>
      <c r="B687" t="s">
        <v>693</v>
      </c>
      <c r="C687" t="s">
        <v>1099</v>
      </c>
      <c r="D687">
        <v>-4142</v>
      </c>
      <c r="E687">
        <v>2</v>
      </c>
      <c r="F687">
        <v>-4142</v>
      </c>
      <c r="G687">
        <v>2</v>
      </c>
      <c r="H687">
        <v>-4142</v>
      </c>
      <c r="I687">
        <v>2</v>
      </c>
      <c r="J687">
        <v>-4142</v>
      </c>
      <c r="K687">
        <v>2</v>
      </c>
      <c r="L687">
        <v>-4142</v>
      </c>
      <c r="M687">
        <v>2</v>
      </c>
      <c r="N687">
        <v>-4142</v>
      </c>
      <c r="O687">
        <v>2</v>
      </c>
    </row>
    <row r="688" spans="1:15">
      <c r="A688" t="s">
        <v>380</v>
      </c>
      <c r="B688" t="s">
        <v>694</v>
      </c>
      <c r="C688" t="s">
        <v>1099</v>
      </c>
      <c r="D688">
        <v>-4142</v>
      </c>
      <c r="E688">
        <v>2</v>
      </c>
      <c r="F688">
        <v>-4142</v>
      </c>
      <c r="G688">
        <v>2</v>
      </c>
      <c r="H688">
        <v>-4142</v>
      </c>
      <c r="I688">
        <v>2</v>
      </c>
      <c r="J688">
        <v>-4142</v>
      </c>
      <c r="K688">
        <v>2</v>
      </c>
      <c r="L688">
        <v>-4142</v>
      </c>
      <c r="M688">
        <v>2</v>
      </c>
      <c r="N688">
        <v>-4142</v>
      </c>
      <c r="O688">
        <v>2</v>
      </c>
    </row>
    <row r="689" spans="1:15">
      <c r="A689" t="s">
        <v>380</v>
      </c>
      <c r="B689" t="s">
        <v>695</v>
      </c>
      <c r="C689" t="s">
        <v>1099</v>
      </c>
      <c r="D689">
        <v>-4142</v>
      </c>
      <c r="E689">
        <v>2</v>
      </c>
      <c r="F689">
        <v>-4142</v>
      </c>
      <c r="G689">
        <v>2</v>
      </c>
      <c r="H689">
        <v>-4142</v>
      </c>
      <c r="I689">
        <v>2</v>
      </c>
      <c r="J689">
        <v>-4142</v>
      </c>
      <c r="K689">
        <v>2</v>
      </c>
      <c r="L689">
        <v>-4142</v>
      </c>
      <c r="M689">
        <v>2</v>
      </c>
      <c r="N689">
        <v>-4142</v>
      </c>
      <c r="O689">
        <v>2</v>
      </c>
    </row>
    <row r="690" spans="1:15">
      <c r="A690" t="s">
        <v>380</v>
      </c>
      <c r="B690" t="s">
        <v>696</v>
      </c>
      <c r="C690" t="s">
        <v>1099</v>
      </c>
      <c r="D690">
        <v>-4142</v>
      </c>
      <c r="E690">
        <v>2</v>
      </c>
      <c r="F690">
        <v>-4142</v>
      </c>
      <c r="G690">
        <v>2</v>
      </c>
      <c r="H690">
        <v>-4142</v>
      </c>
      <c r="I690">
        <v>2</v>
      </c>
      <c r="J690">
        <v>-4142</v>
      </c>
      <c r="K690">
        <v>2</v>
      </c>
      <c r="L690">
        <v>-4142</v>
      </c>
      <c r="M690">
        <v>2</v>
      </c>
      <c r="N690">
        <v>-4142</v>
      </c>
      <c r="O690">
        <v>2</v>
      </c>
    </row>
    <row r="691" spans="1:15">
      <c r="A691" t="s">
        <v>380</v>
      </c>
      <c r="B691" t="s">
        <v>697</v>
      </c>
      <c r="C691" t="s">
        <v>1099</v>
      </c>
      <c r="D691">
        <v>-4142</v>
      </c>
      <c r="E691">
        <v>2</v>
      </c>
      <c r="F691">
        <v>-4142</v>
      </c>
      <c r="G691">
        <v>2</v>
      </c>
      <c r="H691">
        <v>-4142</v>
      </c>
      <c r="I691">
        <v>2</v>
      </c>
      <c r="J691">
        <v>-4142</v>
      </c>
      <c r="K691">
        <v>2</v>
      </c>
      <c r="L691">
        <v>-4142</v>
      </c>
      <c r="M691">
        <v>2</v>
      </c>
      <c r="N691">
        <v>-4142</v>
      </c>
      <c r="O691">
        <v>2</v>
      </c>
    </row>
    <row r="692" spans="1:15">
      <c r="A692" t="s">
        <v>380</v>
      </c>
      <c r="B692" t="s">
        <v>698</v>
      </c>
      <c r="C692" t="s">
        <v>1099</v>
      </c>
      <c r="D692">
        <v>-4142</v>
      </c>
      <c r="E692">
        <v>2</v>
      </c>
      <c r="F692">
        <v>-4142</v>
      </c>
      <c r="G692">
        <v>2</v>
      </c>
      <c r="H692">
        <v>-4142</v>
      </c>
      <c r="I692">
        <v>2</v>
      </c>
      <c r="J692">
        <v>-4142</v>
      </c>
      <c r="K692">
        <v>2</v>
      </c>
      <c r="L692">
        <v>-4142</v>
      </c>
      <c r="M692">
        <v>2</v>
      </c>
      <c r="N692">
        <v>-4142</v>
      </c>
      <c r="O692">
        <v>2</v>
      </c>
    </row>
    <row r="693" spans="1:15">
      <c r="A693" t="s">
        <v>380</v>
      </c>
      <c r="B693" t="s">
        <v>699</v>
      </c>
      <c r="C693" t="s">
        <v>1099</v>
      </c>
      <c r="D693">
        <v>-4142</v>
      </c>
      <c r="E693">
        <v>2</v>
      </c>
      <c r="F693">
        <v>-4142</v>
      </c>
      <c r="G693">
        <v>2</v>
      </c>
      <c r="H693">
        <v>-4142</v>
      </c>
      <c r="I693">
        <v>2</v>
      </c>
      <c r="J693">
        <v>-4142</v>
      </c>
      <c r="K693">
        <v>2</v>
      </c>
      <c r="L693">
        <v>-4142</v>
      </c>
      <c r="M693">
        <v>2</v>
      </c>
      <c r="N693">
        <v>-4142</v>
      </c>
      <c r="O693">
        <v>2</v>
      </c>
    </row>
    <row r="694" spans="1:15">
      <c r="A694" t="s">
        <v>380</v>
      </c>
      <c r="B694" t="s">
        <v>700</v>
      </c>
      <c r="C694" t="s">
        <v>1099</v>
      </c>
      <c r="D694">
        <v>-4142</v>
      </c>
      <c r="E694">
        <v>2</v>
      </c>
      <c r="F694">
        <v>-4142</v>
      </c>
      <c r="G694">
        <v>2</v>
      </c>
      <c r="H694">
        <v>-4142</v>
      </c>
      <c r="I694">
        <v>2</v>
      </c>
      <c r="J694">
        <v>-4142</v>
      </c>
      <c r="K694">
        <v>2</v>
      </c>
      <c r="L694">
        <v>-4142</v>
      </c>
      <c r="M694">
        <v>2</v>
      </c>
      <c r="N694">
        <v>-4142</v>
      </c>
      <c r="O694">
        <v>2</v>
      </c>
    </row>
    <row r="695" spans="1:15">
      <c r="A695" t="s">
        <v>380</v>
      </c>
      <c r="B695" t="s">
        <v>701</v>
      </c>
      <c r="C695" t="s">
        <v>1099</v>
      </c>
      <c r="D695">
        <v>-4142</v>
      </c>
      <c r="E695">
        <v>2</v>
      </c>
      <c r="F695">
        <v>-4142</v>
      </c>
      <c r="G695">
        <v>2</v>
      </c>
      <c r="H695">
        <v>-4142</v>
      </c>
      <c r="I695">
        <v>2</v>
      </c>
      <c r="J695">
        <v>-4142</v>
      </c>
      <c r="K695">
        <v>2</v>
      </c>
      <c r="L695">
        <v>-4142</v>
      </c>
      <c r="M695">
        <v>2</v>
      </c>
      <c r="N695">
        <v>-4142</v>
      </c>
      <c r="O695">
        <v>2</v>
      </c>
    </row>
    <row r="696" spans="1:15">
      <c r="A696" t="s">
        <v>380</v>
      </c>
      <c r="B696" t="s">
        <v>702</v>
      </c>
      <c r="C696" t="s">
        <v>1099</v>
      </c>
      <c r="D696">
        <v>-4142</v>
      </c>
      <c r="E696">
        <v>2</v>
      </c>
      <c r="F696">
        <v>-4142</v>
      </c>
      <c r="G696">
        <v>2</v>
      </c>
      <c r="H696">
        <v>-4142</v>
      </c>
      <c r="I696">
        <v>2</v>
      </c>
      <c r="J696">
        <v>-4142</v>
      </c>
      <c r="K696">
        <v>2</v>
      </c>
      <c r="L696">
        <v>-4142</v>
      </c>
      <c r="M696">
        <v>2</v>
      </c>
      <c r="N696">
        <v>-4142</v>
      </c>
      <c r="O696">
        <v>2</v>
      </c>
    </row>
    <row r="697" spans="1:15">
      <c r="A697" t="s">
        <v>380</v>
      </c>
      <c r="B697" t="s">
        <v>703</v>
      </c>
      <c r="C697" t="s">
        <v>1099</v>
      </c>
      <c r="D697">
        <v>-4142</v>
      </c>
      <c r="E697">
        <v>2</v>
      </c>
      <c r="F697">
        <v>-4142</v>
      </c>
      <c r="G697">
        <v>2</v>
      </c>
      <c r="H697">
        <v>-4142</v>
      </c>
      <c r="I697">
        <v>2</v>
      </c>
      <c r="J697">
        <v>-4142</v>
      </c>
      <c r="K697">
        <v>2</v>
      </c>
      <c r="L697">
        <v>-4142</v>
      </c>
      <c r="M697">
        <v>2</v>
      </c>
      <c r="N697">
        <v>-4142</v>
      </c>
      <c r="O697">
        <v>2</v>
      </c>
    </row>
    <row r="698" spans="1:15">
      <c r="A698" t="s">
        <v>380</v>
      </c>
      <c r="B698" t="s">
        <v>1486</v>
      </c>
      <c r="C698" t="s">
        <v>1099</v>
      </c>
      <c r="D698">
        <v>-4142</v>
      </c>
      <c r="E698">
        <v>2</v>
      </c>
      <c r="F698">
        <v>-4142</v>
      </c>
      <c r="G698">
        <v>2</v>
      </c>
      <c r="H698">
        <v>-4142</v>
      </c>
      <c r="I698">
        <v>2</v>
      </c>
      <c r="J698">
        <v>-4142</v>
      </c>
      <c r="K698">
        <v>2</v>
      </c>
      <c r="L698">
        <v>-4142</v>
      </c>
      <c r="M698">
        <v>2</v>
      </c>
      <c r="N698">
        <v>-4142</v>
      </c>
      <c r="O698">
        <v>2</v>
      </c>
    </row>
    <row r="699" spans="1:15">
      <c r="A699" t="s">
        <v>380</v>
      </c>
      <c r="B699" t="s">
        <v>1487</v>
      </c>
      <c r="C699" t="s">
        <v>1099</v>
      </c>
      <c r="D699">
        <v>-4142</v>
      </c>
      <c r="E699">
        <v>2</v>
      </c>
      <c r="F699">
        <v>-4142</v>
      </c>
      <c r="G699">
        <v>2</v>
      </c>
      <c r="H699">
        <v>-4142</v>
      </c>
      <c r="I699">
        <v>2</v>
      </c>
      <c r="J699">
        <v>-4142</v>
      </c>
      <c r="K699">
        <v>2</v>
      </c>
      <c r="L699">
        <v>-4142</v>
      </c>
      <c r="M699">
        <v>2</v>
      </c>
      <c r="N699">
        <v>-4142</v>
      </c>
      <c r="O699">
        <v>2</v>
      </c>
    </row>
    <row r="700" spans="1:15">
      <c r="A700" t="s">
        <v>380</v>
      </c>
      <c r="B700" t="s">
        <v>1488</v>
      </c>
      <c r="C700" t="s">
        <v>1099</v>
      </c>
      <c r="D700">
        <v>-4142</v>
      </c>
      <c r="E700">
        <v>2</v>
      </c>
      <c r="F700">
        <v>-4142</v>
      </c>
      <c r="G700">
        <v>2</v>
      </c>
      <c r="H700">
        <v>-4142</v>
      </c>
      <c r="I700">
        <v>2</v>
      </c>
      <c r="J700">
        <v>-4142</v>
      </c>
      <c r="K700">
        <v>2</v>
      </c>
      <c r="L700">
        <v>-4142</v>
      </c>
      <c r="M700">
        <v>2</v>
      </c>
      <c r="N700">
        <v>-4142</v>
      </c>
      <c r="O700">
        <v>2</v>
      </c>
    </row>
    <row r="701" spans="1:15">
      <c r="A701" t="s">
        <v>380</v>
      </c>
      <c r="B701" t="s">
        <v>1489</v>
      </c>
      <c r="C701" t="s">
        <v>1099</v>
      </c>
      <c r="D701">
        <v>-4142</v>
      </c>
      <c r="E701">
        <v>2</v>
      </c>
      <c r="F701">
        <v>-4142</v>
      </c>
      <c r="G701">
        <v>2</v>
      </c>
      <c r="H701">
        <v>-4142</v>
      </c>
      <c r="I701">
        <v>2</v>
      </c>
      <c r="J701">
        <v>-4142</v>
      </c>
      <c r="K701">
        <v>2</v>
      </c>
      <c r="L701">
        <v>-4142</v>
      </c>
      <c r="M701">
        <v>2</v>
      </c>
      <c r="N701">
        <v>-4142</v>
      </c>
      <c r="O701">
        <v>2</v>
      </c>
    </row>
    <row r="702" spans="1:15">
      <c r="A702" t="s">
        <v>380</v>
      </c>
      <c r="B702" t="s">
        <v>1490</v>
      </c>
      <c r="C702" t="s">
        <v>1099</v>
      </c>
      <c r="D702">
        <v>-4142</v>
      </c>
      <c r="E702">
        <v>2</v>
      </c>
      <c r="F702">
        <v>-4142</v>
      </c>
      <c r="G702">
        <v>2</v>
      </c>
      <c r="H702">
        <v>-4142</v>
      </c>
      <c r="I702">
        <v>2</v>
      </c>
      <c r="J702">
        <v>-4142</v>
      </c>
      <c r="K702">
        <v>2</v>
      </c>
      <c r="L702">
        <v>-4142</v>
      </c>
      <c r="M702">
        <v>2</v>
      </c>
      <c r="N702">
        <v>-4142</v>
      </c>
      <c r="O702">
        <v>2</v>
      </c>
    </row>
    <row r="703" spans="1:15">
      <c r="A703" t="s">
        <v>380</v>
      </c>
      <c r="B703" t="s">
        <v>1491</v>
      </c>
      <c r="C703" t="s">
        <v>1099</v>
      </c>
      <c r="D703">
        <v>-4142</v>
      </c>
      <c r="E703">
        <v>2</v>
      </c>
      <c r="F703">
        <v>-4142</v>
      </c>
      <c r="G703">
        <v>2</v>
      </c>
      <c r="H703">
        <v>-4142</v>
      </c>
      <c r="I703">
        <v>2</v>
      </c>
      <c r="J703">
        <v>-4142</v>
      </c>
      <c r="K703">
        <v>2</v>
      </c>
      <c r="L703">
        <v>-4142</v>
      </c>
      <c r="M703">
        <v>2</v>
      </c>
      <c r="N703">
        <v>-4142</v>
      </c>
      <c r="O703">
        <v>2</v>
      </c>
    </row>
    <row r="704" spans="1:15">
      <c r="A704" t="s">
        <v>380</v>
      </c>
      <c r="B704" t="s">
        <v>1492</v>
      </c>
      <c r="C704" t="s">
        <v>1099</v>
      </c>
      <c r="D704">
        <v>-4142</v>
      </c>
      <c r="E704">
        <v>2</v>
      </c>
      <c r="F704">
        <v>-4142</v>
      </c>
      <c r="G704">
        <v>2</v>
      </c>
      <c r="H704">
        <v>-4142</v>
      </c>
      <c r="I704">
        <v>2</v>
      </c>
      <c r="J704">
        <v>-4142</v>
      </c>
      <c r="K704">
        <v>2</v>
      </c>
      <c r="L704">
        <v>-4142</v>
      </c>
      <c r="M704">
        <v>2</v>
      </c>
      <c r="N704">
        <v>-4142</v>
      </c>
      <c r="O704">
        <v>2</v>
      </c>
    </row>
    <row r="705" spans="1:15">
      <c r="A705" t="s">
        <v>380</v>
      </c>
      <c r="B705" t="s">
        <v>1493</v>
      </c>
      <c r="C705" t="s">
        <v>1099</v>
      </c>
      <c r="D705">
        <v>-4142</v>
      </c>
      <c r="E705">
        <v>2</v>
      </c>
      <c r="F705">
        <v>-4142</v>
      </c>
      <c r="G705">
        <v>2</v>
      </c>
      <c r="H705">
        <v>-4142</v>
      </c>
      <c r="I705">
        <v>2</v>
      </c>
      <c r="J705">
        <v>-4142</v>
      </c>
      <c r="K705">
        <v>2</v>
      </c>
      <c r="L705">
        <v>-4142</v>
      </c>
      <c r="M705">
        <v>2</v>
      </c>
      <c r="N705">
        <v>-4142</v>
      </c>
      <c r="O705">
        <v>2</v>
      </c>
    </row>
    <row r="706" spans="1:15">
      <c r="A706" t="s">
        <v>380</v>
      </c>
      <c r="B706" t="s">
        <v>1494</v>
      </c>
      <c r="C706" t="s">
        <v>1099</v>
      </c>
      <c r="D706">
        <v>-4142</v>
      </c>
      <c r="E706">
        <v>2</v>
      </c>
      <c r="F706">
        <v>-4142</v>
      </c>
      <c r="G706">
        <v>2</v>
      </c>
      <c r="H706">
        <v>-4142</v>
      </c>
      <c r="I706">
        <v>2</v>
      </c>
      <c r="J706">
        <v>-4142</v>
      </c>
      <c r="K706">
        <v>2</v>
      </c>
      <c r="L706">
        <v>-4142</v>
      </c>
      <c r="M706">
        <v>2</v>
      </c>
      <c r="N706">
        <v>-4142</v>
      </c>
      <c r="O706">
        <v>2</v>
      </c>
    </row>
    <row r="707" spans="1:15">
      <c r="A707" t="s">
        <v>380</v>
      </c>
      <c r="B707" t="s">
        <v>1495</v>
      </c>
      <c r="C707" t="s">
        <v>1099</v>
      </c>
      <c r="D707">
        <v>-4142</v>
      </c>
      <c r="E707">
        <v>2</v>
      </c>
      <c r="F707">
        <v>-4142</v>
      </c>
      <c r="G707">
        <v>2</v>
      </c>
      <c r="H707">
        <v>-4142</v>
      </c>
      <c r="I707">
        <v>2</v>
      </c>
      <c r="J707">
        <v>-4142</v>
      </c>
      <c r="K707">
        <v>2</v>
      </c>
      <c r="L707">
        <v>-4142</v>
      </c>
      <c r="M707">
        <v>2</v>
      </c>
      <c r="N707">
        <v>-4142</v>
      </c>
      <c r="O707">
        <v>2</v>
      </c>
    </row>
    <row r="708" spans="1:15">
      <c r="A708" t="s">
        <v>380</v>
      </c>
      <c r="B708" t="s">
        <v>1496</v>
      </c>
      <c r="C708" t="s">
        <v>1099</v>
      </c>
      <c r="D708">
        <v>-4142</v>
      </c>
      <c r="E708">
        <v>2</v>
      </c>
      <c r="F708">
        <v>-4142</v>
      </c>
      <c r="G708">
        <v>2</v>
      </c>
      <c r="H708">
        <v>-4142</v>
      </c>
      <c r="I708">
        <v>2</v>
      </c>
      <c r="J708">
        <v>-4142</v>
      </c>
      <c r="K708">
        <v>2</v>
      </c>
      <c r="L708">
        <v>-4142</v>
      </c>
      <c r="M708">
        <v>2</v>
      </c>
      <c r="N708">
        <v>-4142</v>
      </c>
      <c r="O708">
        <v>2</v>
      </c>
    </row>
    <row r="709" spans="1:15">
      <c r="A709" t="s">
        <v>380</v>
      </c>
      <c r="B709" t="s">
        <v>1497</v>
      </c>
      <c r="C709" t="s">
        <v>1099</v>
      </c>
      <c r="D709">
        <v>-4142</v>
      </c>
      <c r="E709">
        <v>2</v>
      </c>
      <c r="F709">
        <v>-4142</v>
      </c>
      <c r="G709">
        <v>2</v>
      </c>
      <c r="H709">
        <v>-4142</v>
      </c>
      <c r="I709">
        <v>2</v>
      </c>
      <c r="J709">
        <v>-4142</v>
      </c>
      <c r="K709">
        <v>2</v>
      </c>
      <c r="L709">
        <v>-4142</v>
      </c>
      <c r="M709">
        <v>2</v>
      </c>
      <c r="N709">
        <v>-4142</v>
      </c>
      <c r="O709">
        <v>2</v>
      </c>
    </row>
    <row r="710" spans="1:15">
      <c r="A710" t="s">
        <v>380</v>
      </c>
      <c r="B710" t="s">
        <v>1498</v>
      </c>
      <c r="C710" t="s">
        <v>1099</v>
      </c>
      <c r="D710">
        <v>-4142</v>
      </c>
      <c r="E710">
        <v>2</v>
      </c>
      <c r="F710">
        <v>-4142</v>
      </c>
      <c r="G710">
        <v>2</v>
      </c>
      <c r="H710">
        <v>-4142</v>
      </c>
      <c r="I710">
        <v>2</v>
      </c>
      <c r="J710">
        <v>-4142</v>
      </c>
      <c r="K710">
        <v>2</v>
      </c>
      <c r="L710">
        <v>-4142</v>
      </c>
      <c r="M710">
        <v>2</v>
      </c>
      <c r="N710">
        <v>-4142</v>
      </c>
      <c r="O710">
        <v>2</v>
      </c>
    </row>
    <row r="711" spans="1:15">
      <c r="A711" t="s">
        <v>380</v>
      </c>
      <c r="B711" t="s">
        <v>1499</v>
      </c>
      <c r="C711" t="s">
        <v>1099</v>
      </c>
      <c r="D711">
        <v>-4142</v>
      </c>
      <c r="E711">
        <v>2</v>
      </c>
      <c r="F711">
        <v>-4142</v>
      </c>
      <c r="G711">
        <v>2</v>
      </c>
      <c r="H711">
        <v>-4142</v>
      </c>
      <c r="I711">
        <v>2</v>
      </c>
      <c r="J711">
        <v>-4142</v>
      </c>
      <c r="K711">
        <v>2</v>
      </c>
      <c r="L711">
        <v>-4142</v>
      </c>
      <c r="M711">
        <v>2</v>
      </c>
      <c r="N711">
        <v>-4142</v>
      </c>
      <c r="O711">
        <v>2</v>
      </c>
    </row>
    <row r="712" spans="1:15">
      <c r="A712" t="s">
        <v>380</v>
      </c>
      <c r="B712" t="s">
        <v>1500</v>
      </c>
      <c r="C712" t="s">
        <v>1099</v>
      </c>
      <c r="D712">
        <v>-4142</v>
      </c>
      <c r="E712">
        <v>2</v>
      </c>
      <c r="F712">
        <v>-4142</v>
      </c>
      <c r="G712">
        <v>2</v>
      </c>
      <c r="H712">
        <v>-4142</v>
      </c>
      <c r="I712">
        <v>2</v>
      </c>
      <c r="J712">
        <v>-4142</v>
      </c>
      <c r="K712">
        <v>2</v>
      </c>
      <c r="L712">
        <v>-4142</v>
      </c>
      <c r="M712">
        <v>2</v>
      </c>
      <c r="N712">
        <v>-4142</v>
      </c>
      <c r="O712">
        <v>2</v>
      </c>
    </row>
    <row r="713" spans="1:15">
      <c r="A713" t="s">
        <v>380</v>
      </c>
      <c r="B713" t="s">
        <v>1501</v>
      </c>
      <c r="C713" t="s">
        <v>1099</v>
      </c>
      <c r="D713">
        <v>-4142</v>
      </c>
      <c r="E713">
        <v>2</v>
      </c>
      <c r="F713">
        <v>-4142</v>
      </c>
      <c r="G713">
        <v>2</v>
      </c>
      <c r="H713">
        <v>-4142</v>
      </c>
      <c r="I713">
        <v>2</v>
      </c>
      <c r="J713">
        <v>-4142</v>
      </c>
      <c r="K713">
        <v>2</v>
      </c>
      <c r="L713">
        <v>-4142</v>
      </c>
      <c r="M713">
        <v>2</v>
      </c>
      <c r="N713">
        <v>-4142</v>
      </c>
      <c r="O713">
        <v>2</v>
      </c>
    </row>
    <row r="714" spans="1:15">
      <c r="A714" t="s">
        <v>380</v>
      </c>
      <c r="B714" t="s">
        <v>1502</v>
      </c>
      <c r="C714" t="s">
        <v>1099</v>
      </c>
      <c r="D714">
        <v>-4142</v>
      </c>
      <c r="E714">
        <v>2</v>
      </c>
      <c r="F714">
        <v>-4142</v>
      </c>
      <c r="G714">
        <v>2</v>
      </c>
      <c r="H714">
        <v>-4142</v>
      </c>
      <c r="I714">
        <v>2</v>
      </c>
      <c r="J714">
        <v>-4142</v>
      </c>
      <c r="K714">
        <v>2</v>
      </c>
      <c r="L714">
        <v>-4142</v>
      </c>
      <c r="M714">
        <v>2</v>
      </c>
      <c r="N714">
        <v>-4142</v>
      </c>
      <c r="O714">
        <v>2</v>
      </c>
    </row>
    <row r="715" spans="1:15">
      <c r="A715" t="s">
        <v>380</v>
      </c>
      <c r="B715" t="s">
        <v>704</v>
      </c>
      <c r="C715" t="s">
        <v>1099</v>
      </c>
      <c r="D715">
        <v>-4142</v>
      </c>
      <c r="E715">
        <v>2</v>
      </c>
      <c r="F715">
        <v>-4142</v>
      </c>
      <c r="G715">
        <v>2</v>
      </c>
      <c r="H715">
        <v>-4142</v>
      </c>
      <c r="I715">
        <v>2</v>
      </c>
      <c r="J715">
        <v>-4142</v>
      </c>
      <c r="K715">
        <v>2</v>
      </c>
      <c r="L715">
        <v>-4142</v>
      </c>
      <c r="M715">
        <v>2</v>
      </c>
      <c r="N715">
        <v>-4142</v>
      </c>
      <c r="O715">
        <v>2</v>
      </c>
    </row>
    <row r="716" spans="1:15">
      <c r="A716" t="s">
        <v>380</v>
      </c>
      <c r="B716" t="s">
        <v>705</v>
      </c>
      <c r="C716" t="s">
        <v>1099</v>
      </c>
      <c r="D716">
        <v>-4142</v>
      </c>
      <c r="E716">
        <v>2</v>
      </c>
      <c r="F716">
        <v>-4142</v>
      </c>
      <c r="G716">
        <v>2</v>
      </c>
      <c r="H716">
        <v>-4142</v>
      </c>
      <c r="I716">
        <v>2</v>
      </c>
      <c r="J716">
        <v>-4142</v>
      </c>
      <c r="K716">
        <v>2</v>
      </c>
      <c r="L716">
        <v>-4142</v>
      </c>
      <c r="M716">
        <v>2</v>
      </c>
      <c r="N716">
        <v>-4142</v>
      </c>
      <c r="O716">
        <v>2</v>
      </c>
    </row>
    <row r="717" spans="1:15">
      <c r="A717" t="s">
        <v>380</v>
      </c>
      <c r="B717" t="s">
        <v>706</v>
      </c>
      <c r="C717" t="s">
        <v>1099</v>
      </c>
      <c r="D717">
        <v>-4142</v>
      </c>
      <c r="E717">
        <v>2</v>
      </c>
      <c r="F717">
        <v>-4142</v>
      </c>
      <c r="G717">
        <v>2</v>
      </c>
      <c r="H717">
        <v>-4142</v>
      </c>
      <c r="I717">
        <v>2</v>
      </c>
      <c r="J717">
        <v>-4142</v>
      </c>
      <c r="K717">
        <v>2</v>
      </c>
      <c r="L717">
        <v>-4142</v>
      </c>
      <c r="M717">
        <v>2</v>
      </c>
      <c r="N717">
        <v>-4142</v>
      </c>
      <c r="O717">
        <v>2</v>
      </c>
    </row>
    <row r="718" spans="1:15">
      <c r="A718" t="s">
        <v>380</v>
      </c>
      <c r="B718" t="s">
        <v>707</v>
      </c>
      <c r="C718" t="s">
        <v>1099</v>
      </c>
      <c r="D718">
        <v>-4142</v>
      </c>
      <c r="E718">
        <v>2</v>
      </c>
      <c r="F718">
        <v>-4142</v>
      </c>
      <c r="G718">
        <v>2</v>
      </c>
      <c r="H718">
        <v>-4142</v>
      </c>
      <c r="I718">
        <v>2</v>
      </c>
      <c r="J718">
        <v>-4142</v>
      </c>
      <c r="K718">
        <v>2</v>
      </c>
      <c r="L718">
        <v>-4142</v>
      </c>
      <c r="M718">
        <v>2</v>
      </c>
      <c r="N718">
        <v>-4142</v>
      </c>
      <c r="O718">
        <v>2</v>
      </c>
    </row>
    <row r="719" spans="1:15">
      <c r="A719" t="s">
        <v>380</v>
      </c>
      <c r="B719" t="s">
        <v>708</v>
      </c>
      <c r="C719" t="s">
        <v>1099</v>
      </c>
      <c r="D719">
        <v>-4142</v>
      </c>
      <c r="E719">
        <v>2</v>
      </c>
      <c r="F719">
        <v>-4142</v>
      </c>
      <c r="G719">
        <v>2</v>
      </c>
      <c r="H719">
        <v>-4142</v>
      </c>
      <c r="I719">
        <v>2</v>
      </c>
      <c r="J719">
        <v>-4142</v>
      </c>
      <c r="K719">
        <v>2</v>
      </c>
      <c r="L719">
        <v>-4142</v>
      </c>
      <c r="M719">
        <v>2</v>
      </c>
      <c r="N719">
        <v>-4142</v>
      </c>
      <c r="O719">
        <v>2</v>
      </c>
    </row>
    <row r="720" spans="1:15">
      <c r="A720" t="s">
        <v>380</v>
      </c>
      <c r="B720" t="s">
        <v>709</v>
      </c>
      <c r="C720" t="s">
        <v>1099</v>
      </c>
      <c r="D720">
        <v>-4142</v>
      </c>
      <c r="E720">
        <v>2</v>
      </c>
      <c r="F720">
        <v>-4142</v>
      </c>
      <c r="G720">
        <v>2</v>
      </c>
      <c r="H720">
        <v>-4142</v>
      </c>
      <c r="I720">
        <v>2</v>
      </c>
      <c r="J720">
        <v>-4142</v>
      </c>
      <c r="K720">
        <v>2</v>
      </c>
      <c r="L720">
        <v>-4142</v>
      </c>
      <c r="M720">
        <v>2</v>
      </c>
      <c r="N720">
        <v>-4142</v>
      </c>
      <c r="O720">
        <v>2</v>
      </c>
    </row>
    <row r="721" spans="1:15">
      <c r="A721" t="s">
        <v>380</v>
      </c>
      <c r="B721" t="s">
        <v>710</v>
      </c>
      <c r="C721" t="s">
        <v>1099</v>
      </c>
      <c r="D721">
        <v>-4142</v>
      </c>
      <c r="E721">
        <v>2</v>
      </c>
      <c r="F721">
        <v>-4142</v>
      </c>
      <c r="G721">
        <v>2</v>
      </c>
      <c r="H721">
        <v>-4142</v>
      </c>
      <c r="I721">
        <v>2</v>
      </c>
      <c r="J721">
        <v>-4142</v>
      </c>
      <c r="K721">
        <v>2</v>
      </c>
      <c r="L721">
        <v>-4142</v>
      </c>
      <c r="M721">
        <v>2</v>
      </c>
      <c r="N721">
        <v>-4142</v>
      </c>
      <c r="O721">
        <v>2</v>
      </c>
    </row>
    <row r="722" spans="1:15">
      <c r="A722" t="s">
        <v>380</v>
      </c>
      <c r="B722" t="s">
        <v>711</v>
      </c>
      <c r="C722" t="s">
        <v>1099</v>
      </c>
      <c r="D722">
        <v>-4142</v>
      </c>
      <c r="E722">
        <v>2</v>
      </c>
      <c r="F722">
        <v>-4142</v>
      </c>
      <c r="G722">
        <v>2</v>
      </c>
      <c r="H722">
        <v>-4142</v>
      </c>
      <c r="I722">
        <v>2</v>
      </c>
      <c r="J722">
        <v>-4142</v>
      </c>
      <c r="K722">
        <v>2</v>
      </c>
      <c r="L722">
        <v>-4142</v>
      </c>
      <c r="M722">
        <v>2</v>
      </c>
      <c r="N722">
        <v>-4142</v>
      </c>
      <c r="O722">
        <v>2</v>
      </c>
    </row>
    <row r="723" spans="1:15">
      <c r="A723" t="s">
        <v>380</v>
      </c>
      <c r="B723" t="s">
        <v>712</v>
      </c>
      <c r="C723" t="s">
        <v>1099</v>
      </c>
      <c r="D723">
        <v>-4142</v>
      </c>
      <c r="E723">
        <v>2</v>
      </c>
      <c r="F723">
        <v>-4142</v>
      </c>
      <c r="G723">
        <v>2</v>
      </c>
      <c r="H723">
        <v>-4142</v>
      </c>
      <c r="I723">
        <v>2</v>
      </c>
      <c r="J723">
        <v>-4142</v>
      </c>
      <c r="K723">
        <v>2</v>
      </c>
      <c r="L723">
        <v>-4142</v>
      </c>
      <c r="M723">
        <v>2</v>
      </c>
      <c r="N723">
        <v>-4142</v>
      </c>
      <c r="O723">
        <v>2</v>
      </c>
    </row>
    <row r="724" spans="1:15">
      <c r="A724" t="s">
        <v>380</v>
      </c>
      <c r="B724" t="s">
        <v>713</v>
      </c>
      <c r="C724" t="s">
        <v>1099</v>
      </c>
      <c r="D724">
        <v>-4142</v>
      </c>
      <c r="E724">
        <v>2</v>
      </c>
      <c r="F724">
        <v>-4142</v>
      </c>
      <c r="G724">
        <v>2</v>
      </c>
      <c r="H724">
        <v>-4142</v>
      </c>
      <c r="I724">
        <v>2</v>
      </c>
      <c r="J724">
        <v>-4142</v>
      </c>
      <c r="K724">
        <v>2</v>
      </c>
      <c r="L724">
        <v>-4142</v>
      </c>
      <c r="M724">
        <v>2</v>
      </c>
      <c r="N724">
        <v>-4142</v>
      </c>
      <c r="O724">
        <v>2</v>
      </c>
    </row>
    <row r="725" spans="1:15">
      <c r="A725" t="s">
        <v>380</v>
      </c>
      <c r="B725" t="s">
        <v>714</v>
      </c>
      <c r="C725" t="s">
        <v>1099</v>
      </c>
      <c r="D725">
        <v>-4142</v>
      </c>
      <c r="E725">
        <v>2</v>
      </c>
      <c r="F725">
        <v>-4142</v>
      </c>
      <c r="G725">
        <v>2</v>
      </c>
      <c r="H725">
        <v>-4142</v>
      </c>
      <c r="I725">
        <v>2</v>
      </c>
      <c r="J725">
        <v>-4142</v>
      </c>
      <c r="K725">
        <v>2</v>
      </c>
      <c r="L725">
        <v>-4142</v>
      </c>
      <c r="M725">
        <v>2</v>
      </c>
      <c r="N725">
        <v>-4142</v>
      </c>
      <c r="O725">
        <v>2</v>
      </c>
    </row>
    <row r="726" spans="1:15">
      <c r="A726" t="s">
        <v>380</v>
      </c>
      <c r="B726" t="s">
        <v>715</v>
      </c>
      <c r="C726" t="s">
        <v>1099</v>
      </c>
      <c r="D726">
        <v>-4142</v>
      </c>
      <c r="E726">
        <v>2</v>
      </c>
      <c r="F726">
        <v>-4142</v>
      </c>
      <c r="G726">
        <v>2</v>
      </c>
      <c r="H726">
        <v>-4142</v>
      </c>
      <c r="I726">
        <v>2</v>
      </c>
      <c r="J726">
        <v>-4142</v>
      </c>
      <c r="K726">
        <v>2</v>
      </c>
      <c r="L726">
        <v>-4142</v>
      </c>
      <c r="M726">
        <v>2</v>
      </c>
      <c r="N726">
        <v>-4142</v>
      </c>
      <c r="O726">
        <v>2</v>
      </c>
    </row>
    <row r="727" spans="1:15">
      <c r="A727" t="s">
        <v>380</v>
      </c>
      <c r="B727" t="s">
        <v>716</v>
      </c>
      <c r="C727" t="s">
        <v>1099</v>
      </c>
      <c r="D727">
        <v>-4142</v>
      </c>
      <c r="E727">
        <v>2</v>
      </c>
      <c r="F727">
        <v>-4142</v>
      </c>
      <c r="G727">
        <v>2</v>
      </c>
      <c r="H727">
        <v>-4142</v>
      </c>
      <c r="I727">
        <v>2</v>
      </c>
      <c r="J727">
        <v>-4142</v>
      </c>
      <c r="K727">
        <v>2</v>
      </c>
      <c r="L727">
        <v>-4142</v>
      </c>
      <c r="M727">
        <v>2</v>
      </c>
      <c r="N727">
        <v>-4142</v>
      </c>
      <c r="O727">
        <v>2</v>
      </c>
    </row>
    <row r="728" spans="1:15">
      <c r="A728" t="s">
        <v>380</v>
      </c>
      <c r="B728" t="s">
        <v>717</v>
      </c>
      <c r="C728" t="s">
        <v>1099</v>
      </c>
      <c r="D728">
        <v>-4142</v>
      </c>
      <c r="E728">
        <v>2</v>
      </c>
      <c r="F728">
        <v>-4142</v>
      </c>
      <c r="G728">
        <v>2</v>
      </c>
      <c r="H728">
        <v>-4142</v>
      </c>
      <c r="I728">
        <v>2</v>
      </c>
      <c r="J728">
        <v>-4142</v>
      </c>
      <c r="K728">
        <v>2</v>
      </c>
      <c r="L728">
        <v>-4142</v>
      </c>
      <c r="M728">
        <v>2</v>
      </c>
      <c r="N728">
        <v>-4142</v>
      </c>
      <c r="O728">
        <v>2</v>
      </c>
    </row>
    <row r="729" spans="1:15">
      <c r="A729" t="s">
        <v>380</v>
      </c>
      <c r="B729" t="s">
        <v>1503</v>
      </c>
      <c r="C729" t="s">
        <v>1099</v>
      </c>
      <c r="D729">
        <v>-4142</v>
      </c>
      <c r="E729">
        <v>2</v>
      </c>
      <c r="F729">
        <v>-4142</v>
      </c>
      <c r="G729">
        <v>2</v>
      </c>
      <c r="H729">
        <v>-4142</v>
      </c>
      <c r="I729">
        <v>2</v>
      </c>
      <c r="J729">
        <v>-4142</v>
      </c>
      <c r="K729">
        <v>2</v>
      </c>
      <c r="L729">
        <v>-4142</v>
      </c>
      <c r="M729">
        <v>2</v>
      </c>
      <c r="N729">
        <v>-4142</v>
      </c>
      <c r="O729">
        <v>2</v>
      </c>
    </row>
    <row r="730" spans="1:15">
      <c r="A730" t="s">
        <v>380</v>
      </c>
      <c r="B730" t="s">
        <v>1504</v>
      </c>
      <c r="C730" t="s">
        <v>1099</v>
      </c>
      <c r="D730">
        <v>-4142</v>
      </c>
      <c r="E730">
        <v>2</v>
      </c>
      <c r="F730">
        <v>-4142</v>
      </c>
      <c r="G730">
        <v>2</v>
      </c>
      <c r="H730">
        <v>-4142</v>
      </c>
      <c r="I730">
        <v>2</v>
      </c>
      <c r="J730">
        <v>-4142</v>
      </c>
      <c r="K730">
        <v>2</v>
      </c>
      <c r="L730">
        <v>-4142</v>
      </c>
      <c r="M730">
        <v>2</v>
      </c>
      <c r="N730">
        <v>-4142</v>
      </c>
      <c r="O730">
        <v>2</v>
      </c>
    </row>
    <row r="731" spans="1:15">
      <c r="A731" t="s">
        <v>380</v>
      </c>
      <c r="B731" t="s">
        <v>1505</v>
      </c>
      <c r="C731" t="s">
        <v>1099</v>
      </c>
      <c r="D731">
        <v>-4142</v>
      </c>
      <c r="E731">
        <v>2</v>
      </c>
      <c r="F731">
        <v>-4142</v>
      </c>
      <c r="G731">
        <v>2</v>
      </c>
      <c r="H731">
        <v>-4142</v>
      </c>
      <c r="I731">
        <v>2</v>
      </c>
      <c r="J731">
        <v>-4142</v>
      </c>
      <c r="K731">
        <v>2</v>
      </c>
      <c r="L731">
        <v>-4142</v>
      </c>
      <c r="M731">
        <v>2</v>
      </c>
      <c r="N731">
        <v>-4142</v>
      </c>
      <c r="O731">
        <v>2</v>
      </c>
    </row>
    <row r="732" spans="1:15">
      <c r="A732" t="s">
        <v>380</v>
      </c>
      <c r="B732" t="s">
        <v>1506</v>
      </c>
      <c r="C732" t="s">
        <v>1099</v>
      </c>
      <c r="D732">
        <v>-4142</v>
      </c>
      <c r="E732">
        <v>2</v>
      </c>
      <c r="F732">
        <v>-4142</v>
      </c>
      <c r="G732">
        <v>2</v>
      </c>
      <c r="H732">
        <v>-4142</v>
      </c>
      <c r="I732">
        <v>2</v>
      </c>
      <c r="J732">
        <v>-4142</v>
      </c>
      <c r="K732">
        <v>2</v>
      </c>
      <c r="L732">
        <v>-4142</v>
      </c>
      <c r="M732">
        <v>2</v>
      </c>
      <c r="N732">
        <v>-4142</v>
      </c>
      <c r="O732">
        <v>2</v>
      </c>
    </row>
    <row r="733" spans="1:15">
      <c r="A733" t="s">
        <v>380</v>
      </c>
      <c r="B733" t="s">
        <v>1507</v>
      </c>
      <c r="C733" t="s">
        <v>1099</v>
      </c>
      <c r="D733">
        <v>-4142</v>
      </c>
      <c r="E733">
        <v>2</v>
      </c>
      <c r="F733">
        <v>-4142</v>
      </c>
      <c r="G733">
        <v>2</v>
      </c>
      <c r="H733">
        <v>-4142</v>
      </c>
      <c r="I733">
        <v>2</v>
      </c>
      <c r="J733">
        <v>-4142</v>
      </c>
      <c r="K733">
        <v>2</v>
      </c>
      <c r="L733">
        <v>-4142</v>
      </c>
      <c r="M733">
        <v>2</v>
      </c>
      <c r="N733">
        <v>-4142</v>
      </c>
      <c r="O733">
        <v>2</v>
      </c>
    </row>
    <row r="734" spans="1:15">
      <c r="A734" t="s">
        <v>380</v>
      </c>
      <c r="B734" t="s">
        <v>1508</v>
      </c>
      <c r="C734" t="s">
        <v>1099</v>
      </c>
      <c r="D734">
        <v>-4142</v>
      </c>
      <c r="E734">
        <v>2</v>
      </c>
      <c r="F734">
        <v>-4142</v>
      </c>
      <c r="G734">
        <v>2</v>
      </c>
      <c r="H734">
        <v>-4142</v>
      </c>
      <c r="I734">
        <v>2</v>
      </c>
      <c r="J734">
        <v>-4142</v>
      </c>
      <c r="K734">
        <v>2</v>
      </c>
      <c r="L734">
        <v>-4142</v>
      </c>
      <c r="M734">
        <v>2</v>
      </c>
      <c r="N734">
        <v>-4142</v>
      </c>
      <c r="O734">
        <v>2</v>
      </c>
    </row>
    <row r="735" spans="1:15">
      <c r="A735" t="s">
        <v>380</v>
      </c>
      <c r="B735" t="s">
        <v>1509</v>
      </c>
      <c r="C735" t="s">
        <v>1099</v>
      </c>
      <c r="D735">
        <v>-4142</v>
      </c>
      <c r="E735">
        <v>2</v>
      </c>
      <c r="F735">
        <v>-4142</v>
      </c>
      <c r="G735">
        <v>2</v>
      </c>
      <c r="H735">
        <v>-4142</v>
      </c>
      <c r="I735">
        <v>2</v>
      </c>
      <c r="J735">
        <v>-4142</v>
      </c>
      <c r="K735">
        <v>2</v>
      </c>
      <c r="L735">
        <v>-4142</v>
      </c>
      <c r="M735">
        <v>2</v>
      </c>
      <c r="N735">
        <v>-4142</v>
      </c>
      <c r="O735">
        <v>2</v>
      </c>
    </row>
    <row r="736" spans="1:15">
      <c r="A736" t="s">
        <v>380</v>
      </c>
      <c r="B736" t="s">
        <v>1510</v>
      </c>
      <c r="C736" t="s">
        <v>1099</v>
      </c>
      <c r="D736">
        <v>-4142</v>
      </c>
      <c r="E736">
        <v>2</v>
      </c>
      <c r="F736">
        <v>-4142</v>
      </c>
      <c r="G736">
        <v>2</v>
      </c>
      <c r="H736">
        <v>-4142</v>
      </c>
      <c r="I736">
        <v>2</v>
      </c>
      <c r="J736">
        <v>-4142</v>
      </c>
      <c r="K736">
        <v>2</v>
      </c>
      <c r="L736">
        <v>-4142</v>
      </c>
      <c r="M736">
        <v>2</v>
      </c>
      <c r="N736">
        <v>-4142</v>
      </c>
      <c r="O736">
        <v>2</v>
      </c>
    </row>
    <row r="737" spans="1:15">
      <c r="A737" t="s">
        <v>380</v>
      </c>
      <c r="B737" t="s">
        <v>1511</v>
      </c>
      <c r="C737" t="s">
        <v>1099</v>
      </c>
      <c r="D737">
        <v>-4142</v>
      </c>
      <c r="E737">
        <v>2</v>
      </c>
      <c r="F737">
        <v>-4142</v>
      </c>
      <c r="G737">
        <v>2</v>
      </c>
      <c r="H737">
        <v>-4142</v>
      </c>
      <c r="I737">
        <v>2</v>
      </c>
      <c r="J737">
        <v>-4142</v>
      </c>
      <c r="K737">
        <v>2</v>
      </c>
      <c r="L737">
        <v>-4142</v>
      </c>
      <c r="M737">
        <v>2</v>
      </c>
      <c r="N737">
        <v>-4142</v>
      </c>
      <c r="O737">
        <v>2</v>
      </c>
    </row>
    <row r="738" spans="1:15">
      <c r="A738" t="s">
        <v>380</v>
      </c>
      <c r="B738" t="s">
        <v>1512</v>
      </c>
      <c r="C738" t="s">
        <v>1099</v>
      </c>
      <c r="D738">
        <v>-4142</v>
      </c>
      <c r="E738">
        <v>2</v>
      </c>
      <c r="F738">
        <v>-4142</v>
      </c>
      <c r="G738">
        <v>2</v>
      </c>
      <c r="H738">
        <v>-4142</v>
      </c>
      <c r="I738">
        <v>2</v>
      </c>
      <c r="J738">
        <v>-4142</v>
      </c>
      <c r="K738">
        <v>2</v>
      </c>
      <c r="L738">
        <v>-4142</v>
      </c>
      <c r="M738">
        <v>2</v>
      </c>
      <c r="N738">
        <v>-4142</v>
      </c>
      <c r="O738">
        <v>2</v>
      </c>
    </row>
    <row r="739" spans="1:15">
      <c r="A739" t="s">
        <v>380</v>
      </c>
      <c r="B739" t="s">
        <v>1513</v>
      </c>
      <c r="C739" t="s">
        <v>1099</v>
      </c>
      <c r="D739">
        <v>-4142</v>
      </c>
      <c r="E739">
        <v>2</v>
      </c>
      <c r="F739">
        <v>-4142</v>
      </c>
      <c r="G739">
        <v>2</v>
      </c>
      <c r="H739">
        <v>-4142</v>
      </c>
      <c r="I739">
        <v>2</v>
      </c>
      <c r="J739">
        <v>-4142</v>
      </c>
      <c r="K739">
        <v>2</v>
      </c>
      <c r="L739">
        <v>-4142</v>
      </c>
      <c r="M739">
        <v>2</v>
      </c>
      <c r="N739">
        <v>-4142</v>
      </c>
      <c r="O739">
        <v>2</v>
      </c>
    </row>
    <row r="740" spans="1:15">
      <c r="A740" t="s">
        <v>380</v>
      </c>
      <c r="B740" t="s">
        <v>1514</v>
      </c>
      <c r="C740" t="s">
        <v>1099</v>
      </c>
      <c r="D740">
        <v>-4142</v>
      </c>
      <c r="E740">
        <v>2</v>
      </c>
      <c r="F740">
        <v>-4142</v>
      </c>
      <c r="G740">
        <v>2</v>
      </c>
      <c r="H740">
        <v>-4142</v>
      </c>
      <c r="I740">
        <v>2</v>
      </c>
      <c r="J740">
        <v>-4142</v>
      </c>
      <c r="K740">
        <v>2</v>
      </c>
      <c r="L740">
        <v>-4142</v>
      </c>
      <c r="M740">
        <v>2</v>
      </c>
      <c r="N740">
        <v>-4142</v>
      </c>
      <c r="O740">
        <v>2</v>
      </c>
    </row>
    <row r="741" spans="1:15">
      <c r="A741" t="s">
        <v>380</v>
      </c>
      <c r="B741" t="s">
        <v>1515</v>
      </c>
      <c r="C741" t="s">
        <v>1099</v>
      </c>
      <c r="D741">
        <v>-4142</v>
      </c>
      <c r="E741">
        <v>2</v>
      </c>
      <c r="F741">
        <v>-4142</v>
      </c>
      <c r="G741">
        <v>2</v>
      </c>
      <c r="H741">
        <v>-4142</v>
      </c>
      <c r="I741">
        <v>2</v>
      </c>
      <c r="J741">
        <v>-4142</v>
      </c>
      <c r="K741">
        <v>2</v>
      </c>
      <c r="L741">
        <v>-4142</v>
      </c>
      <c r="M741">
        <v>2</v>
      </c>
      <c r="N741">
        <v>-4142</v>
      </c>
      <c r="O741">
        <v>2</v>
      </c>
    </row>
    <row r="742" spans="1:15">
      <c r="A742" t="s">
        <v>380</v>
      </c>
      <c r="B742" t="s">
        <v>1516</v>
      </c>
      <c r="C742" t="s">
        <v>1099</v>
      </c>
      <c r="D742">
        <v>-4142</v>
      </c>
      <c r="E742">
        <v>2</v>
      </c>
      <c r="F742">
        <v>-4142</v>
      </c>
      <c r="G742">
        <v>2</v>
      </c>
      <c r="H742">
        <v>-4142</v>
      </c>
      <c r="I742">
        <v>2</v>
      </c>
      <c r="J742">
        <v>-4142</v>
      </c>
      <c r="K742">
        <v>2</v>
      </c>
      <c r="L742">
        <v>-4142</v>
      </c>
      <c r="M742">
        <v>2</v>
      </c>
      <c r="N742">
        <v>-4142</v>
      </c>
      <c r="O742">
        <v>2</v>
      </c>
    </row>
    <row r="743" spans="1:15">
      <c r="A743" t="s">
        <v>380</v>
      </c>
      <c r="B743" t="s">
        <v>1517</v>
      </c>
      <c r="C743" t="s">
        <v>1099</v>
      </c>
      <c r="D743">
        <v>-4142</v>
      </c>
      <c r="E743">
        <v>2</v>
      </c>
      <c r="F743">
        <v>-4142</v>
      </c>
      <c r="G743">
        <v>2</v>
      </c>
      <c r="H743">
        <v>-4142</v>
      </c>
      <c r="I743">
        <v>2</v>
      </c>
      <c r="J743">
        <v>-4142</v>
      </c>
      <c r="K743">
        <v>2</v>
      </c>
      <c r="L743">
        <v>-4142</v>
      </c>
      <c r="M743">
        <v>2</v>
      </c>
      <c r="N743">
        <v>-4142</v>
      </c>
      <c r="O743">
        <v>2</v>
      </c>
    </row>
    <row r="744" spans="1:15">
      <c r="A744" t="s">
        <v>380</v>
      </c>
      <c r="B744" t="s">
        <v>1518</v>
      </c>
      <c r="C744" t="s">
        <v>1099</v>
      </c>
      <c r="D744">
        <v>-4142</v>
      </c>
      <c r="E744">
        <v>2</v>
      </c>
      <c r="F744">
        <v>-4142</v>
      </c>
      <c r="G744">
        <v>2</v>
      </c>
      <c r="H744">
        <v>-4142</v>
      </c>
      <c r="I744">
        <v>2</v>
      </c>
      <c r="J744">
        <v>-4142</v>
      </c>
      <c r="K744">
        <v>2</v>
      </c>
      <c r="L744">
        <v>-4142</v>
      </c>
      <c r="M744">
        <v>2</v>
      </c>
      <c r="N744">
        <v>-4142</v>
      </c>
      <c r="O744">
        <v>2</v>
      </c>
    </row>
    <row r="745" spans="1:15">
      <c r="A745" t="s">
        <v>380</v>
      </c>
      <c r="B745" t="s">
        <v>1519</v>
      </c>
      <c r="C745" t="s">
        <v>1099</v>
      </c>
      <c r="D745">
        <v>-4142</v>
      </c>
      <c r="E745">
        <v>2</v>
      </c>
      <c r="F745">
        <v>-4142</v>
      </c>
      <c r="G745">
        <v>2</v>
      </c>
      <c r="H745">
        <v>-4142</v>
      </c>
      <c r="I745">
        <v>2</v>
      </c>
      <c r="J745">
        <v>-4142</v>
      </c>
      <c r="K745">
        <v>2</v>
      </c>
      <c r="L745">
        <v>-4142</v>
      </c>
      <c r="M745">
        <v>2</v>
      </c>
      <c r="N745">
        <v>-4142</v>
      </c>
      <c r="O745">
        <v>2</v>
      </c>
    </row>
    <row r="746" spans="1:15">
      <c r="A746" t="s">
        <v>380</v>
      </c>
      <c r="B746" t="s">
        <v>718</v>
      </c>
      <c r="C746" t="s">
        <v>1099</v>
      </c>
      <c r="D746">
        <v>-4142</v>
      </c>
      <c r="E746">
        <v>2</v>
      </c>
      <c r="F746">
        <v>-4142</v>
      </c>
      <c r="G746">
        <v>2</v>
      </c>
      <c r="H746">
        <v>-4142</v>
      </c>
      <c r="I746">
        <v>2</v>
      </c>
      <c r="J746">
        <v>-4142</v>
      </c>
      <c r="K746">
        <v>2</v>
      </c>
      <c r="L746">
        <v>-4142</v>
      </c>
      <c r="M746">
        <v>2</v>
      </c>
      <c r="N746">
        <v>-4142</v>
      </c>
      <c r="O746">
        <v>2</v>
      </c>
    </row>
    <row r="747" spans="1:15">
      <c r="A747" t="s">
        <v>380</v>
      </c>
      <c r="B747" t="s">
        <v>719</v>
      </c>
      <c r="C747" t="s">
        <v>1099</v>
      </c>
      <c r="D747">
        <v>-4142</v>
      </c>
      <c r="E747">
        <v>2</v>
      </c>
      <c r="F747">
        <v>-4142</v>
      </c>
      <c r="G747">
        <v>2</v>
      </c>
      <c r="H747">
        <v>-4142</v>
      </c>
      <c r="I747">
        <v>2</v>
      </c>
      <c r="J747">
        <v>-4142</v>
      </c>
      <c r="K747">
        <v>2</v>
      </c>
      <c r="L747">
        <v>-4142</v>
      </c>
      <c r="M747">
        <v>2</v>
      </c>
      <c r="N747">
        <v>-4142</v>
      </c>
      <c r="O747">
        <v>2</v>
      </c>
    </row>
    <row r="748" spans="1:15">
      <c r="A748" t="s">
        <v>380</v>
      </c>
      <c r="B748" t="s">
        <v>720</v>
      </c>
      <c r="C748" t="s">
        <v>1099</v>
      </c>
      <c r="D748">
        <v>-4142</v>
      </c>
      <c r="E748">
        <v>2</v>
      </c>
      <c r="F748">
        <v>-4142</v>
      </c>
      <c r="G748">
        <v>2</v>
      </c>
      <c r="H748">
        <v>-4142</v>
      </c>
      <c r="I748">
        <v>2</v>
      </c>
      <c r="J748">
        <v>-4142</v>
      </c>
      <c r="K748">
        <v>2</v>
      </c>
      <c r="L748">
        <v>-4142</v>
      </c>
      <c r="M748">
        <v>2</v>
      </c>
      <c r="N748">
        <v>-4142</v>
      </c>
      <c r="O748">
        <v>2</v>
      </c>
    </row>
    <row r="749" spans="1:15">
      <c r="A749" t="s">
        <v>380</v>
      </c>
      <c r="B749" t="s">
        <v>721</v>
      </c>
      <c r="C749" t="s">
        <v>1099</v>
      </c>
      <c r="D749">
        <v>-4142</v>
      </c>
      <c r="E749">
        <v>2</v>
      </c>
      <c r="F749">
        <v>-4142</v>
      </c>
      <c r="G749">
        <v>2</v>
      </c>
      <c r="H749">
        <v>-4142</v>
      </c>
      <c r="I749">
        <v>2</v>
      </c>
      <c r="J749">
        <v>-4142</v>
      </c>
      <c r="K749">
        <v>2</v>
      </c>
      <c r="L749">
        <v>-4142</v>
      </c>
      <c r="M749">
        <v>2</v>
      </c>
      <c r="N749">
        <v>-4142</v>
      </c>
      <c r="O749">
        <v>2</v>
      </c>
    </row>
    <row r="750" spans="1:15">
      <c r="A750" t="s">
        <v>380</v>
      </c>
      <c r="B750" t="s">
        <v>722</v>
      </c>
      <c r="C750" t="s">
        <v>1099</v>
      </c>
      <c r="D750">
        <v>-4142</v>
      </c>
      <c r="E750">
        <v>2</v>
      </c>
      <c r="F750">
        <v>-4142</v>
      </c>
      <c r="G750">
        <v>2</v>
      </c>
      <c r="H750">
        <v>-4142</v>
      </c>
      <c r="I750">
        <v>2</v>
      </c>
      <c r="J750">
        <v>-4142</v>
      </c>
      <c r="K750">
        <v>2</v>
      </c>
      <c r="L750">
        <v>-4142</v>
      </c>
      <c r="M750">
        <v>2</v>
      </c>
      <c r="N750">
        <v>-4142</v>
      </c>
      <c r="O750">
        <v>2</v>
      </c>
    </row>
    <row r="751" spans="1:15">
      <c r="A751" t="s">
        <v>380</v>
      </c>
      <c r="B751" t="s">
        <v>723</v>
      </c>
      <c r="C751" t="s">
        <v>1099</v>
      </c>
      <c r="D751">
        <v>-4142</v>
      </c>
      <c r="E751">
        <v>2</v>
      </c>
      <c r="F751">
        <v>-4142</v>
      </c>
      <c r="G751">
        <v>2</v>
      </c>
      <c r="H751">
        <v>-4142</v>
      </c>
      <c r="I751">
        <v>2</v>
      </c>
      <c r="J751">
        <v>-4142</v>
      </c>
      <c r="K751">
        <v>2</v>
      </c>
      <c r="L751">
        <v>-4142</v>
      </c>
      <c r="M751">
        <v>2</v>
      </c>
      <c r="N751">
        <v>-4142</v>
      </c>
      <c r="O751">
        <v>2</v>
      </c>
    </row>
    <row r="752" spans="1:15">
      <c r="A752" t="s">
        <v>380</v>
      </c>
      <c r="B752" t="s">
        <v>724</v>
      </c>
      <c r="C752" t="s">
        <v>1099</v>
      </c>
      <c r="D752">
        <v>-4142</v>
      </c>
      <c r="E752">
        <v>2</v>
      </c>
      <c r="F752">
        <v>-4142</v>
      </c>
      <c r="G752">
        <v>2</v>
      </c>
      <c r="H752">
        <v>-4142</v>
      </c>
      <c r="I752">
        <v>2</v>
      </c>
      <c r="J752">
        <v>-4142</v>
      </c>
      <c r="K752">
        <v>2</v>
      </c>
      <c r="L752">
        <v>-4142</v>
      </c>
      <c r="M752">
        <v>2</v>
      </c>
      <c r="N752">
        <v>-4142</v>
      </c>
      <c r="O752">
        <v>2</v>
      </c>
    </row>
    <row r="753" spans="1:15">
      <c r="A753" t="s">
        <v>380</v>
      </c>
      <c r="B753" t="s">
        <v>725</v>
      </c>
      <c r="C753" t="s">
        <v>1099</v>
      </c>
      <c r="D753">
        <v>-4142</v>
      </c>
      <c r="E753">
        <v>2</v>
      </c>
      <c r="F753">
        <v>-4142</v>
      </c>
      <c r="G753">
        <v>2</v>
      </c>
      <c r="H753">
        <v>-4142</v>
      </c>
      <c r="I753">
        <v>2</v>
      </c>
      <c r="J753">
        <v>-4142</v>
      </c>
      <c r="K753">
        <v>2</v>
      </c>
      <c r="L753">
        <v>-4142</v>
      </c>
      <c r="M753">
        <v>2</v>
      </c>
      <c r="N753">
        <v>-4142</v>
      </c>
      <c r="O753">
        <v>2</v>
      </c>
    </row>
    <row r="754" spans="1:15">
      <c r="A754" t="s">
        <v>380</v>
      </c>
      <c r="B754" t="s">
        <v>726</v>
      </c>
      <c r="C754" t="s">
        <v>1099</v>
      </c>
      <c r="D754">
        <v>-4142</v>
      </c>
      <c r="E754">
        <v>2</v>
      </c>
      <c r="F754">
        <v>-4142</v>
      </c>
      <c r="G754">
        <v>2</v>
      </c>
      <c r="H754">
        <v>-4142</v>
      </c>
      <c r="I754">
        <v>2</v>
      </c>
      <c r="J754">
        <v>-4142</v>
      </c>
      <c r="K754">
        <v>2</v>
      </c>
      <c r="L754">
        <v>-4142</v>
      </c>
      <c r="M754">
        <v>2</v>
      </c>
      <c r="N754">
        <v>-4142</v>
      </c>
      <c r="O754">
        <v>2</v>
      </c>
    </row>
    <row r="755" spans="1:15">
      <c r="A755" t="s">
        <v>380</v>
      </c>
      <c r="B755" t="s">
        <v>727</v>
      </c>
      <c r="C755" t="s">
        <v>1099</v>
      </c>
      <c r="D755">
        <v>-4142</v>
      </c>
      <c r="E755">
        <v>2</v>
      </c>
      <c r="F755">
        <v>-4142</v>
      </c>
      <c r="G755">
        <v>2</v>
      </c>
      <c r="H755">
        <v>-4142</v>
      </c>
      <c r="I755">
        <v>2</v>
      </c>
      <c r="J755">
        <v>-4142</v>
      </c>
      <c r="K755">
        <v>2</v>
      </c>
      <c r="L755">
        <v>-4142</v>
      </c>
      <c r="M755">
        <v>2</v>
      </c>
      <c r="N755">
        <v>-4142</v>
      </c>
      <c r="O755">
        <v>2</v>
      </c>
    </row>
    <row r="756" spans="1:15">
      <c r="A756" t="s">
        <v>380</v>
      </c>
      <c r="B756" t="s">
        <v>728</v>
      </c>
      <c r="C756" t="s">
        <v>1099</v>
      </c>
      <c r="D756">
        <v>-4142</v>
      </c>
      <c r="E756">
        <v>2</v>
      </c>
      <c r="F756">
        <v>-4142</v>
      </c>
      <c r="G756">
        <v>2</v>
      </c>
      <c r="H756">
        <v>-4142</v>
      </c>
      <c r="I756">
        <v>2</v>
      </c>
      <c r="J756">
        <v>-4142</v>
      </c>
      <c r="K756">
        <v>2</v>
      </c>
      <c r="L756">
        <v>-4142</v>
      </c>
      <c r="M756">
        <v>2</v>
      </c>
      <c r="N756">
        <v>-4142</v>
      </c>
      <c r="O756">
        <v>2</v>
      </c>
    </row>
    <row r="757" spans="1:15">
      <c r="A757" t="s">
        <v>380</v>
      </c>
      <c r="B757" t="s">
        <v>729</v>
      </c>
      <c r="C757" t="s">
        <v>1099</v>
      </c>
      <c r="D757">
        <v>-4142</v>
      </c>
      <c r="E757">
        <v>2</v>
      </c>
      <c r="F757">
        <v>-4142</v>
      </c>
      <c r="G757">
        <v>2</v>
      </c>
      <c r="H757">
        <v>-4142</v>
      </c>
      <c r="I757">
        <v>2</v>
      </c>
      <c r="J757">
        <v>-4142</v>
      </c>
      <c r="K757">
        <v>2</v>
      </c>
      <c r="L757">
        <v>-4142</v>
      </c>
      <c r="M757">
        <v>2</v>
      </c>
      <c r="N757">
        <v>-4142</v>
      </c>
      <c r="O757">
        <v>2</v>
      </c>
    </row>
    <row r="758" spans="1:15">
      <c r="A758" t="s">
        <v>380</v>
      </c>
      <c r="B758" t="s">
        <v>730</v>
      </c>
      <c r="C758" t="s">
        <v>1099</v>
      </c>
      <c r="D758">
        <v>-4142</v>
      </c>
      <c r="E758">
        <v>2</v>
      </c>
      <c r="F758">
        <v>-4142</v>
      </c>
      <c r="G758">
        <v>2</v>
      </c>
      <c r="H758">
        <v>-4142</v>
      </c>
      <c r="I758">
        <v>2</v>
      </c>
      <c r="J758">
        <v>-4142</v>
      </c>
      <c r="K758">
        <v>2</v>
      </c>
      <c r="L758">
        <v>-4142</v>
      </c>
      <c r="M758">
        <v>2</v>
      </c>
      <c r="N758">
        <v>-4142</v>
      </c>
      <c r="O758">
        <v>2</v>
      </c>
    </row>
    <row r="759" spans="1:15">
      <c r="A759" t="s">
        <v>380</v>
      </c>
      <c r="B759" t="s">
        <v>731</v>
      </c>
      <c r="C759" t="s">
        <v>1099</v>
      </c>
      <c r="D759">
        <v>-4142</v>
      </c>
      <c r="E759">
        <v>2</v>
      </c>
      <c r="F759">
        <v>-4142</v>
      </c>
      <c r="G759">
        <v>2</v>
      </c>
      <c r="H759">
        <v>-4142</v>
      </c>
      <c r="I759">
        <v>2</v>
      </c>
      <c r="J759">
        <v>-4142</v>
      </c>
      <c r="K759">
        <v>2</v>
      </c>
      <c r="L759">
        <v>-4142</v>
      </c>
      <c r="M759">
        <v>2</v>
      </c>
      <c r="N759">
        <v>-4142</v>
      </c>
      <c r="O759">
        <v>2</v>
      </c>
    </row>
    <row r="760" spans="1:15">
      <c r="A760" t="s">
        <v>380</v>
      </c>
      <c r="B760" t="s">
        <v>1520</v>
      </c>
      <c r="C760" t="s">
        <v>1099</v>
      </c>
      <c r="D760">
        <v>-4142</v>
      </c>
      <c r="E760">
        <v>2</v>
      </c>
      <c r="F760">
        <v>-4142</v>
      </c>
      <c r="G760">
        <v>2</v>
      </c>
      <c r="H760">
        <v>-4142</v>
      </c>
      <c r="I760">
        <v>2</v>
      </c>
      <c r="J760">
        <v>-4142</v>
      </c>
      <c r="K760">
        <v>2</v>
      </c>
      <c r="L760">
        <v>-4142</v>
      </c>
      <c r="M760">
        <v>2</v>
      </c>
      <c r="N760">
        <v>-4142</v>
      </c>
      <c r="O760">
        <v>2</v>
      </c>
    </row>
    <row r="761" spans="1:15">
      <c r="A761" t="s">
        <v>380</v>
      </c>
      <c r="B761" t="s">
        <v>1521</v>
      </c>
      <c r="C761" t="s">
        <v>1099</v>
      </c>
      <c r="D761">
        <v>-4142</v>
      </c>
      <c r="E761">
        <v>2</v>
      </c>
      <c r="F761">
        <v>-4142</v>
      </c>
      <c r="G761">
        <v>2</v>
      </c>
      <c r="H761">
        <v>-4142</v>
      </c>
      <c r="I761">
        <v>2</v>
      </c>
      <c r="J761">
        <v>-4142</v>
      </c>
      <c r="K761">
        <v>2</v>
      </c>
      <c r="L761">
        <v>-4142</v>
      </c>
      <c r="M761">
        <v>2</v>
      </c>
      <c r="N761">
        <v>-4142</v>
      </c>
      <c r="O761">
        <v>2</v>
      </c>
    </row>
    <row r="762" spans="1:15">
      <c r="A762" t="s">
        <v>380</v>
      </c>
      <c r="B762" t="s">
        <v>1522</v>
      </c>
      <c r="C762" t="s">
        <v>1099</v>
      </c>
      <c r="D762">
        <v>-4142</v>
      </c>
      <c r="E762">
        <v>2</v>
      </c>
      <c r="F762">
        <v>-4142</v>
      </c>
      <c r="G762">
        <v>2</v>
      </c>
      <c r="H762">
        <v>-4142</v>
      </c>
      <c r="I762">
        <v>2</v>
      </c>
      <c r="J762">
        <v>-4142</v>
      </c>
      <c r="K762">
        <v>2</v>
      </c>
      <c r="L762">
        <v>-4142</v>
      </c>
      <c r="M762">
        <v>2</v>
      </c>
      <c r="N762">
        <v>-4142</v>
      </c>
      <c r="O762">
        <v>2</v>
      </c>
    </row>
    <row r="763" spans="1:15">
      <c r="A763" t="s">
        <v>380</v>
      </c>
      <c r="B763" t="s">
        <v>1523</v>
      </c>
      <c r="C763" t="s">
        <v>1099</v>
      </c>
      <c r="D763">
        <v>-4142</v>
      </c>
      <c r="E763">
        <v>2</v>
      </c>
      <c r="F763">
        <v>-4142</v>
      </c>
      <c r="G763">
        <v>2</v>
      </c>
      <c r="H763">
        <v>-4142</v>
      </c>
      <c r="I763">
        <v>2</v>
      </c>
      <c r="J763">
        <v>-4142</v>
      </c>
      <c r="K763">
        <v>2</v>
      </c>
      <c r="L763">
        <v>-4142</v>
      </c>
      <c r="M763">
        <v>2</v>
      </c>
      <c r="N763">
        <v>-4142</v>
      </c>
      <c r="O763">
        <v>2</v>
      </c>
    </row>
    <row r="764" spans="1:15">
      <c r="A764" t="s">
        <v>380</v>
      </c>
      <c r="B764" t="s">
        <v>1524</v>
      </c>
      <c r="C764" t="s">
        <v>1099</v>
      </c>
      <c r="D764">
        <v>-4142</v>
      </c>
      <c r="E764">
        <v>2</v>
      </c>
      <c r="F764">
        <v>-4142</v>
      </c>
      <c r="G764">
        <v>2</v>
      </c>
      <c r="H764">
        <v>-4142</v>
      </c>
      <c r="I764">
        <v>2</v>
      </c>
      <c r="J764">
        <v>-4142</v>
      </c>
      <c r="K764">
        <v>2</v>
      </c>
      <c r="L764">
        <v>-4142</v>
      </c>
      <c r="M764">
        <v>2</v>
      </c>
      <c r="N764">
        <v>-4142</v>
      </c>
      <c r="O764">
        <v>2</v>
      </c>
    </row>
    <row r="765" spans="1:15">
      <c r="A765" t="s">
        <v>380</v>
      </c>
      <c r="B765" t="s">
        <v>1525</v>
      </c>
      <c r="C765" t="s">
        <v>1099</v>
      </c>
      <c r="D765">
        <v>-4142</v>
      </c>
      <c r="E765">
        <v>2</v>
      </c>
      <c r="F765">
        <v>-4142</v>
      </c>
      <c r="G765">
        <v>2</v>
      </c>
      <c r="H765">
        <v>-4142</v>
      </c>
      <c r="I765">
        <v>2</v>
      </c>
      <c r="J765">
        <v>-4142</v>
      </c>
      <c r="K765">
        <v>2</v>
      </c>
      <c r="L765">
        <v>-4142</v>
      </c>
      <c r="M765">
        <v>2</v>
      </c>
      <c r="N765">
        <v>-4142</v>
      </c>
      <c r="O765">
        <v>2</v>
      </c>
    </row>
    <row r="766" spans="1:15">
      <c r="A766" t="s">
        <v>380</v>
      </c>
      <c r="B766" t="s">
        <v>1526</v>
      </c>
      <c r="C766" t="s">
        <v>1099</v>
      </c>
      <c r="D766">
        <v>-4142</v>
      </c>
      <c r="E766">
        <v>2</v>
      </c>
      <c r="F766">
        <v>-4142</v>
      </c>
      <c r="G766">
        <v>2</v>
      </c>
      <c r="H766">
        <v>-4142</v>
      </c>
      <c r="I766">
        <v>2</v>
      </c>
      <c r="J766">
        <v>-4142</v>
      </c>
      <c r="K766">
        <v>2</v>
      </c>
      <c r="L766">
        <v>-4142</v>
      </c>
      <c r="M766">
        <v>2</v>
      </c>
      <c r="N766">
        <v>-4142</v>
      </c>
      <c r="O766">
        <v>2</v>
      </c>
    </row>
    <row r="767" spans="1:15">
      <c r="A767" t="s">
        <v>380</v>
      </c>
      <c r="B767" t="s">
        <v>1527</v>
      </c>
      <c r="C767" t="s">
        <v>1099</v>
      </c>
      <c r="D767">
        <v>-4142</v>
      </c>
      <c r="E767">
        <v>2</v>
      </c>
      <c r="F767">
        <v>-4142</v>
      </c>
      <c r="G767">
        <v>2</v>
      </c>
      <c r="H767">
        <v>-4142</v>
      </c>
      <c r="I767">
        <v>2</v>
      </c>
      <c r="J767">
        <v>-4142</v>
      </c>
      <c r="K767">
        <v>2</v>
      </c>
      <c r="L767">
        <v>-4142</v>
      </c>
      <c r="M767">
        <v>2</v>
      </c>
      <c r="N767">
        <v>-4142</v>
      </c>
      <c r="O767">
        <v>2</v>
      </c>
    </row>
    <row r="768" spans="1:15">
      <c r="A768" t="s">
        <v>380</v>
      </c>
      <c r="B768" t="s">
        <v>1528</v>
      </c>
      <c r="C768" t="s">
        <v>1099</v>
      </c>
      <c r="D768">
        <v>-4142</v>
      </c>
      <c r="E768">
        <v>2</v>
      </c>
      <c r="F768">
        <v>-4142</v>
      </c>
      <c r="G768">
        <v>2</v>
      </c>
      <c r="H768">
        <v>-4142</v>
      </c>
      <c r="I768">
        <v>2</v>
      </c>
      <c r="J768">
        <v>-4142</v>
      </c>
      <c r="K768">
        <v>2</v>
      </c>
      <c r="L768">
        <v>-4142</v>
      </c>
      <c r="M768">
        <v>2</v>
      </c>
      <c r="N768">
        <v>-4142</v>
      </c>
      <c r="O768">
        <v>2</v>
      </c>
    </row>
    <row r="769" spans="1:15">
      <c r="A769" t="s">
        <v>380</v>
      </c>
      <c r="B769" t="s">
        <v>1529</v>
      </c>
      <c r="C769" t="s">
        <v>1099</v>
      </c>
      <c r="D769">
        <v>-4142</v>
      </c>
      <c r="E769">
        <v>2</v>
      </c>
      <c r="F769">
        <v>-4142</v>
      </c>
      <c r="G769">
        <v>2</v>
      </c>
      <c r="H769">
        <v>-4142</v>
      </c>
      <c r="I769">
        <v>2</v>
      </c>
      <c r="J769">
        <v>-4142</v>
      </c>
      <c r="K769">
        <v>2</v>
      </c>
      <c r="L769">
        <v>-4142</v>
      </c>
      <c r="M769">
        <v>2</v>
      </c>
      <c r="N769">
        <v>-4142</v>
      </c>
      <c r="O769">
        <v>2</v>
      </c>
    </row>
    <row r="770" spans="1:15">
      <c r="A770" t="s">
        <v>380</v>
      </c>
      <c r="B770" t="s">
        <v>1530</v>
      </c>
      <c r="C770" t="s">
        <v>1099</v>
      </c>
      <c r="D770">
        <v>-4142</v>
      </c>
      <c r="E770">
        <v>2</v>
      </c>
      <c r="F770">
        <v>-4142</v>
      </c>
      <c r="G770">
        <v>2</v>
      </c>
      <c r="H770">
        <v>-4142</v>
      </c>
      <c r="I770">
        <v>2</v>
      </c>
      <c r="J770">
        <v>-4142</v>
      </c>
      <c r="K770">
        <v>2</v>
      </c>
      <c r="L770">
        <v>-4142</v>
      </c>
      <c r="M770">
        <v>2</v>
      </c>
      <c r="N770">
        <v>-4142</v>
      </c>
      <c r="O770">
        <v>2</v>
      </c>
    </row>
    <row r="771" spans="1:15">
      <c r="A771" t="s">
        <v>380</v>
      </c>
      <c r="B771" t="s">
        <v>1531</v>
      </c>
      <c r="C771" t="s">
        <v>1099</v>
      </c>
      <c r="D771">
        <v>-4142</v>
      </c>
      <c r="E771">
        <v>2</v>
      </c>
      <c r="F771">
        <v>-4142</v>
      </c>
      <c r="G771">
        <v>2</v>
      </c>
      <c r="H771">
        <v>-4142</v>
      </c>
      <c r="I771">
        <v>2</v>
      </c>
      <c r="J771">
        <v>-4142</v>
      </c>
      <c r="K771">
        <v>2</v>
      </c>
      <c r="L771">
        <v>-4142</v>
      </c>
      <c r="M771">
        <v>2</v>
      </c>
      <c r="N771">
        <v>-4142</v>
      </c>
      <c r="O771">
        <v>2</v>
      </c>
    </row>
    <row r="772" spans="1:15">
      <c r="A772" t="s">
        <v>380</v>
      </c>
      <c r="B772" t="s">
        <v>1532</v>
      </c>
      <c r="C772" t="s">
        <v>1099</v>
      </c>
      <c r="D772">
        <v>-4142</v>
      </c>
      <c r="E772">
        <v>2</v>
      </c>
      <c r="F772">
        <v>-4142</v>
      </c>
      <c r="G772">
        <v>2</v>
      </c>
      <c r="H772">
        <v>-4142</v>
      </c>
      <c r="I772">
        <v>2</v>
      </c>
      <c r="J772">
        <v>-4142</v>
      </c>
      <c r="K772">
        <v>2</v>
      </c>
      <c r="L772">
        <v>-4142</v>
      </c>
      <c r="M772">
        <v>2</v>
      </c>
      <c r="N772">
        <v>-4142</v>
      </c>
      <c r="O772">
        <v>2</v>
      </c>
    </row>
    <row r="773" spans="1:15">
      <c r="A773" t="s">
        <v>380</v>
      </c>
      <c r="B773" t="s">
        <v>1533</v>
      </c>
      <c r="C773" t="s">
        <v>1099</v>
      </c>
      <c r="D773">
        <v>-4142</v>
      </c>
      <c r="E773">
        <v>2</v>
      </c>
      <c r="F773">
        <v>-4142</v>
      </c>
      <c r="G773">
        <v>2</v>
      </c>
      <c r="H773">
        <v>-4142</v>
      </c>
      <c r="I773">
        <v>2</v>
      </c>
      <c r="J773">
        <v>-4142</v>
      </c>
      <c r="K773">
        <v>2</v>
      </c>
      <c r="L773">
        <v>-4142</v>
      </c>
      <c r="M773">
        <v>2</v>
      </c>
      <c r="N773">
        <v>-4142</v>
      </c>
      <c r="O773">
        <v>2</v>
      </c>
    </row>
    <row r="774" spans="1:15">
      <c r="A774" t="s">
        <v>380</v>
      </c>
      <c r="B774" t="s">
        <v>1534</v>
      </c>
      <c r="C774" t="s">
        <v>1099</v>
      </c>
      <c r="D774">
        <v>-4142</v>
      </c>
      <c r="E774">
        <v>2</v>
      </c>
      <c r="F774">
        <v>-4142</v>
      </c>
      <c r="G774">
        <v>2</v>
      </c>
      <c r="H774">
        <v>-4142</v>
      </c>
      <c r="I774">
        <v>2</v>
      </c>
      <c r="J774">
        <v>-4142</v>
      </c>
      <c r="K774">
        <v>2</v>
      </c>
      <c r="L774">
        <v>-4142</v>
      </c>
      <c r="M774">
        <v>2</v>
      </c>
      <c r="N774">
        <v>-4142</v>
      </c>
      <c r="O774">
        <v>2</v>
      </c>
    </row>
    <row r="775" spans="1:15">
      <c r="A775" t="s">
        <v>380</v>
      </c>
      <c r="B775" t="s">
        <v>1535</v>
      </c>
      <c r="C775" t="s">
        <v>1099</v>
      </c>
      <c r="D775">
        <v>-4142</v>
      </c>
      <c r="E775">
        <v>2</v>
      </c>
      <c r="F775">
        <v>-4142</v>
      </c>
      <c r="G775">
        <v>2</v>
      </c>
      <c r="H775">
        <v>-4142</v>
      </c>
      <c r="I775">
        <v>2</v>
      </c>
      <c r="J775">
        <v>-4142</v>
      </c>
      <c r="K775">
        <v>2</v>
      </c>
      <c r="L775">
        <v>-4142</v>
      </c>
      <c r="M775">
        <v>2</v>
      </c>
      <c r="N775">
        <v>-4142</v>
      </c>
      <c r="O775">
        <v>2</v>
      </c>
    </row>
    <row r="776" spans="1:15">
      <c r="A776" t="s">
        <v>380</v>
      </c>
      <c r="B776" t="s">
        <v>1536</v>
      </c>
      <c r="C776" t="s">
        <v>1099</v>
      </c>
      <c r="D776">
        <v>-4142</v>
      </c>
      <c r="E776">
        <v>2</v>
      </c>
      <c r="F776">
        <v>-4142</v>
      </c>
      <c r="G776">
        <v>2</v>
      </c>
      <c r="H776">
        <v>-4142</v>
      </c>
      <c r="I776">
        <v>2</v>
      </c>
      <c r="J776">
        <v>-4142</v>
      </c>
      <c r="K776">
        <v>2</v>
      </c>
      <c r="L776">
        <v>-4142</v>
      </c>
      <c r="M776">
        <v>2</v>
      </c>
      <c r="N776">
        <v>-4142</v>
      </c>
      <c r="O776">
        <v>2</v>
      </c>
    </row>
    <row r="777" spans="1:15">
      <c r="A777" t="s">
        <v>380</v>
      </c>
      <c r="B777" t="s">
        <v>732</v>
      </c>
      <c r="C777" t="s">
        <v>1099</v>
      </c>
      <c r="D777">
        <v>-4142</v>
      </c>
      <c r="E777">
        <v>2</v>
      </c>
      <c r="F777">
        <v>-4142</v>
      </c>
      <c r="G777">
        <v>2</v>
      </c>
      <c r="H777">
        <v>-4142</v>
      </c>
      <c r="I777">
        <v>2</v>
      </c>
      <c r="J777">
        <v>-4142</v>
      </c>
      <c r="K777">
        <v>2</v>
      </c>
      <c r="L777">
        <v>-4142</v>
      </c>
      <c r="M777">
        <v>2</v>
      </c>
      <c r="N777">
        <v>-4142</v>
      </c>
      <c r="O777">
        <v>2</v>
      </c>
    </row>
    <row r="778" spans="1:15">
      <c r="A778" t="s">
        <v>380</v>
      </c>
      <c r="B778" t="s">
        <v>733</v>
      </c>
      <c r="C778" t="s">
        <v>1099</v>
      </c>
      <c r="D778">
        <v>-4142</v>
      </c>
      <c r="E778">
        <v>2</v>
      </c>
      <c r="F778">
        <v>-4142</v>
      </c>
      <c r="G778">
        <v>2</v>
      </c>
      <c r="H778">
        <v>-4142</v>
      </c>
      <c r="I778">
        <v>2</v>
      </c>
      <c r="J778">
        <v>-4142</v>
      </c>
      <c r="K778">
        <v>2</v>
      </c>
      <c r="L778">
        <v>-4142</v>
      </c>
      <c r="M778">
        <v>2</v>
      </c>
      <c r="N778">
        <v>-4142</v>
      </c>
      <c r="O778">
        <v>2</v>
      </c>
    </row>
    <row r="779" spans="1:15">
      <c r="A779" t="s">
        <v>380</v>
      </c>
      <c r="B779" t="s">
        <v>734</v>
      </c>
      <c r="C779" t="s">
        <v>1099</v>
      </c>
      <c r="D779">
        <v>-4142</v>
      </c>
      <c r="E779">
        <v>2</v>
      </c>
      <c r="F779">
        <v>-4142</v>
      </c>
      <c r="G779">
        <v>2</v>
      </c>
      <c r="H779">
        <v>-4142</v>
      </c>
      <c r="I779">
        <v>2</v>
      </c>
      <c r="J779">
        <v>-4142</v>
      </c>
      <c r="K779">
        <v>2</v>
      </c>
      <c r="L779">
        <v>-4142</v>
      </c>
      <c r="M779">
        <v>2</v>
      </c>
      <c r="N779">
        <v>-4142</v>
      </c>
      <c r="O779">
        <v>2</v>
      </c>
    </row>
    <row r="780" spans="1:15">
      <c r="A780" t="s">
        <v>380</v>
      </c>
      <c r="B780" t="s">
        <v>735</v>
      </c>
      <c r="C780" t="s">
        <v>1099</v>
      </c>
      <c r="D780">
        <v>-4142</v>
      </c>
      <c r="E780">
        <v>2</v>
      </c>
      <c r="F780">
        <v>-4142</v>
      </c>
      <c r="G780">
        <v>2</v>
      </c>
      <c r="H780">
        <v>-4142</v>
      </c>
      <c r="I780">
        <v>2</v>
      </c>
      <c r="J780">
        <v>-4142</v>
      </c>
      <c r="K780">
        <v>2</v>
      </c>
      <c r="L780">
        <v>-4142</v>
      </c>
      <c r="M780">
        <v>2</v>
      </c>
      <c r="N780">
        <v>-4142</v>
      </c>
      <c r="O780">
        <v>2</v>
      </c>
    </row>
    <row r="781" spans="1:15">
      <c r="A781" t="s">
        <v>380</v>
      </c>
      <c r="B781" t="s">
        <v>736</v>
      </c>
      <c r="C781" t="s">
        <v>1099</v>
      </c>
      <c r="D781">
        <v>-4142</v>
      </c>
      <c r="E781">
        <v>2</v>
      </c>
      <c r="F781">
        <v>-4142</v>
      </c>
      <c r="G781">
        <v>2</v>
      </c>
      <c r="H781">
        <v>-4142</v>
      </c>
      <c r="I781">
        <v>2</v>
      </c>
      <c r="J781">
        <v>-4142</v>
      </c>
      <c r="K781">
        <v>2</v>
      </c>
      <c r="L781">
        <v>-4142</v>
      </c>
      <c r="M781">
        <v>2</v>
      </c>
      <c r="N781">
        <v>-4142</v>
      </c>
      <c r="O781">
        <v>2</v>
      </c>
    </row>
    <row r="782" spans="1:15">
      <c r="A782" t="s">
        <v>380</v>
      </c>
      <c r="B782" t="s">
        <v>737</v>
      </c>
      <c r="C782" t="s">
        <v>1099</v>
      </c>
      <c r="D782">
        <v>-4142</v>
      </c>
      <c r="E782">
        <v>2</v>
      </c>
      <c r="F782">
        <v>-4142</v>
      </c>
      <c r="G782">
        <v>2</v>
      </c>
      <c r="H782">
        <v>-4142</v>
      </c>
      <c r="I782">
        <v>2</v>
      </c>
      <c r="J782">
        <v>-4142</v>
      </c>
      <c r="K782">
        <v>2</v>
      </c>
      <c r="L782">
        <v>-4142</v>
      </c>
      <c r="M782">
        <v>2</v>
      </c>
      <c r="N782">
        <v>-4142</v>
      </c>
      <c r="O782">
        <v>2</v>
      </c>
    </row>
    <row r="783" spans="1:15">
      <c r="A783" t="s">
        <v>380</v>
      </c>
      <c r="B783" t="s">
        <v>738</v>
      </c>
      <c r="C783" t="s">
        <v>1099</v>
      </c>
      <c r="D783">
        <v>-4142</v>
      </c>
      <c r="E783">
        <v>2</v>
      </c>
      <c r="F783">
        <v>-4142</v>
      </c>
      <c r="G783">
        <v>2</v>
      </c>
      <c r="H783">
        <v>-4142</v>
      </c>
      <c r="I783">
        <v>2</v>
      </c>
      <c r="J783">
        <v>-4142</v>
      </c>
      <c r="K783">
        <v>2</v>
      </c>
      <c r="L783">
        <v>-4142</v>
      </c>
      <c r="M783">
        <v>2</v>
      </c>
      <c r="N783">
        <v>-4142</v>
      </c>
      <c r="O783">
        <v>2</v>
      </c>
    </row>
    <row r="784" spans="1:15">
      <c r="A784" t="s">
        <v>380</v>
      </c>
      <c r="B784" t="s">
        <v>739</v>
      </c>
      <c r="C784" t="s">
        <v>1099</v>
      </c>
      <c r="D784">
        <v>-4142</v>
      </c>
      <c r="E784">
        <v>2</v>
      </c>
      <c r="F784">
        <v>-4142</v>
      </c>
      <c r="G784">
        <v>2</v>
      </c>
      <c r="H784">
        <v>-4142</v>
      </c>
      <c r="I784">
        <v>2</v>
      </c>
      <c r="J784">
        <v>-4142</v>
      </c>
      <c r="K784">
        <v>2</v>
      </c>
      <c r="L784">
        <v>-4142</v>
      </c>
      <c r="M784">
        <v>2</v>
      </c>
      <c r="N784">
        <v>-4142</v>
      </c>
      <c r="O784">
        <v>2</v>
      </c>
    </row>
    <row r="785" spans="1:15">
      <c r="A785" t="s">
        <v>380</v>
      </c>
      <c r="B785" t="s">
        <v>740</v>
      </c>
      <c r="C785" t="s">
        <v>1099</v>
      </c>
      <c r="D785">
        <v>-4142</v>
      </c>
      <c r="E785">
        <v>2</v>
      </c>
      <c r="F785">
        <v>-4142</v>
      </c>
      <c r="G785">
        <v>2</v>
      </c>
      <c r="H785">
        <v>-4142</v>
      </c>
      <c r="I785">
        <v>2</v>
      </c>
      <c r="J785">
        <v>-4142</v>
      </c>
      <c r="K785">
        <v>2</v>
      </c>
      <c r="L785">
        <v>-4142</v>
      </c>
      <c r="M785">
        <v>2</v>
      </c>
      <c r="N785">
        <v>-4142</v>
      </c>
      <c r="O785">
        <v>2</v>
      </c>
    </row>
    <row r="786" spans="1:15">
      <c r="A786" t="s">
        <v>380</v>
      </c>
      <c r="B786" t="s">
        <v>741</v>
      </c>
      <c r="C786" t="s">
        <v>1099</v>
      </c>
      <c r="D786">
        <v>-4142</v>
      </c>
      <c r="E786">
        <v>2</v>
      </c>
      <c r="F786">
        <v>-4142</v>
      </c>
      <c r="G786">
        <v>2</v>
      </c>
      <c r="H786">
        <v>-4142</v>
      </c>
      <c r="I786">
        <v>2</v>
      </c>
      <c r="J786">
        <v>-4142</v>
      </c>
      <c r="K786">
        <v>2</v>
      </c>
      <c r="L786">
        <v>-4142</v>
      </c>
      <c r="M786">
        <v>2</v>
      </c>
      <c r="N786">
        <v>-4142</v>
      </c>
      <c r="O786">
        <v>2</v>
      </c>
    </row>
    <row r="787" spans="1:15">
      <c r="A787" t="s">
        <v>380</v>
      </c>
      <c r="B787" t="s">
        <v>742</v>
      </c>
      <c r="C787" t="s">
        <v>1099</v>
      </c>
      <c r="D787">
        <v>-4142</v>
      </c>
      <c r="E787">
        <v>2</v>
      </c>
      <c r="F787">
        <v>-4142</v>
      </c>
      <c r="G787">
        <v>2</v>
      </c>
      <c r="H787">
        <v>-4142</v>
      </c>
      <c r="I787">
        <v>2</v>
      </c>
      <c r="J787">
        <v>-4142</v>
      </c>
      <c r="K787">
        <v>2</v>
      </c>
      <c r="L787">
        <v>-4142</v>
      </c>
      <c r="M787">
        <v>2</v>
      </c>
      <c r="N787">
        <v>-4142</v>
      </c>
      <c r="O787">
        <v>2</v>
      </c>
    </row>
    <row r="788" spans="1:15">
      <c r="A788" t="s">
        <v>380</v>
      </c>
      <c r="B788" t="s">
        <v>743</v>
      </c>
      <c r="C788" t="s">
        <v>1099</v>
      </c>
      <c r="D788">
        <v>-4142</v>
      </c>
      <c r="E788">
        <v>2</v>
      </c>
      <c r="F788">
        <v>-4142</v>
      </c>
      <c r="G788">
        <v>2</v>
      </c>
      <c r="H788">
        <v>-4142</v>
      </c>
      <c r="I788">
        <v>2</v>
      </c>
      <c r="J788">
        <v>-4142</v>
      </c>
      <c r="K788">
        <v>2</v>
      </c>
      <c r="L788">
        <v>-4142</v>
      </c>
      <c r="M788">
        <v>2</v>
      </c>
      <c r="N788">
        <v>-4142</v>
      </c>
      <c r="O788">
        <v>2</v>
      </c>
    </row>
    <row r="789" spans="1:15">
      <c r="A789" t="s">
        <v>380</v>
      </c>
      <c r="B789" t="s">
        <v>744</v>
      </c>
      <c r="C789" t="s">
        <v>1099</v>
      </c>
      <c r="D789">
        <v>-4142</v>
      </c>
      <c r="E789">
        <v>2</v>
      </c>
      <c r="F789">
        <v>-4142</v>
      </c>
      <c r="G789">
        <v>2</v>
      </c>
      <c r="H789">
        <v>-4142</v>
      </c>
      <c r="I789">
        <v>2</v>
      </c>
      <c r="J789">
        <v>-4142</v>
      </c>
      <c r="K789">
        <v>2</v>
      </c>
      <c r="L789">
        <v>-4142</v>
      </c>
      <c r="M789">
        <v>2</v>
      </c>
      <c r="N789">
        <v>-4142</v>
      </c>
      <c r="O789">
        <v>2</v>
      </c>
    </row>
    <row r="790" spans="1:15">
      <c r="A790" t="s">
        <v>380</v>
      </c>
      <c r="B790" t="s">
        <v>745</v>
      </c>
      <c r="C790" t="s">
        <v>1099</v>
      </c>
      <c r="D790">
        <v>-4142</v>
      </c>
      <c r="E790">
        <v>2</v>
      </c>
      <c r="F790">
        <v>-4142</v>
      </c>
      <c r="G790">
        <v>2</v>
      </c>
      <c r="H790">
        <v>-4142</v>
      </c>
      <c r="I790">
        <v>2</v>
      </c>
      <c r="J790">
        <v>-4142</v>
      </c>
      <c r="K790">
        <v>2</v>
      </c>
      <c r="L790">
        <v>-4142</v>
      </c>
      <c r="M790">
        <v>2</v>
      </c>
      <c r="N790">
        <v>-4142</v>
      </c>
      <c r="O790">
        <v>2</v>
      </c>
    </row>
    <row r="791" spans="1:15">
      <c r="A791" t="s">
        <v>380</v>
      </c>
      <c r="B791" t="s">
        <v>1537</v>
      </c>
      <c r="C791" t="s">
        <v>1099</v>
      </c>
      <c r="D791">
        <v>-4142</v>
      </c>
      <c r="E791">
        <v>2</v>
      </c>
      <c r="F791">
        <v>-4142</v>
      </c>
      <c r="G791">
        <v>2</v>
      </c>
      <c r="H791">
        <v>-4142</v>
      </c>
      <c r="I791">
        <v>2</v>
      </c>
      <c r="J791">
        <v>-4142</v>
      </c>
      <c r="K791">
        <v>2</v>
      </c>
      <c r="L791">
        <v>-4142</v>
      </c>
      <c r="M791">
        <v>2</v>
      </c>
      <c r="N791">
        <v>-4142</v>
      </c>
      <c r="O791">
        <v>2</v>
      </c>
    </row>
    <row r="792" spans="1:15">
      <c r="A792" t="s">
        <v>380</v>
      </c>
      <c r="B792" t="s">
        <v>1538</v>
      </c>
      <c r="C792" t="s">
        <v>1099</v>
      </c>
      <c r="D792">
        <v>-4142</v>
      </c>
      <c r="E792">
        <v>2</v>
      </c>
      <c r="F792">
        <v>-4142</v>
      </c>
      <c r="G792">
        <v>2</v>
      </c>
      <c r="H792">
        <v>-4142</v>
      </c>
      <c r="I792">
        <v>2</v>
      </c>
      <c r="J792">
        <v>-4142</v>
      </c>
      <c r="K792">
        <v>2</v>
      </c>
      <c r="L792">
        <v>-4142</v>
      </c>
      <c r="M792">
        <v>2</v>
      </c>
      <c r="N792">
        <v>-4142</v>
      </c>
      <c r="O792">
        <v>2</v>
      </c>
    </row>
    <row r="793" spans="1:15">
      <c r="A793" t="s">
        <v>380</v>
      </c>
      <c r="B793" t="s">
        <v>1539</v>
      </c>
      <c r="C793" t="s">
        <v>1099</v>
      </c>
      <c r="D793">
        <v>-4142</v>
      </c>
      <c r="E793">
        <v>2</v>
      </c>
      <c r="F793">
        <v>-4142</v>
      </c>
      <c r="G793">
        <v>2</v>
      </c>
      <c r="H793">
        <v>-4142</v>
      </c>
      <c r="I793">
        <v>2</v>
      </c>
      <c r="J793">
        <v>-4142</v>
      </c>
      <c r="K793">
        <v>2</v>
      </c>
      <c r="L793">
        <v>-4142</v>
      </c>
      <c r="M793">
        <v>2</v>
      </c>
      <c r="N793">
        <v>-4142</v>
      </c>
      <c r="O793">
        <v>2</v>
      </c>
    </row>
    <row r="794" spans="1:15">
      <c r="A794" t="s">
        <v>380</v>
      </c>
      <c r="B794" t="s">
        <v>1540</v>
      </c>
      <c r="C794" t="s">
        <v>1099</v>
      </c>
      <c r="D794">
        <v>-4142</v>
      </c>
      <c r="E794">
        <v>2</v>
      </c>
      <c r="F794">
        <v>-4142</v>
      </c>
      <c r="G794">
        <v>2</v>
      </c>
      <c r="H794">
        <v>-4142</v>
      </c>
      <c r="I794">
        <v>2</v>
      </c>
      <c r="J794">
        <v>-4142</v>
      </c>
      <c r="K794">
        <v>2</v>
      </c>
      <c r="L794">
        <v>-4142</v>
      </c>
      <c r="M794">
        <v>2</v>
      </c>
      <c r="N794">
        <v>-4142</v>
      </c>
      <c r="O794">
        <v>2</v>
      </c>
    </row>
    <row r="795" spans="1:15">
      <c r="A795" t="s">
        <v>380</v>
      </c>
      <c r="B795" t="s">
        <v>1541</v>
      </c>
      <c r="C795" t="s">
        <v>1099</v>
      </c>
      <c r="D795">
        <v>-4142</v>
      </c>
      <c r="E795">
        <v>2</v>
      </c>
      <c r="F795">
        <v>-4142</v>
      </c>
      <c r="G795">
        <v>2</v>
      </c>
      <c r="H795">
        <v>-4142</v>
      </c>
      <c r="I795">
        <v>2</v>
      </c>
      <c r="J795">
        <v>-4142</v>
      </c>
      <c r="K795">
        <v>2</v>
      </c>
      <c r="L795">
        <v>-4142</v>
      </c>
      <c r="M795">
        <v>2</v>
      </c>
      <c r="N795">
        <v>-4142</v>
      </c>
      <c r="O795">
        <v>2</v>
      </c>
    </row>
    <row r="796" spans="1:15">
      <c r="A796" t="s">
        <v>380</v>
      </c>
      <c r="B796" t="s">
        <v>1542</v>
      </c>
      <c r="C796" t="s">
        <v>1099</v>
      </c>
      <c r="D796">
        <v>-4142</v>
      </c>
      <c r="E796">
        <v>2</v>
      </c>
      <c r="F796">
        <v>-4142</v>
      </c>
      <c r="G796">
        <v>2</v>
      </c>
      <c r="H796">
        <v>-4142</v>
      </c>
      <c r="I796">
        <v>2</v>
      </c>
      <c r="J796">
        <v>-4142</v>
      </c>
      <c r="K796">
        <v>2</v>
      </c>
      <c r="L796">
        <v>-4142</v>
      </c>
      <c r="M796">
        <v>2</v>
      </c>
      <c r="N796">
        <v>-4142</v>
      </c>
      <c r="O796">
        <v>2</v>
      </c>
    </row>
    <row r="797" spans="1:15">
      <c r="A797" t="s">
        <v>380</v>
      </c>
      <c r="B797" t="s">
        <v>1543</v>
      </c>
      <c r="C797" t="s">
        <v>1099</v>
      </c>
      <c r="D797">
        <v>-4142</v>
      </c>
      <c r="E797">
        <v>2</v>
      </c>
      <c r="F797">
        <v>-4142</v>
      </c>
      <c r="G797">
        <v>2</v>
      </c>
      <c r="H797">
        <v>-4142</v>
      </c>
      <c r="I797">
        <v>2</v>
      </c>
      <c r="J797">
        <v>-4142</v>
      </c>
      <c r="K797">
        <v>2</v>
      </c>
      <c r="L797">
        <v>-4142</v>
      </c>
      <c r="M797">
        <v>2</v>
      </c>
      <c r="N797">
        <v>-4142</v>
      </c>
      <c r="O797">
        <v>2</v>
      </c>
    </row>
    <row r="798" spans="1:15">
      <c r="A798" t="s">
        <v>380</v>
      </c>
      <c r="B798" t="s">
        <v>1544</v>
      </c>
      <c r="C798" t="s">
        <v>1099</v>
      </c>
      <c r="D798">
        <v>-4142</v>
      </c>
      <c r="E798">
        <v>2</v>
      </c>
      <c r="F798">
        <v>-4142</v>
      </c>
      <c r="G798">
        <v>2</v>
      </c>
      <c r="H798">
        <v>-4142</v>
      </c>
      <c r="I798">
        <v>2</v>
      </c>
      <c r="J798">
        <v>-4142</v>
      </c>
      <c r="K798">
        <v>2</v>
      </c>
      <c r="L798">
        <v>-4142</v>
      </c>
      <c r="M798">
        <v>2</v>
      </c>
      <c r="N798">
        <v>-4142</v>
      </c>
      <c r="O798">
        <v>2</v>
      </c>
    </row>
    <row r="799" spans="1:15">
      <c r="A799" t="s">
        <v>380</v>
      </c>
      <c r="B799" t="s">
        <v>1545</v>
      </c>
      <c r="C799" t="s">
        <v>1099</v>
      </c>
      <c r="D799">
        <v>-4142</v>
      </c>
      <c r="E799">
        <v>2</v>
      </c>
      <c r="F799">
        <v>-4142</v>
      </c>
      <c r="G799">
        <v>2</v>
      </c>
      <c r="H799">
        <v>-4142</v>
      </c>
      <c r="I799">
        <v>2</v>
      </c>
      <c r="J799">
        <v>-4142</v>
      </c>
      <c r="K799">
        <v>2</v>
      </c>
      <c r="L799">
        <v>-4142</v>
      </c>
      <c r="M799">
        <v>2</v>
      </c>
      <c r="N799">
        <v>-4142</v>
      </c>
      <c r="O799">
        <v>2</v>
      </c>
    </row>
    <row r="800" spans="1:15">
      <c r="A800" t="s">
        <v>380</v>
      </c>
      <c r="B800" t="s">
        <v>1546</v>
      </c>
      <c r="C800" t="s">
        <v>1099</v>
      </c>
      <c r="D800">
        <v>-4142</v>
      </c>
      <c r="E800">
        <v>2</v>
      </c>
      <c r="F800">
        <v>-4142</v>
      </c>
      <c r="G800">
        <v>2</v>
      </c>
      <c r="H800">
        <v>-4142</v>
      </c>
      <c r="I800">
        <v>2</v>
      </c>
      <c r="J800">
        <v>-4142</v>
      </c>
      <c r="K800">
        <v>2</v>
      </c>
      <c r="L800">
        <v>-4142</v>
      </c>
      <c r="M800">
        <v>2</v>
      </c>
      <c r="N800">
        <v>-4142</v>
      </c>
      <c r="O800">
        <v>2</v>
      </c>
    </row>
    <row r="801" spans="1:15">
      <c r="A801" t="s">
        <v>380</v>
      </c>
      <c r="B801" t="s">
        <v>1547</v>
      </c>
      <c r="C801" t="s">
        <v>1099</v>
      </c>
      <c r="D801">
        <v>-4142</v>
      </c>
      <c r="E801">
        <v>2</v>
      </c>
      <c r="F801">
        <v>-4142</v>
      </c>
      <c r="G801">
        <v>2</v>
      </c>
      <c r="H801">
        <v>-4142</v>
      </c>
      <c r="I801">
        <v>2</v>
      </c>
      <c r="J801">
        <v>-4142</v>
      </c>
      <c r="K801">
        <v>2</v>
      </c>
      <c r="L801">
        <v>-4142</v>
      </c>
      <c r="M801">
        <v>2</v>
      </c>
      <c r="N801">
        <v>-4142</v>
      </c>
      <c r="O801">
        <v>2</v>
      </c>
    </row>
    <row r="802" spans="1:15">
      <c r="A802" t="s">
        <v>380</v>
      </c>
      <c r="B802" t="s">
        <v>1548</v>
      </c>
      <c r="C802" t="s">
        <v>1099</v>
      </c>
      <c r="D802">
        <v>-4142</v>
      </c>
      <c r="E802">
        <v>2</v>
      </c>
      <c r="F802">
        <v>-4142</v>
      </c>
      <c r="G802">
        <v>2</v>
      </c>
      <c r="H802">
        <v>-4142</v>
      </c>
      <c r="I802">
        <v>2</v>
      </c>
      <c r="J802">
        <v>-4142</v>
      </c>
      <c r="K802">
        <v>2</v>
      </c>
      <c r="L802">
        <v>-4142</v>
      </c>
      <c r="M802">
        <v>2</v>
      </c>
      <c r="N802">
        <v>-4142</v>
      </c>
      <c r="O802">
        <v>2</v>
      </c>
    </row>
    <row r="803" spans="1:15">
      <c r="A803" t="s">
        <v>380</v>
      </c>
      <c r="B803" t="s">
        <v>1549</v>
      </c>
      <c r="C803" t="s">
        <v>1099</v>
      </c>
      <c r="D803">
        <v>-4142</v>
      </c>
      <c r="E803">
        <v>2</v>
      </c>
      <c r="F803">
        <v>-4142</v>
      </c>
      <c r="G803">
        <v>2</v>
      </c>
      <c r="H803">
        <v>-4142</v>
      </c>
      <c r="I803">
        <v>2</v>
      </c>
      <c r="J803">
        <v>-4142</v>
      </c>
      <c r="K803">
        <v>2</v>
      </c>
      <c r="L803">
        <v>-4142</v>
      </c>
      <c r="M803">
        <v>2</v>
      </c>
      <c r="N803">
        <v>-4142</v>
      </c>
      <c r="O803">
        <v>2</v>
      </c>
    </row>
    <row r="804" spans="1:15">
      <c r="A804" t="s">
        <v>380</v>
      </c>
      <c r="B804" t="s">
        <v>1550</v>
      </c>
      <c r="C804" t="s">
        <v>1099</v>
      </c>
      <c r="D804">
        <v>-4142</v>
      </c>
      <c r="E804">
        <v>2</v>
      </c>
      <c r="F804">
        <v>-4142</v>
      </c>
      <c r="G804">
        <v>2</v>
      </c>
      <c r="H804">
        <v>-4142</v>
      </c>
      <c r="I804">
        <v>2</v>
      </c>
      <c r="J804">
        <v>-4142</v>
      </c>
      <c r="K804">
        <v>2</v>
      </c>
      <c r="L804">
        <v>-4142</v>
      </c>
      <c r="M804">
        <v>2</v>
      </c>
      <c r="N804">
        <v>-4142</v>
      </c>
      <c r="O804">
        <v>2</v>
      </c>
    </row>
    <row r="805" spans="1:15">
      <c r="A805" t="s">
        <v>380</v>
      </c>
      <c r="B805" t="s">
        <v>1551</v>
      </c>
      <c r="C805" t="s">
        <v>1099</v>
      </c>
      <c r="D805">
        <v>-4142</v>
      </c>
      <c r="E805">
        <v>2</v>
      </c>
      <c r="F805">
        <v>-4142</v>
      </c>
      <c r="G805">
        <v>2</v>
      </c>
      <c r="H805">
        <v>-4142</v>
      </c>
      <c r="I805">
        <v>2</v>
      </c>
      <c r="J805">
        <v>-4142</v>
      </c>
      <c r="K805">
        <v>2</v>
      </c>
      <c r="L805">
        <v>-4142</v>
      </c>
      <c r="M805">
        <v>2</v>
      </c>
      <c r="N805">
        <v>-4142</v>
      </c>
      <c r="O805">
        <v>2</v>
      </c>
    </row>
    <row r="806" spans="1:15">
      <c r="A806" t="s">
        <v>380</v>
      </c>
      <c r="B806" t="s">
        <v>1552</v>
      </c>
      <c r="C806" t="s">
        <v>1099</v>
      </c>
      <c r="D806">
        <v>-4142</v>
      </c>
      <c r="E806">
        <v>2</v>
      </c>
      <c r="F806">
        <v>-4142</v>
      </c>
      <c r="G806">
        <v>2</v>
      </c>
      <c r="H806">
        <v>-4142</v>
      </c>
      <c r="I806">
        <v>2</v>
      </c>
      <c r="J806">
        <v>-4142</v>
      </c>
      <c r="K806">
        <v>2</v>
      </c>
      <c r="L806">
        <v>-4142</v>
      </c>
      <c r="M806">
        <v>2</v>
      </c>
      <c r="N806">
        <v>-4142</v>
      </c>
      <c r="O806">
        <v>2</v>
      </c>
    </row>
    <row r="807" spans="1:15">
      <c r="A807" t="s">
        <v>380</v>
      </c>
      <c r="B807" t="s">
        <v>1553</v>
      </c>
      <c r="C807" t="s">
        <v>1099</v>
      </c>
      <c r="D807">
        <v>-4142</v>
      </c>
      <c r="E807">
        <v>2</v>
      </c>
      <c r="F807">
        <v>-4142</v>
      </c>
      <c r="G807">
        <v>2</v>
      </c>
      <c r="H807">
        <v>-4142</v>
      </c>
      <c r="I807">
        <v>2</v>
      </c>
      <c r="J807">
        <v>-4142</v>
      </c>
      <c r="K807">
        <v>2</v>
      </c>
      <c r="L807">
        <v>-4142</v>
      </c>
      <c r="M807">
        <v>2</v>
      </c>
      <c r="N807">
        <v>-4142</v>
      </c>
      <c r="O807">
        <v>2</v>
      </c>
    </row>
    <row r="808" spans="1:15">
      <c r="A808" t="s">
        <v>380</v>
      </c>
      <c r="B808" t="s">
        <v>746</v>
      </c>
      <c r="C808" t="s">
        <v>1099</v>
      </c>
      <c r="D808">
        <v>-4142</v>
      </c>
      <c r="E808">
        <v>2</v>
      </c>
      <c r="F808">
        <v>-4142</v>
      </c>
      <c r="G808">
        <v>2</v>
      </c>
      <c r="H808">
        <v>-4142</v>
      </c>
      <c r="I808">
        <v>2</v>
      </c>
      <c r="J808">
        <v>-4142</v>
      </c>
      <c r="K808">
        <v>2</v>
      </c>
      <c r="L808">
        <v>-4142</v>
      </c>
      <c r="M808">
        <v>2</v>
      </c>
      <c r="N808">
        <v>-4142</v>
      </c>
      <c r="O808">
        <v>2</v>
      </c>
    </row>
    <row r="809" spans="1:15">
      <c r="A809" t="s">
        <v>380</v>
      </c>
      <c r="B809" t="s">
        <v>747</v>
      </c>
      <c r="C809" t="s">
        <v>1099</v>
      </c>
      <c r="D809">
        <v>-4142</v>
      </c>
      <c r="E809">
        <v>2</v>
      </c>
      <c r="F809">
        <v>-4142</v>
      </c>
      <c r="G809">
        <v>2</v>
      </c>
      <c r="H809">
        <v>-4142</v>
      </c>
      <c r="I809">
        <v>2</v>
      </c>
      <c r="J809">
        <v>-4142</v>
      </c>
      <c r="K809">
        <v>2</v>
      </c>
      <c r="L809">
        <v>-4142</v>
      </c>
      <c r="M809">
        <v>2</v>
      </c>
      <c r="N809">
        <v>-4142</v>
      </c>
      <c r="O809">
        <v>2</v>
      </c>
    </row>
    <row r="810" spans="1:15">
      <c r="A810" t="s">
        <v>380</v>
      </c>
      <c r="B810" t="s">
        <v>748</v>
      </c>
      <c r="C810" t="s">
        <v>1099</v>
      </c>
      <c r="D810">
        <v>-4142</v>
      </c>
      <c r="E810">
        <v>2</v>
      </c>
      <c r="F810">
        <v>-4142</v>
      </c>
      <c r="G810">
        <v>2</v>
      </c>
      <c r="H810">
        <v>-4142</v>
      </c>
      <c r="I810">
        <v>2</v>
      </c>
      <c r="J810">
        <v>-4142</v>
      </c>
      <c r="K810">
        <v>2</v>
      </c>
      <c r="L810">
        <v>-4142</v>
      </c>
      <c r="M810">
        <v>2</v>
      </c>
      <c r="N810">
        <v>-4142</v>
      </c>
      <c r="O810">
        <v>2</v>
      </c>
    </row>
    <row r="811" spans="1:15">
      <c r="A811" t="s">
        <v>380</v>
      </c>
      <c r="B811" t="s">
        <v>749</v>
      </c>
      <c r="C811" t="s">
        <v>1099</v>
      </c>
      <c r="D811">
        <v>-4142</v>
      </c>
      <c r="E811">
        <v>2</v>
      </c>
      <c r="F811">
        <v>-4142</v>
      </c>
      <c r="G811">
        <v>2</v>
      </c>
      <c r="H811">
        <v>-4142</v>
      </c>
      <c r="I811">
        <v>2</v>
      </c>
      <c r="J811">
        <v>-4142</v>
      </c>
      <c r="K811">
        <v>2</v>
      </c>
      <c r="L811">
        <v>-4142</v>
      </c>
      <c r="M811">
        <v>2</v>
      </c>
      <c r="N811">
        <v>-4142</v>
      </c>
      <c r="O811">
        <v>2</v>
      </c>
    </row>
    <row r="812" spans="1:15">
      <c r="A812" t="s">
        <v>380</v>
      </c>
      <c r="B812" t="s">
        <v>750</v>
      </c>
      <c r="C812" t="s">
        <v>1099</v>
      </c>
      <c r="D812">
        <v>-4142</v>
      </c>
      <c r="E812">
        <v>2</v>
      </c>
      <c r="F812">
        <v>-4142</v>
      </c>
      <c r="G812">
        <v>2</v>
      </c>
      <c r="H812">
        <v>-4142</v>
      </c>
      <c r="I812">
        <v>2</v>
      </c>
      <c r="J812">
        <v>-4142</v>
      </c>
      <c r="K812">
        <v>2</v>
      </c>
      <c r="L812">
        <v>-4142</v>
      </c>
      <c r="M812">
        <v>2</v>
      </c>
      <c r="N812">
        <v>-4142</v>
      </c>
      <c r="O812">
        <v>2</v>
      </c>
    </row>
    <row r="813" spans="1:15">
      <c r="A813" t="s">
        <v>380</v>
      </c>
      <c r="B813" t="s">
        <v>751</v>
      </c>
      <c r="C813" t="s">
        <v>1099</v>
      </c>
      <c r="D813">
        <v>-4142</v>
      </c>
      <c r="E813">
        <v>2</v>
      </c>
      <c r="F813">
        <v>-4142</v>
      </c>
      <c r="G813">
        <v>2</v>
      </c>
      <c r="H813">
        <v>-4142</v>
      </c>
      <c r="I813">
        <v>2</v>
      </c>
      <c r="J813">
        <v>-4142</v>
      </c>
      <c r="K813">
        <v>2</v>
      </c>
      <c r="L813">
        <v>-4142</v>
      </c>
      <c r="M813">
        <v>2</v>
      </c>
      <c r="N813">
        <v>-4142</v>
      </c>
      <c r="O813">
        <v>2</v>
      </c>
    </row>
    <row r="814" spans="1:15">
      <c r="A814" t="s">
        <v>380</v>
      </c>
      <c r="B814" t="s">
        <v>752</v>
      </c>
      <c r="C814" t="s">
        <v>1099</v>
      </c>
      <c r="D814">
        <v>-4142</v>
      </c>
      <c r="E814">
        <v>2</v>
      </c>
      <c r="F814">
        <v>-4142</v>
      </c>
      <c r="G814">
        <v>2</v>
      </c>
      <c r="H814">
        <v>-4142</v>
      </c>
      <c r="I814">
        <v>2</v>
      </c>
      <c r="J814">
        <v>-4142</v>
      </c>
      <c r="K814">
        <v>2</v>
      </c>
      <c r="L814">
        <v>-4142</v>
      </c>
      <c r="M814">
        <v>2</v>
      </c>
      <c r="N814">
        <v>-4142</v>
      </c>
      <c r="O814">
        <v>2</v>
      </c>
    </row>
    <row r="815" spans="1:15">
      <c r="A815" t="s">
        <v>380</v>
      </c>
      <c r="B815" t="s">
        <v>753</v>
      </c>
      <c r="C815" t="s">
        <v>1099</v>
      </c>
      <c r="D815">
        <v>-4142</v>
      </c>
      <c r="E815">
        <v>2</v>
      </c>
      <c r="F815">
        <v>-4142</v>
      </c>
      <c r="G815">
        <v>2</v>
      </c>
      <c r="H815">
        <v>-4142</v>
      </c>
      <c r="I815">
        <v>2</v>
      </c>
      <c r="J815">
        <v>-4142</v>
      </c>
      <c r="K815">
        <v>2</v>
      </c>
      <c r="L815">
        <v>-4142</v>
      </c>
      <c r="M815">
        <v>2</v>
      </c>
      <c r="N815">
        <v>-4142</v>
      </c>
      <c r="O815">
        <v>2</v>
      </c>
    </row>
    <row r="816" spans="1:15">
      <c r="A816" t="s">
        <v>380</v>
      </c>
      <c r="B816" t="s">
        <v>754</v>
      </c>
      <c r="C816" t="s">
        <v>1099</v>
      </c>
      <c r="D816">
        <v>-4142</v>
      </c>
      <c r="E816">
        <v>2</v>
      </c>
      <c r="F816">
        <v>-4142</v>
      </c>
      <c r="G816">
        <v>2</v>
      </c>
      <c r="H816">
        <v>-4142</v>
      </c>
      <c r="I816">
        <v>2</v>
      </c>
      <c r="J816">
        <v>-4142</v>
      </c>
      <c r="K816">
        <v>2</v>
      </c>
      <c r="L816">
        <v>-4142</v>
      </c>
      <c r="M816">
        <v>2</v>
      </c>
      <c r="N816">
        <v>-4142</v>
      </c>
      <c r="O816">
        <v>2</v>
      </c>
    </row>
    <row r="817" spans="1:15">
      <c r="A817" t="s">
        <v>380</v>
      </c>
      <c r="B817" t="s">
        <v>755</v>
      </c>
      <c r="C817" t="s">
        <v>1099</v>
      </c>
      <c r="D817">
        <v>-4142</v>
      </c>
      <c r="E817">
        <v>2</v>
      </c>
      <c r="F817">
        <v>-4142</v>
      </c>
      <c r="G817">
        <v>2</v>
      </c>
      <c r="H817">
        <v>-4142</v>
      </c>
      <c r="I817">
        <v>2</v>
      </c>
      <c r="J817">
        <v>-4142</v>
      </c>
      <c r="K817">
        <v>2</v>
      </c>
      <c r="L817">
        <v>-4142</v>
      </c>
      <c r="M817">
        <v>2</v>
      </c>
      <c r="N817">
        <v>-4142</v>
      </c>
      <c r="O817">
        <v>2</v>
      </c>
    </row>
    <row r="818" spans="1:15">
      <c r="A818" t="s">
        <v>380</v>
      </c>
      <c r="B818" t="s">
        <v>756</v>
      </c>
      <c r="C818" t="s">
        <v>1099</v>
      </c>
      <c r="D818">
        <v>-4142</v>
      </c>
      <c r="E818">
        <v>2</v>
      </c>
      <c r="F818">
        <v>-4142</v>
      </c>
      <c r="G818">
        <v>2</v>
      </c>
      <c r="H818">
        <v>-4142</v>
      </c>
      <c r="I818">
        <v>2</v>
      </c>
      <c r="J818">
        <v>-4142</v>
      </c>
      <c r="K818">
        <v>2</v>
      </c>
      <c r="L818">
        <v>-4142</v>
      </c>
      <c r="M818">
        <v>2</v>
      </c>
      <c r="N818">
        <v>-4142</v>
      </c>
      <c r="O818">
        <v>2</v>
      </c>
    </row>
    <row r="819" spans="1:15">
      <c r="A819" t="s">
        <v>380</v>
      </c>
      <c r="B819" t="s">
        <v>757</v>
      </c>
      <c r="C819" t="s">
        <v>1099</v>
      </c>
      <c r="D819">
        <v>-4142</v>
      </c>
      <c r="E819">
        <v>2</v>
      </c>
      <c r="F819">
        <v>-4142</v>
      </c>
      <c r="G819">
        <v>2</v>
      </c>
      <c r="H819">
        <v>-4142</v>
      </c>
      <c r="I819">
        <v>2</v>
      </c>
      <c r="J819">
        <v>-4142</v>
      </c>
      <c r="K819">
        <v>2</v>
      </c>
      <c r="L819">
        <v>-4142</v>
      </c>
      <c r="M819">
        <v>2</v>
      </c>
      <c r="N819">
        <v>-4142</v>
      </c>
      <c r="O819">
        <v>2</v>
      </c>
    </row>
    <row r="820" spans="1:15">
      <c r="A820" t="s">
        <v>380</v>
      </c>
      <c r="B820" t="s">
        <v>758</v>
      </c>
      <c r="C820" t="s">
        <v>1099</v>
      </c>
      <c r="D820">
        <v>-4142</v>
      </c>
      <c r="E820">
        <v>2</v>
      </c>
      <c r="F820">
        <v>-4142</v>
      </c>
      <c r="G820">
        <v>2</v>
      </c>
      <c r="H820">
        <v>-4142</v>
      </c>
      <c r="I820">
        <v>2</v>
      </c>
      <c r="J820">
        <v>-4142</v>
      </c>
      <c r="K820">
        <v>2</v>
      </c>
      <c r="L820">
        <v>-4142</v>
      </c>
      <c r="M820">
        <v>2</v>
      </c>
      <c r="N820">
        <v>-4142</v>
      </c>
      <c r="O820">
        <v>2</v>
      </c>
    </row>
    <row r="821" spans="1:15">
      <c r="A821" t="s">
        <v>380</v>
      </c>
      <c r="B821" t="s">
        <v>759</v>
      </c>
      <c r="C821" t="s">
        <v>1099</v>
      </c>
      <c r="D821">
        <v>-4142</v>
      </c>
      <c r="E821">
        <v>2</v>
      </c>
      <c r="F821">
        <v>-4142</v>
      </c>
      <c r="G821">
        <v>2</v>
      </c>
      <c r="H821">
        <v>-4142</v>
      </c>
      <c r="I821">
        <v>2</v>
      </c>
      <c r="J821">
        <v>-4142</v>
      </c>
      <c r="K821">
        <v>2</v>
      </c>
      <c r="L821">
        <v>-4142</v>
      </c>
      <c r="M821">
        <v>2</v>
      </c>
      <c r="N821">
        <v>-4142</v>
      </c>
      <c r="O821">
        <v>2</v>
      </c>
    </row>
    <row r="822" spans="1:15">
      <c r="A822" t="s">
        <v>380</v>
      </c>
      <c r="B822" t="s">
        <v>1554</v>
      </c>
      <c r="C822" t="s">
        <v>1099</v>
      </c>
      <c r="D822">
        <v>-4142</v>
      </c>
      <c r="E822">
        <v>2</v>
      </c>
      <c r="F822">
        <v>-4142</v>
      </c>
      <c r="G822">
        <v>2</v>
      </c>
      <c r="H822">
        <v>-4142</v>
      </c>
      <c r="I822">
        <v>2</v>
      </c>
      <c r="J822">
        <v>-4142</v>
      </c>
      <c r="K822">
        <v>2</v>
      </c>
      <c r="L822">
        <v>-4142</v>
      </c>
      <c r="M822">
        <v>2</v>
      </c>
      <c r="N822">
        <v>-4142</v>
      </c>
      <c r="O822">
        <v>2</v>
      </c>
    </row>
    <row r="823" spans="1:15">
      <c r="A823" t="s">
        <v>380</v>
      </c>
      <c r="B823" t="s">
        <v>1555</v>
      </c>
      <c r="C823" t="s">
        <v>1099</v>
      </c>
      <c r="D823">
        <v>-4142</v>
      </c>
      <c r="E823">
        <v>2</v>
      </c>
      <c r="F823">
        <v>-4142</v>
      </c>
      <c r="G823">
        <v>2</v>
      </c>
      <c r="H823">
        <v>-4142</v>
      </c>
      <c r="I823">
        <v>2</v>
      </c>
      <c r="J823">
        <v>-4142</v>
      </c>
      <c r="K823">
        <v>2</v>
      </c>
      <c r="L823">
        <v>-4142</v>
      </c>
      <c r="M823">
        <v>2</v>
      </c>
      <c r="N823">
        <v>-4142</v>
      </c>
      <c r="O823">
        <v>2</v>
      </c>
    </row>
    <row r="824" spans="1:15">
      <c r="A824" t="s">
        <v>380</v>
      </c>
      <c r="B824" t="s">
        <v>1556</v>
      </c>
      <c r="C824" t="s">
        <v>1099</v>
      </c>
      <c r="D824">
        <v>-4142</v>
      </c>
      <c r="E824">
        <v>2</v>
      </c>
      <c r="F824">
        <v>-4142</v>
      </c>
      <c r="G824">
        <v>2</v>
      </c>
      <c r="H824">
        <v>-4142</v>
      </c>
      <c r="I824">
        <v>2</v>
      </c>
      <c r="J824">
        <v>-4142</v>
      </c>
      <c r="K824">
        <v>2</v>
      </c>
      <c r="L824">
        <v>-4142</v>
      </c>
      <c r="M824">
        <v>2</v>
      </c>
      <c r="N824">
        <v>-4142</v>
      </c>
      <c r="O824">
        <v>2</v>
      </c>
    </row>
    <row r="825" spans="1:15">
      <c r="A825" t="s">
        <v>380</v>
      </c>
      <c r="B825" t="s">
        <v>1557</v>
      </c>
      <c r="C825" t="s">
        <v>1099</v>
      </c>
      <c r="D825">
        <v>-4142</v>
      </c>
      <c r="E825">
        <v>2</v>
      </c>
      <c r="F825">
        <v>-4142</v>
      </c>
      <c r="G825">
        <v>2</v>
      </c>
      <c r="H825">
        <v>-4142</v>
      </c>
      <c r="I825">
        <v>2</v>
      </c>
      <c r="J825">
        <v>-4142</v>
      </c>
      <c r="K825">
        <v>2</v>
      </c>
      <c r="L825">
        <v>-4142</v>
      </c>
      <c r="M825">
        <v>2</v>
      </c>
      <c r="N825">
        <v>-4142</v>
      </c>
      <c r="O825">
        <v>2</v>
      </c>
    </row>
    <row r="826" spans="1:15">
      <c r="A826" t="s">
        <v>380</v>
      </c>
      <c r="B826" t="s">
        <v>1558</v>
      </c>
      <c r="C826" t="s">
        <v>1099</v>
      </c>
      <c r="D826">
        <v>-4142</v>
      </c>
      <c r="E826">
        <v>2</v>
      </c>
      <c r="F826">
        <v>-4142</v>
      </c>
      <c r="G826">
        <v>2</v>
      </c>
      <c r="H826">
        <v>-4142</v>
      </c>
      <c r="I826">
        <v>2</v>
      </c>
      <c r="J826">
        <v>-4142</v>
      </c>
      <c r="K826">
        <v>2</v>
      </c>
      <c r="L826">
        <v>-4142</v>
      </c>
      <c r="M826">
        <v>2</v>
      </c>
      <c r="N826">
        <v>-4142</v>
      </c>
      <c r="O826">
        <v>2</v>
      </c>
    </row>
    <row r="827" spans="1:15">
      <c r="A827" t="s">
        <v>380</v>
      </c>
      <c r="B827" t="s">
        <v>1559</v>
      </c>
      <c r="C827" t="s">
        <v>1099</v>
      </c>
      <c r="D827">
        <v>-4142</v>
      </c>
      <c r="E827">
        <v>2</v>
      </c>
      <c r="F827">
        <v>-4142</v>
      </c>
      <c r="G827">
        <v>2</v>
      </c>
      <c r="H827">
        <v>-4142</v>
      </c>
      <c r="I827">
        <v>2</v>
      </c>
      <c r="J827">
        <v>-4142</v>
      </c>
      <c r="K827">
        <v>2</v>
      </c>
      <c r="L827">
        <v>-4142</v>
      </c>
      <c r="M827">
        <v>2</v>
      </c>
      <c r="N827">
        <v>-4142</v>
      </c>
      <c r="O827">
        <v>2</v>
      </c>
    </row>
    <row r="828" spans="1:15">
      <c r="A828" t="s">
        <v>380</v>
      </c>
      <c r="B828" t="s">
        <v>1560</v>
      </c>
      <c r="C828" t="s">
        <v>1099</v>
      </c>
      <c r="D828">
        <v>-4142</v>
      </c>
      <c r="E828">
        <v>2</v>
      </c>
      <c r="F828">
        <v>-4142</v>
      </c>
      <c r="G828">
        <v>2</v>
      </c>
      <c r="H828">
        <v>-4142</v>
      </c>
      <c r="I828">
        <v>2</v>
      </c>
      <c r="J828">
        <v>-4142</v>
      </c>
      <c r="K828">
        <v>2</v>
      </c>
      <c r="L828">
        <v>-4142</v>
      </c>
      <c r="M828">
        <v>2</v>
      </c>
      <c r="N828">
        <v>-4142</v>
      </c>
      <c r="O828">
        <v>2</v>
      </c>
    </row>
    <row r="829" spans="1:15">
      <c r="A829" t="s">
        <v>380</v>
      </c>
      <c r="B829" t="s">
        <v>1561</v>
      </c>
      <c r="C829" t="s">
        <v>1099</v>
      </c>
      <c r="D829">
        <v>-4142</v>
      </c>
      <c r="E829">
        <v>2</v>
      </c>
      <c r="F829">
        <v>-4142</v>
      </c>
      <c r="G829">
        <v>2</v>
      </c>
      <c r="H829">
        <v>-4142</v>
      </c>
      <c r="I829">
        <v>2</v>
      </c>
      <c r="J829">
        <v>-4142</v>
      </c>
      <c r="K829">
        <v>2</v>
      </c>
      <c r="L829">
        <v>-4142</v>
      </c>
      <c r="M829">
        <v>2</v>
      </c>
      <c r="N829">
        <v>-4142</v>
      </c>
      <c r="O829">
        <v>2</v>
      </c>
    </row>
    <row r="830" spans="1:15">
      <c r="A830" t="s">
        <v>380</v>
      </c>
      <c r="B830" t="s">
        <v>1562</v>
      </c>
      <c r="C830" t="s">
        <v>1099</v>
      </c>
      <c r="D830">
        <v>-4142</v>
      </c>
      <c r="E830">
        <v>2</v>
      </c>
      <c r="F830">
        <v>-4142</v>
      </c>
      <c r="G830">
        <v>2</v>
      </c>
      <c r="H830">
        <v>-4142</v>
      </c>
      <c r="I830">
        <v>2</v>
      </c>
      <c r="J830">
        <v>-4142</v>
      </c>
      <c r="K830">
        <v>2</v>
      </c>
      <c r="L830">
        <v>-4142</v>
      </c>
      <c r="M830">
        <v>2</v>
      </c>
      <c r="N830">
        <v>-4142</v>
      </c>
      <c r="O830">
        <v>2</v>
      </c>
    </row>
    <row r="831" spans="1:15">
      <c r="A831" t="s">
        <v>380</v>
      </c>
      <c r="B831" t="s">
        <v>1563</v>
      </c>
      <c r="C831" t="s">
        <v>1099</v>
      </c>
      <c r="D831">
        <v>-4142</v>
      </c>
      <c r="E831">
        <v>2</v>
      </c>
      <c r="F831">
        <v>-4142</v>
      </c>
      <c r="G831">
        <v>2</v>
      </c>
      <c r="H831">
        <v>-4142</v>
      </c>
      <c r="I831">
        <v>2</v>
      </c>
      <c r="J831">
        <v>-4142</v>
      </c>
      <c r="K831">
        <v>2</v>
      </c>
      <c r="L831">
        <v>-4142</v>
      </c>
      <c r="M831">
        <v>2</v>
      </c>
      <c r="N831">
        <v>-4142</v>
      </c>
      <c r="O831">
        <v>2</v>
      </c>
    </row>
    <row r="832" spans="1:15">
      <c r="A832" t="s">
        <v>380</v>
      </c>
      <c r="B832" t="s">
        <v>1564</v>
      </c>
      <c r="C832" t="s">
        <v>1099</v>
      </c>
      <c r="D832">
        <v>-4142</v>
      </c>
      <c r="E832">
        <v>2</v>
      </c>
      <c r="F832">
        <v>-4142</v>
      </c>
      <c r="G832">
        <v>2</v>
      </c>
      <c r="H832">
        <v>-4142</v>
      </c>
      <c r="I832">
        <v>2</v>
      </c>
      <c r="J832">
        <v>-4142</v>
      </c>
      <c r="K832">
        <v>2</v>
      </c>
      <c r="L832">
        <v>-4142</v>
      </c>
      <c r="M832">
        <v>2</v>
      </c>
      <c r="N832">
        <v>-4142</v>
      </c>
      <c r="O832">
        <v>2</v>
      </c>
    </row>
    <row r="833" spans="1:15">
      <c r="A833" t="s">
        <v>380</v>
      </c>
      <c r="B833" t="s">
        <v>1565</v>
      </c>
      <c r="C833" t="s">
        <v>1099</v>
      </c>
      <c r="D833">
        <v>-4142</v>
      </c>
      <c r="E833">
        <v>2</v>
      </c>
      <c r="F833">
        <v>-4142</v>
      </c>
      <c r="G833">
        <v>2</v>
      </c>
      <c r="H833">
        <v>-4142</v>
      </c>
      <c r="I833">
        <v>2</v>
      </c>
      <c r="J833">
        <v>-4142</v>
      </c>
      <c r="K833">
        <v>2</v>
      </c>
      <c r="L833">
        <v>-4142</v>
      </c>
      <c r="M833">
        <v>2</v>
      </c>
      <c r="N833">
        <v>-4142</v>
      </c>
      <c r="O833">
        <v>2</v>
      </c>
    </row>
    <row r="834" spans="1:15">
      <c r="A834" t="s">
        <v>380</v>
      </c>
      <c r="B834" t="s">
        <v>1566</v>
      </c>
      <c r="C834" t="s">
        <v>1099</v>
      </c>
      <c r="D834">
        <v>-4142</v>
      </c>
      <c r="E834">
        <v>2</v>
      </c>
      <c r="F834">
        <v>-4142</v>
      </c>
      <c r="G834">
        <v>2</v>
      </c>
      <c r="H834">
        <v>-4142</v>
      </c>
      <c r="I834">
        <v>2</v>
      </c>
      <c r="J834">
        <v>-4142</v>
      </c>
      <c r="K834">
        <v>2</v>
      </c>
      <c r="L834">
        <v>-4142</v>
      </c>
      <c r="M834">
        <v>2</v>
      </c>
      <c r="N834">
        <v>-4142</v>
      </c>
      <c r="O834">
        <v>2</v>
      </c>
    </row>
    <row r="835" spans="1:15">
      <c r="A835" t="s">
        <v>380</v>
      </c>
      <c r="B835" t="s">
        <v>1567</v>
      </c>
      <c r="C835" t="s">
        <v>1099</v>
      </c>
      <c r="D835">
        <v>-4142</v>
      </c>
      <c r="E835">
        <v>2</v>
      </c>
      <c r="F835">
        <v>-4142</v>
      </c>
      <c r="G835">
        <v>2</v>
      </c>
      <c r="H835">
        <v>-4142</v>
      </c>
      <c r="I835">
        <v>2</v>
      </c>
      <c r="J835">
        <v>-4142</v>
      </c>
      <c r="K835">
        <v>2</v>
      </c>
      <c r="L835">
        <v>-4142</v>
      </c>
      <c r="M835">
        <v>2</v>
      </c>
      <c r="N835">
        <v>-4142</v>
      </c>
      <c r="O835">
        <v>2</v>
      </c>
    </row>
    <row r="836" spans="1:15">
      <c r="A836" t="s">
        <v>380</v>
      </c>
      <c r="B836" t="s">
        <v>1568</v>
      </c>
      <c r="C836" t="s">
        <v>1099</v>
      </c>
      <c r="D836">
        <v>-4142</v>
      </c>
      <c r="E836">
        <v>2</v>
      </c>
      <c r="F836">
        <v>-4142</v>
      </c>
      <c r="G836">
        <v>2</v>
      </c>
      <c r="H836">
        <v>-4142</v>
      </c>
      <c r="I836">
        <v>2</v>
      </c>
      <c r="J836">
        <v>-4142</v>
      </c>
      <c r="K836">
        <v>2</v>
      </c>
      <c r="L836">
        <v>-4142</v>
      </c>
      <c r="M836">
        <v>2</v>
      </c>
      <c r="N836">
        <v>-4142</v>
      </c>
      <c r="O836">
        <v>2</v>
      </c>
    </row>
    <row r="837" spans="1:15">
      <c r="A837" t="s">
        <v>380</v>
      </c>
      <c r="B837" t="s">
        <v>1569</v>
      </c>
      <c r="C837" t="s">
        <v>1099</v>
      </c>
      <c r="D837">
        <v>-4142</v>
      </c>
      <c r="E837">
        <v>2</v>
      </c>
      <c r="F837">
        <v>-4142</v>
      </c>
      <c r="G837">
        <v>2</v>
      </c>
      <c r="H837">
        <v>-4142</v>
      </c>
      <c r="I837">
        <v>2</v>
      </c>
      <c r="J837">
        <v>-4142</v>
      </c>
      <c r="K837">
        <v>2</v>
      </c>
      <c r="L837">
        <v>-4142</v>
      </c>
      <c r="M837">
        <v>2</v>
      </c>
      <c r="N837">
        <v>-4142</v>
      </c>
      <c r="O837">
        <v>2</v>
      </c>
    </row>
    <row r="838" spans="1:15">
      <c r="A838" t="s">
        <v>380</v>
      </c>
      <c r="B838" t="s">
        <v>1570</v>
      </c>
      <c r="C838" t="s">
        <v>1099</v>
      </c>
      <c r="D838">
        <v>-4142</v>
      </c>
      <c r="E838">
        <v>2</v>
      </c>
      <c r="F838">
        <v>-4142</v>
      </c>
      <c r="G838">
        <v>2</v>
      </c>
      <c r="H838">
        <v>-4142</v>
      </c>
      <c r="I838">
        <v>2</v>
      </c>
      <c r="J838">
        <v>-4142</v>
      </c>
      <c r="K838">
        <v>2</v>
      </c>
      <c r="L838">
        <v>-4142</v>
      </c>
      <c r="M838">
        <v>2</v>
      </c>
      <c r="N838">
        <v>-4142</v>
      </c>
      <c r="O838">
        <v>2</v>
      </c>
    </row>
    <row r="839" spans="1:15">
      <c r="A839" t="s">
        <v>380</v>
      </c>
      <c r="B839" t="s">
        <v>760</v>
      </c>
      <c r="C839" t="s">
        <v>1099</v>
      </c>
      <c r="D839">
        <v>-4142</v>
      </c>
      <c r="E839">
        <v>2</v>
      </c>
      <c r="F839">
        <v>-4142</v>
      </c>
      <c r="G839">
        <v>2</v>
      </c>
      <c r="H839">
        <v>-4142</v>
      </c>
      <c r="I839">
        <v>2</v>
      </c>
      <c r="J839">
        <v>-4142</v>
      </c>
      <c r="K839">
        <v>2</v>
      </c>
      <c r="L839">
        <v>-4142</v>
      </c>
      <c r="M839">
        <v>2</v>
      </c>
      <c r="N839">
        <v>-4142</v>
      </c>
      <c r="O839">
        <v>2</v>
      </c>
    </row>
    <row r="840" spans="1:15">
      <c r="A840" t="s">
        <v>380</v>
      </c>
      <c r="B840" t="s">
        <v>761</v>
      </c>
      <c r="C840" t="s">
        <v>1099</v>
      </c>
      <c r="D840">
        <v>-4142</v>
      </c>
      <c r="E840">
        <v>2</v>
      </c>
      <c r="F840">
        <v>-4142</v>
      </c>
      <c r="G840">
        <v>2</v>
      </c>
      <c r="H840">
        <v>-4142</v>
      </c>
      <c r="I840">
        <v>2</v>
      </c>
      <c r="J840">
        <v>-4142</v>
      </c>
      <c r="K840">
        <v>2</v>
      </c>
      <c r="L840">
        <v>-4142</v>
      </c>
      <c r="M840">
        <v>2</v>
      </c>
      <c r="N840">
        <v>-4142</v>
      </c>
      <c r="O840">
        <v>2</v>
      </c>
    </row>
    <row r="841" spans="1:15">
      <c r="A841" t="s">
        <v>380</v>
      </c>
      <c r="B841" t="s">
        <v>762</v>
      </c>
      <c r="C841" t="s">
        <v>1099</v>
      </c>
      <c r="D841">
        <v>-4142</v>
      </c>
      <c r="E841">
        <v>2</v>
      </c>
      <c r="F841">
        <v>-4142</v>
      </c>
      <c r="G841">
        <v>2</v>
      </c>
      <c r="H841">
        <v>-4142</v>
      </c>
      <c r="I841">
        <v>2</v>
      </c>
      <c r="J841">
        <v>-4142</v>
      </c>
      <c r="K841">
        <v>2</v>
      </c>
      <c r="L841">
        <v>-4142</v>
      </c>
      <c r="M841">
        <v>2</v>
      </c>
      <c r="N841">
        <v>-4142</v>
      </c>
      <c r="O841">
        <v>2</v>
      </c>
    </row>
    <row r="842" spans="1:15">
      <c r="A842" t="s">
        <v>380</v>
      </c>
      <c r="B842" t="s">
        <v>763</v>
      </c>
      <c r="C842" t="s">
        <v>1099</v>
      </c>
      <c r="D842">
        <v>-4142</v>
      </c>
      <c r="E842">
        <v>2</v>
      </c>
      <c r="F842">
        <v>-4142</v>
      </c>
      <c r="G842">
        <v>2</v>
      </c>
      <c r="H842">
        <v>-4142</v>
      </c>
      <c r="I842">
        <v>2</v>
      </c>
      <c r="J842">
        <v>-4142</v>
      </c>
      <c r="K842">
        <v>2</v>
      </c>
      <c r="L842">
        <v>-4142</v>
      </c>
      <c r="M842">
        <v>2</v>
      </c>
      <c r="N842">
        <v>-4142</v>
      </c>
      <c r="O842">
        <v>2</v>
      </c>
    </row>
    <row r="843" spans="1:15">
      <c r="A843" t="s">
        <v>380</v>
      </c>
      <c r="B843" t="s">
        <v>764</v>
      </c>
      <c r="C843" t="s">
        <v>1099</v>
      </c>
      <c r="D843">
        <v>-4142</v>
      </c>
      <c r="E843">
        <v>2</v>
      </c>
      <c r="F843">
        <v>-4142</v>
      </c>
      <c r="G843">
        <v>2</v>
      </c>
      <c r="H843">
        <v>-4142</v>
      </c>
      <c r="I843">
        <v>2</v>
      </c>
      <c r="J843">
        <v>-4142</v>
      </c>
      <c r="K843">
        <v>2</v>
      </c>
      <c r="L843">
        <v>-4142</v>
      </c>
      <c r="M843">
        <v>2</v>
      </c>
      <c r="N843">
        <v>-4142</v>
      </c>
      <c r="O843">
        <v>2</v>
      </c>
    </row>
    <row r="844" spans="1:15">
      <c r="A844" t="s">
        <v>380</v>
      </c>
      <c r="B844" t="s">
        <v>765</v>
      </c>
      <c r="C844" t="s">
        <v>1099</v>
      </c>
      <c r="D844">
        <v>-4142</v>
      </c>
      <c r="E844">
        <v>2</v>
      </c>
      <c r="F844">
        <v>-4142</v>
      </c>
      <c r="G844">
        <v>2</v>
      </c>
      <c r="H844">
        <v>-4142</v>
      </c>
      <c r="I844">
        <v>2</v>
      </c>
      <c r="J844">
        <v>-4142</v>
      </c>
      <c r="K844">
        <v>2</v>
      </c>
      <c r="L844">
        <v>-4142</v>
      </c>
      <c r="M844">
        <v>2</v>
      </c>
      <c r="N844">
        <v>-4142</v>
      </c>
      <c r="O844">
        <v>2</v>
      </c>
    </row>
    <row r="845" spans="1:15">
      <c r="A845" t="s">
        <v>380</v>
      </c>
      <c r="B845" t="s">
        <v>766</v>
      </c>
      <c r="C845" t="s">
        <v>1099</v>
      </c>
      <c r="D845">
        <v>-4142</v>
      </c>
      <c r="E845">
        <v>2</v>
      </c>
      <c r="F845">
        <v>-4142</v>
      </c>
      <c r="G845">
        <v>2</v>
      </c>
      <c r="H845">
        <v>-4142</v>
      </c>
      <c r="I845">
        <v>2</v>
      </c>
      <c r="J845">
        <v>-4142</v>
      </c>
      <c r="K845">
        <v>2</v>
      </c>
      <c r="L845">
        <v>-4142</v>
      </c>
      <c r="M845">
        <v>2</v>
      </c>
      <c r="N845">
        <v>-4142</v>
      </c>
      <c r="O845">
        <v>2</v>
      </c>
    </row>
    <row r="846" spans="1:15">
      <c r="A846" t="s">
        <v>380</v>
      </c>
      <c r="B846" t="s">
        <v>767</v>
      </c>
      <c r="C846" t="s">
        <v>1099</v>
      </c>
      <c r="D846">
        <v>-4142</v>
      </c>
      <c r="E846">
        <v>2</v>
      </c>
      <c r="F846">
        <v>-4142</v>
      </c>
      <c r="G846">
        <v>2</v>
      </c>
      <c r="H846">
        <v>-4142</v>
      </c>
      <c r="I846">
        <v>2</v>
      </c>
      <c r="J846">
        <v>-4142</v>
      </c>
      <c r="K846">
        <v>2</v>
      </c>
      <c r="L846">
        <v>-4142</v>
      </c>
      <c r="M846">
        <v>2</v>
      </c>
      <c r="N846">
        <v>-4142</v>
      </c>
      <c r="O846">
        <v>2</v>
      </c>
    </row>
    <row r="847" spans="1:15">
      <c r="A847" t="s">
        <v>380</v>
      </c>
      <c r="B847" t="s">
        <v>768</v>
      </c>
      <c r="C847" t="s">
        <v>1099</v>
      </c>
      <c r="D847">
        <v>-4142</v>
      </c>
      <c r="E847">
        <v>2</v>
      </c>
      <c r="F847">
        <v>-4142</v>
      </c>
      <c r="G847">
        <v>2</v>
      </c>
      <c r="H847">
        <v>-4142</v>
      </c>
      <c r="I847">
        <v>2</v>
      </c>
      <c r="J847">
        <v>-4142</v>
      </c>
      <c r="K847">
        <v>2</v>
      </c>
      <c r="L847">
        <v>-4142</v>
      </c>
      <c r="M847">
        <v>2</v>
      </c>
      <c r="N847">
        <v>-4142</v>
      </c>
      <c r="O847">
        <v>2</v>
      </c>
    </row>
    <row r="848" spans="1:15">
      <c r="A848" t="s">
        <v>380</v>
      </c>
      <c r="B848" t="s">
        <v>769</v>
      </c>
      <c r="C848" t="s">
        <v>1099</v>
      </c>
      <c r="D848">
        <v>-4142</v>
      </c>
      <c r="E848">
        <v>2</v>
      </c>
      <c r="F848">
        <v>-4142</v>
      </c>
      <c r="G848">
        <v>2</v>
      </c>
      <c r="H848">
        <v>-4142</v>
      </c>
      <c r="I848">
        <v>2</v>
      </c>
      <c r="J848">
        <v>-4142</v>
      </c>
      <c r="K848">
        <v>2</v>
      </c>
      <c r="L848">
        <v>-4142</v>
      </c>
      <c r="M848">
        <v>2</v>
      </c>
      <c r="N848">
        <v>-4142</v>
      </c>
      <c r="O848">
        <v>2</v>
      </c>
    </row>
    <row r="849" spans="1:15">
      <c r="A849" t="s">
        <v>380</v>
      </c>
      <c r="B849" t="s">
        <v>770</v>
      </c>
      <c r="C849" t="s">
        <v>1099</v>
      </c>
      <c r="D849">
        <v>-4142</v>
      </c>
      <c r="E849">
        <v>2</v>
      </c>
      <c r="F849">
        <v>-4142</v>
      </c>
      <c r="G849">
        <v>2</v>
      </c>
      <c r="H849">
        <v>-4142</v>
      </c>
      <c r="I849">
        <v>2</v>
      </c>
      <c r="J849">
        <v>-4142</v>
      </c>
      <c r="K849">
        <v>2</v>
      </c>
      <c r="L849">
        <v>-4142</v>
      </c>
      <c r="M849">
        <v>2</v>
      </c>
      <c r="N849">
        <v>-4142</v>
      </c>
      <c r="O849">
        <v>2</v>
      </c>
    </row>
    <row r="850" spans="1:15">
      <c r="A850" t="s">
        <v>380</v>
      </c>
      <c r="B850" t="s">
        <v>771</v>
      </c>
      <c r="C850" t="s">
        <v>1099</v>
      </c>
      <c r="D850">
        <v>-4142</v>
      </c>
      <c r="E850">
        <v>2</v>
      </c>
      <c r="F850">
        <v>-4142</v>
      </c>
      <c r="G850">
        <v>2</v>
      </c>
      <c r="H850">
        <v>-4142</v>
      </c>
      <c r="I850">
        <v>2</v>
      </c>
      <c r="J850">
        <v>-4142</v>
      </c>
      <c r="K850">
        <v>2</v>
      </c>
      <c r="L850">
        <v>-4142</v>
      </c>
      <c r="M850">
        <v>2</v>
      </c>
      <c r="N850">
        <v>-4142</v>
      </c>
      <c r="O850">
        <v>2</v>
      </c>
    </row>
    <row r="851" spans="1:15">
      <c r="A851" t="s">
        <v>380</v>
      </c>
      <c r="B851" t="s">
        <v>772</v>
      </c>
      <c r="C851" t="s">
        <v>1099</v>
      </c>
      <c r="D851">
        <v>-4142</v>
      </c>
      <c r="E851">
        <v>2</v>
      </c>
      <c r="F851">
        <v>-4142</v>
      </c>
      <c r="G851">
        <v>2</v>
      </c>
      <c r="H851">
        <v>-4142</v>
      </c>
      <c r="I851">
        <v>2</v>
      </c>
      <c r="J851">
        <v>-4142</v>
      </c>
      <c r="K851">
        <v>2</v>
      </c>
      <c r="L851">
        <v>-4142</v>
      </c>
      <c r="M851">
        <v>2</v>
      </c>
      <c r="N851">
        <v>-4142</v>
      </c>
      <c r="O851">
        <v>2</v>
      </c>
    </row>
    <row r="852" spans="1:15">
      <c r="A852" t="s">
        <v>380</v>
      </c>
      <c r="B852" t="s">
        <v>773</v>
      </c>
      <c r="C852" t="s">
        <v>1099</v>
      </c>
      <c r="D852">
        <v>-4142</v>
      </c>
      <c r="E852">
        <v>2</v>
      </c>
      <c r="F852">
        <v>-4142</v>
      </c>
      <c r="G852">
        <v>2</v>
      </c>
      <c r="H852">
        <v>-4142</v>
      </c>
      <c r="I852">
        <v>2</v>
      </c>
      <c r="J852">
        <v>-4142</v>
      </c>
      <c r="K852">
        <v>2</v>
      </c>
      <c r="L852">
        <v>-4142</v>
      </c>
      <c r="M852">
        <v>2</v>
      </c>
      <c r="N852">
        <v>-4142</v>
      </c>
      <c r="O852">
        <v>2</v>
      </c>
    </row>
    <row r="853" spans="1:15">
      <c r="A853" t="s">
        <v>380</v>
      </c>
      <c r="B853" t="s">
        <v>1571</v>
      </c>
      <c r="C853" t="s">
        <v>1099</v>
      </c>
      <c r="D853">
        <v>-4142</v>
      </c>
      <c r="E853">
        <v>2</v>
      </c>
      <c r="F853">
        <v>-4142</v>
      </c>
      <c r="G853">
        <v>2</v>
      </c>
      <c r="H853">
        <v>-4142</v>
      </c>
      <c r="I853">
        <v>2</v>
      </c>
      <c r="J853">
        <v>-4142</v>
      </c>
      <c r="K853">
        <v>2</v>
      </c>
      <c r="L853">
        <v>-4142</v>
      </c>
      <c r="M853">
        <v>2</v>
      </c>
      <c r="N853">
        <v>-4142</v>
      </c>
      <c r="O853">
        <v>2</v>
      </c>
    </row>
    <row r="854" spans="1:15">
      <c r="A854" t="s">
        <v>380</v>
      </c>
      <c r="B854" t="s">
        <v>1572</v>
      </c>
      <c r="C854" t="s">
        <v>1099</v>
      </c>
      <c r="D854">
        <v>-4142</v>
      </c>
      <c r="E854">
        <v>2</v>
      </c>
      <c r="F854">
        <v>-4142</v>
      </c>
      <c r="G854">
        <v>2</v>
      </c>
      <c r="H854">
        <v>-4142</v>
      </c>
      <c r="I854">
        <v>2</v>
      </c>
      <c r="J854">
        <v>-4142</v>
      </c>
      <c r="K854">
        <v>2</v>
      </c>
      <c r="L854">
        <v>-4142</v>
      </c>
      <c r="M854">
        <v>2</v>
      </c>
      <c r="N854">
        <v>-4142</v>
      </c>
      <c r="O854">
        <v>2</v>
      </c>
    </row>
    <row r="855" spans="1:15">
      <c r="A855" t="s">
        <v>380</v>
      </c>
      <c r="B855" t="s">
        <v>1573</v>
      </c>
      <c r="C855" t="s">
        <v>1099</v>
      </c>
      <c r="D855">
        <v>-4142</v>
      </c>
      <c r="E855">
        <v>2</v>
      </c>
      <c r="F855">
        <v>-4142</v>
      </c>
      <c r="G855">
        <v>2</v>
      </c>
      <c r="H855">
        <v>-4142</v>
      </c>
      <c r="I855">
        <v>2</v>
      </c>
      <c r="J855">
        <v>-4142</v>
      </c>
      <c r="K855">
        <v>2</v>
      </c>
      <c r="L855">
        <v>-4142</v>
      </c>
      <c r="M855">
        <v>2</v>
      </c>
      <c r="N855">
        <v>-4142</v>
      </c>
      <c r="O855">
        <v>2</v>
      </c>
    </row>
    <row r="856" spans="1:15">
      <c r="A856" t="s">
        <v>380</v>
      </c>
      <c r="B856" t="s">
        <v>1574</v>
      </c>
      <c r="C856" t="s">
        <v>1099</v>
      </c>
      <c r="D856">
        <v>-4142</v>
      </c>
      <c r="E856">
        <v>2</v>
      </c>
      <c r="F856">
        <v>-4142</v>
      </c>
      <c r="G856">
        <v>2</v>
      </c>
      <c r="H856">
        <v>-4142</v>
      </c>
      <c r="I856">
        <v>2</v>
      </c>
      <c r="J856">
        <v>-4142</v>
      </c>
      <c r="K856">
        <v>2</v>
      </c>
      <c r="L856">
        <v>-4142</v>
      </c>
      <c r="M856">
        <v>2</v>
      </c>
      <c r="N856">
        <v>-4142</v>
      </c>
      <c r="O856">
        <v>2</v>
      </c>
    </row>
    <row r="857" spans="1:15">
      <c r="A857" t="s">
        <v>380</v>
      </c>
      <c r="B857" t="s">
        <v>1575</v>
      </c>
      <c r="C857" t="s">
        <v>1099</v>
      </c>
      <c r="D857">
        <v>-4142</v>
      </c>
      <c r="E857">
        <v>2</v>
      </c>
      <c r="F857">
        <v>-4142</v>
      </c>
      <c r="G857">
        <v>2</v>
      </c>
      <c r="H857">
        <v>-4142</v>
      </c>
      <c r="I857">
        <v>2</v>
      </c>
      <c r="J857">
        <v>-4142</v>
      </c>
      <c r="K857">
        <v>2</v>
      </c>
      <c r="L857">
        <v>-4142</v>
      </c>
      <c r="M857">
        <v>2</v>
      </c>
      <c r="N857">
        <v>-4142</v>
      </c>
      <c r="O857">
        <v>2</v>
      </c>
    </row>
    <row r="858" spans="1:15">
      <c r="A858" t="s">
        <v>380</v>
      </c>
      <c r="B858" t="s">
        <v>1576</v>
      </c>
      <c r="C858" t="s">
        <v>1099</v>
      </c>
      <c r="D858">
        <v>-4142</v>
      </c>
      <c r="E858">
        <v>2</v>
      </c>
      <c r="F858">
        <v>-4142</v>
      </c>
      <c r="G858">
        <v>2</v>
      </c>
      <c r="H858">
        <v>-4142</v>
      </c>
      <c r="I858">
        <v>2</v>
      </c>
      <c r="J858">
        <v>-4142</v>
      </c>
      <c r="K858">
        <v>2</v>
      </c>
      <c r="L858">
        <v>-4142</v>
      </c>
      <c r="M858">
        <v>2</v>
      </c>
      <c r="N858">
        <v>-4142</v>
      </c>
      <c r="O858">
        <v>2</v>
      </c>
    </row>
    <row r="859" spans="1:15">
      <c r="A859" t="s">
        <v>380</v>
      </c>
      <c r="B859" t="s">
        <v>1577</v>
      </c>
      <c r="C859" t="s">
        <v>1099</v>
      </c>
      <c r="D859">
        <v>-4142</v>
      </c>
      <c r="E859">
        <v>2</v>
      </c>
      <c r="F859">
        <v>-4142</v>
      </c>
      <c r="G859">
        <v>2</v>
      </c>
      <c r="H859">
        <v>-4142</v>
      </c>
      <c r="I859">
        <v>2</v>
      </c>
      <c r="J859">
        <v>-4142</v>
      </c>
      <c r="K859">
        <v>2</v>
      </c>
      <c r="L859">
        <v>-4142</v>
      </c>
      <c r="M859">
        <v>2</v>
      </c>
      <c r="N859">
        <v>-4142</v>
      </c>
      <c r="O859">
        <v>2</v>
      </c>
    </row>
    <row r="860" spans="1:15">
      <c r="A860" t="s">
        <v>380</v>
      </c>
      <c r="B860" t="s">
        <v>1578</v>
      </c>
      <c r="C860" t="s">
        <v>1099</v>
      </c>
      <c r="D860">
        <v>-4142</v>
      </c>
      <c r="E860">
        <v>2</v>
      </c>
      <c r="F860">
        <v>-4142</v>
      </c>
      <c r="G860">
        <v>2</v>
      </c>
      <c r="H860">
        <v>-4142</v>
      </c>
      <c r="I860">
        <v>2</v>
      </c>
      <c r="J860">
        <v>-4142</v>
      </c>
      <c r="K860">
        <v>2</v>
      </c>
      <c r="L860">
        <v>-4142</v>
      </c>
      <c r="M860">
        <v>2</v>
      </c>
      <c r="N860">
        <v>-4142</v>
      </c>
      <c r="O860">
        <v>2</v>
      </c>
    </row>
    <row r="861" spans="1:15">
      <c r="A861" t="s">
        <v>380</v>
      </c>
      <c r="B861" t="s">
        <v>1579</v>
      </c>
      <c r="C861" t="s">
        <v>1099</v>
      </c>
      <c r="D861">
        <v>-4142</v>
      </c>
      <c r="E861">
        <v>2</v>
      </c>
      <c r="F861">
        <v>-4142</v>
      </c>
      <c r="G861">
        <v>2</v>
      </c>
      <c r="H861">
        <v>-4142</v>
      </c>
      <c r="I861">
        <v>2</v>
      </c>
      <c r="J861">
        <v>-4142</v>
      </c>
      <c r="K861">
        <v>2</v>
      </c>
      <c r="L861">
        <v>-4142</v>
      </c>
      <c r="M861">
        <v>2</v>
      </c>
      <c r="N861">
        <v>-4142</v>
      </c>
      <c r="O861">
        <v>2</v>
      </c>
    </row>
    <row r="862" spans="1:15">
      <c r="A862" t="s">
        <v>380</v>
      </c>
      <c r="B862" t="s">
        <v>1580</v>
      </c>
      <c r="C862" t="s">
        <v>1099</v>
      </c>
      <c r="D862">
        <v>-4142</v>
      </c>
      <c r="E862">
        <v>2</v>
      </c>
      <c r="F862">
        <v>-4142</v>
      </c>
      <c r="G862">
        <v>2</v>
      </c>
      <c r="H862">
        <v>-4142</v>
      </c>
      <c r="I862">
        <v>2</v>
      </c>
      <c r="J862">
        <v>-4142</v>
      </c>
      <c r="K862">
        <v>2</v>
      </c>
      <c r="L862">
        <v>-4142</v>
      </c>
      <c r="M862">
        <v>2</v>
      </c>
      <c r="N862">
        <v>-4142</v>
      </c>
      <c r="O862">
        <v>2</v>
      </c>
    </row>
    <row r="863" spans="1:15">
      <c r="A863" t="s">
        <v>380</v>
      </c>
      <c r="B863" t="s">
        <v>1581</v>
      </c>
      <c r="C863" t="s">
        <v>1099</v>
      </c>
      <c r="D863">
        <v>-4142</v>
      </c>
      <c r="E863">
        <v>2</v>
      </c>
      <c r="F863">
        <v>-4142</v>
      </c>
      <c r="G863">
        <v>2</v>
      </c>
      <c r="H863">
        <v>-4142</v>
      </c>
      <c r="I863">
        <v>2</v>
      </c>
      <c r="J863">
        <v>-4142</v>
      </c>
      <c r="K863">
        <v>2</v>
      </c>
      <c r="L863">
        <v>-4142</v>
      </c>
      <c r="M863">
        <v>2</v>
      </c>
      <c r="N863">
        <v>-4142</v>
      </c>
      <c r="O863">
        <v>2</v>
      </c>
    </row>
    <row r="864" spans="1:15">
      <c r="A864" t="s">
        <v>380</v>
      </c>
      <c r="B864" t="s">
        <v>1582</v>
      </c>
      <c r="C864" t="s">
        <v>1099</v>
      </c>
      <c r="D864">
        <v>-4142</v>
      </c>
      <c r="E864">
        <v>2</v>
      </c>
      <c r="F864">
        <v>-4142</v>
      </c>
      <c r="G864">
        <v>2</v>
      </c>
      <c r="H864">
        <v>-4142</v>
      </c>
      <c r="I864">
        <v>2</v>
      </c>
      <c r="J864">
        <v>-4142</v>
      </c>
      <c r="K864">
        <v>2</v>
      </c>
      <c r="L864">
        <v>-4142</v>
      </c>
      <c r="M864">
        <v>2</v>
      </c>
      <c r="N864">
        <v>-4142</v>
      </c>
      <c r="O864">
        <v>2</v>
      </c>
    </row>
    <row r="865" spans="1:15">
      <c r="A865" t="s">
        <v>380</v>
      </c>
      <c r="B865" t="s">
        <v>1583</v>
      </c>
      <c r="C865" t="s">
        <v>1099</v>
      </c>
      <c r="D865">
        <v>-4142</v>
      </c>
      <c r="E865">
        <v>2</v>
      </c>
      <c r="F865">
        <v>-4142</v>
      </c>
      <c r="G865">
        <v>2</v>
      </c>
      <c r="H865">
        <v>-4142</v>
      </c>
      <c r="I865">
        <v>2</v>
      </c>
      <c r="J865">
        <v>-4142</v>
      </c>
      <c r="K865">
        <v>2</v>
      </c>
      <c r="L865">
        <v>-4142</v>
      </c>
      <c r="M865">
        <v>2</v>
      </c>
      <c r="N865">
        <v>-4142</v>
      </c>
      <c r="O865">
        <v>2</v>
      </c>
    </row>
    <row r="866" spans="1:15">
      <c r="A866" t="s">
        <v>380</v>
      </c>
      <c r="B866" t="s">
        <v>1584</v>
      </c>
      <c r="C866" t="s">
        <v>1099</v>
      </c>
      <c r="D866">
        <v>-4142</v>
      </c>
      <c r="E866">
        <v>2</v>
      </c>
      <c r="F866">
        <v>-4142</v>
      </c>
      <c r="G866">
        <v>2</v>
      </c>
      <c r="H866">
        <v>-4142</v>
      </c>
      <c r="I866">
        <v>2</v>
      </c>
      <c r="J866">
        <v>-4142</v>
      </c>
      <c r="K866">
        <v>2</v>
      </c>
      <c r="L866">
        <v>-4142</v>
      </c>
      <c r="M866">
        <v>2</v>
      </c>
      <c r="N866">
        <v>-4142</v>
      </c>
      <c r="O866">
        <v>2</v>
      </c>
    </row>
    <row r="867" spans="1:15">
      <c r="A867" t="s">
        <v>380</v>
      </c>
      <c r="B867" t="s">
        <v>1585</v>
      </c>
      <c r="C867" t="s">
        <v>1099</v>
      </c>
      <c r="D867">
        <v>-4142</v>
      </c>
      <c r="E867">
        <v>2</v>
      </c>
      <c r="F867">
        <v>-4142</v>
      </c>
      <c r="G867">
        <v>2</v>
      </c>
      <c r="H867">
        <v>-4142</v>
      </c>
      <c r="I867">
        <v>2</v>
      </c>
      <c r="J867">
        <v>-4142</v>
      </c>
      <c r="K867">
        <v>2</v>
      </c>
      <c r="L867">
        <v>-4142</v>
      </c>
      <c r="M867">
        <v>2</v>
      </c>
      <c r="N867">
        <v>-4142</v>
      </c>
      <c r="O867">
        <v>2</v>
      </c>
    </row>
    <row r="868" spans="1:15">
      <c r="A868" t="s">
        <v>380</v>
      </c>
      <c r="B868" t="s">
        <v>1586</v>
      </c>
      <c r="C868" t="s">
        <v>1099</v>
      </c>
      <c r="D868">
        <v>-4142</v>
      </c>
      <c r="E868">
        <v>2</v>
      </c>
      <c r="F868">
        <v>-4142</v>
      </c>
      <c r="G868">
        <v>2</v>
      </c>
      <c r="H868">
        <v>-4142</v>
      </c>
      <c r="I868">
        <v>2</v>
      </c>
      <c r="J868">
        <v>-4142</v>
      </c>
      <c r="K868">
        <v>2</v>
      </c>
      <c r="L868">
        <v>-4142</v>
      </c>
      <c r="M868">
        <v>2</v>
      </c>
      <c r="N868">
        <v>-4142</v>
      </c>
      <c r="O868">
        <v>2</v>
      </c>
    </row>
    <row r="869" spans="1:15">
      <c r="A869" t="s">
        <v>380</v>
      </c>
      <c r="B869" t="s">
        <v>1587</v>
      </c>
      <c r="C869" t="s">
        <v>1099</v>
      </c>
      <c r="D869">
        <v>-4142</v>
      </c>
      <c r="E869">
        <v>2</v>
      </c>
      <c r="F869">
        <v>-4142</v>
      </c>
      <c r="G869">
        <v>2</v>
      </c>
      <c r="H869">
        <v>-4142</v>
      </c>
      <c r="I869">
        <v>2</v>
      </c>
      <c r="J869">
        <v>-4142</v>
      </c>
      <c r="K869">
        <v>2</v>
      </c>
      <c r="L869">
        <v>-4142</v>
      </c>
      <c r="M869">
        <v>2</v>
      </c>
      <c r="N869">
        <v>-4142</v>
      </c>
      <c r="O869">
        <v>2</v>
      </c>
    </row>
    <row r="870" spans="1:15">
      <c r="A870" t="s">
        <v>380</v>
      </c>
      <c r="B870" t="s">
        <v>774</v>
      </c>
      <c r="C870" t="s">
        <v>1099</v>
      </c>
      <c r="D870">
        <v>-4142</v>
      </c>
      <c r="E870">
        <v>2</v>
      </c>
      <c r="F870">
        <v>-4142</v>
      </c>
      <c r="G870">
        <v>2</v>
      </c>
      <c r="H870">
        <v>-4142</v>
      </c>
      <c r="I870">
        <v>2</v>
      </c>
      <c r="J870">
        <v>-4142</v>
      </c>
      <c r="K870">
        <v>2</v>
      </c>
      <c r="L870">
        <v>-4142</v>
      </c>
      <c r="M870">
        <v>2</v>
      </c>
      <c r="N870">
        <v>-4142</v>
      </c>
      <c r="O870">
        <v>2</v>
      </c>
    </row>
    <row r="871" spans="1:15">
      <c r="A871" t="s">
        <v>380</v>
      </c>
      <c r="B871" t="s">
        <v>775</v>
      </c>
      <c r="C871" t="s">
        <v>1099</v>
      </c>
      <c r="D871">
        <v>-4142</v>
      </c>
      <c r="E871">
        <v>2</v>
      </c>
      <c r="F871">
        <v>-4142</v>
      </c>
      <c r="G871">
        <v>2</v>
      </c>
      <c r="H871">
        <v>-4142</v>
      </c>
      <c r="I871">
        <v>2</v>
      </c>
      <c r="J871">
        <v>-4142</v>
      </c>
      <c r="K871">
        <v>2</v>
      </c>
      <c r="L871">
        <v>-4142</v>
      </c>
      <c r="M871">
        <v>2</v>
      </c>
      <c r="N871">
        <v>-4142</v>
      </c>
      <c r="O871">
        <v>2</v>
      </c>
    </row>
    <row r="872" spans="1:15">
      <c r="A872" t="s">
        <v>380</v>
      </c>
      <c r="B872" t="s">
        <v>776</v>
      </c>
      <c r="C872" t="s">
        <v>1099</v>
      </c>
      <c r="D872">
        <v>-4142</v>
      </c>
      <c r="E872">
        <v>2</v>
      </c>
      <c r="F872">
        <v>-4142</v>
      </c>
      <c r="G872">
        <v>2</v>
      </c>
      <c r="H872">
        <v>-4142</v>
      </c>
      <c r="I872">
        <v>2</v>
      </c>
      <c r="J872">
        <v>-4142</v>
      </c>
      <c r="K872">
        <v>2</v>
      </c>
      <c r="L872">
        <v>-4142</v>
      </c>
      <c r="M872">
        <v>2</v>
      </c>
      <c r="N872">
        <v>-4142</v>
      </c>
      <c r="O872">
        <v>2</v>
      </c>
    </row>
    <row r="873" spans="1:15">
      <c r="A873" t="s">
        <v>380</v>
      </c>
      <c r="B873" t="s">
        <v>777</v>
      </c>
      <c r="C873" t="s">
        <v>1099</v>
      </c>
      <c r="D873">
        <v>-4142</v>
      </c>
      <c r="E873">
        <v>2</v>
      </c>
      <c r="F873">
        <v>-4142</v>
      </c>
      <c r="G873">
        <v>2</v>
      </c>
      <c r="H873">
        <v>-4142</v>
      </c>
      <c r="I873">
        <v>2</v>
      </c>
      <c r="J873">
        <v>-4142</v>
      </c>
      <c r="K873">
        <v>2</v>
      </c>
      <c r="L873">
        <v>-4142</v>
      </c>
      <c r="M873">
        <v>2</v>
      </c>
      <c r="N873">
        <v>-4142</v>
      </c>
      <c r="O873">
        <v>2</v>
      </c>
    </row>
    <row r="874" spans="1:15">
      <c r="A874" t="s">
        <v>380</v>
      </c>
      <c r="B874" t="s">
        <v>778</v>
      </c>
      <c r="C874" t="s">
        <v>1099</v>
      </c>
      <c r="D874">
        <v>-4142</v>
      </c>
      <c r="E874">
        <v>2</v>
      </c>
      <c r="F874">
        <v>-4142</v>
      </c>
      <c r="G874">
        <v>2</v>
      </c>
      <c r="H874">
        <v>-4142</v>
      </c>
      <c r="I874">
        <v>2</v>
      </c>
      <c r="J874">
        <v>-4142</v>
      </c>
      <c r="K874">
        <v>2</v>
      </c>
      <c r="L874">
        <v>-4142</v>
      </c>
      <c r="M874">
        <v>2</v>
      </c>
      <c r="N874">
        <v>-4142</v>
      </c>
      <c r="O874">
        <v>2</v>
      </c>
    </row>
    <row r="875" spans="1:15">
      <c r="A875" t="s">
        <v>380</v>
      </c>
      <c r="B875" t="s">
        <v>779</v>
      </c>
      <c r="C875" t="s">
        <v>1099</v>
      </c>
      <c r="D875">
        <v>-4142</v>
      </c>
      <c r="E875">
        <v>2</v>
      </c>
      <c r="F875">
        <v>-4142</v>
      </c>
      <c r="G875">
        <v>2</v>
      </c>
      <c r="H875">
        <v>-4142</v>
      </c>
      <c r="I875">
        <v>2</v>
      </c>
      <c r="J875">
        <v>-4142</v>
      </c>
      <c r="K875">
        <v>2</v>
      </c>
      <c r="L875">
        <v>-4142</v>
      </c>
      <c r="M875">
        <v>2</v>
      </c>
      <c r="N875">
        <v>-4142</v>
      </c>
      <c r="O875">
        <v>2</v>
      </c>
    </row>
    <row r="876" spans="1:15">
      <c r="A876" t="s">
        <v>380</v>
      </c>
      <c r="B876" t="s">
        <v>780</v>
      </c>
      <c r="C876" t="s">
        <v>1099</v>
      </c>
      <c r="D876">
        <v>-4142</v>
      </c>
      <c r="E876">
        <v>2</v>
      </c>
      <c r="F876">
        <v>-4142</v>
      </c>
      <c r="G876">
        <v>2</v>
      </c>
      <c r="H876">
        <v>-4142</v>
      </c>
      <c r="I876">
        <v>2</v>
      </c>
      <c r="J876">
        <v>-4142</v>
      </c>
      <c r="K876">
        <v>2</v>
      </c>
      <c r="L876">
        <v>-4142</v>
      </c>
      <c r="M876">
        <v>2</v>
      </c>
      <c r="N876">
        <v>-4142</v>
      </c>
      <c r="O876">
        <v>2</v>
      </c>
    </row>
    <row r="877" spans="1:15">
      <c r="A877" t="s">
        <v>380</v>
      </c>
      <c r="B877" t="s">
        <v>781</v>
      </c>
      <c r="C877" t="s">
        <v>1099</v>
      </c>
      <c r="D877">
        <v>-4142</v>
      </c>
      <c r="E877">
        <v>2</v>
      </c>
      <c r="F877">
        <v>-4142</v>
      </c>
      <c r="G877">
        <v>2</v>
      </c>
      <c r="H877">
        <v>-4142</v>
      </c>
      <c r="I877">
        <v>2</v>
      </c>
      <c r="J877">
        <v>-4142</v>
      </c>
      <c r="K877">
        <v>2</v>
      </c>
      <c r="L877">
        <v>-4142</v>
      </c>
      <c r="M877">
        <v>2</v>
      </c>
      <c r="N877">
        <v>-4142</v>
      </c>
      <c r="O877">
        <v>2</v>
      </c>
    </row>
    <row r="878" spans="1:15">
      <c r="A878" t="s">
        <v>380</v>
      </c>
      <c r="B878" t="s">
        <v>782</v>
      </c>
      <c r="C878" t="s">
        <v>1099</v>
      </c>
      <c r="D878">
        <v>-4142</v>
      </c>
      <c r="E878">
        <v>2</v>
      </c>
      <c r="F878">
        <v>-4142</v>
      </c>
      <c r="G878">
        <v>2</v>
      </c>
      <c r="H878">
        <v>-4142</v>
      </c>
      <c r="I878">
        <v>2</v>
      </c>
      <c r="J878">
        <v>-4142</v>
      </c>
      <c r="K878">
        <v>2</v>
      </c>
      <c r="L878">
        <v>-4142</v>
      </c>
      <c r="M878">
        <v>2</v>
      </c>
      <c r="N878">
        <v>-4142</v>
      </c>
      <c r="O878">
        <v>2</v>
      </c>
    </row>
    <row r="879" spans="1:15">
      <c r="A879" t="s">
        <v>380</v>
      </c>
      <c r="B879" t="s">
        <v>783</v>
      </c>
      <c r="C879" t="s">
        <v>1099</v>
      </c>
      <c r="D879">
        <v>-4142</v>
      </c>
      <c r="E879">
        <v>2</v>
      </c>
      <c r="F879">
        <v>-4142</v>
      </c>
      <c r="G879">
        <v>2</v>
      </c>
      <c r="H879">
        <v>-4142</v>
      </c>
      <c r="I879">
        <v>2</v>
      </c>
      <c r="J879">
        <v>-4142</v>
      </c>
      <c r="K879">
        <v>2</v>
      </c>
      <c r="L879">
        <v>-4142</v>
      </c>
      <c r="M879">
        <v>2</v>
      </c>
      <c r="N879">
        <v>-4142</v>
      </c>
      <c r="O879">
        <v>2</v>
      </c>
    </row>
    <row r="880" spans="1:15">
      <c r="A880" t="s">
        <v>380</v>
      </c>
      <c r="B880" t="s">
        <v>784</v>
      </c>
      <c r="C880" t="s">
        <v>1099</v>
      </c>
      <c r="D880">
        <v>-4142</v>
      </c>
      <c r="E880">
        <v>2</v>
      </c>
      <c r="F880">
        <v>-4142</v>
      </c>
      <c r="G880">
        <v>2</v>
      </c>
      <c r="H880">
        <v>-4142</v>
      </c>
      <c r="I880">
        <v>2</v>
      </c>
      <c r="J880">
        <v>-4142</v>
      </c>
      <c r="K880">
        <v>2</v>
      </c>
      <c r="L880">
        <v>-4142</v>
      </c>
      <c r="M880">
        <v>2</v>
      </c>
      <c r="N880">
        <v>-4142</v>
      </c>
      <c r="O880">
        <v>2</v>
      </c>
    </row>
    <row r="881" spans="1:15">
      <c r="A881" t="s">
        <v>380</v>
      </c>
      <c r="B881" t="s">
        <v>785</v>
      </c>
      <c r="C881" t="s">
        <v>1099</v>
      </c>
      <c r="D881">
        <v>-4142</v>
      </c>
      <c r="E881">
        <v>2</v>
      </c>
      <c r="F881">
        <v>-4142</v>
      </c>
      <c r="G881">
        <v>2</v>
      </c>
      <c r="H881">
        <v>-4142</v>
      </c>
      <c r="I881">
        <v>2</v>
      </c>
      <c r="J881">
        <v>-4142</v>
      </c>
      <c r="K881">
        <v>2</v>
      </c>
      <c r="L881">
        <v>-4142</v>
      </c>
      <c r="M881">
        <v>2</v>
      </c>
      <c r="N881">
        <v>-4142</v>
      </c>
      <c r="O881">
        <v>2</v>
      </c>
    </row>
    <row r="882" spans="1:15">
      <c r="A882" t="s">
        <v>380</v>
      </c>
      <c r="B882" t="s">
        <v>786</v>
      </c>
      <c r="C882" t="s">
        <v>1099</v>
      </c>
      <c r="D882">
        <v>-4142</v>
      </c>
      <c r="E882">
        <v>2</v>
      </c>
      <c r="F882">
        <v>-4142</v>
      </c>
      <c r="G882">
        <v>2</v>
      </c>
      <c r="H882">
        <v>-4142</v>
      </c>
      <c r="I882">
        <v>2</v>
      </c>
      <c r="J882">
        <v>-4142</v>
      </c>
      <c r="K882">
        <v>2</v>
      </c>
      <c r="L882">
        <v>-4142</v>
      </c>
      <c r="M882">
        <v>2</v>
      </c>
      <c r="N882">
        <v>-4142</v>
      </c>
      <c r="O882">
        <v>2</v>
      </c>
    </row>
    <row r="883" spans="1:15">
      <c r="A883" t="s">
        <v>380</v>
      </c>
      <c r="B883" t="s">
        <v>787</v>
      </c>
      <c r="C883" t="s">
        <v>1099</v>
      </c>
      <c r="D883">
        <v>-4142</v>
      </c>
      <c r="E883">
        <v>2</v>
      </c>
      <c r="F883">
        <v>-4142</v>
      </c>
      <c r="G883">
        <v>2</v>
      </c>
      <c r="H883">
        <v>-4142</v>
      </c>
      <c r="I883">
        <v>2</v>
      </c>
      <c r="J883">
        <v>-4142</v>
      </c>
      <c r="K883">
        <v>2</v>
      </c>
      <c r="L883">
        <v>-4142</v>
      </c>
      <c r="M883">
        <v>2</v>
      </c>
      <c r="N883">
        <v>-4142</v>
      </c>
      <c r="O883">
        <v>2</v>
      </c>
    </row>
    <row r="884" spans="1:15">
      <c r="A884" t="s">
        <v>380</v>
      </c>
      <c r="B884" t="s">
        <v>1588</v>
      </c>
      <c r="C884" t="s">
        <v>1099</v>
      </c>
      <c r="D884">
        <v>-4142</v>
      </c>
      <c r="E884">
        <v>2</v>
      </c>
      <c r="F884">
        <v>-4142</v>
      </c>
      <c r="G884">
        <v>2</v>
      </c>
      <c r="H884">
        <v>-4142</v>
      </c>
      <c r="I884">
        <v>2</v>
      </c>
      <c r="J884">
        <v>-4142</v>
      </c>
      <c r="K884">
        <v>2</v>
      </c>
      <c r="L884">
        <v>-4142</v>
      </c>
      <c r="M884">
        <v>2</v>
      </c>
      <c r="N884">
        <v>-4142</v>
      </c>
      <c r="O884">
        <v>2</v>
      </c>
    </row>
    <row r="885" spans="1:15">
      <c r="A885" t="s">
        <v>380</v>
      </c>
      <c r="B885" t="s">
        <v>1589</v>
      </c>
      <c r="C885" t="s">
        <v>1099</v>
      </c>
      <c r="D885">
        <v>-4142</v>
      </c>
      <c r="E885">
        <v>2</v>
      </c>
      <c r="F885">
        <v>-4142</v>
      </c>
      <c r="G885">
        <v>2</v>
      </c>
      <c r="H885">
        <v>-4142</v>
      </c>
      <c r="I885">
        <v>2</v>
      </c>
      <c r="J885">
        <v>-4142</v>
      </c>
      <c r="K885">
        <v>2</v>
      </c>
      <c r="L885">
        <v>-4142</v>
      </c>
      <c r="M885">
        <v>2</v>
      </c>
      <c r="N885">
        <v>-4142</v>
      </c>
      <c r="O885">
        <v>2</v>
      </c>
    </row>
    <row r="886" spans="1:15">
      <c r="A886" t="s">
        <v>380</v>
      </c>
      <c r="B886" t="s">
        <v>1590</v>
      </c>
      <c r="C886" t="s">
        <v>1099</v>
      </c>
      <c r="D886">
        <v>-4142</v>
      </c>
      <c r="E886">
        <v>2</v>
      </c>
      <c r="F886">
        <v>-4142</v>
      </c>
      <c r="G886">
        <v>2</v>
      </c>
      <c r="H886">
        <v>-4142</v>
      </c>
      <c r="I886">
        <v>2</v>
      </c>
      <c r="J886">
        <v>-4142</v>
      </c>
      <c r="K886">
        <v>2</v>
      </c>
      <c r="L886">
        <v>-4142</v>
      </c>
      <c r="M886">
        <v>2</v>
      </c>
      <c r="N886">
        <v>-4142</v>
      </c>
      <c r="O886">
        <v>2</v>
      </c>
    </row>
    <row r="887" spans="1:15">
      <c r="A887" t="s">
        <v>380</v>
      </c>
      <c r="B887" t="s">
        <v>1591</v>
      </c>
      <c r="C887" t="s">
        <v>1099</v>
      </c>
      <c r="D887">
        <v>-4142</v>
      </c>
      <c r="E887">
        <v>2</v>
      </c>
      <c r="F887">
        <v>-4142</v>
      </c>
      <c r="G887">
        <v>2</v>
      </c>
      <c r="H887">
        <v>-4142</v>
      </c>
      <c r="I887">
        <v>2</v>
      </c>
      <c r="J887">
        <v>-4142</v>
      </c>
      <c r="K887">
        <v>2</v>
      </c>
      <c r="L887">
        <v>-4142</v>
      </c>
      <c r="M887">
        <v>2</v>
      </c>
      <c r="N887">
        <v>-4142</v>
      </c>
      <c r="O887">
        <v>2</v>
      </c>
    </row>
    <row r="888" spans="1:15">
      <c r="A888" t="s">
        <v>380</v>
      </c>
      <c r="B888" t="s">
        <v>1592</v>
      </c>
      <c r="C888" t="s">
        <v>1099</v>
      </c>
      <c r="D888">
        <v>-4142</v>
      </c>
      <c r="E888">
        <v>2</v>
      </c>
      <c r="F888">
        <v>-4142</v>
      </c>
      <c r="G888">
        <v>2</v>
      </c>
      <c r="H888">
        <v>-4142</v>
      </c>
      <c r="I888">
        <v>2</v>
      </c>
      <c r="J888">
        <v>-4142</v>
      </c>
      <c r="K888">
        <v>2</v>
      </c>
      <c r="L888">
        <v>-4142</v>
      </c>
      <c r="M888">
        <v>2</v>
      </c>
      <c r="N888">
        <v>-4142</v>
      </c>
      <c r="O888">
        <v>2</v>
      </c>
    </row>
    <row r="889" spans="1:15">
      <c r="A889" t="s">
        <v>380</v>
      </c>
      <c r="B889" t="s">
        <v>1593</v>
      </c>
      <c r="C889" t="s">
        <v>1099</v>
      </c>
      <c r="D889">
        <v>-4142</v>
      </c>
      <c r="E889">
        <v>2</v>
      </c>
      <c r="F889">
        <v>-4142</v>
      </c>
      <c r="G889">
        <v>2</v>
      </c>
      <c r="H889">
        <v>-4142</v>
      </c>
      <c r="I889">
        <v>2</v>
      </c>
      <c r="J889">
        <v>-4142</v>
      </c>
      <c r="K889">
        <v>2</v>
      </c>
      <c r="L889">
        <v>-4142</v>
      </c>
      <c r="M889">
        <v>2</v>
      </c>
      <c r="N889">
        <v>-4142</v>
      </c>
      <c r="O889">
        <v>2</v>
      </c>
    </row>
    <row r="890" spans="1:15">
      <c r="A890" t="s">
        <v>380</v>
      </c>
      <c r="B890" t="s">
        <v>1594</v>
      </c>
      <c r="C890" t="s">
        <v>1099</v>
      </c>
      <c r="D890">
        <v>-4142</v>
      </c>
      <c r="E890">
        <v>2</v>
      </c>
      <c r="F890">
        <v>-4142</v>
      </c>
      <c r="G890">
        <v>2</v>
      </c>
      <c r="H890">
        <v>-4142</v>
      </c>
      <c r="I890">
        <v>2</v>
      </c>
      <c r="J890">
        <v>-4142</v>
      </c>
      <c r="K890">
        <v>2</v>
      </c>
      <c r="L890">
        <v>-4142</v>
      </c>
      <c r="M890">
        <v>2</v>
      </c>
      <c r="N890">
        <v>-4142</v>
      </c>
      <c r="O890">
        <v>2</v>
      </c>
    </row>
    <row r="891" spans="1:15">
      <c r="A891" t="s">
        <v>380</v>
      </c>
      <c r="B891" t="s">
        <v>1595</v>
      </c>
      <c r="C891" t="s">
        <v>1099</v>
      </c>
      <c r="D891">
        <v>-4142</v>
      </c>
      <c r="E891">
        <v>2</v>
      </c>
      <c r="F891">
        <v>-4142</v>
      </c>
      <c r="G891">
        <v>2</v>
      </c>
      <c r="H891">
        <v>-4142</v>
      </c>
      <c r="I891">
        <v>2</v>
      </c>
      <c r="J891">
        <v>-4142</v>
      </c>
      <c r="K891">
        <v>2</v>
      </c>
      <c r="L891">
        <v>-4142</v>
      </c>
      <c r="M891">
        <v>2</v>
      </c>
      <c r="N891">
        <v>-4142</v>
      </c>
      <c r="O891">
        <v>2</v>
      </c>
    </row>
    <row r="892" spans="1:15">
      <c r="A892" t="s">
        <v>380</v>
      </c>
      <c r="B892" t="s">
        <v>1596</v>
      </c>
      <c r="C892" t="s">
        <v>1099</v>
      </c>
      <c r="D892">
        <v>-4142</v>
      </c>
      <c r="E892">
        <v>2</v>
      </c>
      <c r="F892">
        <v>-4142</v>
      </c>
      <c r="G892">
        <v>2</v>
      </c>
      <c r="H892">
        <v>-4142</v>
      </c>
      <c r="I892">
        <v>2</v>
      </c>
      <c r="J892">
        <v>-4142</v>
      </c>
      <c r="K892">
        <v>2</v>
      </c>
      <c r="L892">
        <v>-4142</v>
      </c>
      <c r="M892">
        <v>2</v>
      </c>
      <c r="N892">
        <v>-4142</v>
      </c>
      <c r="O892">
        <v>2</v>
      </c>
    </row>
    <row r="893" spans="1:15">
      <c r="A893" t="s">
        <v>380</v>
      </c>
      <c r="B893" t="s">
        <v>1597</v>
      </c>
      <c r="C893" t="s">
        <v>1099</v>
      </c>
      <c r="D893">
        <v>-4142</v>
      </c>
      <c r="E893">
        <v>2</v>
      </c>
      <c r="F893">
        <v>-4142</v>
      </c>
      <c r="G893">
        <v>2</v>
      </c>
      <c r="H893">
        <v>-4142</v>
      </c>
      <c r="I893">
        <v>2</v>
      </c>
      <c r="J893">
        <v>-4142</v>
      </c>
      <c r="K893">
        <v>2</v>
      </c>
      <c r="L893">
        <v>-4142</v>
      </c>
      <c r="M893">
        <v>2</v>
      </c>
      <c r="N893">
        <v>-4142</v>
      </c>
      <c r="O893">
        <v>2</v>
      </c>
    </row>
    <row r="894" spans="1:15">
      <c r="A894" t="s">
        <v>380</v>
      </c>
      <c r="B894" t="s">
        <v>1598</v>
      </c>
      <c r="C894" t="s">
        <v>1099</v>
      </c>
      <c r="D894">
        <v>-4142</v>
      </c>
      <c r="E894">
        <v>2</v>
      </c>
      <c r="F894">
        <v>-4142</v>
      </c>
      <c r="G894">
        <v>2</v>
      </c>
      <c r="H894">
        <v>-4142</v>
      </c>
      <c r="I894">
        <v>2</v>
      </c>
      <c r="J894">
        <v>-4142</v>
      </c>
      <c r="K894">
        <v>2</v>
      </c>
      <c r="L894">
        <v>-4142</v>
      </c>
      <c r="M894">
        <v>2</v>
      </c>
      <c r="N894">
        <v>-4142</v>
      </c>
      <c r="O894">
        <v>2</v>
      </c>
    </row>
    <row r="895" spans="1:15">
      <c r="A895" t="s">
        <v>380</v>
      </c>
      <c r="B895" t="s">
        <v>1599</v>
      </c>
      <c r="C895" t="s">
        <v>1099</v>
      </c>
      <c r="D895">
        <v>-4142</v>
      </c>
      <c r="E895">
        <v>2</v>
      </c>
      <c r="F895">
        <v>-4142</v>
      </c>
      <c r="G895">
        <v>2</v>
      </c>
      <c r="H895">
        <v>-4142</v>
      </c>
      <c r="I895">
        <v>2</v>
      </c>
      <c r="J895">
        <v>-4142</v>
      </c>
      <c r="K895">
        <v>2</v>
      </c>
      <c r="L895">
        <v>-4142</v>
      </c>
      <c r="M895">
        <v>2</v>
      </c>
      <c r="N895">
        <v>-4142</v>
      </c>
      <c r="O895">
        <v>2</v>
      </c>
    </row>
    <row r="896" spans="1:15">
      <c r="A896" t="s">
        <v>380</v>
      </c>
      <c r="B896" t="s">
        <v>1600</v>
      </c>
      <c r="C896" t="s">
        <v>1099</v>
      </c>
      <c r="D896">
        <v>-4142</v>
      </c>
      <c r="E896">
        <v>2</v>
      </c>
      <c r="F896">
        <v>-4142</v>
      </c>
      <c r="G896">
        <v>2</v>
      </c>
      <c r="H896">
        <v>-4142</v>
      </c>
      <c r="I896">
        <v>2</v>
      </c>
      <c r="J896">
        <v>-4142</v>
      </c>
      <c r="K896">
        <v>2</v>
      </c>
      <c r="L896">
        <v>-4142</v>
      </c>
      <c r="M896">
        <v>2</v>
      </c>
      <c r="N896">
        <v>-4142</v>
      </c>
      <c r="O896">
        <v>2</v>
      </c>
    </row>
    <row r="897" spans="1:15">
      <c r="A897" t="s">
        <v>380</v>
      </c>
      <c r="B897" t="s">
        <v>1601</v>
      </c>
      <c r="C897" t="s">
        <v>1099</v>
      </c>
      <c r="D897">
        <v>-4142</v>
      </c>
      <c r="E897">
        <v>2</v>
      </c>
      <c r="F897">
        <v>-4142</v>
      </c>
      <c r="G897">
        <v>2</v>
      </c>
      <c r="H897">
        <v>-4142</v>
      </c>
      <c r="I897">
        <v>2</v>
      </c>
      <c r="J897">
        <v>-4142</v>
      </c>
      <c r="K897">
        <v>2</v>
      </c>
      <c r="L897">
        <v>-4142</v>
      </c>
      <c r="M897">
        <v>2</v>
      </c>
      <c r="N897">
        <v>-4142</v>
      </c>
      <c r="O897">
        <v>2</v>
      </c>
    </row>
    <row r="898" spans="1:15">
      <c r="A898" t="s">
        <v>380</v>
      </c>
      <c r="B898" t="s">
        <v>1602</v>
      </c>
      <c r="C898" t="s">
        <v>1099</v>
      </c>
      <c r="D898">
        <v>-4142</v>
      </c>
      <c r="E898">
        <v>2</v>
      </c>
      <c r="F898">
        <v>-4142</v>
      </c>
      <c r="G898">
        <v>2</v>
      </c>
      <c r="H898">
        <v>-4142</v>
      </c>
      <c r="I898">
        <v>2</v>
      </c>
      <c r="J898">
        <v>-4142</v>
      </c>
      <c r="K898">
        <v>2</v>
      </c>
      <c r="L898">
        <v>-4142</v>
      </c>
      <c r="M898">
        <v>2</v>
      </c>
      <c r="N898">
        <v>-4142</v>
      </c>
      <c r="O898">
        <v>2</v>
      </c>
    </row>
    <row r="899" spans="1:15">
      <c r="A899" t="s">
        <v>380</v>
      </c>
      <c r="B899" t="s">
        <v>1603</v>
      </c>
      <c r="C899" t="s">
        <v>1099</v>
      </c>
      <c r="D899">
        <v>-4142</v>
      </c>
      <c r="E899">
        <v>2</v>
      </c>
      <c r="F899">
        <v>-4142</v>
      </c>
      <c r="G899">
        <v>2</v>
      </c>
      <c r="H899">
        <v>-4142</v>
      </c>
      <c r="I899">
        <v>2</v>
      </c>
      <c r="J899">
        <v>-4142</v>
      </c>
      <c r="K899">
        <v>2</v>
      </c>
      <c r="L899">
        <v>-4142</v>
      </c>
      <c r="M899">
        <v>2</v>
      </c>
      <c r="N899">
        <v>-4142</v>
      </c>
      <c r="O899">
        <v>2</v>
      </c>
    </row>
    <row r="900" spans="1:15">
      <c r="A900" t="s">
        <v>380</v>
      </c>
      <c r="B900" t="s">
        <v>1604</v>
      </c>
      <c r="C900" t="s">
        <v>1099</v>
      </c>
      <c r="D900">
        <v>-4142</v>
      </c>
      <c r="E900">
        <v>2</v>
      </c>
      <c r="F900">
        <v>-4142</v>
      </c>
      <c r="G900">
        <v>2</v>
      </c>
      <c r="H900">
        <v>-4142</v>
      </c>
      <c r="I900">
        <v>2</v>
      </c>
      <c r="J900">
        <v>-4142</v>
      </c>
      <c r="K900">
        <v>2</v>
      </c>
      <c r="L900">
        <v>-4142</v>
      </c>
      <c r="M900">
        <v>2</v>
      </c>
      <c r="N900">
        <v>-4142</v>
      </c>
      <c r="O900">
        <v>2</v>
      </c>
    </row>
    <row r="901" spans="1:15">
      <c r="A901" t="s">
        <v>380</v>
      </c>
      <c r="B901" t="s">
        <v>788</v>
      </c>
      <c r="C901" t="s">
        <v>1099</v>
      </c>
      <c r="D901">
        <v>-4142</v>
      </c>
      <c r="E901">
        <v>2</v>
      </c>
      <c r="F901">
        <v>-4142</v>
      </c>
      <c r="G901">
        <v>2</v>
      </c>
      <c r="H901">
        <v>-4142</v>
      </c>
      <c r="I901">
        <v>2</v>
      </c>
      <c r="J901">
        <v>-4142</v>
      </c>
      <c r="K901">
        <v>2</v>
      </c>
      <c r="L901">
        <v>-4142</v>
      </c>
      <c r="M901">
        <v>2</v>
      </c>
      <c r="N901">
        <v>-4142</v>
      </c>
      <c r="O901">
        <v>2</v>
      </c>
    </row>
    <row r="902" spans="1:15">
      <c r="A902" t="s">
        <v>380</v>
      </c>
      <c r="B902" t="s">
        <v>789</v>
      </c>
      <c r="C902" t="s">
        <v>1099</v>
      </c>
      <c r="D902">
        <v>-4142</v>
      </c>
      <c r="E902">
        <v>2</v>
      </c>
      <c r="F902">
        <v>-4142</v>
      </c>
      <c r="G902">
        <v>2</v>
      </c>
      <c r="H902">
        <v>-4142</v>
      </c>
      <c r="I902">
        <v>2</v>
      </c>
      <c r="J902">
        <v>-4142</v>
      </c>
      <c r="K902">
        <v>2</v>
      </c>
      <c r="L902">
        <v>-4142</v>
      </c>
      <c r="M902">
        <v>2</v>
      </c>
      <c r="N902">
        <v>-4142</v>
      </c>
      <c r="O902">
        <v>2</v>
      </c>
    </row>
    <row r="903" spans="1:15">
      <c r="A903" t="s">
        <v>380</v>
      </c>
      <c r="B903" t="s">
        <v>790</v>
      </c>
      <c r="C903" t="s">
        <v>1099</v>
      </c>
      <c r="D903">
        <v>-4142</v>
      </c>
      <c r="E903">
        <v>2</v>
      </c>
      <c r="F903">
        <v>-4142</v>
      </c>
      <c r="G903">
        <v>2</v>
      </c>
      <c r="H903">
        <v>-4142</v>
      </c>
      <c r="I903">
        <v>2</v>
      </c>
      <c r="J903">
        <v>-4142</v>
      </c>
      <c r="K903">
        <v>2</v>
      </c>
      <c r="L903">
        <v>-4142</v>
      </c>
      <c r="M903">
        <v>2</v>
      </c>
      <c r="N903">
        <v>-4142</v>
      </c>
      <c r="O903">
        <v>2</v>
      </c>
    </row>
    <row r="904" spans="1:15">
      <c r="A904" t="s">
        <v>380</v>
      </c>
      <c r="B904" t="s">
        <v>791</v>
      </c>
      <c r="C904" t="s">
        <v>1099</v>
      </c>
      <c r="D904">
        <v>-4142</v>
      </c>
      <c r="E904">
        <v>2</v>
      </c>
      <c r="F904">
        <v>-4142</v>
      </c>
      <c r="G904">
        <v>2</v>
      </c>
      <c r="H904">
        <v>-4142</v>
      </c>
      <c r="I904">
        <v>2</v>
      </c>
      <c r="J904">
        <v>-4142</v>
      </c>
      <c r="K904">
        <v>2</v>
      </c>
      <c r="L904">
        <v>-4142</v>
      </c>
      <c r="M904">
        <v>2</v>
      </c>
      <c r="N904">
        <v>-4142</v>
      </c>
      <c r="O904">
        <v>2</v>
      </c>
    </row>
    <row r="905" spans="1:15">
      <c r="A905" t="s">
        <v>380</v>
      </c>
      <c r="B905" t="s">
        <v>792</v>
      </c>
      <c r="C905" t="s">
        <v>1099</v>
      </c>
      <c r="D905">
        <v>-4142</v>
      </c>
      <c r="E905">
        <v>2</v>
      </c>
      <c r="F905">
        <v>-4142</v>
      </c>
      <c r="G905">
        <v>2</v>
      </c>
      <c r="H905">
        <v>-4142</v>
      </c>
      <c r="I905">
        <v>2</v>
      </c>
      <c r="J905">
        <v>-4142</v>
      </c>
      <c r="K905">
        <v>2</v>
      </c>
      <c r="L905">
        <v>-4142</v>
      </c>
      <c r="M905">
        <v>2</v>
      </c>
      <c r="N905">
        <v>-4142</v>
      </c>
      <c r="O905">
        <v>2</v>
      </c>
    </row>
    <row r="906" spans="1:15">
      <c r="A906" t="s">
        <v>380</v>
      </c>
      <c r="B906" t="s">
        <v>793</v>
      </c>
      <c r="C906" t="s">
        <v>1099</v>
      </c>
      <c r="D906">
        <v>-4142</v>
      </c>
      <c r="E906">
        <v>2</v>
      </c>
      <c r="F906">
        <v>-4142</v>
      </c>
      <c r="G906">
        <v>2</v>
      </c>
      <c r="H906">
        <v>-4142</v>
      </c>
      <c r="I906">
        <v>2</v>
      </c>
      <c r="J906">
        <v>-4142</v>
      </c>
      <c r="K906">
        <v>2</v>
      </c>
      <c r="L906">
        <v>-4142</v>
      </c>
      <c r="M906">
        <v>2</v>
      </c>
      <c r="N906">
        <v>-4142</v>
      </c>
      <c r="O906">
        <v>2</v>
      </c>
    </row>
    <row r="907" spans="1:15">
      <c r="A907" t="s">
        <v>380</v>
      </c>
      <c r="B907" t="s">
        <v>794</v>
      </c>
      <c r="C907" t="s">
        <v>1099</v>
      </c>
      <c r="D907">
        <v>-4142</v>
      </c>
      <c r="E907">
        <v>2</v>
      </c>
      <c r="F907">
        <v>-4142</v>
      </c>
      <c r="G907">
        <v>2</v>
      </c>
      <c r="H907">
        <v>-4142</v>
      </c>
      <c r="I907">
        <v>2</v>
      </c>
      <c r="J907">
        <v>-4142</v>
      </c>
      <c r="K907">
        <v>2</v>
      </c>
      <c r="L907">
        <v>-4142</v>
      </c>
      <c r="M907">
        <v>2</v>
      </c>
      <c r="N907">
        <v>-4142</v>
      </c>
      <c r="O907">
        <v>2</v>
      </c>
    </row>
    <row r="908" spans="1:15">
      <c r="A908" t="s">
        <v>380</v>
      </c>
      <c r="B908" t="s">
        <v>795</v>
      </c>
      <c r="C908" t="s">
        <v>1099</v>
      </c>
      <c r="D908">
        <v>-4142</v>
      </c>
      <c r="E908">
        <v>2</v>
      </c>
      <c r="F908">
        <v>-4142</v>
      </c>
      <c r="G908">
        <v>2</v>
      </c>
      <c r="H908">
        <v>-4142</v>
      </c>
      <c r="I908">
        <v>2</v>
      </c>
      <c r="J908">
        <v>-4142</v>
      </c>
      <c r="K908">
        <v>2</v>
      </c>
      <c r="L908">
        <v>-4142</v>
      </c>
      <c r="M908">
        <v>2</v>
      </c>
      <c r="N908">
        <v>-4142</v>
      </c>
      <c r="O908">
        <v>2</v>
      </c>
    </row>
    <row r="909" spans="1:15">
      <c r="A909" t="s">
        <v>380</v>
      </c>
      <c r="B909" t="s">
        <v>796</v>
      </c>
      <c r="C909" t="s">
        <v>1099</v>
      </c>
      <c r="D909">
        <v>-4142</v>
      </c>
      <c r="E909">
        <v>2</v>
      </c>
      <c r="F909">
        <v>-4142</v>
      </c>
      <c r="G909">
        <v>2</v>
      </c>
      <c r="H909">
        <v>-4142</v>
      </c>
      <c r="I909">
        <v>2</v>
      </c>
      <c r="J909">
        <v>-4142</v>
      </c>
      <c r="K909">
        <v>2</v>
      </c>
      <c r="L909">
        <v>-4142</v>
      </c>
      <c r="M909">
        <v>2</v>
      </c>
      <c r="N909">
        <v>-4142</v>
      </c>
      <c r="O909">
        <v>2</v>
      </c>
    </row>
    <row r="910" spans="1:15">
      <c r="A910" t="s">
        <v>380</v>
      </c>
      <c r="B910" t="s">
        <v>797</v>
      </c>
      <c r="C910" t="s">
        <v>1099</v>
      </c>
      <c r="D910">
        <v>-4142</v>
      </c>
      <c r="E910">
        <v>2</v>
      </c>
      <c r="F910">
        <v>-4142</v>
      </c>
      <c r="G910">
        <v>2</v>
      </c>
      <c r="H910">
        <v>-4142</v>
      </c>
      <c r="I910">
        <v>2</v>
      </c>
      <c r="J910">
        <v>-4142</v>
      </c>
      <c r="K910">
        <v>2</v>
      </c>
      <c r="L910">
        <v>-4142</v>
      </c>
      <c r="M910">
        <v>2</v>
      </c>
      <c r="N910">
        <v>-4142</v>
      </c>
      <c r="O910">
        <v>2</v>
      </c>
    </row>
    <row r="911" spans="1:15">
      <c r="A911" t="s">
        <v>380</v>
      </c>
      <c r="B911" t="s">
        <v>798</v>
      </c>
      <c r="C911" t="s">
        <v>1099</v>
      </c>
      <c r="D911">
        <v>-4142</v>
      </c>
      <c r="E911">
        <v>2</v>
      </c>
      <c r="F911">
        <v>-4142</v>
      </c>
      <c r="G911">
        <v>2</v>
      </c>
      <c r="H911">
        <v>-4142</v>
      </c>
      <c r="I911">
        <v>2</v>
      </c>
      <c r="J911">
        <v>-4142</v>
      </c>
      <c r="K911">
        <v>2</v>
      </c>
      <c r="L911">
        <v>-4142</v>
      </c>
      <c r="M911">
        <v>2</v>
      </c>
      <c r="N911">
        <v>-4142</v>
      </c>
      <c r="O911">
        <v>2</v>
      </c>
    </row>
    <row r="912" spans="1:15">
      <c r="A912" t="s">
        <v>380</v>
      </c>
      <c r="B912" t="s">
        <v>799</v>
      </c>
      <c r="C912" t="s">
        <v>1099</v>
      </c>
      <c r="D912">
        <v>-4142</v>
      </c>
      <c r="E912">
        <v>2</v>
      </c>
      <c r="F912">
        <v>-4142</v>
      </c>
      <c r="G912">
        <v>2</v>
      </c>
      <c r="H912">
        <v>-4142</v>
      </c>
      <c r="I912">
        <v>2</v>
      </c>
      <c r="J912">
        <v>-4142</v>
      </c>
      <c r="K912">
        <v>2</v>
      </c>
      <c r="L912">
        <v>-4142</v>
      </c>
      <c r="M912">
        <v>2</v>
      </c>
      <c r="N912">
        <v>-4142</v>
      </c>
      <c r="O912">
        <v>2</v>
      </c>
    </row>
    <row r="913" spans="1:15">
      <c r="A913" t="s">
        <v>380</v>
      </c>
      <c r="B913" t="s">
        <v>800</v>
      </c>
      <c r="C913" t="s">
        <v>1099</v>
      </c>
      <c r="D913">
        <v>-4142</v>
      </c>
      <c r="E913">
        <v>2</v>
      </c>
      <c r="F913">
        <v>-4142</v>
      </c>
      <c r="G913">
        <v>2</v>
      </c>
      <c r="H913">
        <v>-4142</v>
      </c>
      <c r="I913">
        <v>2</v>
      </c>
      <c r="J913">
        <v>-4142</v>
      </c>
      <c r="K913">
        <v>2</v>
      </c>
      <c r="L913">
        <v>-4142</v>
      </c>
      <c r="M913">
        <v>2</v>
      </c>
      <c r="N913">
        <v>-4142</v>
      </c>
      <c r="O913">
        <v>2</v>
      </c>
    </row>
    <row r="914" spans="1:15">
      <c r="A914" t="s">
        <v>380</v>
      </c>
      <c r="B914" t="s">
        <v>801</v>
      </c>
      <c r="C914" t="s">
        <v>1099</v>
      </c>
      <c r="D914">
        <v>-4142</v>
      </c>
      <c r="E914">
        <v>2</v>
      </c>
      <c r="F914">
        <v>-4142</v>
      </c>
      <c r="G914">
        <v>2</v>
      </c>
      <c r="H914">
        <v>-4142</v>
      </c>
      <c r="I914">
        <v>2</v>
      </c>
      <c r="J914">
        <v>-4142</v>
      </c>
      <c r="K914">
        <v>2</v>
      </c>
      <c r="L914">
        <v>-4142</v>
      </c>
      <c r="M914">
        <v>2</v>
      </c>
      <c r="N914">
        <v>-4142</v>
      </c>
      <c r="O914">
        <v>2</v>
      </c>
    </row>
    <row r="915" spans="1:15">
      <c r="A915" t="s">
        <v>380</v>
      </c>
      <c r="B915" t="s">
        <v>1605</v>
      </c>
      <c r="C915" t="s">
        <v>1099</v>
      </c>
      <c r="D915">
        <v>-4142</v>
      </c>
      <c r="E915">
        <v>2</v>
      </c>
      <c r="F915">
        <v>-4142</v>
      </c>
      <c r="G915">
        <v>2</v>
      </c>
      <c r="H915">
        <v>-4142</v>
      </c>
      <c r="I915">
        <v>2</v>
      </c>
      <c r="J915">
        <v>-4142</v>
      </c>
      <c r="K915">
        <v>2</v>
      </c>
      <c r="L915">
        <v>-4142</v>
      </c>
      <c r="M915">
        <v>2</v>
      </c>
      <c r="N915">
        <v>-4142</v>
      </c>
      <c r="O915">
        <v>2</v>
      </c>
    </row>
    <row r="916" spans="1:15">
      <c r="A916" t="s">
        <v>380</v>
      </c>
      <c r="B916" t="s">
        <v>1606</v>
      </c>
      <c r="C916" t="s">
        <v>1099</v>
      </c>
      <c r="D916">
        <v>-4142</v>
      </c>
      <c r="E916">
        <v>2</v>
      </c>
      <c r="F916">
        <v>-4142</v>
      </c>
      <c r="G916">
        <v>2</v>
      </c>
      <c r="H916">
        <v>-4142</v>
      </c>
      <c r="I916">
        <v>2</v>
      </c>
      <c r="J916">
        <v>-4142</v>
      </c>
      <c r="K916">
        <v>2</v>
      </c>
      <c r="L916">
        <v>-4142</v>
      </c>
      <c r="M916">
        <v>2</v>
      </c>
      <c r="N916">
        <v>-4142</v>
      </c>
      <c r="O916">
        <v>2</v>
      </c>
    </row>
    <row r="917" spans="1:15">
      <c r="A917" t="s">
        <v>380</v>
      </c>
      <c r="B917" t="s">
        <v>1607</v>
      </c>
      <c r="C917" t="s">
        <v>1099</v>
      </c>
      <c r="D917">
        <v>-4142</v>
      </c>
      <c r="E917">
        <v>2</v>
      </c>
      <c r="F917">
        <v>-4142</v>
      </c>
      <c r="G917">
        <v>2</v>
      </c>
      <c r="H917">
        <v>-4142</v>
      </c>
      <c r="I917">
        <v>2</v>
      </c>
      <c r="J917">
        <v>-4142</v>
      </c>
      <c r="K917">
        <v>2</v>
      </c>
      <c r="L917">
        <v>-4142</v>
      </c>
      <c r="M917">
        <v>2</v>
      </c>
      <c r="N917">
        <v>-4142</v>
      </c>
      <c r="O917">
        <v>2</v>
      </c>
    </row>
    <row r="918" spans="1:15">
      <c r="A918" t="s">
        <v>380</v>
      </c>
      <c r="B918" t="s">
        <v>1608</v>
      </c>
      <c r="C918" t="s">
        <v>1099</v>
      </c>
      <c r="D918">
        <v>-4142</v>
      </c>
      <c r="E918">
        <v>2</v>
      </c>
      <c r="F918">
        <v>-4142</v>
      </c>
      <c r="G918">
        <v>2</v>
      </c>
      <c r="H918">
        <v>-4142</v>
      </c>
      <c r="I918">
        <v>2</v>
      </c>
      <c r="J918">
        <v>-4142</v>
      </c>
      <c r="K918">
        <v>2</v>
      </c>
      <c r="L918">
        <v>-4142</v>
      </c>
      <c r="M918">
        <v>2</v>
      </c>
      <c r="N918">
        <v>-4142</v>
      </c>
      <c r="O918">
        <v>2</v>
      </c>
    </row>
    <row r="919" spans="1:15">
      <c r="A919" t="s">
        <v>380</v>
      </c>
      <c r="B919" t="s">
        <v>1609</v>
      </c>
      <c r="C919" t="s">
        <v>1099</v>
      </c>
      <c r="D919">
        <v>-4142</v>
      </c>
      <c r="E919">
        <v>2</v>
      </c>
      <c r="F919">
        <v>-4142</v>
      </c>
      <c r="G919">
        <v>2</v>
      </c>
      <c r="H919">
        <v>-4142</v>
      </c>
      <c r="I919">
        <v>2</v>
      </c>
      <c r="J919">
        <v>-4142</v>
      </c>
      <c r="K919">
        <v>2</v>
      </c>
      <c r="L919">
        <v>-4142</v>
      </c>
      <c r="M919">
        <v>2</v>
      </c>
      <c r="N919">
        <v>-4142</v>
      </c>
      <c r="O919">
        <v>2</v>
      </c>
    </row>
    <row r="920" spans="1:15">
      <c r="A920" t="s">
        <v>380</v>
      </c>
      <c r="B920" t="s">
        <v>1610</v>
      </c>
      <c r="C920" t="s">
        <v>1099</v>
      </c>
      <c r="D920">
        <v>-4142</v>
      </c>
      <c r="E920">
        <v>2</v>
      </c>
      <c r="F920">
        <v>-4142</v>
      </c>
      <c r="G920">
        <v>2</v>
      </c>
      <c r="H920">
        <v>-4142</v>
      </c>
      <c r="I920">
        <v>2</v>
      </c>
      <c r="J920">
        <v>-4142</v>
      </c>
      <c r="K920">
        <v>2</v>
      </c>
      <c r="L920">
        <v>-4142</v>
      </c>
      <c r="M920">
        <v>2</v>
      </c>
      <c r="N920">
        <v>-4142</v>
      </c>
      <c r="O920">
        <v>2</v>
      </c>
    </row>
    <row r="921" spans="1:15">
      <c r="A921" t="s">
        <v>380</v>
      </c>
      <c r="B921" t="s">
        <v>1611</v>
      </c>
      <c r="C921" t="s">
        <v>1099</v>
      </c>
      <c r="D921">
        <v>-4142</v>
      </c>
      <c r="E921">
        <v>2</v>
      </c>
      <c r="F921">
        <v>-4142</v>
      </c>
      <c r="G921">
        <v>2</v>
      </c>
      <c r="H921">
        <v>-4142</v>
      </c>
      <c r="I921">
        <v>2</v>
      </c>
      <c r="J921">
        <v>-4142</v>
      </c>
      <c r="K921">
        <v>2</v>
      </c>
      <c r="L921">
        <v>-4142</v>
      </c>
      <c r="M921">
        <v>2</v>
      </c>
      <c r="N921">
        <v>-4142</v>
      </c>
      <c r="O921">
        <v>2</v>
      </c>
    </row>
    <row r="922" spans="1:15">
      <c r="A922" t="s">
        <v>380</v>
      </c>
      <c r="B922" t="s">
        <v>1612</v>
      </c>
      <c r="C922" t="s">
        <v>1099</v>
      </c>
      <c r="D922">
        <v>-4142</v>
      </c>
      <c r="E922">
        <v>2</v>
      </c>
      <c r="F922">
        <v>-4142</v>
      </c>
      <c r="G922">
        <v>2</v>
      </c>
      <c r="H922">
        <v>-4142</v>
      </c>
      <c r="I922">
        <v>2</v>
      </c>
      <c r="J922">
        <v>-4142</v>
      </c>
      <c r="K922">
        <v>2</v>
      </c>
      <c r="L922">
        <v>-4142</v>
      </c>
      <c r="M922">
        <v>2</v>
      </c>
      <c r="N922">
        <v>-4142</v>
      </c>
      <c r="O922">
        <v>2</v>
      </c>
    </row>
    <row r="923" spans="1:15">
      <c r="A923" t="s">
        <v>380</v>
      </c>
      <c r="B923" t="s">
        <v>1613</v>
      </c>
      <c r="C923" t="s">
        <v>1099</v>
      </c>
      <c r="D923">
        <v>-4142</v>
      </c>
      <c r="E923">
        <v>2</v>
      </c>
      <c r="F923">
        <v>-4142</v>
      </c>
      <c r="G923">
        <v>2</v>
      </c>
      <c r="H923">
        <v>-4142</v>
      </c>
      <c r="I923">
        <v>2</v>
      </c>
      <c r="J923">
        <v>-4142</v>
      </c>
      <c r="K923">
        <v>2</v>
      </c>
      <c r="L923">
        <v>-4142</v>
      </c>
      <c r="M923">
        <v>2</v>
      </c>
      <c r="N923">
        <v>-4142</v>
      </c>
      <c r="O923">
        <v>2</v>
      </c>
    </row>
    <row r="924" spans="1:15">
      <c r="A924" t="s">
        <v>380</v>
      </c>
      <c r="B924" t="s">
        <v>1614</v>
      </c>
      <c r="C924" t="s">
        <v>1099</v>
      </c>
      <c r="D924">
        <v>-4142</v>
      </c>
      <c r="E924">
        <v>2</v>
      </c>
      <c r="F924">
        <v>-4142</v>
      </c>
      <c r="G924">
        <v>2</v>
      </c>
      <c r="H924">
        <v>-4142</v>
      </c>
      <c r="I924">
        <v>2</v>
      </c>
      <c r="J924">
        <v>-4142</v>
      </c>
      <c r="K924">
        <v>2</v>
      </c>
      <c r="L924">
        <v>-4142</v>
      </c>
      <c r="M924">
        <v>2</v>
      </c>
      <c r="N924">
        <v>-4142</v>
      </c>
      <c r="O924">
        <v>2</v>
      </c>
    </row>
    <row r="925" spans="1:15">
      <c r="A925" t="s">
        <v>380</v>
      </c>
      <c r="B925" t="s">
        <v>1615</v>
      </c>
      <c r="C925" t="s">
        <v>1099</v>
      </c>
      <c r="D925">
        <v>-4142</v>
      </c>
      <c r="E925">
        <v>2</v>
      </c>
      <c r="F925">
        <v>-4142</v>
      </c>
      <c r="G925">
        <v>2</v>
      </c>
      <c r="H925">
        <v>-4142</v>
      </c>
      <c r="I925">
        <v>2</v>
      </c>
      <c r="J925">
        <v>-4142</v>
      </c>
      <c r="K925">
        <v>2</v>
      </c>
      <c r="L925">
        <v>-4142</v>
      </c>
      <c r="M925">
        <v>2</v>
      </c>
      <c r="N925">
        <v>-4142</v>
      </c>
      <c r="O925">
        <v>2</v>
      </c>
    </row>
    <row r="926" spans="1:15">
      <c r="A926" t="s">
        <v>380</v>
      </c>
      <c r="B926" t="s">
        <v>1616</v>
      </c>
      <c r="C926" t="s">
        <v>1099</v>
      </c>
      <c r="D926">
        <v>-4142</v>
      </c>
      <c r="E926">
        <v>2</v>
      </c>
      <c r="F926">
        <v>-4142</v>
      </c>
      <c r="G926">
        <v>2</v>
      </c>
      <c r="H926">
        <v>-4142</v>
      </c>
      <c r="I926">
        <v>2</v>
      </c>
      <c r="J926">
        <v>-4142</v>
      </c>
      <c r="K926">
        <v>2</v>
      </c>
      <c r="L926">
        <v>-4142</v>
      </c>
      <c r="M926">
        <v>2</v>
      </c>
      <c r="N926">
        <v>-4142</v>
      </c>
      <c r="O926">
        <v>2</v>
      </c>
    </row>
    <row r="927" spans="1:15">
      <c r="A927" t="s">
        <v>380</v>
      </c>
      <c r="B927" t="s">
        <v>1617</v>
      </c>
      <c r="C927" t="s">
        <v>1099</v>
      </c>
      <c r="D927">
        <v>-4142</v>
      </c>
      <c r="E927">
        <v>2</v>
      </c>
      <c r="F927">
        <v>-4142</v>
      </c>
      <c r="G927">
        <v>2</v>
      </c>
      <c r="H927">
        <v>-4142</v>
      </c>
      <c r="I927">
        <v>2</v>
      </c>
      <c r="J927">
        <v>-4142</v>
      </c>
      <c r="K927">
        <v>2</v>
      </c>
      <c r="L927">
        <v>-4142</v>
      </c>
      <c r="M927">
        <v>2</v>
      </c>
      <c r="N927">
        <v>-4142</v>
      </c>
      <c r="O927">
        <v>2</v>
      </c>
    </row>
    <row r="928" spans="1:15">
      <c r="A928" t="s">
        <v>380</v>
      </c>
      <c r="B928" t="s">
        <v>1618</v>
      </c>
      <c r="C928" t="s">
        <v>1099</v>
      </c>
      <c r="D928">
        <v>-4142</v>
      </c>
      <c r="E928">
        <v>2</v>
      </c>
      <c r="F928">
        <v>-4142</v>
      </c>
      <c r="G928">
        <v>2</v>
      </c>
      <c r="H928">
        <v>-4142</v>
      </c>
      <c r="I928">
        <v>2</v>
      </c>
      <c r="J928">
        <v>-4142</v>
      </c>
      <c r="K928">
        <v>2</v>
      </c>
      <c r="L928">
        <v>-4142</v>
      </c>
      <c r="M928">
        <v>2</v>
      </c>
      <c r="N928">
        <v>-4142</v>
      </c>
      <c r="O928">
        <v>2</v>
      </c>
    </row>
    <row r="929" spans="1:15">
      <c r="A929" t="s">
        <v>380</v>
      </c>
      <c r="B929" t="s">
        <v>1619</v>
      </c>
      <c r="C929" t="s">
        <v>1099</v>
      </c>
      <c r="D929">
        <v>-4142</v>
      </c>
      <c r="E929">
        <v>2</v>
      </c>
      <c r="F929">
        <v>-4142</v>
      </c>
      <c r="G929">
        <v>2</v>
      </c>
      <c r="H929">
        <v>-4142</v>
      </c>
      <c r="I929">
        <v>2</v>
      </c>
      <c r="J929">
        <v>-4142</v>
      </c>
      <c r="K929">
        <v>2</v>
      </c>
      <c r="L929">
        <v>-4142</v>
      </c>
      <c r="M929">
        <v>2</v>
      </c>
      <c r="N929">
        <v>-4142</v>
      </c>
      <c r="O929">
        <v>2</v>
      </c>
    </row>
    <row r="930" spans="1:15">
      <c r="A930" t="s">
        <v>380</v>
      </c>
      <c r="B930" t="s">
        <v>1620</v>
      </c>
      <c r="C930" t="s">
        <v>1099</v>
      </c>
      <c r="D930">
        <v>-4142</v>
      </c>
      <c r="E930">
        <v>2</v>
      </c>
      <c r="F930">
        <v>-4142</v>
      </c>
      <c r="G930">
        <v>2</v>
      </c>
      <c r="H930">
        <v>-4142</v>
      </c>
      <c r="I930">
        <v>2</v>
      </c>
      <c r="J930">
        <v>-4142</v>
      </c>
      <c r="K930">
        <v>2</v>
      </c>
      <c r="L930">
        <v>-4142</v>
      </c>
      <c r="M930">
        <v>2</v>
      </c>
      <c r="N930">
        <v>-4142</v>
      </c>
      <c r="O930">
        <v>2</v>
      </c>
    </row>
    <row r="931" spans="1:15">
      <c r="A931" t="s">
        <v>380</v>
      </c>
      <c r="B931" t="s">
        <v>1621</v>
      </c>
      <c r="C931" t="s">
        <v>1099</v>
      </c>
      <c r="D931">
        <v>-4142</v>
      </c>
      <c r="E931">
        <v>2</v>
      </c>
      <c r="F931">
        <v>-4142</v>
      </c>
      <c r="G931">
        <v>2</v>
      </c>
      <c r="H931">
        <v>-4142</v>
      </c>
      <c r="I931">
        <v>2</v>
      </c>
      <c r="J931">
        <v>-4142</v>
      </c>
      <c r="K931">
        <v>2</v>
      </c>
      <c r="L931">
        <v>-4142</v>
      </c>
      <c r="M931">
        <v>2</v>
      </c>
      <c r="N931">
        <v>-4142</v>
      </c>
      <c r="O931">
        <v>2</v>
      </c>
    </row>
    <row r="932" spans="1:15">
      <c r="A932" t="s">
        <v>380</v>
      </c>
      <c r="B932" t="s">
        <v>802</v>
      </c>
      <c r="C932" t="s">
        <v>1099</v>
      </c>
      <c r="D932">
        <v>-4142</v>
      </c>
      <c r="E932">
        <v>2</v>
      </c>
      <c r="F932">
        <v>-4142</v>
      </c>
      <c r="G932">
        <v>2</v>
      </c>
      <c r="H932">
        <v>-4142</v>
      </c>
      <c r="I932">
        <v>2</v>
      </c>
      <c r="J932">
        <v>-4142</v>
      </c>
      <c r="K932">
        <v>2</v>
      </c>
      <c r="L932">
        <v>-4142</v>
      </c>
      <c r="M932">
        <v>2</v>
      </c>
      <c r="N932">
        <v>-4142</v>
      </c>
      <c r="O932">
        <v>2</v>
      </c>
    </row>
    <row r="933" spans="1:15">
      <c r="A933" t="s">
        <v>380</v>
      </c>
      <c r="B933" t="s">
        <v>803</v>
      </c>
      <c r="C933" t="s">
        <v>1099</v>
      </c>
      <c r="D933">
        <v>-4142</v>
      </c>
      <c r="E933">
        <v>2</v>
      </c>
      <c r="F933">
        <v>-4142</v>
      </c>
      <c r="G933">
        <v>2</v>
      </c>
      <c r="H933">
        <v>-4142</v>
      </c>
      <c r="I933">
        <v>2</v>
      </c>
      <c r="J933">
        <v>-4142</v>
      </c>
      <c r="K933">
        <v>2</v>
      </c>
      <c r="L933">
        <v>-4142</v>
      </c>
      <c r="M933">
        <v>2</v>
      </c>
      <c r="N933">
        <v>-4142</v>
      </c>
      <c r="O933">
        <v>2</v>
      </c>
    </row>
    <row r="934" spans="1:15">
      <c r="A934" t="s">
        <v>380</v>
      </c>
      <c r="B934" t="s">
        <v>804</v>
      </c>
      <c r="C934" t="s">
        <v>1099</v>
      </c>
      <c r="D934">
        <v>-4142</v>
      </c>
      <c r="E934">
        <v>2</v>
      </c>
      <c r="F934">
        <v>-4142</v>
      </c>
      <c r="G934">
        <v>2</v>
      </c>
      <c r="H934">
        <v>-4142</v>
      </c>
      <c r="I934">
        <v>2</v>
      </c>
      <c r="J934">
        <v>-4142</v>
      </c>
      <c r="K934">
        <v>2</v>
      </c>
      <c r="L934">
        <v>-4142</v>
      </c>
      <c r="M934">
        <v>2</v>
      </c>
      <c r="N934">
        <v>-4142</v>
      </c>
      <c r="O934">
        <v>2</v>
      </c>
    </row>
    <row r="935" spans="1:15">
      <c r="A935" t="s">
        <v>380</v>
      </c>
      <c r="B935" t="s">
        <v>805</v>
      </c>
      <c r="C935" t="s">
        <v>1099</v>
      </c>
      <c r="D935">
        <v>-4142</v>
      </c>
      <c r="E935">
        <v>2</v>
      </c>
      <c r="F935">
        <v>-4142</v>
      </c>
      <c r="G935">
        <v>2</v>
      </c>
      <c r="H935">
        <v>-4142</v>
      </c>
      <c r="I935">
        <v>2</v>
      </c>
      <c r="J935">
        <v>-4142</v>
      </c>
      <c r="K935">
        <v>2</v>
      </c>
      <c r="L935">
        <v>-4142</v>
      </c>
      <c r="M935">
        <v>2</v>
      </c>
      <c r="N935">
        <v>-4142</v>
      </c>
      <c r="O935">
        <v>2</v>
      </c>
    </row>
    <row r="936" spans="1:15">
      <c r="A936" t="s">
        <v>380</v>
      </c>
      <c r="B936" t="s">
        <v>806</v>
      </c>
      <c r="C936" t="s">
        <v>1099</v>
      </c>
      <c r="D936">
        <v>-4142</v>
      </c>
      <c r="E936">
        <v>2</v>
      </c>
      <c r="F936">
        <v>-4142</v>
      </c>
      <c r="G936">
        <v>2</v>
      </c>
      <c r="H936">
        <v>-4142</v>
      </c>
      <c r="I936">
        <v>2</v>
      </c>
      <c r="J936">
        <v>-4142</v>
      </c>
      <c r="K936">
        <v>2</v>
      </c>
      <c r="L936">
        <v>-4142</v>
      </c>
      <c r="M936">
        <v>2</v>
      </c>
      <c r="N936">
        <v>-4142</v>
      </c>
      <c r="O936">
        <v>2</v>
      </c>
    </row>
    <row r="937" spans="1:15">
      <c r="A937" t="s">
        <v>380</v>
      </c>
      <c r="B937" t="s">
        <v>807</v>
      </c>
      <c r="C937" t="s">
        <v>1099</v>
      </c>
      <c r="D937">
        <v>-4142</v>
      </c>
      <c r="E937">
        <v>2</v>
      </c>
      <c r="F937">
        <v>-4142</v>
      </c>
      <c r="G937">
        <v>2</v>
      </c>
      <c r="H937">
        <v>-4142</v>
      </c>
      <c r="I937">
        <v>2</v>
      </c>
      <c r="J937">
        <v>-4142</v>
      </c>
      <c r="K937">
        <v>2</v>
      </c>
      <c r="L937">
        <v>-4142</v>
      </c>
      <c r="M937">
        <v>2</v>
      </c>
      <c r="N937">
        <v>-4142</v>
      </c>
      <c r="O937">
        <v>2</v>
      </c>
    </row>
    <row r="938" spans="1:15">
      <c r="A938" t="s">
        <v>380</v>
      </c>
      <c r="B938" t="s">
        <v>808</v>
      </c>
      <c r="C938" t="s">
        <v>1099</v>
      </c>
      <c r="D938">
        <v>-4142</v>
      </c>
      <c r="E938">
        <v>2</v>
      </c>
      <c r="F938">
        <v>-4142</v>
      </c>
      <c r="G938">
        <v>2</v>
      </c>
      <c r="H938">
        <v>-4142</v>
      </c>
      <c r="I938">
        <v>2</v>
      </c>
      <c r="J938">
        <v>-4142</v>
      </c>
      <c r="K938">
        <v>2</v>
      </c>
      <c r="L938">
        <v>-4142</v>
      </c>
      <c r="M938">
        <v>2</v>
      </c>
      <c r="N938">
        <v>-4142</v>
      </c>
      <c r="O938">
        <v>2</v>
      </c>
    </row>
    <row r="939" spans="1:15">
      <c r="A939" t="s">
        <v>380</v>
      </c>
      <c r="B939" t="s">
        <v>809</v>
      </c>
      <c r="C939" t="s">
        <v>1099</v>
      </c>
      <c r="D939">
        <v>-4142</v>
      </c>
      <c r="E939">
        <v>2</v>
      </c>
      <c r="F939">
        <v>-4142</v>
      </c>
      <c r="G939">
        <v>2</v>
      </c>
      <c r="H939">
        <v>-4142</v>
      </c>
      <c r="I939">
        <v>2</v>
      </c>
      <c r="J939">
        <v>-4142</v>
      </c>
      <c r="K939">
        <v>2</v>
      </c>
      <c r="L939">
        <v>-4142</v>
      </c>
      <c r="M939">
        <v>2</v>
      </c>
      <c r="N939">
        <v>-4142</v>
      </c>
      <c r="O939">
        <v>2</v>
      </c>
    </row>
    <row r="940" spans="1:15">
      <c r="A940" t="s">
        <v>380</v>
      </c>
      <c r="B940" t="s">
        <v>810</v>
      </c>
      <c r="C940" t="s">
        <v>1099</v>
      </c>
      <c r="D940">
        <v>-4142</v>
      </c>
      <c r="E940">
        <v>2</v>
      </c>
      <c r="F940">
        <v>-4142</v>
      </c>
      <c r="G940">
        <v>2</v>
      </c>
      <c r="H940">
        <v>-4142</v>
      </c>
      <c r="I940">
        <v>2</v>
      </c>
      <c r="J940">
        <v>-4142</v>
      </c>
      <c r="K940">
        <v>2</v>
      </c>
      <c r="L940">
        <v>-4142</v>
      </c>
      <c r="M940">
        <v>2</v>
      </c>
      <c r="N940">
        <v>-4142</v>
      </c>
      <c r="O940">
        <v>2</v>
      </c>
    </row>
    <row r="941" spans="1:15">
      <c r="A941" t="s">
        <v>380</v>
      </c>
      <c r="B941" t="s">
        <v>811</v>
      </c>
      <c r="C941" t="s">
        <v>1099</v>
      </c>
      <c r="D941">
        <v>-4142</v>
      </c>
      <c r="E941">
        <v>2</v>
      </c>
      <c r="F941">
        <v>-4142</v>
      </c>
      <c r="G941">
        <v>2</v>
      </c>
      <c r="H941">
        <v>-4142</v>
      </c>
      <c r="I941">
        <v>2</v>
      </c>
      <c r="J941">
        <v>-4142</v>
      </c>
      <c r="K941">
        <v>2</v>
      </c>
      <c r="L941">
        <v>-4142</v>
      </c>
      <c r="M941">
        <v>2</v>
      </c>
      <c r="N941">
        <v>-4142</v>
      </c>
      <c r="O941">
        <v>2</v>
      </c>
    </row>
    <row r="942" spans="1:15">
      <c r="A942" t="s">
        <v>380</v>
      </c>
      <c r="B942" t="s">
        <v>812</v>
      </c>
      <c r="C942" t="s">
        <v>1099</v>
      </c>
      <c r="D942">
        <v>-4142</v>
      </c>
      <c r="E942">
        <v>2</v>
      </c>
      <c r="F942">
        <v>-4142</v>
      </c>
      <c r="G942">
        <v>2</v>
      </c>
      <c r="H942">
        <v>-4142</v>
      </c>
      <c r="I942">
        <v>2</v>
      </c>
      <c r="J942">
        <v>-4142</v>
      </c>
      <c r="K942">
        <v>2</v>
      </c>
      <c r="L942">
        <v>-4142</v>
      </c>
      <c r="M942">
        <v>2</v>
      </c>
      <c r="N942">
        <v>-4142</v>
      </c>
      <c r="O942">
        <v>2</v>
      </c>
    </row>
    <row r="943" spans="1:15">
      <c r="A943" t="s">
        <v>380</v>
      </c>
      <c r="B943" t="s">
        <v>813</v>
      </c>
      <c r="C943" t="s">
        <v>1099</v>
      </c>
      <c r="D943">
        <v>-4142</v>
      </c>
      <c r="E943">
        <v>2</v>
      </c>
      <c r="F943">
        <v>-4142</v>
      </c>
      <c r="G943">
        <v>2</v>
      </c>
      <c r="H943">
        <v>-4142</v>
      </c>
      <c r="I943">
        <v>2</v>
      </c>
      <c r="J943">
        <v>-4142</v>
      </c>
      <c r="K943">
        <v>2</v>
      </c>
      <c r="L943">
        <v>-4142</v>
      </c>
      <c r="M943">
        <v>2</v>
      </c>
      <c r="N943">
        <v>-4142</v>
      </c>
      <c r="O943">
        <v>2</v>
      </c>
    </row>
    <row r="944" spans="1:15">
      <c r="A944" t="s">
        <v>380</v>
      </c>
      <c r="B944" t="s">
        <v>814</v>
      </c>
      <c r="C944" t="s">
        <v>1099</v>
      </c>
      <c r="D944">
        <v>-4142</v>
      </c>
      <c r="E944">
        <v>2</v>
      </c>
      <c r="F944">
        <v>-4142</v>
      </c>
      <c r="G944">
        <v>2</v>
      </c>
      <c r="H944">
        <v>-4142</v>
      </c>
      <c r="I944">
        <v>2</v>
      </c>
      <c r="J944">
        <v>-4142</v>
      </c>
      <c r="K944">
        <v>2</v>
      </c>
      <c r="L944">
        <v>-4142</v>
      </c>
      <c r="M944">
        <v>2</v>
      </c>
      <c r="N944">
        <v>-4142</v>
      </c>
      <c r="O944">
        <v>2</v>
      </c>
    </row>
    <row r="945" spans="1:15">
      <c r="A945" t="s">
        <v>380</v>
      </c>
      <c r="B945" t="s">
        <v>815</v>
      </c>
      <c r="C945" t="s">
        <v>1099</v>
      </c>
      <c r="D945">
        <v>-4142</v>
      </c>
      <c r="E945">
        <v>2</v>
      </c>
      <c r="F945">
        <v>-4142</v>
      </c>
      <c r="G945">
        <v>2</v>
      </c>
      <c r="H945">
        <v>-4142</v>
      </c>
      <c r="I945">
        <v>2</v>
      </c>
      <c r="J945">
        <v>-4142</v>
      </c>
      <c r="K945">
        <v>2</v>
      </c>
      <c r="L945">
        <v>-4142</v>
      </c>
      <c r="M945">
        <v>2</v>
      </c>
      <c r="N945">
        <v>-4142</v>
      </c>
      <c r="O945">
        <v>2</v>
      </c>
    </row>
    <row r="946" spans="1:15">
      <c r="A946" t="s">
        <v>380</v>
      </c>
      <c r="B946" t="s">
        <v>1622</v>
      </c>
      <c r="C946" t="s">
        <v>1099</v>
      </c>
      <c r="D946">
        <v>-4142</v>
      </c>
      <c r="E946">
        <v>2</v>
      </c>
      <c r="F946">
        <v>-4142</v>
      </c>
      <c r="G946">
        <v>2</v>
      </c>
      <c r="H946">
        <v>-4142</v>
      </c>
      <c r="I946">
        <v>2</v>
      </c>
      <c r="J946">
        <v>-4142</v>
      </c>
      <c r="K946">
        <v>2</v>
      </c>
      <c r="L946">
        <v>-4142</v>
      </c>
      <c r="M946">
        <v>2</v>
      </c>
      <c r="N946">
        <v>-4142</v>
      </c>
      <c r="O946">
        <v>2</v>
      </c>
    </row>
    <row r="947" spans="1:15">
      <c r="A947" t="s">
        <v>380</v>
      </c>
      <c r="B947" t="s">
        <v>1623</v>
      </c>
      <c r="C947" t="s">
        <v>1099</v>
      </c>
      <c r="D947">
        <v>-4142</v>
      </c>
      <c r="E947">
        <v>2</v>
      </c>
      <c r="F947">
        <v>-4142</v>
      </c>
      <c r="G947">
        <v>2</v>
      </c>
      <c r="H947">
        <v>-4142</v>
      </c>
      <c r="I947">
        <v>2</v>
      </c>
      <c r="J947">
        <v>-4142</v>
      </c>
      <c r="K947">
        <v>2</v>
      </c>
      <c r="L947">
        <v>-4142</v>
      </c>
      <c r="M947">
        <v>2</v>
      </c>
      <c r="N947">
        <v>-4142</v>
      </c>
      <c r="O947">
        <v>2</v>
      </c>
    </row>
    <row r="948" spans="1:15">
      <c r="A948" t="s">
        <v>380</v>
      </c>
      <c r="B948" t="s">
        <v>1624</v>
      </c>
      <c r="C948" t="s">
        <v>1099</v>
      </c>
      <c r="D948">
        <v>-4142</v>
      </c>
      <c r="E948">
        <v>2</v>
      </c>
      <c r="F948">
        <v>-4142</v>
      </c>
      <c r="G948">
        <v>2</v>
      </c>
      <c r="H948">
        <v>-4142</v>
      </c>
      <c r="I948">
        <v>2</v>
      </c>
      <c r="J948">
        <v>-4142</v>
      </c>
      <c r="K948">
        <v>2</v>
      </c>
      <c r="L948">
        <v>-4142</v>
      </c>
      <c r="M948">
        <v>2</v>
      </c>
      <c r="N948">
        <v>-4142</v>
      </c>
      <c r="O948">
        <v>2</v>
      </c>
    </row>
    <row r="949" spans="1:15">
      <c r="A949" t="s">
        <v>380</v>
      </c>
      <c r="B949" t="s">
        <v>1625</v>
      </c>
      <c r="C949" t="s">
        <v>1099</v>
      </c>
      <c r="D949">
        <v>-4142</v>
      </c>
      <c r="E949">
        <v>2</v>
      </c>
      <c r="F949">
        <v>-4142</v>
      </c>
      <c r="G949">
        <v>2</v>
      </c>
      <c r="H949">
        <v>-4142</v>
      </c>
      <c r="I949">
        <v>2</v>
      </c>
      <c r="J949">
        <v>-4142</v>
      </c>
      <c r="K949">
        <v>2</v>
      </c>
      <c r="L949">
        <v>-4142</v>
      </c>
      <c r="M949">
        <v>2</v>
      </c>
      <c r="N949">
        <v>-4142</v>
      </c>
      <c r="O949">
        <v>2</v>
      </c>
    </row>
    <row r="950" spans="1:15">
      <c r="A950" t="s">
        <v>380</v>
      </c>
      <c r="B950" t="s">
        <v>1626</v>
      </c>
      <c r="C950" t="s">
        <v>1099</v>
      </c>
      <c r="D950">
        <v>-4142</v>
      </c>
      <c r="E950">
        <v>2</v>
      </c>
      <c r="F950">
        <v>-4142</v>
      </c>
      <c r="G950">
        <v>2</v>
      </c>
      <c r="H950">
        <v>-4142</v>
      </c>
      <c r="I950">
        <v>2</v>
      </c>
      <c r="J950">
        <v>-4142</v>
      </c>
      <c r="K950">
        <v>2</v>
      </c>
      <c r="L950">
        <v>-4142</v>
      </c>
      <c r="M950">
        <v>2</v>
      </c>
      <c r="N950">
        <v>-4142</v>
      </c>
      <c r="O950">
        <v>2</v>
      </c>
    </row>
    <row r="951" spans="1:15">
      <c r="A951" t="s">
        <v>380</v>
      </c>
      <c r="B951" t="s">
        <v>1627</v>
      </c>
      <c r="C951" t="s">
        <v>1099</v>
      </c>
      <c r="D951">
        <v>-4142</v>
      </c>
      <c r="E951">
        <v>2</v>
      </c>
      <c r="F951">
        <v>-4142</v>
      </c>
      <c r="G951">
        <v>2</v>
      </c>
      <c r="H951">
        <v>-4142</v>
      </c>
      <c r="I951">
        <v>2</v>
      </c>
      <c r="J951">
        <v>-4142</v>
      </c>
      <c r="K951">
        <v>2</v>
      </c>
      <c r="L951">
        <v>-4142</v>
      </c>
      <c r="M951">
        <v>2</v>
      </c>
      <c r="N951">
        <v>-4142</v>
      </c>
      <c r="O951">
        <v>2</v>
      </c>
    </row>
    <row r="952" spans="1:15">
      <c r="A952" t="s">
        <v>380</v>
      </c>
      <c r="B952" t="s">
        <v>1628</v>
      </c>
      <c r="C952" t="s">
        <v>1099</v>
      </c>
      <c r="D952">
        <v>-4142</v>
      </c>
      <c r="E952">
        <v>2</v>
      </c>
      <c r="F952">
        <v>-4142</v>
      </c>
      <c r="G952">
        <v>2</v>
      </c>
      <c r="H952">
        <v>-4142</v>
      </c>
      <c r="I952">
        <v>2</v>
      </c>
      <c r="J952">
        <v>-4142</v>
      </c>
      <c r="K952">
        <v>2</v>
      </c>
      <c r="L952">
        <v>-4142</v>
      </c>
      <c r="M952">
        <v>2</v>
      </c>
      <c r="N952">
        <v>-4142</v>
      </c>
      <c r="O952">
        <v>2</v>
      </c>
    </row>
    <row r="953" spans="1:15">
      <c r="A953" t="s">
        <v>380</v>
      </c>
      <c r="B953" t="s">
        <v>1629</v>
      </c>
      <c r="C953" t="s">
        <v>1099</v>
      </c>
      <c r="D953">
        <v>-4142</v>
      </c>
      <c r="E953">
        <v>2</v>
      </c>
      <c r="F953">
        <v>-4142</v>
      </c>
      <c r="G953">
        <v>2</v>
      </c>
      <c r="H953">
        <v>-4142</v>
      </c>
      <c r="I953">
        <v>2</v>
      </c>
      <c r="J953">
        <v>-4142</v>
      </c>
      <c r="K953">
        <v>2</v>
      </c>
      <c r="L953">
        <v>-4142</v>
      </c>
      <c r="M953">
        <v>2</v>
      </c>
      <c r="N953">
        <v>-4142</v>
      </c>
      <c r="O953">
        <v>2</v>
      </c>
    </row>
    <row r="954" spans="1:15">
      <c r="A954" t="s">
        <v>380</v>
      </c>
      <c r="B954" t="s">
        <v>1630</v>
      </c>
      <c r="C954" t="s">
        <v>1099</v>
      </c>
      <c r="D954">
        <v>-4142</v>
      </c>
      <c r="E954">
        <v>2</v>
      </c>
      <c r="F954">
        <v>-4142</v>
      </c>
      <c r="G954">
        <v>2</v>
      </c>
      <c r="H954">
        <v>-4142</v>
      </c>
      <c r="I954">
        <v>2</v>
      </c>
      <c r="J954">
        <v>-4142</v>
      </c>
      <c r="K954">
        <v>2</v>
      </c>
      <c r="L954">
        <v>-4142</v>
      </c>
      <c r="M954">
        <v>2</v>
      </c>
      <c r="N954">
        <v>-4142</v>
      </c>
      <c r="O954">
        <v>2</v>
      </c>
    </row>
    <row r="955" spans="1:15">
      <c r="A955" t="s">
        <v>380</v>
      </c>
      <c r="B955" t="s">
        <v>1631</v>
      </c>
      <c r="C955" t="s">
        <v>1099</v>
      </c>
      <c r="D955">
        <v>-4142</v>
      </c>
      <c r="E955">
        <v>2</v>
      </c>
      <c r="F955">
        <v>-4142</v>
      </c>
      <c r="G955">
        <v>2</v>
      </c>
      <c r="H955">
        <v>-4142</v>
      </c>
      <c r="I955">
        <v>2</v>
      </c>
      <c r="J955">
        <v>-4142</v>
      </c>
      <c r="K955">
        <v>2</v>
      </c>
      <c r="L955">
        <v>-4142</v>
      </c>
      <c r="M955">
        <v>2</v>
      </c>
      <c r="N955">
        <v>-4142</v>
      </c>
      <c r="O955">
        <v>2</v>
      </c>
    </row>
    <row r="956" spans="1:15">
      <c r="A956" t="s">
        <v>380</v>
      </c>
      <c r="B956" t="s">
        <v>1632</v>
      </c>
      <c r="C956" t="s">
        <v>1099</v>
      </c>
      <c r="D956">
        <v>-4142</v>
      </c>
      <c r="E956">
        <v>2</v>
      </c>
      <c r="F956">
        <v>-4142</v>
      </c>
      <c r="G956">
        <v>2</v>
      </c>
      <c r="H956">
        <v>-4142</v>
      </c>
      <c r="I956">
        <v>2</v>
      </c>
      <c r="J956">
        <v>-4142</v>
      </c>
      <c r="K956">
        <v>2</v>
      </c>
      <c r="L956">
        <v>-4142</v>
      </c>
      <c r="M956">
        <v>2</v>
      </c>
      <c r="N956">
        <v>-4142</v>
      </c>
      <c r="O956">
        <v>2</v>
      </c>
    </row>
    <row r="957" spans="1:15">
      <c r="A957" t="s">
        <v>380</v>
      </c>
      <c r="B957" t="s">
        <v>1633</v>
      </c>
      <c r="C957" t="s">
        <v>1099</v>
      </c>
      <c r="D957">
        <v>-4142</v>
      </c>
      <c r="E957">
        <v>2</v>
      </c>
      <c r="F957">
        <v>-4142</v>
      </c>
      <c r="G957">
        <v>2</v>
      </c>
      <c r="H957">
        <v>-4142</v>
      </c>
      <c r="I957">
        <v>2</v>
      </c>
      <c r="J957">
        <v>-4142</v>
      </c>
      <c r="K957">
        <v>2</v>
      </c>
      <c r="L957">
        <v>-4142</v>
      </c>
      <c r="M957">
        <v>2</v>
      </c>
      <c r="N957">
        <v>-4142</v>
      </c>
      <c r="O957">
        <v>2</v>
      </c>
    </row>
    <row r="958" spans="1:15">
      <c r="A958" t="s">
        <v>380</v>
      </c>
      <c r="B958" t="s">
        <v>1634</v>
      </c>
      <c r="C958" t="s">
        <v>1099</v>
      </c>
      <c r="D958">
        <v>-4142</v>
      </c>
      <c r="E958">
        <v>2</v>
      </c>
      <c r="F958">
        <v>-4142</v>
      </c>
      <c r="G958">
        <v>2</v>
      </c>
      <c r="H958">
        <v>-4142</v>
      </c>
      <c r="I958">
        <v>2</v>
      </c>
      <c r="J958">
        <v>-4142</v>
      </c>
      <c r="K958">
        <v>2</v>
      </c>
      <c r="L958">
        <v>-4142</v>
      </c>
      <c r="M958">
        <v>2</v>
      </c>
      <c r="N958">
        <v>-4142</v>
      </c>
      <c r="O958">
        <v>2</v>
      </c>
    </row>
    <row r="959" spans="1:15">
      <c r="A959" t="s">
        <v>380</v>
      </c>
      <c r="B959" t="s">
        <v>1635</v>
      </c>
      <c r="C959" t="s">
        <v>1099</v>
      </c>
      <c r="D959">
        <v>-4142</v>
      </c>
      <c r="E959">
        <v>2</v>
      </c>
      <c r="F959">
        <v>-4142</v>
      </c>
      <c r="G959">
        <v>2</v>
      </c>
      <c r="H959">
        <v>-4142</v>
      </c>
      <c r="I959">
        <v>2</v>
      </c>
      <c r="J959">
        <v>-4142</v>
      </c>
      <c r="K959">
        <v>2</v>
      </c>
      <c r="L959">
        <v>-4142</v>
      </c>
      <c r="M959">
        <v>2</v>
      </c>
      <c r="N959">
        <v>-4142</v>
      </c>
      <c r="O959">
        <v>2</v>
      </c>
    </row>
    <row r="960" spans="1:15">
      <c r="A960" t="s">
        <v>380</v>
      </c>
      <c r="B960" t="s">
        <v>1636</v>
      </c>
      <c r="C960" t="s">
        <v>1099</v>
      </c>
      <c r="D960">
        <v>-4142</v>
      </c>
      <c r="E960">
        <v>2</v>
      </c>
      <c r="F960">
        <v>-4142</v>
      </c>
      <c r="G960">
        <v>2</v>
      </c>
      <c r="H960">
        <v>-4142</v>
      </c>
      <c r="I960">
        <v>2</v>
      </c>
      <c r="J960">
        <v>-4142</v>
      </c>
      <c r="K960">
        <v>2</v>
      </c>
      <c r="L960">
        <v>-4142</v>
      </c>
      <c r="M960">
        <v>2</v>
      </c>
      <c r="N960">
        <v>-4142</v>
      </c>
      <c r="O960">
        <v>2</v>
      </c>
    </row>
    <row r="961" spans="1:15">
      <c r="A961" t="s">
        <v>380</v>
      </c>
      <c r="B961" t="s">
        <v>1637</v>
      </c>
      <c r="C961" t="s">
        <v>1099</v>
      </c>
      <c r="D961">
        <v>-4142</v>
      </c>
      <c r="E961">
        <v>2</v>
      </c>
      <c r="F961">
        <v>-4142</v>
      </c>
      <c r="G961">
        <v>2</v>
      </c>
      <c r="H961">
        <v>-4142</v>
      </c>
      <c r="I961">
        <v>2</v>
      </c>
      <c r="J961">
        <v>-4142</v>
      </c>
      <c r="K961">
        <v>2</v>
      </c>
      <c r="L961">
        <v>-4142</v>
      </c>
      <c r="M961">
        <v>2</v>
      </c>
      <c r="N961">
        <v>-4142</v>
      </c>
      <c r="O961">
        <v>2</v>
      </c>
    </row>
    <row r="962" spans="1:15">
      <c r="A962" t="s">
        <v>380</v>
      </c>
      <c r="B962" t="s">
        <v>1638</v>
      </c>
      <c r="C962" t="s">
        <v>1099</v>
      </c>
      <c r="D962">
        <v>-4142</v>
      </c>
      <c r="E962">
        <v>2</v>
      </c>
      <c r="F962">
        <v>-4142</v>
      </c>
      <c r="G962">
        <v>2</v>
      </c>
      <c r="H962">
        <v>-4142</v>
      </c>
      <c r="I962">
        <v>2</v>
      </c>
      <c r="J962">
        <v>-4142</v>
      </c>
      <c r="K962">
        <v>2</v>
      </c>
      <c r="L962">
        <v>-4142</v>
      </c>
      <c r="M962">
        <v>2</v>
      </c>
      <c r="N962">
        <v>-4142</v>
      </c>
      <c r="O962">
        <v>2</v>
      </c>
    </row>
    <row r="963" spans="1:15">
      <c r="A963" t="s">
        <v>380</v>
      </c>
      <c r="B963" t="s">
        <v>816</v>
      </c>
      <c r="C963" t="s">
        <v>1099</v>
      </c>
      <c r="D963">
        <v>-4142</v>
      </c>
      <c r="E963">
        <v>2</v>
      </c>
      <c r="F963">
        <v>-4142</v>
      </c>
      <c r="G963">
        <v>2</v>
      </c>
      <c r="H963">
        <v>-4142</v>
      </c>
      <c r="I963">
        <v>2</v>
      </c>
      <c r="J963">
        <v>-4142</v>
      </c>
      <c r="K963">
        <v>2</v>
      </c>
      <c r="L963">
        <v>-4142</v>
      </c>
      <c r="M963">
        <v>2</v>
      </c>
      <c r="N963">
        <v>-4142</v>
      </c>
      <c r="O963">
        <v>2</v>
      </c>
    </row>
    <row r="964" spans="1:15">
      <c r="A964" t="s">
        <v>380</v>
      </c>
      <c r="B964" t="s">
        <v>817</v>
      </c>
      <c r="C964" t="s">
        <v>1099</v>
      </c>
      <c r="D964">
        <v>-4142</v>
      </c>
      <c r="E964">
        <v>2</v>
      </c>
      <c r="F964">
        <v>-4142</v>
      </c>
      <c r="G964">
        <v>2</v>
      </c>
      <c r="H964">
        <v>-4142</v>
      </c>
      <c r="I964">
        <v>2</v>
      </c>
      <c r="J964">
        <v>-4142</v>
      </c>
      <c r="K964">
        <v>2</v>
      </c>
      <c r="L964">
        <v>-4142</v>
      </c>
      <c r="M964">
        <v>2</v>
      </c>
      <c r="N964">
        <v>-4142</v>
      </c>
      <c r="O964">
        <v>2</v>
      </c>
    </row>
    <row r="965" spans="1:15">
      <c r="A965" t="s">
        <v>380</v>
      </c>
      <c r="B965" t="s">
        <v>818</v>
      </c>
      <c r="C965" t="s">
        <v>1099</v>
      </c>
      <c r="D965">
        <v>-4142</v>
      </c>
      <c r="E965">
        <v>2</v>
      </c>
      <c r="F965">
        <v>-4142</v>
      </c>
      <c r="G965">
        <v>2</v>
      </c>
      <c r="H965">
        <v>-4142</v>
      </c>
      <c r="I965">
        <v>2</v>
      </c>
      <c r="J965">
        <v>-4142</v>
      </c>
      <c r="K965">
        <v>2</v>
      </c>
      <c r="L965">
        <v>-4142</v>
      </c>
      <c r="M965">
        <v>2</v>
      </c>
      <c r="N965">
        <v>-4142</v>
      </c>
      <c r="O965">
        <v>2</v>
      </c>
    </row>
    <row r="966" spans="1:15">
      <c r="A966" t="s">
        <v>380</v>
      </c>
      <c r="B966" t="s">
        <v>819</v>
      </c>
      <c r="C966" t="s">
        <v>1099</v>
      </c>
      <c r="D966">
        <v>-4142</v>
      </c>
      <c r="E966">
        <v>2</v>
      </c>
      <c r="F966">
        <v>-4142</v>
      </c>
      <c r="G966">
        <v>2</v>
      </c>
      <c r="H966">
        <v>-4142</v>
      </c>
      <c r="I966">
        <v>2</v>
      </c>
      <c r="J966">
        <v>-4142</v>
      </c>
      <c r="K966">
        <v>2</v>
      </c>
      <c r="L966">
        <v>-4142</v>
      </c>
      <c r="M966">
        <v>2</v>
      </c>
      <c r="N966">
        <v>-4142</v>
      </c>
      <c r="O966">
        <v>2</v>
      </c>
    </row>
    <row r="967" spans="1:15">
      <c r="A967" t="s">
        <v>380</v>
      </c>
      <c r="B967" t="s">
        <v>820</v>
      </c>
      <c r="C967" t="s">
        <v>1099</v>
      </c>
      <c r="D967">
        <v>-4142</v>
      </c>
      <c r="E967">
        <v>2</v>
      </c>
      <c r="F967">
        <v>-4142</v>
      </c>
      <c r="G967">
        <v>2</v>
      </c>
      <c r="H967">
        <v>-4142</v>
      </c>
      <c r="I967">
        <v>2</v>
      </c>
      <c r="J967">
        <v>-4142</v>
      </c>
      <c r="K967">
        <v>2</v>
      </c>
      <c r="L967">
        <v>-4142</v>
      </c>
      <c r="M967">
        <v>2</v>
      </c>
      <c r="N967">
        <v>-4142</v>
      </c>
      <c r="O967">
        <v>2</v>
      </c>
    </row>
    <row r="968" spans="1:15">
      <c r="A968" t="s">
        <v>380</v>
      </c>
      <c r="B968" t="s">
        <v>821</v>
      </c>
      <c r="C968" t="s">
        <v>1099</v>
      </c>
      <c r="D968">
        <v>-4142</v>
      </c>
      <c r="E968">
        <v>2</v>
      </c>
      <c r="F968">
        <v>-4142</v>
      </c>
      <c r="G968">
        <v>2</v>
      </c>
      <c r="H968">
        <v>-4142</v>
      </c>
      <c r="I968">
        <v>2</v>
      </c>
      <c r="J968">
        <v>-4142</v>
      </c>
      <c r="K968">
        <v>2</v>
      </c>
      <c r="L968">
        <v>-4142</v>
      </c>
      <c r="M968">
        <v>2</v>
      </c>
      <c r="N968">
        <v>-4142</v>
      </c>
      <c r="O968">
        <v>2</v>
      </c>
    </row>
    <row r="969" spans="1:15">
      <c r="A969" t="s">
        <v>380</v>
      </c>
      <c r="B969" t="s">
        <v>822</v>
      </c>
      <c r="C969" t="s">
        <v>1099</v>
      </c>
      <c r="D969">
        <v>-4142</v>
      </c>
      <c r="E969">
        <v>2</v>
      </c>
      <c r="F969">
        <v>-4142</v>
      </c>
      <c r="G969">
        <v>2</v>
      </c>
      <c r="H969">
        <v>-4142</v>
      </c>
      <c r="I969">
        <v>2</v>
      </c>
      <c r="J969">
        <v>-4142</v>
      </c>
      <c r="K969">
        <v>2</v>
      </c>
      <c r="L969">
        <v>-4142</v>
      </c>
      <c r="M969">
        <v>2</v>
      </c>
      <c r="N969">
        <v>-4142</v>
      </c>
      <c r="O969">
        <v>2</v>
      </c>
    </row>
    <row r="970" spans="1:15">
      <c r="A970" t="s">
        <v>380</v>
      </c>
      <c r="B970" t="s">
        <v>823</v>
      </c>
      <c r="C970" t="s">
        <v>1099</v>
      </c>
      <c r="D970">
        <v>-4142</v>
      </c>
      <c r="E970">
        <v>2</v>
      </c>
      <c r="F970">
        <v>-4142</v>
      </c>
      <c r="G970">
        <v>2</v>
      </c>
      <c r="H970">
        <v>-4142</v>
      </c>
      <c r="I970">
        <v>2</v>
      </c>
      <c r="J970">
        <v>-4142</v>
      </c>
      <c r="K970">
        <v>2</v>
      </c>
      <c r="L970">
        <v>-4142</v>
      </c>
      <c r="M970">
        <v>2</v>
      </c>
      <c r="N970">
        <v>-4142</v>
      </c>
      <c r="O970">
        <v>2</v>
      </c>
    </row>
    <row r="971" spans="1:15">
      <c r="A971" t="s">
        <v>380</v>
      </c>
      <c r="B971" t="s">
        <v>824</v>
      </c>
      <c r="C971" t="s">
        <v>1099</v>
      </c>
      <c r="D971">
        <v>-4142</v>
      </c>
      <c r="E971">
        <v>2</v>
      </c>
      <c r="F971">
        <v>-4142</v>
      </c>
      <c r="G971">
        <v>2</v>
      </c>
      <c r="H971">
        <v>-4142</v>
      </c>
      <c r="I971">
        <v>2</v>
      </c>
      <c r="J971">
        <v>-4142</v>
      </c>
      <c r="K971">
        <v>2</v>
      </c>
      <c r="L971">
        <v>-4142</v>
      </c>
      <c r="M971">
        <v>2</v>
      </c>
      <c r="N971">
        <v>-4142</v>
      </c>
      <c r="O971">
        <v>2</v>
      </c>
    </row>
    <row r="972" spans="1:15">
      <c r="A972" t="s">
        <v>380</v>
      </c>
      <c r="B972" t="s">
        <v>825</v>
      </c>
      <c r="C972" t="s">
        <v>1099</v>
      </c>
      <c r="D972">
        <v>-4142</v>
      </c>
      <c r="E972">
        <v>2</v>
      </c>
      <c r="F972">
        <v>-4142</v>
      </c>
      <c r="G972">
        <v>2</v>
      </c>
      <c r="H972">
        <v>-4142</v>
      </c>
      <c r="I972">
        <v>2</v>
      </c>
      <c r="J972">
        <v>-4142</v>
      </c>
      <c r="K972">
        <v>2</v>
      </c>
      <c r="L972">
        <v>-4142</v>
      </c>
      <c r="M972">
        <v>2</v>
      </c>
      <c r="N972">
        <v>-4142</v>
      </c>
      <c r="O972">
        <v>2</v>
      </c>
    </row>
    <row r="973" spans="1:15">
      <c r="A973" t="s">
        <v>380</v>
      </c>
      <c r="B973" t="s">
        <v>826</v>
      </c>
      <c r="C973" t="s">
        <v>1099</v>
      </c>
      <c r="D973">
        <v>-4142</v>
      </c>
      <c r="E973">
        <v>2</v>
      </c>
      <c r="F973">
        <v>-4142</v>
      </c>
      <c r="G973">
        <v>2</v>
      </c>
      <c r="H973">
        <v>-4142</v>
      </c>
      <c r="I973">
        <v>2</v>
      </c>
      <c r="J973">
        <v>-4142</v>
      </c>
      <c r="K973">
        <v>2</v>
      </c>
      <c r="L973">
        <v>-4142</v>
      </c>
      <c r="M973">
        <v>2</v>
      </c>
      <c r="N973">
        <v>-4142</v>
      </c>
      <c r="O973">
        <v>2</v>
      </c>
    </row>
    <row r="974" spans="1:15">
      <c r="A974" t="s">
        <v>380</v>
      </c>
      <c r="B974" t="s">
        <v>827</v>
      </c>
      <c r="C974" t="s">
        <v>1099</v>
      </c>
      <c r="D974">
        <v>-4142</v>
      </c>
      <c r="E974">
        <v>2</v>
      </c>
      <c r="F974">
        <v>-4142</v>
      </c>
      <c r="G974">
        <v>2</v>
      </c>
      <c r="H974">
        <v>-4142</v>
      </c>
      <c r="I974">
        <v>2</v>
      </c>
      <c r="J974">
        <v>-4142</v>
      </c>
      <c r="K974">
        <v>2</v>
      </c>
      <c r="L974">
        <v>-4142</v>
      </c>
      <c r="M974">
        <v>2</v>
      </c>
      <c r="N974">
        <v>-4142</v>
      </c>
      <c r="O974">
        <v>2</v>
      </c>
    </row>
    <row r="975" spans="1:15">
      <c r="A975" t="s">
        <v>380</v>
      </c>
      <c r="B975" t="s">
        <v>828</v>
      </c>
      <c r="C975" t="s">
        <v>1099</v>
      </c>
      <c r="D975">
        <v>-4142</v>
      </c>
      <c r="E975">
        <v>2</v>
      </c>
      <c r="F975">
        <v>-4142</v>
      </c>
      <c r="G975">
        <v>2</v>
      </c>
      <c r="H975">
        <v>-4142</v>
      </c>
      <c r="I975">
        <v>2</v>
      </c>
      <c r="J975">
        <v>-4142</v>
      </c>
      <c r="K975">
        <v>2</v>
      </c>
      <c r="L975">
        <v>-4142</v>
      </c>
      <c r="M975">
        <v>2</v>
      </c>
      <c r="N975">
        <v>-4142</v>
      </c>
      <c r="O975">
        <v>2</v>
      </c>
    </row>
    <row r="976" spans="1:15">
      <c r="A976" t="s">
        <v>380</v>
      </c>
      <c r="B976" t="s">
        <v>829</v>
      </c>
      <c r="C976" t="s">
        <v>1099</v>
      </c>
      <c r="D976">
        <v>-4142</v>
      </c>
      <c r="E976">
        <v>2</v>
      </c>
      <c r="F976">
        <v>-4142</v>
      </c>
      <c r="G976">
        <v>2</v>
      </c>
      <c r="H976">
        <v>-4142</v>
      </c>
      <c r="I976">
        <v>2</v>
      </c>
      <c r="J976">
        <v>-4142</v>
      </c>
      <c r="K976">
        <v>2</v>
      </c>
      <c r="L976">
        <v>-4142</v>
      </c>
      <c r="M976">
        <v>2</v>
      </c>
      <c r="N976">
        <v>-4142</v>
      </c>
      <c r="O976">
        <v>2</v>
      </c>
    </row>
    <row r="977" spans="1:15">
      <c r="A977" t="s">
        <v>380</v>
      </c>
      <c r="B977" t="s">
        <v>1639</v>
      </c>
      <c r="C977" t="s">
        <v>1099</v>
      </c>
      <c r="D977">
        <v>-4142</v>
      </c>
      <c r="E977">
        <v>2</v>
      </c>
      <c r="F977">
        <v>-4142</v>
      </c>
      <c r="G977">
        <v>2</v>
      </c>
      <c r="H977">
        <v>-4142</v>
      </c>
      <c r="I977">
        <v>2</v>
      </c>
      <c r="J977">
        <v>-4142</v>
      </c>
      <c r="K977">
        <v>2</v>
      </c>
      <c r="L977">
        <v>-4142</v>
      </c>
      <c r="M977">
        <v>2</v>
      </c>
      <c r="N977">
        <v>-4142</v>
      </c>
      <c r="O977">
        <v>2</v>
      </c>
    </row>
    <row r="978" spans="1:15">
      <c r="A978" t="s">
        <v>380</v>
      </c>
      <c r="B978" t="s">
        <v>1640</v>
      </c>
      <c r="C978" t="s">
        <v>1099</v>
      </c>
      <c r="D978">
        <v>-4142</v>
      </c>
      <c r="E978">
        <v>2</v>
      </c>
      <c r="F978">
        <v>-4142</v>
      </c>
      <c r="G978">
        <v>2</v>
      </c>
      <c r="H978">
        <v>-4142</v>
      </c>
      <c r="I978">
        <v>2</v>
      </c>
      <c r="J978">
        <v>-4142</v>
      </c>
      <c r="K978">
        <v>2</v>
      </c>
      <c r="L978">
        <v>-4142</v>
      </c>
      <c r="M978">
        <v>2</v>
      </c>
      <c r="N978">
        <v>-4142</v>
      </c>
      <c r="O978">
        <v>2</v>
      </c>
    </row>
    <row r="979" spans="1:15">
      <c r="A979" t="s">
        <v>380</v>
      </c>
      <c r="B979" t="s">
        <v>1641</v>
      </c>
      <c r="C979" t="s">
        <v>1099</v>
      </c>
      <c r="D979">
        <v>-4142</v>
      </c>
      <c r="E979">
        <v>2</v>
      </c>
      <c r="F979">
        <v>-4142</v>
      </c>
      <c r="G979">
        <v>2</v>
      </c>
      <c r="H979">
        <v>-4142</v>
      </c>
      <c r="I979">
        <v>2</v>
      </c>
      <c r="J979">
        <v>-4142</v>
      </c>
      <c r="K979">
        <v>2</v>
      </c>
      <c r="L979">
        <v>-4142</v>
      </c>
      <c r="M979">
        <v>2</v>
      </c>
      <c r="N979">
        <v>-4142</v>
      </c>
      <c r="O979">
        <v>2</v>
      </c>
    </row>
    <row r="980" spans="1:15">
      <c r="A980" t="s">
        <v>380</v>
      </c>
      <c r="B980" t="s">
        <v>1642</v>
      </c>
      <c r="C980" t="s">
        <v>1099</v>
      </c>
      <c r="D980">
        <v>-4142</v>
      </c>
      <c r="E980">
        <v>2</v>
      </c>
      <c r="F980">
        <v>-4142</v>
      </c>
      <c r="G980">
        <v>2</v>
      </c>
      <c r="H980">
        <v>-4142</v>
      </c>
      <c r="I980">
        <v>2</v>
      </c>
      <c r="J980">
        <v>-4142</v>
      </c>
      <c r="K980">
        <v>2</v>
      </c>
      <c r="L980">
        <v>-4142</v>
      </c>
      <c r="M980">
        <v>2</v>
      </c>
      <c r="N980">
        <v>-4142</v>
      </c>
      <c r="O980">
        <v>2</v>
      </c>
    </row>
    <row r="981" spans="1:15">
      <c r="A981" t="s">
        <v>380</v>
      </c>
      <c r="B981" t="s">
        <v>1643</v>
      </c>
      <c r="C981" t="s">
        <v>1099</v>
      </c>
      <c r="D981">
        <v>-4142</v>
      </c>
      <c r="E981">
        <v>2</v>
      </c>
      <c r="F981">
        <v>-4142</v>
      </c>
      <c r="G981">
        <v>2</v>
      </c>
      <c r="H981">
        <v>-4142</v>
      </c>
      <c r="I981">
        <v>2</v>
      </c>
      <c r="J981">
        <v>-4142</v>
      </c>
      <c r="K981">
        <v>2</v>
      </c>
      <c r="L981">
        <v>-4142</v>
      </c>
      <c r="M981">
        <v>2</v>
      </c>
      <c r="N981">
        <v>-4142</v>
      </c>
      <c r="O981">
        <v>2</v>
      </c>
    </row>
    <row r="982" spans="1:15">
      <c r="A982" t="s">
        <v>380</v>
      </c>
      <c r="B982" t="s">
        <v>1644</v>
      </c>
      <c r="C982" t="s">
        <v>1099</v>
      </c>
      <c r="D982">
        <v>-4142</v>
      </c>
      <c r="E982">
        <v>2</v>
      </c>
      <c r="F982">
        <v>-4142</v>
      </c>
      <c r="G982">
        <v>2</v>
      </c>
      <c r="H982">
        <v>-4142</v>
      </c>
      <c r="I982">
        <v>2</v>
      </c>
      <c r="J982">
        <v>-4142</v>
      </c>
      <c r="K982">
        <v>2</v>
      </c>
      <c r="L982">
        <v>-4142</v>
      </c>
      <c r="M982">
        <v>2</v>
      </c>
      <c r="N982">
        <v>-4142</v>
      </c>
      <c r="O982">
        <v>2</v>
      </c>
    </row>
    <row r="983" spans="1:15">
      <c r="A983" t="s">
        <v>380</v>
      </c>
      <c r="B983" t="s">
        <v>1645</v>
      </c>
      <c r="C983" t="s">
        <v>1099</v>
      </c>
      <c r="D983">
        <v>-4142</v>
      </c>
      <c r="E983">
        <v>2</v>
      </c>
      <c r="F983">
        <v>-4142</v>
      </c>
      <c r="G983">
        <v>2</v>
      </c>
      <c r="H983">
        <v>-4142</v>
      </c>
      <c r="I983">
        <v>2</v>
      </c>
      <c r="J983">
        <v>-4142</v>
      </c>
      <c r="K983">
        <v>2</v>
      </c>
      <c r="L983">
        <v>-4142</v>
      </c>
      <c r="M983">
        <v>2</v>
      </c>
      <c r="N983">
        <v>-4142</v>
      </c>
      <c r="O983">
        <v>2</v>
      </c>
    </row>
    <row r="984" spans="1:15">
      <c r="A984" t="s">
        <v>380</v>
      </c>
      <c r="B984" t="s">
        <v>1646</v>
      </c>
      <c r="C984" t="s">
        <v>1099</v>
      </c>
      <c r="D984">
        <v>-4142</v>
      </c>
      <c r="E984">
        <v>2</v>
      </c>
      <c r="F984">
        <v>-4142</v>
      </c>
      <c r="G984">
        <v>2</v>
      </c>
      <c r="H984">
        <v>-4142</v>
      </c>
      <c r="I984">
        <v>2</v>
      </c>
      <c r="J984">
        <v>-4142</v>
      </c>
      <c r="K984">
        <v>2</v>
      </c>
      <c r="L984">
        <v>-4142</v>
      </c>
      <c r="M984">
        <v>2</v>
      </c>
      <c r="N984">
        <v>-4142</v>
      </c>
      <c r="O984">
        <v>2</v>
      </c>
    </row>
    <row r="985" spans="1:15">
      <c r="A985" t="s">
        <v>380</v>
      </c>
      <c r="B985" t="s">
        <v>1647</v>
      </c>
      <c r="C985" t="s">
        <v>1099</v>
      </c>
      <c r="D985">
        <v>-4142</v>
      </c>
      <c r="E985">
        <v>2</v>
      </c>
      <c r="F985">
        <v>-4142</v>
      </c>
      <c r="G985">
        <v>2</v>
      </c>
      <c r="H985">
        <v>-4142</v>
      </c>
      <c r="I985">
        <v>2</v>
      </c>
      <c r="J985">
        <v>-4142</v>
      </c>
      <c r="K985">
        <v>2</v>
      </c>
      <c r="L985">
        <v>-4142</v>
      </c>
      <c r="M985">
        <v>2</v>
      </c>
      <c r="N985">
        <v>-4142</v>
      </c>
      <c r="O985">
        <v>2</v>
      </c>
    </row>
    <row r="986" spans="1:15">
      <c r="A986" t="s">
        <v>380</v>
      </c>
      <c r="B986" t="s">
        <v>1648</v>
      </c>
      <c r="C986" t="s">
        <v>1099</v>
      </c>
      <c r="D986">
        <v>-4142</v>
      </c>
      <c r="E986">
        <v>2</v>
      </c>
      <c r="F986">
        <v>-4142</v>
      </c>
      <c r="G986">
        <v>2</v>
      </c>
      <c r="H986">
        <v>-4142</v>
      </c>
      <c r="I986">
        <v>2</v>
      </c>
      <c r="J986">
        <v>-4142</v>
      </c>
      <c r="K986">
        <v>2</v>
      </c>
      <c r="L986">
        <v>-4142</v>
      </c>
      <c r="M986">
        <v>2</v>
      </c>
      <c r="N986">
        <v>-4142</v>
      </c>
      <c r="O986">
        <v>2</v>
      </c>
    </row>
    <row r="987" spans="1:15">
      <c r="A987" t="s">
        <v>380</v>
      </c>
      <c r="B987" t="s">
        <v>1649</v>
      </c>
      <c r="C987" t="s">
        <v>1099</v>
      </c>
      <c r="D987">
        <v>-4142</v>
      </c>
      <c r="E987">
        <v>2</v>
      </c>
      <c r="F987">
        <v>-4142</v>
      </c>
      <c r="G987">
        <v>2</v>
      </c>
      <c r="H987">
        <v>-4142</v>
      </c>
      <c r="I987">
        <v>2</v>
      </c>
      <c r="J987">
        <v>-4142</v>
      </c>
      <c r="K987">
        <v>2</v>
      </c>
      <c r="L987">
        <v>-4142</v>
      </c>
      <c r="M987">
        <v>2</v>
      </c>
      <c r="N987">
        <v>-4142</v>
      </c>
      <c r="O987">
        <v>2</v>
      </c>
    </row>
    <row r="988" spans="1:15">
      <c r="A988" t="s">
        <v>380</v>
      </c>
      <c r="B988" t="s">
        <v>1650</v>
      </c>
      <c r="C988" t="s">
        <v>1099</v>
      </c>
      <c r="D988">
        <v>-4142</v>
      </c>
      <c r="E988">
        <v>2</v>
      </c>
      <c r="F988">
        <v>-4142</v>
      </c>
      <c r="G988">
        <v>2</v>
      </c>
      <c r="H988">
        <v>-4142</v>
      </c>
      <c r="I988">
        <v>2</v>
      </c>
      <c r="J988">
        <v>-4142</v>
      </c>
      <c r="K988">
        <v>2</v>
      </c>
      <c r="L988">
        <v>-4142</v>
      </c>
      <c r="M988">
        <v>2</v>
      </c>
      <c r="N988">
        <v>-4142</v>
      </c>
      <c r="O988">
        <v>2</v>
      </c>
    </row>
    <row r="989" spans="1:15">
      <c r="A989" t="s">
        <v>380</v>
      </c>
      <c r="B989" t="s">
        <v>1651</v>
      </c>
      <c r="C989" t="s">
        <v>1099</v>
      </c>
      <c r="D989">
        <v>-4142</v>
      </c>
      <c r="E989">
        <v>2</v>
      </c>
      <c r="F989">
        <v>-4142</v>
      </c>
      <c r="G989">
        <v>2</v>
      </c>
      <c r="H989">
        <v>-4142</v>
      </c>
      <c r="I989">
        <v>2</v>
      </c>
      <c r="J989">
        <v>-4142</v>
      </c>
      <c r="K989">
        <v>2</v>
      </c>
      <c r="L989">
        <v>-4142</v>
      </c>
      <c r="M989">
        <v>2</v>
      </c>
      <c r="N989">
        <v>-4142</v>
      </c>
      <c r="O989">
        <v>2</v>
      </c>
    </row>
    <row r="990" spans="1:15">
      <c r="A990" t="s">
        <v>380</v>
      </c>
      <c r="B990" t="s">
        <v>1652</v>
      </c>
      <c r="C990" t="s">
        <v>1099</v>
      </c>
      <c r="D990">
        <v>-4142</v>
      </c>
      <c r="E990">
        <v>2</v>
      </c>
      <c r="F990">
        <v>-4142</v>
      </c>
      <c r="G990">
        <v>2</v>
      </c>
      <c r="H990">
        <v>-4142</v>
      </c>
      <c r="I990">
        <v>2</v>
      </c>
      <c r="J990">
        <v>-4142</v>
      </c>
      <c r="K990">
        <v>2</v>
      </c>
      <c r="L990">
        <v>-4142</v>
      </c>
      <c r="M990">
        <v>2</v>
      </c>
      <c r="N990">
        <v>-4142</v>
      </c>
      <c r="O990">
        <v>2</v>
      </c>
    </row>
    <row r="991" spans="1:15">
      <c r="A991" t="s">
        <v>380</v>
      </c>
      <c r="B991" t="s">
        <v>1653</v>
      </c>
      <c r="C991" t="s">
        <v>1099</v>
      </c>
      <c r="D991">
        <v>-4142</v>
      </c>
      <c r="E991">
        <v>2</v>
      </c>
      <c r="F991">
        <v>-4142</v>
      </c>
      <c r="G991">
        <v>2</v>
      </c>
      <c r="H991">
        <v>-4142</v>
      </c>
      <c r="I991">
        <v>2</v>
      </c>
      <c r="J991">
        <v>-4142</v>
      </c>
      <c r="K991">
        <v>2</v>
      </c>
      <c r="L991">
        <v>-4142</v>
      </c>
      <c r="M991">
        <v>2</v>
      </c>
      <c r="N991">
        <v>-4142</v>
      </c>
      <c r="O991">
        <v>2</v>
      </c>
    </row>
    <row r="992" spans="1:15">
      <c r="A992" t="s">
        <v>380</v>
      </c>
      <c r="B992" t="s">
        <v>1654</v>
      </c>
      <c r="C992" t="s">
        <v>1099</v>
      </c>
      <c r="D992">
        <v>-4142</v>
      </c>
      <c r="E992">
        <v>2</v>
      </c>
      <c r="F992">
        <v>-4142</v>
      </c>
      <c r="G992">
        <v>2</v>
      </c>
      <c r="H992">
        <v>-4142</v>
      </c>
      <c r="I992">
        <v>2</v>
      </c>
      <c r="J992">
        <v>-4142</v>
      </c>
      <c r="K992">
        <v>2</v>
      </c>
      <c r="L992">
        <v>-4142</v>
      </c>
      <c r="M992">
        <v>2</v>
      </c>
      <c r="N992">
        <v>-4142</v>
      </c>
      <c r="O992">
        <v>2</v>
      </c>
    </row>
    <row r="993" spans="1:15">
      <c r="A993" t="s">
        <v>380</v>
      </c>
      <c r="B993" t="s">
        <v>1655</v>
      </c>
      <c r="C993" t="s">
        <v>1099</v>
      </c>
      <c r="D993">
        <v>-4142</v>
      </c>
      <c r="E993">
        <v>2</v>
      </c>
      <c r="F993">
        <v>-4142</v>
      </c>
      <c r="G993">
        <v>2</v>
      </c>
      <c r="H993">
        <v>-4142</v>
      </c>
      <c r="I993">
        <v>2</v>
      </c>
      <c r="J993">
        <v>-4142</v>
      </c>
      <c r="K993">
        <v>2</v>
      </c>
      <c r="L993">
        <v>-4142</v>
      </c>
      <c r="M993">
        <v>2</v>
      </c>
      <c r="N993">
        <v>-4142</v>
      </c>
      <c r="O993">
        <v>2</v>
      </c>
    </row>
    <row r="994" spans="1:15">
      <c r="A994" t="s">
        <v>380</v>
      </c>
      <c r="B994" t="s">
        <v>830</v>
      </c>
      <c r="C994" t="s">
        <v>1099</v>
      </c>
      <c r="D994">
        <v>-4142</v>
      </c>
      <c r="E994">
        <v>2</v>
      </c>
      <c r="F994">
        <v>-4142</v>
      </c>
      <c r="G994">
        <v>2</v>
      </c>
      <c r="H994">
        <v>-4142</v>
      </c>
      <c r="I994">
        <v>2</v>
      </c>
      <c r="J994">
        <v>-4142</v>
      </c>
      <c r="K994">
        <v>2</v>
      </c>
      <c r="L994">
        <v>-4142</v>
      </c>
      <c r="M994">
        <v>2</v>
      </c>
      <c r="N994">
        <v>-4142</v>
      </c>
      <c r="O994">
        <v>2</v>
      </c>
    </row>
    <row r="995" spans="1:15">
      <c r="A995" t="s">
        <v>380</v>
      </c>
      <c r="B995" t="s">
        <v>831</v>
      </c>
      <c r="C995" t="s">
        <v>1099</v>
      </c>
      <c r="D995">
        <v>-4142</v>
      </c>
      <c r="E995">
        <v>2</v>
      </c>
      <c r="F995">
        <v>-4142</v>
      </c>
      <c r="G995">
        <v>2</v>
      </c>
      <c r="H995">
        <v>-4142</v>
      </c>
      <c r="I995">
        <v>2</v>
      </c>
      <c r="J995">
        <v>-4142</v>
      </c>
      <c r="K995">
        <v>2</v>
      </c>
      <c r="L995">
        <v>-4142</v>
      </c>
      <c r="M995">
        <v>2</v>
      </c>
      <c r="N995">
        <v>-4142</v>
      </c>
      <c r="O995">
        <v>2</v>
      </c>
    </row>
    <row r="996" spans="1:15">
      <c r="A996" t="s">
        <v>380</v>
      </c>
      <c r="B996" t="s">
        <v>832</v>
      </c>
      <c r="C996" t="s">
        <v>1099</v>
      </c>
      <c r="D996">
        <v>-4142</v>
      </c>
      <c r="E996">
        <v>2</v>
      </c>
      <c r="F996">
        <v>-4142</v>
      </c>
      <c r="G996">
        <v>2</v>
      </c>
      <c r="H996">
        <v>-4142</v>
      </c>
      <c r="I996">
        <v>2</v>
      </c>
      <c r="J996">
        <v>-4142</v>
      </c>
      <c r="K996">
        <v>2</v>
      </c>
      <c r="L996">
        <v>-4142</v>
      </c>
      <c r="M996">
        <v>2</v>
      </c>
      <c r="N996">
        <v>-4142</v>
      </c>
      <c r="O996">
        <v>2</v>
      </c>
    </row>
    <row r="997" spans="1:15">
      <c r="A997" t="s">
        <v>380</v>
      </c>
      <c r="B997" t="s">
        <v>833</v>
      </c>
      <c r="C997" t="s">
        <v>1099</v>
      </c>
      <c r="D997">
        <v>-4142</v>
      </c>
      <c r="E997">
        <v>2</v>
      </c>
      <c r="F997">
        <v>-4142</v>
      </c>
      <c r="G997">
        <v>2</v>
      </c>
      <c r="H997">
        <v>-4142</v>
      </c>
      <c r="I997">
        <v>2</v>
      </c>
      <c r="J997">
        <v>-4142</v>
      </c>
      <c r="K997">
        <v>2</v>
      </c>
      <c r="L997">
        <v>-4142</v>
      </c>
      <c r="M997">
        <v>2</v>
      </c>
      <c r="N997">
        <v>-4142</v>
      </c>
      <c r="O997">
        <v>2</v>
      </c>
    </row>
    <row r="998" spans="1:15">
      <c r="A998" t="s">
        <v>380</v>
      </c>
      <c r="B998" t="s">
        <v>834</v>
      </c>
      <c r="C998" t="s">
        <v>1099</v>
      </c>
      <c r="D998">
        <v>-4142</v>
      </c>
      <c r="E998">
        <v>2</v>
      </c>
      <c r="F998">
        <v>-4142</v>
      </c>
      <c r="G998">
        <v>2</v>
      </c>
      <c r="H998">
        <v>-4142</v>
      </c>
      <c r="I998">
        <v>2</v>
      </c>
      <c r="J998">
        <v>-4142</v>
      </c>
      <c r="K998">
        <v>2</v>
      </c>
      <c r="L998">
        <v>-4142</v>
      </c>
      <c r="M998">
        <v>2</v>
      </c>
      <c r="N998">
        <v>-4142</v>
      </c>
      <c r="O998">
        <v>2</v>
      </c>
    </row>
    <row r="999" spans="1:15">
      <c r="A999" t="s">
        <v>380</v>
      </c>
      <c r="B999" t="s">
        <v>835</v>
      </c>
      <c r="C999" t="s">
        <v>1099</v>
      </c>
      <c r="D999">
        <v>-4142</v>
      </c>
      <c r="E999">
        <v>2</v>
      </c>
      <c r="F999">
        <v>-4142</v>
      </c>
      <c r="G999">
        <v>2</v>
      </c>
      <c r="H999">
        <v>-4142</v>
      </c>
      <c r="I999">
        <v>2</v>
      </c>
      <c r="J999">
        <v>-4142</v>
      </c>
      <c r="K999">
        <v>2</v>
      </c>
      <c r="L999">
        <v>-4142</v>
      </c>
      <c r="M999">
        <v>2</v>
      </c>
      <c r="N999">
        <v>-4142</v>
      </c>
      <c r="O999">
        <v>2</v>
      </c>
    </row>
    <row r="1000" spans="1:15">
      <c r="A1000" t="s">
        <v>380</v>
      </c>
      <c r="B1000" t="s">
        <v>836</v>
      </c>
      <c r="C1000" t="s">
        <v>1099</v>
      </c>
      <c r="D1000">
        <v>-4142</v>
      </c>
      <c r="E1000">
        <v>2</v>
      </c>
      <c r="F1000">
        <v>-4142</v>
      </c>
      <c r="G1000">
        <v>2</v>
      </c>
      <c r="H1000">
        <v>-4142</v>
      </c>
      <c r="I1000">
        <v>2</v>
      </c>
      <c r="J1000">
        <v>-4142</v>
      </c>
      <c r="K1000">
        <v>2</v>
      </c>
      <c r="L1000">
        <v>-4142</v>
      </c>
      <c r="M1000">
        <v>2</v>
      </c>
      <c r="N1000">
        <v>-4142</v>
      </c>
      <c r="O1000">
        <v>2</v>
      </c>
    </row>
    <row r="1001" spans="1:15">
      <c r="A1001" t="s">
        <v>380</v>
      </c>
      <c r="B1001" t="s">
        <v>837</v>
      </c>
      <c r="C1001" t="s">
        <v>1099</v>
      </c>
      <c r="D1001">
        <v>-4142</v>
      </c>
      <c r="E1001">
        <v>2</v>
      </c>
      <c r="F1001">
        <v>-4142</v>
      </c>
      <c r="G1001">
        <v>2</v>
      </c>
      <c r="H1001">
        <v>-4142</v>
      </c>
      <c r="I1001">
        <v>2</v>
      </c>
      <c r="J1001">
        <v>-4142</v>
      </c>
      <c r="K1001">
        <v>2</v>
      </c>
      <c r="L1001">
        <v>-4142</v>
      </c>
      <c r="M1001">
        <v>2</v>
      </c>
      <c r="N1001">
        <v>-4142</v>
      </c>
      <c r="O1001">
        <v>2</v>
      </c>
    </row>
    <row r="1002" spans="1:15">
      <c r="A1002" t="s">
        <v>380</v>
      </c>
      <c r="B1002" t="s">
        <v>838</v>
      </c>
      <c r="C1002" t="s">
        <v>1099</v>
      </c>
      <c r="D1002">
        <v>-4142</v>
      </c>
      <c r="E1002">
        <v>2</v>
      </c>
      <c r="F1002">
        <v>-4142</v>
      </c>
      <c r="G1002">
        <v>2</v>
      </c>
      <c r="H1002">
        <v>-4142</v>
      </c>
      <c r="I1002">
        <v>2</v>
      </c>
      <c r="J1002">
        <v>-4142</v>
      </c>
      <c r="K1002">
        <v>2</v>
      </c>
      <c r="L1002">
        <v>-4142</v>
      </c>
      <c r="M1002">
        <v>2</v>
      </c>
      <c r="N1002">
        <v>-4142</v>
      </c>
      <c r="O1002">
        <v>2</v>
      </c>
    </row>
    <row r="1003" spans="1:15">
      <c r="A1003" t="s">
        <v>380</v>
      </c>
      <c r="B1003" t="s">
        <v>839</v>
      </c>
      <c r="C1003" t="s">
        <v>1099</v>
      </c>
      <c r="D1003">
        <v>-4142</v>
      </c>
      <c r="E1003">
        <v>2</v>
      </c>
      <c r="F1003">
        <v>-4142</v>
      </c>
      <c r="G1003">
        <v>2</v>
      </c>
      <c r="H1003">
        <v>-4142</v>
      </c>
      <c r="I1003">
        <v>2</v>
      </c>
      <c r="J1003">
        <v>-4142</v>
      </c>
      <c r="K1003">
        <v>2</v>
      </c>
      <c r="L1003">
        <v>-4142</v>
      </c>
      <c r="M1003">
        <v>2</v>
      </c>
      <c r="N1003">
        <v>-4142</v>
      </c>
      <c r="O1003">
        <v>2</v>
      </c>
    </row>
    <row r="1004" spans="1:15">
      <c r="A1004" t="s">
        <v>380</v>
      </c>
      <c r="B1004" t="s">
        <v>840</v>
      </c>
      <c r="C1004" t="s">
        <v>1099</v>
      </c>
      <c r="D1004">
        <v>-4142</v>
      </c>
      <c r="E1004">
        <v>2</v>
      </c>
      <c r="F1004">
        <v>-4142</v>
      </c>
      <c r="G1004">
        <v>2</v>
      </c>
      <c r="H1004">
        <v>-4142</v>
      </c>
      <c r="I1004">
        <v>2</v>
      </c>
      <c r="J1004">
        <v>-4142</v>
      </c>
      <c r="K1004">
        <v>2</v>
      </c>
      <c r="L1004">
        <v>-4142</v>
      </c>
      <c r="M1004">
        <v>2</v>
      </c>
      <c r="N1004">
        <v>-4142</v>
      </c>
      <c r="O1004">
        <v>2</v>
      </c>
    </row>
    <row r="1005" spans="1:15">
      <c r="A1005" t="s">
        <v>380</v>
      </c>
      <c r="B1005" t="s">
        <v>841</v>
      </c>
      <c r="C1005" t="s">
        <v>1099</v>
      </c>
      <c r="D1005">
        <v>-4142</v>
      </c>
      <c r="E1005">
        <v>2</v>
      </c>
      <c r="F1005">
        <v>-4142</v>
      </c>
      <c r="G1005">
        <v>2</v>
      </c>
      <c r="H1005">
        <v>-4142</v>
      </c>
      <c r="I1005">
        <v>2</v>
      </c>
      <c r="J1005">
        <v>-4142</v>
      </c>
      <c r="K1005">
        <v>2</v>
      </c>
      <c r="L1005">
        <v>-4142</v>
      </c>
      <c r="M1005">
        <v>2</v>
      </c>
      <c r="N1005">
        <v>-4142</v>
      </c>
      <c r="O1005">
        <v>2</v>
      </c>
    </row>
    <row r="1006" spans="1:15">
      <c r="A1006" t="s">
        <v>380</v>
      </c>
      <c r="B1006" t="s">
        <v>842</v>
      </c>
      <c r="C1006" t="s">
        <v>1099</v>
      </c>
      <c r="D1006">
        <v>-4142</v>
      </c>
      <c r="E1006">
        <v>2</v>
      </c>
      <c r="F1006">
        <v>-4142</v>
      </c>
      <c r="G1006">
        <v>2</v>
      </c>
      <c r="H1006">
        <v>-4142</v>
      </c>
      <c r="I1006">
        <v>2</v>
      </c>
      <c r="J1006">
        <v>-4142</v>
      </c>
      <c r="K1006">
        <v>2</v>
      </c>
      <c r="L1006">
        <v>-4142</v>
      </c>
      <c r="M1006">
        <v>2</v>
      </c>
      <c r="N1006">
        <v>-4142</v>
      </c>
      <c r="O1006">
        <v>2</v>
      </c>
    </row>
    <row r="1007" spans="1:15">
      <c r="A1007" t="s">
        <v>380</v>
      </c>
      <c r="B1007" t="s">
        <v>843</v>
      </c>
      <c r="C1007" t="s">
        <v>1099</v>
      </c>
      <c r="D1007">
        <v>-4142</v>
      </c>
      <c r="E1007">
        <v>2</v>
      </c>
      <c r="F1007">
        <v>-4142</v>
      </c>
      <c r="G1007">
        <v>2</v>
      </c>
      <c r="H1007">
        <v>-4142</v>
      </c>
      <c r="I1007">
        <v>2</v>
      </c>
      <c r="J1007">
        <v>-4142</v>
      </c>
      <c r="K1007">
        <v>2</v>
      </c>
      <c r="L1007">
        <v>-4142</v>
      </c>
      <c r="M1007">
        <v>2</v>
      </c>
      <c r="N1007">
        <v>-4142</v>
      </c>
      <c r="O1007">
        <v>2</v>
      </c>
    </row>
    <row r="1008" spans="1:15">
      <c r="A1008" t="s">
        <v>380</v>
      </c>
      <c r="B1008" t="s">
        <v>1656</v>
      </c>
      <c r="C1008" t="s">
        <v>1099</v>
      </c>
      <c r="D1008">
        <v>-4142</v>
      </c>
      <c r="E1008">
        <v>2</v>
      </c>
      <c r="F1008">
        <v>-4142</v>
      </c>
      <c r="G1008">
        <v>2</v>
      </c>
      <c r="H1008">
        <v>-4142</v>
      </c>
      <c r="I1008">
        <v>2</v>
      </c>
      <c r="J1008">
        <v>-4142</v>
      </c>
      <c r="K1008">
        <v>2</v>
      </c>
      <c r="L1008">
        <v>-4142</v>
      </c>
      <c r="M1008">
        <v>2</v>
      </c>
      <c r="N1008">
        <v>-4142</v>
      </c>
      <c r="O1008">
        <v>2</v>
      </c>
    </row>
    <row r="1009" spans="1:15">
      <c r="A1009" t="s">
        <v>380</v>
      </c>
      <c r="B1009" t="s">
        <v>1657</v>
      </c>
      <c r="C1009" t="s">
        <v>1099</v>
      </c>
      <c r="D1009">
        <v>-4142</v>
      </c>
      <c r="E1009">
        <v>2</v>
      </c>
      <c r="F1009">
        <v>-4142</v>
      </c>
      <c r="G1009">
        <v>2</v>
      </c>
      <c r="H1009">
        <v>-4142</v>
      </c>
      <c r="I1009">
        <v>2</v>
      </c>
      <c r="J1009">
        <v>-4142</v>
      </c>
      <c r="K1009">
        <v>2</v>
      </c>
      <c r="L1009">
        <v>-4142</v>
      </c>
      <c r="M1009">
        <v>2</v>
      </c>
      <c r="N1009">
        <v>-4142</v>
      </c>
      <c r="O1009">
        <v>2</v>
      </c>
    </row>
    <row r="1010" spans="1:15">
      <c r="A1010" t="s">
        <v>380</v>
      </c>
      <c r="B1010" t="s">
        <v>1658</v>
      </c>
      <c r="C1010" t="s">
        <v>1099</v>
      </c>
      <c r="D1010">
        <v>-4142</v>
      </c>
      <c r="E1010">
        <v>2</v>
      </c>
      <c r="F1010">
        <v>-4142</v>
      </c>
      <c r="G1010">
        <v>2</v>
      </c>
      <c r="H1010">
        <v>-4142</v>
      </c>
      <c r="I1010">
        <v>2</v>
      </c>
      <c r="J1010">
        <v>-4142</v>
      </c>
      <c r="K1010">
        <v>2</v>
      </c>
      <c r="L1010">
        <v>-4142</v>
      </c>
      <c r="M1010">
        <v>2</v>
      </c>
      <c r="N1010">
        <v>-4142</v>
      </c>
      <c r="O1010">
        <v>2</v>
      </c>
    </row>
    <row r="1011" spans="1:15">
      <c r="A1011" t="s">
        <v>380</v>
      </c>
      <c r="B1011" t="s">
        <v>1659</v>
      </c>
      <c r="C1011" t="s">
        <v>1099</v>
      </c>
      <c r="D1011">
        <v>-4142</v>
      </c>
      <c r="E1011">
        <v>2</v>
      </c>
      <c r="F1011">
        <v>-4142</v>
      </c>
      <c r="G1011">
        <v>2</v>
      </c>
      <c r="H1011">
        <v>-4142</v>
      </c>
      <c r="I1011">
        <v>2</v>
      </c>
      <c r="J1011">
        <v>-4142</v>
      </c>
      <c r="K1011">
        <v>2</v>
      </c>
      <c r="L1011">
        <v>-4142</v>
      </c>
      <c r="M1011">
        <v>2</v>
      </c>
      <c r="N1011">
        <v>-4142</v>
      </c>
      <c r="O1011">
        <v>2</v>
      </c>
    </row>
    <row r="1012" spans="1:15">
      <c r="A1012" t="s">
        <v>380</v>
      </c>
      <c r="B1012" t="s">
        <v>1660</v>
      </c>
      <c r="C1012" t="s">
        <v>1099</v>
      </c>
      <c r="D1012">
        <v>-4142</v>
      </c>
      <c r="E1012">
        <v>2</v>
      </c>
      <c r="F1012">
        <v>-4142</v>
      </c>
      <c r="G1012">
        <v>2</v>
      </c>
      <c r="H1012">
        <v>-4142</v>
      </c>
      <c r="I1012">
        <v>2</v>
      </c>
      <c r="J1012">
        <v>-4142</v>
      </c>
      <c r="K1012">
        <v>2</v>
      </c>
      <c r="L1012">
        <v>-4142</v>
      </c>
      <c r="M1012">
        <v>2</v>
      </c>
      <c r="N1012">
        <v>-4142</v>
      </c>
      <c r="O1012">
        <v>2</v>
      </c>
    </row>
    <row r="1013" spans="1:15">
      <c r="A1013" t="s">
        <v>380</v>
      </c>
      <c r="B1013" t="s">
        <v>1661</v>
      </c>
      <c r="C1013" t="s">
        <v>1099</v>
      </c>
      <c r="D1013">
        <v>-4142</v>
      </c>
      <c r="E1013">
        <v>2</v>
      </c>
      <c r="F1013">
        <v>-4142</v>
      </c>
      <c r="G1013">
        <v>2</v>
      </c>
      <c r="H1013">
        <v>-4142</v>
      </c>
      <c r="I1013">
        <v>2</v>
      </c>
      <c r="J1013">
        <v>-4142</v>
      </c>
      <c r="K1013">
        <v>2</v>
      </c>
      <c r="L1013">
        <v>-4142</v>
      </c>
      <c r="M1013">
        <v>2</v>
      </c>
      <c r="N1013">
        <v>-4142</v>
      </c>
      <c r="O1013">
        <v>2</v>
      </c>
    </row>
    <row r="1014" spans="1:15">
      <c r="A1014" t="s">
        <v>380</v>
      </c>
      <c r="B1014" t="s">
        <v>1662</v>
      </c>
      <c r="C1014" t="s">
        <v>1099</v>
      </c>
      <c r="D1014">
        <v>-4142</v>
      </c>
      <c r="E1014">
        <v>2</v>
      </c>
      <c r="F1014">
        <v>-4142</v>
      </c>
      <c r="G1014">
        <v>2</v>
      </c>
      <c r="H1014">
        <v>-4142</v>
      </c>
      <c r="I1014">
        <v>2</v>
      </c>
      <c r="J1014">
        <v>-4142</v>
      </c>
      <c r="K1014">
        <v>2</v>
      </c>
      <c r="L1014">
        <v>-4142</v>
      </c>
      <c r="M1014">
        <v>2</v>
      </c>
      <c r="N1014">
        <v>-4142</v>
      </c>
      <c r="O1014">
        <v>2</v>
      </c>
    </row>
    <row r="1015" spans="1:15">
      <c r="A1015" t="s">
        <v>380</v>
      </c>
      <c r="B1015" t="s">
        <v>1663</v>
      </c>
      <c r="C1015" t="s">
        <v>1099</v>
      </c>
      <c r="D1015">
        <v>-4142</v>
      </c>
      <c r="E1015">
        <v>2</v>
      </c>
      <c r="F1015">
        <v>-4142</v>
      </c>
      <c r="G1015">
        <v>2</v>
      </c>
      <c r="H1015">
        <v>-4142</v>
      </c>
      <c r="I1015">
        <v>2</v>
      </c>
      <c r="J1015">
        <v>-4142</v>
      </c>
      <c r="K1015">
        <v>2</v>
      </c>
      <c r="L1015">
        <v>-4142</v>
      </c>
      <c r="M1015">
        <v>2</v>
      </c>
      <c r="N1015">
        <v>-4142</v>
      </c>
      <c r="O1015">
        <v>2</v>
      </c>
    </row>
    <row r="1016" spans="1:15">
      <c r="A1016" t="s">
        <v>380</v>
      </c>
      <c r="B1016" t="s">
        <v>1664</v>
      </c>
      <c r="C1016" t="s">
        <v>1099</v>
      </c>
      <c r="D1016">
        <v>-4142</v>
      </c>
      <c r="E1016">
        <v>2</v>
      </c>
      <c r="F1016">
        <v>-4142</v>
      </c>
      <c r="G1016">
        <v>2</v>
      </c>
      <c r="H1016">
        <v>-4142</v>
      </c>
      <c r="I1016">
        <v>2</v>
      </c>
      <c r="J1016">
        <v>-4142</v>
      </c>
      <c r="K1016">
        <v>2</v>
      </c>
      <c r="L1016">
        <v>-4142</v>
      </c>
      <c r="M1016">
        <v>2</v>
      </c>
      <c r="N1016">
        <v>-4142</v>
      </c>
      <c r="O1016">
        <v>2</v>
      </c>
    </row>
    <row r="1017" spans="1:15">
      <c r="A1017" t="s">
        <v>380</v>
      </c>
      <c r="B1017" t="s">
        <v>1665</v>
      </c>
      <c r="C1017" t="s">
        <v>1099</v>
      </c>
      <c r="D1017">
        <v>-4142</v>
      </c>
      <c r="E1017">
        <v>2</v>
      </c>
      <c r="F1017">
        <v>-4142</v>
      </c>
      <c r="G1017">
        <v>2</v>
      </c>
      <c r="H1017">
        <v>-4142</v>
      </c>
      <c r="I1017">
        <v>2</v>
      </c>
      <c r="J1017">
        <v>-4142</v>
      </c>
      <c r="K1017">
        <v>2</v>
      </c>
      <c r="L1017">
        <v>-4142</v>
      </c>
      <c r="M1017">
        <v>2</v>
      </c>
      <c r="N1017">
        <v>-4142</v>
      </c>
      <c r="O1017">
        <v>2</v>
      </c>
    </row>
    <row r="1018" spans="1:15">
      <c r="A1018" t="s">
        <v>380</v>
      </c>
      <c r="B1018" t="s">
        <v>1666</v>
      </c>
      <c r="C1018" t="s">
        <v>1099</v>
      </c>
      <c r="D1018">
        <v>-4142</v>
      </c>
      <c r="E1018">
        <v>2</v>
      </c>
      <c r="F1018">
        <v>-4142</v>
      </c>
      <c r="G1018">
        <v>2</v>
      </c>
      <c r="H1018">
        <v>-4142</v>
      </c>
      <c r="I1018">
        <v>2</v>
      </c>
      <c r="J1018">
        <v>-4142</v>
      </c>
      <c r="K1018">
        <v>2</v>
      </c>
      <c r="L1018">
        <v>-4142</v>
      </c>
      <c r="M1018">
        <v>2</v>
      </c>
      <c r="N1018">
        <v>-4142</v>
      </c>
      <c r="O1018">
        <v>2</v>
      </c>
    </row>
    <row r="1019" spans="1:15">
      <c r="A1019" t="s">
        <v>380</v>
      </c>
      <c r="B1019" t="s">
        <v>1667</v>
      </c>
      <c r="C1019" t="s">
        <v>1099</v>
      </c>
      <c r="D1019">
        <v>-4142</v>
      </c>
      <c r="E1019">
        <v>2</v>
      </c>
      <c r="F1019">
        <v>-4142</v>
      </c>
      <c r="G1019">
        <v>2</v>
      </c>
      <c r="H1019">
        <v>-4142</v>
      </c>
      <c r="I1019">
        <v>2</v>
      </c>
      <c r="J1019">
        <v>-4142</v>
      </c>
      <c r="K1019">
        <v>2</v>
      </c>
      <c r="L1019">
        <v>-4142</v>
      </c>
      <c r="M1019">
        <v>2</v>
      </c>
      <c r="N1019">
        <v>-4142</v>
      </c>
      <c r="O1019">
        <v>2</v>
      </c>
    </row>
    <row r="1020" spans="1:15">
      <c r="A1020" t="s">
        <v>380</v>
      </c>
      <c r="B1020" t="s">
        <v>1668</v>
      </c>
      <c r="C1020" t="s">
        <v>1099</v>
      </c>
      <c r="D1020">
        <v>-4142</v>
      </c>
      <c r="E1020">
        <v>2</v>
      </c>
      <c r="F1020">
        <v>-4142</v>
      </c>
      <c r="G1020">
        <v>2</v>
      </c>
      <c r="H1020">
        <v>-4142</v>
      </c>
      <c r="I1020">
        <v>2</v>
      </c>
      <c r="J1020">
        <v>-4142</v>
      </c>
      <c r="K1020">
        <v>2</v>
      </c>
      <c r="L1020">
        <v>-4142</v>
      </c>
      <c r="M1020">
        <v>2</v>
      </c>
      <c r="N1020">
        <v>-4142</v>
      </c>
      <c r="O1020">
        <v>2</v>
      </c>
    </row>
    <row r="1021" spans="1:15">
      <c r="A1021" t="s">
        <v>380</v>
      </c>
      <c r="B1021" t="s">
        <v>1669</v>
      </c>
      <c r="C1021" t="s">
        <v>1099</v>
      </c>
      <c r="D1021">
        <v>-4142</v>
      </c>
      <c r="E1021">
        <v>2</v>
      </c>
      <c r="F1021">
        <v>-4142</v>
      </c>
      <c r="G1021">
        <v>2</v>
      </c>
      <c r="H1021">
        <v>-4142</v>
      </c>
      <c r="I1021">
        <v>2</v>
      </c>
      <c r="J1021">
        <v>-4142</v>
      </c>
      <c r="K1021">
        <v>2</v>
      </c>
      <c r="L1021">
        <v>-4142</v>
      </c>
      <c r="M1021">
        <v>2</v>
      </c>
      <c r="N1021">
        <v>-4142</v>
      </c>
      <c r="O1021">
        <v>2</v>
      </c>
    </row>
    <row r="1022" spans="1:15">
      <c r="A1022" t="s">
        <v>380</v>
      </c>
      <c r="B1022" t="s">
        <v>1670</v>
      </c>
      <c r="C1022" t="s">
        <v>1099</v>
      </c>
      <c r="D1022">
        <v>-4142</v>
      </c>
      <c r="E1022">
        <v>2</v>
      </c>
      <c r="F1022">
        <v>-4142</v>
      </c>
      <c r="G1022">
        <v>2</v>
      </c>
      <c r="H1022">
        <v>-4142</v>
      </c>
      <c r="I1022">
        <v>2</v>
      </c>
      <c r="J1022">
        <v>-4142</v>
      </c>
      <c r="K1022">
        <v>2</v>
      </c>
      <c r="L1022">
        <v>-4142</v>
      </c>
      <c r="M1022">
        <v>2</v>
      </c>
      <c r="N1022">
        <v>-4142</v>
      </c>
      <c r="O1022">
        <v>2</v>
      </c>
    </row>
    <row r="1023" spans="1:15">
      <c r="A1023" t="s">
        <v>380</v>
      </c>
      <c r="B1023" t="s">
        <v>1671</v>
      </c>
      <c r="C1023" t="s">
        <v>1099</v>
      </c>
      <c r="D1023">
        <v>-4142</v>
      </c>
      <c r="E1023">
        <v>2</v>
      </c>
      <c r="F1023">
        <v>-4142</v>
      </c>
      <c r="G1023">
        <v>2</v>
      </c>
      <c r="H1023">
        <v>-4142</v>
      </c>
      <c r="I1023">
        <v>2</v>
      </c>
      <c r="J1023">
        <v>-4142</v>
      </c>
      <c r="K1023">
        <v>2</v>
      </c>
      <c r="L1023">
        <v>-4142</v>
      </c>
      <c r="M1023">
        <v>2</v>
      </c>
      <c r="N1023">
        <v>-4142</v>
      </c>
      <c r="O1023">
        <v>2</v>
      </c>
    </row>
    <row r="1024" spans="1:15">
      <c r="A1024" t="s">
        <v>380</v>
      </c>
      <c r="B1024" t="s">
        <v>1672</v>
      </c>
      <c r="C1024" t="s">
        <v>1099</v>
      </c>
      <c r="D1024">
        <v>-4142</v>
      </c>
      <c r="E1024">
        <v>2</v>
      </c>
      <c r="F1024">
        <v>-4142</v>
      </c>
      <c r="G1024">
        <v>2</v>
      </c>
      <c r="H1024">
        <v>-4142</v>
      </c>
      <c r="I1024">
        <v>2</v>
      </c>
      <c r="J1024">
        <v>-4142</v>
      </c>
      <c r="K1024">
        <v>2</v>
      </c>
      <c r="L1024">
        <v>-4142</v>
      </c>
      <c r="M1024">
        <v>2</v>
      </c>
      <c r="N1024">
        <v>-4142</v>
      </c>
      <c r="O1024">
        <v>2</v>
      </c>
    </row>
    <row r="1025" spans="1:15">
      <c r="A1025" t="s">
        <v>380</v>
      </c>
      <c r="B1025" t="s">
        <v>844</v>
      </c>
      <c r="C1025" t="s">
        <v>1099</v>
      </c>
      <c r="D1025">
        <v>-4142</v>
      </c>
      <c r="E1025">
        <v>2</v>
      </c>
      <c r="F1025">
        <v>-4142</v>
      </c>
      <c r="G1025">
        <v>2</v>
      </c>
      <c r="H1025">
        <v>-4142</v>
      </c>
      <c r="I1025">
        <v>2</v>
      </c>
      <c r="J1025">
        <v>-4142</v>
      </c>
      <c r="K1025">
        <v>2</v>
      </c>
      <c r="L1025">
        <v>-4142</v>
      </c>
      <c r="M1025">
        <v>2</v>
      </c>
      <c r="N1025">
        <v>-4142</v>
      </c>
      <c r="O1025">
        <v>2</v>
      </c>
    </row>
    <row r="1026" spans="1:15">
      <c r="A1026" t="s">
        <v>380</v>
      </c>
      <c r="B1026" t="s">
        <v>845</v>
      </c>
      <c r="C1026" t="s">
        <v>1099</v>
      </c>
      <c r="D1026">
        <v>-4142</v>
      </c>
      <c r="E1026">
        <v>2</v>
      </c>
      <c r="F1026">
        <v>-4142</v>
      </c>
      <c r="G1026">
        <v>2</v>
      </c>
      <c r="H1026">
        <v>-4142</v>
      </c>
      <c r="I1026">
        <v>2</v>
      </c>
      <c r="J1026">
        <v>-4142</v>
      </c>
      <c r="K1026">
        <v>2</v>
      </c>
      <c r="L1026">
        <v>-4142</v>
      </c>
      <c r="M1026">
        <v>2</v>
      </c>
      <c r="N1026">
        <v>-4142</v>
      </c>
      <c r="O1026">
        <v>2</v>
      </c>
    </row>
    <row r="1027" spans="1:15">
      <c r="A1027" t="s">
        <v>380</v>
      </c>
      <c r="B1027" t="s">
        <v>846</v>
      </c>
      <c r="C1027" t="s">
        <v>1099</v>
      </c>
      <c r="D1027">
        <v>-4142</v>
      </c>
      <c r="E1027">
        <v>2</v>
      </c>
      <c r="F1027">
        <v>-4142</v>
      </c>
      <c r="G1027">
        <v>2</v>
      </c>
      <c r="H1027">
        <v>-4142</v>
      </c>
      <c r="I1027">
        <v>2</v>
      </c>
      <c r="J1027">
        <v>-4142</v>
      </c>
      <c r="K1027">
        <v>2</v>
      </c>
      <c r="L1027">
        <v>-4142</v>
      </c>
      <c r="M1027">
        <v>2</v>
      </c>
      <c r="N1027">
        <v>-4142</v>
      </c>
      <c r="O1027">
        <v>2</v>
      </c>
    </row>
    <row r="1028" spans="1:15">
      <c r="A1028" t="s">
        <v>380</v>
      </c>
      <c r="B1028" t="s">
        <v>847</v>
      </c>
      <c r="C1028" t="s">
        <v>1099</v>
      </c>
      <c r="D1028">
        <v>-4142</v>
      </c>
      <c r="E1028">
        <v>2</v>
      </c>
      <c r="F1028">
        <v>-4142</v>
      </c>
      <c r="G1028">
        <v>2</v>
      </c>
      <c r="H1028">
        <v>-4142</v>
      </c>
      <c r="I1028">
        <v>2</v>
      </c>
      <c r="J1028">
        <v>-4142</v>
      </c>
      <c r="K1028">
        <v>2</v>
      </c>
      <c r="L1028">
        <v>-4142</v>
      </c>
      <c r="M1028">
        <v>2</v>
      </c>
      <c r="N1028">
        <v>-4142</v>
      </c>
      <c r="O1028">
        <v>2</v>
      </c>
    </row>
    <row r="1029" spans="1:15">
      <c r="A1029" t="s">
        <v>380</v>
      </c>
      <c r="B1029" t="s">
        <v>848</v>
      </c>
      <c r="C1029" t="s">
        <v>1099</v>
      </c>
      <c r="D1029">
        <v>-4142</v>
      </c>
      <c r="E1029">
        <v>2</v>
      </c>
      <c r="F1029">
        <v>-4142</v>
      </c>
      <c r="G1029">
        <v>2</v>
      </c>
      <c r="H1029">
        <v>-4142</v>
      </c>
      <c r="I1029">
        <v>2</v>
      </c>
      <c r="J1029">
        <v>-4142</v>
      </c>
      <c r="K1029">
        <v>2</v>
      </c>
      <c r="L1029">
        <v>-4142</v>
      </c>
      <c r="M1029">
        <v>2</v>
      </c>
      <c r="N1029">
        <v>-4142</v>
      </c>
      <c r="O1029">
        <v>2</v>
      </c>
    </row>
    <row r="1030" spans="1:15">
      <c r="A1030" t="s">
        <v>380</v>
      </c>
      <c r="B1030" t="s">
        <v>849</v>
      </c>
      <c r="C1030" t="s">
        <v>1099</v>
      </c>
      <c r="D1030">
        <v>-4142</v>
      </c>
      <c r="E1030">
        <v>2</v>
      </c>
      <c r="F1030">
        <v>-4142</v>
      </c>
      <c r="G1030">
        <v>2</v>
      </c>
      <c r="H1030">
        <v>-4142</v>
      </c>
      <c r="I1030">
        <v>2</v>
      </c>
      <c r="J1030">
        <v>-4142</v>
      </c>
      <c r="K1030">
        <v>2</v>
      </c>
      <c r="L1030">
        <v>-4142</v>
      </c>
      <c r="M1030">
        <v>2</v>
      </c>
      <c r="N1030">
        <v>-4142</v>
      </c>
      <c r="O1030">
        <v>2</v>
      </c>
    </row>
    <row r="1031" spans="1:15">
      <c r="A1031" t="s">
        <v>380</v>
      </c>
      <c r="B1031" t="s">
        <v>850</v>
      </c>
      <c r="C1031" t="s">
        <v>1099</v>
      </c>
      <c r="D1031">
        <v>-4142</v>
      </c>
      <c r="E1031">
        <v>2</v>
      </c>
      <c r="F1031">
        <v>-4142</v>
      </c>
      <c r="G1031">
        <v>2</v>
      </c>
      <c r="H1031">
        <v>-4142</v>
      </c>
      <c r="I1031">
        <v>2</v>
      </c>
      <c r="J1031">
        <v>-4142</v>
      </c>
      <c r="K1031">
        <v>2</v>
      </c>
      <c r="L1031">
        <v>-4142</v>
      </c>
      <c r="M1031">
        <v>2</v>
      </c>
      <c r="N1031">
        <v>-4142</v>
      </c>
      <c r="O1031">
        <v>2</v>
      </c>
    </row>
    <row r="1032" spans="1:15">
      <c r="A1032" t="s">
        <v>380</v>
      </c>
      <c r="B1032" t="s">
        <v>851</v>
      </c>
      <c r="C1032" t="s">
        <v>1099</v>
      </c>
      <c r="D1032">
        <v>-4142</v>
      </c>
      <c r="E1032">
        <v>2</v>
      </c>
      <c r="F1032">
        <v>-4142</v>
      </c>
      <c r="G1032">
        <v>2</v>
      </c>
      <c r="H1032">
        <v>-4142</v>
      </c>
      <c r="I1032">
        <v>2</v>
      </c>
      <c r="J1032">
        <v>-4142</v>
      </c>
      <c r="K1032">
        <v>2</v>
      </c>
      <c r="L1032">
        <v>-4142</v>
      </c>
      <c r="M1032">
        <v>2</v>
      </c>
      <c r="N1032">
        <v>-4142</v>
      </c>
      <c r="O1032">
        <v>2</v>
      </c>
    </row>
    <row r="1033" spans="1:15">
      <c r="A1033" t="s">
        <v>380</v>
      </c>
      <c r="B1033" t="s">
        <v>852</v>
      </c>
      <c r="C1033" t="s">
        <v>1099</v>
      </c>
      <c r="D1033">
        <v>-4142</v>
      </c>
      <c r="E1033">
        <v>2</v>
      </c>
      <c r="F1033">
        <v>-4142</v>
      </c>
      <c r="G1033">
        <v>2</v>
      </c>
      <c r="H1033">
        <v>-4142</v>
      </c>
      <c r="I1033">
        <v>2</v>
      </c>
      <c r="J1033">
        <v>-4142</v>
      </c>
      <c r="K1033">
        <v>2</v>
      </c>
      <c r="L1033">
        <v>-4142</v>
      </c>
      <c r="M1033">
        <v>2</v>
      </c>
      <c r="N1033">
        <v>-4142</v>
      </c>
      <c r="O1033">
        <v>2</v>
      </c>
    </row>
    <row r="1034" spans="1:15">
      <c r="A1034" t="s">
        <v>380</v>
      </c>
      <c r="B1034" t="s">
        <v>853</v>
      </c>
      <c r="C1034" t="s">
        <v>1099</v>
      </c>
      <c r="D1034">
        <v>-4142</v>
      </c>
      <c r="E1034">
        <v>2</v>
      </c>
      <c r="F1034">
        <v>-4142</v>
      </c>
      <c r="G1034">
        <v>2</v>
      </c>
      <c r="H1034">
        <v>-4142</v>
      </c>
      <c r="I1034">
        <v>2</v>
      </c>
      <c r="J1034">
        <v>-4142</v>
      </c>
      <c r="K1034">
        <v>2</v>
      </c>
      <c r="L1034">
        <v>-4142</v>
      </c>
      <c r="M1034">
        <v>2</v>
      </c>
      <c r="N1034">
        <v>-4142</v>
      </c>
      <c r="O1034">
        <v>2</v>
      </c>
    </row>
    <row r="1035" spans="1:15">
      <c r="A1035" t="s">
        <v>380</v>
      </c>
      <c r="B1035" t="s">
        <v>854</v>
      </c>
      <c r="C1035" t="s">
        <v>1099</v>
      </c>
      <c r="D1035">
        <v>-4142</v>
      </c>
      <c r="E1035">
        <v>2</v>
      </c>
      <c r="F1035">
        <v>-4142</v>
      </c>
      <c r="G1035">
        <v>2</v>
      </c>
      <c r="H1035">
        <v>-4142</v>
      </c>
      <c r="I1035">
        <v>2</v>
      </c>
      <c r="J1035">
        <v>-4142</v>
      </c>
      <c r="K1035">
        <v>2</v>
      </c>
      <c r="L1035">
        <v>-4142</v>
      </c>
      <c r="M1035">
        <v>2</v>
      </c>
      <c r="N1035">
        <v>-4142</v>
      </c>
      <c r="O1035">
        <v>2</v>
      </c>
    </row>
    <row r="1036" spans="1:15">
      <c r="A1036" t="s">
        <v>380</v>
      </c>
      <c r="B1036" t="s">
        <v>855</v>
      </c>
      <c r="C1036" t="s">
        <v>1099</v>
      </c>
      <c r="D1036">
        <v>-4142</v>
      </c>
      <c r="E1036">
        <v>2</v>
      </c>
      <c r="F1036">
        <v>-4142</v>
      </c>
      <c r="G1036">
        <v>2</v>
      </c>
      <c r="H1036">
        <v>-4142</v>
      </c>
      <c r="I1036">
        <v>2</v>
      </c>
      <c r="J1036">
        <v>-4142</v>
      </c>
      <c r="K1036">
        <v>2</v>
      </c>
      <c r="L1036">
        <v>-4142</v>
      </c>
      <c r="M1036">
        <v>2</v>
      </c>
      <c r="N1036">
        <v>-4142</v>
      </c>
      <c r="O1036">
        <v>2</v>
      </c>
    </row>
    <row r="1037" spans="1:15">
      <c r="A1037" t="s">
        <v>380</v>
      </c>
      <c r="B1037" t="s">
        <v>856</v>
      </c>
      <c r="C1037" t="s">
        <v>1099</v>
      </c>
      <c r="D1037">
        <v>-4142</v>
      </c>
      <c r="E1037">
        <v>2</v>
      </c>
      <c r="F1037">
        <v>-4142</v>
      </c>
      <c r="G1037">
        <v>2</v>
      </c>
      <c r="H1037">
        <v>-4142</v>
      </c>
      <c r="I1037">
        <v>2</v>
      </c>
      <c r="J1037">
        <v>-4142</v>
      </c>
      <c r="K1037">
        <v>2</v>
      </c>
      <c r="L1037">
        <v>-4142</v>
      </c>
      <c r="M1037">
        <v>2</v>
      </c>
      <c r="N1037">
        <v>-4142</v>
      </c>
      <c r="O1037">
        <v>2</v>
      </c>
    </row>
    <row r="1038" spans="1:15">
      <c r="A1038" t="s">
        <v>380</v>
      </c>
      <c r="B1038" t="s">
        <v>857</v>
      </c>
      <c r="C1038" t="s">
        <v>1099</v>
      </c>
      <c r="D1038">
        <v>-4142</v>
      </c>
      <c r="E1038">
        <v>2</v>
      </c>
      <c r="F1038">
        <v>-4142</v>
      </c>
      <c r="G1038">
        <v>2</v>
      </c>
      <c r="H1038">
        <v>-4142</v>
      </c>
      <c r="I1038">
        <v>2</v>
      </c>
      <c r="J1038">
        <v>-4142</v>
      </c>
      <c r="K1038">
        <v>2</v>
      </c>
      <c r="L1038">
        <v>-4142</v>
      </c>
      <c r="M1038">
        <v>2</v>
      </c>
      <c r="N1038">
        <v>-4142</v>
      </c>
      <c r="O1038">
        <v>2</v>
      </c>
    </row>
    <row r="1039" spans="1:15">
      <c r="A1039" t="s">
        <v>380</v>
      </c>
      <c r="B1039" t="s">
        <v>1673</v>
      </c>
      <c r="C1039" t="s">
        <v>1099</v>
      </c>
      <c r="D1039">
        <v>-4142</v>
      </c>
      <c r="E1039">
        <v>2</v>
      </c>
      <c r="F1039">
        <v>-4142</v>
      </c>
      <c r="G1039">
        <v>2</v>
      </c>
      <c r="H1039">
        <v>-4142</v>
      </c>
      <c r="I1039">
        <v>2</v>
      </c>
      <c r="J1039">
        <v>-4142</v>
      </c>
      <c r="K1039">
        <v>2</v>
      </c>
      <c r="L1039">
        <v>-4142</v>
      </c>
      <c r="M1039">
        <v>2</v>
      </c>
      <c r="N1039">
        <v>-4142</v>
      </c>
      <c r="O1039">
        <v>2</v>
      </c>
    </row>
    <row r="1040" spans="1:15">
      <c r="A1040" t="s">
        <v>380</v>
      </c>
      <c r="B1040" t="s">
        <v>1674</v>
      </c>
      <c r="C1040" t="s">
        <v>1099</v>
      </c>
      <c r="D1040">
        <v>-4142</v>
      </c>
      <c r="E1040">
        <v>2</v>
      </c>
      <c r="F1040">
        <v>-4142</v>
      </c>
      <c r="G1040">
        <v>2</v>
      </c>
      <c r="H1040">
        <v>-4142</v>
      </c>
      <c r="I1040">
        <v>2</v>
      </c>
      <c r="J1040">
        <v>-4142</v>
      </c>
      <c r="K1040">
        <v>2</v>
      </c>
      <c r="L1040">
        <v>-4142</v>
      </c>
      <c r="M1040">
        <v>2</v>
      </c>
      <c r="N1040">
        <v>-4142</v>
      </c>
      <c r="O1040">
        <v>2</v>
      </c>
    </row>
    <row r="1041" spans="1:15">
      <c r="A1041" t="s">
        <v>380</v>
      </c>
      <c r="B1041" t="s">
        <v>1675</v>
      </c>
      <c r="C1041" t="s">
        <v>1099</v>
      </c>
      <c r="D1041">
        <v>-4142</v>
      </c>
      <c r="E1041">
        <v>2</v>
      </c>
      <c r="F1041">
        <v>-4142</v>
      </c>
      <c r="G1041">
        <v>2</v>
      </c>
      <c r="H1041">
        <v>-4142</v>
      </c>
      <c r="I1041">
        <v>2</v>
      </c>
      <c r="J1041">
        <v>-4142</v>
      </c>
      <c r="K1041">
        <v>2</v>
      </c>
      <c r="L1041">
        <v>-4142</v>
      </c>
      <c r="M1041">
        <v>2</v>
      </c>
      <c r="N1041">
        <v>-4142</v>
      </c>
      <c r="O1041">
        <v>2</v>
      </c>
    </row>
    <row r="1042" spans="1:15">
      <c r="A1042" t="s">
        <v>380</v>
      </c>
      <c r="B1042" t="s">
        <v>1676</v>
      </c>
      <c r="C1042" t="s">
        <v>1099</v>
      </c>
      <c r="D1042">
        <v>-4142</v>
      </c>
      <c r="E1042">
        <v>2</v>
      </c>
      <c r="F1042">
        <v>-4142</v>
      </c>
      <c r="G1042">
        <v>2</v>
      </c>
      <c r="H1042">
        <v>-4142</v>
      </c>
      <c r="I1042">
        <v>2</v>
      </c>
      <c r="J1042">
        <v>-4142</v>
      </c>
      <c r="K1042">
        <v>2</v>
      </c>
      <c r="L1042">
        <v>-4142</v>
      </c>
      <c r="M1042">
        <v>2</v>
      </c>
      <c r="N1042">
        <v>-4142</v>
      </c>
      <c r="O1042">
        <v>2</v>
      </c>
    </row>
    <row r="1043" spans="1:15">
      <c r="A1043" t="s">
        <v>380</v>
      </c>
      <c r="B1043" t="s">
        <v>1677</v>
      </c>
      <c r="C1043" t="s">
        <v>1099</v>
      </c>
      <c r="D1043">
        <v>-4142</v>
      </c>
      <c r="E1043">
        <v>2</v>
      </c>
      <c r="F1043">
        <v>-4142</v>
      </c>
      <c r="G1043">
        <v>2</v>
      </c>
      <c r="H1043">
        <v>-4142</v>
      </c>
      <c r="I1043">
        <v>2</v>
      </c>
      <c r="J1043">
        <v>-4142</v>
      </c>
      <c r="K1043">
        <v>2</v>
      </c>
      <c r="L1043">
        <v>-4142</v>
      </c>
      <c r="M1043">
        <v>2</v>
      </c>
      <c r="N1043">
        <v>-4142</v>
      </c>
      <c r="O1043">
        <v>2</v>
      </c>
    </row>
    <row r="1044" spans="1:15">
      <c r="A1044" t="s">
        <v>380</v>
      </c>
      <c r="B1044" t="s">
        <v>1678</v>
      </c>
      <c r="C1044" t="s">
        <v>1099</v>
      </c>
      <c r="D1044">
        <v>-4142</v>
      </c>
      <c r="E1044">
        <v>2</v>
      </c>
      <c r="F1044">
        <v>-4142</v>
      </c>
      <c r="G1044">
        <v>2</v>
      </c>
      <c r="H1044">
        <v>-4142</v>
      </c>
      <c r="I1044">
        <v>2</v>
      </c>
      <c r="J1044">
        <v>-4142</v>
      </c>
      <c r="K1044">
        <v>2</v>
      </c>
      <c r="L1044">
        <v>-4142</v>
      </c>
      <c r="M1044">
        <v>2</v>
      </c>
      <c r="N1044">
        <v>-4142</v>
      </c>
      <c r="O1044">
        <v>2</v>
      </c>
    </row>
    <row r="1045" spans="1:15">
      <c r="A1045" t="s">
        <v>380</v>
      </c>
      <c r="B1045" t="s">
        <v>1679</v>
      </c>
      <c r="C1045" t="s">
        <v>1099</v>
      </c>
      <c r="D1045">
        <v>-4142</v>
      </c>
      <c r="E1045">
        <v>2</v>
      </c>
      <c r="F1045">
        <v>-4142</v>
      </c>
      <c r="G1045">
        <v>2</v>
      </c>
      <c r="H1045">
        <v>-4142</v>
      </c>
      <c r="I1045">
        <v>2</v>
      </c>
      <c r="J1045">
        <v>-4142</v>
      </c>
      <c r="K1045">
        <v>2</v>
      </c>
      <c r="L1045">
        <v>-4142</v>
      </c>
      <c r="M1045">
        <v>2</v>
      </c>
      <c r="N1045">
        <v>-4142</v>
      </c>
      <c r="O1045">
        <v>2</v>
      </c>
    </row>
    <row r="1046" spans="1:15">
      <c r="A1046" t="s">
        <v>380</v>
      </c>
      <c r="B1046" t="s">
        <v>1680</v>
      </c>
      <c r="C1046" t="s">
        <v>1099</v>
      </c>
      <c r="D1046">
        <v>-4142</v>
      </c>
      <c r="E1046">
        <v>2</v>
      </c>
      <c r="F1046">
        <v>-4142</v>
      </c>
      <c r="G1046">
        <v>2</v>
      </c>
      <c r="H1046">
        <v>-4142</v>
      </c>
      <c r="I1046">
        <v>2</v>
      </c>
      <c r="J1046">
        <v>-4142</v>
      </c>
      <c r="K1046">
        <v>2</v>
      </c>
      <c r="L1046">
        <v>-4142</v>
      </c>
      <c r="M1046">
        <v>2</v>
      </c>
      <c r="N1046">
        <v>-4142</v>
      </c>
      <c r="O1046">
        <v>2</v>
      </c>
    </row>
    <row r="1047" spans="1:15">
      <c r="A1047" t="s">
        <v>380</v>
      </c>
      <c r="B1047" t="s">
        <v>1681</v>
      </c>
      <c r="C1047" t="s">
        <v>1099</v>
      </c>
      <c r="D1047">
        <v>-4142</v>
      </c>
      <c r="E1047">
        <v>2</v>
      </c>
      <c r="F1047">
        <v>-4142</v>
      </c>
      <c r="G1047">
        <v>2</v>
      </c>
      <c r="H1047">
        <v>-4142</v>
      </c>
      <c r="I1047">
        <v>2</v>
      </c>
      <c r="J1047">
        <v>-4142</v>
      </c>
      <c r="K1047">
        <v>2</v>
      </c>
      <c r="L1047">
        <v>-4142</v>
      </c>
      <c r="M1047">
        <v>2</v>
      </c>
      <c r="N1047">
        <v>-4142</v>
      </c>
      <c r="O1047">
        <v>2</v>
      </c>
    </row>
    <row r="1048" spans="1:15">
      <c r="A1048" t="s">
        <v>380</v>
      </c>
      <c r="B1048" t="s">
        <v>1682</v>
      </c>
      <c r="C1048" t="s">
        <v>1099</v>
      </c>
      <c r="D1048">
        <v>-4142</v>
      </c>
      <c r="E1048">
        <v>2</v>
      </c>
      <c r="F1048">
        <v>-4142</v>
      </c>
      <c r="G1048">
        <v>2</v>
      </c>
      <c r="H1048">
        <v>-4142</v>
      </c>
      <c r="I1048">
        <v>2</v>
      </c>
      <c r="J1048">
        <v>-4142</v>
      </c>
      <c r="K1048">
        <v>2</v>
      </c>
      <c r="L1048">
        <v>-4142</v>
      </c>
      <c r="M1048">
        <v>2</v>
      </c>
      <c r="N1048">
        <v>-4142</v>
      </c>
      <c r="O1048">
        <v>2</v>
      </c>
    </row>
    <row r="1049" spans="1:15">
      <c r="A1049" t="s">
        <v>380</v>
      </c>
      <c r="B1049" t="s">
        <v>1683</v>
      </c>
      <c r="C1049" t="s">
        <v>1099</v>
      </c>
      <c r="D1049">
        <v>-4142</v>
      </c>
      <c r="E1049">
        <v>2</v>
      </c>
      <c r="F1049">
        <v>-4142</v>
      </c>
      <c r="G1049">
        <v>2</v>
      </c>
      <c r="H1049">
        <v>-4142</v>
      </c>
      <c r="I1049">
        <v>2</v>
      </c>
      <c r="J1049">
        <v>-4142</v>
      </c>
      <c r="K1049">
        <v>2</v>
      </c>
      <c r="L1049">
        <v>-4142</v>
      </c>
      <c r="M1049">
        <v>2</v>
      </c>
      <c r="N1049">
        <v>-4142</v>
      </c>
      <c r="O1049">
        <v>2</v>
      </c>
    </row>
    <row r="1050" spans="1:15">
      <c r="A1050" t="s">
        <v>380</v>
      </c>
      <c r="B1050" t="s">
        <v>1684</v>
      </c>
      <c r="C1050" t="s">
        <v>1099</v>
      </c>
      <c r="D1050">
        <v>-4142</v>
      </c>
      <c r="E1050">
        <v>2</v>
      </c>
      <c r="F1050">
        <v>-4142</v>
      </c>
      <c r="G1050">
        <v>2</v>
      </c>
      <c r="H1050">
        <v>-4142</v>
      </c>
      <c r="I1050">
        <v>2</v>
      </c>
      <c r="J1050">
        <v>-4142</v>
      </c>
      <c r="K1050">
        <v>2</v>
      </c>
      <c r="L1050">
        <v>-4142</v>
      </c>
      <c r="M1050">
        <v>2</v>
      </c>
      <c r="N1050">
        <v>-4142</v>
      </c>
      <c r="O1050">
        <v>2</v>
      </c>
    </row>
    <row r="1051" spans="1:15">
      <c r="A1051" t="s">
        <v>380</v>
      </c>
      <c r="B1051" t="s">
        <v>1685</v>
      </c>
      <c r="C1051" t="s">
        <v>1099</v>
      </c>
      <c r="D1051">
        <v>-4142</v>
      </c>
      <c r="E1051">
        <v>2</v>
      </c>
      <c r="F1051">
        <v>-4142</v>
      </c>
      <c r="G1051">
        <v>2</v>
      </c>
      <c r="H1051">
        <v>-4142</v>
      </c>
      <c r="I1051">
        <v>2</v>
      </c>
      <c r="J1051">
        <v>-4142</v>
      </c>
      <c r="K1051">
        <v>2</v>
      </c>
      <c r="L1051">
        <v>-4142</v>
      </c>
      <c r="M1051">
        <v>2</v>
      </c>
      <c r="N1051">
        <v>-4142</v>
      </c>
      <c r="O1051">
        <v>2</v>
      </c>
    </row>
    <row r="1052" spans="1:15">
      <c r="A1052" t="s">
        <v>380</v>
      </c>
      <c r="B1052" t="s">
        <v>1686</v>
      </c>
      <c r="C1052" t="s">
        <v>1099</v>
      </c>
      <c r="D1052">
        <v>-4142</v>
      </c>
      <c r="E1052">
        <v>2</v>
      </c>
      <c r="F1052">
        <v>-4142</v>
      </c>
      <c r="G1052">
        <v>2</v>
      </c>
      <c r="H1052">
        <v>-4142</v>
      </c>
      <c r="I1052">
        <v>2</v>
      </c>
      <c r="J1052">
        <v>-4142</v>
      </c>
      <c r="K1052">
        <v>2</v>
      </c>
      <c r="L1052">
        <v>-4142</v>
      </c>
      <c r="M1052">
        <v>2</v>
      </c>
      <c r="N1052">
        <v>-4142</v>
      </c>
      <c r="O1052">
        <v>2</v>
      </c>
    </row>
    <row r="1053" spans="1:15">
      <c r="A1053" t="s">
        <v>380</v>
      </c>
      <c r="B1053" t="s">
        <v>1687</v>
      </c>
      <c r="C1053" t="s">
        <v>1099</v>
      </c>
      <c r="D1053">
        <v>-4142</v>
      </c>
      <c r="E1053">
        <v>2</v>
      </c>
      <c r="F1053">
        <v>-4142</v>
      </c>
      <c r="G1053">
        <v>2</v>
      </c>
      <c r="H1053">
        <v>-4142</v>
      </c>
      <c r="I1053">
        <v>2</v>
      </c>
      <c r="J1053">
        <v>-4142</v>
      </c>
      <c r="K1053">
        <v>2</v>
      </c>
      <c r="L1053">
        <v>-4142</v>
      </c>
      <c r="M1053">
        <v>2</v>
      </c>
      <c r="N1053">
        <v>-4142</v>
      </c>
      <c r="O1053">
        <v>2</v>
      </c>
    </row>
    <row r="1054" spans="1:15">
      <c r="A1054" t="s">
        <v>380</v>
      </c>
      <c r="B1054" t="s">
        <v>1688</v>
      </c>
      <c r="C1054" t="s">
        <v>1099</v>
      </c>
      <c r="D1054">
        <v>-4142</v>
      </c>
      <c r="E1054">
        <v>2</v>
      </c>
      <c r="F1054">
        <v>-4142</v>
      </c>
      <c r="G1054">
        <v>2</v>
      </c>
      <c r="H1054">
        <v>-4142</v>
      </c>
      <c r="I1054">
        <v>2</v>
      </c>
      <c r="J1054">
        <v>-4142</v>
      </c>
      <c r="K1054">
        <v>2</v>
      </c>
      <c r="L1054">
        <v>-4142</v>
      </c>
      <c r="M1054">
        <v>2</v>
      </c>
      <c r="N1054">
        <v>-4142</v>
      </c>
      <c r="O1054">
        <v>2</v>
      </c>
    </row>
    <row r="1055" spans="1:15">
      <c r="A1055" t="s">
        <v>380</v>
      </c>
      <c r="B1055" t="s">
        <v>1689</v>
      </c>
      <c r="C1055" t="s">
        <v>1099</v>
      </c>
      <c r="D1055">
        <v>-4142</v>
      </c>
      <c r="E1055">
        <v>2</v>
      </c>
      <c r="F1055">
        <v>-4142</v>
      </c>
      <c r="G1055">
        <v>2</v>
      </c>
      <c r="H1055">
        <v>-4142</v>
      </c>
      <c r="I1055">
        <v>2</v>
      </c>
      <c r="J1055">
        <v>-4142</v>
      </c>
      <c r="K1055">
        <v>2</v>
      </c>
      <c r="L1055">
        <v>-4142</v>
      </c>
      <c r="M1055">
        <v>2</v>
      </c>
      <c r="N1055">
        <v>-4142</v>
      </c>
      <c r="O1055">
        <v>2</v>
      </c>
    </row>
    <row r="1056" spans="1:15">
      <c r="A1056" t="s">
        <v>380</v>
      </c>
      <c r="B1056" t="s">
        <v>858</v>
      </c>
      <c r="C1056" t="s">
        <v>1099</v>
      </c>
      <c r="D1056">
        <v>-4142</v>
      </c>
      <c r="E1056">
        <v>2</v>
      </c>
      <c r="F1056">
        <v>-4142</v>
      </c>
      <c r="G1056">
        <v>2</v>
      </c>
      <c r="H1056">
        <v>-4142</v>
      </c>
      <c r="I1056">
        <v>2</v>
      </c>
      <c r="J1056">
        <v>-4142</v>
      </c>
      <c r="K1056">
        <v>2</v>
      </c>
      <c r="L1056">
        <v>-4142</v>
      </c>
      <c r="M1056">
        <v>2</v>
      </c>
      <c r="N1056">
        <v>-4142</v>
      </c>
      <c r="O1056">
        <v>2</v>
      </c>
    </row>
    <row r="1057" spans="1:15">
      <c r="A1057" t="s">
        <v>380</v>
      </c>
      <c r="B1057" t="s">
        <v>859</v>
      </c>
      <c r="C1057" t="s">
        <v>1099</v>
      </c>
      <c r="D1057">
        <v>-4142</v>
      </c>
      <c r="E1057">
        <v>2</v>
      </c>
      <c r="F1057">
        <v>-4142</v>
      </c>
      <c r="G1057">
        <v>2</v>
      </c>
      <c r="H1057">
        <v>-4142</v>
      </c>
      <c r="I1057">
        <v>2</v>
      </c>
      <c r="J1057">
        <v>-4142</v>
      </c>
      <c r="K1057">
        <v>2</v>
      </c>
      <c r="L1057">
        <v>-4142</v>
      </c>
      <c r="M1057">
        <v>2</v>
      </c>
      <c r="N1057">
        <v>-4142</v>
      </c>
      <c r="O1057">
        <v>2</v>
      </c>
    </row>
    <row r="1058" spans="1:15">
      <c r="A1058" t="s">
        <v>380</v>
      </c>
      <c r="B1058" t="s">
        <v>860</v>
      </c>
      <c r="C1058" t="s">
        <v>1099</v>
      </c>
      <c r="D1058">
        <v>-4142</v>
      </c>
      <c r="E1058">
        <v>2</v>
      </c>
      <c r="F1058">
        <v>-4142</v>
      </c>
      <c r="G1058">
        <v>2</v>
      </c>
      <c r="H1058">
        <v>-4142</v>
      </c>
      <c r="I1058">
        <v>2</v>
      </c>
      <c r="J1058">
        <v>-4142</v>
      </c>
      <c r="K1058">
        <v>2</v>
      </c>
      <c r="L1058">
        <v>-4142</v>
      </c>
      <c r="M1058">
        <v>2</v>
      </c>
      <c r="N1058">
        <v>-4142</v>
      </c>
      <c r="O1058">
        <v>2</v>
      </c>
    </row>
    <row r="1059" spans="1:15">
      <c r="A1059" t="s">
        <v>380</v>
      </c>
      <c r="B1059" t="s">
        <v>861</v>
      </c>
      <c r="C1059" t="s">
        <v>1099</v>
      </c>
      <c r="D1059">
        <v>-4142</v>
      </c>
      <c r="E1059">
        <v>2</v>
      </c>
      <c r="F1059">
        <v>-4142</v>
      </c>
      <c r="G1059">
        <v>2</v>
      </c>
      <c r="H1059">
        <v>-4142</v>
      </c>
      <c r="I1059">
        <v>2</v>
      </c>
      <c r="J1059">
        <v>-4142</v>
      </c>
      <c r="K1059">
        <v>2</v>
      </c>
      <c r="L1059">
        <v>-4142</v>
      </c>
      <c r="M1059">
        <v>2</v>
      </c>
      <c r="N1059">
        <v>-4142</v>
      </c>
      <c r="O1059">
        <v>2</v>
      </c>
    </row>
    <row r="1060" spans="1:15">
      <c r="A1060" t="s">
        <v>380</v>
      </c>
      <c r="B1060" t="s">
        <v>862</v>
      </c>
      <c r="C1060" t="s">
        <v>1099</v>
      </c>
      <c r="D1060">
        <v>-4142</v>
      </c>
      <c r="E1060">
        <v>2</v>
      </c>
      <c r="F1060">
        <v>-4142</v>
      </c>
      <c r="G1060">
        <v>2</v>
      </c>
      <c r="H1060">
        <v>-4142</v>
      </c>
      <c r="I1060">
        <v>2</v>
      </c>
      <c r="J1060">
        <v>-4142</v>
      </c>
      <c r="K1060">
        <v>2</v>
      </c>
      <c r="L1060">
        <v>-4142</v>
      </c>
      <c r="M1060">
        <v>2</v>
      </c>
      <c r="N1060">
        <v>-4142</v>
      </c>
      <c r="O1060">
        <v>2</v>
      </c>
    </row>
    <row r="1061" spans="1:15">
      <c r="A1061" t="s">
        <v>380</v>
      </c>
      <c r="B1061" t="s">
        <v>863</v>
      </c>
      <c r="C1061" t="s">
        <v>1099</v>
      </c>
      <c r="D1061">
        <v>-4142</v>
      </c>
      <c r="E1061">
        <v>2</v>
      </c>
      <c r="F1061">
        <v>-4142</v>
      </c>
      <c r="G1061">
        <v>2</v>
      </c>
      <c r="H1061">
        <v>-4142</v>
      </c>
      <c r="I1061">
        <v>2</v>
      </c>
      <c r="J1061">
        <v>-4142</v>
      </c>
      <c r="K1061">
        <v>2</v>
      </c>
      <c r="L1061">
        <v>-4142</v>
      </c>
      <c r="M1061">
        <v>2</v>
      </c>
      <c r="N1061">
        <v>-4142</v>
      </c>
      <c r="O1061">
        <v>2</v>
      </c>
    </row>
    <row r="1062" spans="1:15">
      <c r="A1062" t="s">
        <v>380</v>
      </c>
      <c r="B1062" t="s">
        <v>864</v>
      </c>
      <c r="C1062" t="s">
        <v>1099</v>
      </c>
      <c r="D1062">
        <v>-4142</v>
      </c>
      <c r="E1062">
        <v>2</v>
      </c>
      <c r="F1062">
        <v>-4142</v>
      </c>
      <c r="G1062">
        <v>2</v>
      </c>
      <c r="H1062">
        <v>-4142</v>
      </c>
      <c r="I1062">
        <v>2</v>
      </c>
      <c r="J1062">
        <v>-4142</v>
      </c>
      <c r="K1062">
        <v>2</v>
      </c>
      <c r="L1062">
        <v>-4142</v>
      </c>
      <c r="M1062">
        <v>2</v>
      </c>
      <c r="N1062">
        <v>-4142</v>
      </c>
      <c r="O1062">
        <v>2</v>
      </c>
    </row>
    <row r="1063" spans="1:15">
      <c r="A1063" t="s">
        <v>380</v>
      </c>
      <c r="B1063" t="s">
        <v>865</v>
      </c>
      <c r="C1063" t="s">
        <v>1099</v>
      </c>
      <c r="D1063">
        <v>-4142</v>
      </c>
      <c r="E1063">
        <v>2</v>
      </c>
      <c r="F1063">
        <v>-4142</v>
      </c>
      <c r="G1063">
        <v>2</v>
      </c>
      <c r="H1063">
        <v>-4142</v>
      </c>
      <c r="I1063">
        <v>2</v>
      </c>
      <c r="J1063">
        <v>-4142</v>
      </c>
      <c r="K1063">
        <v>2</v>
      </c>
      <c r="L1063">
        <v>-4142</v>
      </c>
      <c r="M1063">
        <v>2</v>
      </c>
      <c r="N1063">
        <v>-4142</v>
      </c>
      <c r="O1063">
        <v>2</v>
      </c>
    </row>
    <row r="1064" spans="1:15">
      <c r="A1064" t="s">
        <v>380</v>
      </c>
      <c r="B1064" t="s">
        <v>866</v>
      </c>
      <c r="C1064" t="s">
        <v>1099</v>
      </c>
      <c r="D1064">
        <v>-4142</v>
      </c>
      <c r="E1064">
        <v>2</v>
      </c>
      <c r="F1064">
        <v>-4142</v>
      </c>
      <c r="G1064">
        <v>2</v>
      </c>
      <c r="H1064">
        <v>-4142</v>
      </c>
      <c r="I1064">
        <v>2</v>
      </c>
      <c r="J1064">
        <v>-4142</v>
      </c>
      <c r="K1064">
        <v>2</v>
      </c>
      <c r="L1064">
        <v>-4142</v>
      </c>
      <c r="M1064">
        <v>2</v>
      </c>
      <c r="N1064">
        <v>-4142</v>
      </c>
      <c r="O1064">
        <v>2</v>
      </c>
    </row>
    <row r="1065" spans="1:15">
      <c r="A1065" t="s">
        <v>380</v>
      </c>
      <c r="B1065" t="s">
        <v>867</v>
      </c>
      <c r="C1065" t="s">
        <v>1099</v>
      </c>
      <c r="D1065">
        <v>-4142</v>
      </c>
      <c r="E1065">
        <v>2</v>
      </c>
      <c r="F1065">
        <v>-4142</v>
      </c>
      <c r="G1065">
        <v>2</v>
      </c>
      <c r="H1065">
        <v>-4142</v>
      </c>
      <c r="I1065">
        <v>2</v>
      </c>
      <c r="J1065">
        <v>-4142</v>
      </c>
      <c r="K1065">
        <v>2</v>
      </c>
      <c r="L1065">
        <v>-4142</v>
      </c>
      <c r="M1065">
        <v>2</v>
      </c>
      <c r="N1065">
        <v>-4142</v>
      </c>
      <c r="O1065">
        <v>2</v>
      </c>
    </row>
    <row r="1066" spans="1:15">
      <c r="A1066" t="s">
        <v>380</v>
      </c>
      <c r="B1066" t="s">
        <v>868</v>
      </c>
      <c r="C1066" t="s">
        <v>1099</v>
      </c>
      <c r="D1066">
        <v>-4142</v>
      </c>
      <c r="E1066">
        <v>2</v>
      </c>
      <c r="F1066">
        <v>-4142</v>
      </c>
      <c r="G1066">
        <v>2</v>
      </c>
      <c r="H1066">
        <v>-4142</v>
      </c>
      <c r="I1066">
        <v>2</v>
      </c>
      <c r="J1066">
        <v>-4142</v>
      </c>
      <c r="K1066">
        <v>2</v>
      </c>
      <c r="L1066">
        <v>-4142</v>
      </c>
      <c r="M1066">
        <v>2</v>
      </c>
      <c r="N1066">
        <v>-4142</v>
      </c>
      <c r="O1066">
        <v>2</v>
      </c>
    </row>
    <row r="1067" spans="1:15">
      <c r="A1067" t="s">
        <v>380</v>
      </c>
      <c r="B1067" t="s">
        <v>869</v>
      </c>
      <c r="C1067" t="s">
        <v>1099</v>
      </c>
      <c r="D1067">
        <v>-4142</v>
      </c>
      <c r="E1067">
        <v>2</v>
      </c>
      <c r="F1067">
        <v>-4142</v>
      </c>
      <c r="G1067">
        <v>2</v>
      </c>
      <c r="H1067">
        <v>-4142</v>
      </c>
      <c r="I1067">
        <v>2</v>
      </c>
      <c r="J1067">
        <v>-4142</v>
      </c>
      <c r="K1067">
        <v>2</v>
      </c>
      <c r="L1067">
        <v>-4142</v>
      </c>
      <c r="M1067">
        <v>2</v>
      </c>
      <c r="N1067">
        <v>-4142</v>
      </c>
      <c r="O1067">
        <v>2</v>
      </c>
    </row>
    <row r="1068" spans="1:15">
      <c r="A1068" t="s">
        <v>380</v>
      </c>
      <c r="B1068" t="s">
        <v>870</v>
      </c>
      <c r="C1068" t="s">
        <v>1099</v>
      </c>
      <c r="D1068">
        <v>-4142</v>
      </c>
      <c r="E1068">
        <v>2</v>
      </c>
      <c r="F1068">
        <v>-4142</v>
      </c>
      <c r="G1068">
        <v>2</v>
      </c>
      <c r="H1068">
        <v>-4142</v>
      </c>
      <c r="I1068">
        <v>2</v>
      </c>
      <c r="J1068">
        <v>-4142</v>
      </c>
      <c r="K1068">
        <v>2</v>
      </c>
      <c r="L1068">
        <v>-4142</v>
      </c>
      <c r="M1068">
        <v>2</v>
      </c>
      <c r="N1068">
        <v>-4142</v>
      </c>
      <c r="O1068">
        <v>2</v>
      </c>
    </row>
    <row r="1069" spans="1:15">
      <c r="A1069" t="s">
        <v>380</v>
      </c>
      <c r="B1069" t="s">
        <v>871</v>
      </c>
      <c r="C1069" t="s">
        <v>1099</v>
      </c>
      <c r="D1069">
        <v>-4142</v>
      </c>
      <c r="E1069">
        <v>2</v>
      </c>
      <c r="F1069">
        <v>-4142</v>
      </c>
      <c r="G1069">
        <v>2</v>
      </c>
      <c r="H1069">
        <v>-4142</v>
      </c>
      <c r="I1069">
        <v>2</v>
      </c>
      <c r="J1069">
        <v>-4142</v>
      </c>
      <c r="K1069">
        <v>2</v>
      </c>
      <c r="L1069">
        <v>-4142</v>
      </c>
      <c r="M1069">
        <v>2</v>
      </c>
      <c r="N1069">
        <v>-4142</v>
      </c>
      <c r="O1069">
        <v>2</v>
      </c>
    </row>
    <row r="1070" spans="1:15">
      <c r="A1070" t="s">
        <v>380</v>
      </c>
      <c r="B1070" t="s">
        <v>1690</v>
      </c>
      <c r="C1070" t="s">
        <v>1099</v>
      </c>
      <c r="D1070">
        <v>-4142</v>
      </c>
      <c r="E1070">
        <v>2</v>
      </c>
      <c r="F1070">
        <v>-4142</v>
      </c>
      <c r="G1070">
        <v>2</v>
      </c>
      <c r="H1070">
        <v>-4142</v>
      </c>
      <c r="I1070">
        <v>2</v>
      </c>
      <c r="J1070">
        <v>-4142</v>
      </c>
      <c r="K1070">
        <v>2</v>
      </c>
      <c r="L1070">
        <v>-4142</v>
      </c>
      <c r="M1070">
        <v>2</v>
      </c>
      <c r="N1070">
        <v>-4142</v>
      </c>
      <c r="O1070">
        <v>2</v>
      </c>
    </row>
    <row r="1071" spans="1:15">
      <c r="A1071" t="s">
        <v>380</v>
      </c>
      <c r="B1071" t="s">
        <v>1691</v>
      </c>
      <c r="C1071" t="s">
        <v>1099</v>
      </c>
      <c r="D1071">
        <v>-4142</v>
      </c>
      <c r="E1071">
        <v>2</v>
      </c>
      <c r="F1071">
        <v>-4142</v>
      </c>
      <c r="G1071">
        <v>2</v>
      </c>
      <c r="H1071">
        <v>-4142</v>
      </c>
      <c r="I1071">
        <v>2</v>
      </c>
      <c r="J1071">
        <v>-4142</v>
      </c>
      <c r="K1071">
        <v>2</v>
      </c>
      <c r="L1071">
        <v>-4142</v>
      </c>
      <c r="M1071">
        <v>2</v>
      </c>
      <c r="N1071">
        <v>-4142</v>
      </c>
      <c r="O1071">
        <v>2</v>
      </c>
    </row>
    <row r="1072" spans="1:15">
      <c r="A1072" t="s">
        <v>380</v>
      </c>
      <c r="B1072" t="s">
        <v>1692</v>
      </c>
      <c r="C1072" t="s">
        <v>1099</v>
      </c>
      <c r="D1072">
        <v>-4142</v>
      </c>
      <c r="E1072">
        <v>2</v>
      </c>
      <c r="F1072">
        <v>-4142</v>
      </c>
      <c r="G1072">
        <v>2</v>
      </c>
      <c r="H1072">
        <v>-4142</v>
      </c>
      <c r="I1072">
        <v>2</v>
      </c>
      <c r="J1072">
        <v>-4142</v>
      </c>
      <c r="K1072">
        <v>2</v>
      </c>
      <c r="L1072">
        <v>-4142</v>
      </c>
      <c r="M1072">
        <v>2</v>
      </c>
      <c r="N1072">
        <v>-4142</v>
      </c>
      <c r="O1072">
        <v>2</v>
      </c>
    </row>
    <row r="1073" spans="1:15">
      <c r="A1073" t="s">
        <v>380</v>
      </c>
      <c r="B1073" t="s">
        <v>1693</v>
      </c>
      <c r="C1073" t="s">
        <v>1099</v>
      </c>
      <c r="D1073">
        <v>-4142</v>
      </c>
      <c r="E1073">
        <v>2</v>
      </c>
      <c r="F1073">
        <v>-4142</v>
      </c>
      <c r="G1073">
        <v>2</v>
      </c>
      <c r="H1073">
        <v>-4142</v>
      </c>
      <c r="I1073">
        <v>2</v>
      </c>
      <c r="J1073">
        <v>-4142</v>
      </c>
      <c r="K1073">
        <v>2</v>
      </c>
      <c r="L1073">
        <v>-4142</v>
      </c>
      <c r="M1073">
        <v>2</v>
      </c>
      <c r="N1073">
        <v>-4142</v>
      </c>
      <c r="O1073">
        <v>2</v>
      </c>
    </row>
    <row r="1074" spans="1:15">
      <c r="A1074" t="s">
        <v>380</v>
      </c>
      <c r="B1074" t="s">
        <v>1694</v>
      </c>
      <c r="C1074" t="s">
        <v>1099</v>
      </c>
      <c r="D1074">
        <v>-4142</v>
      </c>
      <c r="E1074">
        <v>2</v>
      </c>
      <c r="F1074">
        <v>-4142</v>
      </c>
      <c r="G1074">
        <v>2</v>
      </c>
      <c r="H1074">
        <v>-4142</v>
      </c>
      <c r="I1074">
        <v>2</v>
      </c>
      <c r="J1074">
        <v>-4142</v>
      </c>
      <c r="K1074">
        <v>2</v>
      </c>
      <c r="L1074">
        <v>-4142</v>
      </c>
      <c r="M1074">
        <v>2</v>
      </c>
      <c r="N1074">
        <v>-4142</v>
      </c>
      <c r="O1074">
        <v>2</v>
      </c>
    </row>
    <row r="1075" spans="1:15">
      <c r="A1075" t="s">
        <v>380</v>
      </c>
      <c r="B1075" t="s">
        <v>1695</v>
      </c>
      <c r="C1075" t="s">
        <v>1099</v>
      </c>
      <c r="D1075">
        <v>-4142</v>
      </c>
      <c r="E1075">
        <v>2</v>
      </c>
      <c r="F1075">
        <v>-4142</v>
      </c>
      <c r="G1075">
        <v>2</v>
      </c>
      <c r="H1075">
        <v>-4142</v>
      </c>
      <c r="I1075">
        <v>2</v>
      </c>
      <c r="J1075">
        <v>-4142</v>
      </c>
      <c r="K1075">
        <v>2</v>
      </c>
      <c r="L1075">
        <v>-4142</v>
      </c>
      <c r="M1075">
        <v>2</v>
      </c>
      <c r="N1075">
        <v>-4142</v>
      </c>
      <c r="O1075">
        <v>2</v>
      </c>
    </row>
    <row r="1076" spans="1:15">
      <c r="A1076" t="s">
        <v>380</v>
      </c>
      <c r="B1076" t="s">
        <v>1696</v>
      </c>
      <c r="C1076" t="s">
        <v>1099</v>
      </c>
      <c r="D1076">
        <v>-4142</v>
      </c>
      <c r="E1076">
        <v>2</v>
      </c>
      <c r="F1076">
        <v>-4142</v>
      </c>
      <c r="G1076">
        <v>2</v>
      </c>
      <c r="H1076">
        <v>-4142</v>
      </c>
      <c r="I1076">
        <v>2</v>
      </c>
      <c r="J1076">
        <v>-4142</v>
      </c>
      <c r="K1076">
        <v>2</v>
      </c>
      <c r="L1076">
        <v>-4142</v>
      </c>
      <c r="M1076">
        <v>2</v>
      </c>
      <c r="N1076">
        <v>-4142</v>
      </c>
      <c r="O1076">
        <v>2</v>
      </c>
    </row>
    <row r="1077" spans="1:15">
      <c r="A1077" t="s">
        <v>380</v>
      </c>
      <c r="B1077" t="s">
        <v>1697</v>
      </c>
      <c r="C1077" t="s">
        <v>1099</v>
      </c>
      <c r="D1077">
        <v>-4142</v>
      </c>
      <c r="E1077">
        <v>2</v>
      </c>
      <c r="F1077">
        <v>-4142</v>
      </c>
      <c r="G1077">
        <v>2</v>
      </c>
      <c r="H1077">
        <v>-4142</v>
      </c>
      <c r="I1077">
        <v>2</v>
      </c>
      <c r="J1077">
        <v>-4142</v>
      </c>
      <c r="K1077">
        <v>2</v>
      </c>
      <c r="L1077">
        <v>-4142</v>
      </c>
      <c r="M1077">
        <v>2</v>
      </c>
      <c r="N1077">
        <v>-4142</v>
      </c>
      <c r="O1077">
        <v>2</v>
      </c>
    </row>
    <row r="1078" spans="1:15">
      <c r="A1078" t="s">
        <v>380</v>
      </c>
      <c r="B1078" t="s">
        <v>1698</v>
      </c>
      <c r="C1078" t="s">
        <v>1099</v>
      </c>
      <c r="D1078">
        <v>-4142</v>
      </c>
      <c r="E1078">
        <v>2</v>
      </c>
      <c r="F1078">
        <v>-4142</v>
      </c>
      <c r="G1078">
        <v>2</v>
      </c>
      <c r="H1078">
        <v>-4142</v>
      </c>
      <c r="I1078">
        <v>2</v>
      </c>
      <c r="J1078">
        <v>-4142</v>
      </c>
      <c r="K1078">
        <v>2</v>
      </c>
      <c r="L1078">
        <v>-4142</v>
      </c>
      <c r="M1078">
        <v>2</v>
      </c>
      <c r="N1078">
        <v>-4142</v>
      </c>
      <c r="O1078">
        <v>2</v>
      </c>
    </row>
    <row r="1079" spans="1:15">
      <c r="A1079" t="s">
        <v>380</v>
      </c>
      <c r="B1079" t="s">
        <v>1699</v>
      </c>
      <c r="C1079" t="s">
        <v>1099</v>
      </c>
      <c r="D1079">
        <v>-4142</v>
      </c>
      <c r="E1079">
        <v>2</v>
      </c>
      <c r="F1079">
        <v>-4142</v>
      </c>
      <c r="G1079">
        <v>2</v>
      </c>
      <c r="H1079">
        <v>-4142</v>
      </c>
      <c r="I1079">
        <v>2</v>
      </c>
      <c r="J1079">
        <v>-4142</v>
      </c>
      <c r="K1079">
        <v>2</v>
      </c>
      <c r="L1079">
        <v>-4142</v>
      </c>
      <c r="M1079">
        <v>2</v>
      </c>
      <c r="N1079">
        <v>-4142</v>
      </c>
      <c r="O1079">
        <v>2</v>
      </c>
    </row>
    <row r="1080" spans="1:15">
      <c r="A1080" t="s">
        <v>380</v>
      </c>
      <c r="B1080" t="s">
        <v>1700</v>
      </c>
      <c r="C1080" t="s">
        <v>1099</v>
      </c>
      <c r="D1080">
        <v>-4142</v>
      </c>
      <c r="E1080">
        <v>2</v>
      </c>
      <c r="F1080">
        <v>-4142</v>
      </c>
      <c r="G1080">
        <v>2</v>
      </c>
      <c r="H1080">
        <v>-4142</v>
      </c>
      <c r="I1080">
        <v>2</v>
      </c>
      <c r="J1080">
        <v>-4142</v>
      </c>
      <c r="K1080">
        <v>2</v>
      </c>
      <c r="L1080">
        <v>-4142</v>
      </c>
      <c r="M1080">
        <v>2</v>
      </c>
      <c r="N1080">
        <v>-4142</v>
      </c>
      <c r="O1080">
        <v>2</v>
      </c>
    </row>
    <row r="1081" spans="1:15">
      <c r="A1081" t="s">
        <v>380</v>
      </c>
      <c r="B1081" t="s">
        <v>1701</v>
      </c>
      <c r="C1081" t="s">
        <v>1099</v>
      </c>
      <c r="D1081">
        <v>-4142</v>
      </c>
      <c r="E1081">
        <v>2</v>
      </c>
      <c r="F1081">
        <v>-4142</v>
      </c>
      <c r="G1081">
        <v>2</v>
      </c>
      <c r="H1081">
        <v>-4142</v>
      </c>
      <c r="I1081">
        <v>2</v>
      </c>
      <c r="J1081">
        <v>-4142</v>
      </c>
      <c r="K1081">
        <v>2</v>
      </c>
      <c r="L1081">
        <v>-4142</v>
      </c>
      <c r="M1081">
        <v>2</v>
      </c>
      <c r="N1081">
        <v>-4142</v>
      </c>
      <c r="O1081">
        <v>2</v>
      </c>
    </row>
    <row r="1082" spans="1:15">
      <c r="A1082" t="s">
        <v>380</v>
      </c>
      <c r="B1082" t="s">
        <v>1702</v>
      </c>
      <c r="C1082" t="s">
        <v>1099</v>
      </c>
      <c r="D1082">
        <v>-4142</v>
      </c>
      <c r="E1082">
        <v>2</v>
      </c>
      <c r="F1082">
        <v>-4142</v>
      </c>
      <c r="G1082">
        <v>2</v>
      </c>
      <c r="H1082">
        <v>-4142</v>
      </c>
      <c r="I1082">
        <v>2</v>
      </c>
      <c r="J1082">
        <v>-4142</v>
      </c>
      <c r="K1082">
        <v>2</v>
      </c>
      <c r="L1082">
        <v>-4142</v>
      </c>
      <c r="M1082">
        <v>2</v>
      </c>
      <c r="N1082">
        <v>-4142</v>
      </c>
      <c r="O1082">
        <v>2</v>
      </c>
    </row>
    <row r="1083" spans="1:15">
      <c r="A1083" t="s">
        <v>380</v>
      </c>
      <c r="B1083" t="s">
        <v>1703</v>
      </c>
      <c r="C1083" t="s">
        <v>1099</v>
      </c>
      <c r="D1083">
        <v>-4142</v>
      </c>
      <c r="E1083">
        <v>2</v>
      </c>
      <c r="F1083">
        <v>-4142</v>
      </c>
      <c r="G1083">
        <v>2</v>
      </c>
      <c r="H1083">
        <v>-4142</v>
      </c>
      <c r="I1083">
        <v>2</v>
      </c>
      <c r="J1083">
        <v>-4142</v>
      </c>
      <c r="K1083">
        <v>2</v>
      </c>
      <c r="L1083">
        <v>-4142</v>
      </c>
      <c r="M1083">
        <v>2</v>
      </c>
      <c r="N1083">
        <v>-4142</v>
      </c>
      <c r="O1083">
        <v>2</v>
      </c>
    </row>
    <row r="1084" spans="1:15">
      <c r="A1084" t="s">
        <v>380</v>
      </c>
      <c r="B1084" t="s">
        <v>1704</v>
      </c>
      <c r="C1084" t="s">
        <v>1099</v>
      </c>
      <c r="D1084">
        <v>-4142</v>
      </c>
      <c r="E1084">
        <v>2</v>
      </c>
      <c r="F1084">
        <v>-4142</v>
      </c>
      <c r="G1084">
        <v>2</v>
      </c>
      <c r="H1084">
        <v>-4142</v>
      </c>
      <c r="I1084">
        <v>2</v>
      </c>
      <c r="J1084">
        <v>-4142</v>
      </c>
      <c r="K1084">
        <v>2</v>
      </c>
      <c r="L1084">
        <v>-4142</v>
      </c>
      <c r="M1084">
        <v>2</v>
      </c>
      <c r="N1084">
        <v>-4142</v>
      </c>
      <c r="O1084">
        <v>2</v>
      </c>
    </row>
    <row r="1085" spans="1:15">
      <c r="A1085" t="s">
        <v>380</v>
      </c>
      <c r="B1085" t="s">
        <v>1705</v>
      </c>
      <c r="C1085" t="s">
        <v>1099</v>
      </c>
      <c r="D1085">
        <v>-4142</v>
      </c>
      <c r="E1085">
        <v>2</v>
      </c>
      <c r="F1085">
        <v>-4142</v>
      </c>
      <c r="G1085">
        <v>2</v>
      </c>
      <c r="H1085">
        <v>-4142</v>
      </c>
      <c r="I1085">
        <v>2</v>
      </c>
      <c r="J1085">
        <v>-4142</v>
      </c>
      <c r="K1085">
        <v>2</v>
      </c>
      <c r="L1085">
        <v>-4142</v>
      </c>
      <c r="M1085">
        <v>2</v>
      </c>
      <c r="N1085">
        <v>-4142</v>
      </c>
      <c r="O1085">
        <v>2</v>
      </c>
    </row>
    <row r="1086" spans="1:15">
      <c r="A1086" t="s">
        <v>380</v>
      </c>
      <c r="B1086" t="s">
        <v>1706</v>
      </c>
      <c r="C1086" t="s">
        <v>1099</v>
      </c>
      <c r="D1086">
        <v>-4142</v>
      </c>
      <c r="E1086">
        <v>2</v>
      </c>
      <c r="F1086">
        <v>-4142</v>
      </c>
      <c r="G1086">
        <v>2</v>
      </c>
      <c r="H1086">
        <v>-4142</v>
      </c>
      <c r="I1086">
        <v>2</v>
      </c>
      <c r="J1086">
        <v>-4142</v>
      </c>
      <c r="K1086">
        <v>2</v>
      </c>
      <c r="L1086">
        <v>-4142</v>
      </c>
      <c r="M1086">
        <v>2</v>
      </c>
      <c r="N1086">
        <v>-4142</v>
      </c>
      <c r="O1086">
        <v>2</v>
      </c>
    </row>
    <row r="1087" spans="1:15">
      <c r="A1087" t="s">
        <v>380</v>
      </c>
      <c r="B1087" t="s">
        <v>872</v>
      </c>
      <c r="C1087" t="s">
        <v>1099</v>
      </c>
      <c r="D1087">
        <v>-4142</v>
      </c>
      <c r="E1087">
        <v>2</v>
      </c>
      <c r="F1087">
        <v>-4142</v>
      </c>
      <c r="G1087">
        <v>2</v>
      </c>
      <c r="H1087">
        <v>-4142</v>
      </c>
      <c r="I1087">
        <v>2</v>
      </c>
      <c r="J1087">
        <v>-4142</v>
      </c>
      <c r="K1087">
        <v>2</v>
      </c>
      <c r="L1087">
        <v>-4142</v>
      </c>
      <c r="M1087">
        <v>2</v>
      </c>
      <c r="N1087">
        <v>-4142</v>
      </c>
      <c r="O1087">
        <v>2</v>
      </c>
    </row>
    <row r="1088" spans="1:15">
      <c r="A1088" t="s">
        <v>380</v>
      </c>
      <c r="B1088" t="s">
        <v>873</v>
      </c>
      <c r="C1088" t="s">
        <v>1099</v>
      </c>
      <c r="D1088">
        <v>-4142</v>
      </c>
      <c r="E1088">
        <v>2</v>
      </c>
      <c r="F1088">
        <v>-4142</v>
      </c>
      <c r="G1088">
        <v>2</v>
      </c>
      <c r="H1088">
        <v>-4142</v>
      </c>
      <c r="I1088">
        <v>2</v>
      </c>
      <c r="J1088">
        <v>-4142</v>
      </c>
      <c r="K1088">
        <v>2</v>
      </c>
      <c r="L1088">
        <v>-4142</v>
      </c>
      <c r="M1088">
        <v>2</v>
      </c>
      <c r="N1088">
        <v>-4142</v>
      </c>
      <c r="O1088">
        <v>2</v>
      </c>
    </row>
    <row r="1089" spans="1:15">
      <c r="A1089" t="s">
        <v>380</v>
      </c>
      <c r="B1089" t="s">
        <v>874</v>
      </c>
      <c r="C1089" t="s">
        <v>1099</v>
      </c>
      <c r="D1089">
        <v>-4142</v>
      </c>
      <c r="E1089">
        <v>2</v>
      </c>
      <c r="F1089">
        <v>-4142</v>
      </c>
      <c r="G1089">
        <v>2</v>
      </c>
      <c r="H1089">
        <v>-4142</v>
      </c>
      <c r="I1089">
        <v>2</v>
      </c>
      <c r="J1089">
        <v>-4142</v>
      </c>
      <c r="K1089">
        <v>2</v>
      </c>
      <c r="L1089">
        <v>-4142</v>
      </c>
      <c r="M1089">
        <v>2</v>
      </c>
      <c r="N1089">
        <v>-4142</v>
      </c>
      <c r="O1089">
        <v>2</v>
      </c>
    </row>
    <row r="1090" spans="1:15">
      <c r="A1090" t="s">
        <v>380</v>
      </c>
      <c r="B1090" t="s">
        <v>875</v>
      </c>
      <c r="C1090" t="s">
        <v>1099</v>
      </c>
      <c r="D1090">
        <v>-4142</v>
      </c>
      <c r="E1090">
        <v>2</v>
      </c>
      <c r="F1090">
        <v>-4142</v>
      </c>
      <c r="G1090">
        <v>2</v>
      </c>
      <c r="H1090">
        <v>-4142</v>
      </c>
      <c r="I1090">
        <v>2</v>
      </c>
      <c r="J1090">
        <v>-4142</v>
      </c>
      <c r="K1090">
        <v>2</v>
      </c>
      <c r="L1090">
        <v>-4142</v>
      </c>
      <c r="M1090">
        <v>2</v>
      </c>
      <c r="N1090">
        <v>-4142</v>
      </c>
      <c r="O1090">
        <v>2</v>
      </c>
    </row>
    <row r="1091" spans="1:15">
      <c r="A1091" t="s">
        <v>380</v>
      </c>
      <c r="B1091" t="s">
        <v>876</v>
      </c>
      <c r="C1091" t="s">
        <v>1099</v>
      </c>
      <c r="D1091">
        <v>-4142</v>
      </c>
      <c r="E1091">
        <v>2</v>
      </c>
      <c r="F1091">
        <v>-4142</v>
      </c>
      <c r="G1091">
        <v>2</v>
      </c>
      <c r="H1091">
        <v>-4142</v>
      </c>
      <c r="I1091">
        <v>2</v>
      </c>
      <c r="J1091">
        <v>-4142</v>
      </c>
      <c r="K1091">
        <v>2</v>
      </c>
      <c r="L1091">
        <v>-4142</v>
      </c>
      <c r="M1091">
        <v>2</v>
      </c>
      <c r="N1091">
        <v>-4142</v>
      </c>
      <c r="O1091">
        <v>2</v>
      </c>
    </row>
    <row r="1092" spans="1:15">
      <c r="A1092" t="s">
        <v>380</v>
      </c>
      <c r="B1092" t="s">
        <v>877</v>
      </c>
      <c r="C1092" t="s">
        <v>1099</v>
      </c>
      <c r="D1092">
        <v>-4142</v>
      </c>
      <c r="E1092">
        <v>2</v>
      </c>
      <c r="F1092">
        <v>-4142</v>
      </c>
      <c r="G1092">
        <v>2</v>
      </c>
      <c r="H1092">
        <v>-4142</v>
      </c>
      <c r="I1092">
        <v>2</v>
      </c>
      <c r="J1092">
        <v>-4142</v>
      </c>
      <c r="K1092">
        <v>2</v>
      </c>
      <c r="L1092">
        <v>-4142</v>
      </c>
      <c r="M1092">
        <v>2</v>
      </c>
      <c r="N1092">
        <v>-4142</v>
      </c>
      <c r="O1092">
        <v>2</v>
      </c>
    </row>
    <row r="1093" spans="1:15">
      <c r="A1093" t="s">
        <v>380</v>
      </c>
      <c r="B1093" t="s">
        <v>878</v>
      </c>
      <c r="C1093" t="s">
        <v>1099</v>
      </c>
      <c r="D1093">
        <v>-4142</v>
      </c>
      <c r="E1093">
        <v>2</v>
      </c>
      <c r="F1093">
        <v>-4142</v>
      </c>
      <c r="G1093">
        <v>2</v>
      </c>
      <c r="H1093">
        <v>-4142</v>
      </c>
      <c r="I1093">
        <v>2</v>
      </c>
      <c r="J1093">
        <v>-4142</v>
      </c>
      <c r="K1093">
        <v>2</v>
      </c>
      <c r="L1093">
        <v>-4142</v>
      </c>
      <c r="M1093">
        <v>2</v>
      </c>
      <c r="N1093">
        <v>-4142</v>
      </c>
      <c r="O1093">
        <v>2</v>
      </c>
    </row>
    <row r="1094" spans="1:15">
      <c r="A1094" t="s">
        <v>380</v>
      </c>
      <c r="B1094" t="s">
        <v>879</v>
      </c>
      <c r="C1094" t="s">
        <v>1099</v>
      </c>
      <c r="D1094">
        <v>-4142</v>
      </c>
      <c r="E1094">
        <v>2</v>
      </c>
      <c r="F1094">
        <v>-4142</v>
      </c>
      <c r="G1094">
        <v>2</v>
      </c>
      <c r="H1094">
        <v>-4142</v>
      </c>
      <c r="I1094">
        <v>2</v>
      </c>
      <c r="J1094">
        <v>-4142</v>
      </c>
      <c r="K1094">
        <v>2</v>
      </c>
      <c r="L1094">
        <v>-4142</v>
      </c>
      <c r="M1094">
        <v>2</v>
      </c>
      <c r="N1094">
        <v>-4142</v>
      </c>
      <c r="O1094">
        <v>2</v>
      </c>
    </row>
    <row r="1095" spans="1:15">
      <c r="A1095" t="s">
        <v>380</v>
      </c>
      <c r="B1095" t="s">
        <v>880</v>
      </c>
      <c r="C1095" t="s">
        <v>1099</v>
      </c>
      <c r="D1095">
        <v>-4142</v>
      </c>
      <c r="E1095">
        <v>2</v>
      </c>
      <c r="F1095">
        <v>-4142</v>
      </c>
      <c r="G1095">
        <v>2</v>
      </c>
      <c r="H1095">
        <v>-4142</v>
      </c>
      <c r="I1095">
        <v>2</v>
      </c>
      <c r="J1095">
        <v>-4142</v>
      </c>
      <c r="K1095">
        <v>2</v>
      </c>
      <c r="L1095">
        <v>-4142</v>
      </c>
      <c r="M1095">
        <v>2</v>
      </c>
      <c r="N1095">
        <v>-4142</v>
      </c>
      <c r="O1095">
        <v>2</v>
      </c>
    </row>
    <row r="1096" spans="1:15">
      <c r="A1096" t="s">
        <v>380</v>
      </c>
      <c r="B1096" t="s">
        <v>881</v>
      </c>
      <c r="C1096" t="s">
        <v>1099</v>
      </c>
      <c r="D1096">
        <v>-4142</v>
      </c>
      <c r="E1096">
        <v>2</v>
      </c>
      <c r="F1096">
        <v>-4142</v>
      </c>
      <c r="G1096">
        <v>2</v>
      </c>
      <c r="H1096">
        <v>-4142</v>
      </c>
      <c r="I1096">
        <v>2</v>
      </c>
      <c r="J1096">
        <v>-4142</v>
      </c>
      <c r="K1096">
        <v>2</v>
      </c>
      <c r="L1096">
        <v>-4142</v>
      </c>
      <c r="M1096">
        <v>2</v>
      </c>
      <c r="N1096">
        <v>-4142</v>
      </c>
      <c r="O1096">
        <v>2</v>
      </c>
    </row>
    <row r="1097" spans="1:15">
      <c r="A1097" t="s">
        <v>380</v>
      </c>
      <c r="B1097" t="s">
        <v>882</v>
      </c>
      <c r="C1097" t="s">
        <v>1099</v>
      </c>
      <c r="D1097">
        <v>-4142</v>
      </c>
      <c r="E1097">
        <v>2</v>
      </c>
      <c r="F1097">
        <v>-4142</v>
      </c>
      <c r="G1097">
        <v>2</v>
      </c>
      <c r="H1097">
        <v>-4142</v>
      </c>
      <c r="I1097">
        <v>2</v>
      </c>
      <c r="J1097">
        <v>-4142</v>
      </c>
      <c r="K1097">
        <v>2</v>
      </c>
      <c r="L1097">
        <v>-4142</v>
      </c>
      <c r="M1097">
        <v>2</v>
      </c>
      <c r="N1097">
        <v>-4142</v>
      </c>
      <c r="O1097">
        <v>2</v>
      </c>
    </row>
    <row r="1098" spans="1:15">
      <c r="A1098" t="s">
        <v>380</v>
      </c>
      <c r="B1098" t="s">
        <v>883</v>
      </c>
      <c r="C1098" t="s">
        <v>1099</v>
      </c>
      <c r="D1098">
        <v>-4142</v>
      </c>
      <c r="E1098">
        <v>2</v>
      </c>
      <c r="F1098">
        <v>-4142</v>
      </c>
      <c r="G1098">
        <v>2</v>
      </c>
      <c r="H1098">
        <v>-4142</v>
      </c>
      <c r="I1098">
        <v>2</v>
      </c>
      <c r="J1098">
        <v>-4142</v>
      </c>
      <c r="K1098">
        <v>2</v>
      </c>
      <c r="L1098">
        <v>-4142</v>
      </c>
      <c r="M1098">
        <v>2</v>
      </c>
      <c r="N1098">
        <v>-4142</v>
      </c>
      <c r="O1098">
        <v>2</v>
      </c>
    </row>
    <row r="1099" spans="1:15">
      <c r="A1099" t="s">
        <v>380</v>
      </c>
      <c r="B1099" t="s">
        <v>884</v>
      </c>
      <c r="C1099" t="s">
        <v>1099</v>
      </c>
      <c r="D1099">
        <v>-4142</v>
      </c>
      <c r="E1099">
        <v>2</v>
      </c>
      <c r="F1099">
        <v>-4142</v>
      </c>
      <c r="G1099">
        <v>2</v>
      </c>
      <c r="H1099">
        <v>-4142</v>
      </c>
      <c r="I1099">
        <v>2</v>
      </c>
      <c r="J1099">
        <v>-4142</v>
      </c>
      <c r="K1099">
        <v>2</v>
      </c>
      <c r="L1099">
        <v>-4142</v>
      </c>
      <c r="M1099">
        <v>2</v>
      </c>
      <c r="N1099">
        <v>-4142</v>
      </c>
      <c r="O1099">
        <v>2</v>
      </c>
    </row>
    <row r="1100" spans="1:15">
      <c r="A1100" t="s">
        <v>380</v>
      </c>
      <c r="B1100" t="s">
        <v>885</v>
      </c>
      <c r="C1100" t="s">
        <v>1099</v>
      </c>
      <c r="D1100">
        <v>-4142</v>
      </c>
      <c r="E1100">
        <v>2</v>
      </c>
      <c r="F1100">
        <v>-4142</v>
      </c>
      <c r="G1100">
        <v>2</v>
      </c>
      <c r="H1100">
        <v>-4142</v>
      </c>
      <c r="I1100">
        <v>2</v>
      </c>
      <c r="J1100">
        <v>-4142</v>
      </c>
      <c r="K1100">
        <v>2</v>
      </c>
      <c r="L1100">
        <v>-4142</v>
      </c>
      <c r="M1100">
        <v>2</v>
      </c>
      <c r="N1100">
        <v>-4142</v>
      </c>
      <c r="O1100">
        <v>2</v>
      </c>
    </row>
    <row r="1101" spans="1:15">
      <c r="A1101" t="s">
        <v>380</v>
      </c>
      <c r="B1101" t="s">
        <v>1707</v>
      </c>
      <c r="C1101" t="s">
        <v>1099</v>
      </c>
      <c r="D1101">
        <v>-4142</v>
      </c>
      <c r="E1101">
        <v>2</v>
      </c>
      <c r="F1101">
        <v>-4142</v>
      </c>
      <c r="G1101">
        <v>2</v>
      </c>
      <c r="H1101">
        <v>-4142</v>
      </c>
      <c r="I1101">
        <v>2</v>
      </c>
      <c r="J1101">
        <v>-4142</v>
      </c>
      <c r="K1101">
        <v>2</v>
      </c>
      <c r="L1101">
        <v>-4142</v>
      </c>
      <c r="M1101">
        <v>2</v>
      </c>
      <c r="N1101">
        <v>-4142</v>
      </c>
      <c r="O1101">
        <v>2</v>
      </c>
    </row>
    <row r="1102" spans="1:15">
      <c r="A1102" t="s">
        <v>380</v>
      </c>
      <c r="B1102" t="s">
        <v>1708</v>
      </c>
      <c r="C1102" t="s">
        <v>1099</v>
      </c>
      <c r="D1102">
        <v>-4142</v>
      </c>
      <c r="E1102">
        <v>2</v>
      </c>
      <c r="F1102">
        <v>-4142</v>
      </c>
      <c r="G1102">
        <v>2</v>
      </c>
      <c r="H1102">
        <v>-4142</v>
      </c>
      <c r="I1102">
        <v>2</v>
      </c>
      <c r="J1102">
        <v>-4142</v>
      </c>
      <c r="K1102">
        <v>2</v>
      </c>
      <c r="L1102">
        <v>-4142</v>
      </c>
      <c r="M1102">
        <v>2</v>
      </c>
      <c r="N1102">
        <v>-4142</v>
      </c>
      <c r="O1102">
        <v>2</v>
      </c>
    </row>
    <row r="1103" spans="1:15">
      <c r="A1103" t="s">
        <v>380</v>
      </c>
      <c r="B1103" t="s">
        <v>1709</v>
      </c>
      <c r="C1103" t="s">
        <v>1099</v>
      </c>
      <c r="D1103">
        <v>-4142</v>
      </c>
      <c r="E1103">
        <v>2</v>
      </c>
      <c r="F1103">
        <v>-4142</v>
      </c>
      <c r="G1103">
        <v>2</v>
      </c>
      <c r="H1103">
        <v>-4142</v>
      </c>
      <c r="I1103">
        <v>2</v>
      </c>
      <c r="J1103">
        <v>-4142</v>
      </c>
      <c r="K1103">
        <v>2</v>
      </c>
      <c r="L1103">
        <v>-4142</v>
      </c>
      <c r="M1103">
        <v>2</v>
      </c>
      <c r="N1103">
        <v>-4142</v>
      </c>
      <c r="O1103">
        <v>2</v>
      </c>
    </row>
    <row r="1104" spans="1:15">
      <c r="A1104" t="s">
        <v>380</v>
      </c>
      <c r="B1104" t="s">
        <v>1710</v>
      </c>
      <c r="C1104" t="s">
        <v>1099</v>
      </c>
      <c r="D1104">
        <v>-4142</v>
      </c>
      <c r="E1104">
        <v>2</v>
      </c>
      <c r="F1104">
        <v>-4142</v>
      </c>
      <c r="G1104">
        <v>2</v>
      </c>
      <c r="H1104">
        <v>-4142</v>
      </c>
      <c r="I1104">
        <v>2</v>
      </c>
      <c r="J1104">
        <v>-4142</v>
      </c>
      <c r="K1104">
        <v>2</v>
      </c>
      <c r="L1104">
        <v>-4142</v>
      </c>
      <c r="M1104">
        <v>2</v>
      </c>
      <c r="N1104">
        <v>-4142</v>
      </c>
      <c r="O1104">
        <v>2</v>
      </c>
    </row>
    <row r="1105" spans="1:15">
      <c r="A1105" t="s">
        <v>380</v>
      </c>
      <c r="B1105" t="s">
        <v>1711</v>
      </c>
      <c r="C1105" t="s">
        <v>1099</v>
      </c>
      <c r="D1105">
        <v>-4142</v>
      </c>
      <c r="E1105">
        <v>2</v>
      </c>
      <c r="F1105">
        <v>-4142</v>
      </c>
      <c r="G1105">
        <v>2</v>
      </c>
      <c r="H1105">
        <v>-4142</v>
      </c>
      <c r="I1105">
        <v>2</v>
      </c>
      <c r="J1105">
        <v>-4142</v>
      </c>
      <c r="K1105">
        <v>2</v>
      </c>
      <c r="L1105">
        <v>-4142</v>
      </c>
      <c r="M1105">
        <v>2</v>
      </c>
      <c r="N1105">
        <v>-4142</v>
      </c>
      <c r="O1105">
        <v>2</v>
      </c>
    </row>
    <row r="1106" spans="1:15">
      <c r="A1106" t="s">
        <v>380</v>
      </c>
      <c r="B1106" t="s">
        <v>1712</v>
      </c>
      <c r="C1106" t="s">
        <v>1099</v>
      </c>
      <c r="D1106">
        <v>-4142</v>
      </c>
      <c r="E1106">
        <v>2</v>
      </c>
      <c r="F1106">
        <v>-4142</v>
      </c>
      <c r="G1106">
        <v>2</v>
      </c>
      <c r="H1106">
        <v>-4142</v>
      </c>
      <c r="I1106">
        <v>2</v>
      </c>
      <c r="J1106">
        <v>-4142</v>
      </c>
      <c r="K1106">
        <v>2</v>
      </c>
      <c r="L1106">
        <v>-4142</v>
      </c>
      <c r="M1106">
        <v>2</v>
      </c>
      <c r="N1106">
        <v>-4142</v>
      </c>
      <c r="O1106">
        <v>2</v>
      </c>
    </row>
    <row r="1107" spans="1:15">
      <c r="A1107" t="s">
        <v>380</v>
      </c>
      <c r="B1107" t="s">
        <v>1713</v>
      </c>
      <c r="C1107" t="s">
        <v>1099</v>
      </c>
      <c r="D1107">
        <v>-4142</v>
      </c>
      <c r="E1107">
        <v>2</v>
      </c>
      <c r="F1107">
        <v>-4142</v>
      </c>
      <c r="G1107">
        <v>2</v>
      </c>
      <c r="H1107">
        <v>-4142</v>
      </c>
      <c r="I1107">
        <v>2</v>
      </c>
      <c r="J1107">
        <v>-4142</v>
      </c>
      <c r="K1107">
        <v>2</v>
      </c>
      <c r="L1107">
        <v>-4142</v>
      </c>
      <c r="M1107">
        <v>2</v>
      </c>
      <c r="N1107">
        <v>-4142</v>
      </c>
      <c r="O1107">
        <v>2</v>
      </c>
    </row>
    <row r="1108" spans="1:15">
      <c r="A1108" t="s">
        <v>380</v>
      </c>
      <c r="B1108" t="s">
        <v>1714</v>
      </c>
      <c r="C1108" t="s">
        <v>1099</v>
      </c>
      <c r="D1108">
        <v>-4142</v>
      </c>
      <c r="E1108">
        <v>2</v>
      </c>
      <c r="F1108">
        <v>-4142</v>
      </c>
      <c r="G1108">
        <v>2</v>
      </c>
      <c r="H1108">
        <v>-4142</v>
      </c>
      <c r="I1108">
        <v>2</v>
      </c>
      <c r="J1108">
        <v>-4142</v>
      </c>
      <c r="K1108">
        <v>2</v>
      </c>
      <c r="L1108">
        <v>-4142</v>
      </c>
      <c r="M1108">
        <v>2</v>
      </c>
      <c r="N1108">
        <v>-4142</v>
      </c>
      <c r="O1108">
        <v>2</v>
      </c>
    </row>
    <row r="1109" spans="1:15">
      <c r="A1109" t="s">
        <v>380</v>
      </c>
      <c r="B1109" t="s">
        <v>1715</v>
      </c>
      <c r="C1109" t="s">
        <v>1099</v>
      </c>
      <c r="D1109">
        <v>-4142</v>
      </c>
      <c r="E1109">
        <v>2</v>
      </c>
      <c r="F1109">
        <v>-4142</v>
      </c>
      <c r="G1109">
        <v>2</v>
      </c>
      <c r="H1109">
        <v>-4142</v>
      </c>
      <c r="I1109">
        <v>2</v>
      </c>
      <c r="J1109">
        <v>-4142</v>
      </c>
      <c r="K1109">
        <v>2</v>
      </c>
      <c r="L1109">
        <v>-4142</v>
      </c>
      <c r="M1109">
        <v>2</v>
      </c>
      <c r="N1109">
        <v>-4142</v>
      </c>
      <c r="O1109">
        <v>2</v>
      </c>
    </row>
    <row r="1110" spans="1:15">
      <c r="A1110" t="s">
        <v>380</v>
      </c>
      <c r="B1110" t="s">
        <v>1716</v>
      </c>
      <c r="C1110" t="s">
        <v>1099</v>
      </c>
      <c r="D1110">
        <v>-4142</v>
      </c>
      <c r="E1110">
        <v>2</v>
      </c>
      <c r="F1110">
        <v>-4142</v>
      </c>
      <c r="G1110">
        <v>2</v>
      </c>
      <c r="H1110">
        <v>-4142</v>
      </c>
      <c r="I1110">
        <v>2</v>
      </c>
      <c r="J1110">
        <v>-4142</v>
      </c>
      <c r="K1110">
        <v>2</v>
      </c>
      <c r="L1110">
        <v>-4142</v>
      </c>
      <c r="M1110">
        <v>2</v>
      </c>
      <c r="N1110">
        <v>-4142</v>
      </c>
      <c r="O1110">
        <v>2</v>
      </c>
    </row>
    <row r="1111" spans="1:15">
      <c r="A1111" t="s">
        <v>380</v>
      </c>
      <c r="B1111" t="s">
        <v>1717</v>
      </c>
      <c r="C1111" t="s">
        <v>1099</v>
      </c>
      <c r="D1111">
        <v>-4142</v>
      </c>
      <c r="E1111">
        <v>2</v>
      </c>
      <c r="F1111">
        <v>-4142</v>
      </c>
      <c r="G1111">
        <v>2</v>
      </c>
      <c r="H1111">
        <v>-4142</v>
      </c>
      <c r="I1111">
        <v>2</v>
      </c>
      <c r="J1111">
        <v>-4142</v>
      </c>
      <c r="K1111">
        <v>2</v>
      </c>
      <c r="L1111">
        <v>-4142</v>
      </c>
      <c r="M1111">
        <v>2</v>
      </c>
      <c r="N1111">
        <v>-4142</v>
      </c>
      <c r="O1111">
        <v>2</v>
      </c>
    </row>
    <row r="1112" spans="1:15">
      <c r="A1112" t="s">
        <v>380</v>
      </c>
      <c r="B1112" t="s">
        <v>1718</v>
      </c>
      <c r="C1112" t="s">
        <v>1099</v>
      </c>
      <c r="D1112">
        <v>-4142</v>
      </c>
      <c r="E1112">
        <v>2</v>
      </c>
      <c r="F1112">
        <v>-4142</v>
      </c>
      <c r="G1112">
        <v>2</v>
      </c>
      <c r="H1112">
        <v>-4142</v>
      </c>
      <c r="I1112">
        <v>2</v>
      </c>
      <c r="J1112">
        <v>-4142</v>
      </c>
      <c r="K1112">
        <v>2</v>
      </c>
      <c r="L1112">
        <v>-4142</v>
      </c>
      <c r="M1112">
        <v>2</v>
      </c>
      <c r="N1112">
        <v>-4142</v>
      </c>
      <c r="O1112">
        <v>2</v>
      </c>
    </row>
    <row r="1113" spans="1:15">
      <c r="A1113" t="s">
        <v>380</v>
      </c>
      <c r="B1113" t="s">
        <v>1719</v>
      </c>
      <c r="C1113" t="s">
        <v>1099</v>
      </c>
      <c r="D1113">
        <v>-4142</v>
      </c>
      <c r="E1113">
        <v>2</v>
      </c>
      <c r="F1113">
        <v>-4142</v>
      </c>
      <c r="G1113">
        <v>2</v>
      </c>
      <c r="H1113">
        <v>-4142</v>
      </c>
      <c r="I1113">
        <v>2</v>
      </c>
      <c r="J1113">
        <v>-4142</v>
      </c>
      <c r="K1113">
        <v>2</v>
      </c>
      <c r="L1113">
        <v>-4142</v>
      </c>
      <c r="M1113">
        <v>2</v>
      </c>
      <c r="N1113">
        <v>-4142</v>
      </c>
      <c r="O1113">
        <v>2</v>
      </c>
    </row>
    <row r="1114" spans="1:15">
      <c r="A1114" t="s">
        <v>380</v>
      </c>
      <c r="B1114" t="s">
        <v>1720</v>
      </c>
      <c r="C1114" t="s">
        <v>1099</v>
      </c>
      <c r="D1114">
        <v>-4142</v>
      </c>
      <c r="E1114">
        <v>2</v>
      </c>
      <c r="F1114">
        <v>-4142</v>
      </c>
      <c r="G1114">
        <v>2</v>
      </c>
      <c r="H1114">
        <v>-4142</v>
      </c>
      <c r="I1114">
        <v>2</v>
      </c>
      <c r="J1114">
        <v>-4142</v>
      </c>
      <c r="K1114">
        <v>2</v>
      </c>
      <c r="L1114">
        <v>-4142</v>
      </c>
      <c r="M1114">
        <v>2</v>
      </c>
      <c r="N1114">
        <v>-4142</v>
      </c>
      <c r="O1114">
        <v>2</v>
      </c>
    </row>
    <row r="1115" spans="1:15">
      <c r="A1115" t="s">
        <v>380</v>
      </c>
      <c r="B1115" t="s">
        <v>1721</v>
      </c>
      <c r="C1115" t="s">
        <v>1099</v>
      </c>
      <c r="D1115">
        <v>-4142</v>
      </c>
      <c r="E1115">
        <v>2</v>
      </c>
      <c r="F1115">
        <v>-4142</v>
      </c>
      <c r="G1115">
        <v>2</v>
      </c>
      <c r="H1115">
        <v>-4142</v>
      </c>
      <c r="I1115">
        <v>2</v>
      </c>
      <c r="J1115">
        <v>-4142</v>
      </c>
      <c r="K1115">
        <v>2</v>
      </c>
      <c r="L1115">
        <v>-4142</v>
      </c>
      <c r="M1115">
        <v>2</v>
      </c>
      <c r="N1115">
        <v>-4142</v>
      </c>
      <c r="O1115">
        <v>2</v>
      </c>
    </row>
    <row r="1116" spans="1:15">
      <c r="A1116" t="s">
        <v>380</v>
      </c>
      <c r="B1116" t="s">
        <v>1722</v>
      </c>
      <c r="C1116" t="s">
        <v>1099</v>
      </c>
      <c r="D1116">
        <v>-4142</v>
      </c>
      <c r="E1116">
        <v>2</v>
      </c>
      <c r="F1116">
        <v>-4142</v>
      </c>
      <c r="G1116">
        <v>2</v>
      </c>
      <c r="H1116">
        <v>-4142</v>
      </c>
      <c r="I1116">
        <v>2</v>
      </c>
      <c r="J1116">
        <v>-4142</v>
      </c>
      <c r="K1116">
        <v>2</v>
      </c>
      <c r="L1116">
        <v>-4142</v>
      </c>
      <c r="M1116">
        <v>2</v>
      </c>
      <c r="N1116">
        <v>-4142</v>
      </c>
      <c r="O1116">
        <v>2</v>
      </c>
    </row>
    <row r="1117" spans="1:15">
      <c r="A1117" t="s">
        <v>380</v>
      </c>
      <c r="B1117" t="s">
        <v>1723</v>
      </c>
      <c r="C1117" t="s">
        <v>1099</v>
      </c>
      <c r="D1117">
        <v>-4142</v>
      </c>
      <c r="E1117">
        <v>2</v>
      </c>
      <c r="F1117">
        <v>-4142</v>
      </c>
      <c r="G1117">
        <v>2</v>
      </c>
      <c r="H1117">
        <v>-4142</v>
      </c>
      <c r="I1117">
        <v>2</v>
      </c>
      <c r="J1117">
        <v>-4142</v>
      </c>
      <c r="K1117">
        <v>2</v>
      </c>
      <c r="L1117">
        <v>-4142</v>
      </c>
      <c r="M1117">
        <v>2</v>
      </c>
      <c r="N1117">
        <v>-4142</v>
      </c>
      <c r="O1117">
        <v>2</v>
      </c>
    </row>
    <row r="1118" spans="1:15">
      <c r="A1118" t="s">
        <v>380</v>
      </c>
      <c r="B1118" t="s">
        <v>886</v>
      </c>
      <c r="C1118" t="s">
        <v>1099</v>
      </c>
      <c r="D1118">
        <v>-4142</v>
      </c>
      <c r="E1118">
        <v>2</v>
      </c>
      <c r="F1118">
        <v>-4142</v>
      </c>
      <c r="G1118">
        <v>2</v>
      </c>
      <c r="H1118">
        <v>-4142</v>
      </c>
      <c r="I1118">
        <v>2</v>
      </c>
      <c r="J1118">
        <v>-4142</v>
      </c>
      <c r="K1118">
        <v>2</v>
      </c>
      <c r="L1118">
        <v>-4142</v>
      </c>
      <c r="M1118">
        <v>2</v>
      </c>
      <c r="N1118">
        <v>-4142</v>
      </c>
      <c r="O1118">
        <v>2</v>
      </c>
    </row>
    <row r="1119" spans="1:15">
      <c r="A1119" t="s">
        <v>380</v>
      </c>
      <c r="B1119" t="s">
        <v>887</v>
      </c>
      <c r="C1119" t="s">
        <v>1099</v>
      </c>
      <c r="D1119">
        <v>-4142</v>
      </c>
      <c r="E1119">
        <v>2</v>
      </c>
      <c r="F1119">
        <v>-4142</v>
      </c>
      <c r="G1119">
        <v>2</v>
      </c>
      <c r="H1119">
        <v>-4142</v>
      </c>
      <c r="I1119">
        <v>2</v>
      </c>
      <c r="J1119">
        <v>-4142</v>
      </c>
      <c r="K1119">
        <v>2</v>
      </c>
      <c r="L1119">
        <v>-4142</v>
      </c>
      <c r="M1119">
        <v>2</v>
      </c>
      <c r="N1119">
        <v>-4142</v>
      </c>
      <c r="O1119">
        <v>2</v>
      </c>
    </row>
    <row r="1120" spans="1:15">
      <c r="A1120" t="s">
        <v>380</v>
      </c>
      <c r="B1120" t="s">
        <v>888</v>
      </c>
      <c r="C1120" t="s">
        <v>1099</v>
      </c>
      <c r="D1120">
        <v>-4142</v>
      </c>
      <c r="E1120">
        <v>2</v>
      </c>
      <c r="F1120">
        <v>-4142</v>
      </c>
      <c r="G1120">
        <v>2</v>
      </c>
      <c r="H1120">
        <v>-4142</v>
      </c>
      <c r="I1120">
        <v>2</v>
      </c>
      <c r="J1120">
        <v>-4142</v>
      </c>
      <c r="K1120">
        <v>2</v>
      </c>
      <c r="L1120">
        <v>-4142</v>
      </c>
      <c r="M1120">
        <v>2</v>
      </c>
      <c r="N1120">
        <v>-4142</v>
      </c>
      <c r="O1120">
        <v>2</v>
      </c>
    </row>
    <row r="1121" spans="1:15">
      <c r="A1121" t="s">
        <v>380</v>
      </c>
      <c r="B1121" t="s">
        <v>889</v>
      </c>
      <c r="C1121" t="s">
        <v>1099</v>
      </c>
      <c r="D1121">
        <v>-4142</v>
      </c>
      <c r="E1121">
        <v>2</v>
      </c>
      <c r="F1121">
        <v>-4142</v>
      </c>
      <c r="G1121">
        <v>2</v>
      </c>
      <c r="H1121">
        <v>-4142</v>
      </c>
      <c r="I1121">
        <v>2</v>
      </c>
      <c r="J1121">
        <v>-4142</v>
      </c>
      <c r="K1121">
        <v>2</v>
      </c>
      <c r="L1121">
        <v>-4142</v>
      </c>
      <c r="M1121">
        <v>2</v>
      </c>
      <c r="N1121">
        <v>-4142</v>
      </c>
      <c r="O1121">
        <v>2</v>
      </c>
    </row>
    <row r="1122" spans="1:15">
      <c r="A1122" t="s">
        <v>380</v>
      </c>
      <c r="B1122" t="s">
        <v>890</v>
      </c>
      <c r="C1122" t="s">
        <v>1099</v>
      </c>
      <c r="D1122">
        <v>-4142</v>
      </c>
      <c r="E1122">
        <v>2</v>
      </c>
      <c r="F1122">
        <v>-4142</v>
      </c>
      <c r="G1122">
        <v>2</v>
      </c>
      <c r="H1122">
        <v>-4142</v>
      </c>
      <c r="I1122">
        <v>2</v>
      </c>
      <c r="J1122">
        <v>-4142</v>
      </c>
      <c r="K1122">
        <v>2</v>
      </c>
      <c r="L1122">
        <v>-4142</v>
      </c>
      <c r="M1122">
        <v>2</v>
      </c>
      <c r="N1122">
        <v>-4142</v>
      </c>
      <c r="O1122">
        <v>2</v>
      </c>
    </row>
    <row r="1123" spans="1:15">
      <c r="A1123" t="s">
        <v>380</v>
      </c>
      <c r="B1123" t="s">
        <v>891</v>
      </c>
      <c r="C1123" t="s">
        <v>1099</v>
      </c>
      <c r="D1123">
        <v>-4142</v>
      </c>
      <c r="E1123">
        <v>2</v>
      </c>
      <c r="F1123">
        <v>-4142</v>
      </c>
      <c r="G1123">
        <v>2</v>
      </c>
      <c r="H1123">
        <v>-4142</v>
      </c>
      <c r="I1123">
        <v>2</v>
      </c>
      <c r="J1123">
        <v>-4142</v>
      </c>
      <c r="K1123">
        <v>2</v>
      </c>
      <c r="L1123">
        <v>-4142</v>
      </c>
      <c r="M1123">
        <v>2</v>
      </c>
      <c r="N1123">
        <v>-4142</v>
      </c>
      <c r="O1123">
        <v>2</v>
      </c>
    </row>
    <row r="1124" spans="1:15">
      <c r="A1124" t="s">
        <v>380</v>
      </c>
      <c r="B1124" t="s">
        <v>892</v>
      </c>
      <c r="C1124" t="s">
        <v>1099</v>
      </c>
      <c r="D1124">
        <v>-4142</v>
      </c>
      <c r="E1124">
        <v>2</v>
      </c>
      <c r="F1124">
        <v>-4142</v>
      </c>
      <c r="G1124">
        <v>2</v>
      </c>
      <c r="H1124">
        <v>-4142</v>
      </c>
      <c r="I1124">
        <v>2</v>
      </c>
      <c r="J1124">
        <v>-4142</v>
      </c>
      <c r="K1124">
        <v>2</v>
      </c>
      <c r="L1124">
        <v>-4142</v>
      </c>
      <c r="M1124">
        <v>2</v>
      </c>
      <c r="N1124">
        <v>-4142</v>
      </c>
      <c r="O1124">
        <v>2</v>
      </c>
    </row>
    <row r="1125" spans="1:15">
      <c r="A1125" t="s">
        <v>380</v>
      </c>
      <c r="B1125" t="s">
        <v>893</v>
      </c>
      <c r="C1125" t="s">
        <v>1099</v>
      </c>
      <c r="D1125">
        <v>-4142</v>
      </c>
      <c r="E1125">
        <v>2</v>
      </c>
      <c r="F1125">
        <v>-4142</v>
      </c>
      <c r="G1125">
        <v>2</v>
      </c>
      <c r="H1125">
        <v>-4142</v>
      </c>
      <c r="I1125">
        <v>2</v>
      </c>
      <c r="J1125">
        <v>-4142</v>
      </c>
      <c r="K1125">
        <v>2</v>
      </c>
      <c r="L1125">
        <v>-4142</v>
      </c>
      <c r="M1125">
        <v>2</v>
      </c>
      <c r="N1125">
        <v>-4142</v>
      </c>
      <c r="O1125">
        <v>2</v>
      </c>
    </row>
    <row r="1126" spans="1:15">
      <c r="A1126" t="s">
        <v>380</v>
      </c>
      <c r="B1126" t="s">
        <v>894</v>
      </c>
      <c r="C1126" t="s">
        <v>1099</v>
      </c>
      <c r="D1126">
        <v>-4142</v>
      </c>
      <c r="E1126">
        <v>2</v>
      </c>
      <c r="F1126">
        <v>-4142</v>
      </c>
      <c r="G1126">
        <v>2</v>
      </c>
      <c r="H1126">
        <v>-4142</v>
      </c>
      <c r="I1126">
        <v>2</v>
      </c>
      <c r="J1126">
        <v>-4142</v>
      </c>
      <c r="K1126">
        <v>2</v>
      </c>
      <c r="L1126">
        <v>-4142</v>
      </c>
      <c r="M1126">
        <v>2</v>
      </c>
      <c r="N1126">
        <v>-4142</v>
      </c>
      <c r="O1126">
        <v>2</v>
      </c>
    </row>
    <row r="1127" spans="1:15">
      <c r="A1127" t="s">
        <v>380</v>
      </c>
      <c r="B1127" t="s">
        <v>895</v>
      </c>
      <c r="C1127" t="s">
        <v>1099</v>
      </c>
      <c r="D1127">
        <v>-4142</v>
      </c>
      <c r="E1127">
        <v>2</v>
      </c>
      <c r="F1127">
        <v>-4142</v>
      </c>
      <c r="G1127">
        <v>2</v>
      </c>
      <c r="H1127">
        <v>-4142</v>
      </c>
      <c r="I1127">
        <v>2</v>
      </c>
      <c r="J1127">
        <v>-4142</v>
      </c>
      <c r="K1127">
        <v>2</v>
      </c>
      <c r="L1127">
        <v>-4142</v>
      </c>
      <c r="M1127">
        <v>2</v>
      </c>
      <c r="N1127">
        <v>-4142</v>
      </c>
      <c r="O1127">
        <v>2</v>
      </c>
    </row>
    <row r="1128" spans="1:15">
      <c r="A1128" t="s">
        <v>380</v>
      </c>
      <c r="B1128" t="s">
        <v>896</v>
      </c>
      <c r="C1128" t="s">
        <v>1099</v>
      </c>
      <c r="D1128">
        <v>-4142</v>
      </c>
      <c r="E1128">
        <v>2</v>
      </c>
      <c r="F1128">
        <v>-4142</v>
      </c>
      <c r="G1128">
        <v>2</v>
      </c>
      <c r="H1128">
        <v>-4142</v>
      </c>
      <c r="I1128">
        <v>2</v>
      </c>
      <c r="J1128">
        <v>-4142</v>
      </c>
      <c r="K1128">
        <v>2</v>
      </c>
      <c r="L1128">
        <v>-4142</v>
      </c>
      <c r="M1128">
        <v>2</v>
      </c>
      <c r="N1128">
        <v>-4142</v>
      </c>
      <c r="O1128">
        <v>2</v>
      </c>
    </row>
    <row r="1129" spans="1:15">
      <c r="A1129" t="s">
        <v>380</v>
      </c>
      <c r="B1129" t="s">
        <v>897</v>
      </c>
      <c r="C1129" t="s">
        <v>1099</v>
      </c>
      <c r="D1129">
        <v>-4142</v>
      </c>
      <c r="E1129">
        <v>2</v>
      </c>
      <c r="F1129">
        <v>-4142</v>
      </c>
      <c r="G1129">
        <v>2</v>
      </c>
      <c r="H1129">
        <v>-4142</v>
      </c>
      <c r="I1129">
        <v>2</v>
      </c>
      <c r="J1129">
        <v>-4142</v>
      </c>
      <c r="K1129">
        <v>2</v>
      </c>
      <c r="L1129">
        <v>-4142</v>
      </c>
      <c r="M1129">
        <v>2</v>
      </c>
      <c r="N1129">
        <v>-4142</v>
      </c>
      <c r="O1129">
        <v>2</v>
      </c>
    </row>
    <row r="1130" spans="1:15">
      <c r="A1130" t="s">
        <v>380</v>
      </c>
      <c r="B1130" t="s">
        <v>898</v>
      </c>
      <c r="C1130" t="s">
        <v>1099</v>
      </c>
      <c r="D1130">
        <v>-4142</v>
      </c>
      <c r="E1130">
        <v>2</v>
      </c>
      <c r="F1130">
        <v>-4142</v>
      </c>
      <c r="G1130">
        <v>2</v>
      </c>
      <c r="H1130">
        <v>-4142</v>
      </c>
      <c r="I1130">
        <v>2</v>
      </c>
      <c r="J1130">
        <v>-4142</v>
      </c>
      <c r="K1130">
        <v>2</v>
      </c>
      <c r="L1130">
        <v>-4142</v>
      </c>
      <c r="M1130">
        <v>2</v>
      </c>
      <c r="N1130">
        <v>-4142</v>
      </c>
      <c r="O1130">
        <v>2</v>
      </c>
    </row>
    <row r="1131" spans="1:15">
      <c r="A1131" t="s">
        <v>380</v>
      </c>
      <c r="B1131" t="s">
        <v>899</v>
      </c>
      <c r="C1131" t="s">
        <v>1099</v>
      </c>
      <c r="D1131">
        <v>-4142</v>
      </c>
      <c r="E1131">
        <v>2</v>
      </c>
      <c r="F1131">
        <v>-4142</v>
      </c>
      <c r="G1131">
        <v>2</v>
      </c>
      <c r="H1131">
        <v>-4142</v>
      </c>
      <c r="I1131">
        <v>2</v>
      </c>
      <c r="J1131">
        <v>-4142</v>
      </c>
      <c r="K1131">
        <v>2</v>
      </c>
      <c r="L1131">
        <v>-4142</v>
      </c>
      <c r="M1131">
        <v>2</v>
      </c>
      <c r="N1131">
        <v>-4142</v>
      </c>
      <c r="O1131">
        <v>2</v>
      </c>
    </row>
    <row r="1132" spans="1:15">
      <c r="A1132" t="s">
        <v>380</v>
      </c>
      <c r="B1132" t="s">
        <v>1724</v>
      </c>
      <c r="C1132" t="s">
        <v>1099</v>
      </c>
      <c r="D1132">
        <v>-4142</v>
      </c>
      <c r="E1132">
        <v>2</v>
      </c>
      <c r="F1132">
        <v>-4142</v>
      </c>
      <c r="G1132">
        <v>2</v>
      </c>
      <c r="H1132">
        <v>-4142</v>
      </c>
      <c r="I1132">
        <v>2</v>
      </c>
      <c r="J1132">
        <v>-4142</v>
      </c>
      <c r="K1132">
        <v>2</v>
      </c>
      <c r="L1132">
        <v>-4142</v>
      </c>
      <c r="M1132">
        <v>2</v>
      </c>
      <c r="N1132">
        <v>-4142</v>
      </c>
      <c r="O1132">
        <v>2</v>
      </c>
    </row>
    <row r="1133" spans="1:15">
      <c r="A1133" t="s">
        <v>380</v>
      </c>
      <c r="B1133" t="s">
        <v>1725</v>
      </c>
      <c r="C1133" t="s">
        <v>1099</v>
      </c>
      <c r="D1133">
        <v>-4142</v>
      </c>
      <c r="E1133">
        <v>2</v>
      </c>
      <c r="F1133">
        <v>-4142</v>
      </c>
      <c r="G1133">
        <v>2</v>
      </c>
      <c r="H1133">
        <v>-4142</v>
      </c>
      <c r="I1133">
        <v>2</v>
      </c>
      <c r="J1133">
        <v>-4142</v>
      </c>
      <c r="K1133">
        <v>2</v>
      </c>
      <c r="L1133">
        <v>-4142</v>
      </c>
      <c r="M1133">
        <v>2</v>
      </c>
      <c r="N1133">
        <v>-4142</v>
      </c>
      <c r="O1133">
        <v>2</v>
      </c>
    </row>
    <row r="1134" spans="1:15">
      <c r="A1134" t="s">
        <v>380</v>
      </c>
      <c r="B1134" t="s">
        <v>1726</v>
      </c>
      <c r="C1134" t="s">
        <v>1099</v>
      </c>
      <c r="D1134">
        <v>-4142</v>
      </c>
      <c r="E1134">
        <v>2</v>
      </c>
      <c r="F1134">
        <v>-4142</v>
      </c>
      <c r="G1134">
        <v>2</v>
      </c>
      <c r="H1134">
        <v>-4142</v>
      </c>
      <c r="I1134">
        <v>2</v>
      </c>
      <c r="J1134">
        <v>-4142</v>
      </c>
      <c r="K1134">
        <v>2</v>
      </c>
      <c r="L1134">
        <v>-4142</v>
      </c>
      <c r="M1134">
        <v>2</v>
      </c>
      <c r="N1134">
        <v>-4142</v>
      </c>
      <c r="O1134">
        <v>2</v>
      </c>
    </row>
    <row r="1135" spans="1:15">
      <c r="A1135" t="s">
        <v>380</v>
      </c>
      <c r="B1135" t="s">
        <v>1727</v>
      </c>
      <c r="C1135" t="s">
        <v>1099</v>
      </c>
      <c r="D1135">
        <v>-4142</v>
      </c>
      <c r="E1135">
        <v>2</v>
      </c>
      <c r="F1135">
        <v>-4142</v>
      </c>
      <c r="G1135">
        <v>2</v>
      </c>
      <c r="H1135">
        <v>-4142</v>
      </c>
      <c r="I1135">
        <v>2</v>
      </c>
      <c r="J1135">
        <v>-4142</v>
      </c>
      <c r="K1135">
        <v>2</v>
      </c>
      <c r="L1135">
        <v>-4142</v>
      </c>
      <c r="M1135">
        <v>2</v>
      </c>
      <c r="N1135">
        <v>-4142</v>
      </c>
      <c r="O1135">
        <v>2</v>
      </c>
    </row>
    <row r="1136" spans="1:15">
      <c r="A1136" t="s">
        <v>380</v>
      </c>
      <c r="B1136" t="s">
        <v>1728</v>
      </c>
      <c r="C1136" t="s">
        <v>1099</v>
      </c>
      <c r="D1136">
        <v>-4142</v>
      </c>
      <c r="E1136">
        <v>2</v>
      </c>
      <c r="F1136">
        <v>-4142</v>
      </c>
      <c r="G1136">
        <v>2</v>
      </c>
      <c r="H1136">
        <v>-4142</v>
      </c>
      <c r="I1136">
        <v>2</v>
      </c>
      <c r="J1136">
        <v>-4142</v>
      </c>
      <c r="K1136">
        <v>2</v>
      </c>
      <c r="L1136">
        <v>-4142</v>
      </c>
      <c r="M1136">
        <v>2</v>
      </c>
      <c r="N1136">
        <v>-4142</v>
      </c>
      <c r="O1136">
        <v>2</v>
      </c>
    </row>
    <row r="1137" spans="1:15">
      <c r="A1137" t="s">
        <v>380</v>
      </c>
      <c r="B1137" t="s">
        <v>1729</v>
      </c>
      <c r="C1137" t="s">
        <v>1099</v>
      </c>
      <c r="D1137">
        <v>-4142</v>
      </c>
      <c r="E1137">
        <v>2</v>
      </c>
      <c r="F1137">
        <v>-4142</v>
      </c>
      <c r="G1137">
        <v>2</v>
      </c>
      <c r="H1137">
        <v>-4142</v>
      </c>
      <c r="I1137">
        <v>2</v>
      </c>
      <c r="J1137">
        <v>-4142</v>
      </c>
      <c r="K1137">
        <v>2</v>
      </c>
      <c r="L1137">
        <v>-4142</v>
      </c>
      <c r="M1137">
        <v>2</v>
      </c>
      <c r="N1137">
        <v>-4142</v>
      </c>
      <c r="O1137">
        <v>2</v>
      </c>
    </row>
    <row r="1138" spans="1:15">
      <c r="A1138" t="s">
        <v>380</v>
      </c>
      <c r="B1138" t="s">
        <v>1730</v>
      </c>
      <c r="C1138" t="s">
        <v>1099</v>
      </c>
      <c r="D1138">
        <v>-4142</v>
      </c>
      <c r="E1138">
        <v>2</v>
      </c>
      <c r="F1138">
        <v>-4142</v>
      </c>
      <c r="G1138">
        <v>2</v>
      </c>
      <c r="H1138">
        <v>-4142</v>
      </c>
      <c r="I1138">
        <v>2</v>
      </c>
      <c r="J1138">
        <v>-4142</v>
      </c>
      <c r="K1138">
        <v>2</v>
      </c>
      <c r="L1138">
        <v>-4142</v>
      </c>
      <c r="M1138">
        <v>2</v>
      </c>
      <c r="N1138">
        <v>-4142</v>
      </c>
      <c r="O1138">
        <v>2</v>
      </c>
    </row>
    <row r="1139" spans="1:15">
      <c r="A1139" t="s">
        <v>380</v>
      </c>
      <c r="B1139" t="s">
        <v>1731</v>
      </c>
      <c r="C1139" t="s">
        <v>1099</v>
      </c>
      <c r="D1139">
        <v>-4142</v>
      </c>
      <c r="E1139">
        <v>2</v>
      </c>
      <c r="F1139">
        <v>-4142</v>
      </c>
      <c r="G1139">
        <v>2</v>
      </c>
      <c r="H1139">
        <v>-4142</v>
      </c>
      <c r="I1139">
        <v>2</v>
      </c>
      <c r="J1139">
        <v>-4142</v>
      </c>
      <c r="K1139">
        <v>2</v>
      </c>
      <c r="L1139">
        <v>-4142</v>
      </c>
      <c r="M1139">
        <v>2</v>
      </c>
      <c r="N1139">
        <v>-4142</v>
      </c>
      <c r="O1139">
        <v>2</v>
      </c>
    </row>
    <row r="1140" spans="1:15">
      <c r="A1140" t="s">
        <v>380</v>
      </c>
      <c r="B1140" t="s">
        <v>1732</v>
      </c>
      <c r="C1140" t="s">
        <v>1099</v>
      </c>
      <c r="D1140">
        <v>-4142</v>
      </c>
      <c r="E1140">
        <v>2</v>
      </c>
      <c r="F1140">
        <v>-4142</v>
      </c>
      <c r="G1140">
        <v>2</v>
      </c>
      <c r="H1140">
        <v>-4142</v>
      </c>
      <c r="I1140">
        <v>2</v>
      </c>
      <c r="J1140">
        <v>-4142</v>
      </c>
      <c r="K1140">
        <v>2</v>
      </c>
      <c r="L1140">
        <v>-4142</v>
      </c>
      <c r="M1140">
        <v>2</v>
      </c>
      <c r="N1140">
        <v>-4142</v>
      </c>
      <c r="O1140">
        <v>2</v>
      </c>
    </row>
    <row r="1141" spans="1:15">
      <c r="A1141" t="s">
        <v>380</v>
      </c>
      <c r="B1141" t="s">
        <v>1733</v>
      </c>
      <c r="C1141" t="s">
        <v>1099</v>
      </c>
      <c r="D1141">
        <v>-4142</v>
      </c>
      <c r="E1141">
        <v>2</v>
      </c>
      <c r="F1141">
        <v>-4142</v>
      </c>
      <c r="G1141">
        <v>2</v>
      </c>
      <c r="H1141">
        <v>-4142</v>
      </c>
      <c r="I1141">
        <v>2</v>
      </c>
      <c r="J1141">
        <v>-4142</v>
      </c>
      <c r="K1141">
        <v>2</v>
      </c>
      <c r="L1141">
        <v>-4142</v>
      </c>
      <c r="M1141">
        <v>2</v>
      </c>
      <c r="N1141">
        <v>-4142</v>
      </c>
      <c r="O1141">
        <v>2</v>
      </c>
    </row>
    <row r="1142" spans="1:15">
      <c r="A1142" t="s">
        <v>380</v>
      </c>
      <c r="B1142" t="s">
        <v>1734</v>
      </c>
      <c r="C1142" t="s">
        <v>1099</v>
      </c>
      <c r="D1142">
        <v>-4142</v>
      </c>
      <c r="E1142">
        <v>2</v>
      </c>
      <c r="F1142">
        <v>-4142</v>
      </c>
      <c r="G1142">
        <v>2</v>
      </c>
      <c r="H1142">
        <v>-4142</v>
      </c>
      <c r="I1142">
        <v>2</v>
      </c>
      <c r="J1142">
        <v>-4142</v>
      </c>
      <c r="K1142">
        <v>2</v>
      </c>
      <c r="L1142">
        <v>-4142</v>
      </c>
      <c r="M1142">
        <v>2</v>
      </c>
      <c r="N1142">
        <v>-4142</v>
      </c>
      <c r="O1142">
        <v>2</v>
      </c>
    </row>
    <row r="1143" spans="1:15">
      <c r="A1143" t="s">
        <v>380</v>
      </c>
      <c r="B1143" t="s">
        <v>1735</v>
      </c>
      <c r="C1143" t="s">
        <v>1099</v>
      </c>
      <c r="D1143">
        <v>-4142</v>
      </c>
      <c r="E1143">
        <v>2</v>
      </c>
      <c r="F1143">
        <v>-4142</v>
      </c>
      <c r="G1143">
        <v>2</v>
      </c>
      <c r="H1143">
        <v>-4142</v>
      </c>
      <c r="I1143">
        <v>2</v>
      </c>
      <c r="J1143">
        <v>-4142</v>
      </c>
      <c r="K1143">
        <v>2</v>
      </c>
      <c r="L1143">
        <v>-4142</v>
      </c>
      <c r="M1143">
        <v>2</v>
      </c>
      <c r="N1143">
        <v>-4142</v>
      </c>
      <c r="O1143">
        <v>2</v>
      </c>
    </row>
    <row r="1144" spans="1:15">
      <c r="A1144" t="s">
        <v>380</v>
      </c>
      <c r="B1144" t="s">
        <v>1736</v>
      </c>
      <c r="C1144" t="s">
        <v>1099</v>
      </c>
      <c r="D1144">
        <v>-4142</v>
      </c>
      <c r="E1144">
        <v>2</v>
      </c>
      <c r="F1144">
        <v>-4142</v>
      </c>
      <c r="G1144">
        <v>2</v>
      </c>
      <c r="H1144">
        <v>-4142</v>
      </c>
      <c r="I1144">
        <v>2</v>
      </c>
      <c r="J1144">
        <v>-4142</v>
      </c>
      <c r="K1144">
        <v>2</v>
      </c>
      <c r="L1144">
        <v>-4142</v>
      </c>
      <c r="M1144">
        <v>2</v>
      </c>
      <c r="N1144">
        <v>-4142</v>
      </c>
      <c r="O1144">
        <v>2</v>
      </c>
    </row>
    <row r="1145" spans="1:15">
      <c r="A1145" t="s">
        <v>380</v>
      </c>
      <c r="B1145" t="s">
        <v>1737</v>
      </c>
      <c r="C1145" t="s">
        <v>1099</v>
      </c>
      <c r="D1145">
        <v>-4142</v>
      </c>
      <c r="E1145">
        <v>2</v>
      </c>
      <c r="F1145">
        <v>-4142</v>
      </c>
      <c r="G1145">
        <v>2</v>
      </c>
      <c r="H1145">
        <v>-4142</v>
      </c>
      <c r="I1145">
        <v>2</v>
      </c>
      <c r="J1145">
        <v>-4142</v>
      </c>
      <c r="K1145">
        <v>2</v>
      </c>
      <c r="L1145">
        <v>-4142</v>
      </c>
      <c r="M1145">
        <v>2</v>
      </c>
      <c r="N1145">
        <v>-4142</v>
      </c>
      <c r="O1145">
        <v>2</v>
      </c>
    </row>
    <row r="1146" spans="1:15">
      <c r="A1146" t="s">
        <v>380</v>
      </c>
      <c r="B1146" t="s">
        <v>1738</v>
      </c>
      <c r="C1146" t="s">
        <v>1099</v>
      </c>
      <c r="D1146">
        <v>-4142</v>
      </c>
      <c r="E1146">
        <v>2</v>
      </c>
      <c r="F1146">
        <v>-4142</v>
      </c>
      <c r="G1146">
        <v>2</v>
      </c>
      <c r="H1146">
        <v>-4142</v>
      </c>
      <c r="I1146">
        <v>2</v>
      </c>
      <c r="J1146">
        <v>-4142</v>
      </c>
      <c r="K1146">
        <v>2</v>
      </c>
      <c r="L1146">
        <v>-4142</v>
      </c>
      <c r="M1146">
        <v>2</v>
      </c>
      <c r="N1146">
        <v>-4142</v>
      </c>
      <c r="O1146">
        <v>2</v>
      </c>
    </row>
    <row r="1147" spans="1:15">
      <c r="A1147" t="s">
        <v>380</v>
      </c>
      <c r="B1147" t="s">
        <v>1739</v>
      </c>
      <c r="C1147" t="s">
        <v>1099</v>
      </c>
      <c r="D1147">
        <v>-4142</v>
      </c>
      <c r="E1147">
        <v>2</v>
      </c>
      <c r="F1147">
        <v>-4142</v>
      </c>
      <c r="G1147">
        <v>2</v>
      </c>
      <c r="H1147">
        <v>-4142</v>
      </c>
      <c r="I1147">
        <v>2</v>
      </c>
      <c r="J1147">
        <v>-4142</v>
      </c>
      <c r="K1147">
        <v>2</v>
      </c>
      <c r="L1147">
        <v>-4142</v>
      </c>
      <c r="M1147">
        <v>2</v>
      </c>
      <c r="N1147">
        <v>-4142</v>
      </c>
      <c r="O1147">
        <v>2</v>
      </c>
    </row>
    <row r="1148" spans="1:15">
      <c r="A1148" t="s">
        <v>380</v>
      </c>
      <c r="B1148" t="s">
        <v>1740</v>
      </c>
      <c r="C1148" t="s">
        <v>1099</v>
      </c>
      <c r="D1148">
        <v>-4142</v>
      </c>
      <c r="E1148">
        <v>2</v>
      </c>
      <c r="F1148">
        <v>-4142</v>
      </c>
      <c r="G1148">
        <v>2</v>
      </c>
      <c r="H1148">
        <v>-4142</v>
      </c>
      <c r="I1148">
        <v>2</v>
      </c>
      <c r="J1148">
        <v>-4142</v>
      </c>
      <c r="K1148">
        <v>2</v>
      </c>
      <c r="L1148">
        <v>-4142</v>
      </c>
      <c r="M1148">
        <v>2</v>
      </c>
      <c r="N1148">
        <v>-4142</v>
      </c>
      <c r="O1148">
        <v>2</v>
      </c>
    </row>
    <row r="1149" spans="1:15">
      <c r="A1149" t="s">
        <v>380</v>
      </c>
      <c r="B1149" t="s">
        <v>900</v>
      </c>
      <c r="C1149" t="s">
        <v>1099</v>
      </c>
      <c r="D1149">
        <v>-4142</v>
      </c>
      <c r="E1149">
        <v>2</v>
      </c>
      <c r="F1149">
        <v>-4142</v>
      </c>
      <c r="G1149">
        <v>2</v>
      </c>
      <c r="H1149">
        <v>-4142</v>
      </c>
      <c r="I1149">
        <v>2</v>
      </c>
      <c r="J1149">
        <v>-4142</v>
      </c>
      <c r="K1149">
        <v>2</v>
      </c>
      <c r="L1149">
        <v>-4142</v>
      </c>
      <c r="M1149">
        <v>2</v>
      </c>
      <c r="N1149">
        <v>-4142</v>
      </c>
      <c r="O1149">
        <v>2</v>
      </c>
    </row>
    <row r="1150" spans="1:15">
      <c r="A1150" t="s">
        <v>380</v>
      </c>
      <c r="B1150" t="s">
        <v>901</v>
      </c>
      <c r="C1150" t="s">
        <v>1099</v>
      </c>
      <c r="D1150">
        <v>-4142</v>
      </c>
      <c r="E1150">
        <v>2</v>
      </c>
      <c r="F1150">
        <v>-4142</v>
      </c>
      <c r="G1150">
        <v>2</v>
      </c>
      <c r="H1150">
        <v>-4142</v>
      </c>
      <c r="I1150">
        <v>2</v>
      </c>
      <c r="J1150">
        <v>-4142</v>
      </c>
      <c r="K1150">
        <v>2</v>
      </c>
      <c r="L1150">
        <v>-4142</v>
      </c>
      <c r="M1150">
        <v>2</v>
      </c>
      <c r="N1150">
        <v>-4142</v>
      </c>
      <c r="O1150">
        <v>2</v>
      </c>
    </row>
    <row r="1151" spans="1:15">
      <c r="A1151" t="s">
        <v>380</v>
      </c>
      <c r="B1151" t="s">
        <v>902</v>
      </c>
      <c r="C1151" t="s">
        <v>1099</v>
      </c>
      <c r="D1151">
        <v>-4142</v>
      </c>
      <c r="E1151">
        <v>2</v>
      </c>
      <c r="F1151">
        <v>-4142</v>
      </c>
      <c r="G1151">
        <v>2</v>
      </c>
      <c r="H1151">
        <v>-4142</v>
      </c>
      <c r="I1151">
        <v>2</v>
      </c>
      <c r="J1151">
        <v>-4142</v>
      </c>
      <c r="K1151">
        <v>2</v>
      </c>
      <c r="L1151">
        <v>-4142</v>
      </c>
      <c r="M1151">
        <v>2</v>
      </c>
      <c r="N1151">
        <v>-4142</v>
      </c>
      <c r="O1151">
        <v>2</v>
      </c>
    </row>
    <row r="1152" spans="1:15">
      <c r="A1152" t="s">
        <v>380</v>
      </c>
      <c r="B1152" t="s">
        <v>903</v>
      </c>
      <c r="C1152" t="s">
        <v>1099</v>
      </c>
      <c r="D1152">
        <v>-4142</v>
      </c>
      <c r="E1152">
        <v>2</v>
      </c>
      <c r="F1152">
        <v>-4142</v>
      </c>
      <c r="G1152">
        <v>2</v>
      </c>
      <c r="H1152">
        <v>-4142</v>
      </c>
      <c r="I1152">
        <v>2</v>
      </c>
      <c r="J1152">
        <v>-4142</v>
      </c>
      <c r="K1152">
        <v>2</v>
      </c>
      <c r="L1152">
        <v>-4142</v>
      </c>
      <c r="M1152">
        <v>2</v>
      </c>
      <c r="N1152">
        <v>-4142</v>
      </c>
      <c r="O1152">
        <v>2</v>
      </c>
    </row>
    <row r="1153" spans="1:15">
      <c r="A1153" t="s">
        <v>380</v>
      </c>
      <c r="B1153" t="s">
        <v>904</v>
      </c>
      <c r="C1153" t="s">
        <v>1099</v>
      </c>
      <c r="D1153">
        <v>-4142</v>
      </c>
      <c r="E1153">
        <v>2</v>
      </c>
      <c r="F1153">
        <v>-4142</v>
      </c>
      <c r="G1153">
        <v>2</v>
      </c>
      <c r="H1153">
        <v>-4142</v>
      </c>
      <c r="I1153">
        <v>2</v>
      </c>
      <c r="J1153">
        <v>-4142</v>
      </c>
      <c r="K1153">
        <v>2</v>
      </c>
      <c r="L1153">
        <v>-4142</v>
      </c>
      <c r="M1153">
        <v>2</v>
      </c>
      <c r="N1153">
        <v>-4142</v>
      </c>
      <c r="O1153">
        <v>2</v>
      </c>
    </row>
    <row r="1154" spans="1:15">
      <c r="A1154" t="s">
        <v>380</v>
      </c>
      <c r="B1154" t="s">
        <v>905</v>
      </c>
      <c r="C1154" t="s">
        <v>1099</v>
      </c>
      <c r="D1154">
        <v>-4142</v>
      </c>
      <c r="E1154">
        <v>2</v>
      </c>
      <c r="F1154">
        <v>-4142</v>
      </c>
      <c r="G1154">
        <v>2</v>
      </c>
      <c r="H1154">
        <v>-4142</v>
      </c>
      <c r="I1154">
        <v>2</v>
      </c>
      <c r="J1154">
        <v>-4142</v>
      </c>
      <c r="K1154">
        <v>2</v>
      </c>
      <c r="L1154">
        <v>-4142</v>
      </c>
      <c r="M1154">
        <v>2</v>
      </c>
      <c r="N1154">
        <v>-4142</v>
      </c>
      <c r="O1154">
        <v>2</v>
      </c>
    </row>
    <row r="1155" spans="1:15">
      <c r="A1155" t="s">
        <v>380</v>
      </c>
      <c r="B1155" t="s">
        <v>906</v>
      </c>
      <c r="C1155" t="s">
        <v>1099</v>
      </c>
      <c r="D1155">
        <v>-4142</v>
      </c>
      <c r="E1155">
        <v>2</v>
      </c>
      <c r="F1155">
        <v>-4142</v>
      </c>
      <c r="G1155">
        <v>2</v>
      </c>
      <c r="H1155">
        <v>-4142</v>
      </c>
      <c r="I1155">
        <v>2</v>
      </c>
      <c r="J1155">
        <v>-4142</v>
      </c>
      <c r="K1155">
        <v>2</v>
      </c>
      <c r="L1155">
        <v>-4142</v>
      </c>
      <c r="M1155">
        <v>2</v>
      </c>
      <c r="N1155">
        <v>-4142</v>
      </c>
      <c r="O1155">
        <v>2</v>
      </c>
    </row>
    <row r="1156" spans="1:15">
      <c r="A1156" t="s">
        <v>380</v>
      </c>
      <c r="B1156" t="s">
        <v>907</v>
      </c>
      <c r="C1156" t="s">
        <v>1099</v>
      </c>
      <c r="D1156">
        <v>-4142</v>
      </c>
      <c r="E1156">
        <v>2</v>
      </c>
      <c r="F1156">
        <v>-4142</v>
      </c>
      <c r="G1156">
        <v>2</v>
      </c>
      <c r="H1156">
        <v>-4142</v>
      </c>
      <c r="I1156">
        <v>2</v>
      </c>
      <c r="J1156">
        <v>-4142</v>
      </c>
      <c r="K1156">
        <v>2</v>
      </c>
      <c r="L1156">
        <v>-4142</v>
      </c>
      <c r="M1156">
        <v>2</v>
      </c>
      <c r="N1156">
        <v>-4142</v>
      </c>
      <c r="O1156">
        <v>2</v>
      </c>
    </row>
    <row r="1157" spans="1:15">
      <c r="A1157" t="s">
        <v>380</v>
      </c>
      <c r="B1157" t="s">
        <v>908</v>
      </c>
      <c r="C1157" t="s">
        <v>1099</v>
      </c>
      <c r="D1157">
        <v>-4142</v>
      </c>
      <c r="E1157">
        <v>2</v>
      </c>
      <c r="F1157">
        <v>-4142</v>
      </c>
      <c r="G1157">
        <v>2</v>
      </c>
      <c r="H1157">
        <v>-4142</v>
      </c>
      <c r="I1157">
        <v>2</v>
      </c>
      <c r="J1157">
        <v>-4142</v>
      </c>
      <c r="K1157">
        <v>2</v>
      </c>
      <c r="L1157">
        <v>-4142</v>
      </c>
      <c r="M1157">
        <v>2</v>
      </c>
      <c r="N1157">
        <v>-4142</v>
      </c>
      <c r="O1157">
        <v>2</v>
      </c>
    </row>
    <row r="1158" spans="1:15">
      <c r="A1158" t="s">
        <v>380</v>
      </c>
      <c r="B1158" t="s">
        <v>909</v>
      </c>
      <c r="C1158" t="s">
        <v>1099</v>
      </c>
      <c r="D1158">
        <v>-4142</v>
      </c>
      <c r="E1158">
        <v>2</v>
      </c>
      <c r="F1158">
        <v>-4142</v>
      </c>
      <c r="G1158">
        <v>2</v>
      </c>
      <c r="H1158">
        <v>-4142</v>
      </c>
      <c r="I1158">
        <v>2</v>
      </c>
      <c r="J1158">
        <v>-4142</v>
      </c>
      <c r="K1158">
        <v>2</v>
      </c>
      <c r="L1158">
        <v>-4142</v>
      </c>
      <c r="M1158">
        <v>2</v>
      </c>
      <c r="N1158">
        <v>-4142</v>
      </c>
      <c r="O1158">
        <v>2</v>
      </c>
    </row>
    <row r="1159" spans="1:15">
      <c r="A1159" t="s">
        <v>380</v>
      </c>
      <c r="B1159" t="s">
        <v>910</v>
      </c>
      <c r="C1159" t="s">
        <v>1099</v>
      </c>
      <c r="D1159">
        <v>-4142</v>
      </c>
      <c r="E1159">
        <v>2</v>
      </c>
      <c r="F1159">
        <v>-4142</v>
      </c>
      <c r="G1159">
        <v>2</v>
      </c>
      <c r="H1159">
        <v>-4142</v>
      </c>
      <c r="I1159">
        <v>2</v>
      </c>
      <c r="J1159">
        <v>-4142</v>
      </c>
      <c r="K1159">
        <v>2</v>
      </c>
      <c r="L1159">
        <v>-4142</v>
      </c>
      <c r="M1159">
        <v>2</v>
      </c>
      <c r="N1159">
        <v>-4142</v>
      </c>
      <c r="O1159">
        <v>2</v>
      </c>
    </row>
    <row r="1160" spans="1:15">
      <c r="A1160" t="s">
        <v>380</v>
      </c>
      <c r="B1160" t="s">
        <v>911</v>
      </c>
      <c r="C1160" t="s">
        <v>1099</v>
      </c>
      <c r="D1160">
        <v>-4142</v>
      </c>
      <c r="E1160">
        <v>2</v>
      </c>
      <c r="F1160">
        <v>-4142</v>
      </c>
      <c r="G1160">
        <v>2</v>
      </c>
      <c r="H1160">
        <v>-4142</v>
      </c>
      <c r="I1160">
        <v>2</v>
      </c>
      <c r="J1160">
        <v>-4142</v>
      </c>
      <c r="K1160">
        <v>2</v>
      </c>
      <c r="L1160">
        <v>-4142</v>
      </c>
      <c r="M1160">
        <v>2</v>
      </c>
      <c r="N1160">
        <v>-4142</v>
      </c>
      <c r="O1160">
        <v>2</v>
      </c>
    </row>
    <row r="1161" spans="1:15">
      <c r="A1161" t="s">
        <v>380</v>
      </c>
      <c r="B1161" t="s">
        <v>912</v>
      </c>
      <c r="C1161" t="s">
        <v>1099</v>
      </c>
      <c r="D1161">
        <v>-4142</v>
      </c>
      <c r="E1161">
        <v>2</v>
      </c>
      <c r="F1161">
        <v>-4142</v>
      </c>
      <c r="G1161">
        <v>2</v>
      </c>
      <c r="H1161">
        <v>-4142</v>
      </c>
      <c r="I1161">
        <v>2</v>
      </c>
      <c r="J1161">
        <v>-4142</v>
      </c>
      <c r="K1161">
        <v>2</v>
      </c>
      <c r="L1161">
        <v>-4142</v>
      </c>
      <c r="M1161">
        <v>2</v>
      </c>
      <c r="N1161">
        <v>-4142</v>
      </c>
      <c r="O1161">
        <v>2</v>
      </c>
    </row>
    <row r="1162" spans="1:15">
      <c r="A1162" t="s">
        <v>380</v>
      </c>
      <c r="B1162" t="s">
        <v>913</v>
      </c>
      <c r="C1162" t="s">
        <v>1099</v>
      </c>
      <c r="D1162">
        <v>-4142</v>
      </c>
      <c r="E1162">
        <v>2</v>
      </c>
      <c r="F1162">
        <v>-4142</v>
      </c>
      <c r="G1162">
        <v>2</v>
      </c>
      <c r="H1162">
        <v>-4142</v>
      </c>
      <c r="I1162">
        <v>2</v>
      </c>
      <c r="J1162">
        <v>-4142</v>
      </c>
      <c r="K1162">
        <v>2</v>
      </c>
      <c r="L1162">
        <v>-4142</v>
      </c>
      <c r="M1162">
        <v>2</v>
      </c>
      <c r="N1162">
        <v>-4142</v>
      </c>
      <c r="O1162">
        <v>2</v>
      </c>
    </row>
    <row r="1163" spans="1:15">
      <c r="A1163" t="s">
        <v>380</v>
      </c>
      <c r="B1163" t="s">
        <v>1741</v>
      </c>
      <c r="C1163" t="s">
        <v>1099</v>
      </c>
      <c r="D1163">
        <v>-4142</v>
      </c>
      <c r="E1163">
        <v>2</v>
      </c>
      <c r="F1163">
        <v>-4142</v>
      </c>
      <c r="G1163">
        <v>2</v>
      </c>
      <c r="H1163">
        <v>-4142</v>
      </c>
      <c r="I1163">
        <v>2</v>
      </c>
      <c r="J1163">
        <v>-4142</v>
      </c>
      <c r="K1163">
        <v>2</v>
      </c>
      <c r="L1163">
        <v>-4142</v>
      </c>
      <c r="M1163">
        <v>2</v>
      </c>
      <c r="N1163">
        <v>-4142</v>
      </c>
      <c r="O1163">
        <v>2</v>
      </c>
    </row>
    <row r="1164" spans="1:15">
      <c r="A1164" t="s">
        <v>380</v>
      </c>
      <c r="B1164" t="s">
        <v>1742</v>
      </c>
      <c r="C1164" t="s">
        <v>1099</v>
      </c>
      <c r="D1164">
        <v>-4142</v>
      </c>
      <c r="E1164">
        <v>2</v>
      </c>
      <c r="F1164">
        <v>-4142</v>
      </c>
      <c r="G1164">
        <v>2</v>
      </c>
      <c r="H1164">
        <v>-4142</v>
      </c>
      <c r="I1164">
        <v>2</v>
      </c>
      <c r="J1164">
        <v>-4142</v>
      </c>
      <c r="K1164">
        <v>2</v>
      </c>
      <c r="L1164">
        <v>-4142</v>
      </c>
      <c r="M1164">
        <v>2</v>
      </c>
      <c r="N1164">
        <v>-4142</v>
      </c>
      <c r="O1164">
        <v>2</v>
      </c>
    </row>
    <row r="1165" spans="1:15">
      <c r="A1165" t="s">
        <v>380</v>
      </c>
      <c r="B1165" t="s">
        <v>1743</v>
      </c>
      <c r="C1165" t="s">
        <v>1099</v>
      </c>
      <c r="D1165">
        <v>-4142</v>
      </c>
      <c r="E1165">
        <v>2</v>
      </c>
      <c r="F1165">
        <v>-4142</v>
      </c>
      <c r="G1165">
        <v>2</v>
      </c>
      <c r="H1165">
        <v>-4142</v>
      </c>
      <c r="I1165">
        <v>2</v>
      </c>
      <c r="J1165">
        <v>-4142</v>
      </c>
      <c r="K1165">
        <v>2</v>
      </c>
      <c r="L1165">
        <v>-4142</v>
      </c>
      <c r="M1165">
        <v>2</v>
      </c>
      <c r="N1165">
        <v>-4142</v>
      </c>
      <c r="O1165">
        <v>2</v>
      </c>
    </row>
    <row r="1166" spans="1:15">
      <c r="A1166" t="s">
        <v>380</v>
      </c>
      <c r="B1166" t="s">
        <v>1744</v>
      </c>
      <c r="C1166" t="s">
        <v>1099</v>
      </c>
      <c r="D1166">
        <v>-4142</v>
      </c>
      <c r="E1166">
        <v>2</v>
      </c>
      <c r="F1166">
        <v>-4142</v>
      </c>
      <c r="G1166">
        <v>2</v>
      </c>
      <c r="H1166">
        <v>-4142</v>
      </c>
      <c r="I1166">
        <v>2</v>
      </c>
      <c r="J1166">
        <v>-4142</v>
      </c>
      <c r="K1166">
        <v>2</v>
      </c>
      <c r="L1166">
        <v>-4142</v>
      </c>
      <c r="M1166">
        <v>2</v>
      </c>
      <c r="N1166">
        <v>-4142</v>
      </c>
      <c r="O1166">
        <v>2</v>
      </c>
    </row>
    <row r="1167" spans="1:15">
      <c r="A1167" t="s">
        <v>380</v>
      </c>
      <c r="B1167" t="s">
        <v>1745</v>
      </c>
      <c r="C1167" t="s">
        <v>1099</v>
      </c>
      <c r="D1167">
        <v>-4142</v>
      </c>
      <c r="E1167">
        <v>2</v>
      </c>
      <c r="F1167">
        <v>-4142</v>
      </c>
      <c r="G1167">
        <v>2</v>
      </c>
      <c r="H1167">
        <v>-4142</v>
      </c>
      <c r="I1167">
        <v>2</v>
      </c>
      <c r="J1167">
        <v>-4142</v>
      </c>
      <c r="K1167">
        <v>2</v>
      </c>
      <c r="L1167">
        <v>-4142</v>
      </c>
      <c r="M1167">
        <v>2</v>
      </c>
      <c r="N1167">
        <v>-4142</v>
      </c>
      <c r="O1167">
        <v>2</v>
      </c>
    </row>
    <row r="1168" spans="1:15">
      <c r="A1168" t="s">
        <v>380</v>
      </c>
      <c r="B1168" t="s">
        <v>1746</v>
      </c>
      <c r="C1168" t="s">
        <v>1099</v>
      </c>
      <c r="D1168">
        <v>-4142</v>
      </c>
      <c r="E1168">
        <v>2</v>
      </c>
      <c r="F1168">
        <v>-4142</v>
      </c>
      <c r="G1168">
        <v>2</v>
      </c>
      <c r="H1168">
        <v>-4142</v>
      </c>
      <c r="I1168">
        <v>2</v>
      </c>
      <c r="J1168">
        <v>-4142</v>
      </c>
      <c r="K1168">
        <v>2</v>
      </c>
      <c r="L1168">
        <v>-4142</v>
      </c>
      <c r="M1168">
        <v>2</v>
      </c>
      <c r="N1168">
        <v>-4142</v>
      </c>
      <c r="O1168">
        <v>2</v>
      </c>
    </row>
    <row r="1169" spans="1:15">
      <c r="A1169" t="s">
        <v>380</v>
      </c>
      <c r="B1169" t="s">
        <v>1747</v>
      </c>
      <c r="C1169" t="s">
        <v>1099</v>
      </c>
      <c r="D1169">
        <v>-4142</v>
      </c>
      <c r="E1169">
        <v>2</v>
      </c>
      <c r="F1169">
        <v>-4142</v>
      </c>
      <c r="G1169">
        <v>2</v>
      </c>
      <c r="H1169">
        <v>-4142</v>
      </c>
      <c r="I1169">
        <v>2</v>
      </c>
      <c r="J1169">
        <v>-4142</v>
      </c>
      <c r="K1169">
        <v>2</v>
      </c>
      <c r="L1169">
        <v>-4142</v>
      </c>
      <c r="M1169">
        <v>2</v>
      </c>
      <c r="N1169">
        <v>-4142</v>
      </c>
      <c r="O1169">
        <v>2</v>
      </c>
    </row>
    <row r="1170" spans="1:15">
      <c r="A1170" t="s">
        <v>380</v>
      </c>
      <c r="B1170" t="s">
        <v>1748</v>
      </c>
      <c r="C1170" t="s">
        <v>1099</v>
      </c>
      <c r="D1170">
        <v>-4142</v>
      </c>
      <c r="E1170">
        <v>2</v>
      </c>
      <c r="F1170">
        <v>-4142</v>
      </c>
      <c r="G1170">
        <v>2</v>
      </c>
      <c r="H1170">
        <v>-4142</v>
      </c>
      <c r="I1170">
        <v>2</v>
      </c>
      <c r="J1170">
        <v>-4142</v>
      </c>
      <c r="K1170">
        <v>2</v>
      </c>
      <c r="L1170">
        <v>-4142</v>
      </c>
      <c r="M1170">
        <v>2</v>
      </c>
      <c r="N1170">
        <v>-4142</v>
      </c>
      <c r="O1170">
        <v>2</v>
      </c>
    </row>
    <row r="1171" spans="1:15">
      <c r="A1171" t="s">
        <v>380</v>
      </c>
      <c r="B1171" t="s">
        <v>1749</v>
      </c>
      <c r="C1171" t="s">
        <v>1099</v>
      </c>
      <c r="D1171">
        <v>-4142</v>
      </c>
      <c r="E1171">
        <v>2</v>
      </c>
      <c r="F1171">
        <v>-4142</v>
      </c>
      <c r="G1171">
        <v>2</v>
      </c>
      <c r="H1171">
        <v>-4142</v>
      </c>
      <c r="I1171">
        <v>2</v>
      </c>
      <c r="J1171">
        <v>-4142</v>
      </c>
      <c r="K1171">
        <v>2</v>
      </c>
      <c r="L1171">
        <v>-4142</v>
      </c>
      <c r="M1171">
        <v>2</v>
      </c>
      <c r="N1171">
        <v>-4142</v>
      </c>
      <c r="O1171">
        <v>2</v>
      </c>
    </row>
    <row r="1172" spans="1:15">
      <c r="A1172" t="s">
        <v>380</v>
      </c>
      <c r="B1172" t="s">
        <v>1750</v>
      </c>
      <c r="C1172" t="s">
        <v>1099</v>
      </c>
      <c r="D1172">
        <v>-4142</v>
      </c>
      <c r="E1172">
        <v>2</v>
      </c>
      <c r="F1172">
        <v>-4142</v>
      </c>
      <c r="G1172">
        <v>2</v>
      </c>
      <c r="H1172">
        <v>-4142</v>
      </c>
      <c r="I1172">
        <v>2</v>
      </c>
      <c r="J1172">
        <v>-4142</v>
      </c>
      <c r="K1172">
        <v>2</v>
      </c>
      <c r="L1172">
        <v>-4142</v>
      </c>
      <c r="M1172">
        <v>2</v>
      </c>
      <c r="N1172">
        <v>-4142</v>
      </c>
      <c r="O1172">
        <v>2</v>
      </c>
    </row>
    <row r="1173" spans="1:15">
      <c r="A1173" t="s">
        <v>380</v>
      </c>
      <c r="B1173" t="s">
        <v>1751</v>
      </c>
      <c r="C1173" t="s">
        <v>1099</v>
      </c>
      <c r="D1173">
        <v>-4142</v>
      </c>
      <c r="E1173">
        <v>2</v>
      </c>
      <c r="F1173">
        <v>-4142</v>
      </c>
      <c r="G1173">
        <v>2</v>
      </c>
      <c r="H1173">
        <v>-4142</v>
      </c>
      <c r="I1173">
        <v>2</v>
      </c>
      <c r="J1173">
        <v>-4142</v>
      </c>
      <c r="K1173">
        <v>2</v>
      </c>
      <c r="L1173">
        <v>-4142</v>
      </c>
      <c r="M1173">
        <v>2</v>
      </c>
      <c r="N1173">
        <v>-4142</v>
      </c>
      <c r="O1173">
        <v>2</v>
      </c>
    </row>
    <row r="1174" spans="1:15">
      <c r="A1174" t="s">
        <v>380</v>
      </c>
      <c r="B1174" t="s">
        <v>1752</v>
      </c>
      <c r="C1174" t="s">
        <v>1099</v>
      </c>
      <c r="D1174">
        <v>-4142</v>
      </c>
      <c r="E1174">
        <v>2</v>
      </c>
      <c r="F1174">
        <v>-4142</v>
      </c>
      <c r="G1174">
        <v>2</v>
      </c>
      <c r="H1174">
        <v>-4142</v>
      </c>
      <c r="I1174">
        <v>2</v>
      </c>
      <c r="J1174">
        <v>-4142</v>
      </c>
      <c r="K1174">
        <v>2</v>
      </c>
      <c r="L1174">
        <v>-4142</v>
      </c>
      <c r="M1174">
        <v>2</v>
      </c>
      <c r="N1174">
        <v>-4142</v>
      </c>
      <c r="O1174">
        <v>2</v>
      </c>
    </row>
    <row r="1175" spans="1:15">
      <c r="A1175" t="s">
        <v>380</v>
      </c>
      <c r="B1175" t="s">
        <v>1753</v>
      </c>
      <c r="C1175" t="s">
        <v>1099</v>
      </c>
      <c r="D1175">
        <v>-4142</v>
      </c>
      <c r="E1175">
        <v>2</v>
      </c>
      <c r="F1175">
        <v>-4142</v>
      </c>
      <c r="G1175">
        <v>2</v>
      </c>
      <c r="H1175">
        <v>-4142</v>
      </c>
      <c r="I1175">
        <v>2</v>
      </c>
      <c r="J1175">
        <v>-4142</v>
      </c>
      <c r="K1175">
        <v>2</v>
      </c>
      <c r="L1175">
        <v>-4142</v>
      </c>
      <c r="M1175">
        <v>2</v>
      </c>
      <c r="N1175">
        <v>-4142</v>
      </c>
      <c r="O1175">
        <v>2</v>
      </c>
    </row>
    <row r="1176" spans="1:15">
      <c r="A1176" t="s">
        <v>380</v>
      </c>
      <c r="B1176" t="s">
        <v>1754</v>
      </c>
      <c r="C1176" t="s">
        <v>1099</v>
      </c>
      <c r="D1176">
        <v>-4142</v>
      </c>
      <c r="E1176">
        <v>2</v>
      </c>
      <c r="F1176">
        <v>-4142</v>
      </c>
      <c r="G1176">
        <v>2</v>
      </c>
      <c r="H1176">
        <v>-4142</v>
      </c>
      <c r="I1176">
        <v>2</v>
      </c>
      <c r="J1176">
        <v>-4142</v>
      </c>
      <c r="K1176">
        <v>2</v>
      </c>
      <c r="L1176">
        <v>-4142</v>
      </c>
      <c r="M1176">
        <v>2</v>
      </c>
      <c r="N1176">
        <v>-4142</v>
      </c>
      <c r="O1176">
        <v>2</v>
      </c>
    </row>
    <row r="1177" spans="1:15">
      <c r="A1177" t="s">
        <v>380</v>
      </c>
      <c r="B1177" t="s">
        <v>1755</v>
      </c>
      <c r="C1177" t="s">
        <v>1099</v>
      </c>
      <c r="D1177">
        <v>-4142</v>
      </c>
      <c r="E1177">
        <v>2</v>
      </c>
      <c r="F1177">
        <v>-4142</v>
      </c>
      <c r="G1177">
        <v>2</v>
      </c>
      <c r="H1177">
        <v>-4142</v>
      </c>
      <c r="I1177">
        <v>2</v>
      </c>
      <c r="J1177">
        <v>-4142</v>
      </c>
      <c r="K1177">
        <v>2</v>
      </c>
      <c r="L1177">
        <v>-4142</v>
      </c>
      <c r="M1177">
        <v>2</v>
      </c>
      <c r="N1177">
        <v>-4142</v>
      </c>
      <c r="O1177">
        <v>2</v>
      </c>
    </row>
    <row r="1178" spans="1:15">
      <c r="A1178" t="s">
        <v>380</v>
      </c>
      <c r="B1178" t="s">
        <v>1756</v>
      </c>
      <c r="C1178" t="s">
        <v>1099</v>
      </c>
      <c r="D1178">
        <v>-4142</v>
      </c>
      <c r="E1178">
        <v>2</v>
      </c>
      <c r="F1178">
        <v>-4142</v>
      </c>
      <c r="G1178">
        <v>2</v>
      </c>
      <c r="H1178">
        <v>-4142</v>
      </c>
      <c r="I1178">
        <v>2</v>
      </c>
      <c r="J1178">
        <v>-4142</v>
      </c>
      <c r="K1178">
        <v>2</v>
      </c>
      <c r="L1178">
        <v>-4142</v>
      </c>
      <c r="M1178">
        <v>2</v>
      </c>
      <c r="N1178">
        <v>-4142</v>
      </c>
      <c r="O1178">
        <v>2</v>
      </c>
    </row>
    <row r="1179" spans="1:15">
      <c r="A1179" t="s">
        <v>380</v>
      </c>
      <c r="B1179" t="s">
        <v>1757</v>
      </c>
      <c r="C1179" t="s">
        <v>1099</v>
      </c>
      <c r="D1179">
        <v>-4142</v>
      </c>
      <c r="E1179">
        <v>2</v>
      </c>
      <c r="F1179">
        <v>-4142</v>
      </c>
      <c r="G1179">
        <v>2</v>
      </c>
      <c r="H1179">
        <v>-4142</v>
      </c>
      <c r="I1179">
        <v>2</v>
      </c>
      <c r="J1179">
        <v>-4142</v>
      </c>
      <c r="K1179">
        <v>2</v>
      </c>
      <c r="L1179">
        <v>-4142</v>
      </c>
      <c r="M1179">
        <v>2</v>
      </c>
      <c r="N1179">
        <v>-4142</v>
      </c>
      <c r="O1179">
        <v>2</v>
      </c>
    </row>
    <row r="1180" spans="1:15">
      <c r="A1180" t="s">
        <v>380</v>
      </c>
      <c r="B1180" t="s">
        <v>914</v>
      </c>
      <c r="C1180" t="s">
        <v>1099</v>
      </c>
      <c r="D1180">
        <v>-4142</v>
      </c>
      <c r="E1180">
        <v>2</v>
      </c>
      <c r="F1180">
        <v>-4142</v>
      </c>
      <c r="G1180">
        <v>2</v>
      </c>
      <c r="H1180">
        <v>-4142</v>
      </c>
      <c r="I1180">
        <v>2</v>
      </c>
      <c r="J1180">
        <v>-4142</v>
      </c>
      <c r="K1180">
        <v>2</v>
      </c>
      <c r="L1180">
        <v>-4142</v>
      </c>
      <c r="M1180">
        <v>2</v>
      </c>
      <c r="N1180">
        <v>-4142</v>
      </c>
      <c r="O1180">
        <v>2</v>
      </c>
    </row>
    <row r="1181" spans="1:15">
      <c r="A1181" t="s">
        <v>380</v>
      </c>
      <c r="B1181" t="s">
        <v>915</v>
      </c>
      <c r="C1181" t="s">
        <v>1099</v>
      </c>
      <c r="D1181">
        <v>-4142</v>
      </c>
      <c r="E1181">
        <v>2</v>
      </c>
      <c r="F1181">
        <v>-4142</v>
      </c>
      <c r="G1181">
        <v>2</v>
      </c>
      <c r="H1181">
        <v>-4142</v>
      </c>
      <c r="I1181">
        <v>2</v>
      </c>
      <c r="J1181">
        <v>-4142</v>
      </c>
      <c r="K1181">
        <v>2</v>
      </c>
      <c r="L1181">
        <v>-4142</v>
      </c>
      <c r="M1181">
        <v>2</v>
      </c>
      <c r="N1181">
        <v>-4142</v>
      </c>
      <c r="O1181">
        <v>2</v>
      </c>
    </row>
    <row r="1182" spans="1:15">
      <c r="A1182" t="s">
        <v>380</v>
      </c>
      <c r="B1182" t="s">
        <v>916</v>
      </c>
      <c r="C1182" t="s">
        <v>1099</v>
      </c>
      <c r="D1182">
        <v>-4142</v>
      </c>
      <c r="E1182">
        <v>2</v>
      </c>
      <c r="F1182">
        <v>-4142</v>
      </c>
      <c r="G1182">
        <v>2</v>
      </c>
      <c r="H1182">
        <v>-4142</v>
      </c>
      <c r="I1182">
        <v>2</v>
      </c>
      <c r="J1182">
        <v>-4142</v>
      </c>
      <c r="K1182">
        <v>2</v>
      </c>
      <c r="L1182">
        <v>-4142</v>
      </c>
      <c r="M1182">
        <v>2</v>
      </c>
      <c r="N1182">
        <v>-4142</v>
      </c>
      <c r="O1182">
        <v>2</v>
      </c>
    </row>
    <row r="1183" spans="1:15">
      <c r="A1183" t="s">
        <v>380</v>
      </c>
      <c r="B1183" t="s">
        <v>917</v>
      </c>
      <c r="C1183" t="s">
        <v>1099</v>
      </c>
      <c r="D1183">
        <v>-4142</v>
      </c>
      <c r="E1183">
        <v>2</v>
      </c>
      <c r="F1183">
        <v>-4142</v>
      </c>
      <c r="G1183">
        <v>2</v>
      </c>
      <c r="H1183">
        <v>-4142</v>
      </c>
      <c r="I1183">
        <v>2</v>
      </c>
      <c r="J1183">
        <v>-4142</v>
      </c>
      <c r="K1183">
        <v>2</v>
      </c>
      <c r="L1183">
        <v>-4142</v>
      </c>
      <c r="M1183">
        <v>2</v>
      </c>
      <c r="N1183">
        <v>-4142</v>
      </c>
      <c r="O1183">
        <v>2</v>
      </c>
    </row>
    <row r="1184" spans="1:15">
      <c r="A1184" t="s">
        <v>380</v>
      </c>
      <c r="B1184" t="s">
        <v>918</v>
      </c>
      <c r="C1184" t="s">
        <v>1099</v>
      </c>
      <c r="D1184">
        <v>-4142</v>
      </c>
      <c r="E1184">
        <v>2</v>
      </c>
      <c r="F1184">
        <v>-4142</v>
      </c>
      <c r="G1184">
        <v>2</v>
      </c>
      <c r="H1184">
        <v>-4142</v>
      </c>
      <c r="I1184">
        <v>2</v>
      </c>
      <c r="J1184">
        <v>-4142</v>
      </c>
      <c r="K1184">
        <v>2</v>
      </c>
      <c r="L1184">
        <v>-4142</v>
      </c>
      <c r="M1184">
        <v>2</v>
      </c>
      <c r="N1184">
        <v>-4142</v>
      </c>
      <c r="O1184">
        <v>2</v>
      </c>
    </row>
    <row r="1185" spans="1:15">
      <c r="A1185" t="s">
        <v>380</v>
      </c>
      <c r="B1185" t="s">
        <v>919</v>
      </c>
      <c r="C1185" t="s">
        <v>1099</v>
      </c>
      <c r="D1185">
        <v>-4142</v>
      </c>
      <c r="E1185">
        <v>2</v>
      </c>
      <c r="F1185">
        <v>-4142</v>
      </c>
      <c r="G1185">
        <v>2</v>
      </c>
      <c r="H1185">
        <v>-4142</v>
      </c>
      <c r="I1185">
        <v>2</v>
      </c>
      <c r="J1185">
        <v>-4142</v>
      </c>
      <c r="K1185">
        <v>2</v>
      </c>
      <c r="L1185">
        <v>-4142</v>
      </c>
      <c r="M1185">
        <v>2</v>
      </c>
      <c r="N1185">
        <v>-4142</v>
      </c>
      <c r="O1185">
        <v>2</v>
      </c>
    </row>
    <row r="1186" spans="1:15">
      <c r="A1186" t="s">
        <v>380</v>
      </c>
      <c r="B1186" t="s">
        <v>920</v>
      </c>
      <c r="C1186" t="s">
        <v>1099</v>
      </c>
      <c r="D1186">
        <v>-4142</v>
      </c>
      <c r="E1186">
        <v>2</v>
      </c>
      <c r="F1186">
        <v>-4142</v>
      </c>
      <c r="G1186">
        <v>2</v>
      </c>
      <c r="H1186">
        <v>-4142</v>
      </c>
      <c r="I1186">
        <v>2</v>
      </c>
      <c r="J1186">
        <v>-4142</v>
      </c>
      <c r="K1186">
        <v>2</v>
      </c>
      <c r="L1186">
        <v>-4142</v>
      </c>
      <c r="M1186">
        <v>2</v>
      </c>
      <c r="N1186">
        <v>-4142</v>
      </c>
      <c r="O1186">
        <v>2</v>
      </c>
    </row>
    <row r="1187" spans="1:15">
      <c r="A1187" t="s">
        <v>380</v>
      </c>
      <c r="B1187" t="s">
        <v>921</v>
      </c>
      <c r="C1187" t="s">
        <v>1099</v>
      </c>
      <c r="D1187">
        <v>-4142</v>
      </c>
      <c r="E1187">
        <v>2</v>
      </c>
      <c r="F1187">
        <v>-4142</v>
      </c>
      <c r="G1187">
        <v>2</v>
      </c>
      <c r="H1187">
        <v>-4142</v>
      </c>
      <c r="I1187">
        <v>2</v>
      </c>
      <c r="J1187">
        <v>-4142</v>
      </c>
      <c r="K1187">
        <v>2</v>
      </c>
      <c r="L1187">
        <v>-4142</v>
      </c>
      <c r="M1187">
        <v>2</v>
      </c>
      <c r="N1187">
        <v>-4142</v>
      </c>
      <c r="O1187">
        <v>2</v>
      </c>
    </row>
    <row r="1188" spans="1:15">
      <c r="A1188" t="s">
        <v>380</v>
      </c>
      <c r="B1188" t="s">
        <v>922</v>
      </c>
      <c r="C1188" t="s">
        <v>1099</v>
      </c>
      <c r="D1188">
        <v>-4142</v>
      </c>
      <c r="E1188">
        <v>2</v>
      </c>
      <c r="F1188">
        <v>-4142</v>
      </c>
      <c r="G1188">
        <v>2</v>
      </c>
      <c r="H1188">
        <v>-4142</v>
      </c>
      <c r="I1188">
        <v>2</v>
      </c>
      <c r="J1188">
        <v>-4142</v>
      </c>
      <c r="K1188">
        <v>2</v>
      </c>
      <c r="L1188">
        <v>-4142</v>
      </c>
      <c r="M1188">
        <v>2</v>
      </c>
      <c r="N1188">
        <v>-4142</v>
      </c>
      <c r="O1188">
        <v>2</v>
      </c>
    </row>
    <row r="1189" spans="1:15">
      <c r="A1189" t="s">
        <v>380</v>
      </c>
      <c r="B1189" t="s">
        <v>923</v>
      </c>
      <c r="C1189" t="s">
        <v>1099</v>
      </c>
      <c r="D1189">
        <v>-4142</v>
      </c>
      <c r="E1189">
        <v>2</v>
      </c>
      <c r="F1189">
        <v>-4142</v>
      </c>
      <c r="G1189">
        <v>2</v>
      </c>
      <c r="H1189">
        <v>-4142</v>
      </c>
      <c r="I1189">
        <v>2</v>
      </c>
      <c r="J1189">
        <v>-4142</v>
      </c>
      <c r="K1189">
        <v>2</v>
      </c>
      <c r="L1189">
        <v>-4142</v>
      </c>
      <c r="M1189">
        <v>2</v>
      </c>
      <c r="N1189">
        <v>-4142</v>
      </c>
      <c r="O1189">
        <v>2</v>
      </c>
    </row>
    <row r="1190" spans="1:15">
      <c r="A1190" t="s">
        <v>380</v>
      </c>
      <c r="B1190" t="s">
        <v>924</v>
      </c>
      <c r="C1190" t="s">
        <v>1099</v>
      </c>
      <c r="D1190">
        <v>-4142</v>
      </c>
      <c r="E1190">
        <v>2</v>
      </c>
      <c r="F1190">
        <v>-4142</v>
      </c>
      <c r="G1190">
        <v>2</v>
      </c>
      <c r="H1190">
        <v>-4142</v>
      </c>
      <c r="I1190">
        <v>2</v>
      </c>
      <c r="J1190">
        <v>-4142</v>
      </c>
      <c r="K1190">
        <v>2</v>
      </c>
      <c r="L1190">
        <v>-4142</v>
      </c>
      <c r="M1190">
        <v>2</v>
      </c>
      <c r="N1190">
        <v>-4142</v>
      </c>
      <c r="O1190">
        <v>2</v>
      </c>
    </row>
    <row r="1191" spans="1:15">
      <c r="A1191" t="s">
        <v>380</v>
      </c>
      <c r="B1191" t="s">
        <v>925</v>
      </c>
      <c r="C1191" t="s">
        <v>1099</v>
      </c>
      <c r="D1191">
        <v>-4142</v>
      </c>
      <c r="E1191">
        <v>2</v>
      </c>
      <c r="F1191">
        <v>-4142</v>
      </c>
      <c r="G1191">
        <v>2</v>
      </c>
      <c r="H1191">
        <v>-4142</v>
      </c>
      <c r="I1191">
        <v>2</v>
      </c>
      <c r="J1191">
        <v>-4142</v>
      </c>
      <c r="K1191">
        <v>2</v>
      </c>
      <c r="L1191">
        <v>-4142</v>
      </c>
      <c r="M1191">
        <v>2</v>
      </c>
      <c r="N1191">
        <v>-4142</v>
      </c>
      <c r="O1191">
        <v>2</v>
      </c>
    </row>
    <row r="1192" spans="1:15">
      <c r="A1192" t="s">
        <v>380</v>
      </c>
      <c r="B1192" t="s">
        <v>926</v>
      </c>
      <c r="C1192" t="s">
        <v>1099</v>
      </c>
      <c r="D1192">
        <v>-4142</v>
      </c>
      <c r="E1192">
        <v>2</v>
      </c>
      <c r="F1192">
        <v>-4142</v>
      </c>
      <c r="G1192">
        <v>2</v>
      </c>
      <c r="H1192">
        <v>-4142</v>
      </c>
      <c r="I1192">
        <v>2</v>
      </c>
      <c r="J1192">
        <v>-4142</v>
      </c>
      <c r="K1192">
        <v>2</v>
      </c>
      <c r="L1192">
        <v>-4142</v>
      </c>
      <c r="M1192">
        <v>2</v>
      </c>
      <c r="N1192">
        <v>-4142</v>
      </c>
      <c r="O1192">
        <v>2</v>
      </c>
    </row>
    <row r="1193" spans="1:15">
      <c r="A1193" t="s">
        <v>380</v>
      </c>
      <c r="B1193" t="s">
        <v>927</v>
      </c>
      <c r="C1193" t="s">
        <v>1099</v>
      </c>
      <c r="D1193">
        <v>-4142</v>
      </c>
      <c r="E1193">
        <v>2</v>
      </c>
      <c r="F1193">
        <v>-4142</v>
      </c>
      <c r="G1193">
        <v>2</v>
      </c>
      <c r="H1193">
        <v>-4142</v>
      </c>
      <c r="I1193">
        <v>2</v>
      </c>
      <c r="J1193">
        <v>-4142</v>
      </c>
      <c r="K1193">
        <v>2</v>
      </c>
      <c r="L1193">
        <v>-4142</v>
      </c>
      <c r="M1193">
        <v>2</v>
      </c>
      <c r="N1193">
        <v>-4142</v>
      </c>
      <c r="O1193">
        <v>2</v>
      </c>
    </row>
    <row r="1194" spans="1:15">
      <c r="A1194" t="s">
        <v>380</v>
      </c>
      <c r="B1194" t="s">
        <v>1758</v>
      </c>
      <c r="C1194" t="s">
        <v>1099</v>
      </c>
      <c r="D1194">
        <v>-4142</v>
      </c>
      <c r="E1194">
        <v>2</v>
      </c>
      <c r="F1194">
        <v>-4142</v>
      </c>
      <c r="G1194">
        <v>2</v>
      </c>
      <c r="H1194">
        <v>-4142</v>
      </c>
      <c r="I1194">
        <v>2</v>
      </c>
      <c r="J1194">
        <v>-4142</v>
      </c>
      <c r="K1194">
        <v>2</v>
      </c>
      <c r="L1194">
        <v>-4142</v>
      </c>
      <c r="M1194">
        <v>2</v>
      </c>
      <c r="N1194">
        <v>-4142</v>
      </c>
      <c r="O1194">
        <v>2</v>
      </c>
    </row>
    <row r="1195" spans="1:15">
      <c r="A1195" t="s">
        <v>380</v>
      </c>
      <c r="B1195" t="s">
        <v>1759</v>
      </c>
      <c r="C1195" t="s">
        <v>1099</v>
      </c>
      <c r="D1195">
        <v>-4142</v>
      </c>
      <c r="E1195">
        <v>2</v>
      </c>
      <c r="F1195">
        <v>-4142</v>
      </c>
      <c r="G1195">
        <v>2</v>
      </c>
      <c r="H1195">
        <v>-4142</v>
      </c>
      <c r="I1195">
        <v>2</v>
      </c>
      <c r="J1195">
        <v>-4142</v>
      </c>
      <c r="K1195">
        <v>2</v>
      </c>
      <c r="L1195">
        <v>-4142</v>
      </c>
      <c r="M1195">
        <v>2</v>
      </c>
      <c r="N1195">
        <v>-4142</v>
      </c>
      <c r="O1195">
        <v>2</v>
      </c>
    </row>
    <row r="1196" spans="1:15">
      <c r="A1196" t="s">
        <v>380</v>
      </c>
      <c r="B1196" t="s">
        <v>1760</v>
      </c>
      <c r="C1196" t="s">
        <v>1099</v>
      </c>
      <c r="D1196">
        <v>-4142</v>
      </c>
      <c r="E1196">
        <v>2</v>
      </c>
      <c r="F1196">
        <v>-4142</v>
      </c>
      <c r="G1196">
        <v>2</v>
      </c>
      <c r="H1196">
        <v>-4142</v>
      </c>
      <c r="I1196">
        <v>2</v>
      </c>
      <c r="J1196">
        <v>-4142</v>
      </c>
      <c r="K1196">
        <v>2</v>
      </c>
      <c r="L1196">
        <v>-4142</v>
      </c>
      <c r="M1196">
        <v>2</v>
      </c>
      <c r="N1196">
        <v>-4142</v>
      </c>
      <c r="O1196">
        <v>2</v>
      </c>
    </row>
    <row r="1197" spans="1:15">
      <c r="A1197" t="s">
        <v>380</v>
      </c>
      <c r="B1197" t="s">
        <v>1761</v>
      </c>
      <c r="C1197" t="s">
        <v>1099</v>
      </c>
      <c r="D1197">
        <v>-4142</v>
      </c>
      <c r="E1197">
        <v>2</v>
      </c>
      <c r="F1197">
        <v>-4142</v>
      </c>
      <c r="G1197">
        <v>2</v>
      </c>
      <c r="H1197">
        <v>-4142</v>
      </c>
      <c r="I1197">
        <v>2</v>
      </c>
      <c r="J1197">
        <v>-4142</v>
      </c>
      <c r="K1197">
        <v>2</v>
      </c>
      <c r="L1197">
        <v>-4142</v>
      </c>
      <c r="M1197">
        <v>2</v>
      </c>
      <c r="N1197">
        <v>-4142</v>
      </c>
      <c r="O1197">
        <v>2</v>
      </c>
    </row>
    <row r="1198" spans="1:15">
      <c r="A1198" t="s">
        <v>380</v>
      </c>
      <c r="B1198" t="s">
        <v>1762</v>
      </c>
      <c r="C1198" t="s">
        <v>1099</v>
      </c>
      <c r="D1198">
        <v>-4142</v>
      </c>
      <c r="E1198">
        <v>2</v>
      </c>
      <c r="F1198">
        <v>-4142</v>
      </c>
      <c r="G1198">
        <v>2</v>
      </c>
      <c r="H1198">
        <v>-4142</v>
      </c>
      <c r="I1198">
        <v>2</v>
      </c>
      <c r="J1198">
        <v>-4142</v>
      </c>
      <c r="K1198">
        <v>2</v>
      </c>
      <c r="L1198">
        <v>-4142</v>
      </c>
      <c r="M1198">
        <v>2</v>
      </c>
      <c r="N1198">
        <v>-4142</v>
      </c>
      <c r="O1198">
        <v>2</v>
      </c>
    </row>
    <row r="1199" spans="1:15">
      <c r="A1199" t="s">
        <v>380</v>
      </c>
      <c r="B1199" t="s">
        <v>1763</v>
      </c>
      <c r="C1199" t="s">
        <v>1099</v>
      </c>
      <c r="D1199">
        <v>-4142</v>
      </c>
      <c r="E1199">
        <v>2</v>
      </c>
      <c r="F1199">
        <v>-4142</v>
      </c>
      <c r="G1199">
        <v>2</v>
      </c>
      <c r="H1199">
        <v>-4142</v>
      </c>
      <c r="I1199">
        <v>2</v>
      </c>
      <c r="J1199">
        <v>-4142</v>
      </c>
      <c r="K1199">
        <v>2</v>
      </c>
      <c r="L1199">
        <v>-4142</v>
      </c>
      <c r="M1199">
        <v>2</v>
      </c>
      <c r="N1199">
        <v>-4142</v>
      </c>
      <c r="O1199">
        <v>2</v>
      </c>
    </row>
    <row r="1200" spans="1:15">
      <c r="A1200" t="s">
        <v>380</v>
      </c>
      <c r="B1200" t="s">
        <v>1764</v>
      </c>
      <c r="C1200" t="s">
        <v>1099</v>
      </c>
      <c r="D1200">
        <v>-4142</v>
      </c>
      <c r="E1200">
        <v>2</v>
      </c>
      <c r="F1200">
        <v>-4142</v>
      </c>
      <c r="G1200">
        <v>2</v>
      </c>
      <c r="H1200">
        <v>-4142</v>
      </c>
      <c r="I1200">
        <v>2</v>
      </c>
      <c r="J1200">
        <v>-4142</v>
      </c>
      <c r="K1200">
        <v>2</v>
      </c>
      <c r="L1200">
        <v>-4142</v>
      </c>
      <c r="M1200">
        <v>2</v>
      </c>
      <c r="N1200">
        <v>-4142</v>
      </c>
      <c r="O1200">
        <v>2</v>
      </c>
    </row>
    <row r="1201" spans="1:15">
      <c r="A1201" t="s">
        <v>380</v>
      </c>
      <c r="B1201" t="s">
        <v>1765</v>
      </c>
      <c r="C1201" t="s">
        <v>1099</v>
      </c>
      <c r="D1201">
        <v>-4142</v>
      </c>
      <c r="E1201">
        <v>2</v>
      </c>
      <c r="F1201">
        <v>-4142</v>
      </c>
      <c r="G1201">
        <v>2</v>
      </c>
      <c r="H1201">
        <v>-4142</v>
      </c>
      <c r="I1201">
        <v>2</v>
      </c>
      <c r="J1201">
        <v>-4142</v>
      </c>
      <c r="K1201">
        <v>2</v>
      </c>
      <c r="L1201">
        <v>-4142</v>
      </c>
      <c r="M1201">
        <v>2</v>
      </c>
      <c r="N1201">
        <v>-4142</v>
      </c>
      <c r="O1201">
        <v>2</v>
      </c>
    </row>
    <row r="1202" spans="1:15">
      <c r="A1202" t="s">
        <v>380</v>
      </c>
      <c r="B1202" t="s">
        <v>1766</v>
      </c>
      <c r="C1202" t="s">
        <v>1099</v>
      </c>
      <c r="D1202">
        <v>-4142</v>
      </c>
      <c r="E1202">
        <v>2</v>
      </c>
      <c r="F1202">
        <v>-4142</v>
      </c>
      <c r="G1202">
        <v>2</v>
      </c>
      <c r="H1202">
        <v>-4142</v>
      </c>
      <c r="I1202">
        <v>2</v>
      </c>
      <c r="J1202">
        <v>-4142</v>
      </c>
      <c r="K1202">
        <v>2</v>
      </c>
      <c r="L1202">
        <v>-4142</v>
      </c>
      <c r="M1202">
        <v>2</v>
      </c>
      <c r="N1202">
        <v>-4142</v>
      </c>
      <c r="O1202">
        <v>2</v>
      </c>
    </row>
    <row r="1203" spans="1:15">
      <c r="A1203" t="s">
        <v>380</v>
      </c>
      <c r="B1203" t="s">
        <v>1767</v>
      </c>
      <c r="C1203" t="s">
        <v>1099</v>
      </c>
      <c r="D1203">
        <v>-4142</v>
      </c>
      <c r="E1203">
        <v>2</v>
      </c>
      <c r="F1203">
        <v>-4142</v>
      </c>
      <c r="G1203">
        <v>2</v>
      </c>
      <c r="H1203">
        <v>-4142</v>
      </c>
      <c r="I1203">
        <v>2</v>
      </c>
      <c r="J1203">
        <v>-4142</v>
      </c>
      <c r="K1203">
        <v>2</v>
      </c>
      <c r="L1203">
        <v>-4142</v>
      </c>
      <c r="M1203">
        <v>2</v>
      </c>
      <c r="N1203">
        <v>-4142</v>
      </c>
      <c r="O1203">
        <v>2</v>
      </c>
    </row>
    <row r="1204" spans="1:15">
      <c r="A1204" t="s">
        <v>380</v>
      </c>
      <c r="B1204" t="s">
        <v>1768</v>
      </c>
      <c r="C1204" t="s">
        <v>1099</v>
      </c>
      <c r="D1204">
        <v>-4142</v>
      </c>
      <c r="E1204">
        <v>2</v>
      </c>
      <c r="F1204">
        <v>-4142</v>
      </c>
      <c r="G1204">
        <v>2</v>
      </c>
      <c r="H1204">
        <v>-4142</v>
      </c>
      <c r="I1204">
        <v>2</v>
      </c>
      <c r="J1204">
        <v>-4142</v>
      </c>
      <c r="K1204">
        <v>2</v>
      </c>
      <c r="L1204">
        <v>-4142</v>
      </c>
      <c r="M1204">
        <v>2</v>
      </c>
      <c r="N1204">
        <v>-4142</v>
      </c>
      <c r="O1204">
        <v>2</v>
      </c>
    </row>
    <row r="1205" spans="1:15">
      <c r="A1205" t="s">
        <v>380</v>
      </c>
      <c r="B1205" t="s">
        <v>1769</v>
      </c>
      <c r="C1205" t="s">
        <v>1099</v>
      </c>
      <c r="D1205">
        <v>-4142</v>
      </c>
      <c r="E1205">
        <v>2</v>
      </c>
      <c r="F1205">
        <v>-4142</v>
      </c>
      <c r="G1205">
        <v>2</v>
      </c>
      <c r="H1205">
        <v>-4142</v>
      </c>
      <c r="I1205">
        <v>2</v>
      </c>
      <c r="J1205">
        <v>-4142</v>
      </c>
      <c r="K1205">
        <v>2</v>
      </c>
      <c r="L1205">
        <v>-4142</v>
      </c>
      <c r="M1205">
        <v>2</v>
      </c>
      <c r="N1205">
        <v>-4142</v>
      </c>
      <c r="O1205">
        <v>2</v>
      </c>
    </row>
    <row r="1206" spans="1:15">
      <c r="A1206" t="s">
        <v>380</v>
      </c>
      <c r="B1206" t="s">
        <v>1770</v>
      </c>
      <c r="C1206" t="s">
        <v>1099</v>
      </c>
      <c r="D1206">
        <v>-4142</v>
      </c>
      <c r="E1206">
        <v>2</v>
      </c>
      <c r="F1206">
        <v>-4142</v>
      </c>
      <c r="G1206">
        <v>2</v>
      </c>
      <c r="H1206">
        <v>-4142</v>
      </c>
      <c r="I1206">
        <v>2</v>
      </c>
      <c r="J1206">
        <v>-4142</v>
      </c>
      <c r="K1206">
        <v>2</v>
      </c>
      <c r="L1206">
        <v>-4142</v>
      </c>
      <c r="M1206">
        <v>2</v>
      </c>
      <c r="N1206">
        <v>-4142</v>
      </c>
      <c r="O1206">
        <v>2</v>
      </c>
    </row>
    <row r="1207" spans="1:15">
      <c r="A1207" t="s">
        <v>380</v>
      </c>
      <c r="B1207" t="s">
        <v>1771</v>
      </c>
      <c r="C1207" t="s">
        <v>1099</v>
      </c>
      <c r="D1207">
        <v>-4142</v>
      </c>
      <c r="E1207">
        <v>2</v>
      </c>
      <c r="F1207">
        <v>-4142</v>
      </c>
      <c r="G1207">
        <v>2</v>
      </c>
      <c r="H1207">
        <v>-4142</v>
      </c>
      <c r="I1207">
        <v>2</v>
      </c>
      <c r="J1207">
        <v>-4142</v>
      </c>
      <c r="K1207">
        <v>2</v>
      </c>
      <c r="L1207">
        <v>-4142</v>
      </c>
      <c r="M1207">
        <v>2</v>
      </c>
      <c r="N1207">
        <v>-4142</v>
      </c>
      <c r="O1207">
        <v>2</v>
      </c>
    </row>
    <row r="1208" spans="1:15">
      <c r="A1208" t="s">
        <v>380</v>
      </c>
      <c r="B1208" t="s">
        <v>1772</v>
      </c>
      <c r="C1208" t="s">
        <v>1099</v>
      </c>
      <c r="D1208">
        <v>-4142</v>
      </c>
      <c r="E1208">
        <v>2</v>
      </c>
      <c r="F1208">
        <v>-4142</v>
      </c>
      <c r="G1208">
        <v>2</v>
      </c>
      <c r="H1208">
        <v>-4142</v>
      </c>
      <c r="I1208">
        <v>2</v>
      </c>
      <c r="J1208">
        <v>-4142</v>
      </c>
      <c r="K1208">
        <v>2</v>
      </c>
      <c r="L1208">
        <v>-4142</v>
      </c>
      <c r="M1208">
        <v>2</v>
      </c>
      <c r="N1208">
        <v>-4142</v>
      </c>
      <c r="O1208">
        <v>2</v>
      </c>
    </row>
    <row r="1209" spans="1:15">
      <c r="A1209" t="s">
        <v>380</v>
      </c>
      <c r="B1209" t="s">
        <v>1773</v>
      </c>
      <c r="C1209" t="s">
        <v>1099</v>
      </c>
      <c r="D1209">
        <v>-4142</v>
      </c>
      <c r="E1209">
        <v>2</v>
      </c>
      <c r="F1209">
        <v>-4142</v>
      </c>
      <c r="G1209">
        <v>2</v>
      </c>
      <c r="H1209">
        <v>-4142</v>
      </c>
      <c r="I1209">
        <v>2</v>
      </c>
      <c r="J1209">
        <v>-4142</v>
      </c>
      <c r="K1209">
        <v>2</v>
      </c>
      <c r="L1209">
        <v>-4142</v>
      </c>
      <c r="M1209">
        <v>2</v>
      </c>
      <c r="N1209">
        <v>-4142</v>
      </c>
      <c r="O1209">
        <v>2</v>
      </c>
    </row>
    <row r="1210" spans="1:15">
      <c r="A1210" t="s">
        <v>380</v>
      </c>
      <c r="B1210" t="s">
        <v>1774</v>
      </c>
      <c r="C1210" t="s">
        <v>1099</v>
      </c>
      <c r="D1210">
        <v>-4142</v>
      </c>
      <c r="E1210">
        <v>2</v>
      </c>
      <c r="F1210">
        <v>-4142</v>
      </c>
      <c r="G1210">
        <v>2</v>
      </c>
      <c r="H1210">
        <v>-4142</v>
      </c>
      <c r="I1210">
        <v>2</v>
      </c>
      <c r="J1210">
        <v>-4142</v>
      </c>
      <c r="K1210">
        <v>2</v>
      </c>
      <c r="L1210">
        <v>-4142</v>
      </c>
      <c r="M1210">
        <v>2</v>
      </c>
      <c r="N1210">
        <v>-4142</v>
      </c>
      <c r="O1210">
        <v>2</v>
      </c>
    </row>
    <row r="1211" spans="1:15">
      <c r="A1211" t="s">
        <v>380</v>
      </c>
      <c r="B1211" t="s">
        <v>928</v>
      </c>
      <c r="C1211" t="s">
        <v>1099</v>
      </c>
      <c r="D1211">
        <v>-4142</v>
      </c>
      <c r="E1211">
        <v>2</v>
      </c>
      <c r="F1211">
        <v>-4142</v>
      </c>
      <c r="G1211">
        <v>2</v>
      </c>
      <c r="H1211">
        <v>-4142</v>
      </c>
      <c r="I1211">
        <v>2</v>
      </c>
      <c r="J1211">
        <v>-4142</v>
      </c>
      <c r="K1211">
        <v>2</v>
      </c>
      <c r="L1211">
        <v>-4142</v>
      </c>
      <c r="M1211">
        <v>2</v>
      </c>
      <c r="N1211">
        <v>-4142</v>
      </c>
      <c r="O1211">
        <v>2</v>
      </c>
    </row>
    <row r="1212" spans="1:15">
      <c r="A1212" t="s">
        <v>380</v>
      </c>
      <c r="B1212" t="s">
        <v>929</v>
      </c>
      <c r="C1212" t="s">
        <v>1099</v>
      </c>
      <c r="D1212">
        <v>-4142</v>
      </c>
      <c r="E1212">
        <v>2</v>
      </c>
      <c r="F1212">
        <v>-4142</v>
      </c>
      <c r="G1212">
        <v>2</v>
      </c>
      <c r="H1212">
        <v>-4142</v>
      </c>
      <c r="I1212">
        <v>2</v>
      </c>
      <c r="J1212">
        <v>-4142</v>
      </c>
      <c r="K1212">
        <v>2</v>
      </c>
      <c r="L1212">
        <v>-4142</v>
      </c>
      <c r="M1212">
        <v>2</v>
      </c>
      <c r="N1212">
        <v>-4142</v>
      </c>
      <c r="O1212">
        <v>2</v>
      </c>
    </row>
    <row r="1213" spans="1:15">
      <c r="A1213" t="s">
        <v>380</v>
      </c>
      <c r="B1213" t="s">
        <v>930</v>
      </c>
      <c r="C1213" t="s">
        <v>1099</v>
      </c>
      <c r="D1213">
        <v>-4142</v>
      </c>
      <c r="E1213">
        <v>2</v>
      </c>
      <c r="F1213">
        <v>-4142</v>
      </c>
      <c r="G1213">
        <v>2</v>
      </c>
      <c r="H1213">
        <v>-4142</v>
      </c>
      <c r="I1213">
        <v>2</v>
      </c>
      <c r="J1213">
        <v>-4142</v>
      </c>
      <c r="K1213">
        <v>2</v>
      </c>
      <c r="L1213">
        <v>-4142</v>
      </c>
      <c r="M1213">
        <v>2</v>
      </c>
      <c r="N1213">
        <v>-4142</v>
      </c>
      <c r="O1213">
        <v>2</v>
      </c>
    </row>
    <row r="1214" spans="1:15">
      <c r="A1214" t="s">
        <v>380</v>
      </c>
      <c r="B1214" t="s">
        <v>931</v>
      </c>
      <c r="C1214" t="s">
        <v>1099</v>
      </c>
      <c r="D1214">
        <v>-4142</v>
      </c>
      <c r="E1214">
        <v>2</v>
      </c>
      <c r="F1214">
        <v>-4142</v>
      </c>
      <c r="G1214">
        <v>2</v>
      </c>
      <c r="H1214">
        <v>-4142</v>
      </c>
      <c r="I1214">
        <v>2</v>
      </c>
      <c r="J1214">
        <v>-4142</v>
      </c>
      <c r="K1214">
        <v>2</v>
      </c>
      <c r="L1214">
        <v>-4142</v>
      </c>
      <c r="M1214">
        <v>2</v>
      </c>
      <c r="N1214">
        <v>-4142</v>
      </c>
      <c r="O1214">
        <v>2</v>
      </c>
    </row>
    <row r="1215" spans="1:15">
      <c r="A1215" t="s">
        <v>380</v>
      </c>
      <c r="B1215" t="s">
        <v>932</v>
      </c>
      <c r="C1215" t="s">
        <v>1099</v>
      </c>
      <c r="D1215">
        <v>-4142</v>
      </c>
      <c r="E1215">
        <v>2</v>
      </c>
      <c r="F1215">
        <v>-4142</v>
      </c>
      <c r="G1215">
        <v>2</v>
      </c>
      <c r="H1215">
        <v>-4142</v>
      </c>
      <c r="I1215">
        <v>2</v>
      </c>
      <c r="J1215">
        <v>-4142</v>
      </c>
      <c r="K1215">
        <v>2</v>
      </c>
      <c r="L1215">
        <v>-4142</v>
      </c>
      <c r="M1215">
        <v>2</v>
      </c>
      <c r="N1215">
        <v>-4142</v>
      </c>
      <c r="O1215">
        <v>2</v>
      </c>
    </row>
    <row r="1216" spans="1:15">
      <c r="A1216" t="s">
        <v>380</v>
      </c>
      <c r="B1216" t="s">
        <v>933</v>
      </c>
      <c r="C1216" t="s">
        <v>1099</v>
      </c>
      <c r="D1216">
        <v>-4142</v>
      </c>
      <c r="E1216">
        <v>2</v>
      </c>
      <c r="F1216">
        <v>-4142</v>
      </c>
      <c r="G1216">
        <v>2</v>
      </c>
      <c r="H1216">
        <v>-4142</v>
      </c>
      <c r="I1216">
        <v>2</v>
      </c>
      <c r="J1216">
        <v>-4142</v>
      </c>
      <c r="K1216">
        <v>2</v>
      </c>
      <c r="L1216">
        <v>-4142</v>
      </c>
      <c r="M1216">
        <v>2</v>
      </c>
      <c r="N1216">
        <v>-4142</v>
      </c>
      <c r="O1216">
        <v>2</v>
      </c>
    </row>
    <row r="1217" spans="1:15">
      <c r="A1217" t="s">
        <v>380</v>
      </c>
      <c r="B1217" t="s">
        <v>934</v>
      </c>
      <c r="C1217" t="s">
        <v>1099</v>
      </c>
      <c r="D1217">
        <v>-4142</v>
      </c>
      <c r="E1217">
        <v>2</v>
      </c>
      <c r="F1217">
        <v>-4142</v>
      </c>
      <c r="G1217">
        <v>2</v>
      </c>
      <c r="H1217">
        <v>-4142</v>
      </c>
      <c r="I1217">
        <v>2</v>
      </c>
      <c r="J1217">
        <v>-4142</v>
      </c>
      <c r="K1217">
        <v>2</v>
      </c>
      <c r="L1217">
        <v>-4142</v>
      </c>
      <c r="M1217">
        <v>2</v>
      </c>
      <c r="N1217">
        <v>-4142</v>
      </c>
      <c r="O1217">
        <v>2</v>
      </c>
    </row>
    <row r="1218" spans="1:15">
      <c r="A1218" t="s">
        <v>380</v>
      </c>
      <c r="B1218" t="s">
        <v>935</v>
      </c>
      <c r="C1218" t="s">
        <v>1099</v>
      </c>
      <c r="D1218">
        <v>-4142</v>
      </c>
      <c r="E1218">
        <v>2</v>
      </c>
      <c r="F1218">
        <v>-4142</v>
      </c>
      <c r="G1218">
        <v>2</v>
      </c>
      <c r="H1218">
        <v>-4142</v>
      </c>
      <c r="I1218">
        <v>2</v>
      </c>
      <c r="J1218">
        <v>-4142</v>
      </c>
      <c r="K1218">
        <v>2</v>
      </c>
      <c r="L1218">
        <v>-4142</v>
      </c>
      <c r="M1218">
        <v>2</v>
      </c>
      <c r="N1218">
        <v>-4142</v>
      </c>
      <c r="O1218">
        <v>2</v>
      </c>
    </row>
    <row r="1219" spans="1:15">
      <c r="A1219" t="s">
        <v>380</v>
      </c>
      <c r="B1219" t="s">
        <v>936</v>
      </c>
      <c r="C1219" t="s">
        <v>1099</v>
      </c>
      <c r="D1219">
        <v>-4142</v>
      </c>
      <c r="E1219">
        <v>2</v>
      </c>
      <c r="F1219">
        <v>-4142</v>
      </c>
      <c r="G1219">
        <v>2</v>
      </c>
      <c r="H1219">
        <v>-4142</v>
      </c>
      <c r="I1219">
        <v>2</v>
      </c>
      <c r="J1219">
        <v>-4142</v>
      </c>
      <c r="K1219">
        <v>2</v>
      </c>
      <c r="L1219">
        <v>-4142</v>
      </c>
      <c r="M1219">
        <v>2</v>
      </c>
      <c r="N1219">
        <v>-4142</v>
      </c>
      <c r="O1219">
        <v>2</v>
      </c>
    </row>
    <row r="1220" spans="1:15">
      <c r="A1220" t="s">
        <v>380</v>
      </c>
      <c r="B1220" t="s">
        <v>937</v>
      </c>
      <c r="C1220" t="s">
        <v>1099</v>
      </c>
      <c r="D1220">
        <v>-4142</v>
      </c>
      <c r="E1220">
        <v>2</v>
      </c>
      <c r="F1220">
        <v>-4142</v>
      </c>
      <c r="G1220">
        <v>2</v>
      </c>
      <c r="H1220">
        <v>-4142</v>
      </c>
      <c r="I1220">
        <v>2</v>
      </c>
      <c r="J1220">
        <v>-4142</v>
      </c>
      <c r="K1220">
        <v>2</v>
      </c>
      <c r="L1220">
        <v>-4142</v>
      </c>
      <c r="M1220">
        <v>2</v>
      </c>
      <c r="N1220">
        <v>-4142</v>
      </c>
      <c r="O1220">
        <v>2</v>
      </c>
    </row>
    <row r="1221" spans="1:15">
      <c r="A1221" t="s">
        <v>380</v>
      </c>
      <c r="B1221" t="s">
        <v>938</v>
      </c>
      <c r="C1221" t="s">
        <v>1099</v>
      </c>
      <c r="D1221">
        <v>-4142</v>
      </c>
      <c r="E1221">
        <v>2</v>
      </c>
      <c r="F1221">
        <v>-4142</v>
      </c>
      <c r="G1221">
        <v>2</v>
      </c>
      <c r="H1221">
        <v>-4142</v>
      </c>
      <c r="I1221">
        <v>2</v>
      </c>
      <c r="J1221">
        <v>-4142</v>
      </c>
      <c r="K1221">
        <v>2</v>
      </c>
      <c r="L1221">
        <v>-4142</v>
      </c>
      <c r="M1221">
        <v>2</v>
      </c>
      <c r="N1221">
        <v>-4142</v>
      </c>
      <c r="O1221">
        <v>2</v>
      </c>
    </row>
    <row r="1222" spans="1:15">
      <c r="A1222" t="s">
        <v>380</v>
      </c>
      <c r="B1222" t="s">
        <v>939</v>
      </c>
      <c r="C1222" t="s">
        <v>1099</v>
      </c>
      <c r="D1222">
        <v>-4142</v>
      </c>
      <c r="E1222">
        <v>2</v>
      </c>
      <c r="F1222">
        <v>-4142</v>
      </c>
      <c r="G1222">
        <v>2</v>
      </c>
      <c r="H1222">
        <v>-4142</v>
      </c>
      <c r="I1222">
        <v>2</v>
      </c>
      <c r="J1222">
        <v>-4142</v>
      </c>
      <c r="K1222">
        <v>2</v>
      </c>
      <c r="L1222">
        <v>-4142</v>
      </c>
      <c r="M1222">
        <v>2</v>
      </c>
      <c r="N1222">
        <v>-4142</v>
      </c>
      <c r="O1222">
        <v>2</v>
      </c>
    </row>
    <row r="1223" spans="1:15">
      <c r="A1223" t="s">
        <v>380</v>
      </c>
      <c r="B1223" t="s">
        <v>940</v>
      </c>
      <c r="C1223" t="s">
        <v>1099</v>
      </c>
      <c r="D1223">
        <v>-4142</v>
      </c>
      <c r="E1223">
        <v>2</v>
      </c>
      <c r="F1223">
        <v>-4142</v>
      </c>
      <c r="G1223">
        <v>2</v>
      </c>
      <c r="H1223">
        <v>-4142</v>
      </c>
      <c r="I1223">
        <v>2</v>
      </c>
      <c r="J1223">
        <v>-4142</v>
      </c>
      <c r="K1223">
        <v>2</v>
      </c>
      <c r="L1223">
        <v>-4142</v>
      </c>
      <c r="M1223">
        <v>2</v>
      </c>
      <c r="N1223">
        <v>-4142</v>
      </c>
      <c r="O1223">
        <v>2</v>
      </c>
    </row>
    <row r="1224" spans="1:15">
      <c r="A1224" t="s">
        <v>380</v>
      </c>
      <c r="B1224" t="s">
        <v>941</v>
      </c>
      <c r="C1224" t="s">
        <v>1099</v>
      </c>
      <c r="D1224">
        <v>-4142</v>
      </c>
      <c r="E1224">
        <v>2</v>
      </c>
      <c r="F1224">
        <v>-4142</v>
      </c>
      <c r="G1224">
        <v>2</v>
      </c>
      <c r="H1224">
        <v>-4142</v>
      </c>
      <c r="I1224">
        <v>2</v>
      </c>
      <c r="J1224">
        <v>-4142</v>
      </c>
      <c r="K1224">
        <v>2</v>
      </c>
      <c r="L1224">
        <v>-4142</v>
      </c>
      <c r="M1224">
        <v>2</v>
      </c>
      <c r="N1224">
        <v>-4142</v>
      </c>
      <c r="O1224">
        <v>2</v>
      </c>
    </row>
    <row r="1225" spans="1:15">
      <c r="A1225" t="s">
        <v>380</v>
      </c>
      <c r="B1225" t="s">
        <v>1775</v>
      </c>
      <c r="C1225" t="s">
        <v>1099</v>
      </c>
      <c r="D1225">
        <v>-4142</v>
      </c>
      <c r="E1225">
        <v>2</v>
      </c>
      <c r="F1225">
        <v>-4142</v>
      </c>
      <c r="G1225">
        <v>2</v>
      </c>
      <c r="H1225">
        <v>-4142</v>
      </c>
      <c r="I1225">
        <v>2</v>
      </c>
      <c r="J1225">
        <v>-4142</v>
      </c>
      <c r="K1225">
        <v>2</v>
      </c>
      <c r="L1225">
        <v>-4142</v>
      </c>
      <c r="M1225">
        <v>2</v>
      </c>
      <c r="N1225">
        <v>-4142</v>
      </c>
      <c r="O1225">
        <v>2</v>
      </c>
    </row>
    <row r="1226" spans="1:15">
      <c r="A1226" t="s">
        <v>380</v>
      </c>
      <c r="B1226" t="s">
        <v>1776</v>
      </c>
      <c r="C1226" t="s">
        <v>1099</v>
      </c>
      <c r="D1226">
        <v>-4142</v>
      </c>
      <c r="E1226">
        <v>2</v>
      </c>
      <c r="F1226">
        <v>-4142</v>
      </c>
      <c r="G1226">
        <v>2</v>
      </c>
      <c r="H1226">
        <v>-4142</v>
      </c>
      <c r="I1226">
        <v>2</v>
      </c>
      <c r="J1226">
        <v>-4142</v>
      </c>
      <c r="K1226">
        <v>2</v>
      </c>
      <c r="L1226">
        <v>-4142</v>
      </c>
      <c r="M1226">
        <v>2</v>
      </c>
      <c r="N1226">
        <v>-4142</v>
      </c>
      <c r="O1226">
        <v>2</v>
      </c>
    </row>
    <row r="1227" spans="1:15">
      <c r="A1227" t="s">
        <v>380</v>
      </c>
      <c r="B1227" t="s">
        <v>1777</v>
      </c>
      <c r="C1227" t="s">
        <v>1099</v>
      </c>
      <c r="D1227">
        <v>-4142</v>
      </c>
      <c r="E1227">
        <v>2</v>
      </c>
      <c r="F1227">
        <v>-4142</v>
      </c>
      <c r="G1227">
        <v>2</v>
      </c>
      <c r="H1227">
        <v>-4142</v>
      </c>
      <c r="I1227">
        <v>2</v>
      </c>
      <c r="J1227">
        <v>-4142</v>
      </c>
      <c r="K1227">
        <v>2</v>
      </c>
      <c r="L1227">
        <v>-4142</v>
      </c>
      <c r="M1227">
        <v>2</v>
      </c>
      <c r="N1227">
        <v>-4142</v>
      </c>
      <c r="O1227">
        <v>2</v>
      </c>
    </row>
    <row r="1228" spans="1:15">
      <c r="A1228" t="s">
        <v>380</v>
      </c>
      <c r="B1228" t="s">
        <v>1778</v>
      </c>
      <c r="C1228" t="s">
        <v>1099</v>
      </c>
      <c r="D1228">
        <v>-4142</v>
      </c>
      <c r="E1228">
        <v>2</v>
      </c>
      <c r="F1228">
        <v>-4142</v>
      </c>
      <c r="G1228">
        <v>2</v>
      </c>
      <c r="H1228">
        <v>-4142</v>
      </c>
      <c r="I1228">
        <v>2</v>
      </c>
      <c r="J1228">
        <v>-4142</v>
      </c>
      <c r="K1228">
        <v>2</v>
      </c>
      <c r="L1228">
        <v>-4142</v>
      </c>
      <c r="M1228">
        <v>2</v>
      </c>
      <c r="N1228">
        <v>-4142</v>
      </c>
      <c r="O1228">
        <v>2</v>
      </c>
    </row>
    <row r="1229" spans="1:15">
      <c r="A1229" t="s">
        <v>380</v>
      </c>
      <c r="B1229" t="s">
        <v>1779</v>
      </c>
      <c r="C1229" t="s">
        <v>1099</v>
      </c>
      <c r="D1229">
        <v>-4142</v>
      </c>
      <c r="E1229">
        <v>2</v>
      </c>
      <c r="F1229">
        <v>-4142</v>
      </c>
      <c r="G1229">
        <v>2</v>
      </c>
      <c r="H1229">
        <v>-4142</v>
      </c>
      <c r="I1229">
        <v>2</v>
      </c>
      <c r="J1229">
        <v>-4142</v>
      </c>
      <c r="K1229">
        <v>2</v>
      </c>
      <c r="L1229">
        <v>-4142</v>
      </c>
      <c r="M1229">
        <v>2</v>
      </c>
      <c r="N1229">
        <v>-4142</v>
      </c>
      <c r="O1229">
        <v>2</v>
      </c>
    </row>
    <row r="1230" spans="1:15">
      <c r="A1230" t="s">
        <v>380</v>
      </c>
      <c r="B1230" t="s">
        <v>1780</v>
      </c>
      <c r="C1230" t="s">
        <v>1099</v>
      </c>
      <c r="D1230">
        <v>-4142</v>
      </c>
      <c r="E1230">
        <v>2</v>
      </c>
      <c r="F1230">
        <v>-4142</v>
      </c>
      <c r="G1230">
        <v>2</v>
      </c>
      <c r="H1230">
        <v>-4142</v>
      </c>
      <c r="I1230">
        <v>2</v>
      </c>
      <c r="J1230">
        <v>-4142</v>
      </c>
      <c r="K1230">
        <v>2</v>
      </c>
      <c r="L1230">
        <v>-4142</v>
      </c>
      <c r="M1230">
        <v>2</v>
      </c>
      <c r="N1230">
        <v>-4142</v>
      </c>
      <c r="O1230">
        <v>2</v>
      </c>
    </row>
    <row r="1231" spans="1:15">
      <c r="A1231" t="s">
        <v>380</v>
      </c>
      <c r="B1231" t="s">
        <v>1781</v>
      </c>
      <c r="C1231" t="s">
        <v>1099</v>
      </c>
      <c r="D1231">
        <v>-4142</v>
      </c>
      <c r="E1231">
        <v>2</v>
      </c>
      <c r="F1231">
        <v>-4142</v>
      </c>
      <c r="G1231">
        <v>2</v>
      </c>
      <c r="H1231">
        <v>-4142</v>
      </c>
      <c r="I1231">
        <v>2</v>
      </c>
      <c r="J1231">
        <v>-4142</v>
      </c>
      <c r="K1231">
        <v>2</v>
      </c>
      <c r="L1231">
        <v>-4142</v>
      </c>
      <c r="M1231">
        <v>2</v>
      </c>
      <c r="N1231">
        <v>-4142</v>
      </c>
      <c r="O1231">
        <v>2</v>
      </c>
    </row>
    <row r="1232" spans="1:15">
      <c r="A1232" t="s">
        <v>380</v>
      </c>
      <c r="B1232" t="s">
        <v>1782</v>
      </c>
      <c r="C1232" t="s">
        <v>1099</v>
      </c>
      <c r="D1232">
        <v>-4142</v>
      </c>
      <c r="E1232">
        <v>2</v>
      </c>
      <c r="F1232">
        <v>-4142</v>
      </c>
      <c r="G1232">
        <v>2</v>
      </c>
      <c r="H1232">
        <v>-4142</v>
      </c>
      <c r="I1232">
        <v>2</v>
      </c>
      <c r="J1232">
        <v>-4142</v>
      </c>
      <c r="K1232">
        <v>2</v>
      </c>
      <c r="L1232">
        <v>-4142</v>
      </c>
      <c r="M1232">
        <v>2</v>
      </c>
      <c r="N1232">
        <v>-4142</v>
      </c>
      <c r="O1232">
        <v>2</v>
      </c>
    </row>
    <row r="1233" spans="1:15">
      <c r="A1233" t="s">
        <v>380</v>
      </c>
      <c r="B1233" t="s">
        <v>1783</v>
      </c>
      <c r="C1233" t="s">
        <v>1099</v>
      </c>
      <c r="D1233">
        <v>-4142</v>
      </c>
      <c r="E1233">
        <v>2</v>
      </c>
      <c r="F1233">
        <v>-4142</v>
      </c>
      <c r="G1233">
        <v>2</v>
      </c>
      <c r="H1233">
        <v>-4142</v>
      </c>
      <c r="I1233">
        <v>2</v>
      </c>
      <c r="J1233">
        <v>-4142</v>
      </c>
      <c r="K1233">
        <v>2</v>
      </c>
      <c r="L1233">
        <v>-4142</v>
      </c>
      <c r="M1233">
        <v>2</v>
      </c>
      <c r="N1233">
        <v>-4142</v>
      </c>
      <c r="O1233">
        <v>2</v>
      </c>
    </row>
    <row r="1234" spans="1:15">
      <c r="A1234" t="s">
        <v>380</v>
      </c>
      <c r="B1234" t="s">
        <v>1784</v>
      </c>
      <c r="C1234" t="s">
        <v>1099</v>
      </c>
      <c r="D1234">
        <v>-4142</v>
      </c>
      <c r="E1234">
        <v>2</v>
      </c>
      <c r="F1234">
        <v>-4142</v>
      </c>
      <c r="G1234">
        <v>2</v>
      </c>
      <c r="H1234">
        <v>-4142</v>
      </c>
      <c r="I1234">
        <v>2</v>
      </c>
      <c r="J1234">
        <v>-4142</v>
      </c>
      <c r="K1234">
        <v>2</v>
      </c>
      <c r="L1234">
        <v>-4142</v>
      </c>
      <c r="M1234">
        <v>2</v>
      </c>
      <c r="N1234">
        <v>-4142</v>
      </c>
      <c r="O1234">
        <v>2</v>
      </c>
    </row>
    <row r="1235" spans="1:15">
      <c r="A1235" t="s">
        <v>380</v>
      </c>
      <c r="B1235" t="s">
        <v>1785</v>
      </c>
      <c r="C1235" t="s">
        <v>1099</v>
      </c>
      <c r="D1235">
        <v>-4142</v>
      </c>
      <c r="E1235">
        <v>2</v>
      </c>
      <c r="F1235">
        <v>-4142</v>
      </c>
      <c r="G1235">
        <v>2</v>
      </c>
      <c r="H1235">
        <v>-4142</v>
      </c>
      <c r="I1235">
        <v>2</v>
      </c>
      <c r="J1235">
        <v>-4142</v>
      </c>
      <c r="K1235">
        <v>2</v>
      </c>
      <c r="L1235">
        <v>-4142</v>
      </c>
      <c r="M1235">
        <v>2</v>
      </c>
      <c r="N1235">
        <v>-4142</v>
      </c>
      <c r="O1235">
        <v>2</v>
      </c>
    </row>
    <row r="1236" spans="1:15">
      <c r="A1236" t="s">
        <v>380</v>
      </c>
      <c r="B1236" t="s">
        <v>1786</v>
      </c>
      <c r="C1236" t="s">
        <v>1099</v>
      </c>
      <c r="D1236">
        <v>-4142</v>
      </c>
      <c r="E1236">
        <v>2</v>
      </c>
      <c r="F1236">
        <v>-4142</v>
      </c>
      <c r="G1236">
        <v>2</v>
      </c>
      <c r="H1236">
        <v>-4142</v>
      </c>
      <c r="I1236">
        <v>2</v>
      </c>
      <c r="J1236">
        <v>-4142</v>
      </c>
      <c r="K1236">
        <v>2</v>
      </c>
      <c r="L1236">
        <v>-4142</v>
      </c>
      <c r="M1236">
        <v>2</v>
      </c>
      <c r="N1236">
        <v>-4142</v>
      </c>
      <c r="O1236">
        <v>2</v>
      </c>
    </row>
    <row r="1237" spans="1:15">
      <c r="A1237" t="s">
        <v>380</v>
      </c>
      <c r="B1237" t="s">
        <v>1787</v>
      </c>
      <c r="C1237" t="s">
        <v>1099</v>
      </c>
      <c r="D1237">
        <v>-4142</v>
      </c>
      <c r="E1237">
        <v>2</v>
      </c>
      <c r="F1237">
        <v>-4142</v>
      </c>
      <c r="G1237">
        <v>2</v>
      </c>
      <c r="H1237">
        <v>-4142</v>
      </c>
      <c r="I1237">
        <v>2</v>
      </c>
      <c r="J1237">
        <v>-4142</v>
      </c>
      <c r="K1237">
        <v>2</v>
      </c>
      <c r="L1237">
        <v>-4142</v>
      </c>
      <c r="M1237">
        <v>2</v>
      </c>
      <c r="N1237">
        <v>-4142</v>
      </c>
      <c r="O1237">
        <v>2</v>
      </c>
    </row>
    <row r="1238" spans="1:15">
      <c r="A1238" t="s">
        <v>380</v>
      </c>
      <c r="B1238" t="s">
        <v>1788</v>
      </c>
      <c r="C1238" t="s">
        <v>1099</v>
      </c>
      <c r="D1238">
        <v>-4142</v>
      </c>
      <c r="E1238">
        <v>2</v>
      </c>
      <c r="F1238">
        <v>-4142</v>
      </c>
      <c r="G1238">
        <v>2</v>
      </c>
      <c r="H1238">
        <v>-4142</v>
      </c>
      <c r="I1238">
        <v>2</v>
      </c>
      <c r="J1238">
        <v>-4142</v>
      </c>
      <c r="K1238">
        <v>2</v>
      </c>
      <c r="L1238">
        <v>-4142</v>
      </c>
      <c r="M1238">
        <v>2</v>
      </c>
      <c r="N1238">
        <v>-4142</v>
      </c>
      <c r="O1238">
        <v>2</v>
      </c>
    </row>
    <row r="1239" spans="1:15">
      <c r="A1239" t="s">
        <v>380</v>
      </c>
      <c r="B1239" t="s">
        <v>1789</v>
      </c>
      <c r="C1239" t="s">
        <v>1099</v>
      </c>
      <c r="D1239">
        <v>-4142</v>
      </c>
      <c r="E1239">
        <v>2</v>
      </c>
      <c r="F1239">
        <v>-4142</v>
      </c>
      <c r="G1239">
        <v>2</v>
      </c>
      <c r="H1239">
        <v>-4142</v>
      </c>
      <c r="I1239">
        <v>2</v>
      </c>
      <c r="J1239">
        <v>-4142</v>
      </c>
      <c r="K1239">
        <v>2</v>
      </c>
      <c r="L1239">
        <v>-4142</v>
      </c>
      <c r="M1239">
        <v>2</v>
      </c>
      <c r="N1239">
        <v>-4142</v>
      </c>
      <c r="O1239">
        <v>2</v>
      </c>
    </row>
    <row r="1240" spans="1:15">
      <c r="A1240" t="s">
        <v>380</v>
      </c>
      <c r="B1240" t="s">
        <v>1790</v>
      </c>
      <c r="C1240" t="s">
        <v>1099</v>
      </c>
      <c r="D1240">
        <v>-4142</v>
      </c>
      <c r="E1240">
        <v>2</v>
      </c>
      <c r="F1240">
        <v>-4142</v>
      </c>
      <c r="G1240">
        <v>2</v>
      </c>
      <c r="H1240">
        <v>-4142</v>
      </c>
      <c r="I1240">
        <v>2</v>
      </c>
      <c r="J1240">
        <v>-4142</v>
      </c>
      <c r="K1240">
        <v>2</v>
      </c>
      <c r="L1240">
        <v>-4142</v>
      </c>
      <c r="M1240">
        <v>2</v>
      </c>
      <c r="N1240">
        <v>-4142</v>
      </c>
      <c r="O1240">
        <v>2</v>
      </c>
    </row>
    <row r="1241" spans="1:15">
      <c r="A1241" t="s">
        <v>380</v>
      </c>
      <c r="B1241" t="s">
        <v>1791</v>
      </c>
      <c r="C1241" t="s">
        <v>1099</v>
      </c>
      <c r="D1241">
        <v>-4142</v>
      </c>
      <c r="E1241">
        <v>2</v>
      </c>
      <c r="F1241">
        <v>-4142</v>
      </c>
      <c r="G1241">
        <v>2</v>
      </c>
      <c r="H1241">
        <v>-4142</v>
      </c>
      <c r="I1241">
        <v>2</v>
      </c>
      <c r="J1241">
        <v>-4142</v>
      </c>
      <c r="K1241">
        <v>2</v>
      </c>
      <c r="L1241">
        <v>-4142</v>
      </c>
      <c r="M1241">
        <v>2</v>
      </c>
      <c r="N1241">
        <v>-4142</v>
      </c>
      <c r="O1241">
        <v>2</v>
      </c>
    </row>
    <row r="1242" spans="1:15">
      <c r="A1242" t="s">
        <v>380</v>
      </c>
      <c r="B1242" t="s">
        <v>942</v>
      </c>
      <c r="C1242" t="s">
        <v>1099</v>
      </c>
      <c r="D1242">
        <v>-4142</v>
      </c>
      <c r="E1242">
        <v>2</v>
      </c>
      <c r="F1242">
        <v>-4142</v>
      </c>
      <c r="G1242">
        <v>2</v>
      </c>
      <c r="H1242">
        <v>-4142</v>
      </c>
      <c r="I1242">
        <v>2</v>
      </c>
      <c r="J1242">
        <v>-4142</v>
      </c>
      <c r="K1242">
        <v>2</v>
      </c>
      <c r="L1242">
        <v>-4142</v>
      </c>
      <c r="M1242">
        <v>2</v>
      </c>
      <c r="N1242">
        <v>-4142</v>
      </c>
      <c r="O1242">
        <v>2</v>
      </c>
    </row>
    <row r="1243" spans="1:15">
      <c r="A1243" t="s">
        <v>380</v>
      </c>
      <c r="B1243" t="s">
        <v>943</v>
      </c>
      <c r="C1243" t="s">
        <v>1099</v>
      </c>
      <c r="D1243">
        <v>-4142</v>
      </c>
      <c r="E1243">
        <v>2</v>
      </c>
      <c r="F1243">
        <v>-4142</v>
      </c>
      <c r="G1243">
        <v>2</v>
      </c>
      <c r="H1243">
        <v>-4142</v>
      </c>
      <c r="I1243">
        <v>2</v>
      </c>
      <c r="J1243">
        <v>-4142</v>
      </c>
      <c r="K1243">
        <v>2</v>
      </c>
      <c r="L1243">
        <v>-4142</v>
      </c>
      <c r="M1243">
        <v>2</v>
      </c>
      <c r="N1243">
        <v>-4142</v>
      </c>
      <c r="O1243">
        <v>2</v>
      </c>
    </row>
    <row r="1244" spans="1:15">
      <c r="A1244" t="s">
        <v>380</v>
      </c>
      <c r="B1244" t="s">
        <v>944</v>
      </c>
      <c r="C1244" t="s">
        <v>1099</v>
      </c>
      <c r="D1244">
        <v>-4142</v>
      </c>
      <c r="E1244">
        <v>2</v>
      </c>
      <c r="F1244">
        <v>-4142</v>
      </c>
      <c r="G1244">
        <v>2</v>
      </c>
      <c r="H1244">
        <v>-4142</v>
      </c>
      <c r="I1244">
        <v>2</v>
      </c>
      <c r="J1244">
        <v>-4142</v>
      </c>
      <c r="K1244">
        <v>2</v>
      </c>
      <c r="L1244">
        <v>-4142</v>
      </c>
      <c r="M1244">
        <v>2</v>
      </c>
      <c r="N1244">
        <v>-4142</v>
      </c>
      <c r="O1244">
        <v>2</v>
      </c>
    </row>
    <row r="1245" spans="1:15">
      <c r="A1245" t="s">
        <v>380</v>
      </c>
      <c r="B1245" t="s">
        <v>945</v>
      </c>
      <c r="C1245" t="s">
        <v>1099</v>
      </c>
      <c r="D1245">
        <v>-4142</v>
      </c>
      <c r="E1245">
        <v>2</v>
      </c>
      <c r="F1245">
        <v>-4142</v>
      </c>
      <c r="G1245">
        <v>2</v>
      </c>
      <c r="H1245">
        <v>-4142</v>
      </c>
      <c r="I1245">
        <v>2</v>
      </c>
      <c r="J1245">
        <v>-4142</v>
      </c>
      <c r="K1245">
        <v>2</v>
      </c>
      <c r="L1245">
        <v>-4142</v>
      </c>
      <c r="M1245">
        <v>2</v>
      </c>
      <c r="N1245">
        <v>-4142</v>
      </c>
      <c r="O1245">
        <v>2</v>
      </c>
    </row>
    <row r="1246" spans="1:15">
      <c r="A1246" t="s">
        <v>380</v>
      </c>
      <c r="B1246" t="s">
        <v>946</v>
      </c>
      <c r="C1246" t="s">
        <v>1099</v>
      </c>
      <c r="D1246">
        <v>-4142</v>
      </c>
      <c r="E1246">
        <v>2</v>
      </c>
      <c r="F1246">
        <v>-4142</v>
      </c>
      <c r="G1246">
        <v>2</v>
      </c>
      <c r="H1246">
        <v>-4142</v>
      </c>
      <c r="I1246">
        <v>2</v>
      </c>
      <c r="J1246">
        <v>-4142</v>
      </c>
      <c r="K1246">
        <v>2</v>
      </c>
      <c r="L1246">
        <v>-4142</v>
      </c>
      <c r="M1246">
        <v>2</v>
      </c>
      <c r="N1246">
        <v>-4142</v>
      </c>
      <c r="O1246">
        <v>2</v>
      </c>
    </row>
    <row r="1247" spans="1:15">
      <c r="A1247" t="s">
        <v>380</v>
      </c>
      <c r="B1247" t="s">
        <v>947</v>
      </c>
      <c r="C1247" t="s">
        <v>1099</v>
      </c>
      <c r="D1247">
        <v>-4142</v>
      </c>
      <c r="E1247">
        <v>2</v>
      </c>
      <c r="F1247">
        <v>-4142</v>
      </c>
      <c r="G1247">
        <v>2</v>
      </c>
      <c r="H1247">
        <v>-4142</v>
      </c>
      <c r="I1247">
        <v>2</v>
      </c>
      <c r="J1247">
        <v>-4142</v>
      </c>
      <c r="K1247">
        <v>2</v>
      </c>
      <c r="L1247">
        <v>-4142</v>
      </c>
      <c r="M1247">
        <v>2</v>
      </c>
      <c r="N1247">
        <v>-4142</v>
      </c>
      <c r="O1247">
        <v>2</v>
      </c>
    </row>
    <row r="1248" spans="1:15">
      <c r="A1248" t="s">
        <v>380</v>
      </c>
      <c r="B1248" t="s">
        <v>948</v>
      </c>
      <c r="C1248" t="s">
        <v>1099</v>
      </c>
      <c r="D1248">
        <v>-4142</v>
      </c>
      <c r="E1248">
        <v>2</v>
      </c>
      <c r="F1248">
        <v>-4142</v>
      </c>
      <c r="G1248">
        <v>2</v>
      </c>
      <c r="H1248">
        <v>-4142</v>
      </c>
      <c r="I1248">
        <v>2</v>
      </c>
      <c r="J1248">
        <v>-4142</v>
      </c>
      <c r="K1248">
        <v>2</v>
      </c>
      <c r="L1248">
        <v>-4142</v>
      </c>
      <c r="M1248">
        <v>2</v>
      </c>
      <c r="N1248">
        <v>-4142</v>
      </c>
      <c r="O1248">
        <v>2</v>
      </c>
    </row>
    <row r="1249" spans="1:15">
      <c r="A1249" t="s">
        <v>380</v>
      </c>
      <c r="B1249" t="s">
        <v>949</v>
      </c>
      <c r="C1249" t="s">
        <v>1099</v>
      </c>
      <c r="D1249">
        <v>-4142</v>
      </c>
      <c r="E1249">
        <v>2</v>
      </c>
      <c r="F1249">
        <v>-4142</v>
      </c>
      <c r="G1249">
        <v>2</v>
      </c>
      <c r="H1249">
        <v>-4142</v>
      </c>
      <c r="I1249">
        <v>2</v>
      </c>
      <c r="J1249">
        <v>-4142</v>
      </c>
      <c r="K1249">
        <v>2</v>
      </c>
      <c r="L1249">
        <v>-4142</v>
      </c>
      <c r="M1249">
        <v>2</v>
      </c>
      <c r="N1249">
        <v>-4142</v>
      </c>
      <c r="O1249">
        <v>2</v>
      </c>
    </row>
    <row r="1250" spans="1:15">
      <c r="A1250" t="s">
        <v>380</v>
      </c>
      <c r="B1250" t="s">
        <v>950</v>
      </c>
      <c r="C1250" t="s">
        <v>1099</v>
      </c>
      <c r="D1250">
        <v>-4142</v>
      </c>
      <c r="E1250">
        <v>2</v>
      </c>
      <c r="F1250">
        <v>-4142</v>
      </c>
      <c r="G1250">
        <v>2</v>
      </c>
      <c r="H1250">
        <v>-4142</v>
      </c>
      <c r="I1250">
        <v>2</v>
      </c>
      <c r="J1250">
        <v>-4142</v>
      </c>
      <c r="K1250">
        <v>2</v>
      </c>
      <c r="L1250">
        <v>-4142</v>
      </c>
      <c r="M1250">
        <v>2</v>
      </c>
      <c r="N1250">
        <v>-4142</v>
      </c>
      <c r="O1250">
        <v>2</v>
      </c>
    </row>
    <row r="1251" spans="1:15">
      <c r="A1251" t="s">
        <v>380</v>
      </c>
      <c r="B1251" t="s">
        <v>951</v>
      </c>
      <c r="C1251" t="s">
        <v>1099</v>
      </c>
      <c r="D1251">
        <v>-4142</v>
      </c>
      <c r="E1251">
        <v>2</v>
      </c>
      <c r="F1251">
        <v>-4142</v>
      </c>
      <c r="G1251">
        <v>2</v>
      </c>
      <c r="H1251">
        <v>-4142</v>
      </c>
      <c r="I1251">
        <v>2</v>
      </c>
      <c r="J1251">
        <v>-4142</v>
      </c>
      <c r="K1251">
        <v>2</v>
      </c>
      <c r="L1251">
        <v>-4142</v>
      </c>
      <c r="M1251">
        <v>2</v>
      </c>
      <c r="N1251">
        <v>-4142</v>
      </c>
      <c r="O1251">
        <v>2</v>
      </c>
    </row>
    <row r="1252" spans="1:15">
      <c r="A1252" t="s">
        <v>380</v>
      </c>
      <c r="B1252" t="s">
        <v>952</v>
      </c>
      <c r="C1252" t="s">
        <v>1099</v>
      </c>
      <c r="D1252">
        <v>-4142</v>
      </c>
      <c r="E1252">
        <v>2</v>
      </c>
      <c r="F1252">
        <v>-4142</v>
      </c>
      <c r="G1252">
        <v>2</v>
      </c>
      <c r="H1252">
        <v>-4142</v>
      </c>
      <c r="I1252">
        <v>2</v>
      </c>
      <c r="J1252">
        <v>-4142</v>
      </c>
      <c r="K1252">
        <v>2</v>
      </c>
      <c r="L1252">
        <v>-4142</v>
      </c>
      <c r="M1252">
        <v>2</v>
      </c>
      <c r="N1252">
        <v>-4142</v>
      </c>
      <c r="O1252">
        <v>2</v>
      </c>
    </row>
    <row r="1253" spans="1:15">
      <c r="A1253" t="s">
        <v>380</v>
      </c>
      <c r="B1253" t="s">
        <v>953</v>
      </c>
      <c r="C1253" t="s">
        <v>1099</v>
      </c>
      <c r="D1253">
        <v>-4142</v>
      </c>
      <c r="E1253">
        <v>2</v>
      </c>
      <c r="F1253">
        <v>-4142</v>
      </c>
      <c r="G1253">
        <v>2</v>
      </c>
      <c r="H1253">
        <v>-4142</v>
      </c>
      <c r="I1253">
        <v>2</v>
      </c>
      <c r="J1253">
        <v>-4142</v>
      </c>
      <c r="K1253">
        <v>2</v>
      </c>
      <c r="L1253">
        <v>-4142</v>
      </c>
      <c r="M1253">
        <v>2</v>
      </c>
      <c r="N1253">
        <v>-4142</v>
      </c>
      <c r="O1253">
        <v>2</v>
      </c>
    </row>
    <row r="1254" spans="1:15">
      <c r="A1254" t="s">
        <v>380</v>
      </c>
      <c r="B1254" t="s">
        <v>954</v>
      </c>
      <c r="C1254" t="s">
        <v>1099</v>
      </c>
      <c r="D1254">
        <v>-4142</v>
      </c>
      <c r="E1254">
        <v>2</v>
      </c>
      <c r="F1254">
        <v>-4142</v>
      </c>
      <c r="G1254">
        <v>2</v>
      </c>
      <c r="H1254">
        <v>-4142</v>
      </c>
      <c r="I1254">
        <v>2</v>
      </c>
      <c r="J1254">
        <v>-4142</v>
      </c>
      <c r="K1254">
        <v>2</v>
      </c>
      <c r="L1254">
        <v>-4142</v>
      </c>
      <c r="M1254">
        <v>2</v>
      </c>
      <c r="N1254">
        <v>-4142</v>
      </c>
      <c r="O1254">
        <v>2</v>
      </c>
    </row>
    <row r="1255" spans="1:15">
      <c r="A1255" t="s">
        <v>380</v>
      </c>
      <c r="B1255" t="s">
        <v>955</v>
      </c>
      <c r="C1255" t="s">
        <v>1099</v>
      </c>
      <c r="D1255">
        <v>-4142</v>
      </c>
      <c r="E1255">
        <v>2</v>
      </c>
      <c r="F1255">
        <v>-4142</v>
      </c>
      <c r="G1255">
        <v>2</v>
      </c>
      <c r="H1255">
        <v>-4142</v>
      </c>
      <c r="I1255">
        <v>2</v>
      </c>
      <c r="J1255">
        <v>-4142</v>
      </c>
      <c r="K1255">
        <v>2</v>
      </c>
      <c r="L1255">
        <v>-4142</v>
      </c>
      <c r="M1255">
        <v>2</v>
      </c>
      <c r="N1255">
        <v>-4142</v>
      </c>
      <c r="O1255">
        <v>2</v>
      </c>
    </row>
    <row r="1256" spans="1:15">
      <c r="A1256" t="s">
        <v>380</v>
      </c>
      <c r="B1256" t="s">
        <v>1792</v>
      </c>
      <c r="C1256" t="s">
        <v>1099</v>
      </c>
      <c r="D1256">
        <v>-4142</v>
      </c>
      <c r="E1256">
        <v>2</v>
      </c>
      <c r="F1256">
        <v>-4142</v>
      </c>
      <c r="G1256">
        <v>2</v>
      </c>
      <c r="H1256">
        <v>-4142</v>
      </c>
      <c r="I1256">
        <v>2</v>
      </c>
      <c r="J1256">
        <v>-4142</v>
      </c>
      <c r="K1256">
        <v>2</v>
      </c>
      <c r="L1256">
        <v>-4142</v>
      </c>
      <c r="M1256">
        <v>2</v>
      </c>
      <c r="N1256">
        <v>-4142</v>
      </c>
      <c r="O1256">
        <v>2</v>
      </c>
    </row>
    <row r="1257" spans="1:15">
      <c r="A1257" t="s">
        <v>380</v>
      </c>
      <c r="B1257" t="s">
        <v>1793</v>
      </c>
      <c r="C1257" t="s">
        <v>1099</v>
      </c>
      <c r="D1257">
        <v>-4142</v>
      </c>
      <c r="E1257">
        <v>2</v>
      </c>
      <c r="F1257">
        <v>-4142</v>
      </c>
      <c r="G1257">
        <v>2</v>
      </c>
      <c r="H1257">
        <v>-4142</v>
      </c>
      <c r="I1257">
        <v>2</v>
      </c>
      <c r="J1257">
        <v>-4142</v>
      </c>
      <c r="K1257">
        <v>2</v>
      </c>
      <c r="L1257">
        <v>-4142</v>
      </c>
      <c r="M1257">
        <v>2</v>
      </c>
      <c r="N1257">
        <v>-4142</v>
      </c>
      <c r="O1257">
        <v>2</v>
      </c>
    </row>
    <row r="1258" spans="1:15">
      <c r="A1258" t="s">
        <v>380</v>
      </c>
      <c r="B1258" t="s">
        <v>1794</v>
      </c>
      <c r="C1258" t="s">
        <v>1099</v>
      </c>
      <c r="D1258">
        <v>-4142</v>
      </c>
      <c r="E1258">
        <v>2</v>
      </c>
      <c r="F1258">
        <v>-4142</v>
      </c>
      <c r="G1258">
        <v>2</v>
      </c>
      <c r="H1258">
        <v>-4142</v>
      </c>
      <c r="I1258">
        <v>2</v>
      </c>
      <c r="J1258">
        <v>-4142</v>
      </c>
      <c r="K1258">
        <v>2</v>
      </c>
      <c r="L1258">
        <v>-4142</v>
      </c>
      <c r="M1258">
        <v>2</v>
      </c>
      <c r="N1258">
        <v>-4142</v>
      </c>
      <c r="O1258">
        <v>2</v>
      </c>
    </row>
    <row r="1259" spans="1:15">
      <c r="A1259" t="s">
        <v>380</v>
      </c>
      <c r="B1259" t="s">
        <v>1795</v>
      </c>
      <c r="C1259" t="s">
        <v>1099</v>
      </c>
      <c r="D1259">
        <v>-4142</v>
      </c>
      <c r="E1259">
        <v>2</v>
      </c>
      <c r="F1259">
        <v>-4142</v>
      </c>
      <c r="G1259">
        <v>2</v>
      </c>
      <c r="H1259">
        <v>-4142</v>
      </c>
      <c r="I1259">
        <v>2</v>
      </c>
      <c r="J1259">
        <v>-4142</v>
      </c>
      <c r="K1259">
        <v>2</v>
      </c>
      <c r="L1259">
        <v>-4142</v>
      </c>
      <c r="M1259">
        <v>2</v>
      </c>
      <c r="N1259">
        <v>-4142</v>
      </c>
      <c r="O1259">
        <v>2</v>
      </c>
    </row>
    <row r="1260" spans="1:15">
      <c r="A1260" t="s">
        <v>380</v>
      </c>
      <c r="B1260" t="s">
        <v>1796</v>
      </c>
      <c r="C1260" t="s">
        <v>1099</v>
      </c>
      <c r="D1260">
        <v>-4142</v>
      </c>
      <c r="E1260">
        <v>2</v>
      </c>
      <c r="F1260">
        <v>-4142</v>
      </c>
      <c r="G1260">
        <v>2</v>
      </c>
      <c r="H1260">
        <v>-4142</v>
      </c>
      <c r="I1260">
        <v>2</v>
      </c>
      <c r="J1260">
        <v>-4142</v>
      </c>
      <c r="K1260">
        <v>2</v>
      </c>
      <c r="L1260">
        <v>-4142</v>
      </c>
      <c r="M1260">
        <v>2</v>
      </c>
      <c r="N1260">
        <v>-4142</v>
      </c>
      <c r="O1260">
        <v>2</v>
      </c>
    </row>
    <row r="1261" spans="1:15">
      <c r="A1261" t="s">
        <v>380</v>
      </c>
      <c r="B1261" t="s">
        <v>1797</v>
      </c>
      <c r="C1261" t="s">
        <v>1099</v>
      </c>
      <c r="D1261">
        <v>-4142</v>
      </c>
      <c r="E1261">
        <v>2</v>
      </c>
      <c r="F1261">
        <v>-4142</v>
      </c>
      <c r="G1261">
        <v>2</v>
      </c>
      <c r="H1261">
        <v>-4142</v>
      </c>
      <c r="I1261">
        <v>2</v>
      </c>
      <c r="J1261">
        <v>-4142</v>
      </c>
      <c r="K1261">
        <v>2</v>
      </c>
      <c r="L1261">
        <v>-4142</v>
      </c>
      <c r="M1261">
        <v>2</v>
      </c>
      <c r="N1261">
        <v>-4142</v>
      </c>
      <c r="O1261">
        <v>2</v>
      </c>
    </row>
    <row r="1262" spans="1:15">
      <c r="A1262" t="s">
        <v>380</v>
      </c>
      <c r="B1262" t="s">
        <v>1798</v>
      </c>
      <c r="C1262" t="s">
        <v>1099</v>
      </c>
      <c r="D1262">
        <v>-4142</v>
      </c>
      <c r="E1262">
        <v>2</v>
      </c>
      <c r="F1262">
        <v>-4142</v>
      </c>
      <c r="G1262">
        <v>2</v>
      </c>
      <c r="H1262">
        <v>-4142</v>
      </c>
      <c r="I1262">
        <v>2</v>
      </c>
      <c r="J1262">
        <v>-4142</v>
      </c>
      <c r="K1262">
        <v>2</v>
      </c>
      <c r="L1262">
        <v>-4142</v>
      </c>
      <c r="M1262">
        <v>2</v>
      </c>
      <c r="N1262">
        <v>-4142</v>
      </c>
      <c r="O1262">
        <v>2</v>
      </c>
    </row>
    <row r="1263" spans="1:15">
      <c r="A1263" t="s">
        <v>380</v>
      </c>
      <c r="B1263" t="s">
        <v>1799</v>
      </c>
      <c r="C1263" t="s">
        <v>1099</v>
      </c>
      <c r="D1263">
        <v>-4142</v>
      </c>
      <c r="E1263">
        <v>2</v>
      </c>
      <c r="F1263">
        <v>-4142</v>
      </c>
      <c r="G1263">
        <v>2</v>
      </c>
      <c r="H1263">
        <v>-4142</v>
      </c>
      <c r="I1263">
        <v>2</v>
      </c>
      <c r="J1263">
        <v>-4142</v>
      </c>
      <c r="K1263">
        <v>2</v>
      </c>
      <c r="L1263">
        <v>-4142</v>
      </c>
      <c r="M1263">
        <v>2</v>
      </c>
      <c r="N1263">
        <v>-4142</v>
      </c>
      <c r="O1263">
        <v>2</v>
      </c>
    </row>
    <row r="1264" spans="1:15">
      <c r="A1264" t="s">
        <v>380</v>
      </c>
      <c r="B1264" t="s">
        <v>1800</v>
      </c>
      <c r="C1264" t="s">
        <v>1099</v>
      </c>
      <c r="D1264">
        <v>-4142</v>
      </c>
      <c r="E1264">
        <v>2</v>
      </c>
      <c r="F1264">
        <v>-4142</v>
      </c>
      <c r="G1264">
        <v>2</v>
      </c>
      <c r="H1264">
        <v>-4142</v>
      </c>
      <c r="I1264">
        <v>2</v>
      </c>
      <c r="J1264">
        <v>-4142</v>
      </c>
      <c r="K1264">
        <v>2</v>
      </c>
      <c r="L1264">
        <v>-4142</v>
      </c>
      <c r="M1264">
        <v>2</v>
      </c>
      <c r="N1264">
        <v>-4142</v>
      </c>
      <c r="O1264">
        <v>2</v>
      </c>
    </row>
    <row r="1265" spans="1:15">
      <c r="A1265" t="s">
        <v>380</v>
      </c>
      <c r="B1265" t="s">
        <v>1801</v>
      </c>
      <c r="C1265" t="s">
        <v>1099</v>
      </c>
      <c r="D1265">
        <v>-4142</v>
      </c>
      <c r="E1265">
        <v>2</v>
      </c>
      <c r="F1265">
        <v>-4142</v>
      </c>
      <c r="G1265">
        <v>2</v>
      </c>
      <c r="H1265">
        <v>-4142</v>
      </c>
      <c r="I1265">
        <v>2</v>
      </c>
      <c r="J1265">
        <v>-4142</v>
      </c>
      <c r="K1265">
        <v>2</v>
      </c>
      <c r="L1265">
        <v>-4142</v>
      </c>
      <c r="M1265">
        <v>2</v>
      </c>
      <c r="N1265">
        <v>-4142</v>
      </c>
      <c r="O1265">
        <v>2</v>
      </c>
    </row>
    <row r="1266" spans="1:15">
      <c r="A1266" t="s">
        <v>380</v>
      </c>
      <c r="B1266" t="s">
        <v>1802</v>
      </c>
      <c r="C1266" t="s">
        <v>1099</v>
      </c>
      <c r="D1266">
        <v>-4142</v>
      </c>
      <c r="E1266">
        <v>2</v>
      </c>
      <c r="F1266">
        <v>-4142</v>
      </c>
      <c r="G1266">
        <v>2</v>
      </c>
      <c r="H1266">
        <v>-4142</v>
      </c>
      <c r="I1266">
        <v>2</v>
      </c>
      <c r="J1266">
        <v>-4142</v>
      </c>
      <c r="K1266">
        <v>2</v>
      </c>
      <c r="L1266">
        <v>-4142</v>
      </c>
      <c r="M1266">
        <v>2</v>
      </c>
      <c r="N1266">
        <v>-4142</v>
      </c>
      <c r="O1266">
        <v>2</v>
      </c>
    </row>
    <row r="1267" spans="1:15">
      <c r="A1267" t="s">
        <v>380</v>
      </c>
      <c r="B1267" t="s">
        <v>1803</v>
      </c>
      <c r="C1267" t="s">
        <v>1099</v>
      </c>
      <c r="D1267">
        <v>-4142</v>
      </c>
      <c r="E1267">
        <v>2</v>
      </c>
      <c r="F1267">
        <v>-4142</v>
      </c>
      <c r="G1267">
        <v>2</v>
      </c>
      <c r="H1267">
        <v>-4142</v>
      </c>
      <c r="I1267">
        <v>2</v>
      </c>
      <c r="J1267">
        <v>-4142</v>
      </c>
      <c r="K1267">
        <v>2</v>
      </c>
      <c r="L1267">
        <v>-4142</v>
      </c>
      <c r="M1267">
        <v>2</v>
      </c>
      <c r="N1267">
        <v>-4142</v>
      </c>
      <c r="O1267">
        <v>2</v>
      </c>
    </row>
    <row r="1268" spans="1:15">
      <c r="A1268" t="s">
        <v>380</v>
      </c>
      <c r="B1268" t="s">
        <v>1804</v>
      </c>
      <c r="C1268" t="s">
        <v>1099</v>
      </c>
      <c r="D1268">
        <v>-4142</v>
      </c>
      <c r="E1268">
        <v>2</v>
      </c>
      <c r="F1268">
        <v>-4142</v>
      </c>
      <c r="G1268">
        <v>2</v>
      </c>
      <c r="H1268">
        <v>-4142</v>
      </c>
      <c r="I1268">
        <v>2</v>
      </c>
      <c r="J1268">
        <v>-4142</v>
      </c>
      <c r="K1268">
        <v>2</v>
      </c>
      <c r="L1268">
        <v>-4142</v>
      </c>
      <c r="M1268">
        <v>2</v>
      </c>
      <c r="N1268">
        <v>-4142</v>
      </c>
      <c r="O1268">
        <v>2</v>
      </c>
    </row>
    <row r="1269" spans="1:15">
      <c r="A1269" t="s">
        <v>380</v>
      </c>
      <c r="B1269" t="s">
        <v>1805</v>
      </c>
      <c r="C1269" t="s">
        <v>1099</v>
      </c>
      <c r="D1269">
        <v>-4142</v>
      </c>
      <c r="E1269">
        <v>2</v>
      </c>
      <c r="F1269">
        <v>-4142</v>
      </c>
      <c r="G1269">
        <v>2</v>
      </c>
      <c r="H1269">
        <v>-4142</v>
      </c>
      <c r="I1269">
        <v>2</v>
      </c>
      <c r="J1269">
        <v>-4142</v>
      </c>
      <c r="K1269">
        <v>2</v>
      </c>
      <c r="L1269">
        <v>-4142</v>
      </c>
      <c r="M1269">
        <v>2</v>
      </c>
      <c r="N1269">
        <v>-4142</v>
      </c>
      <c r="O1269">
        <v>2</v>
      </c>
    </row>
    <row r="1270" spans="1:15">
      <c r="A1270" t="s">
        <v>380</v>
      </c>
      <c r="B1270" t="s">
        <v>1806</v>
      </c>
      <c r="C1270" t="s">
        <v>1099</v>
      </c>
      <c r="D1270">
        <v>-4142</v>
      </c>
      <c r="E1270">
        <v>2</v>
      </c>
      <c r="F1270">
        <v>-4142</v>
      </c>
      <c r="G1270">
        <v>2</v>
      </c>
      <c r="H1270">
        <v>-4142</v>
      </c>
      <c r="I1270">
        <v>2</v>
      </c>
      <c r="J1270">
        <v>-4142</v>
      </c>
      <c r="K1270">
        <v>2</v>
      </c>
      <c r="L1270">
        <v>-4142</v>
      </c>
      <c r="M1270">
        <v>2</v>
      </c>
      <c r="N1270">
        <v>-4142</v>
      </c>
      <c r="O1270">
        <v>2</v>
      </c>
    </row>
    <row r="1271" spans="1:15">
      <c r="A1271" t="s">
        <v>380</v>
      </c>
      <c r="B1271" t="s">
        <v>1807</v>
      </c>
      <c r="C1271" t="s">
        <v>1099</v>
      </c>
      <c r="D1271">
        <v>-4142</v>
      </c>
      <c r="E1271">
        <v>2</v>
      </c>
      <c r="F1271">
        <v>-4142</v>
      </c>
      <c r="G1271">
        <v>2</v>
      </c>
      <c r="H1271">
        <v>-4142</v>
      </c>
      <c r="I1271">
        <v>2</v>
      </c>
      <c r="J1271">
        <v>-4142</v>
      </c>
      <c r="K1271">
        <v>2</v>
      </c>
      <c r="L1271">
        <v>-4142</v>
      </c>
      <c r="M1271">
        <v>2</v>
      </c>
      <c r="N1271">
        <v>-4142</v>
      </c>
      <c r="O1271">
        <v>2</v>
      </c>
    </row>
    <row r="1272" spans="1:15">
      <c r="A1272" t="s">
        <v>380</v>
      </c>
      <c r="B1272" t="s">
        <v>1808</v>
      </c>
      <c r="C1272" t="s">
        <v>1099</v>
      </c>
      <c r="D1272">
        <v>-4142</v>
      </c>
      <c r="E1272">
        <v>2</v>
      </c>
      <c r="F1272">
        <v>-4142</v>
      </c>
      <c r="G1272">
        <v>2</v>
      </c>
      <c r="H1272">
        <v>-4142</v>
      </c>
      <c r="I1272">
        <v>2</v>
      </c>
      <c r="J1272">
        <v>-4142</v>
      </c>
      <c r="K1272">
        <v>2</v>
      </c>
      <c r="L1272">
        <v>-4142</v>
      </c>
      <c r="M1272">
        <v>2</v>
      </c>
      <c r="N1272">
        <v>-4142</v>
      </c>
      <c r="O1272">
        <v>2</v>
      </c>
    </row>
    <row r="1273" spans="1:15">
      <c r="A1273" t="s">
        <v>380</v>
      </c>
      <c r="B1273" t="s">
        <v>956</v>
      </c>
      <c r="C1273" t="s">
        <v>1099</v>
      </c>
      <c r="D1273">
        <v>-4142</v>
      </c>
      <c r="E1273">
        <v>2</v>
      </c>
      <c r="F1273">
        <v>-4142</v>
      </c>
      <c r="G1273">
        <v>2</v>
      </c>
      <c r="H1273">
        <v>-4142</v>
      </c>
      <c r="I1273">
        <v>2</v>
      </c>
      <c r="J1273">
        <v>-4142</v>
      </c>
      <c r="K1273">
        <v>2</v>
      </c>
      <c r="L1273">
        <v>-4142</v>
      </c>
      <c r="M1273">
        <v>2</v>
      </c>
      <c r="N1273">
        <v>-4142</v>
      </c>
      <c r="O1273">
        <v>2</v>
      </c>
    </row>
    <row r="1274" spans="1:15">
      <c r="A1274" t="s">
        <v>380</v>
      </c>
      <c r="B1274" t="s">
        <v>957</v>
      </c>
      <c r="C1274" t="s">
        <v>1099</v>
      </c>
      <c r="D1274">
        <v>-4142</v>
      </c>
      <c r="E1274">
        <v>2</v>
      </c>
      <c r="F1274">
        <v>-4142</v>
      </c>
      <c r="G1274">
        <v>2</v>
      </c>
      <c r="H1274">
        <v>-4142</v>
      </c>
      <c r="I1274">
        <v>2</v>
      </c>
      <c r="J1274">
        <v>-4142</v>
      </c>
      <c r="K1274">
        <v>2</v>
      </c>
      <c r="L1274">
        <v>-4142</v>
      </c>
      <c r="M1274">
        <v>2</v>
      </c>
      <c r="N1274">
        <v>-4142</v>
      </c>
      <c r="O1274">
        <v>2</v>
      </c>
    </row>
    <row r="1275" spans="1:15">
      <c r="A1275" t="s">
        <v>380</v>
      </c>
      <c r="B1275" t="s">
        <v>958</v>
      </c>
      <c r="C1275" t="s">
        <v>1099</v>
      </c>
      <c r="D1275">
        <v>-4142</v>
      </c>
      <c r="E1275">
        <v>2</v>
      </c>
      <c r="F1275">
        <v>-4142</v>
      </c>
      <c r="G1275">
        <v>2</v>
      </c>
      <c r="H1275">
        <v>-4142</v>
      </c>
      <c r="I1275">
        <v>2</v>
      </c>
      <c r="J1275">
        <v>-4142</v>
      </c>
      <c r="K1275">
        <v>2</v>
      </c>
      <c r="L1275">
        <v>-4142</v>
      </c>
      <c r="M1275">
        <v>2</v>
      </c>
      <c r="N1275">
        <v>-4142</v>
      </c>
      <c r="O1275">
        <v>2</v>
      </c>
    </row>
    <row r="1276" spans="1:15">
      <c r="A1276" t="s">
        <v>380</v>
      </c>
      <c r="B1276" t="s">
        <v>959</v>
      </c>
      <c r="C1276" t="s">
        <v>1099</v>
      </c>
      <c r="D1276">
        <v>-4142</v>
      </c>
      <c r="E1276">
        <v>2</v>
      </c>
      <c r="F1276">
        <v>-4142</v>
      </c>
      <c r="G1276">
        <v>2</v>
      </c>
      <c r="H1276">
        <v>-4142</v>
      </c>
      <c r="I1276">
        <v>2</v>
      </c>
      <c r="J1276">
        <v>-4142</v>
      </c>
      <c r="K1276">
        <v>2</v>
      </c>
      <c r="L1276">
        <v>-4142</v>
      </c>
      <c r="M1276">
        <v>2</v>
      </c>
      <c r="N1276">
        <v>-4142</v>
      </c>
      <c r="O1276">
        <v>2</v>
      </c>
    </row>
    <row r="1277" spans="1:15">
      <c r="A1277" t="s">
        <v>380</v>
      </c>
      <c r="B1277" t="s">
        <v>960</v>
      </c>
      <c r="C1277" t="s">
        <v>1099</v>
      </c>
      <c r="D1277">
        <v>-4142</v>
      </c>
      <c r="E1277">
        <v>2</v>
      </c>
      <c r="F1277">
        <v>-4142</v>
      </c>
      <c r="G1277">
        <v>2</v>
      </c>
      <c r="H1277">
        <v>-4142</v>
      </c>
      <c r="I1277">
        <v>2</v>
      </c>
      <c r="J1277">
        <v>-4142</v>
      </c>
      <c r="K1277">
        <v>2</v>
      </c>
      <c r="L1277">
        <v>-4142</v>
      </c>
      <c r="M1277">
        <v>2</v>
      </c>
      <c r="N1277">
        <v>-4142</v>
      </c>
      <c r="O1277">
        <v>2</v>
      </c>
    </row>
    <row r="1278" spans="1:15">
      <c r="A1278" t="s">
        <v>380</v>
      </c>
      <c r="B1278" t="s">
        <v>961</v>
      </c>
      <c r="C1278" t="s">
        <v>1099</v>
      </c>
      <c r="D1278">
        <v>-4142</v>
      </c>
      <c r="E1278">
        <v>2</v>
      </c>
      <c r="F1278">
        <v>-4142</v>
      </c>
      <c r="G1278">
        <v>2</v>
      </c>
      <c r="H1278">
        <v>-4142</v>
      </c>
      <c r="I1278">
        <v>2</v>
      </c>
      <c r="J1278">
        <v>-4142</v>
      </c>
      <c r="K1278">
        <v>2</v>
      </c>
      <c r="L1278">
        <v>-4142</v>
      </c>
      <c r="M1278">
        <v>2</v>
      </c>
      <c r="N1278">
        <v>-4142</v>
      </c>
      <c r="O1278">
        <v>2</v>
      </c>
    </row>
    <row r="1279" spans="1:15">
      <c r="A1279" t="s">
        <v>380</v>
      </c>
      <c r="B1279" t="s">
        <v>962</v>
      </c>
      <c r="C1279" t="s">
        <v>1099</v>
      </c>
      <c r="D1279">
        <v>-4142</v>
      </c>
      <c r="E1279">
        <v>2</v>
      </c>
      <c r="F1279">
        <v>-4142</v>
      </c>
      <c r="G1279">
        <v>2</v>
      </c>
      <c r="H1279">
        <v>-4142</v>
      </c>
      <c r="I1279">
        <v>2</v>
      </c>
      <c r="J1279">
        <v>-4142</v>
      </c>
      <c r="K1279">
        <v>2</v>
      </c>
      <c r="L1279">
        <v>-4142</v>
      </c>
      <c r="M1279">
        <v>2</v>
      </c>
      <c r="N1279">
        <v>-4142</v>
      </c>
      <c r="O1279">
        <v>2</v>
      </c>
    </row>
    <row r="1280" spans="1:15">
      <c r="A1280" t="s">
        <v>380</v>
      </c>
      <c r="B1280" t="s">
        <v>963</v>
      </c>
      <c r="C1280" t="s">
        <v>1099</v>
      </c>
      <c r="D1280">
        <v>-4142</v>
      </c>
      <c r="E1280">
        <v>2</v>
      </c>
      <c r="F1280">
        <v>-4142</v>
      </c>
      <c r="G1280">
        <v>2</v>
      </c>
      <c r="H1280">
        <v>-4142</v>
      </c>
      <c r="I1280">
        <v>2</v>
      </c>
      <c r="J1280">
        <v>-4142</v>
      </c>
      <c r="K1280">
        <v>2</v>
      </c>
      <c r="L1280">
        <v>-4142</v>
      </c>
      <c r="M1280">
        <v>2</v>
      </c>
      <c r="N1280">
        <v>-4142</v>
      </c>
      <c r="O1280">
        <v>2</v>
      </c>
    </row>
    <row r="1281" spans="1:15">
      <c r="A1281" t="s">
        <v>380</v>
      </c>
      <c r="B1281" t="s">
        <v>964</v>
      </c>
      <c r="C1281" t="s">
        <v>1099</v>
      </c>
      <c r="D1281">
        <v>-4142</v>
      </c>
      <c r="E1281">
        <v>2</v>
      </c>
      <c r="F1281">
        <v>-4142</v>
      </c>
      <c r="G1281">
        <v>2</v>
      </c>
      <c r="H1281">
        <v>-4142</v>
      </c>
      <c r="I1281">
        <v>2</v>
      </c>
      <c r="J1281">
        <v>-4142</v>
      </c>
      <c r="K1281">
        <v>2</v>
      </c>
      <c r="L1281">
        <v>-4142</v>
      </c>
      <c r="M1281">
        <v>2</v>
      </c>
      <c r="N1281">
        <v>-4142</v>
      </c>
      <c r="O1281">
        <v>2</v>
      </c>
    </row>
    <row r="1282" spans="1:15">
      <c r="A1282" t="s">
        <v>380</v>
      </c>
      <c r="B1282" t="s">
        <v>965</v>
      </c>
      <c r="C1282" t="s">
        <v>1099</v>
      </c>
      <c r="D1282">
        <v>-4142</v>
      </c>
      <c r="E1282">
        <v>2</v>
      </c>
      <c r="F1282">
        <v>-4142</v>
      </c>
      <c r="G1282">
        <v>2</v>
      </c>
      <c r="H1282">
        <v>-4142</v>
      </c>
      <c r="I1282">
        <v>2</v>
      </c>
      <c r="J1282">
        <v>-4142</v>
      </c>
      <c r="K1282">
        <v>2</v>
      </c>
      <c r="L1282">
        <v>-4142</v>
      </c>
      <c r="M1282">
        <v>2</v>
      </c>
      <c r="N1282">
        <v>-4142</v>
      </c>
      <c r="O1282">
        <v>2</v>
      </c>
    </row>
    <row r="1283" spans="1:15">
      <c r="A1283" t="s">
        <v>380</v>
      </c>
      <c r="B1283" t="s">
        <v>966</v>
      </c>
      <c r="C1283" t="s">
        <v>1099</v>
      </c>
      <c r="D1283">
        <v>-4142</v>
      </c>
      <c r="E1283">
        <v>2</v>
      </c>
      <c r="F1283">
        <v>-4142</v>
      </c>
      <c r="G1283">
        <v>2</v>
      </c>
      <c r="H1283">
        <v>-4142</v>
      </c>
      <c r="I1283">
        <v>2</v>
      </c>
      <c r="J1283">
        <v>-4142</v>
      </c>
      <c r="K1283">
        <v>2</v>
      </c>
      <c r="L1283">
        <v>-4142</v>
      </c>
      <c r="M1283">
        <v>2</v>
      </c>
      <c r="N1283">
        <v>-4142</v>
      </c>
      <c r="O1283">
        <v>2</v>
      </c>
    </row>
    <row r="1284" spans="1:15">
      <c r="A1284" t="s">
        <v>380</v>
      </c>
      <c r="B1284" t="s">
        <v>967</v>
      </c>
      <c r="C1284" t="s">
        <v>1099</v>
      </c>
      <c r="D1284">
        <v>-4142</v>
      </c>
      <c r="E1284">
        <v>2</v>
      </c>
      <c r="F1284">
        <v>-4142</v>
      </c>
      <c r="G1284">
        <v>2</v>
      </c>
      <c r="H1284">
        <v>-4142</v>
      </c>
      <c r="I1284">
        <v>2</v>
      </c>
      <c r="J1284">
        <v>-4142</v>
      </c>
      <c r="K1284">
        <v>2</v>
      </c>
      <c r="L1284">
        <v>-4142</v>
      </c>
      <c r="M1284">
        <v>2</v>
      </c>
      <c r="N1284">
        <v>-4142</v>
      </c>
      <c r="O1284">
        <v>2</v>
      </c>
    </row>
    <row r="1285" spans="1:15">
      <c r="A1285" t="s">
        <v>380</v>
      </c>
      <c r="B1285" t="s">
        <v>968</v>
      </c>
      <c r="C1285" t="s">
        <v>1099</v>
      </c>
      <c r="D1285">
        <v>-4142</v>
      </c>
      <c r="E1285">
        <v>2</v>
      </c>
      <c r="F1285">
        <v>-4142</v>
      </c>
      <c r="G1285">
        <v>2</v>
      </c>
      <c r="H1285">
        <v>-4142</v>
      </c>
      <c r="I1285">
        <v>2</v>
      </c>
      <c r="J1285">
        <v>-4142</v>
      </c>
      <c r="K1285">
        <v>2</v>
      </c>
      <c r="L1285">
        <v>-4142</v>
      </c>
      <c r="M1285">
        <v>2</v>
      </c>
      <c r="N1285">
        <v>-4142</v>
      </c>
      <c r="O1285">
        <v>2</v>
      </c>
    </row>
    <row r="1286" spans="1:15">
      <c r="A1286" t="s">
        <v>380</v>
      </c>
      <c r="B1286" t="s">
        <v>969</v>
      </c>
      <c r="C1286" t="s">
        <v>1099</v>
      </c>
      <c r="D1286">
        <v>-4142</v>
      </c>
      <c r="E1286">
        <v>2</v>
      </c>
      <c r="F1286">
        <v>-4142</v>
      </c>
      <c r="G1286">
        <v>2</v>
      </c>
      <c r="H1286">
        <v>-4142</v>
      </c>
      <c r="I1286">
        <v>2</v>
      </c>
      <c r="J1286">
        <v>-4142</v>
      </c>
      <c r="K1286">
        <v>2</v>
      </c>
      <c r="L1286">
        <v>-4142</v>
      </c>
      <c r="M1286">
        <v>2</v>
      </c>
      <c r="N1286">
        <v>-4142</v>
      </c>
      <c r="O1286">
        <v>2</v>
      </c>
    </row>
    <row r="1287" spans="1:15">
      <c r="A1287" t="s">
        <v>380</v>
      </c>
      <c r="B1287" t="s">
        <v>1809</v>
      </c>
      <c r="C1287" t="s">
        <v>1099</v>
      </c>
      <c r="D1287">
        <v>-4142</v>
      </c>
      <c r="E1287">
        <v>2</v>
      </c>
      <c r="F1287">
        <v>-4142</v>
      </c>
      <c r="G1287">
        <v>2</v>
      </c>
      <c r="H1287">
        <v>-4142</v>
      </c>
      <c r="I1287">
        <v>2</v>
      </c>
      <c r="J1287">
        <v>-4142</v>
      </c>
      <c r="K1287">
        <v>2</v>
      </c>
      <c r="L1287">
        <v>-4142</v>
      </c>
      <c r="M1287">
        <v>2</v>
      </c>
      <c r="N1287">
        <v>-4142</v>
      </c>
      <c r="O1287">
        <v>2</v>
      </c>
    </row>
    <row r="1288" spans="1:15">
      <c r="A1288" t="s">
        <v>380</v>
      </c>
      <c r="B1288" t="s">
        <v>1810</v>
      </c>
      <c r="C1288" t="s">
        <v>1099</v>
      </c>
      <c r="D1288">
        <v>-4142</v>
      </c>
      <c r="E1288">
        <v>2</v>
      </c>
      <c r="F1288">
        <v>-4142</v>
      </c>
      <c r="G1288">
        <v>2</v>
      </c>
      <c r="H1288">
        <v>-4142</v>
      </c>
      <c r="I1288">
        <v>2</v>
      </c>
      <c r="J1288">
        <v>-4142</v>
      </c>
      <c r="K1288">
        <v>2</v>
      </c>
      <c r="L1288">
        <v>-4142</v>
      </c>
      <c r="M1288">
        <v>2</v>
      </c>
      <c r="N1288">
        <v>-4142</v>
      </c>
      <c r="O1288">
        <v>2</v>
      </c>
    </row>
    <row r="1289" spans="1:15">
      <c r="A1289" t="s">
        <v>380</v>
      </c>
      <c r="B1289" t="s">
        <v>1811</v>
      </c>
      <c r="C1289" t="s">
        <v>1099</v>
      </c>
      <c r="D1289">
        <v>-4142</v>
      </c>
      <c r="E1289">
        <v>2</v>
      </c>
      <c r="F1289">
        <v>-4142</v>
      </c>
      <c r="G1289">
        <v>2</v>
      </c>
      <c r="H1289">
        <v>-4142</v>
      </c>
      <c r="I1289">
        <v>2</v>
      </c>
      <c r="J1289">
        <v>-4142</v>
      </c>
      <c r="K1289">
        <v>2</v>
      </c>
      <c r="L1289">
        <v>-4142</v>
      </c>
      <c r="M1289">
        <v>2</v>
      </c>
      <c r="N1289">
        <v>-4142</v>
      </c>
      <c r="O1289">
        <v>2</v>
      </c>
    </row>
    <row r="1290" spans="1:15">
      <c r="A1290" t="s">
        <v>380</v>
      </c>
      <c r="B1290" t="s">
        <v>1812</v>
      </c>
      <c r="C1290" t="s">
        <v>1099</v>
      </c>
      <c r="D1290">
        <v>-4142</v>
      </c>
      <c r="E1290">
        <v>2</v>
      </c>
      <c r="F1290">
        <v>-4142</v>
      </c>
      <c r="G1290">
        <v>2</v>
      </c>
      <c r="H1290">
        <v>-4142</v>
      </c>
      <c r="I1290">
        <v>2</v>
      </c>
      <c r="J1290">
        <v>-4142</v>
      </c>
      <c r="K1290">
        <v>2</v>
      </c>
      <c r="L1290">
        <v>-4142</v>
      </c>
      <c r="M1290">
        <v>2</v>
      </c>
      <c r="N1290">
        <v>-4142</v>
      </c>
      <c r="O1290">
        <v>2</v>
      </c>
    </row>
    <row r="1291" spans="1:15">
      <c r="A1291" t="s">
        <v>380</v>
      </c>
      <c r="B1291" t="s">
        <v>1813</v>
      </c>
      <c r="C1291" t="s">
        <v>1099</v>
      </c>
      <c r="D1291">
        <v>-4142</v>
      </c>
      <c r="E1291">
        <v>2</v>
      </c>
      <c r="F1291">
        <v>-4142</v>
      </c>
      <c r="G1291">
        <v>2</v>
      </c>
      <c r="H1291">
        <v>-4142</v>
      </c>
      <c r="I1291">
        <v>2</v>
      </c>
      <c r="J1291">
        <v>-4142</v>
      </c>
      <c r="K1291">
        <v>2</v>
      </c>
      <c r="L1291">
        <v>-4142</v>
      </c>
      <c r="M1291">
        <v>2</v>
      </c>
      <c r="N1291">
        <v>-4142</v>
      </c>
      <c r="O1291">
        <v>2</v>
      </c>
    </row>
    <row r="1292" spans="1:15">
      <c r="A1292" t="s">
        <v>380</v>
      </c>
      <c r="B1292" t="s">
        <v>1814</v>
      </c>
      <c r="C1292" t="s">
        <v>1099</v>
      </c>
      <c r="D1292">
        <v>-4142</v>
      </c>
      <c r="E1292">
        <v>2</v>
      </c>
      <c r="F1292">
        <v>-4142</v>
      </c>
      <c r="G1292">
        <v>2</v>
      </c>
      <c r="H1292">
        <v>-4142</v>
      </c>
      <c r="I1292">
        <v>2</v>
      </c>
      <c r="J1292">
        <v>-4142</v>
      </c>
      <c r="K1292">
        <v>2</v>
      </c>
      <c r="L1292">
        <v>-4142</v>
      </c>
      <c r="M1292">
        <v>2</v>
      </c>
      <c r="N1292">
        <v>-4142</v>
      </c>
      <c r="O1292">
        <v>2</v>
      </c>
    </row>
    <row r="1293" spans="1:15">
      <c r="A1293" t="s">
        <v>380</v>
      </c>
      <c r="B1293" t="s">
        <v>1815</v>
      </c>
      <c r="C1293" t="s">
        <v>1099</v>
      </c>
      <c r="D1293">
        <v>-4142</v>
      </c>
      <c r="E1293">
        <v>2</v>
      </c>
      <c r="F1293">
        <v>-4142</v>
      </c>
      <c r="G1293">
        <v>2</v>
      </c>
      <c r="H1293">
        <v>-4142</v>
      </c>
      <c r="I1293">
        <v>2</v>
      </c>
      <c r="J1293">
        <v>-4142</v>
      </c>
      <c r="K1293">
        <v>2</v>
      </c>
      <c r="L1293">
        <v>-4142</v>
      </c>
      <c r="M1293">
        <v>2</v>
      </c>
      <c r="N1293">
        <v>-4142</v>
      </c>
      <c r="O1293">
        <v>2</v>
      </c>
    </row>
    <row r="1294" spans="1:15">
      <c r="A1294" t="s">
        <v>380</v>
      </c>
      <c r="B1294" t="s">
        <v>1816</v>
      </c>
      <c r="C1294" t="s">
        <v>1099</v>
      </c>
      <c r="D1294">
        <v>-4142</v>
      </c>
      <c r="E1294">
        <v>2</v>
      </c>
      <c r="F1294">
        <v>-4142</v>
      </c>
      <c r="G1294">
        <v>2</v>
      </c>
      <c r="H1294">
        <v>-4142</v>
      </c>
      <c r="I1294">
        <v>2</v>
      </c>
      <c r="J1294">
        <v>-4142</v>
      </c>
      <c r="K1294">
        <v>2</v>
      </c>
      <c r="L1294">
        <v>-4142</v>
      </c>
      <c r="M1294">
        <v>2</v>
      </c>
      <c r="N1294">
        <v>-4142</v>
      </c>
      <c r="O1294">
        <v>2</v>
      </c>
    </row>
    <row r="1295" spans="1:15">
      <c r="A1295" t="s">
        <v>380</v>
      </c>
      <c r="B1295" t="s">
        <v>1817</v>
      </c>
      <c r="C1295" t="s">
        <v>1099</v>
      </c>
      <c r="D1295">
        <v>-4142</v>
      </c>
      <c r="E1295">
        <v>2</v>
      </c>
      <c r="F1295">
        <v>-4142</v>
      </c>
      <c r="G1295">
        <v>2</v>
      </c>
      <c r="H1295">
        <v>-4142</v>
      </c>
      <c r="I1295">
        <v>2</v>
      </c>
      <c r="J1295">
        <v>-4142</v>
      </c>
      <c r="K1295">
        <v>2</v>
      </c>
      <c r="L1295">
        <v>-4142</v>
      </c>
      <c r="M1295">
        <v>2</v>
      </c>
      <c r="N1295">
        <v>-4142</v>
      </c>
      <c r="O1295">
        <v>2</v>
      </c>
    </row>
    <row r="1296" spans="1:15">
      <c r="A1296" t="s">
        <v>380</v>
      </c>
      <c r="B1296" t="s">
        <v>1818</v>
      </c>
      <c r="C1296" t="s">
        <v>1099</v>
      </c>
      <c r="D1296">
        <v>-4142</v>
      </c>
      <c r="E1296">
        <v>2</v>
      </c>
      <c r="F1296">
        <v>-4142</v>
      </c>
      <c r="G1296">
        <v>2</v>
      </c>
      <c r="H1296">
        <v>-4142</v>
      </c>
      <c r="I1296">
        <v>2</v>
      </c>
      <c r="J1296">
        <v>-4142</v>
      </c>
      <c r="K1296">
        <v>2</v>
      </c>
      <c r="L1296">
        <v>-4142</v>
      </c>
      <c r="M1296">
        <v>2</v>
      </c>
      <c r="N1296">
        <v>-4142</v>
      </c>
      <c r="O1296">
        <v>2</v>
      </c>
    </row>
    <row r="1297" spans="1:15">
      <c r="A1297" t="s">
        <v>380</v>
      </c>
      <c r="B1297" t="s">
        <v>1819</v>
      </c>
      <c r="C1297" t="s">
        <v>1099</v>
      </c>
      <c r="D1297">
        <v>-4142</v>
      </c>
      <c r="E1297">
        <v>2</v>
      </c>
      <c r="F1297">
        <v>-4142</v>
      </c>
      <c r="G1297">
        <v>2</v>
      </c>
      <c r="H1297">
        <v>-4142</v>
      </c>
      <c r="I1297">
        <v>2</v>
      </c>
      <c r="J1297">
        <v>-4142</v>
      </c>
      <c r="K1297">
        <v>2</v>
      </c>
      <c r="L1297">
        <v>-4142</v>
      </c>
      <c r="M1297">
        <v>2</v>
      </c>
      <c r="N1297">
        <v>-4142</v>
      </c>
      <c r="O1297">
        <v>2</v>
      </c>
    </row>
    <row r="1298" spans="1:15">
      <c r="A1298" t="s">
        <v>380</v>
      </c>
      <c r="B1298" t="s">
        <v>1820</v>
      </c>
      <c r="C1298" t="s">
        <v>1099</v>
      </c>
      <c r="D1298">
        <v>-4142</v>
      </c>
      <c r="E1298">
        <v>2</v>
      </c>
      <c r="F1298">
        <v>-4142</v>
      </c>
      <c r="G1298">
        <v>2</v>
      </c>
      <c r="H1298">
        <v>-4142</v>
      </c>
      <c r="I1298">
        <v>2</v>
      </c>
      <c r="J1298">
        <v>-4142</v>
      </c>
      <c r="K1298">
        <v>2</v>
      </c>
      <c r="L1298">
        <v>-4142</v>
      </c>
      <c r="M1298">
        <v>2</v>
      </c>
      <c r="N1298">
        <v>-4142</v>
      </c>
      <c r="O1298">
        <v>2</v>
      </c>
    </row>
    <row r="1299" spans="1:15">
      <c r="A1299" t="s">
        <v>380</v>
      </c>
      <c r="B1299" t="s">
        <v>1821</v>
      </c>
      <c r="C1299" t="s">
        <v>1099</v>
      </c>
      <c r="D1299">
        <v>-4142</v>
      </c>
      <c r="E1299">
        <v>2</v>
      </c>
      <c r="F1299">
        <v>-4142</v>
      </c>
      <c r="G1299">
        <v>2</v>
      </c>
      <c r="H1299">
        <v>-4142</v>
      </c>
      <c r="I1299">
        <v>2</v>
      </c>
      <c r="J1299">
        <v>-4142</v>
      </c>
      <c r="K1299">
        <v>2</v>
      </c>
      <c r="L1299">
        <v>-4142</v>
      </c>
      <c r="M1299">
        <v>2</v>
      </c>
      <c r="N1299">
        <v>-4142</v>
      </c>
      <c r="O1299">
        <v>2</v>
      </c>
    </row>
    <row r="1300" spans="1:15">
      <c r="A1300" t="s">
        <v>380</v>
      </c>
      <c r="B1300" t="s">
        <v>1822</v>
      </c>
      <c r="C1300" t="s">
        <v>1099</v>
      </c>
      <c r="D1300">
        <v>-4142</v>
      </c>
      <c r="E1300">
        <v>2</v>
      </c>
      <c r="F1300">
        <v>-4142</v>
      </c>
      <c r="G1300">
        <v>2</v>
      </c>
      <c r="H1300">
        <v>-4142</v>
      </c>
      <c r="I1300">
        <v>2</v>
      </c>
      <c r="J1300">
        <v>-4142</v>
      </c>
      <c r="K1300">
        <v>2</v>
      </c>
      <c r="L1300">
        <v>-4142</v>
      </c>
      <c r="M1300">
        <v>2</v>
      </c>
      <c r="N1300">
        <v>-4142</v>
      </c>
      <c r="O1300">
        <v>2</v>
      </c>
    </row>
    <row r="1301" spans="1:15">
      <c r="A1301" t="s">
        <v>380</v>
      </c>
      <c r="B1301" t="s">
        <v>1823</v>
      </c>
      <c r="C1301" t="s">
        <v>1099</v>
      </c>
      <c r="D1301">
        <v>-4142</v>
      </c>
      <c r="E1301">
        <v>2</v>
      </c>
      <c r="F1301">
        <v>-4142</v>
      </c>
      <c r="G1301">
        <v>2</v>
      </c>
      <c r="H1301">
        <v>-4142</v>
      </c>
      <c r="I1301">
        <v>2</v>
      </c>
      <c r="J1301">
        <v>-4142</v>
      </c>
      <c r="K1301">
        <v>2</v>
      </c>
      <c r="L1301">
        <v>-4142</v>
      </c>
      <c r="M1301">
        <v>2</v>
      </c>
      <c r="N1301">
        <v>-4142</v>
      </c>
      <c r="O1301">
        <v>2</v>
      </c>
    </row>
    <row r="1302" spans="1:15">
      <c r="A1302" t="s">
        <v>380</v>
      </c>
      <c r="B1302" t="s">
        <v>1824</v>
      </c>
      <c r="C1302" t="s">
        <v>1099</v>
      </c>
      <c r="D1302">
        <v>-4142</v>
      </c>
      <c r="E1302">
        <v>2</v>
      </c>
      <c r="F1302">
        <v>-4142</v>
      </c>
      <c r="G1302">
        <v>2</v>
      </c>
      <c r="H1302">
        <v>-4142</v>
      </c>
      <c r="I1302">
        <v>2</v>
      </c>
      <c r="J1302">
        <v>-4142</v>
      </c>
      <c r="K1302">
        <v>2</v>
      </c>
      <c r="L1302">
        <v>-4142</v>
      </c>
      <c r="M1302">
        <v>2</v>
      </c>
      <c r="N1302">
        <v>-4142</v>
      </c>
      <c r="O1302">
        <v>2</v>
      </c>
    </row>
    <row r="1303" spans="1:15">
      <c r="A1303" t="s">
        <v>380</v>
      </c>
      <c r="B1303" t="s">
        <v>1825</v>
      </c>
      <c r="C1303" t="s">
        <v>1099</v>
      </c>
      <c r="D1303">
        <v>-4142</v>
      </c>
      <c r="E1303">
        <v>2</v>
      </c>
      <c r="F1303">
        <v>-4142</v>
      </c>
      <c r="G1303">
        <v>2</v>
      </c>
      <c r="H1303">
        <v>-4142</v>
      </c>
      <c r="I1303">
        <v>2</v>
      </c>
      <c r="J1303">
        <v>-4142</v>
      </c>
      <c r="K1303">
        <v>2</v>
      </c>
      <c r="L1303">
        <v>-4142</v>
      </c>
      <c r="M1303">
        <v>2</v>
      </c>
      <c r="N1303">
        <v>-4142</v>
      </c>
      <c r="O1303">
        <v>2</v>
      </c>
    </row>
    <row r="1304" spans="1:15">
      <c r="A1304" t="s">
        <v>380</v>
      </c>
      <c r="B1304" t="s">
        <v>970</v>
      </c>
      <c r="C1304" t="s">
        <v>1099</v>
      </c>
      <c r="D1304">
        <v>-4142</v>
      </c>
      <c r="E1304">
        <v>2</v>
      </c>
      <c r="F1304">
        <v>-4142</v>
      </c>
      <c r="G1304">
        <v>2</v>
      </c>
      <c r="H1304">
        <v>-4142</v>
      </c>
      <c r="I1304">
        <v>2</v>
      </c>
      <c r="J1304">
        <v>-4142</v>
      </c>
      <c r="K1304">
        <v>2</v>
      </c>
      <c r="L1304">
        <v>-4142</v>
      </c>
      <c r="M1304">
        <v>2</v>
      </c>
      <c r="N1304">
        <v>-4142</v>
      </c>
      <c r="O1304">
        <v>2</v>
      </c>
    </row>
    <row r="1305" spans="1:15">
      <c r="A1305" t="s">
        <v>380</v>
      </c>
      <c r="B1305" t="s">
        <v>971</v>
      </c>
      <c r="C1305" t="s">
        <v>1099</v>
      </c>
      <c r="D1305">
        <v>-4142</v>
      </c>
      <c r="E1305">
        <v>2</v>
      </c>
      <c r="F1305">
        <v>-4142</v>
      </c>
      <c r="G1305">
        <v>2</v>
      </c>
      <c r="H1305">
        <v>-4142</v>
      </c>
      <c r="I1305">
        <v>2</v>
      </c>
      <c r="J1305">
        <v>-4142</v>
      </c>
      <c r="K1305">
        <v>2</v>
      </c>
      <c r="L1305">
        <v>-4142</v>
      </c>
      <c r="M1305">
        <v>2</v>
      </c>
      <c r="N1305">
        <v>-4142</v>
      </c>
      <c r="O1305">
        <v>2</v>
      </c>
    </row>
    <row r="1306" spans="1:15">
      <c r="A1306" t="s">
        <v>380</v>
      </c>
      <c r="B1306" t="s">
        <v>972</v>
      </c>
      <c r="C1306" t="s">
        <v>1099</v>
      </c>
      <c r="D1306">
        <v>-4142</v>
      </c>
      <c r="E1306">
        <v>2</v>
      </c>
      <c r="F1306">
        <v>-4142</v>
      </c>
      <c r="G1306">
        <v>2</v>
      </c>
      <c r="H1306">
        <v>-4142</v>
      </c>
      <c r="I1306">
        <v>2</v>
      </c>
      <c r="J1306">
        <v>-4142</v>
      </c>
      <c r="K1306">
        <v>2</v>
      </c>
      <c r="L1306">
        <v>-4142</v>
      </c>
      <c r="M1306">
        <v>2</v>
      </c>
      <c r="N1306">
        <v>-4142</v>
      </c>
      <c r="O1306">
        <v>2</v>
      </c>
    </row>
    <row r="1307" spans="1:15">
      <c r="A1307" t="s">
        <v>380</v>
      </c>
      <c r="B1307" t="s">
        <v>973</v>
      </c>
      <c r="C1307" t="s">
        <v>1099</v>
      </c>
      <c r="D1307">
        <v>-4142</v>
      </c>
      <c r="E1307">
        <v>2</v>
      </c>
      <c r="F1307">
        <v>-4142</v>
      </c>
      <c r="G1307">
        <v>2</v>
      </c>
      <c r="H1307">
        <v>-4142</v>
      </c>
      <c r="I1307">
        <v>2</v>
      </c>
      <c r="J1307">
        <v>-4142</v>
      </c>
      <c r="K1307">
        <v>2</v>
      </c>
      <c r="L1307">
        <v>-4142</v>
      </c>
      <c r="M1307">
        <v>2</v>
      </c>
      <c r="N1307">
        <v>-4142</v>
      </c>
      <c r="O1307">
        <v>2</v>
      </c>
    </row>
    <row r="1308" spans="1:15">
      <c r="A1308" t="s">
        <v>380</v>
      </c>
      <c r="B1308" t="s">
        <v>974</v>
      </c>
      <c r="C1308" t="s">
        <v>1099</v>
      </c>
      <c r="D1308">
        <v>-4142</v>
      </c>
      <c r="E1308">
        <v>2</v>
      </c>
      <c r="F1308">
        <v>-4142</v>
      </c>
      <c r="G1308">
        <v>2</v>
      </c>
      <c r="H1308">
        <v>-4142</v>
      </c>
      <c r="I1308">
        <v>2</v>
      </c>
      <c r="J1308">
        <v>-4142</v>
      </c>
      <c r="K1308">
        <v>2</v>
      </c>
      <c r="L1308">
        <v>-4142</v>
      </c>
      <c r="M1308">
        <v>2</v>
      </c>
      <c r="N1308">
        <v>-4142</v>
      </c>
      <c r="O1308">
        <v>2</v>
      </c>
    </row>
    <row r="1309" spans="1:15">
      <c r="A1309" t="s">
        <v>380</v>
      </c>
      <c r="B1309" t="s">
        <v>975</v>
      </c>
      <c r="C1309" t="s">
        <v>1099</v>
      </c>
      <c r="D1309">
        <v>-4142</v>
      </c>
      <c r="E1309">
        <v>2</v>
      </c>
      <c r="F1309">
        <v>-4142</v>
      </c>
      <c r="G1309">
        <v>2</v>
      </c>
      <c r="H1309">
        <v>-4142</v>
      </c>
      <c r="I1309">
        <v>2</v>
      </c>
      <c r="J1309">
        <v>-4142</v>
      </c>
      <c r="K1309">
        <v>2</v>
      </c>
      <c r="L1309">
        <v>-4142</v>
      </c>
      <c r="M1309">
        <v>2</v>
      </c>
      <c r="N1309">
        <v>-4142</v>
      </c>
      <c r="O1309">
        <v>2</v>
      </c>
    </row>
    <row r="1310" spans="1:15">
      <c r="A1310" t="s">
        <v>380</v>
      </c>
      <c r="B1310" t="s">
        <v>976</v>
      </c>
      <c r="C1310" t="s">
        <v>1099</v>
      </c>
      <c r="D1310">
        <v>-4142</v>
      </c>
      <c r="E1310">
        <v>2</v>
      </c>
      <c r="F1310">
        <v>-4142</v>
      </c>
      <c r="G1310">
        <v>2</v>
      </c>
      <c r="H1310">
        <v>-4142</v>
      </c>
      <c r="I1310">
        <v>2</v>
      </c>
      <c r="J1310">
        <v>-4142</v>
      </c>
      <c r="K1310">
        <v>2</v>
      </c>
      <c r="L1310">
        <v>-4142</v>
      </c>
      <c r="M1310">
        <v>2</v>
      </c>
      <c r="N1310">
        <v>-4142</v>
      </c>
      <c r="O1310">
        <v>2</v>
      </c>
    </row>
    <row r="1311" spans="1:15">
      <c r="A1311" t="s">
        <v>380</v>
      </c>
      <c r="B1311" t="s">
        <v>977</v>
      </c>
      <c r="C1311" t="s">
        <v>1099</v>
      </c>
      <c r="D1311">
        <v>-4142</v>
      </c>
      <c r="E1311">
        <v>2</v>
      </c>
      <c r="F1311">
        <v>-4142</v>
      </c>
      <c r="G1311">
        <v>2</v>
      </c>
      <c r="H1311">
        <v>-4142</v>
      </c>
      <c r="I1311">
        <v>2</v>
      </c>
      <c r="J1311">
        <v>-4142</v>
      </c>
      <c r="K1311">
        <v>2</v>
      </c>
      <c r="L1311">
        <v>-4142</v>
      </c>
      <c r="M1311">
        <v>2</v>
      </c>
      <c r="N1311">
        <v>-4142</v>
      </c>
      <c r="O1311">
        <v>2</v>
      </c>
    </row>
    <row r="1312" spans="1:15">
      <c r="A1312" t="s">
        <v>380</v>
      </c>
      <c r="B1312" t="s">
        <v>978</v>
      </c>
      <c r="C1312" t="s">
        <v>1099</v>
      </c>
      <c r="D1312">
        <v>-4142</v>
      </c>
      <c r="E1312">
        <v>2</v>
      </c>
      <c r="F1312">
        <v>-4142</v>
      </c>
      <c r="G1312">
        <v>2</v>
      </c>
      <c r="H1312">
        <v>-4142</v>
      </c>
      <c r="I1312">
        <v>2</v>
      </c>
      <c r="J1312">
        <v>-4142</v>
      </c>
      <c r="K1312">
        <v>2</v>
      </c>
      <c r="L1312">
        <v>-4142</v>
      </c>
      <c r="M1312">
        <v>2</v>
      </c>
      <c r="N1312">
        <v>-4142</v>
      </c>
      <c r="O1312">
        <v>2</v>
      </c>
    </row>
    <row r="1313" spans="1:15">
      <c r="A1313" t="s">
        <v>380</v>
      </c>
      <c r="B1313" t="s">
        <v>979</v>
      </c>
      <c r="C1313" t="s">
        <v>1099</v>
      </c>
      <c r="D1313">
        <v>-4142</v>
      </c>
      <c r="E1313">
        <v>2</v>
      </c>
      <c r="F1313">
        <v>-4142</v>
      </c>
      <c r="G1313">
        <v>2</v>
      </c>
      <c r="H1313">
        <v>-4142</v>
      </c>
      <c r="I1313">
        <v>2</v>
      </c>
      <c r="J1313">
        <v>-4142</v>
      </c>
      <c r="K1313">
        <v>2</v>
      </c>
      <c r="L1313">
        <v>-4142</v>
      </c>
      <c r="M1313">
        <v>2</v>
      </c>
      <c r="N1313">
        <v>-4142</v>
      </c>
      <c r="O1313">
        <v>2</v>
      </c>
    </row>
    <row r="1314" spans="1:15">
      <c r="A1314" t="s">
        <v>380</v>
      </c>
      <c r="B1314" t="s">
        <v>980</v>
      </c>
      <c r="C1314" t="s">
        <v>1099</v>
      </c>
      <c r="D1314">
        <v>-4142</v>
      </c>
      <c r="E1314">
        <v>2</v>
      </c>
      <c r="F1314">
        <v>-4142</v>
      </c>
      <c r="G1314">
        <v>2</v>
      </c>
      <c r="H1314">
        <v>-4142</v>
      </c>
      <c r="I1314">
        <v>2</v>
      </c>
      <c r="J1314">
        <v>-4142</v>
      </c>
      <c r="K1314">
        <v>2</v>
      </c>
      <c r="L1314">
        <v>-4142</v>
      </c>
      <c r="M1314">
        <v>2</v>
      </c>
      <c r="N1314">
        <v>-4142</v>
      </c>
      <c r="O1314">
        <v>2</v>
      </c>
    </row>
    <row r="1315" spans="1:15">
      <c r="A1315" t="s">
        <v>380</v>
      </c>
      <c r="B1315" t="s">
        <v>981</v>
      </c>
      <c r="C1315" t="s">
        <v>1099</v>
      </c>
      <c r="D1315">
        <v>-4142</v>
      </c>
      <c r="E1315">
        <v>2</v>
      </c>
      <c r="F1315">
        <v>-4142</v>
      </c>
      <c r="G1315">
        <v>2</v>
      </c>
      <c r="H1315">
        <v>-4142</v>
      </c>
      <c r="I1315">
        <v>2</v>
      </c>
      <c r="J1315">
        <v>-4142</v>
      </c>
      <c r="K1315">
        <v>2</v>
      </c>
      <c r="L1315">
        <v>-4142</v>
      </c>
      <c r="M1315">
        <v>2</v>
      </c>
      <c r="N1315">
        <v>-4142</v>
      </c>
      <c r="O1315">
        <v>2</v>
      </c>
    </row>
    <row r="1316" spans="1:15">
      <c r="A1316" t="s">
        <v>380</v>
      </c>
      <c r="B1316" t="s">
        <v>982</v>
      </c>
      <c r="C1316" t="s">
        <v>1099</v>
      </c>
      <c r="D1316">
        <v>-4142</v>
      </c>
      <c r="E1316">
        <v>2</v>
      </c>
      <c r="F1316">
        <v>-4142</v>
      </c>
      <c r="G1316">
        <v>2</v>
      </c>
      <c r="H1316">
        <v>-4142</v>
      </c>
      <c r="I1316">
        <v>2</v>
      </c>
      <c r="J1316">
        <v>-4142</v>
      </c>
      <c r="K1316">
        <v>2</v>
      </c>
      <c r="L1316">
        <v>-4142</v>
      </c>
      <c r="M1316">
        <v>2</v>
      </c>
      <c r="N1316">
        <v>-4142</v>
      </c>
      <c r="O1316">
        <v>2</v>
      </c>
    </row>
    <row r="1317" spans="1:15">
      <c r="A1317" t="s">
        <v>380</v>
      </c>
      <c r="B1317" t="s">
        <v>983</v>
      </c>
      <c r="C1317" t="s">
        <v>1099</v>
      </c>
      <c r="D1317">
        <v>-4142</v>
      </c>
      <c r="E1317">
        <v>2</v>
      </c>
      <c r="F1317">
        <v>-4142</v>
      </c>
      <c r="G1317">
        <v>2</v>
      </c>
      <c r="H1317">
        <v>-4142</v>
      </c>
      <c r="I1317">
        <v>2</v>
      </c>
      <c r="J1317">
        <v>-4142</v>
      </c>
      <c r="K1317">
        <v>2</v>
      </c>
      <c r="L1317">
        <v>-4142</v>
      </c>
      <c r="M1317">
        <v>2</v>
      </c>
      <c r="N1317">
        <v>-4142</v>
      </c>
      <c r="O1317">
        <v>2</v>
      </c>
    </row>
    <row r="1318" spans="1:15">
      <c r="A1318" t="s">
        <v>380</v>
      </c>
      <c r="B1318" t="s">
        <v>1826</v>
      </c>
      <c r="C1318" t="s">
        <v>1099</v>
      </c>
      <c r="D1318">
        <v>-4142</v>
      </c>
      <c r="E1318">
        <v>2</v>
      </c>
      <c r="F1318">
        <v>-4142</v>
      </c>
      <c r="G1318">
        <v>2</v>
      </c>
      <c r="H1318">
        <v>-4142</v>
      </c>
      <c r="I1318">
        <v>2</v>
      </c>
      <c r="J1318">
        <v>-4142</v>
      </c>
      <c r="K1318">
        <v>2</v>
      </c>
      <c r="L1318">
        <v>-4142</v>
      </c>
      <c r="M1318">
        <v>2</v>
      </c>
      <c r="N1318">
        <v>-4142</v>
      </c>
      <c r="O1318">
        <v>2</v>
      </c>
    </row>
    <row r="1319" spans="1:15">
      <c r="A1319" t="s">
        <v>380</v>
      </c>
      <c r="B1319" t="s">
        <v>1827</v>
      </c>
      <c r="C1319" t="s">
        <v>1099</v>
      </c>
      <c r="D1319">
        <v>-4142</v>
      </c>
      <c r="E1319">
        <v>2</v>
      </c>
      <c r="F1319">
        <v>-4142</v>
      </c>
      <c r="G1319">
        <v>2</v>
      </c>
      <c r="H1319">
        <v>-4142</v>
      </c>
      <c r="I1319">
        <v>2</v>
      </c>
      <c r="J1319">
        <v>-4142</v>
      </c>
      <c r="K1319">
        <v>2</v>
      </c>
      <c r="L1319">
        <v>-4142</v>
      </c>
      <c r="M1319">
        <v>2</v>
      </c>
      <c r="N1319">
        <v>-4142</v>
      </c>
      <c r="O1319">
        <v>2</v>
      </c>
    </row>
    <row r="1320" spans="1:15">
      <c r="A1320" t="s">
        <v>380</v>
      </c>
      <c r="B1320" t="s">
        <v>1828</v>
      </c>
      <c r="C1320" t="s">
        <v>1099</v>
      </c>
      <c r="D1320">
        <v>-4142</v>
      </c>
      <c r="E1320">
        <v>2</v>
      </c>
      <c r="F1320">
        <v>-4142</v>
      </c>
      <c r="G1320">
        <v>2</v>
      </c>
      <c r="H1320">
        <v>-4142</v>
      </c>
      <c r="I1320">
        <v>2</v>
      </c>
      <c r="J1320">
        <v>-4142</v>
      </c>
      <c r="K1320">
        <v>2</v>
      </c>
      <c r="L1320">
        <v>-4142</v>
      </c>
      <c r="M1320">
        <v>2</v>
      </c>
      <c r="N1320">
        <v>-4142</v>
      </c>
      <c r="O1320">
        <v>2</v>
      </c>
    </row>
    <row r="1321" spans="1:15">
      <c r="A1321" t="s">
        <v>380</v>
      </c>
      <c r="B1321" t="s">
        <v>1829</v>
      </c>
      <c r="C1321" t="s">
        <v>1099</v>
      </c>
      <c r="D1321">
        <v>-4142</v>
      </c>
      <c r="E1321">
        <v>2</v>
      </c>
      <c r="F1321">
        <v>-4142</v>
      </c>
      <c r="G1321">
        <v>2</v>
      </c>
      <c r="H1321">
        <v>-4142</v>
      </c>
      <c r="I1321">
        <v>2</v>
      </c>
      <c r="J1321">
        <v>-4142</v>
      </c>
      <c r="K1321">
        <v>2</v>
      </c>
      <c r="L1321">
        <v>-4142</v>
      </c>
      <c r="M1321">
        <v>2</v>
      </c>
      <c r="N1321">
        <v>-4142</v>
      </c>
      <c r="O1321">
        <v>2</v>
      </c>
    </row>
    <row r="1322" spans="1:15">
      <c r="A1322" t="s">
        <v>380</v>
      </c>
      <c r="B1322" t="s">
        <v>1830</v>
      </c>
      <c r="C1322" t="s">
        <v>1099</v>
      </c>
      <c r="D1322">
        <v>-4142</v>
      </c>
      <c r="E1322">
        <v>2</v>
      </c>
      <c r="F1322">
        <v>-4142</v>
      </c>
      <c r="G1322">
        <v>2</v>
      </c>
      <c r="H1322">
        <v>-4142</v>
      </c>
      <c r="I1322">
        <v>2</v>
      </c>
      <c r="J1322">
        <v>-4142</v>
      </c>
      <c r="K1322">
        <v>2</v>
      </c>
      <c r="L1322">
        <v>-4142</v>
      </c>
      <c r="M1322">
        <v>2</v>
      </c>
      <c r="N1322">
        <v>-4142</v>
      </c>
      <c r="O1322">
        <v>2</v>
      </c>
    </row>
    <row r="1323" spans="1:15">
      <c r="A1323" t="s">
        <v>380</v>
      </c>
      <c r="B1323" t="s">
        <v>1831</v>
      </c>
      <c r="C1323" t="s">
        <v>1099</v>
      </c>
      <c r="D1323">
        <v>-4142</v>
      </c>
      <c r="E1323">
        <v>2</v>
      </c>
      <c r="F1323">
        <v>-4142</v>
      </c>
      <c r="G1323">
        <v>2</v>
      </c>
      <c r="H1323">
        <v>-4142</v>
      </c>
      <c r="I1323">
        <v>2</v>
      </c>
      <c r="J1323">
        <v>-4142</v>
      </c>
      <c r="K1323">
        <v>2</v>
      </c>
      <c r="L1323">
        <v>-4142</v>
      </c>
      <c r="M1323">
        <v>2</v>
      </c>
      <c r="N1323">
        <v>-4142</v>
      </c>
      <c r="O1323">
        <v>2</v>
      </c>
    </row>
    <row r="1324" spans="1:15">
      <c r="A1324" t="s">
        <v>380</v>
      </c>
      <c r="B1324" t="s">
        <v>1832</v>
      </c>
      <c r="C1324" t="s">
        <v>1099</v>
      </c>
      <c r="D1324">
        <v>-4142</v>
      </c>
      <c r="E1324">
        <v>2</v>
      </c>
      <c r="F1324">
        <v>-4142</v>
      </c>
      <c r="G1324">
        <v>2</v>
      </c>
      <c r="H1324">
        <v>-4142</v>
      </c>
      <c r="I1324">
        <v>2</v>
      </c>
      <c r="J1324">
        <v>-4142</v>
      </c>
      <c r="K1324">
        <v>2</v>
      </c>
      <c r="L1324">
        <v>-4142</v>
      </c>
      <c r="M1324">
        <v>2</v>
      </c>
      <c r="N1324">
        <v>-4142</v>
      </c>
      <c r="O1324">
        <v>2</v>
      </c>
    </row>
    <row r="1325" spans="1:15">
      <c r="A1325" t="s">
        <v>380</v>
      </c>
      <c r="B1325" t="s">
        <v>1833</v>
      </c>
      <c r="C1325" t="s">
        <v>1099</v>
      </c>
      <c r="D1325">
        <v>-4142</v>
      </c>
      <c r="E1325">
        <v>2</v>
      </c>
      <c r="F1325">
        <v>-4142</v>
      </c>
      <c r="G1325">
        <v>2</v>
      </c>
      <c r="H1325">
        <v>-4142</v>
      </c>
      <c r="I1325">
        <v>2</v>
      </c>
      <c r="J1325">
        <v>-4142</v>
      </c>
      <c r="K1325">
        <v>2</v>
      </c>
      <c r="L1325">
        <v>-4142</v>
      </c>
      <c r="M1325">
        <v>2</v>
      </c>
      <c r="N1325">
        <v>-4142</v>
      </c>
      <c r="O1325">
        <v>2</v>
      </c>
    </row>
    <row r="1326" spans="1:15">
      <c r="A1326" t="s">
        <v>380</v>
      </c>
      <c r="B1326" t="s">
        <v>1834</v>
      </c>
      <c r="C1326" t="s">
        <v>1099</v>
      </c>
      <c r="D1326">
        <v>-4142</v>
      </c>
      <c r="E1326">
        <v>2</v>
      </c>
      <c r="F1326">
        <v>-4142</v>
      </c>
      <c r="G1326">
        <v>2</v>
      </c>
      <c r="H1326">
        <v>-4142</v>
      </c>
      <c r="I1326">
        <v>2</v>
      </c>
      <c r="J1326">
        <v>-4142</v>
      </c>
      <c r="K1326">
        <v>2</v>
      </c>
      <c r="L1326">
        <v>-4142</v>
      </c>
      <c r="M1326">
        <v>2</v>
      </c>
      <c r="N1326">
        <v>-4142</v>
      </c>
      <c r="O1326">
        <v>2</v>
      </c>
    </row>
    <row r="1327" spans="1:15">
      <c r="A1327" t="s">
        <v>380</v>
      </c>
      <c r="B1327" t="s">
        <v>1835</v>
      </c>
      <c r="C1327" t="s">
        <v>1099</v>
      </c>
      <c r="D1327">
        <v>-4142</v>
      </c>
      <c r="E1327">
        <v>2</v>
      </c>
      <c r="F1327">
        <v>-4142</v>
      </c>
      <c r="G1327">
        <v>2</v>
      </c>
      <c r="H1327">
        <v>-4142</v>
      </c>
      <c r="I1327">
        <v>2</v>
      </c>
      <c r="J1327">
        <v>-4142</v>
      </c>
      <c r="K1327">
        <v>2</v>
      </c>
      <c r="L1327">
        <v>-4142</v>
      </c>
      <c r="M1327">
        <v>2</v>
      </c>
      <c r="N1327">
        <v>-4142</v>
      </c>
      <c r="O1327">
        <v>2</v>
      </c>
    </row>
    <row r="1328" spans="1:15">
      <c r="A1328" t="s">
        <v>380</v>
      </c>
      <c r="B1328" t="s">
        <v>1836</v>
      </c>
      <c r="C1328" t="s">
        <v>1099</v>
      </c>
      <c r="D1328">
        <v>-4142</v>
      </c>
      <c r="E1328">
        <v>2</v>
      </c>
      <c r="F1328">
        <v>-4142</v>
      </c>
      <c r="G1328">
        <v>2</v>
      </c>
      <c r="H1328">
        <v>-4142</v>
      </c>
      <c r="I1328">
        <v>2</v>
      </c>
      <c r="J1328">
        <v>-4142</v>
      </c>
      <c r="K1328">
        <v>2</v>
      </c>
      <c r="L1328">
        <v>-4142</v>
      </c>
      <c r="M1328">
        <v>2</v>
      </c>
      <c r="N1328">
        <v>-4142</v>
      </c>
      <c r="O1328">
        <v>2</v>
      </c>
    </row>
    <row r="1329" spans="1:15">
      <c r="A1329" t="s">
        <v>380</v>
      </c>
      <c r="B1329" t="s">
        <v>1837</v>
      </c>
      <c r="C1329" t="s">
        <v>1099</v>
      </c>
      <c r="D1329">
        <v>-4142</v>
      </c>
      <c r="E1329">
        <v>2</v>
      </c>
      <c r="F1329">
        <v>-4142</v>
      </c>
      <c r="G1329">
        <v>2</v>
      </c>
      <c r="H1329">
        <v>-4142</v>
      </c>
      <c r="I1329">
        <v>2</v>
      </c>
      <c r="J1329">
        <v>-4142</v>
      </c>
      <c r="K1329">
        <v>2</v>
      </c>
      <c r="L1329">
        <v>-4142</v>
      </c>
      <c r="M1329">
        <v>2</v>
      </c>
      <c r="N1329">
        <v>-4142</v>
      </c>
      <c r="O1329">
        <v>2</v>
      </c>
    </row>
    <row r="1330" spans="1:15">
      <c r="A1330" t="s">
        <v>380</v>
      </c>
      <c r="B1330" t="s">
        <v>1838</v>
      </c>
      <c r="C1330" t="s">
        <v>1099</v>
      </c>
      <c r="D1330">
        <v>-4142</v>
      </c>
      <c r="E1330">
        <v>2</v>
      </c>
      <c r="F1330">
        <v>-4142</v>
      </c>
      <c r="G1330">
        <v>2</v>
      </c>
      <c r="H1330">
        <v>-4142</v>
      </c>
      <c r="I1330">
        <v>2</v>
      </c>
      <c r="J1330">
        <v>-4142</v>
      </c>
      <c r="K1330">
        <v>2</v>
      </c>
      <c r="L1330">
        <v>-4142</v>
      </c>
      <c r="M1330">
        <v>2</v>
      </c>
      <c r="N1330">
        <v>-4142</v>
      </c>
      <c r="O1330">
        <v>2</v>
      </c>
    </row>
    <row r="1331" spans="1:15">
      <c r="A1331" t="s">
        <v>380</v>
      </c>
      <c r="B1331" t="s">
        <v>1839</v>
      </c>
      <c r="C1331" t="s">
        <v>1099</v>
      </c>
      <c r="D1331">
        <v>-4142</v>
      </c>
      <c r="E1331">
        <v>2</v>
      </c>
      <c r="F1331">
        <v>-4142</v>
      </c>
      <c r="G1331">
        <v>2</v>
      </c>
      <c r="H1331">
        <v>-4142</v>
      </c>
      <c r="I1331">
        <v>2</v>
      </c>
      <c r="J1331">
        <v>-4142</v>
      </c>
      <c r="K1331">
        <v>2</v>
      </c>
      <c r="L1331">
        <v>-4142</v>
      </c>
      <c r="M1331">
        <v>2</v>
      </c>
      <c r="N1331">
        <v>-4142</v>
      </c>
      <c r="O1331">
        <v>2</v>
      </c>
    </row>
    <row r="1332" spans="1:15">
      <c r="A1332" t="s">
        <v>380</v>
      </c>
      <c r="B1332" t="s">
        <v>1840</v>
      </c>
      <c r="C1332" t="s">
        <v>1099</v>
      </c>
      <c r="D1332">
        <v>-4142</v>
      </c>
      <c r="E1332">
        <v>2</v>
      </c>
      <c r="F1332">
        <v>-4142</v>
      </c>
      <c r="G1332">
        <v>2</v>
      </c>
      <c r="H1332">
        <v>-4142</v>
      </c>
      <c r="I1332">
        <v>2</v>
      </c>
      <c r="J1332">
        <v>-4142</v>
      </c>
      <c r="K1332">
        <v>2</v>
      </c>
      <c r="L1332">
        <v>-4142</v>
      </c>
      <c r="M1332">
        <v>2</v>
      </c>
      <c r="N1332">
        <v>-4142</v>
      </c>
      <c r="O1332">
        <v>2</v>
      </c>
    </row>
    <row r="1333" spans="1:15">
      <c r="A1333" t="s">
        <v>380</v>
      </c>
      <c r="B1333" t="s">
        <v>1841</v>
      </c>
      <c r="C1333" t="s">
        <v>1099</v>
      </c>
      <c r="D1333">
        <v>-4142</v>
      </c>
      <c r="E1333">
        <v>2</v>
      </c>
      <c r="F1333">
        <v>-4142</v>
      </c>
      <c r="G1333">
        <v>2</v>
      </c>
      <c r="H1333">
        <v>-4142</v>
      </c>
      <c r="I1333">
        <v>2</v>
      </c>
      <c r="J1333">
        <v>-4142</v>
      </c>
      <c r="K1333">
        <v>2</v>
      </c>
      <c r="L1333">
        <v>-4142</v>
      </c>
      <c r="M1333">
        <v>2</v>
      </c>
      <c r="N1333">
        <v>-4142</v>
      </c>
      <c r="O1333">
        <v>2</v>
      </c>
    </row>
    <row r="1334" spans="1:15">
      <c r="A1334" t="s">
        <v>380</v>
      </c>
      <c r="B1334" t="s">
        <v>1842</v>
      </c>
      <c r="C1334" t="s">
        <v>1099</v>
      </c>
      <c r="D1334">
        <v>-4142</v>
      </c>
      <c r="E1334">
        <v>2</v>
      </c>
      <c r="F1334">
        <v>-4142</v>
      </c>
      <c r="G1334">
        <v>2</v>
      </c>
      <c r="H1334">
        <v>-4142</v>
      </c>
      <c r="I1334">
        <v>2</v>
      </c>
      <c r="J1334">
        <v>-4142</v>
      </c>
      <c r="K1334">
        <v>2</v>
      </c>
      <c r="L1334">
        <v>-4142</v>
      </c>
      <c r="M1334">
        <v>2</v>
      </c>
      <c r="N1334">
        <v>-4142</v>
      </c>
      <c r="O1334">
        <v>2</v>
      </c>
    </row>
    <row r="1335" spans="1:15">
      <c r="A1335" t="s">
        <v>380</v>
      </c>
      <c r="B1335" t="s">
        <v>984</v>
      </c>
      <c r="C1335" t="s">
        <v>1099</v>
      </c>
      <c r="D1335">
        <v>-4142</v>
      </c>
      <c r="E1335">
        <v>2</v>
      </c>
      <c r="F1335">
        <v>-4142</v>
      </c>
      <c r="G1335">
        <v>2</v>
      </c>
      <c r="H1335">
        <v>-4142</v>
      </c>
      <c r="I1335">
        <v>2</v>
      </c>
      <c r="J1335">
        <v>-4142</v>
      </c>
      <c r="K1335">
        <v>2</v>
      </c>
      <c r="L1335">
        <v>-4142</v>
      </c>
      <c r="M1335">
        <v>2</v>
      </c>
      <c r="N1335">
        <v>-4142</v>
      </c>
      <c r="O1335">
        <v>2</v>
      </c>
    </row>
    <row r="1336" spans="1:15">
      <c r="A1336" t="s">
        <v>380</v>
      </c>
      <c r="B1336" t="s">
        <v>985</v>
      </c>
      <c r="C1336" t="s">
        <v>1099</v>
      </c>
      <c r="D1336">
        <v>-4142</v>
      </c>
      <c r="E1336">
        <v>2</v>
      </c>
      <c r="F1336">
        <v>-4142</v>
      </c>
      <c r="G1336">
        <v>2</v>
      </c>
      <c r="H1336">
        <v>-4142</v>
      </c>
      <c r="I1336">
        <v>2</v>
      </c>
      <c r="J1336">
        <v>-4142</v>
      </c>
      <c r="K1336">
        <v>2</v>
      </c>
      <c r="L1336">
        <v>-4142</v>
      </c>
      <c r="M1336">
        <v>2</v>
      </c>
      <c r="N1336">
        <v>-4142</v>
      </c>
      <c r="O1336">
        <v>2</v>
      </c>
    </row>
    <row r="1337" spans="1:15">
      <c r="A1337" t="s">
        <v>380</v>
      </c>
      <c r="B1337" t="s">
        <v>986</v>
      </c>
      <c r="C1337" t="s">
        <v>1099</v>
      </c>
      <c r="D1337">
        <v>-4142</v>
      </c>
      <c r="E1337">
        <v>2</v>
      </c>
      <c r="F1337">
        <v>-4142</v>
      </c>
      <c r="G1337">
        <v>2</v>
      </c>
      <c r="H1337">
        <v>-4142</v>
      </c>
      <c r="I1337">
        <v>2</v>
      </c>
      <c r="J1337">
        <v>-4142</v>
      </c>
      <c r="K1337">
        <v>2</v>
      </c>
      <c r="L1337">
        <v>-4142</v>
      </c>
      <c r="M1337">
        <v>2</v>
      </c>
      <c r="N1337">
        <v>-4142</v>
      </c>
      <c r="O1337">
        <v>2</v>
      </c>
    </row>
    <row r="1338" spans="1:15">
      <c r="A1338" t="s">
        <v>380</v>
      </c>
      <c r="B1338" t="s">
        <v>987</v>
      </c>
      <c r="C1338" t="s">
        <v>1099</v>
      </c>
      <c r="D1338">
        <v>-4142</v>
      </c>
      <c r="E1338">
        <v>2</v>
      </c>
      <c r="F1338">
        <v>-4142</v>
      </c>
      <c r="G1338">
        <v>2</v>
      </c>
      <c r="H1338">
        <v>-4142</v>
      </c>
      <c r="I1338">
        <v>2</v>
      </c>
      <c r="J1338">
        <v>-4142</v>
      </c>
      <c r="K1338">
        <v>2</v>
      </c>
      <c r="L1338">
        <v>-4142</v>
      </c>
      <c r="M1338">
        <v>2</v>
      </c>
      <c r="N1338">
        <v>-4142</v>
      </c>
      <c r="O1338">
        <v>2</v>
      </c>
    </row>
    <row r="1339" spans="1:15">
      <c r="A1339" t="s">
        <v>380</v>
      </c>
      <c r="B1339" t="s">
        <v>988</v>
      </c>
      <c r="C1339" t="s">
        <v>1099</v>
      </c>
      <c r="D1339">
        <v>-4142</v>
      </c>
      <c r="E1339">
        <v>2</v>
      </c>
      <c r="F1339">
        <v>-4142</v>
      </c>
      <c r="G1339">
        <v>2</v>
      </c>
      <c r="H1339">
        <v>-4142</v>
      </c>
      <c r="I1339">
        <v>2</v>
      </c>
      <c r="J1339">
        <v>-4142</v>
      </c>
      <c r="K1339">
        <v>2</v>
      </c>
      <c r="L1339">
        <v>-4142</v>
      </c>
      <c r="M1339">
        <v>2</v>
      </c>
      <c r="N1339">
        <v>-4142</v>
      </c>
      <c r="O1339">
        <v>2</v>
      </c>
    </row>
    <row r="1340" spans="1:15">
      <c r="A1340" t="s">
        <v>380</v>
      </c>
      <c r="B1340" t="s">
        <v>989</v>
      </c>
      <c r="C1340" t="s">
        <v>1099</v>
      </c>
      <c r="D1340">
        <v>-4142</v>
      </c>
      <c r="E1340">
        <v>2</v>
      </c>
      <c r="F1340">
        <v>-4142</v>
      </c>
      <c r="G1340">
        <v>2</v>
      </c>
      <c r="H1340">
        <v>-4142</v>
      </c>
      <c r="I1340">
        <v>2</v>
      </c>
      <c r="J1340">
        <v>-4142</v>
      </c>
      <c r="K1340">
        <v>2</v>
      </c>
      <c r="L1340">
        <v>-4142</v>
      </c>
      <c r="M1340">
        <v>2</v>
      </c>
      <c r="N1340">
        <v>-4142</v>
      </c>
      <c r="O1340">
        <v>2</v>
      </c>
    </row>
    <row r="1341" spans="1:15">
      <c r="A1341" t="s">
        <v>380</v>
      </c>
      <c r="B1341" t="s">
        <v>990</v>
      </c>
      <c r="C1341" t="s">
        <v>1099</v>
      </c>
      <c r="D1341">
        <v>-4142</v>
      </c>
      <c r="E1341">
        <v>2</v>
      </c>
      <c r="F1341">
        <v>-4142</v>
      </c>
      <c r="G1341">
        <v>2</v>
      </c>
      <c r="H1341">
        <v>-4142</v>
      </c>
      <c r="I1341">
        <v>2</v>
      </c>
      <c r="J1341">
        <v>-4142</v>
      </c>
      <c r="K1341">
        <v>2</v>
      </c>
      <c r="L1341">
        <v>-4142</v>
      </c>
      <c r="M1341">
        <v>2</v>
      </c>
      <c r="N1341">
        <v>-4142</v>
      </c>
      <c r="O1341">
        <v>2</v>
      </c>
    </row>
    <row r="1342" spans="1:15">
      <c r="A1342" t="s">
        <v>380</v>
      </c>
      <c r="B1342" t="s">
        <v>991</v>
      </c>
      <c r="C1342" t="s">
        <v>1099</v>
      </c>
      <c r="D1342">
        <v>-4142</v>
      </c>
      <c r="E1342">
        <v>2</v>
      </c>
      <c r="F1342">
        <v>-4142</v>
      </c>
      <c r="G1342">
        <v>2</v>
      </c>
      <c r="H1342">
        <v>-4142</v>
      </c>
      <c r="I1342">
        <v>2</v>
      </c>
      <c r="J1342">
        <v>-4142</v>
      </c>
      <c r="K1342">
        <v>2</v>
      </c>
      <c r="L1342">
        <v>-4142</v>
      </c>
      <c r="M1342">
        <v>2</v>
      </c>
      <c r="N1342">
        <v>-4142</v>
      </c>
      <c r="O1342">
        <v>2</v>
      </c>
    </row>
    <row r="1343" spans="1:15">
      <c r="A1343" t="s">
        <v>380</v>
      </c>
      <c r="B1343" t="s">
        <v>992</v>
      </c>
      <c r="C1343" t="s">
        <v>1099</v>
      </c>
      <c r="D1343">
        <v>-4142</v>
      </c>
      <c r="E1343">
        <v>2</v>
      </c>
      <c r="F1343">
        <v>-4142</v>
      </c>
      <c r="G1343">
        <v>2</v>
      </c>
      <c r="H1343">
        <v>-4142</v>
      </c>
      <c r="I1343">
        <v>2</v>
      </c>
      <c r="J1343">
        <v>-4142</v>
      </c>
      <c r="K1343">
        <v>2</v>
      </c>
      <c r="L1343">
        <v>-4142</v>
      </c>
      <c r="M1343">
        <v>2</v>
      </c>
      <c r="N1343">
        <v>-4142</v>
      </c>
      <c r="O1343">
        <v>2</v>
      </c>
    </row>
    <row r="1344" spans="1:15">
      <c r="A1344" t="s">
        <v>380</v>
      </c>
      <c r="B1344" t="s">
        <v>993</v>
      </c>
      <c r="C1344" t="s">
        <v>1099</v>
      </c>
      <c r="D1344">
        <v>-4142</v>
      </c>
      <c r="E1344">
        <v>2</v>
      </c>
      <c r="F1344">
        <v>-4142</v>
      </c>
      <c r="G1344">
        <v>2</v>
      </c>
      <c r="H1344">
        <v>-4142</v>
      </c>
      <c r="I1344">
        <v>2</v>
      </c>
      <c r="J1344">
        <v>-4142</v>
      </c>
      <c r="K1344">
        <v>2</v>
      </c>
      <c r="L1344">
        <v>-4142</v>
      </c>
      <c r="M1344">
        <v>2</v>
      </c>
      <c r="N1344">
        <v>-4142</v>
      </c>
      <c r="O1344">
        <v>2</v>
      </c>
    </row>
    <row r="1345" spans="1:15">
      <c r="A1345" t="s">
        <v>380</v>
      </c>
      <c r="B1345" t="s">
        <v>994</v>
      </c>
      <c r="C1345" t="s">
        <v>1099</v>
      </c>
      <c r="D1345">
        <v>-4142</v>
      </c>
      <c r="E1345">
        <v>2</v>
      </c>
      <c r="F1345">
        <v>-4142</v>
      </c>
      <c r="G1345">
        <v>2</v>
      </c>
      <c r="H1345">
        <v>-4142</v>
      </c>
      <c r="I1345">
        <v>2</v>
      </c>
      <c r="J1345">
        <v>-4142</v>
      </c>
      <c r="K1345">
        <v>2</v>
      </c>
      <c r="L1345">
        <v>-4142</v>
      </c>
      <c r="M1345">
        <v>2</v>
      </c>
      <c r="N1345">
        <v>-4142</v>
      </c>
      <c r="O1345">
        <v>2</v>
      </c>
    </row>
    <row r="1346" spans="1:15">
      <c r="A1346" t="s">
        <v>380</v>
      </c>
      <c r="B1346" t="s">
        <v>995</v>
      </c>
      <c r="C1346" t="s">
        <v>1099</v>
      </c>
      <c r="D1346">
        <v>-4142</v>
      </c>
      <c r="E1346">
        <v>2</v>
      </c>
      <c r="F1346">
        <v>-4142</v>
      </c>
      <c r="G1346">
        <v>2</v>
      </c>
      <c r="H1346">
        <v>-4142</v>
      </c>
      <c r="I1346">
        <v>2</v>
      </c>
      <c r="J1346">
        <v>-4142</v>
      </c>
      <c r="K1346">
        <v>2</v>
      </c>
      <c r="L1346">
        <v>-4142</v>
      </c>
      <c r="M1346">
        <v>2</v>
      </c>
      <c r="N1346">
        <v>-4142</v>
      </c>
      <c r="O1346">
        <v>2</v>
      </c>
    </row>
    <row r="1347" spans="1:15">
      <c r="A1347" t="s">
        <v>380</v>
      </c>
      <c r="B1347" t="s">
        <v>996</v>
      </c>
      <c r="C1347" t="s">
        <v>1099</v>
      </c>
      <c r="D1347">
        <v>-4142</v>
      </c>
      <c r="E1347">
        <v>2</v>
      </c>
      <c r="F1347">
        <v>-4142</v>
      </c>
      <c r="G1347">
        <v>2</v>
      </c>
      <c r="H1347">
        <v>-4142</v>
      </c>
      <c r="I1347">
        <v>2</v>
      </c>
      <c r="J1347">
        <v>-4142</v>
      </c>
      <c r="K1347">
        <v>2</v>
      </c>
      <c r="L1347">
        <v>-4142</v>
      </c>
      <c r="M1347">
        <v>2</v>
      </c>
      <c r="N1347">
        <v>-4142</v>
      </c>
      <c r="O1347">
        <v>2</v>
      </c>
    </row>
    <row r="1348" spans="1:15">
      <c r="A1348" t="s">
        <v>380</v>
      </c>
      <c r="B1348" t="s">
        <v>997</v>
      </c>
      <c r="C1348" t="s">
        <v>1099</v>
      </c>
      <c r="D1348">
        <v>-4142</v>
      </c>
      <c r="E1348">
        <v>2</v>
      </c>
      <c r="F1348">
        <v>-4142</v>
      </c>
      <c r="G1348">
        <v>2</v>
      </c>
      <c r="H1348">
        <v>-4142</v>
      </c>
      <c r="I1348">
        <v>2</v>
      </c>
      <c r="J1348">
        <v>-4142</v>
      </c>
      <c r="K1348">
        <v>2</v>
      </c>
      <c r="L1348">
        <v>-4142</v>
      </c>
      <c r="M1348">
        <v>2</v>
      </c>
      <c r="N1348">
        <v>-4142</v>
      </c>
      <c r="O1348">
        <v>2</v>
      </c>
    </row>
    <row r="1349" spans="1:15">
      <c r="A1349" t="s">
        <v>380</v>
      </c>
      <c r="B1349" t="s">
        <v>1843</v>
      </c>
      <c r="C1349" t="s">
        <v>1099</v>
      </c>
      <c r="D1349">
        <v>-4142</v>
      </c>
      <c r="E1349">
        <v>2</v>
      </c>
      <c r="F1349">
        <v>-4142</v>
      </c>
      <c r="G1349">
        <v>2</v>
      </c>
      <c r="H1349">
        <v>-4142</v>
      </c>
      <c r="I1349">
        <v>2</v>
      </c>
      <c r="J1349">
        <v>-4142</v>
      </c>
      <c r="K1349">
        <v>2</v>
      </c>
      <c r="L1349">
        <v>-4142</v>
      </c>
      <c r="M1349">
        <v>2</v>
      </c>
      <c r="N1349">
        <v>-4142</v>
      </c>
      <c r="O1349">
        <v>2</v>
      </c>
    </row>
    <row r="1350" spans="1:15">
      <c r="A1350" t="s">
        <v>380</v>
      </c>
      <c r="B1350" t="s">
        <v>1844</v>
      </c>
      <c r="C1350" t="s">
        <v>1099</v>
      </c>
      <c r="D1350">
        <v>-4142</v>
      </c>
      <c r="E1350">
        <v>2</v>
      </c>
      <c r="F1350">
        <v>-4142</v>
      </c>
      <c r="G1350">
        <v>2</v>
      </c>
      <c r="H1350">
        <v>-4142</v>
      </c>
      <c r="I1350">
        <v>2</v>
      </c>
      <c r="J1350">
        <v>-4142</v>
      </c>
      <c r="K1350">
        <v>2</v>
      </c>
      <c r="L1350">
        <v>-4142</v>
      </c>
      <c r="M1350">
        <v>2</v>
      </c>
      <c r="N1350">
        <v>-4142</v>
      </c>
      <c r="O1350">
        <v>2</v>
      </c>
    </row>
    <row r="1351" spans="1:15">
      <c r="A1351" t="s">
        <v>380</v>
      </c>
      <c r="B1351" t="s">
        <v>1845</v>
      </c>
      <c r="C1351" t="s">
        <v>1099</v>
      </c>
      <c r="D1351">
        <v>-4142</v>
      </c>
      <c r="E1351">
        <v>2</v>
      </c>
      <c r="F1351">
        <v>-4142</v>
      </c>
      <c r="G1351">
        <v>2</v>
      </c>
      <c r="H1351">
        <v>-4142</v>
      </c>
      <c r="I1351">
        <v>2</v>
      </c>
      <c r="J1351">
        <v>-4142</v>
      </c>
      <c r="K1351">
        <v>2</v>
      </c>
      <c r="L1351">
        <v>-4142</v>
      </c>
      <c r="M1351">
        <v>2</v>
      </c>
      <c r="N1351">
        <v>-4142</v>
      </c>
      <c r="O1351">
        <v>2</v>
      </c>
    </row>
    <row r="1352" spans="1:15">
      <c r="A1352" t="s">
        <v>380</v>
      </c>
      <c r="B1352" t="s">
        <v>1846</v>
      </c>
      <c r="C1352" t="s">
        <v>1099</v>
      </c>
      <c r="D1352">
        <v>-4142</v>
      </c>
      <c r="E1352">
        <v>2</v>
      </c>
      <c r="F1352">
        <v>-4142</v>
      </c>
      <c r="G1352">
        <v>2</v>
      </c>
      <c r="H1352">
        <v>-4142</v>
      </c>
      <c r="I1352">
        <v>2</v>
      </c>
      <c r="J1352">
        <v>-4142</v>
      </c>
      <c r="K1352">
        <v>2</v>
      </c>
      <c r="L1352">
        <v>-4142</v>
      </c>
      <c r="M1352">
        <v>2</v>
      </c>
      <c r="N1352">
        <v>-4142</v>
      </c>
      <c r="O1352">
        <v>2</v>
      </c>
    </row>
    <row r="1353" spans="1:15">
      <c r="A1353" t="s">
        <v>380</v>
      </c>
      <c r="B1353" t="s">
        <v>1847</v>
      </c>
      <c r="C1353" t="s">
        <v>1099</v>
      </c>
      <c r="D1353">
        <v>-4142</v>
      </c>
      <c r="E1353">
        <v>2</v>
      </c>
      <c r="F1353">
        <v>-4142</v>
      </c>
      <c r="G1353">
        <v>2</v>
      </c>
      <c r="H1353">
        <v>-4142</v>
      </c>
      <c r="I1353">
        <v>2</v>
      </c>
      <c r="J1353">
        <v>-4142</v>
      </c>
      <c r="K1353">
        <v>2</v>
      </c>
      <c r="L1353">
        <v>-4142</v>
      </c>
      <c r="M1353">
        <v>2</v>
      </c>
      <c r="N1353">
        <v>-4142</v>
      </c>
      <c r="O1353">
        <v>2</v>
      </c>
    </row>
    <row r="1354" spans="1:15">
      <c r="A1354" t="s">
        <v>380</v>
      </c>
      <c r="B1354" t="s">
        <v>1848</v>
      </c>
      <c r="C1354" t="s">
        <v>1099</v>
      </c>
      <c r="D1354">
        <v>-4142</v>
      </c>
      <c r="E1354">
        <v>2</v>
      </c>
      <c r="F1354">
        <v>-4142</v>
      </c>
      <c r="G1354">
        <v>2</v>
      </c>
      <c r="H1354">
        <v>-4142</v>
      </c>
      <c r="I1354">
        <v>2</v>
      </c>
      <c r="J1354">
        <v>-4142</v>
      </c>
      <c r="K1354">
        <v>2</v>
      </c>
      <c r="L1354">
        <v>-4142</v>
      </c>
      <c r="M1354">
        <v>2</v>
      </c>
      <c r="N1354">
        <v>-4142</v>
      </c>
      <c r="O1354">
        <v>2</v>
      </c>
    </row>
    <row r="1355" spans="1:15">
      <c r="A1355" t="s">
        <v>380</v>
      </c>
      <c r="B1355" t="s">
        <v>1849</v>
      </c>
      <c r="C1355" t="s">
        <v>1099</v>
      </c>
      <c r="D1355">
        <v>-4142</v>
      </c>
      <c r="E1355">
        <v>2</v>
      </c>
      <c r="F1355">
        <v>-4142</v>
      </c>
      <c r="G1355">
        <v>2</v>
      </c>
      <c r="H1355">
        <v>-4142</v>
      </c>
      <c r="I1355">
        <v>2</v>
      </c>
      <c r="J1355">
        <v>-4142</v>
      </c>
      <c r="K1355">
        <v>2</v>
      </c>
      <c r="L1355">
        <v>-4142</v>
      </c>
      <c r="M1355">
        <v>2</v>
      </c>
      <c r="N1355">
        <v>-4142</v>
      </c>
      <c r="O1355">
        <v>2</v>
      </c>
    </row>
    <row r="1356" spans="1:15">
      <c r="A1356" t="s">
        <v>380</v>
      </c>
      <c r="B1356" t="s">
        <v>1850</v>
      </c>
      <c r="C1356" t="s">
        <v>1099</v>
      </c>
      <c r="D1356">
        <v>-4142</v>
      </c>
      <c r="E1356">
        <v>2</v>
      </c>
      <c r="F1356">
        <v>-4142</v>
      </c>
      <c r="G1356">
        <v>2</v>
      </c>
      <c r="H1356">
        <v>-4142</v>
      </c>
      <c r="I1356">
        <v>2</v>
      </c>
      <c r="J1356">
        <v>-4142</v>
      </c>
      <c r="K1356">
        <v>2</v>
      </c>
      <c r="L1356">
        <v>-4142</v>
      </c>
      <c r="M1356">
        <v>2</v>
      </c>
      <c r="N1356">
        <v>-4142</v>
      </c>
      <c r="O1356">
        <v>2</v>
      </c>
    </row>
    <row r="1357" spans="1:15">
      <c r="A1357" t="s">
        <v>380</v>
      </c>
      <c r="B1357" t="s">
        <v>1851</v>
      </c>
      <c r="C1357" t="s">
        <v>1099</v>
      </c>
      <c r="D1357">
        <v>-4142</v>
      </c>
      <c r="E1357">
        <v>2</v>
      </c>
      <c r="F1357">
        <v>-4142</v>
      </c>
      <c r="G1357">
        <v>2</v>
      </c>
      <c r="H1357">
        <v>-4142</v>
      </c>
      <c r="I1357">
        <v>2</v>
      </c>
      <c r="J1357">
        <v>-4142</v>
      </c>
      <c r="K1357">
        <v>2</v>
      </c>
      <c r="L1357">
        <v>-4142</v>
      </c>
      <c r="M1357">
        <v>2</v>
      </c>
      <c r="N1357">
        <v>-4142</v>
      </c>
      <c r="O1357">
        <v>2</v>
      </c>
    </row>
    <row r="1358" spans="1:15">
      <c r="A1358" t="s">
        <v>380</v>
      </c>
      <c r="B1358" t="s">
        <v>1852</v>
      </c>
      <c r="C1358" t="s">
        <v>1099</v>
      </c>
      <c r="D1358">
        <v>-4142</v>
      </c>
      <c r="E1358">
        <v>2</v>
      </c>
      <c r="F1358">
        <v>-4142</v>
      </c>
      <c r="G1358">
        <v>2</v>
      </c>
      <c r="H1358">
        <v>-4142</v>
      </c>
      <c r="I1358">
        <v>2</v>
      </c>
      <c r="J1358">
        <v>-4142</v>
      </c>
      <c r="K1358">
        <v>2</v>
      </c>
      <c r="L1358">
        <v>-4142</v>
      </c>
      <c r="M1358">
        <v>2</v>
      </c>
      <c r="N1358">
        <v>-4142</v>
      </c>
      <c r="O1358">
        <v>2</v>
      </c>
    </row>
    <row r="1359" spans="1:15">
      <c r="A1359" t="s">
        <v>380</v>
      </c>
      <c r="B1359" t="s">
        <v>1853</v>
      </c>
      <c r="C1359" t="s">
        <v>1099</v>
      </c>
      <c r="D1359">
        <v>-4142</v>
      </c>
      <c r="E1359">
        <v>2</v>
      </c>
      <c r="F1359">
        <v>-4142</v>
      </c>
      <c r="G1359">
        <v>2</v>
      </c>
      <c r="H1359">
        <v>-4142</v>
      </c>
      <c r="I1359">
        <v>2</v>
      </c>
      <c r="J1359">
        <v>-4142</v>
      </c>
      <c r="K1359">
        <v>2</v>
      </c>
      <c r="L1359">
        <v>-4142</v>
      </c>
      <c r="M1359">
        <v>2</v>
      </c>
      <c r="N1359">
        <v>-4142</v>
      </c>
      <c r="O1359">
        <v>2</v>
      </c>
    </row>
    <row r="1360" spans="1:15">
      <c r="A1360" t="s">
        <v>380</v>
      </c>
      <c r="B1360" t="s">
        <v>1854</v>
      </c>
      <c r="C1360" t="s">
        <v>1099</v>
      </c>
      <c r="D1360">
        <v>-4142</v>
      </c>
      <c r="E1360">
        <v>2</v>
      </c>
      <c r="F1360">
        <v>-4142</v>
      </c>
      <c r="G1360">
        <v>2</v>
      </c>
      <c r="H1360">
        <v>-4142</v>
      </c>
      <c r="I1360">
        <v>2</v>
      </c>
      <c r="J1360">
        <v>-4142</v>
      </c>
      <c r="K1360">
        <v>2</v>
      </c>
      <c r="L1360">
        <v>-4142</v>
      </c>
      <c r="M1360">
        <v>2</v>
      </c>
      <c r="N1360">
        <v>-4142</v>
      </c>
      <c r="O1360">
        <v>2</v>
      </c>
    </row>
    <row r="1361" spans="1:15">
      <c r="A1361" t="s">
        <v>380</v>
      </c>
      <c r="B1361" t="s">
        <v>1855</v>
      </c>
      <c r="C1361" t="s">
        <v>1099</v>
      </c>
      <c r="D1361">
        <v>-4142</v>
      </c>
      <c r="E1361">
        <v>2</v>
      </c>
      <c r="F1361">
        <v>-4142</v>
      </c>
      <c r="G1361">
        <v>2</v>
      </c>
      <c r="H1361">
        <v>-4142</v>
      </c>
      <c r="I1361">
        <v>2</v>
      </c>
      <c r="J1361">
        <v>-4142</v>
      </c>
      <c r="K1361">
        <v>2</v>
      </c>
      <c r="L1361">
        <v>-4142</v>
      </c>
      <c r="M1361">
        <v>2</v>
      </c>
      <c r="N1361">
        <v>-4142</v>
      </c>
      <c r="O1361">
        <v>2</v>
      </c>
    </row>
    <row r="1362" spans="1:15">
      <c r="A1362" t="s">
        <v>380</v>
      </c>
      <c r="B1362" t="s">
        <v>1856</v>
      </c>
      <c r="C1362" t="s">
        <v>1099</v>
      </c>
      <c r="D1362">
        <v>-4142</v>
      </c>
      <c r="E1362">
        <v>2</v>
      </c>
      <c r="F1362">
        <v>-4142</v>
      </c>
      <c r="G1362">
        <v>2</v>
      </c>
      <c r="H1362">
        <v>-4142</v>
      </c>
      <c r="I1362">
        <v>2</v>
      </c>
      <c r="J1362">
        <v>-4142</v>
      </c>
      <c r="K1362">
        <v>2</v>
      </c>
      <c r="L1362">
        <v>-4142</v>
      </c>
      <c r="M1362">
        <v>2</v>
      </c>
      <c r="N1362">
        <v>-4142</v>
      </c>
      <c r="O1362">
        <v>2</v>
      </c>
    </row>
    <row r="1363" spans="1:15">
      <c r="A1363" t="s">
        <v>380</v>
      </c>
      <c r="B1363" t="s">
        <v>1857</v>
      </c>
      <c r="C1363" t="s">
        <v>1099</v>
      </c>
      <c r="D1363">
        <v>-4142</v>
      </c>
      <c r="E1363">
        <v>2</v>
      </c>
      <c r="F1363">
        <v>-4142</v>
      </c>
      <c r="G1363">
        <v>2</v>
      </c>
      <c r="H1363">
        <v>-4142</v>
      </c>
      <c r="I1363">
        <v>2</v>
      </c>
      <c r="J1363">
        <v>-4142</v>
      </c>
      <c r="K1363">
        <v>2</v>
      </c>
      <c r="L1363">
        <v>-4142</v>
      </c>
      <c r="M1363">
        <v>2</v>
      </c>
      <c r="N1363">
        <v>-4142</v>
      </c>
      <c r="O1363">
        <v>2</v>
      </c>
    </row>
    <row r="1364" spans="1:15">
      <c r="A1364" t="s">
        <v>380</v>
      </c>
      <c r="B1364" t="s">
        <v>1858</v>
      </c>
      <c r="C1364" t="s">
        <v>1099</v>
      </c>
      <c r="D1364">
        <v>-4142</v>
      </c>
      <c r="E1364">
        <v>2</v>
      </c>
      <c r="F1364">
        <v>-4142</v>
      </c>
      <c r="G1364">
        <v>2</v>
      </c>
      <c r="H1364">
        <v>-4142</v>
      </c>
      <c r="I1364">
        <v>2</v>
      </c>
      <c r="J1364">
        <v>-4142</v>
      </c>
      <c r="K1364">
        <v>2</v>
      </c>
      <c r="L1364">
        <v>-4142</v>
      </c>
      <c r="M1364">
        <v>2</v>
      </c>
      <c r="N1364">
        <v>-4142</v>
      </c>
      <c r="O1364">
        <v>2</v>
      </c>
    </row>
    <row r="1365" spans="1:15">
      <c r="A1365" t="s">
        <v>380</v>
      </c>
      <c r="B1365" t="s">
        <v>1859</v>
      </c>
      <c r="C1365" t="s">
        <v>1099</v>
      </c>
      <c r="D1365">
        <v>-4142</v>
      </c>
      <c r="E1365">
        <v>2</v>
      </c>
      <c r="F1365">
        <v>-4142</v>
      </c>
      <c r="G1365">
        <v>2</v>
      </c>
      <c r="H1365">
        <v>-4142</v>
      </c>
      <c r="I1365">
        <v>2</v>
      </c>
      <c r="J1365">
        <v>-4142</v>
      </c>
      <c r="K1365">
        <v>2</v>
      </c>
      <c r="L1365">
        <v>-4142</v>
      </c>
      <c r="M1365">
        <v>2</v>
      </c>
      <c r="N1365">
        <v>-4142</v>
      </c>
      <c r="O1365">
        <v>2</v>
      </c>
    </row>
    <row r="1366" spans="1:15">
      <c r="A1366" t="s">
        <v>380</v>
      </c>
      <c r="B1366" t="s">
        <v>998</v>
      </c>
      <c r="C1366" t="s">
        <v>1099</v>
      </c>
      <c r="D1366">
        <v>-4142</v>
      </c>
      <c r="E1366">
        <v>2</v>
      </c>
      <c r="F1366">
        <v>-4142</v>
      </c>
      <c r="G1366">
        <v>2</v>
      </c>
      <c r="H1366">
        <v>-4142</v>
      </c>
      <c r="I1366">
        <v>2</v>
      </c>
      <c r="J1366">
        <v>-4142</v>
      </c>
      <c r="K1366">
        <v>2</v>
      </c>
      <c r="L1366">
        <v>-4142</v>
      </c>
      <c r="M1366">
        <v>2</v>
      </c>
      <c r="N1366">
        <v>-4142</v>
      </c>
      <c r="O1366">
        <v>2</v>
      </c>
    </row>
    <row r="1367" spans="1:15">
      <c r="A1367" t="s">
        <v>380</v>
      </c>
      <c r="B1367" t="s">
        <v>999</v>
      </c>
      <c r="C1367" t="s">
        <v>1099</v>
      </c>
      <c r="D1367">
        <v>-4142</v>
      </c>
      <c r="E1367">
        <v>2</v>
      </c>
      <c r="F1367">
        <v>-4142</v>
      </c>
      <c r="G1367">
        <v>2</v>
      </c>
      <c r="H1367">
        <v>-4142</v>
      </c>
      <c r="I1367">
        <v>2</v>
      </c>
      <c r="J1367">
        <v>-4142</v>
      </c>
      <c r="K1367">
        <v>2</v>
      </c>
      <c r="L1367">
        <v>-4142</v>
      </c>
      <c r="M1367">
        <v>2</v>
      </c>
      <c r="N1367">
        <v>-4142</v>
      </c>
      <c r="O1367">
        <v>2</v>
      </c>
    </row>
    <row r="1368" spans="1:15">
      <c r="A1368" t="s">
        <v>380</v>
      </c>
      <c r="B1368" t="s">
        <v>1000</v>
      </c>
      <c r="C1368" t="s">
        <v>1099</v>
      </c>
      <c r="D1368">
        <v>-4142</v>
      </c>
      <c r="E1368">
        <v>2</v>
      </c>
      <c r="F1368">
        <v>-4142</v>
      </c>
      <c r="G1368">
        <v>2</v>
      </c>
      <c r="H1368">
        <v>-4142</v>
      </c>
      <c r="I1368">
        <v>2</v>
      </c>
      <c r="J1368">
        <v>-4142</v>
      </c>
      <c r="K1368">
        <v>2</v>
      </c>
      <c r="L1368">
        <v>-4142</v>
      </c>
      <c r="M1368">
        <v>2</v>
      </c>
      <c r="N1368">
        <v>-4142</v>
      </c>
      <c r="O1368">
        <v>2</v>
      </c>
    </row>
    <row r="1369" spans="1:15">
      <c r="A1369" t="s">
        <v>380</v>
      </c>
      <c r="B1369" t="s">
        <v>1001</v>
      </c>
      <c r="C1369" t="s">
        <v>1099</v>
      </c>
      <c r="D1369">
        <v>-4142</v>
      </c>
      <c r="E1369">
        <v>2</v>
      </c>
      <c r="F1369">
        <v>-4142</v>
      </c>
      <c r="G1369">
        <v>2</v>
      </c>
      <c r="H1369">
        <v>-4142</v>
      </c>
      <c r="I1369">
        <v>2</v>
      </c>
      <c r="J1369">
        <v>-4142</v>
      </c>
      <c r="K1369">
        <v>2</v>
      </c>
      <c r="L1369">
        <v>-4142</v>
      </c>
      <c r="M1369">
        <v>2</v>
      </c>
      <c r="N1369">
        <v>-4142</v>
      </c>
      <c r="O1369">
        <v>2</v>
      </c>
    </row>
    <row r="1370" spans="1:15">
      <c r="A1370" t="s">
        <v>380</v>
      </c>
      <c r="B1370" t="s">
        <v>1002</v>
      </c>
      <c r="C1370" t="s">
        <v>1099</v>
      </c>
      <c r="D1370">
        <v>-4142</v>
      </c>
      <c r="E1370">
        <v>2</v>
      </c>
      <c r="F1370">
        <v>-4142</v>
      </c>
      <c r="G1370">
        <v>2</v>
      </c>
      <c r="H1370">
        <v>-4142</v>
      </c>
      <c r="I1370">
        <v>2</v>
      </c>
      <c r="J1370">
        <v>-4142</v>
      </c>
      <c r="K1370">
        <v>2</v>
      </c>
      <c r="L1370">
        <v>-4142</v>
      </c>
      <c r="M1370">
        <v>2</v>
      </c>
      <c r="N1370">
        <v>-4142</v>
      </c>
      <c r="O1370">
        <v>2</v>
      </c>
    </row>
    <row r="1371" spans="1:15">
      <c r="A1371" t="s">
        <v>380</v>
      </c>
      <c r="B1371" t="s">
        <v>1003</v>
      </c>
      <c r="C1371" t="s">
        <v>1099</v>
      </c>
      <c r="D1371">
        <v>-4142</v>
      </c>
      <c r="E1371">
        <v>2</v>
      </c>
      <c r="F1371">
        <v>-4142</v>
      </c>
      <c r="G1371">
        <v>2</v>
      </c>
      <c r="H1371">
        <v>-4142</v>
      </c>
      <c r="I1371">
        <v>2</v>
      </c>
      <c r="J1371">
        <v>-4142</v>
      </c>
      <c r="K1371">
        <v>2</v>
      </c>
      <c r="L1371">
        <v>-4142</v>
      </c>
      <c r="M1371">
        <v>2</v>
      </c>
      <c r="N1371">
        <v>-4142</v>
      </c>
      <c r="O1371">
        <v>2</v>
      </c>
    </row>
    <row r="1372" spans="1:15">
      <c r="A1372" t="s">
        <v>380</v>
      </c>
      <c r="B1372" t="s">
        <v>1004</v>
      </c>
      <c r="C1372" t="s">
        <v>1099</v>
      </c>
      <c r="D1372">
        <v>-4142</v>
      </c>
      <c r="E1372">
        <v>2</v>
      </c>
      <c r="F1372">
        <v>-4142</v>
      </c>
      <c r="G1372">
        <v>2</v>
      </c>
      <c r="H1372">
        <v>-4142</v>
      </c>
      <c r="I1372">
        <v>2</v>
      </c>
      <c r="J1372">
        <v>-4142</v>
      </c>
      <c r="K1372">
        <v>2</v>
      </c>
      <c r="L1372">
        <v>-4142</v>
      </c>
      <c r="M1372">
        <v>2</v>
      </c>
      <c r="N1372">
        <v>-4142</v>
      </c>
      <c r="O1372">
        <v>2</v>
      </c>
    </row>
    <row r="1373" spans="1:15">
      <c r="A1373" t="s">
        <v>380</v>
      </c>
      <c r="B1373" t="s">
        <v>1005</v>
      </c>
      <c r="C1373" t="s">
        <v>1099</v>
      </c>
      <c r="D1373">
        <v>-4142</v>
      </c>
      <c r="E1373">
        <v>2</v>
      </c>
      <c r="F1373">
        <v>-4142</v>
      </c>
      <c r="G1373">
        <v>2</v>
      </c>
      <c r="H1373">
        <v>-4142</v>
      </c>
      <c r="I1373">
        <v>2</v>
      </c>
      <c r="J1373">
        <v>-4142</v>
      </c>
      <c r="K1373">
        <v>2</v>
      </c>
      <c r="L1373">
        <v>-4142</v>
      </c>
      <c r="M1373">
        <v>2</v>
      </c>
      <c r="N1373">
        <v>-4142</v>
      </c>
      <c r="O1373">
        <v>2</v>
      </c>
    </row>
    <row r="1374" spans="1:15">
      <c r="A1374" t="s">
        <v>380</v>
      </c>
      <c r="B1374" t="s">
        <v>1006</v>
      </c>
      <c r="C1374" t="s">
        <v>1099</v>
      </c>
      <c r="D1374">
        <v>-4142</v>
      </c>
      <c r="E1374">
        <v>2</v>
      </c>
      <c r="F1374">
        <v>-4142</v>
      </c>
      <c r="G1374">
        <v>2</v>
      </c>
      <c r="H1374">
        <v>-4142</v>
      </c>
      <c r="I1374">
        <v>2</v>
      </c>
      <c r="J1374">
        <v>-4142</v>
      </c>
      <c r="K1374">
        <v>2</v>
      </c>
      <c r="L1374">
        <v>-4142</v>
      </c>
      <c r="M1374">
        <v>2</v>
      </c>
      <c r="N1374">
        <v>-4142</v>
      </c>
      <c r="O1374">
        <v>2</v>
      </c>
    </row>
    <row r="1375" spans="1:15">
      <c r="A1375" t="s">
        <v>380</v>
      </c>
      <c r="B1375" t="s">
        <v>1007</v>
      </c>
      <c r="C1375" t="s">
        <v>1099</v>
      </c>
      <c r="D1375">
        <v>-4142</v>
      </c>
      <c r="E1375">
        <v>2</v>
      </c>
      <c r="F1375">
        <v>-4142</v>
      </c>
      <c r="G1375">
        <v>2</v>
      </c>
      <c r="H1375">
        <v>-4142</v>
      </c>
      <c r="I1375">
        <v>2</v>
      </c>
      <c r="J1375">
        <v>-4142</v>
      </c>
      <c r="K1375">
        <v>2</v>
      </c>
      <c r="L1375">
        <v>-4142</v>
      </c>
      <c r="M1375">
        <v>2</v>
      </c>
      <c r="N1375">
        <v>-4142</v>
      </c>
      <c r="O1375">
        <v>2</v>
      </c>
    </row>
    <row r="1376" spans="1:15">
      <c r="A1376" t="s">
        <v>380</v>
      </c>
      <c r="B1376" t="s">
        <v>1008</v>
      </c>
      <c r="C1376" t="s">
        <v>1099</v>
      </c>
      <c r="D1376">
        <v>-4142</v>
      </c>
      <c r="E1376">
        <v>2</v>
      </c>
      <c r="F1376">
        <v>-4142</v>
      </c>
      <c r="G1376">
        <v>2</v>
      </c>
      <c r="H1376">
        <v>-4142</v>
      </c>
      <c r="I1376">
        <v>2</v>
      </c>
      <c r="J1376">
        <v>-4142</v>
      </c>
      <c r="K1376">
        <v>2</v>
      </c>
      <c r="L1376">
        <v>-4142</v>
      </c>
      <c r="M1376">
        <v>2</v>
      </c>
      <c r="N1376">
        <v>-4142</v>
      </c>
      <c r="O1376">
        <v>2</v>
      </c>
    </row>
    <row r="1377" spans="1:15">
      <c r="A1377" t="s">
        <v>380</v>
      </c>
      <c r="B1377" t="s">
        <v>1009</v>
      </c>
      <c r="C1377" t="s">
        <v>1099</v>
      </c>
      <c r="D1377">
        <v>-4142</v>
      </c>
      <c r="E1377">
        <v>2</v>
      </c>
      <c r="F1377">
        <v>-4142</v>
      </c>
      <c r="G1377">
        <v>2</v>
      </c>
      <c r="H1377">
        <v>-4142</v>
      </c>
      <c r="I1377">
        <v>2</v>
      </c>
      <c r="J1377">
        <v>-4142</v>
      </c>
      <c r="K1377">
        <v>2</v>
      </c>
      <c r="L1377">
        <v>-4142</v>
      </c>
      <c r="M1377">
        <v>2</v>
      </c>
      <c r="N1377">
        <v>-4142</v>
      </c>
      <c r="O1377">
        <v>2</v>
      </c>
    </row>
    <row r="1378" spans="1:15">
      <c r="A1378" t="s">
        <v>380</v>
      </c>
      <c r="B1378" t="s">
        <v>1010</v>
      </c>
      <c r="C1378" t="s">
        <v>1099</v>
      </c>
      <c r="D1378">
        <v>-4142</v>
      </c>
      <c r="E1378">
        <v>2</v>
      </c>
      <c r="F1378">
        <v>-4142</v>
      </c>
      <c r="G1378">
        <v>2</v>
      </c>
      <c r="H1378">
        <v>-4142</v>
      </c>
      <c r="I1378">
        <v>2</v>
      </c>
      <c r="J1378">
        <v>-4142</v>
      </c>
      <c r="K1378">
        <v>2</v>
      </c>
      <c r="L1378">
        <v>-4142</v>
      </c>
      <c r="M1378">
        <v>2</v>
      </c>
      <c r="N1378">
        <v>-4142</v>
      </c>
      <c r="O1378">
        <v>2</v>
      </c>
    </row>
    <row r="1379" spans="1:15">
      <c r="A1379" t="s">
        <v>380</v>
      </c>
      <c r="B1379" t="s">
        <v>1011</v>
      </c>
      <c r="C1379" t="s">
        <v>1099</v>
      </c>
      <c r="D1379">
        <v>-4142</v>
      </c>
      <c r="E1379">
        <v>2</v>
      </c>
      <c r="F1379">
        <v>-4142</v>
      </c>
      <c r="G1379">
        <v>2</v>
      </c>
      <c r="H1379">
        <v>-4142</v>
      </c>
      <c r="I1379">
        <v>2</v>
      </c>
      <c r="J1379">
        <v>-4142</v>
      </c>
      <c r="K1379">
        <v>2</v>
      </c>
      <c r="L1379">
        <v>-4142</v>
      </c>
      <c r="M1379">
        <v>2</v>
      </c>
      <c r="N1379">
        <v>-4142</v>
      </c>
      <c r="O1379">
        <v>2</v>
      </c>
    </row>
    <row r="1380" spans="1:15">
      <c r="A1380" t="s">
        <v>380</v>
      </c>
      <c r="B1380" t="s">
        <v>1860</v>
      </c>
      <c r="C1380" t="s">
        <v>1099</v>
      </c>
      <c r="D1380">
        <v>-4142</v>
      </c>
      <c r="E1380">
        <v>2</v>
      </c>
      <c r="F1380">
        <v>-4142</v>
      </c>
      <c r="G1380">
        <v>2</v>
      </c>
      <c r="H1380">
        <v>-4142</v>
      </c>
      <c r="I1380">
        <v>2</v>
      </c>
      <c r="J1380">
        <v>-4142</v>
      </c>
      <c r="K1380">
        <v>2</v>
      </c>
      <c r="L1380">
        <v>-4142</v>
      </c>
      <c r="M1380">
        <v>2</v>
      </c>
      <c r="N1380">
        <v>-4142</v>
      </c>
      <c r="O1380">
        <v>2</v>
      </c>
    </row>
    <row r="1381" spans="1:15">
      <c r="A1381" t="s">
        <v>380</v>
      </c>
      <c r="B1381" t="s">
        <v>1861</v>
      </c>
      <c r="C1381" t="s">
        <v>1099</v>
      </c>
      <c r="D1381">
        <v>-4142</v>
      </c>
      <c r="E1381">
        <v>2</v>
      </c>
      <c r="F1381">
        <v>-4142</v>
      </c>
      <c r="G1381">
        <v>2</v>
      </c>
      <c r="H1381">
        <v>-4142</v>
      </c>
      <c r="I1381">
        <v>2</v>
      </c>
      <c r="J1381">
        <v>-4142</v>
      </c>
      <c r="K1381">
        <v>2</v>
      </c>
      <c r="L1381">
        <v>-4142</v>
      </c>
      <c r="M1381">
        <v>2</v>
      </c>
      <c r="N1381">
        <v>-4142</v>
      </c>
      <c r="O1381">
        <v>2</v>
      </c>
    </row>
    <row r="1382" spans="1:15">
      <c r="A1382" t="s">
        <v>380</v>
      </c>
      <c r="B1382" t="s">
        <v>1862</v>
      </c>
      <c r="C1382" t="s">
        <v>1099</v>
      </c>
      <c r="D1382">
        <v>-4142</v>
      </c>
      <c r="E1382">
        <v>2</v>
      </c>
      <c r="F1382">
        <v>-4142</v>
      </c>
      <c r="G1382">
        <v>2</v>
      </c>
      <c r="H1382">
        <v>-4142</v>
      </c>
      <c r="I1382">
        <v>2</v>
      </c>
      <c r="J1382">
        <v>-4142</v>
      </c>
      <c r="K1382">
        <v>2</v>
      </c>
      <c r="L1382">
        <v>-4142</v>
      </c>
      <c r="M1382">
        <v>2</v>
      </c>
      <c r="N1382">
        <v>-4142</v>
      </c>
      <c r="O1382">
        <v>2</v>
      </c>
    </row>
    <row r="1383" spans="1:15">
      <c r="A1383" t="s">
        <v>380</v>
      </c>
      <c r="B1383" t="s">
        <v>1863</v>
      </c>
      <c r="C1383" t="s">
        <v>1099</v>
      </c>
      <c r="D1383">
        <v>-4142</v>
      </c>
      <c r="E1383">
        <v>2</v>
      </c>
      <c r="F1383">
        <v>-4142</v>
      </c>
      <c r="G1383">
        <v>2</v>
      </c>
      <c r="H1383">
        <v>-4142</v>
      </c>
      <c r="I1383">
        <v>2</v>
      </c>
      <c r="J1383">
        <v>-4142</v>
      </c>
      <c r="K1383">
        <v>2</v>
      </c>
      <c r="L1383">
        <v>-4142</v>
      </c>
      <c r="M1383">
        <v>2</v>
      </c>
      <c r="N1383">
        <v>-4142</v>
      </c>
      <c r="O1383">
        <v>2</v>
      </c>
    </row>
    <row r="1384" spans="1:15">
      <c r="A1384" t="s">
        <v>380</v>
      </c>
      <c r="B1384" t="s">
        <v>1864</v>
      </c>
      <c r="C1384" t="s">
        <v>1099</v>
      </c>
      <c r="D1384">
        <v>-4142</v>
      </c>
      <c r="E1384">
        <v>2</v>
      </c>
      <c r="F1384">
        <v>-4142</v>
      </c>
      <c r="G1384">
        <v>2</v>
      </c>
      <c r="H1384">
        <v>-4142</v>
      </c>
      <c r="I1384">
        <v>2</v>
      </c>
      <c r="J1384">
        <v>-4142</v>
      </c>
      <c r="K1384">
        <v>2</v>
      </c>
      <c r="L1384">
        <v>-4142</v>
      </c>
      <c r="M1384">
        <v>2</v>
      </c>
      <c r="N1384">
        <v>-4142</v>
      </c>
      <c r="O1384">
        <v>2</v>
      </c>
    </row>
    <row r="1385" spans="1:15">
      <c r="A1385" t="s">
        <v>380</v>
      </c>
      <c r="B1385" t="s">
        <v>1865</v>
      </c>
      <c r="C1385" t="s">
        <v>1099</v>
      </c>
      <c r="D1385">
        <v>-4142</v>
      </c>
      <c r="E1385">
        <v>2</v>
      </c>
      <c r="F1385">
        <v>-4142</v>
      </c>
      <c r="G1385">
        <v>2</v>
      </c>
      <c r="H1385">
        <v>-4142</v>
      </c>
      <c r="I1385">
        <v>2</v>
      </c>
      <c r="J1385">
        <v>-4142</v>
      </c>
      <c r="K1385">
        <v>2</v>
      </c>
      <c r="L1385">
        <v>-4142</v>
      </c>
      <c r="M1385">
        <v>2</v>
      </c>
      <c r="N1385">
        <v>-4142</v>
      </c>
      <c r="O1385">
        <v>2</v>
      </c>
    </row>
    <row r="1386" spans="1:15">
      <c r="A1386" t="s">
        <v>380</v>
      </c>
      <c r="B1386" t="s">
        <v>1866</v>
      </c>
      <c r="C1386" t="s">
        <v>1099</v>
      </c>
      <c r="D1386">
        <v>-4142</v>
      </c>
      <c r="E1386">
        <v>2</v>
      </c>
      <c r="F1386">
        <v>-4142</v>
      </c>
      <c r="G1386">
        <v>2</v>
      </c>
      <c r="H1386">
        <v>-4142</v>
      </c>
      <c r="I1386">
        <v>2</v>
      </c>
      <c r="J1386">
        <v>-4142</v>
      </c>
      <c r="K1386">
        <v>2</v>
      </c>
      <c r="L1386">
        <v>-4142</v>
      </c>
      <c r="M1386">
        <v>2</v>
      </c>
      <c r="N1386">
        <v>-4142</v>
      </c>
      <c r="O1386">
        <v>2</v>
      </c>
    </row>
    <row r="1387" spans="1:15">
      <c r="A1387" t="s">
        <v>380</v>
      </c>
      <c r="B1387" t="s">
        <v>1867</v>
      </c>
      <c r="C1387" t="s">
        <v>1099</v>
      </c>
      <c r="D1387">
        <v>-4142</v>
      </c>
      <c r="E1387">
        <v>2</v>
      </c>
      <c r="F1387">
        <v>-4142</v>
      </c>
      <c r="G1387">
        <v>2</v>
      </c>
      <c r="H1387">
        <v>-4142</v>
      </c>
      <c r="I1387">
        <v>2</v>
      </c>
      <c r="J1387">
        <v>-4142</v>
      </c>
      <c r="K1387">
        <v>2</v>
      </c>
      <c r="L1387">
        <v>-4142</v>
      </c>
      <c r="M1387">
        <v>2</v>
      </c>
      <c r="N1387">
        <v>-4142</v>
      </c>
      <c r="O1387">
        <v>2</v>
      </c>
    </row>
    <row r="1388" spans="1:15">
      <c r="A1388" t="s">
        <v>380</v>
      </c>
      <c r="B1388" t="s">
        <v>1868</v>
      </c>
      <c r="C1388" t="s">
        <v>1099</v>
      </c>
      <c r="D1388">
        <v>-4142</v>
      </c>
      <c r="E1388">
        <v>2</v>
      </c>
      <c r="F1388">
        <v>-4142</v>
      </c>
      <c r="G1388">
        <v>2</v>
      </c>
      <c r="H1388">
        <v>-4142</v>
      </c>
      <c r="I1388">
        <v>2</v>
      </c>
      <c r="J1388">
        <v>-4142</v>
      </c>
      <c r="K1388">
        <v>2</v>
      </c>
      <c r="L1388">
        <v>-4142</v>
      </c>
      <c r="M1388">
        <v>2</v>
      </c>
      <c r="N1388">
        <v>-4142</v>
      </c>
      <c r="O1388">
        <v>2</v>
      </c>
    </row>
    <row r="1389" spans="1:15">
      <c r="A1389" t="s">
        <v>380</v>
      </c>
      <c r="B1389" t="s">
        <v>1869</v>
      </c>
      <c r="C1389" t="s">
        <v>1099</v>
      </c>
      <c r="D1389">
        <v>-4142</v>
      </c>
      <c r="E1389">
        <v>2</v>
      </c>
      <c r="F1389">
        <v>-4142</v>
      </c>
      <c r="G1389">
        <v>2</v>
      </c>
      <c r="H1389">
        <v>-4142</v>
      </c>
      <c r="I1389">
        <v>2</v>
      </c>
      <c r="J1389">
        <v>-4142</v>
      </c>
      <c r="K1389">
        <v>2</v>
      </c>
      <c r="L1389">
        <v>-4142</v>
      </c>
      <c r="M1389">
        <v>2</v>
      </c>
      <c r="N1389">
        <v>-4142</v>
      </c>
      <c r="O1389">
        <v>2</v>
      </c>
    </row>
    <row r="1390" spans="1:15">
      <c r="A1390" t="s">
        <v>380</v>
      </c>
      <c r="B1390" t="s">
        <v>1870</v>
      </c>
      <c r="C1390" t="s">
        <v>1099</v>
      </c>
      <c r="D1390">
        <v>-4142</v>
      </c>
      <c r="E1390">
        <v>2</v>
      </c>
      <c r="F1390">
        <v>-4142</v>
      </c>
      <c r="G1390">
        <v>2</v>
      </c>
      <c r="H1390">
        <v>-4142</v>
      </c>
      <c r="I1390">
        <v>2</v>
      </c>
      <c r="J1390">
        <v>-4142</v>
      </c>
      <c r="K1390">
        <v>2</v>
      </c>
      <c r="L1390">
        <v>-4142</v>
      </c>
      <c r="M1390">
        <v>2</v>
      </c>
      <c r="N1390">
        <v>-4142</v>
      </c>
      <c r="O1390">
        <v>2</v>
      </c>
    </row>
    <row r="1391" spans="1:15">
      <c r="A1391" t="s">
        <v>380</v>
      </c>
      <c r="B1391" t="s">
        <v>1871</v>
      </c>
      <c r="C1391" t="s">
        <v>1099</v>
      </c>
      <c r="D1391">
        <v>-4142</v>
      </c>
      <c r="E1391">
        <v>2</v>
      </c>
      <c r="F1391">
        <v>-4142</v>
      </c>
      <c r="G1391">
        <v>2</v>
      </c>
      <c r="H1391">
        <v>-4142</v>
      </c>
      <c r="I1391">
        <v>2</v>
      </c>
      <c r="J1391">
        <v>-4142</v>
      </c>
      <c r="K1391">
        <v>2</v>
      </c>
      <c r="L1391">
        <v>-4142</v>
      </c>
      <c r="M1391">
        <v>2</v>
      </c>
      <c r="N1391">
        <v>-4142</v>
      </c>
      <c r="O1391">
        <v>2</v>
      </c>
    </row>
    <row r="1392" spans="1:15">
      <c r="A1392" t="s">
        <v>380</v>
      </c>
      <c r="B1392" t="s">
        <v>1872</v>
      </c>
      <c r="C1392" t="s">
        <v>1099</v>
      </c>
      <c r="D1392">
        <v>-4142</v>
      </c>
      <c r="E1392">
        <v>2</v>
      </c>
      <c r="F1392">
        <v>-4142</v>
      </c>
      <c r="G1392">
        <v>2</v>
      </c>
      <c r="H1392">
        <v>-4142</v>
      </c>
      <c r="I1392">
        <v>2</v>
      </c>
      <c r="J1392">
        <v>-4142</v>
      </c>
      <c r="K1392">
        <v>2</v>
      </c>
      <c r="L1392">
        <v>-4142</v>
      </c>
      <c r="M1392">
        <v>2</v>
      </c>
      <c r="N1392">
        <v>-4142</v>
      </c>
      <c r="O1392">
        <v>2</v>
      </c>
    </row>
    <row r="1393" spans="1:15">
      <c r="A1393" t="s">
        <v>380</v>
      </c>
      <c r="B1393" t="s">
        <v>1873</v>
      </c>
      <c r="C1393" t="s">
        <v>1099</v>
      </c>
      <c r="D1393">
        <v>-4142</v>
      </c>
      <c r="E1393">
        <v>2</v>
      </c>
      <c r="F1393">
        <v>-4142</v>
      </c>
      <c r="G1393">
        <v>2</v>
      </c>
      <c r="H1393">
        <v>-4142</v>
      </c>
      <c r="I1393">
        <v>2</v>
      </c>
      <c r="J1393">
        <v>-4142</v>
      </c>
      <c r="K1393">
        <v>2</v>
      </c>
      <c r="L1393">
        <v>-4142</v>
      </c>
      <c r="M1393">
        <v>2</v>
      </c>
      <c r="N1393">
        <v>-4142</v>
      </c>
      <c r="O1393">
        <v>2</v>
      </c>
    </row>
    <row r="1394" spans="1:15">
      <c r="A1394" t="s">
        <v>380</v>
      </c>
      <c r="B1394" t="s">
        <v>1874</v>
      </c>
      <c r="C1394" t="s">
        <v>1099</v>
      </c>
      <c r="D1394">
        <v>-4142</v>
      </c>
      <c r="E1394">
        <v>2</v>
      </c>
      <c r="F1394">
        <v>-4142</v>
      </c>
      <c r="G1394">
        <v>2</v>
      </c>
      <c r="H1394">
        <v>-4142</v>
      </c>
      <c r="I1394">
        <v>2</v>
      </c>
      <c r="J1394">
        <v>-4142</v>
      </c>
      <c r="K1394">
        <v>2</v>
      </c>
      <c r="L1394">
        <v>-4142</v>
      </c>
      <c r="M1394">
        <v>2</v>
      </c>
      <c r="N1394">
        <v>-4142</v>
      </c>
      <c r="O1394">
        <v>2</v>
      </c>
    </row>
    <row r="1395" spans="1:15">
      <c r="A1395" t="s">
        <v>380</v>
      </c>
      <c r="B1395" t="s">
        <v>1875</v>
      </c>
      <c r="C1395" t="s">
        <v>1099</v>
      </c>
      <c r="D1395">
        <v>-4142</v>
      </c>
      <c r="E1395">
        <v>2</v>
      </c>
      <c r="F1395">
        <v>-4142</v>
      </c>
      <c r="G1395">
        <v>2</v>
      </c>
      <c r="H1395">
        <v>-4142</v>
      </c>
      <c r="I1395">
        <v>2</v>
      </c>
      <c r="J1395">
        <v>-4142</v>
      </c>
      <c r="K1395">
        <v>2</v>
      </c>
      <c r="L1395">
        <v>-4142</v>
      </c>
      <c r="M1395">
        <v>2</v>
      </c>
      <c r="N1395">
        <v>-4142</v>
      </c>
      <c r="O1395">
        <v>2</v>
      </c>
    </row>
    <row r="1396" spans="1:15">
      <c r="A1396" t="s">
        <v>380</v>
      </c>
      <c r="B1396" t="s">
        <v>1876</v>
      </c>
      <c r="C1396" t="s">
        <v>1099</v>
      </c>
      <c r="D1396">
        <v>-4142</v>
      </c>
      <c r="E1396">
        <v>2</v>
      </c>
      <c r="F1396">
        <v>-4142</v>
      </c>
      <c r="G1396">
        <v>2</v>
      </c>
      <c r="H1396">
        <v>-4142</v>
      </c>
      <c r="I1396">
        <v>2</v>
      </c>
      <c r="J1396">
        <v>-4142</v>
      </c>
      <c r="K1396">
        <v>2</v>
      </c>
      <c r="L1396">
        <v>-4142</v>
      </c>
      <c r="M1396">
        <v>2</v>
      </c>
      <c r="N1396">
        <v>-4142</v>
      </c>
      <c r="O1396">
        <v>2</v>
      </c>
    </row>
    <row r="1397" spans="1:15">
      <c r="A1397" t="s">
        <v>380</v>
      </c>
      <c r="B1397" t="s">
        <v>1012</v>
      </c>
      <c r="C1397" t="s">
        <v>1099</v>
      </c>
      <c r="D1397">
        <v>-4142</v>
      </c>
      <c r="E1397">
        <v>2</v>
      </c>
      <c r="F1397">
        <v>-4142</v>
      </c>
      <c r="G1397">
        <v>2</v>
      </c>
      <c r="H1397">
        <v>-4142</v>
      </c>
      <c r="I1397">
        <v>2</v>
      </c>
      <c r="J1397">
        <v>-4142</v>
      </c>
      <c r="K1397">
        <v>2</v>
      </c>
      <c r="L1397">
        <v>-4142</v>
      </c>
      <c r="M1397">
        <v>2</v>
      </c>
      <c r="N1397">
        <v>-4142</v>
      </c>
      <c r="O1397">
        <v>2</v>
      </c>
    </row>
    <row r="1398" spans="1:15">
      <c r="A1398" t="s">
        <v>380</v>
      </c>
      <c r="B1398" t="s">
        <v>1013</v>
      </c>
      <c r="C1398" t="s">
        <v>1099</v>
      </c>
      <c r="D1398">
        <v>-4142</v>
      </c>
      <c r="E1398">
        <v>2</v>
      </c>
      <c r="F1398">
        <v>-4142</v>
      </c>
      <c r="G1398">
        <v>2</v>
      </c>
      <c r="H1398">
        <v>-4142</v>
      </c>
      <c r="I1398">
        <v>2</v>
      </c>
      <c r="J1398">
        <v>-4142</v>
      </c>
      <c r="K1398">
        <v>2</v>
      </c>
      <c r="L1398">
        <v>-4142</v>
      </c>
      <c r="M1398">
        <v>2</v>
      </c>
      <c r="N1398">
        <v>-4142</v>
      </c>
      <c r="O1398">
        <v>2</v>
      </c>
    </row>
    <row r="1399" spans="1:15">
      <c r="A1399" t="s">
        <v>380</v>
      </c>
      <c r="B1399" t="s">
        <v>1014</v>
      </c>
      <c r="C1399" t="s">
        <v>1099</v>
      </c>
      <c r="D1399">
        <v>-4142</v>
      </c>
      <c r="E1399">
        <v>2</v>
      </c>
      <c r="F1399">
        <v>-4142</v>
      </c>
      <c r="G1399">
        <v>2</v>
      </c>
      <c r="H1399">
        <v>-4142</v>
      </c>
      <c r="I1399">
        <v>2</v>
      </c>
      <c r="J1399">
        <v>-4142</v>
      </c>
      <c r="K1399">
        <v>2</v>
      </c>
      <c r="L1399">
        <v>-4142</v>
      </c>
      <c r="M1399">
        <v>2</v>
      </c>
      <c r="N1399">
        <v>-4142</v>
      </c>
      <c r="O1399">
        <v>2</v>
      </c>
    </row>
    <row r="1400" spans="1:15">
      <c r="A1400" t="s">
        <v>380</v>
      </c>
      <c r="B1400" t="s">
        <v>1015</v>
      </c>
      <c r="C1400" t="s">
        <v>1099</v>
      </c>
      <c r="D1400">
        <v>-4142</v>
      </c>
      <c r="E1400">
        <v>2</v>
      </c>
      <c r="F1400">
        <v>-4142</v>
      </c>
      <c r="G1400">
        <v>2</v>
      </c>
      <c r="H1400">
        <v>-4142</v>
      </c>
      <c r="I1400">
        <v>2</v>
      </c>
      <c r="J1400">
        <v>-4142</v>
      </c>
      <c r="K1400">
        <v>2</v>
      </c>
      <c r="L1400">
        <v>-4142</v>
      </c>
      <c r="M1400">
        <v>2</v>
      </c>
      <c r="N1400">
        <v>-4142</v>
      </c>
      <c r="O1400">
        <v>2</v>
      </c>
    </row>
    <row r="1401" spans="1:15">
      <c r="A1401" t="s">
        <v>380</v>
      </c>
      <c r="B1401" t="s">
        <v>1016</v>
      </c>
      <c r="C1401" t="s">
        <v>1099</v>
      </c>
      <c r="D1401">
        <v>-4142</v>
      </c>
      <c r="E1401">
        <v>2</v>
      </c>
      <c r="F1401">
        <v>-4142</v>
      </c>
      <c r="G1401">
        <v>2</v>
      </c>
      <c r="H1401">
        <v>-4142</v>
      </c>
      <c r="I1401">
        <v>2</v>
      </c>
      <c r="J1401">
        <v>-4142</v>
      </c>
      <c r="K1401">
        <v>2</v>
      </c>
      <c r="L1401">
        <v>-4142</v>
      </c>
      <c r="M1401">
        <v>2</v>
      </c>
      <c r="N1401">
        <v>-4142</v>
      </c>
      <c r="O1401">
        <v>2</v>
      </c>
    </row>
    <row r="1402" spans="1:15">
      <c r="A1402" t="s">
        <v>380</v>
      </c>
      <c r="B1402" t="s">
        <v>1017</v>
      </c>
      <c r="C1402" t="s">
        <v>1099</v>
      </c>
      <c r="D1402">
        <v>-4142</v>
      </c>
      <c r="E1402">
        <v>2</v>
      </c>
      <c r="F1402">
        <v>-4142</v>
      </c>
      <c r="G1402">
        <v>2</v>
      </c>
      <c r="H1402">
        <v>-4142</v>
      </c>
      <c r="I1402">
        <v>2</v>
      </c>
      <c r="J1402">
        <v>-4142</v>
      </c>
      <c r="K1402">
        <v>2</v>
      </c>
      <c r="L1402">
        <v>-4142</v>
      </c>
      <c r="M1402">
        <v>2</v>
      </c>
      <c r="N1402">
        <v>-4142</v>
      </c>
      <c r="O1402">
        <v>2</v>
      </c>
    </row>
    <row r="1403" spans="1:15">
      <c r="A1403" t="s">
        <v>380</v>
      </c>
      <c r="B1403" t="s">
        <v>1018</v>
      </c>
      <c r="C1403" t="s">
        <v>1099</v>
      </c>
      <c r="D1403">
        <v>-4142</v>
      </c>
      <c r="E1403">
        <v>2</v>
      </c>
      <c r="F1403">
        <v>-4142</v>
      </c>
      <c r="G1403">
        <v>2</v>
      </c>
      <c r="H1403">
        <v>-4142</v>
      </c>
      <c r="I1403">
        <v>2</v>
      </c>
      <c r="J1403">
        <v>-4142</v>
      </c>
      <c r="K1403">
        <v>2</v>
      </c>
      <c r="L1403">
        <v>-4142</v>
      </c>
      <c r="M1403">
        <v>2</v>
      </c>
      <c r="N1403">
        <v>-4142</v>
      </c>
      <c r="O1403">
        <v>2</v>
      </c>
    </row>
    <row r="1404" spans="1:15">
      <c r="A1404" t="s">
        <v>380</v>
      </c>
      <c r="B1404" t="s">
        <v>1019</v>
      </c>
      <c r="C1404" t="s">
        <v>1099</v>
      </c>
      <c r="D1404">
        <v>-4142</v>
      </c>
      <c r="E1404">
        <v>2</v>
      </c>
      <c r="F1404">
        <v>-4142</v>
      </c>
      <c r="G1404">
        <v>2</v>
      </c>
      <c r="H1404">
        <v>-4142</v>
      </c>
      <c r="I1404">
        <v>2</v>
      </c>
      <c r="J1404">
        <v>-4142</v>
      </c>
      <c r="K1404">
        <v>2</v>
      </c>
      <c r="L1404">
        <v>-4142</v>
      </c>
      <c r="M1404">
        <v>2</v>
      </c>
      <c r="N1404">
        <v>-4142</v>
      </c>
      <c r="O1404">
        <v>2</v>
      </c>
    </row>
    <row r="1405" spans="1:15">
      <c r="A1405" t="s">
        <v>380</v>
      </c>
      <c r="B1405" t="s">
        <v>1020</v>
      </c>
      <c r="C1405" t="s">
        <v>1099</v>
      </c>
      <c r="D1405">
        <v>-4142</v>
      </c>
      <c r="E1405">
        <v>2</v>
      </c>
      <c r="F1405">
        <v>-4142</v>
      </c>
      <c r="G1405">
        <v>2</v>
      </c>
      <c r="H1405">
        <v>-4142</v>
      </c>
      <c r="I1405">
        <v>2</v>
      </c>
      <c r="J1405">
        <v>-4142</v>
      </c>
      <c r="K1405">
        <v>2</v>
      </c>
      <c r="L1405">
        <v>-4142</v>
      </c>
      <c r="M1405">
        <v>2</v>
      </c>
      <c r="N1405">
        <v>-4142</v>
      </c>
      <c r="O1405">
        <v>2</v>
      </c>
    </row>
    <row r="1406" spans="1:15">
      <c r="A1406" t="s">
        <v>380</v>
      </c>
      <c r="B1406" t="s">
        <v>1021</v>
      </c>
      <c r="C1406" t="s">
        <v>1099</v>
      </c>
      <c r="D1406">
        <v>-4142</v>
      </c>
      <c r="E1406">
        <v>2</v>
      </c>
      <c r="F1406">
        <v>-4142</v>
      </c>
      <c r="G1406">
        <v>2</v>
      </c>
      <c r="H1406">
        <v>-4142</v>
      </c>
      <c r="I1406">
        <v>2</v>
      </c>
      <c r="J1406">
        <v>-4142</v>
      </c>
      <c r="K1406">
        <v>2</v>
      </c>
      <c r="L1406">
        <v>-4142</v>
      </c>
      <c r="M1406">
        <v>2</v>
      </c>
      <c r="N1406">
        <v>-4142</v>
      </c>
      <c r="O1406">
        <v>2</v>
      </c>
    </row>
    <row r="1407" spans="1:15">
      <c r="A1407" t="s">
        <v>380</v>
      </c>
      <c r="B1407" t="s">
        <v>1022</v>
      </c>
      <c r="C1407" t="s">
        <v>1099</v>
      </c>
      <c r="D1407">
        <v>-4142</v>
      </c>
      <c r="E1407">
        <v>2</v>
      </c>
      <c r="F1407">
        <v>-4142</v>
      </c>
      <c r="G1407">
        <v>2</v>
      </c>
      <c r="H1407">
        <v>-4142</v>
      </c>
      <c r="I1407">
        <v>2</v>
      </c>
      <c r="J1407">
        <v>-4142</v>
      </c>
      <c r="K1407">
        <v>2</v>
      </c>
      <c r="L1407">
        <v>-4142</v>
      </c>
      <c r="M1407">
        <v>2</v>
      </c>
      <c r="N1407">
        <v>-4142</v>
      </c>
      <c r="O1407">
        <v>2</v>
      </c>
    </row>
    <row r="1408" spans="1:15">
      <c r="A1408" t="s">
        <v>380</v>
      </c>
      <c r="B1408" t="s">
        <v>1023</v>
      </c>
      <c r="C1408" t="s">
        <v>1099</v>
      </c>
      <c r="D1408">
        <v>-4142</v>
      </c>
      <c r="E1408">
        <v>2</v>
      </c>
      <c r="F1408">
        <v>-4142</v>
      </c>
      <c r="G1408">
        <v>2</v>
      </c>
      <c r="H1408">
        <v>-4142</v>
      </c>
      <c r="I1408">
        <v>2</v>
      </c>
      <c r="J1408">
        <v>-4142</v>
      </c>
      <c r="K1408">
        <v>2</v>
      </c>
      <c r="L1408">
        <v>-4142</v>
      </c>
      <c r="M1408">
        <v>2</v>
      </c>
      <c r="N1408">
        <v>-4142</v>
      </c>
      <c r="O1408">
        <v>2</v>
      </c>
    </row>
    <row r="1409" spans="1:15">
      <c r="A1409" t="s">
        <v>380</v>
      </c>
      <c r="B1409" t="s">
        <v>1024</v>
      </c>
      <c r="C1409" t="s">
        <v>1099</v>
      </c>
      <c r="D1409">
        <v>-4142</v>
      </c>
      <c r="E1409">
        <v>2</v>
      </c>
      <c r="F1409">
        <v>-4142</v>
      </c>
      <c r="G1409">
        <v>2</v>
      </c>
      <c r="H1409">
        <v>-4142</v>
      </c>
      <c r="I1409">
        <v>2</v>
      </c>
      <c r="J1409">
        <v>-4142</v>
      </c>
      <c r="K1409">
        <v>2</v>
      </c>
      <c r="L1409">
        <v>-4142</v>
      </c>
      <c r="M1409">
        <v>2</v>
      </c>
      <c r="N1409">
        <v>-4142</v>
      </c>
      <c r="O1409">
        <v>2</v>
      </c>
    </row>
    <row r="1410" spans="1:15">
      <c r="A1410" t="s">
        <v>380</v>
      </c>
      <c r="B1410" t="s">
        <v>1025</v>
      </c>
      <c r="C1410" t="s">
        <v>1099</v>
      </c>
      <c r="D1410">
        <v>-4142</v>
      </c>
      <c r="E1410">
        <v>2</v>
      </c>
      <c r="F1410">
        <v>-4142</v>
      </c>
      <c r="G1410">
        <v>2</v>
      </c>
      <c r="H1410">
        <v>-4142</v>
      </c>
      <c r="I1410">
        <v>2</v>
      </c>
      <c r="J1410">
        <v>-4142</v>
      </c>
      <c r="K1410">
        <v>2</v>
      </c>
      <c r="L1410">
        <v>-4142</v>
      </c>
      <c r="M1410">
        <v>2</v>
      </c>
      <c r="N1410">
        <v>-4142</v>
      </c>
      <c r="O1410">
        <v>2</v>
      </c>
    </row>
    <row r="1411" spans="1:15">
      <c r="A1411" t="s">
        <v>380</v>
      </c>
      <c r="B1411" t="s">
        <v>1877</v>
      </c>
      <c r="C1411" t="s">
        <v>1099</v>
      </c>
      <c r="D1411">
        <v>-4142</v>
      </c>
      <c r="E1411">
        <v>2</v>
      </c>
      <c r="F1411">
        <v>-4142</v>
      </c>
      <c r="G1411">
        <v>2</v>
      </c>
      <c r="H1411">
        <v>-4142</v>
      </c>
      <c r="I1411">
        <v>2</v>
      </c>
      <c r="J1411">
        <v>-4142</v>
      </c>
      <c r="K1411">
        <v>2</v>
      </c>
      <c r="L1411">
        <v>-4142</v>
      </c>
      <c r="M1411">
        <v>2</v>
      </c>
      <c r="N1411">
        <v>-4142</v>
      </c>
      <c r="O1411">
        <v>2</v>
      </c>
    </row>
    <row r="1412" spans="1:15">
      <c r="A1412" t="s">
        <v>380</v>
      </c>
      <c r="B1412" t="s">
        <v>1878</v>
      </c>
      <c r="C1412" t="s">
        <v>1099</v>
      </c>
      <c r="D1412">
        <v>-4142</v>
      </c>
      <c r="E1412">
        <v>2</v>
      </c>
      <c r="F1412">
        <v>-4142</v>
      </c>
      <c r="G1412">
        <v>2</v>
      </c>
      <c r="H1412">
        <v>-4142</v>
      </c>
      <c r="I1412">
        <v>2</v>
      </c>
      <c r="J1412">
        <v>-4142</v>
      </c>
      <c r="K1412">
        <v>2</v>
      </c>
      <c r="L1412">
        <v>-4142</v>
      </c>
      <c r="M1412">
        <v>2</v>
      </c>
      <c r="N1412">
        <v>-4142</v>
      </c>
      <c r="O1412">
        <v>2</v>
      </c>
    </row>
    <row r="1413" spans="1:15">
      <c r="A1413" t="s">
        <v>380</v>
      </c>
      <c r="B1413" t="s">
        <v>1879</v>
      </c>
      <c r="C1413" t="s">
        <v>1099</v>
      </c>
      <c r="D1413">
        <v>-4142</v>
      </c>
      <c r="E1413">
        <v>2</v>
      </c>
      <c r="F1413">
        <v>-4142</v>
      </c>
      <c r="G1413">
        <v>2</v>
      </c>
      <c r="H1413">
        <v>-4142</v>
      </c>
      <c r="I1413">
        <v>2</v>
      </c>
      <c r="J1413">
        <v>-4142</v>
      </c>
      <c r="K1413">
        <v>2</v>
      </c>
      <c r="L1413">
        <v>-4142</v>
      </c>
      <c r="M1413">
        <v>2</v>
      </c>
      <c r="N1413">
        <v>-4142</v>
      </c>
      <c r="O1413">
        <v>2</v>
      </c>
    </row>
    <row r="1414" spans="1:15">
      <c r="A1414" t="s">
        <v>380</v>
      </c>
      <c r="B1414" t="s">
        <v>1880</v>
      </c>
      <c r="C1414" t="s">
        <v>1099</v>
      </c>
      <c r="D1414">
        <v>-4142</v>
      </c>
      <c r="E1414">
        <v>2</v>
      </c>
      <c r="F1414">
        <v>-4142</v>
      </c>
      <c r="G1414">
        <v>2</v>
      </c>
      <c r="H1414">
        <v>-4142</v>
      </c>
      <c r="I1414">
        <v>2</v>
      </c>
      <c r="J1414">
        <v>-4142</v>
      </c>
      <c r="K1414">
        <v>2</v>
      </c>
      <c r="L1414">
        <v>-4142</v>
      </c>
      <c r="M1414">
        <v>2</v>
      </c>
      <c r="N1414">
        <v>-4142</v>
      </c>
      <c r="O1414">
        <v>2</v>
      </c>
    </row>
    <row r="1415" spans="1:15">
      <c r="A1415" t="s">
        <v>380</v>
      </c>
      <c r="B1415" t="s">
        <v>1881</v>
      </c>
      <c r="C1415" t="s">
        <v>1099</v>
      </c>
      <c r="D1415">
        <v>-4142</v>
      </c>
      <c r="E1415">
        <v>2</v>
      </c>
      <c r="F1415">
        <v>-4142</v>
      </c>
      <c r="G1415">
        <v>2</v>
      </c>
      <c r="H1415">
        <v>-4142</v>
      </c>
      <c r="I1415">
        <v>2</v>
      </c>
      <c r="J1415">
        <v>-4142</v>
      </c>
      <c r="K1415">
        <v>2</v>
      </c>
      <c r="L1415">
        <v>-4142</v>
      </c>
      <c r="M1415">
        <v>2</v>
      </c>
      <c r="N1415">
        <v>-4142</v>
      </c>
      <c r="O1415">
        <v>2</v>
      </c>
    </row>
    <row r="1416" spans="1:15">
      <c r="A1416" t="s">
        <v>380</v>
      </c>
      <c r="B1416" t="s">
        <v>1882</v>
      </c>
      <c r="C1416" t="s">
        <v>1099</v>
      </c>
      <c r="D1416">
        <v>-4142</v>
      </c>
      <c r="E1416">
        <v>2</v>
      </c>
      <c r="F1416">
        <v>-4142</v>
      </c>
      <c r="G1416">
        <v>2</v>
      </c>
      <c r="H1416">
        <v>-4142</v>
      </c>
      <c r="I1416">
        <v>2</v>
      </c>
      <c r="J1416">
        <v>-4142</v>
      </c>
      <c r="K1416">
        <v>2</v>
      </c>
      <c r="L1416">
        <v>-4142</v>
      </c>
      <c r="M1416">
        <v>2</v>
      </c>
      <c r="N1416">
        <v>-4142</v>
      </c>
      <c r="O1416">
        <v>2</v>
      </c>
    </row>
    <row r="1417" spans="1:15">
      <c r="A1417" t="s">
        <v>380</v>
      </c>
      <c r="B1417" t="s">
        <v>1883</v>
      </c>
      <c r="C1417" t="s">
        <v>1099</v>
      </c>
      <c r="D1417">
        <v>-4142</v>
      </c>
      <c r="E1417">
        <v>2</v>
      </c>
      <c r="F1417">
        <v>-4142</v>
      </c>
      <c r="G1417">
        <v>2</v>
      </c>
      <c r="H1417">
        <v>-4142</v>
      </c>
      <c r="I1417">
        <v>2</v>
      </c>
      <c r="J1417">
        <v>-4142</v>
      </c>
      <c r="K1417">
        <v>2</v>
      </c>
      <c r="L1417">
        <v>-4142</v>
      </c>
      <c r="M1417">
        <v>2</v>
      </c>
      <c r="N1417">
        <v>-4142</v>
      </c>
      <c r="O1417">
        <v>2</v>
      </c>
    </row>
    <row r="1418" spans="1:15">
      <c r="A1418" t="s">
        <v>380</v>
      </c>
      <c r="B1418" t="s">
        <v>1884</v>
      </c>
      <c r="C1418" t="s">
        <v>1099</v>
      </c>
      <c r="D1418">
        <v>-4142</v>
      </c>
      <c r="E1418">
        <v>2</v>
      </c>
      <c r="F1418">
        <v>-4142</v>
      </c>
      <c r="G1418">
        <v>2</v>
      </c>
      <c r="H1418">
        <v>-4142</v>
      </c>
      <c r="I1418">
        <v>2</v>
      </c>
      <c r="J1418">
        <v>-4142</v>
      </c>
      <c r="K1418">
        <v>2</v>
      </c>
      <c r="L1418">
        <v>-4142</v>
      </c>
      <c r="M1418">
        <v>2</v>
      </c>
      <c r="N1418">
        <v>-4142</v>
      </c>
      <c r="O1418">
        <v>2</v>
      </c>
    </row>
    <row r="1419" spans="1:15">
      <c r="A1419" t="s">
        <v>380</v>
      </c>
      <c r="B1419" t="s">
        <v>1885</v>
      </c>
      <c r="C1419" t="s">
        <v>1099</v>
      </c>
      <c r="D1419">
        <v>-4142</v>
      </c>
      <c r="E1419">
        <v>2</v>
      </c>
      <c r="F1419">
        <v>-4142</v>
      </c>
      <c r="G1419">
        <v>2</v>
      </c>
      <c r="H1419">
        <v>-4142</v>
      </c>
      <c r="I1419">
        <v>2</v>
      </c>
      <c r="J1419">
        <v>-4142</v>
      </c>
      <c r="K1419">
        <v>2</v>
      </c>
      <c r="L1419">
        <v>-4142</v>
      </c>
      <c r="M1419">
        <v>2</v>
      </c>
      <c r="N1419">
        <v>-4142</v>
      </c>
      <c r="O1419">
        <v>2</v>
      </c>
    </row>
    <row r="1420" spans="1:15">
      <c r="A1420" t="s">
        <v>380</v>
      </c>
      <c r="B1420" t="s">
        <v>1886</v>
      </c>
      <c r="C1420" t="s">
        <v>1099</v>
      </c>
      <c r="D1420">
        <v>-4142</v>
      </c>
      <c r="E1420">
        <v>2</v>
      </c>
      <c r="F1420">
        <v>-4142</v>
      </c>
      <c r="G1420">
        <v>2</v>
      </c>
      <c r="H1420">
        <v>-4142</v>
      </c>
      <c r="I1420">
        <v>2</v>
      </c>
      <c r="J1420">
        <v>-4142</v>
      </c>
      <c r="K1420">
        <v>2</v>
      </c>
      <c r="L1420">
        <v>-4142</v>
      </c>
      <c r="M1420">
        <v>2</v>
      </c>
      <c r="N1420">
        <v>-4142</v>
      </c>
      <c r="O1420">
        <v>2</v>
      </c>
    </row>
    <row r="1421" spans="1:15">
      <c r="A1421" t="s">
        <v>380</v>
      </c>
      <c r="B1421" t="s">
        <v>1887</v>
      </c>
      <c r="C1421" t="s">
        <v>1099</v>
      </c>
      <c r="D1421">
        <v>-4142</v>
      </c>
      <c r="E1421">
        <v>2</v>
      </c>
      <c r="F1421">
        <v>-4142</v>
      </c>
      <c r="G1421">
        <v>2</v>
      </c>
      <c r="H1421">
        <v>-4142</v>
      </c>
      <c r="I1421">
        <v>2</v>
      </c>
      <c r="J1421">
        <v>-4142</v>
      </c>
      <c r="K1421">
        <v>2</v>
      </c>
      <c r="L1421">
        <v>-4142</v>
      </c>
      <c r="M1421">
        <v>2</v>
      </c>
      <c r="N1421">
        <v>-4142</v>
      </c>
      <c r="O1421">
        <v>2</v>
      </c>
    </row>
    <row r="1422" spans="1:15">
      <c r="A1422" t="s">
        <v>380</v>
      </c>
      <c r="B1422" t="s">
        <v>1888</v>
      </c>
      <c r="C1422" t="s">
        <v>1099</v>
      </c>
      <c r="D1422">
        <v>-4142</v>
      </c>
      <c r="E1422">
        <v>2</v>
      </c>
      <c r="F1422">
        <v>-4142</v>
      </c>
      <c r="G1422">
        <v>2</v>
      </c>
      <c r="H1422">
        <v>-4142</v>
      </c>
      <c r="I1422">
        <v>2</v>
      </c>
      <c r="J1422">
        <v>-4142</v>
      </c>
      <c r="K1422">
        <v>2</v>
      </c>
      <c r="L1422">
        <v>-4142</v>
      </c>
      <c r="M1422">
        <v>2</v>
      </c>
      <c r="N1422">
        <v>-4142</v>
      </c>
      <c r="O1422">
        <v>2</v>
      </c>
    </row>
    <row r="1423" spans="1:15">
      <c r="A1423" t="s">
        <v>380</v>
      </c>
      <c r="B1423" t="s">
        <v>1889</v>
      </c>
      <c r="C1423" t="s">
        <v>1099</v>
      </c>
      <c r="D1423">
        <v>-4142</v>
      </c>
      <c r="E1423">
        <v>2</v>
      </c>
      <c r="F1423">
        <v>-4142</v>
      </c>
      <c r="G1423">
        <v>2</v>
      </c>
      <c r="H1423">
        <v>-4142</v>
      </c>
      <c r="I1423">
        <v>2</v>
      </c>
      <c r="J1423">
        <v>-4142</v>
      </c>
      <c r="K1423">
        <v>2</v>
      </c>
      <c r="L1423">
        <v>-4142</v>
      </c>
      <c r="M1423">
        <v>2</v>
      </c>
      <c r="N1423">
        <v>-4142</v>
      </c>
      <c r="O1423">
        <v>2</v>
      </c>
    </row>
    <row r="1424" spans="1:15">
      <c r="A1424" t="s">
        <v>380</v>
      </c>
      <c r="B1424" t="s">
        <v>1890</v>
      </c>
      <c r="C1424" t="s">
        <v>1099</v>
      </c>
      <c r="D1424">
        <v>-4142</v>
      </c>
      <c r="E1424">
        <v>2</v>
      </c>
      <c r="F1424">
        <v>-4142</v>
      </c>
      <c r="G1424">
        <v>2</v>
      </c>
      <c r="H1424">
        <v>-4142</v>
      </c>
      <c r="I1424">
        <v>2</v>
      </c>
      <c r="J1424">
        <v>-4142</v>
      </c>
      <c r="K1424">
        <v>2</v>
      </c>
      <c r="L1424">
        <v>-4142</v>
      </c>
      <c r="M1424">
        <v>2</v>
      </c>
      <c r="N1424">
        <v>-4142</v>
      </c>
      <c r="O1424">
        <v>2</v>
      </c>
    </row>
    <row r="1425" spans="1:15">
      <c r="A1425" t="s">
        <v>380</v>
      </c>
      <c r="B1425" t="s">
        <v>1891</v>
      </c>
      <c r="C1425" t="s">
        <v>1099</v>
      </c>
      <c r="D1425">
        <v>-4142</v>
      </c>
      <c r="E1425">
        <v>2</v>
      </c>
      <c r="F1425">
        <v>-4142</v>
      </c>
      <c r="G1425">
        <v>2</v>
      </c>
      <c r="H1425">
        <v>-4142</v>
      </c>
      <c r="I1425">
        <v>2</v>
      </c>
      <c r="J1425">
        <v>-4142</v>
      </c>
      <c r="K1425">
        <v>2</v>
      </c>
      <c r="L1425">
        <v>-4142</v>
      </c>
      <c r="M1425">
        <v>2</v>
      </c>
      <c r="N1425">
        <v>-4142</v>
      </c>
      <c r="O1425">
        <v>2</v>
      </c>
    </row>
    <row r="1426" spans="1:15">
      <c r="A1426" t="s">
        <v>380</v>
      </c>
      <c r="B1426" t="s">
        <v>1892</v>
      </c>
      <c r="C1426" t="s">
        <v>1099</v>
      </c>
      <c r="D1426">
        <v>-4142</v>
      </c>
      <c r="E1426">
        <v>2</v>
      </c>
      <c r="F1426">
        <v>-4142</v>
      </c>
      <c r="G1426">
        <v>2</v>
      </c>
      <c r="H1426">
        <v>-4142</v>
      </c>
      <c r="I1426">
        <v>2</v>
      </c>
      <c r="J1426">
        <v>-4142</v>
      </c>
      <c r="K1426">
        <v>2</v>
      </c>
      <c r="L1426">
        <v>-4142</v>
      </c>
      <c r="M1426">
        <v>2</v>
      </c>
      <c r="N1426">
        <v>-4142</v>
      </c>
      <c r="O1426">
        <v>2</v>
      </c>
    </row>
    <row r="1427" spans="1:15">
      <c r="A1427" t="s">
        <v>380</v>
      </c>
      <c r="B1427" t="s">
        <v>1893</v>
      </c>
      <c r="C1427" t="s">
        <v>1099</v>
      </c>
      <c r="D1427">
        <v>-4142</v>
      </c>
      <c r="E1427">
        <v>2</v>
      </c>
      <c r="F1427">
        <v>-4142</v>
      </c>
      <c r="G1427">
        <v>2</v>
      </c>
      <c r="H1427">
        <v>-4142</v>
      </c>
      <c r="I1427">
        <v>2</v>
      </c>
      <c r="J1427">
        <v>-4142</v>
      </c>
      <c r="K1427">
        <v>2</v>
      </c>
      <c r="L1427">
        <v>-4142</v>
      </c>
      <c r="M1427">
        <v>2</v>
      </c>
      <c r="N1427">
        <v>-4142</v>
      </c>
      <c r="O1427">
        <v>2</v>
      </c>
    </row>
    <row r="1428" spans="1:15">
      <c r="A1428" t="s">
        <v>380</v>
      </c>
      <c r="B1428" t="s">
        <v>1026</v>
      </c>
      <c r="C1428" t="s">
        <v>1099</v>
      </c>
      <c r="D1428">
        <v>-4142</v>
      </c>
      <c r="E1428">
        <v>2</v>
      </c>
      <c r="F1428">
        <v>-4142</v>
      </c>
      <c r="G1428">
        <v>2</v>
      </c>
      <c r="H1428">
        <v>-4142</v>
      </c>
      <c r="I1428">
        <v>2</v>
      </c>
      <c r="J1428">
        <v>-4142</v>
      </c>
      <c r="K1428">
        <v>2</v>
      </c>
      <c r="L1428">
        <v>-4142</v>
      </c>
      <c r="M1428">
        <v>2</v>
      </c>
      <c r="N1428">
        <v>-4142</v>
      </c>
      <c r="O1428">
        <v>2</v>
      </c>
    </row>
    <row r="1429" spans="1:15">
      <c r="A1429" t="s">
        <v>380</v>
      </c>
      <c r="B1429" t="s">
        <v>1027</v>
      </c>
      <c r="C1429" t="s">
        <v>1099</v>
      </c>
      <c r="D1429">
        <v>-4142</v>
      </c>
      <c r="E1429">
        <v>2</v>
      </c>
      <c r="F1429">
        <v>-4142</v>
      </c>
      <c r="G1429">
        <v>2</v>
      </c>
      <c r="H1429">
        <v>-4142</v>
      </c>
      <c r="I1429">
        <v>2</v>
      </c>
      <c r="J1429">
        <v>-4142</v>
      </c>
      <c r="K1429">
        <v>2</v>
      </c>
      <c r="L1429">
        <v>-4142</v>
      </c>
      <c r="M1429">
        <v>2</v>
      </c>
      <c r="N1429">
        <v>-4142</v>
      </c>
      <c r="O1429">
        <v>2</v>
      </c>
    </row>
    <row r="1430" spans="1:15">
      <c r="A1430" t="s">
        <v>380</v>
      </c>
      <c r="B1430" t="s">
        <v>1028</v>
      </c>
      <c r="C1430" t="s">
        <v>1099</v>
      </c>
      <c r="D1430">
        <v>-4142</v>
      </c>
      <c r="E1430">
        <v>2</v>
      </c>
      <c r="F1430">
        <v>-4142</v>
      </c>
      <c r="G1430">
        <v>2</v>
      </c>
      <c r="H1430">
        <v>-4142</v>
      </c>
      <c r="I1430">
        <v>2</v>
      </c>
      <c r="J1430">
        <v>-4142</v>
      </c>
      <c r="K1430">
        <v>2</v>
      </c>
      <c r="L1430">
        <v>-4142</v>
      </c>
      <c r="M1430">
        <v>2</v>
      </c>
      <c r="N1430">
        <v>-4142</v>
      </c>
      <c r="O1430">
        <v>2</v>
      </c>
    </row>
    <row r="1431" spans="1:15">
      <c r="A1431" t="s">
        <v>380</v>
      </c>
      <c r="B1431" t="s">
        <v>1029</v>
      </c>
      <c r="C1431" t="s">
        <v>1099</v>
      </c>
      <c r="D1431">
        <v>-4142</v>
      </c>
      <c r="E1431">
        <v>2</v>
      </c>
      <c r="F1431">
        <v>-4142</v>
      </c>
      <c r="G1431">
        <v>2</v>
      </c>
      <c r="H1431">
        <v>-4142</v>
      </c>
      <c r="I1431">
        <v>2</v>
      </c>
      <c r="J1431">
        <v>-4142</v>
      </c>
      <c r="K1431">
        <v>2</v>
      </c>
      <c r="L1431">
        <v>-4142</v>
      </c>
      <c r="M1431">
        <v>2</v>
      </c>
      <c r="N1431">
        <v>-4142</v>
      </c>
      <c r="O1431">
        <v>2</v>
      </c>
    </row>
    <row r="1432" spans="1:15">
      <c r="A1432" t="s">
        <v>380</v>
      </c>
      <c r="B1432" t="s">
        <v>1030</v>
      </c>
      <c r="C1432" t="s">
        <v>1099</v>
      </c>
      <c r="D1432">
        <v>-4142</v>
      </c>
      <c r="E1432">
        <v>2</v>
      </c>
      <c r="F1432">
        <v>-4142</v>
      </c>
      <c r="G1432">
        <v>2</v>
      </c>
      <c r="H1432">
        <v>-4142</v>
      </c>
      <c r="I1432">
        <v>2</v>
      </c>
      <c r="J1432">
        <v>-4142</v>
      </c>
      <c r="K1432">
        <v>2</v>
      </c>
      <c r="L1432">
        <v>-4142</v>
      </c>
      <c r="M1432">
        <v>2</v>
      </c>
      <c r="N1432">
        <v>-4142</v>
      </c>
      <c r="O1432">
        <v>2</v>
      </c>
    </row>
    <row r="1433" spans="1:15">
      <c r="A1433" t="s">
        <v>380</v>
      </c>
      <c r="B1433" t="s">
        <v>1031</v>
      </c>
      <c r="C1433" t="s">
        <v>1099</v>
      </c>
      <c r="D1433">
        <v>-4142</v>
      </c>
      <c r="E1433">
        <v>2</v>
      </c>
      <c r="F1433">
        <v>-4142</v>
      </c>
      <c r="G1433">
        <v>2</v>
      </c>
      <c r="H1433">
        <v>-4142</v>
      </c>
      <c r="I1433">
        <v>2</v>
      </c>
      <c r="J1433">
        <v>-4142</v>
      </c>
      <c r="K1433">
        <v>2</v>
      </c>
      <c r="L1433">
        <v>-4142</v>
      </c>
      <c r="M1433">
        <v>2</v>
      </c>
      <c r="N1433">
        <v>-4142</v>
      </c>
      <c r="O1433">
        <v>2</v>
      </c>
    </row>
    <row r="1434" spans="1:15">
      <c r="A1434" t="s">
        <v>380</v>
      </c>
      <c r="B1434" t="s">
        <v>1032</v>
      </c>
      <c r="C1434" t="s">
        <v>1099</v>
      </c>
      <c r="D1434">
        <v>-4142</v>
      </c>
      <c r="E1434">
        <v>2</v>
      </c>
      <c r="F1434">
        <v>-4142</v>
      </c>
      <c r="G1434">
        <v>2</v>
      </c>
      <c r="H1434">
        <v>-4142</v>
      </c>
      <c r="I1434">
        <v>2</v>
      </c>
      <c r="J1434">
        <v>-4142</v>
      </c>
      <c r="K1434">
        <v>2</v>
      </c>
      <c r="L1434">
        <v>-4142</v>
      </c>
      <c r="M1434">
        <v>2</v>
      </c>
      <c r="N1434">
        <v>-4142</v>
      </c>
      <c r="O1434">
        <v>2</v>
      </c>
    </row>
    <row r="1435" spans="1:15">
      <c r="A1435" t="s">
        <v>380</v>
      </c>
      <c r="B1435" t="s">
        <v>1033</v>
      </c>
      <c r="C1435" t="s">
        <v>1099</v>
      </c>
      <c r="D1435">
        <v>-4142</v>
      </c>
      <c r="E1435">
        <v>2</v>
      </c>
      <c r="F1435">
        <v>-4142</v>
      </c>
      <c r="G1435">
        <v>2</v>
      </c>
      <c r="H1435">
        <v>-4142</v>
      </c>
      <c r="I1435">
        <v>2</v>
      </c>
      <c r="J1435">
        <v>-4142</v>
      </c>
      <c r="K1435">
        <v>2</v>
      </c>
      <c r="L1435">
        <v>-4142</v>
      </c>
      <c r="M1435">
        <v>2</v>
      </c>
      <c r="N1435">
        <v>-4142</v>
      </c>
      <c r="O1435">
        <v>2</v>
      </c>
    </row>
    <row r="1436" spans="1:15">
      <c r="A1436" t="s">
        <v>380</v>
      </c>
      <c r="B1436" t="s">
        <v>1034</v>
      </c>
      <c r="C1436" t="s">
        <v>1099</v>
      </c>
      <c r="D1436">
        <v>-4142</v>
      </c>
      <c r="E1436">
        <v>2</v>
      </c>
      <c r="F1436">
        <v>-4142</v>
      </c>
      <c r="G1436">
        <v>2</v>
      </c>
      <c r="H1436">
        <v>-4142</v>
      </c>
      <c r="I1436">
        <v>2</v>
      </c>
      <c r="J1436">
        <v>-4142</v>
      </c>
      <c r="K1436">
        <v>2</v>
      </c>
      <c r="L1436">
        <v>-4142</v>
      </c>
      <c r="M1436">
        <v>2</v>
      </c>
      <c r="N1436">
        <v>-4142</v>
      </c>
      <c r="O1436">
        <v>2</v>
      </c>
    </row>
    <row r="1437" spans="1:15">
      <c r="A1437" t="s">
        <v>380</v>
      </c>
      <c r="B1437" t="s">
        <v>1035</v>
      </c>
      <c r="C1437" t="s">
        <v>1099</v>
      </c>
      <c r="D1437">
        <v>-4142</v>
      </c>
      <c r="E1437">
        <v>2</v>
      </c>
      <c r="F1437">
        <v>-4142</v>
      </c>
      <c r="G1437">
        <v>2</v>
      </c>
      <c r="H1437">
        <v>-4142</v>
      </c>
      <c r="I1437">
        <v>2</v>
      </c>
      <c r="J1437">
        <v>-4142</v>
      </c>
      <c r="K1437">
        <v>2</v>
      </c>
      <c r="L1437">
        <v>-4142</v>
      </c>
      <c r="M1437">
        <v>2</v>
      </c>
      <c r="N1437">
        <v>-4142</v>
      </c>
      <c r="O1437">
        <v>2</v>
      </c>
    </row>
    <row r="1438" spans="1:15">
      <c r="A1438" t="s">
        <v>380</v>
      </c>
      <c r="B1438" t="s">
        <v>1036</v>
      </c>
      <c r="C1438" t="s">
        <v>1099</v>
      </c>
      <c r="D1438">
        <v>-4142</v>
      </c>
      <c r="E1438">
        <v>2</v>
      </c>
      <c r="F1438">
        <v>-4142</v>
      </c>
      <c r="G1438">
        <v>2</v>
      </c>
      <c r="H1438">
        <v>-4142</v>
      </c>
      <c r="I1438">
        <v>2</v>
      </c>
      <c r="J1438">
        <v>-4142</v>
      </c>
      <c r="K1438">
        <v>2</v>
      </c>
      <c r="L1438">
        <v>-4142</v>
      </c>
      <c r="M1438">
        <v>2</v>
      </c>
      <c r="N1438">
        <v>-4142</v>
      </c>
      <c r="O1438">
        <v>2</v>
      </c>
    </row>
    <row r="1439" spans="1:15">
      <c r="A1439" t="s">
        <v>380</v>
      </c>
      <c r="B1439" t="s">
        <v>1037</v>
      </c>
      <c r="C1439" t="s">
        <v>1099</v>
      </c>
      <c r="D1439">
        <v>-4142</v>
      </c>
      <c r="E1439">
        <v>2</v>
      </c>
      <c r="F1439">
        <v>-4142</v>
      </c>
      <c r="G1439">
        <v>2</v>
      </c>
      <c r="H1439">
        <v>-4142</v>
      </c>
      <c r="I1439">
        <v>2</v>
      </c>
      <c r="J1439">
        <v>-4142</v>
      </c>
      <c r="K1439">
        <v>2</v>
      </c>
      <c r="L1439">
        <v>-4142</v>
      </c>
      <c r="M1439">
        <v>2</v>
      </c>
      <c r="N1439">
        <v>-4142</v>
      </c>
      <c r="O1439">
        <v>2</v>
      </c>
    </row>
    <row r="1440" spans="1:15">
      <c r="A1440" t="s">
        <v>380</v>
      </c>
      <c r="B1440" t="s">
        <v>1038</v>
      </c>
      <c r="C1440" t="s">
        <v>1099</v>
      </c>
      <c r="D1440">
        <v>-4142</v>
      </c>
      <c r="E1440">
        <v>2</v>
      </c>
      <c r="F1440">
        <v>-4142</v>
      </c>
      <c r="G1440">
        <v>2</v>
      </c>
      <c r="H1440">
        <v>-4142</v>
      </c>
      <c r="I1440">
        <v>2</v>
      </c>
      <c r="J1440">
        <v>-4142</v>
      </c>
      <c r="K1440">
        <v>2</v>
      </c>
      <c r="L1440">
        <v>-4142</v>
      </c>
      <c r="M1440">
        <v>2</v>
      </c>
      <c r="N1440">
        <v>-4142</v>
      </c>
      <c r="O1440">
        <v>2</v>
      </c>
    </row>
    <row r="1441" spans="1:15">
      <c r="A1441" t="s">
        <v>380</v>
      </c>
      <c r="B1441" t="s">
        <v>1039</v>
      </c>
      <c r="C1441" t="s">
        <v>1099</v>
      </c>
      <c r="D1441">
        <v>-4142</v>
      </c>
      <c r="E1441">
        <v>2</v>
      </c>
      <c r="F1441">
        <v>-4142</v>
      </c>
      <c r="G1441">
        <v>2</v>
      </c>
      <c r="H1441">
        <v>-4142</v>
      </c>
      <c r="I1441">
        <v>2</v>
      </c>
      <c r="J1441">
        <v>-4142</v>
      </c>
      <c r="K1441">
        <v>2</v>
      </c>
      <c r="L1441">
        <v>-4142</v>
      </c>
      <c r="M1441">
        <v>2</v>
      </c>
      <c r="N1441">
        <v>-4142</v>
      </c>
      <c r="O1441">
        <v>2</v>
      </c>
    </row>
    <row r="1442" spans="1:15">
      <c r="A1442" t="s">
        <v>380</v>
      </c>
      <c r="B1442" t="s">
        <v>1894</v>
      </c>
      <c r="C1442" t="s">
        <v>1099</v>
      </c>
      <c r="D1442">
        <v>-4142</v>
      </c>
      <c r="E1442">
        <v>2</v>
      </c>
      <c r="F1442">
        <v>-4142</v>
      </c>
      <c r="G1442">
        <v>2</v>
      </c>
      <c r="H1442">
        <v>-4142</v>
      </c>
      <c r="I1442">
        <v>2</v>
      </c>
      <c r="J1442">
        <v>-4142</v>
      </c>
      <c r="K1442">
        <v>2</v>
      </c>
      <c r="L1442">
        <v>-4142</v>
      </c>
      <c r="M1442">
        <v>2</v>
      </c>
      <c r="N1442">
        <v>-4142</v>
      </c>
      <c r="O1442">
        <v>2</v>
      </c>
    </row>
    <row r="1443" spans="1:15">
      <c r="A1443" t="s">
        <v>380</v>
      </c>
      <c r="B1443" t="s">
        <v>1895</v>
      </c>
      <c r="C1443" t="s">
        <v>1099</v>
      </c>
      <c r="D1443">
        <v>-4142</v>
      </c>
      <c r="E1443">
        <v>2</v>
      </c>
      <c r="F1443">
        <v>-4142</v>
      </c>
      <c r="G1443">
        <v>2</v>
      </c>
      <c r="H1443">
        <v>-4142</v>
      </c>
      <c r="I1443">
        <v>2</v>
      </c>
      <c r="J1443">
        <v>-4142</v>
      </c>
      <c r="K1443">
        <v>2</v>
      </c>
      <c r="L1443">
        <v>-4142</v>
      </c>
      <c r="M1443">
        <v>2</v>
      </c>
      <c r="N1443">
        <v>-4142</v>
      </c>
      <c r="O1443">
        <v>2</v>
      </c>
    </row>
    <row r="1444" spans="1:15">
      <c r="A1444" t="s">
        <v>380</v>
      </c>
      <c r="B1444" t="s">
        <v>1896</v>
      </c>
      <c r="C1444" t="s">
        <v>1099</v>
      </c>
      <c r="D1444">
        <v>-4142</v>
      </c>
      <c r="E1444">
        <v>2</v>
      </c>
      <c r="F1444">
        <v>-4142</v>
      </c>
      <c r="G1444">
        <v>2</v>
      </c>
      <c r="H1444">
        <v>-4142</v>
      </c>
      <c r="I1444">
        <v>2</v>
      </c>
      <c r="J1444">
        <v>-4142</v>
      </c>
      <c r="K1444">
        <v>2</v>
      </c>
      <c r="L1444">
        <v>-4142</v>
      </c>
      <c r="M1444">
        <v>2</v>
      </c>
      <c r="N1444">
        <v>-4142</v>
      </c>
      <c r="O1444">
        <v>2</v>
      </c>
    </row>
    <row r="1445" spans="1:15">
      <c r="A1445" t="s">
        <v>380</v>
      </c>
      <c r="B1445" t="s">
        <v>1897</v>
      </c>
      <c r="C1445" t="s">
        <v>1099</v>
      </c>
      <c r="D1445">
        <v>-4142</v>
      </c>
      <c r="E1445">
        <v>2</v>
      </c>
      <c r="F1445">
        <v>-4142</v>
      </c>
      <c r="G1445">
        <v>2</v>
      </c>
      <c r="H1445">
        <v>-4142</v>
      </c>
      <c r="I1445">
        <v>2</v>
      </c>
      <c r="J1445">
        <v>-4142</v>
      </c>
      <c r="K1445">
        <v>2</v>
      </c>
      <c r="L1445">
        <v>-4142</v>
      </c>
      <c r="M1445">
        <v>2</v>
      </c>
      <c r="N1445">
        <v>-4142</v>
      </c>
      <c r="O1445">
        <v>2</v>
      </c>
    </row>
    <row r="1446" spans="1:15">
      <c r="A1446" t="s">
        <v>380</v>
      </c>
      <c r="B1446" t="s">
        <v>1898</v>
      </c>
      <c r="C1446" t="s">
        <v>1099</v>
      </c>
      <c r="D1446">
        <v>-4142</v>
      </c>
      <c r="E1446">
        <v>2</v>
      </c>
      <c r="F1446">
        <v>-4142</v>
      </c>
      <c r="G1446">
        <v>2</v>
      </c>
      <c r="H1446">
        <v>-4142</v>
      </c>
      <c r="I1446">
        <v>2</v>
      </c>
      <c r="J1446">
        <v>-4142</v>
      </c>
      <c r="K1446">
        <v>2</v>
      </c>
      <c r="L1446">
        <v>-4142</v>
      </c>
      <c r="M1446">
        <v>2</v>
      </c>
      <c r="N1446">
        <v>-4142</v>
      </c>
      <c r="O1446">
        <v>2</v>
      </c>
    </row>
    <row r="1447" spans="1:15">
      <c r="A1447" t="s">
        <v>380</v>
      </c>
      <c r="B1447" t="s">
        <v>1899</v>
      </c>
      <c r="C1447" t="s">
        <v>1099</v>
      </c>
      <c r="D1447">
        <v>-4142</v>
      </c>
      <c r="E1447">
        <v>2</v>
      </c>
      <c r="F1447">
        <v>-4142</v>
      </c>
      <c r="G1447">
        <v>2</v>
      </c>
      <c r="H1447">
        <v>-4142</v>
      </c>
      <c r="I1447">
        <v>2</v>
      </c>
      <c r="J1447">
        <v>-4142</v>
      </c>
      <c r="K1447">
        <v>2</v>
      </c>
      <c r="L1447">
        <v>-4142</v>
      </c>
      <c r="M1447">
        <v>2</v>
      </c>
      <c r="N1447">
        <v>-4142</v>
      </c>
      <c r="O1447">
        <v>2</v>
      </c>
    </row>
    <row r="1448" spans="1:15">
      <c r="A1448" t="s">
        <v>380</v>
      </c>
      <c r="B1448" t="s">
        <v>1900</v>
      </c>
      <c r="C1448" t="s">
        <v>1099</v>
      </c>
      <c r="D1448">
        <v>-4142</v>
      </c>
      <c r="E1448">
        <v>2</v>
      </c>
      <c r="F1448">
        <v>-4142</v>
      </c>
      <c r="G1448">
        <v>2</v>
      </c>
      <c r="H1448">
        <v>-4142</v>
      </c>
      <c r="I1448">
        <v>2</v>
      </c>
      <c r="J1448">
        <v>-4142</v>
      </c>
      <c r="K1448">
        <v>2</v>
      </c>
      <c r="L1448">
        <v>-4142</v>
      </c>
      <c r="M1448">
        <v>2</v>
      </c>
      <c r="N1448">
        <v>-4142</v>
      </c>
      <c r="O1448">
        <v>2</v>
      </c>
    </row>
    <row r="1449" spans="1:15">
      <c r="A1449" t="s">
        <v>380</v>
      </c>
      <c r="B1449" t="s">
        <v>1901</v>
      </c>
      <c r="C1449" t="s">
        <v>1099</v>
      </c>
      <c r="D1449">
        <v>-4142</v>
      </c>
      <c r="E1449">
        <v>2</v>
      </c>
      <c r="F1449">
        <v>-4142</v>
      </c>
      <c r="G1449">
        <v>2</v>
      </c>
      <c r="H1449">
        <v>-4142</v>
      </c>
      <c r="I1449">
        <v>2</v>
      </c>
      <c r="J1449">
        <v>-4142</v>
      </c>
      <c r="K1449">
        <v>2</v>
      </c>
      <c r="L1449">
        <v>-4142</v>
      </c>
      <c r="M1449">
        <v>2</v>
      </c>
      <c r="N1449">
        <v>-4142</v>
      </c>
      <c r="O1449">
        <v>2</v>
      </c>
    </row>
    <row r="1450" spans="1:15">
      <c r="A1450" t="s">
        <v>380</v>
      </c>
      <c r="B1450" t="s">
        <v>1902</v>
      </c>
      <c r="C1450" t="s">
        <v>1099</v>
      </c>
      <c r="D1450">
        <v>-4142</v>
      </c>
      <c r="E1450">
        <v>2</v>
      </c>
      <c r="F1450">
        <v>-4142</v>
      </c>
      <c r="G1450">
        <v>2</v>
      </c>
      <c r="H1450">
        <v>-4142</v>
      </c>
      <c r="I1450">
        <v>2</v>
      </c>
      <c r="J1450">
        <v>-4142</v>
      </c>
      <c r="K1450">
        <v>2</v>
      </c>
      <c r="L1450">
        <v>-4142</v>
      </c>
      <c r="M1450">
        <v>2</v>
      </c>
      <c r="N1450">
        <v>-4142</v>
      </c>
      <c r="O1450">
        <v>2</v>
      </c>
    </row>
    <row r="1451" spans="1:15">
      <c r="A1451" t="s">
        <v>380</v>
      </c>
      <c r="B1451" t="s">
        <v>1903</v>
      </c>
      <c r="C1451" t="s">
        <v>1099</v>
      </c>
      <c r="D1451">
        <v>-4142</v>
      </c>
      <c r="E1451">
        <v>2</v>
      </c>
      <c r="F1451">
        <v>-4142</v>
      </c>
      <c r="G1451">
        <v>2</v>
      </c>
      <c r="H1451">
        <v>-4142</v>
      </c>
      <c r="I1451">
        <v>2</v>
      </c>
      <c r="J1451">
        <v>-4142</v>
      </c>
      <c r="K1451">
        <v>2</v>
      </c>
      <c r="L1451">
        <v>-4142</v>
      </c>
      <c r="M1451">
        <v>2</v>
      </c>
      <c r="N1451">
        <v>-4142</v>
      </c>
      <c r="O1451">
        <v>2</v>
      </c>
    </row>
    <row r="1452" spans="1:15">
      <c r="A1452" t="s">
        <v>380</v>
      </c>
      <c r="B1452" t="s">
        <v>1904</v>
      </c>
      <c r="C1452" t="s">
        <v>1099</v>
      </c>
      <c r="D1452">
        <v>-4142</v>
      </c>
      <c r="E1452">
        <v>2</v>
      </c>
      <c r="F1452">
        <v>-4142</v>
      </c>
      <c r="G1452">
        <v>2</v>
      </c>
      <c r="H1452">
        <v>-4142</v>
      </c>
      <c r="I1452">
        <v>2</v>
      </c>
      <c r="J1452">
        <v>-4142</v>
      </c>
      <c r="K1452">
        <v>2</v>
      </c>
      <c r="L1452">
        <v>-4142</v>
      </c>
      <c r="M1452">
        <v>2</v>
      </c>
      <c r="N1452">
        <v>-4142</v>
      </c>
      <c r="O1452">
        <v>2</v>
      </c>
    </row>
    <row r="1453" spans="1:15">
      <c r="A1453" t="s">
        <v>380</v>
      </c>
      <c r="B1453" t="s">
        <v>1905</v>
      </c>
      <c r="C1453" t="s">
        <v>1099</v>
      </c>
      <c r="D1453">
        <v>-4142</v>
      </c>
      <c r="E1453">
        <v>2</v>
      </c>
      <c r="F1453">
        <v>-4142</v>
      </c>
      <c r="G1453">
        <v>2</v>
      </c>
      <c r="H1453">
        <v>-4142</v>
      </c>
      <c r="I1453">
        <v>2</v>
      </c>
      <c r="J1453">
        <v>-4142</v>
      </c>
      <c r="K1453">
        <v>2</v>
      </c>
      <c r="L1453">
        <v>-4142</v>
      </c>
      <c r="M1453">
        <v>2</v>
      </c>
      <c r="N1453">
        <v>-4142</v>
      </c>
      <c r="O1453">
        <v>2</v>
      </c>
    </row>
    <row r="1454" spans="1:15">
      <c r="A1454" t="s">
        <v>380</v>
      </c>
      <c r="B1454" t="s">
        <v>1906</v>
      </c>
      <c r="C1454" t="s">
        <v>1099</v>
      </c>
      <c r="D1454">
        <v>-4142</v>
      </c>
      <c r="E1454">
        <v>2</v>
      </c>
      <c r="F1454">
        <v>-4142</v>
      </c>
      <c r="G1454">
        <v>2</v>
      </c>
      <c r="H1454">
        <v>-4142</v>
      </c>
      <c r="I1454">
        <v>2</v>
      </c>
      <c r="J1454">
        <v>-4142</v>
      </c>
      <c r="K1454">
        <v>2</v>
      </c>
      <c r="L1454">
        <v>-4142</v>
      </c>
      <c r="M1454">
        <v>2</v>
      </c>
      <c r="N1454">
        <v>-4142</v>
      </c>
      <c r="O1454">
        <v>2</v>
      </c>
    </row>
    <row r="1455" spans="1:15">
      <c r="A1455" t="s">
        <v>380</v>
      </c>
      <c r="B1455" t="s">
        <v>1907</v>
      </c>
      <c r="C1455" t="s">
        <v>1099</v>
      </c>
      <c r="D1455">
        <v>-4142</v>
      </c>
      <c r="E1455">
        <v>2</v>
      </c>
      <c r="F1455">
        <v>-4142</v>
      </c>
      <c r="G1455">
        <v>2</v>
      </c>
      <c r="H1455">
        <v>-4142</v>
      </c>
      <c r="I1455">
        <v>2</v>
      </c>
      <c r="J1455">
        <v>-4142</v>
      </c>
      <c r="K1455">
        <v>2</v>
      </c>
      <c r="L1455">
        <v>-4142</v>
      </c>
      <c r="M1455">
        <v>2</v>
      </c>
      <c r="N1455">
        <v>-4142</v>
      </c>
      <c r="O1455">
        <v>2</v>
      </c>
    </row>
    <row r="1456" spans="1:15">
      <c r="A1456" t="s">
        <v>380</v>
      </c>
      <c r="B1456" t="s">
        <v>1908</v>
      </c>
      <c r="C1456" t="s">
        <v>1099</v>
      </c>
      <c r="D1456">
        <v>-4142</v>
      </c>
      <c r="E1456">
        <v>2</v>
      </c>
      <c r="F1456">
        <v>-4142</v>
      </c>
      <c r="G1456">
        <v>2</v>
      </c>
      <c r="H1456">
        <v>-4142</v>
      </c>
      <c r="I1456">
        <v>2</v>
      </c>
      <c r="J1456">
        <v>-4142</v>
      </c>
      <c r="K1456">
        <v>2</v>
      </c>
      <c r="L1456">
        <v>-4142</v>
      </c>
      <c r="M1456">
        <v>2</v>
      </c>
      <c r="N1456">
        <v>-4142</v>
      </c>
      <c r="O1456">
        <v>2</v>
      </c>
    </row>
    <row r="1457" spans="1:15">
      <c r="A1457" t="s">
        <v>380</v>
      </c>
      <c r="B1457" t="s">
        <v>1909</v>
      </c>
      <c r="C1457" t="s">
        <v>1099</v>
      </c>
      <c r="D1457">
        <v>-4142</v>
      </c>
      <c r="E1457">
        <v>2</v>
      </c>
      <c r="F1457">
        <v>-4142</v>
      </c>
      <c r="G1457">
        <v>2</v>
      </c>
      <c r="H1457">
        <v>-4142</v>
      </c>
      <c r="I1457">
        <v>2</v>
      </c>
      <c r="J1457">
        <v>-4142</v>
      </c>
      <c r="K1457">
        <v>2</v>
      </c>
      <c r="L1457">
        <v>-4142</v>
      </c>
      <c r="M1457">
        <v>2</v>
      </c>
      <c r="N1457">
        <v>-4142</v>
      </c>
      <c r="O1457">
        <v>2</v>
      </c>
    </row>
    <row r="1458" spans="1:15">
      <c r="A1458" t="s">
        <v>380</v>
      </c>
      <c r="B1458" t="s">
        <v>1910</v>
      </c>
      <c r="C1458" t="s">
        <v>1099</v>
      </c>
      <c r="D1458">
        <v>-4142</v>
      </c>
      <c r="E1458">
        <v>2</v>
      </c>
      <c r="F1458">
        <v>-4142</v>
      </c>
      <c r="G1458">
        <v>2</v>
      </c>
      <c r="H1458">
        <v>-4142</v>
      </c>
      <c r="I1458">
        <v>2</v>
      </c>
      <c r="J1458">
        <v>-4142</v>
      </c>
      <c r="K1458">
        <v>2</v>
      </c>
      <c r="L1458">
        <v>-4142</v>
      </c>
      <c r="M1458">
        <v>2</v>
      </c>
      <c r="N1458">
        <v>-4142</v>
      </c>
      <c r="O1458">
        <v>2</v>
      </c>
    </row>
    <row r="1459" spans="1:15">
      <c r="A1459" t="s">
        <v>380</v>
      </c>
      <c r="B1459" t="s">
        <v>1040</v>
      </c>
      <c r="C1459" t="s">
        <v>1099</v>
      </c>
      <c r="D1459">
        <v>-4142</v>
      </c>
      <c r="E1459">
        <v>2</v>
      </c>
      <c r="F1459">
        <v>-4142</v>
      </c>
      <c r="G1459">
        <v>2</v>
      </c>
      <c r="H1459">
        <v>-4142</v>
      </c>
      <c r="I1459">
        <v>2</v>
      </c>
      <c r="J1459">
        <v>-4142</v>
      </c>
      <c r="K1459">
        <v>2</v>
      </c>
      <c r="L1459">
        <v>-4142</v>
      </c>
      <c r="M1459">
        <v>2</v>
      </c>
      <c r="N1459">
        <v>-4142</v>
      </c>
      <c r="O1459">
        <v>2</v>
      </c>
    </row>
    <row r="1460" spans="1:15">
      <c r="A1460" t="s">
        <v>380</v>
      </c>
      <c r="B1460" t="s">
        <v>1041</v>
      </c>
      <c r="C1460" t="s">
        <v>1099</v>
      </c>
      <c r="D1460">
        <v>-4142</v>
      </c>
      <c r="E1460">
        <v>2</v>
      </c>
      <c r="F1460">
        <v>-4142</v>
      </c>
      <c r="G1460">
        <v>2</v>
      </c>
      <c r="H1460">
        <v>-4142</v>
      </c>
      <c r="I1460">
        <v>2</v>
      </c>
      <c r="J1460">
        <v>-4142</v>
      </c>
      <c r="K1460">
        <v>2</v>
      </c>
      <c r="L1460">
        <v>-4142</v>
      </c>
      <c r="M1460">
        <v>2</v>
      </c>
      <c r="N1460">
        <v>-4142</v>
      </c>
      <c r="O1460">
        <v>2</v>
      </c>
    </row>
    <row r="1461" spans="1:15">
      <c r="A1461" t="s">
        <v>380</v>
      </c>
      <c r="B1461" t="s">
        <v>1042</v>
      </c>
      <c r="C1461" t="s">
        <v>1099</v>
      </c>
      <c r="D1461">
        <v>-4142</v>
      </c>
      <c r="E1461">
        <v>2</v>
      </c>
      <c r="F1461">
        <v>-4142</v>
      </c>
      <c r="G1461">
        <v>2</v>
      </c>
      <c r="H1461">
        <v>-4142</v>
      </c>
      <c r="I1461">
        <v>2</v>
      </c>
      <c r="J1461">
        <v>-4142</v>
      </c>
      <c r="K1461">
        <v>2</v>
      </c>
      <c r="L1461">
        <v>-4142</v>
      </c>
      <c r="M1461">
        <v>2</v>
      </c>
      <c r="N1461">
        <v>-4142</v>
      </c>
      <c r="O1461">
        <v>2</v>
      </c>
    </row>
    <row r="1462" spans="1:15">
      <c r="A1462" t="s">
        <v>380</v>
      </c>
      <c r="B1462" t="s">
        <v>1043</v>
      </c>
      <c r="C1462" t="s">
        <v>1099</v>
      </c>
      <c r="D1462">
        <v>-4142</v>
      </c>
      <c r="E1462">
        <v>2</v>
      </c>
      <c r="F1462">
        <v>-4142</v>
      </c>
      <c r="G1462">
        <v>2</v>
      </c>
      <c r="H1462">
        <v>-4142</v>
      </c>
      <c r="I1462">
        <v>2</v>
      </c>
      <c r="J1462">
        <v>-4142</v>
      </c>
      <c r="K1462">
        <v>2</v>
      </c>
      <c r="L1462">
        <v>-4142</v>
      </c>
      <c r="M1462">
        <v>2</v>
      </c>
      <c r="N1462">
        <v>-4142</v>
      </c>
      <c r="O1462">
        <v>2</v>
      </c>
    </row>
    <row r="1463" spans="1:15">
      <c r="A1463" t="s">
        <v>380</v>
      </c>
      <c r="B1463" t="s">
        <v>1044</v>
      </c>
      <c r="C1463" t="s">
        <v>1099</v>
      </c>
      <c r="D1463">
        <v>-4142</v>
      </c>
      <c r="E1463">
        <v>2</v>
      </c>
      <c r="F1463">
        <v>-4142</v>
      </c>
      <c r="G1463">
        <v>2</v>
      </c>
      <c r="H1463">
        <v>-4142</v>
      </c>
      <c r="I1463">
        <v>2</v>
      </c>
      <c r="J1463">
        <v>-4142</v>
      </c>
      <c r="K1463">
        <v>2</v>
      </c>
      <c r="L1463">
        <v>-4142</v>
      </c>
      <c r="M1463">
        <v>2</v>
      </c>
      <c r="N1463">
        <v>-4142</v>
      </c>
      <c r="O1463">
        <v>2</v>
      </c>
    </row>
    <row r="1464" spans="1:15">
      <c r="A1464" t="s">
        <v>380</v>
      </c>
      <c r="B1464" t="s">
        <v>1045</v>
      </c>
      <c r="C1464" t="s">
        <v>1099</v>
      </c>
      <c r="D1464">
        <v>-4142</v>
      </c>
      <c r="E1464">
        <v>2</v>
      </c>
      <c r="F1464">
        <v>-4142</v>
      </c>
      <c r="G1464">
        <v>2</v>
      </c>
      <c r="H1464">
        <v>-4142</v>
      </c>
      <c r="I1464">
        <v>2</v>
      </c>
      <c r="J1464">
        <v>-4142</v>
      </c>
      <c r="K1464">
        <v>2</v>
      </c>
      <c r="L1464">
        <v>-4142</v>
      </c>
      <c r="M1464">
        <v>2</v>
      </c>
      <c r="N1464">
        <v>-4142</v>
      </c>
      <c r="O1464">
        <v>2</v>
      </c>
    </row>
    <row r="1465" spans="1:15">
      <c r="A1465" t="s">
        <v>380</v>
      </c>
      <c r="B1465" t="s">
        <v>1046</v>
      </c>
      <c r="C1465" t="s">
        <v>1099</v>
      </c>
      <c r="D1465">
        <v>-4142</v>
      </c>
      <c r="E1465">
        <v>2</v>
      </c>
      <c r="F1465">
        <v>-4142</v>
      </c>
      <c r="G1465">
        <v>2</v>
      </c>
      <c r="H1465">
        <v>-4142</v>
      </c>
      <c r="I1465">
        <v>2</v>
      </c>
      <c r="J1465">
        <v>-4142</v>
      </c>
      <c r="K1465">
        <v>2</v>
      </c>
      <c r="L1465">
        <v>-4142</v>
      </c>
      <c r="M1465">
        <v>2</v>
      </c>
      <c r="N1465">
        <v>-4142</v>
      </c>
      <c r="O1465">
        <v>2</v>
      </c>
    </row>
    <row r="1466" spans="1:15">
      <c r="A1466" t="s">
        <v>380</v>
      </c>
      <c r="B1466" t="s">
        <v>1047</v>
      </c>
      <c r="C1466" t="s">
        <v>1099</v>
      </c>
      <c r="D1466">
        <v>-4142</v>
      </c>
      <c r="E1466">
        <v>2</v>
      </c>
      <c r="F1466">
        <v>-4142</v>
      </c>
      <c r="G1466">
        <v>2</v>
      </c>
      <c r="H1466">
        <v>-4142</v>
      </c>
      <c r="I1466">
        <v>2</v>
      </c>
      <c r="J1466">
        <v>-4142</v>
      </c>
      <c r="K1466">
        <v>2</v>
      </c>
      <c r="L1466">
        <v>-4142</v>
      </c>
      <c r="M1466">
        <v>2</v>
      </c>
      <c r="N1466">
        <v>-4142</v>
      </c>
      <c r="O1466">
        <v>2</v>
      </c>
    </row>
    <row r="1467" spans="1:15">
      <c r="A1467" t="s">
        <v>380</v>
      </c>
      <c r="B1467" t="s">
        <v>1048</v>
      </c>
      <c r="C1467" t="s">
        <v>1099</v>
      </c>
      <c r="D1467">
        <v>-4142</v>
      </c>
      <c r="E1467">
        <v>2</v>
      </c>
      <c r="F1467">
        <v>-4142</v>
      </c>
      <c r="G1467">
        <v>2</v>
      </c>
      <c r="H1467">
        <v>-4142</v>
      </c>
      <c r="I1467">
        <v>2</v>
      </c>
      <c r="J1467">
        <v>-4142</v>
      </c>
      <c r="K1467">
        <v>2</v>
      </c>
      <c r="L1467">
        <v>-4142</v>
      </c>
      <c r="M1467">
        <v>2</v>
      </c>
      <c r="N1467">
        <v>-4142</v>
      </c>
      <c r="O1467">
        <v>2</v>
      </c>
    </row>
    <row r="1468" spans="1:15">
      <c r="A1468" t="s">
        <v>380</v>
      </c>
      <c r="B1468" t="s">
        <v>1049</v>
      </c>
      <c r="C1468" t="s">
        <v>1099</v>
      </c>
      <c r="D1468">
        <v>-4142</v>
      </c>
      <c r="E1468">
        <v>2</v>
      </c>
      <c r="F1468">
        <v>-4142</v>
      </c>
      <c r="G1468">
        <v>2</v>
      </c>
      <c r="H1468">
        <v>-4142</v>
      </c>
      <c r="I1468">
        <v>2</v>
      </c>
      <c r="J1468">
        <v>-4142</v>
      </c>
      <c r="K1468">
        <v>2</v>
      </c>
      <c r="L1468">
        <v>-4142</v>
      </c>
      <c r="M1468">
        <v>2</v>
      </c>
      <c r="N1468">
        <v>-4142</v>
      </c>
      <c r="O1468">
        <v>2</v>
      </c>
    </row>
    <row r="1469" spans="1:15">
      <c r="A1469" t="s">
        <v>380</v>
      </c>
      <c r="B1469" t="s">
        <v>1050</v>
      </c>
      <c r="C1469" t="s">
        <v>1099</v>
      </c>
      <c r="D1469">
        <v>-4142</v>
      </c>
      <c r="E1469">
        <v>2</v>
      </c>
      <c r="F1469">
        <v>-4142</v>
      </c>
      <c r="G1469">
        <v>2</v>
      </c>
      <c r="H1469">
        <v>-4142</v>
      </c>
      <c r="I1469">
        <v>2</v>
      </c>
      <c r="J1469">
        <v>-4142</v>
      </c>
      <c r="K1469">
        <v>2</v>
      </c>
      <c r="L1469">
        <v>-4142</v>
      </c>
      <c r="M1469">
        <v>2</v>
      </c>
      <c r="N1469">
        <v>-4142</v>
      </c>
      <c r="O1469">
        <v>2</v>
      </c>
    </row>
    <row r="1470" spans="1:15">
      <c r="A1470" t="s">
        <v>380</v>
      </c>
      <c r="B1470" t="s">
        <v>1051</v>
      </c>
      <c r="C1470" t="s">
        <v>1099</v>
      </c>
      <c r="D1470">
        <v>-4142</v>
      </c>
      <c r="E1470">
        <v>2</v>
      </c>
      <c r="F1470">
        <v>-4142</v>
      </c>
      <c r="G1470">
        <v>2</v>
      </c>
      <c r="H1470">
        <v>-4142</v>
      </c>
      <c r="I1470">
        <v>2</v>
      </c>
      <c r="J1470">
        <v>-4142</v>
      </c>
      <c r="K1470">
        <v>2</v>
      </c>
      <c r="L1470">
        <v>-4142</v>
      </c>
      <c r="M1470">
        <v>2</v>
      </c>
      <c r="N1470">
        <v>-4142</v>
      </c>
      <c r="O1470">
        <v>2</v>
      </c>
    </row>
    <row r="1471" spans="1:15">
      <c r="A1471" t="s">
        <v>380</v>
      </c>
      <c r="B1471" t="s">
        <v>1052</v>
      </c>
      <c r="C1471" t="s">
        <v>1099</v>
      </c>
      <c r="D1471">
        <v>-4142</v>
      </c>
      <c r="E1471">
        <v>2</v>
      </c>
      <c r="F1471">
        <v>-4142</v>
      </c>
      <c r="G1471">
        <v>2</v>
      </c>
      <c r="H1471">
        <v>-4142</v>
      </c>
      <c r="I1471">
        <v>2</v>
      </c>
      <c r="J1471">
        <v>-4142</v>
      </c>
      <c r="K1471">
        <v>2</v>
      </c>
      <c r="L1471">
        <v>-4142</v>
      </c>
      <c r="M1471">
        <v>2</v>
      </c>
      <c r="N1471">
        <v>-4142</v>
      </c>
      <c r="O1471">
        <v>2</v>
      </c>
    </row>
    <row r="1472" spans="1:15">
      <c r="A1472" t="s">
        <v>380</v>
      </c>
      <c r="B1472" t="s">
        <v>1053</v>
      </c>
      <c r="C1472" t="s">
        <v>1099</v>
      </c>
      <c r="D1472">
        <v>-4142</v>
      </c>
      <c r="E1472">
        <v>2</v>
      </c>
      <c r="F1472">
        <v>-4142</v>
      </c>
      <c r="G1472">
        <v>2</v>
      </c>
      <c r="H1472">
        <v>-4142</v>
      </c>
      <c r="I1472">
        <v>2</v>
      </c>
      <c r="J1472">
        <v>-4142</v>
      </c>
      <c r="K1472">
        <v>2</v>
      </c>
      <c r="L1472">
        <v>-4142</v>
      </c>
      <c r="M1472">
        <v>2</v>
      </c>
      <c r="N1472">
        <v>-4142</v>
      </c>
      <c r="O1472">
        <v>2</v>
      </c>
    </row>
    <row r="1473" spans="1:15">
      <c r="A1473" t="s">
        <v>380</v>
      </c>
      <c r="B1473" t="s">
        <v>1911</v>
      </c>
      <c r="C1473" t="s">
        <v>1099</v>
      </c>
      <c r="D1473">
        <v>-4142</v>
      </c>
      <c r="E1473">
        <v>2</v>
      </c>
      <c r="F1473">
        <v>-4142</v>
      </c>
      <c r="G1473">
        <v>2</v>
      </c>
      <c r="H1473">
        <v>-4142</v>
      </c>
      <c r="I1473">
        <v>2</v>
      </c>
      <c r="J1473">
        <v>-4142</v>
      </c>
      <c r="K1473">
        <v>2</v>
      </c>
      <c r="L1473">
        <v>-4142</v>
      </c>
      <c r="M1473">
        <v>2</v>
      </c>
      <c r="N1473">
        <v>-4142</v>
      </c>
      <c r="O1473">
        <v>2</v>
      </c>
    </row>
    <row r="1474" spans="1:15">
      <c r="A1474" t="s">
        <v>380</v>
      </c>
      <c r="B1474" t="s">
        <v>1912</v>
      </c>
      <c r="C1474" t="s">
        <v>1099</v>
      </c>
      <c r="D1474">
        <v>-4142</v>
      </c>
      <c r="E1474">
        <v>2</v>
      </c>
      <c r="F1474">
        <v>-4142</v>
      </c>
      <c r="G1474">
        <v>2</v>
      </c>
      <c r="H1474">
        <v>-4142</v>
      </c>
      <c r="I1474">
        <v>2</v>
      </c>
      <c r="J1474">
        <v>-4142</v>
      </c>
      <c r="K1474">
        <v>2</v>
      </c>
      <c r="L1474">
        <v>-4142</v>
      </c>
      <c r="M1474">
        <v>2</v>
      </c>
      <c r="N1474">
        <v>-4142</v>
      </c>
      <c r="O1474">
        <v>2</v>
      </c>
    </row>
    <row r="1475" spans="1:15">
      <c r="A1475" t="s">
        <v>380</v>
      </c>
      <c r="B1475" t="s">
        <v>1913</v>
      </c>
      <c r="C1475" t="s">
        <v>1099</v>
      </c>
      <c r="D1475">
        <v>-4142</v>
      </c>
      <c r="E1475">
        <v>2</v>
      </c>
      <c r="F1475">
        <v>-4142</v>
      </c>
      <c r="G1475">
        <v>2</v>
      </c>
      <c r="H1475">
        <v>-4142</v>
      </c>
      <c r="I1475">
        <v>2</v>
      </c>
      <c r="J1475">
        <v>-4142</v>
      </c>
      <c r="K1475">
        <v>2</v>
      </c>
      <c r="L1475">
        <v>-4142</v>
      </c>
      <c r="M1475">
        <v>2</v>
      </c>
      <c r="N1475">
        <v>-4142</v>
      </c>
      <c r="O1475">
        <v>2</v>
      </c>
    </row>
    <row r="1476" spans="1:15">
      <c r="A1476" t="s">
        <v>380</v>
      </c>
      <c r="B1476" t="s">
        <v>1914</v>
      </c>
      <c r="C1476" t="s">
        <v>1099</v>
      </c>
      <c r="D1476">
        <v>-4142</v>
      </c>
      <c r="E1476">
        <v>2</v>
      </c>
      <c r="F1476">
        <v>-4142</v>
      </c>
      <c r="G1476">
        <v>2</v>
      </c>
      <c r="H1476">
        <v>-4142</v>
      </c>
      <c r="I1476">
        <v>2</v>
      </c>
      <c r="J1476">
        <v>-4142</v>
      </c>
      <c r="K1476">
        <v>2</v>
      </c>
      <c r="L1476">
        <v>-4142</v>
      </c>
      <c r="M1476">
        <v>2</v>
      </c>
      <c r="N1476">
        <v>-4142</v>
      </c>
      <c r="O1476">
        <v>2</v>
      </c>
    </row>
    <row r="1477" spans="1:15">
      <c r="A1477" t="s">
        <v>380</v>
      </c>
      <c r="B1477" t="s">
        <v>1915</v>
      </c>
      <c r="C1477" t="s">
        <v>1099</v>
      </c>
      <c r="D1477">
        <v>-4142</v>
      </c>
      <c r="E1477">
        <v>2</v>
      </c>
      <c r="F1477">
        <v>-4142</v>
      </c>
      <c r="G1477">
        <v>2</v>
      </c>
      <c r="H1477">
        <v>-4142</v>
      </c>
      <c r="I1477">
        <v>2</v>
      </c>
      <c r="J1477">
        <v>-4142</v>
      </c>
      <c r="K1477">
        <v>2</v>
      </c>
      <c r="L1477">
        <v>-4142</v>
      </c>
      <c r="M1477">
        <v>2</v>
      </c>
      <c r="N1477">
        <v>-4142</v>
      </c>
      <c r="O1477">
        <v>2</v>
      </c>
    </row>
    <row r="1478" spans="1:15">
      <c r="A1478" t="s">
        <v>380</v>
      </c>
      <c r="B1478" t="s">
        <v>1916</v>
      </c>
      <c r="C1478" t="s">
        <v>1099</v>
      </c>
      <c r="D1478">
        <v>-4142</v>
      </c>
      <c r="E1478">
        <v>2</v>
      </c>
      <c r="F1478">
        <v>-4142</v>
      </c>
      <c r="G1478">
        <v>2</v>
      </c>
      <c r="H1478">
        <v>-4142</v>
      </c>
      <c r="I1478">
        <v>2</v>
      </c>
      <c r="J1478">
        <v>-4142</v>
      </c>
      <c r="K1478">
        <v>2</v>
      </c>
      <c r="L1478">
        <v>-4142</v>
      </c>
      <c r="M1478">
        <v>2</v>
      </c>
      <c r="N1478">
        <v>-4142</v>
      </c>
      <c r="O1478">
        <v>2</v>
      </c>
    </row>
    <row r="1479" spans="1:15">
      <c r="A1479" t="s">
        <v>380</v>
      </c>
      <c r="B1479" t="s">
        <v>1917</v>
      </c>
      <c r="C1479" t="s">
        <v>1099</v>
      </c>
      <c r="D1479">
        <v>-4142</v>
      </c>
      <c r="E1479">
        <v>2</v>
      </c>
      <c r="F1479">
        <v>-4142</v>
      </c>
      <c r="G1479">
        <v>2</v>
      </c>
      <c r="H1479">
        <v>-4142</v>
      </c>
      <c r="I1479">
        <v>2</v>
      </c>
      <c r="J1479">
        <v>-4142</v>
      </c>
      <c r="K1479">
        <v>2</v>
      </c>
      <c r="L1479">
        <v>-4142</v>
      </c>
      <c r="M1479">
        <v>2</v>
      </c>
      <c r="N1479">
        <v>-4142</v>
      </c>
      <c r="O1479">
        <v>2</v>
      </c>
    </row>
    <row r="1480" spans="1:15">
      <c r="A1480" t="s">
        <v>380</v>
      </c>
      <c r="B1480" t="s">
        <v>1918</v>
      </c>
      <c r="C1480" t="s">
        <v>1099</v>
      </c>
      <c r="D1480">
        <v>-4142</v>
      </c>
      <c r="E1480">
        <v>2</v>
      </c>
      <c r="F1480">
        <v>-4142</v>
      </c>
      <c r="G1480">
        <v>2</v>
      </c>
      <c r="H1480">
        <v>-4142</v>
      </c>
      <c r="I1480">
        <v>2</v>
      </c>
      <c r="J1480">
        <v>-4142</v>
      </c>
      <c r="K1480">
        <v>2</v>
      </c>
      <c r="L1480">
        <v>-4142</v>
      </c>
      <c r="M1480">
        <v>2</v>
      </c>
      <c r="N1480">
        <v>-4142</v>
      </c>
      <c r="O1480">
        <v>2</v>
      </c>
    </row>
    <row r="1481" spans="1:15">
      <c r="A1481" t="s">
        <v>380</v>
      </c>
      <c r="B1481" t="s">
        <v>1919</v>
      </c>
      <c r="C1481" t="s">
        <v>1099</v>
      </c>
      <c r="D1481">
        <v>-4142</v>
      </c>
      <c r="E1481">
        <v>2</v>
      </c>
      <c r="F1481">
        <v>-4142</v>
      </c>
      <c r="G1481">
        <v>2</v>
      </c>
      <c r="H1481">
        <v>-4142</v>
      </c>
      <c r="I1481">
        <v>2</v>
      </c>
      <c r="J1481">
        <v>-4142</v>
      </c>
      <c r="K1481">
        <v>2</v>
      </c>
      <c r="L1481">
        <v>-4142</v>
      </c>
      <c r="M1481">
        <v>2</v>
      </c>
      <c r="N1481">
        <v>-4142</v>
      </c>
      <c r="O1481">
        <v>2</v>
      </c>
    </row>
    <row r="1482" spans="1:15">
      <c r="A1482" t="s">
        <v>380</v>
      </c>
      <c r="B1482" t="s">
        <v>1920</v>
      </c>
      <c r="C1482" t="s">
        <v>1099</v>
      </c>
      <c r="D1482">
        <v>-4142</v>
      </c>
      <c r="E1482">
        <v>2</v>
      </c>
      <c r="F1482">
        <v>-4142</v>
      </c>
      <c r="G1482">
        <v>2</v>
      </c>
      <c r="H1482">
        <v>-4142</v>
      </c>
      <c r="I1482">
        <v>2</v>
      </c>
      <c r="J1482">
        <v>-4142</v>
      </c>
      <c r="K1482">
        <v>2</v>
      </c>
      <c r="L1482">
        <v>-4142</v>
      </c>
      <c r="M1482">
        <v>2</v>
      </c>
      <c r="N1482">
        <v>-4142</v>
      </c>
      <c r="O1482">
        <v>2</v>
      </c>
    </row>
    <row r="1483" spans="1:15">
      <c r="A1483" t="s">
        <v>380</v>
      </c>
      <c r="B1483" t="s">
        <v>1921</v>
      </c>
      <c r="C1483" t="s">
        <v>1099</v>
      </c>
      <c r="D1483">
        <v>-4142</v>
      </c>
      <c r="E1483">
        <v>2</v>
      </c>
      <c r="F1483">
        <v>-4142</v>
      </c>
      <c r="G1483">
        <v>2</v>
      </c>
      <c r="H1483">
        <v>-4142</v>
      </c>
      <c r="I1483">
        <v>2</v>
      </c>
      <c r="J1483">
        <v>-4142</v>
      </c>
      <c r="K1483">
        <v>2</v>
      </c>
      <c r="L1483">
        <v>-4142</v>
      </c>
      <c r="M1483">
        <v>2</v>
      </c>
      <c r="N1483">
        <v>-4142</v>
      </c>
      <c r="O1483">
        <v>2</v>
      </c>
    </row>
    <row r="1484" spans="1:15">
      <c r="A1484" t="s">
        <v>380</v>
      </c>
      <c r="B1484" t="s">
        <v>1922</v>
      </c>
      <c r="C1484" t="s">
        <v>1099</v>
      </c>
      <c r="D1484">
        <v>-4142</v>
      </c>
      <c r="E1484">
        <v>2</v>
      </c>
      <c r="F1484">
        <v>-4142</v>
      </c>
      <c r="G1484">
        <v>2</v>
      </c>
      <c r="H1484">
        <v>-4142</v>
      </c>
      <c r="I1484">
        <v>2</v>
      </c>
      <c r="J1484">
        <v>-4142</v>
      </c>
      <c r="K1484">
        <v>2</v>
      </c>
      <c r="L1484">
        <v>-4142</v>
      </c>
      <c r="M1484">
        <v>2</v>
      </c>
      <c r="N1484">
        <v>-4142</v>
      </c>
      <c r="O1484">
        <v>2</v>
      </c>
    </row>
    <row r="1485" spans="1:15">
      <c r="A1485" t="s">
        <v>380</v>
      </c>
      <c r="B1485" t="s">
        <v>1923</v>
      </c>
      <c r="C1485" t="s">
        <v>1099</v>
      </c>
      <c r="D1485">
        <v>-4142</v>
      </c>
      <c r="E1485">
        <v>2</v>
      </c>
      <c r="F1485">
        <v>-4142</v>
      </c>
      <c r="G1485">
        <v>2</v>
      </c>
      <c r="H1485">
        <v>-4142</v>
      </c>
      <c r="I1485">
        <v>2</v>
      </c>
      <c r="J1485">
        <v>-4142</v>
      </c>
      <c r="K1485">
        <v>2</v>
      </c>
      <c r="L1485">
        <v>-4142</v>
      </c>
      <c r="M1485">
        <v>2</v>
      </c>
      <c r="N1485">
        <v>-4142</v>
      </c>
      <c r="O1485">
        <v>2</v>
      </c>
    </row>
    <row r="1486" spans="1:15">
      <c r="A1486" t="s">
        <v>380</v>
      </c>
      <c r="B1486" t="s">
        <v>1924</v>
      </c>
      <c r="C1486" t="s">
        <v>1099</v>
      </c>
      <c r="D1486">
        <v>-4142</v>
      </c>
      <c r="E1486">
        <v>2</v>
      </c>
      <c r="F1486">
        <v>-4142</v>
      </c>
      <c r="G1486">
        <v>2</v>
      </c>
      <c r="H1486">
        <v>-4142</v>
      </c>
      <c r="I1486">
        <v>2</v>
      </c>
      <c r="J1486">
        <v>-4142</v>
      </c>
      <c r="K1486">
        <v>2</v>
      </c>
      <c r="L1486">
        <v>-4142</v>
      </c>
      <c r="M1486">
        <v>2</v>
      </c>
      <c r="N1486">
        <v>-4142</v>
      </c>
      <c r="O1486">
        <v>2</v>
      </c>
    </row>
    <row r="1487" spans="1:15">
      <c r="A1487" t="s">
        <v>380</v>
      </c>
      <c r="B1487" t="s">
        <v>1925</v>
      </c>
      <c r="C1487" t="s">
        <v>1099</v>
      </c>
      <c r="D1487">
        <v>-4142</v>
      </c>
      <c r="E1487">
        <v>2</v>
      </c>
      <c r="F1487">
        <v>-4142</v>
      </c>
      <c r="G1487">
        <v>2</v>
      </c>
      <c r="H1487">
        <v>-4142</v>
      </c>
      <c r="I1487">
        <v>2</v>
      </c>
      <c r="J1487">
        <v>-4142</v>
      </c>
      <c r="K1487">
        <v>2</v>
      </c>
      <c r="L1487">
        <v>-4142</v>
      </c>
      <c r="M1487">
        <v>2</v>
      </c>
      <c r="N1487">
        <v>-4142</v>
      </c>
      <c r="O1487">
        <v>2</v>
      </c>
    </row>
    <row r="1488" spans="1:15">
      <c r="A1488" t="s">
        <v>380</v>
      </c>
      <c r="B1488" t="s">
        <v>1926</v>
      </c>
      <c r="C1488" t="s">
        <v>1099</v>
      </c>
      <c r="D1488">
        <v>-4142</v>
      </c>
      <c r="E1488">
        <v>2</v>
      </c>
      <c r="F1488">
        <v>-4142</v>
      </c>
      <c r="G1488">
        <v>2</v>
      </c>
      <c r="H1488">
        <v>-4142</v>
      </c>
      <c r="I1488">
        <v>2</v>
      </c>
      <c r="J1488">
        <v>-4142</v>
      </c>
      <c r="K1488">
        <v>2</v>
      </c>
      <c r="L1488">
        <v>-4142</v>
      </c>
      <c r="M1488">
        <v>2</v>
      </c>
      <c r="N1488">
        <v>-4142</v>
      </c>
      <c r="O1488">
        <v>2</v>
      </c>
    </row>
    <row r="1489" spans="1:15">
      <c r="A1489" t="s">
        <v>380</v>
      </c>
      <c r="B1489" t="s">
        <v>1927</v>
      </c>
      <c r="C1489" t="s">
        <v>1099</v>
      </c>
      <c r="D1489">
        <v>-4142</v>
      </c>
      <c r="E1489">
        <v>2</v>
      </c>
      <c r="F1489">
        <v>-4142</v>
      </c>
      <c r="G1489">
        <v>2</v>
      </c>
      <c r="H1489">
        <v>-4142</v>
      </c>
      <c r="I1489">
        <v>2</v>
      </c>
      <c r="J1489">
        <v>-4142</v>
      </c>
      <c r="K1489">
        <v>2</v>
      </c>
      <c r="L1489">
        <v>-4142</v>
      </c>
      <c r="M1489">
        <v>2</v>
      </c>
      <c r="N1489">
        <v>-4142</v>
      </c>
      <c r="O1489">
        <v>2</v>
      </c>
    </row>
    <row r="1490" spans="1:15">
      <c r="A1490" t="s">
        <v>380</v>
      </c>
      <c r="B1490" t="s">
        <v>1054</v>
      </c>
      <c r="C1490" t="s">
        <v>1099</v>
      </c>
      <c r="D1490">
        <v>-4142</v>
      </c>
      <c r="E1490">
        <v>2</v>
      </c>
      <c r="F1490">
        <v>-4142</v>
      </c>
      <c r="G1490">
        <v>2</v>
      </c>
      <c r="H1490">
        <v>-4142</v>
      </c>
      <c r="I1490">
        <v>2</v>
      </c>
      <c r="J1490">
        <v>-4142</v>
      </c>
      <c r="K1490">
        <v>2</v>
      </c>
      <c r="L1490">
        <v>-4142</v>
      </c>
      <c r="M1490">
        <v>2</v>
      </c>
      <c r="N1490">
        <v>-4142</v>
      </c>
      <c r="O1490">
        <v>2</v>
      </c>
    </row>
    <row r="1491" spans="1:15">
      <c r="A1491" t="s">
        <v>380</v>
      </c>
      <c r="B1491" t="s">
        <v>1055</v>
      </c>
      <c r="C1491" t="s">
        <v>1099</v>
      </c>
      <c r="D1491">
        <v>-4142</v>
      </c>
      <c r="E1491">
        <v>2</v>
      </c>
      <c r="F1491">
        <v>-4142</v>
      </c>
      <c r="G1491">
        <v>2</v>
      </c>
      <c r="H1491">
        <v>-4142</v>
      </c>
      <c r="I1491">
        <v>2</v>
      </c>
      <c r="J1491">
        <v>-4142</v>
      </c>
      <c r="K1491">
        <v>2</v>
      </c>
      <c r="L1491">
        <v>-4142</v>
      </c>
      <c r="M1491">
        <v>2</v>
      </c>
      <c r="N1491">
        <v>-4142</v>
      </c>
      <c r="O1491">
        <v>2</v>
      </c>
    </row>
    <row r="1492" spans="1:15">
      <c r="A1492" t="s">
        <v>380</v>
      </c>
      <c r="B1492" t="s">
        <v>1056</v>
      </c>
      <c r="C1492" t="s">
        <v>1099</v>
      </c>
      <c r="D1492">
        <v>-4142</v>
      </c>
      <c r="E1492">
        <v>2</v>
      </c>
      <c r="F1492">
        <v>-4142</v>
      </c>
      <c r="G1492">
        <v>2</v>
      </c>
      <c r="H1492">
        <v>-4142</v>
      </c>
      <c r="I1492">
        <v>2</v>
      </c>
      <c r="J1492">
        <v>-4142</v>
      </c>
      <c r="K1492">
        <v>2</v>
      </c>
      <c r="L1492">
        <v>-4142</v>
      </c>
      <c r="M1492">
        <v>2</v>
      </c>
      <c r="N1492">
        <v>-4142</v>
      </c>
      <c r="O1492">
        <v>2</v>
      </c>
    </row>
    <row r="1493" spans="1:15">
      <c r="A1493" t="s">
        <v>380</v>
      </c>
      <c r="B1493" t="s">
        <v>1057</v>
      </c>
      <c r="C1493" t="s">
        <v>1099</v>
      </c>
      <c r="D1493">
        <v>-4142</v>
      </c>
      <c r="E1493">
        <v>2</v>
      </c>
      <c r="F1493">
        <v>-4142</v>
      </c>
      <c r="G1493">
        <v>2</v>
      </c>
      <c r="H1493">
        <v>-4142</v>
      </c>
      <c r="I1493">
        <v>2</v>
      </c>
      <c r="J1493">
        <v>-4142</v>
      </c>
      <c r="K1493">
        <v>2</v>
      </c>
      <c r="L1493">
        <v>-4142</v>
      </c>
      <c r="M1493">
        <v>2</v>
      </c>
      <c r="N1493">
        <v>-4142</v>
      </c>
      <c r="O1493">
        <v>2</v>
      </c>
    </row>
    <row r="1494" spans="1:15">
      <c r="A1494" t="s">
        <v>380</v>
      </c>
      <c r="B1494" t="s">
        <v>1058</v>
      </c>
      <c r="C1494" t="s">
        <v>1099</v>
      </c>
      <c r="D1494">
        <v>-4142</v>
      </c>
      <c r="E1494">
        <v>2</v>
      </c>
      <c r="F1494">
        <v>-4142</v>
      </c>
      <c r="G1494">
        <v>2</v>
      </c>
      <c r="H1494">
        <v>-4142</v>
      </c>
      <c r="I1494">
        <v>2</v>
      </c>
      <c r="J1494">
        <v>-4142</v>
      </c>
      <c r="K1494">
        <v>2</v>
      </c>
      <c r="L1494">
        <v>-4142</v>
      </c>
      <c r="M1494">
        <v>2</v>
      </c>
      <c r="N1494">
        <v>-4142</v>
      </c>
      <c r="O1494">
        <v>2</v>
      </c>
    </row>
    <row r="1495" spans="1:15">
      <c r="A1495" t="s">
        <v>380</v>
      </c>
      <c r="B1495" t="s">
        <v>1059</v>
      </c>
      <c r="C1495" t="s">
        <v>1099</v>
      </c>
      <c r="D1495">
        <v>-4142</v>
      </c>
      <c r="E1495">
        <v>2</v>
      </c>
      <c r="F1495">
        <v>-4142</v>
      </c>
      <c r="G1495">
        <v>2</v>
      </c>
      <c r="H1495">
        <v>-4142</v>
      </c>
      <c r="I1495">
        <v>2</v>
      </c>
      <c r="J1495">
        <v>-4142</v>
      </c>
      <c r="K1495">
        <v>2</v>
      </c>
      <c r="L1495">
        <v>-4142</v>
      </c>
      <c r="M1495">
        <v>2</v>
      </c>
      <c r="N1495">
        <v>-4142</v>
      </c>
      <c r="O1495">
        <v>2</v>
      </c>
    </row>
    <row r="1496" spans="1:15">
      <c r="A1496" t="s">
        <v>380</v>
      </c>
      <c r="B1496" t="s">
        <v>1060</v>
      </c>
      <c r="C1496" t="s">
        <v>1099</v>
      </c>
      <c r="D1496">
        <v>-4142</v>
      </c>
      <c r="E1496">
        <v>2</v>
      </c>
      <c r="F1496">
        <v>-4142</v>
      </c>
      <c r="G1496">
        <v>2</v>
      </c>
      <c r="H1496">
        <v>-4142</v>
      </c>
      <c r="I1496">
        <v>2</v>
      </c>
      <c r="J1496">
        <v>-4142</v>
      </c>
      <c r="K1496">
        <v>2</v>
      </c>
      <c r="L1496">
        <v>-4142</v>
      </c>
      <c r="M1496">
        <v>2</v>
      </c>
      <c r="N1496">
        <v>-4142</v>
      </c>
      <c r="O1496">
        <v>2</v>
      </c>
    </row>
    <row r="1497" spans="1:15">
      <c r="A1497" t="s">
        <v>380</v>
      </c>
      <c r="B1497" t="s">
        <v>1061</v>
      </c>
      <c r="C1497" t="s">
        <v>1099</v>
      </c>
      <c r="D1497">
        <v>-4142</v>
      </c>
      <c r="E1497">
        <v>2</v>
      </c>
      <c r="F1497">
        <v>-4142</v>
      </c>
      <c r="G1497">
        <v>2</v>
      </c>
      <c r="H1497">
        <v>-4142</v>
      </c>
      <c r="I1497">
        <v>2</v>
      </c>
      <c r="J1497">
        <v>-4142</v>
      </c>
      <c r="K1497">
        <v>2</v>
      </c>
      <c r="L1497">
        <v>-4142</v>
      </c>
      <c r="M1497">
        <v>2</v>
      </c>
      <c r="N1497">
        <v>-4142</v>
      </c>
      <c r="O1497">
        <v>2</v>
      </c>
    </row>
    <row r="1498" spans="1:15">
      <c r="A1498" t="s">
        <v>380</v>
      </c>
      <c r="B1498" t="s">
        <v>1062</v>
      </c>
      <c r="C1498" t="s">
        <v>1099</v>
      </c>
      <c r="D1498">
        <v>-4142</v>
      </c>
      <c r="E1498">
        <v>2</v>
      </c>
      <c r="F1498">
        <v>-4142</v>
      </c>
      <c r="G1498">
        <v>2</v>
      </c>
      <c r="H1498">
        <v>-4142</v>
      </c>
      <c r="I1498">
        <v>2</v>
      </c>
      <c r="J1498">
        <v>-4142</v>
      </c>
      <c r="K1498">
        <v>2</v>
      </c>
      <c r="L1498">
        <v>-4142</v>
      </c>
      <c r="M1498">
        <v>2</v>
      </c>
      <c r="N1498">
        <v>-4142</v>
      </c>
      <c r="O1498">
        <v>2</v>
      </c>
    </row>
    <row r="1499" spans="1:15">
      <c r="A1499" t="s">
        <v>380</v>
      </c>
      <c r="B1499" t="s">
        <v>1063</v>
      </c>
      <c r="C1499" t="s">
        <v>1099</v>
      </c>
      <c r="D1499">
        <v>-4142</v>
      </c>
      <c r="E1499">
        <v>2</v>
      </c>
      <c r="F1499">
        <v>-4142</v>
      </c>
      <c r="G1499">
        <v>2</v>
      </c>
      <c r="H1499">
        <v>-4142</v>
      </c>
      <c r="I1499">
        <v>2</v>
      </c>
      <c r="J1499">
        <v>-4142</v>
      </c>
      <c r="K1499">
        <v>2</v>
      </c>
      <c r="L1499">
        <v>-4142</v>
      </c>
      <c r="M1499">
        <v>2</v>
      </c>
      <c r="N1499">
        <v>-4142</v>
      </c>
      <c r="O1499">
        <v>2</v>
      </c>
    </row>
    <row r="1500" spans="1:15">
      <c r="A1500" t="s">
        <v>380</v>
      </c>
      <c r="B1500" t="s">
        <v>1064</v>
      </c>
      <c r="C1500" t="s">
        <v>1099</v>
      </c>
      <c r="D1500">
        <v>-4142</v>
      </c>
      <c r="E1500">
        <v>2</v>
      </c>
      <c r="F1500">
        <v>-4142</v>
      </c>
      <c r="G1500">
        <v>2</v>
      </c>
      <c r="H1500">
        <v>-4142</v>
      </c>
      <c r="I1500">
        <v>2</v>
      </c>
      <c r="J1500">
        <v>-4142</v>
      </c>
      <c r="K1500">
        <v>2</v>
      </c>
      <c r="L1500">
        <v>-4142</v>
      </c>
      <c r="M1500">
        <v>2</v>
      </c>
      <c r="N1500">
        <v>-4142</v>
      </c>
      <c r="O1500">
        <v>2</v>
      </c>
    </row>
    <row r="1501" spans="1:15">
      <c r="A1501" t="s">
        <v>380</v>
      </c>
      <c r="B1501" t="s">
        <v>1065</v>
      </c>
      <c r="C1501" t="s">
        <v>1099</v>
      </c>
      <c r="D1501">
        <v>-4142</v>
      </c>
      <c r="E1501">
        <v>2</v>
      </c>
      <c r="F1501">
        <v>-4142</v>
      </c>
      <c r="G1501">
        <v>2</v>
      </c>
      <c r="H1501">
        <v>-4142</v>
      </c>
      <c r="I1501">
        <v>2</v>
      </c>
      <c r="J1501">
        <v>-4142</v>
      </c>
      <c r="K1501">
        <v>2</v>
      </c>
      <c r="L1501">
        <v>-4142</v>
      </c>
      <c r="M1501">
        <v>2</v>
      </c>
      <c r="N1501">
        <v>-4142</v>
      </c>
      <c r="O1501">
        <v>2</v>
      </c>
    </row>
    <row r="1502" spans="1:15">
      <c r="A1502" t="s">
        <v>380</v>
      </c>
      <c r="B1502" t="s">
        <v>1066</v>
      </c>
      <c r="C1502" t="s">
        <v>1099</v>
      </c>
      <c r="D1502">
        <v>-4142</v>
      </c>
      <c r="E1502">
        <v>2</v>
      </c>
      <c r="F1502">
        <v>-4142</v>
      </c>
      <c r="G1502">
        <v>2</v>
      </c>
      <c r="H1502">
        <v>-4142</v>
      </c>
      <c r="I1502">
        <v>2</v>
      </c>
      <c r="J1502">
        <v>-4142</v>
      </c>
      <c r="K1502">
        <v>2</v>
      </c>
      <c r="L1502">
        <v>-4142</v>
      </c>
      <c r="M1502">
        <v>2</v>
      </c>
      <c r="N1502">
        <v>-4142</v>
      </c>
      <c r="O1502">
        <v>2</v>
      </c>
    </row>
    <row r="1503" spans="1:15">
      <c r="A1503" t="s">
        <v>380</v>
      </c>
      <c r="B1503" t="s">
        <v>1067</v>
      </c>
      <c r="C1503" t="s">
        <v>1099</v>
      </c>
      <c r="D1503">
        <v>-4142</v>
      </c>
      <c r="E1503">
        <v>2</v>
      </c>
      <c r="F1503">
        <v>-4142</v>
      </c>
      <c r="G1503">
        <v>2</v>
      </c>
      <c r="H1503">
        <v>-4142</v>
      </c>
      <c r="I1503">
        <v>2</v>
      </c>
      <c r="J1503">
        <v>-4142</v>
      </c>
      <c r="K1503">
        <v>2</v>
      </c>
      <c r="L1503">
        <v>-4142</v>
      </c>
      <c r="M1503">
        <v>2</v>
      </c>
      <c r="N1503">
        <v>-4142</v>
      </c>
      <c r="O1503">
        <v>2</v>
      </c>
    </row>
    <row r="1504" spans="1:15">
      <c r="A1504" t="s">
        <v>380</v>
      </c>
      <c r="B1504" t="s">
        <v>1928</v>
      </c>
      <c r="C1504" t="s">
        <v>1099</v>
      </c>
      <c r="D1504">
        <v>-4142</v>
      </c>
      <c r="E1504">
        <v>2</v>
      </c>
      <c r="F1504">
        <v>-4142</v>
      </c>
      <c r="G1504">
        <v>2</v>
      </c>
      <c r="H1504">
        <v>-4142</v>
      </c>
      <c r="I1504">
        <v>2</v>
      </c>
      <c r="J1504">
        <v>-4142</v>
      </c>
      <c r="K1504">
        <v>2</v>
      </c>
      <c r="L1504">
        <v>-4142</v>
      </c>
      <c r="M1504">
        <v>2</v>
      </c>
      <c r="N1504">
        <v>-4142</v>
      </c>
      <c r="O1504">
        <v>2</v>
      </c>
    </row>
    <row r="1505" spans="1:15">
      <c r="A1505" t="s">
        <v>380</v>
      </c>
      <c r="B1505" t="s">
        <v>1929</v>
      </c>
      <c r="C1505" t="s">
        <v>1099</v>
      </c>
      <c r="D1505">
        <v>-4142</v>
      </c>
      <c r="E1505">
        <v>2</v>
      </c>
      <c r="F1505">
        <v>-4142</v>
      </c>
      <c r="G1505">
        <v>2</v>
      </c>
      <c r="H1505">
        <v>-4142</v>
      </c>
      <c r="I1505">
        <v>2</v>
      </c>
      <c r="J1505">
        <v>-4142</v>
      </c>
      <c r="K1505">
        <v>2</v>
      </c>
      <c r="L1505">
        <v>-4142</v>
      </c>
      <c r="M1505">
        <v>2</v>
      </c>
      <c r="N1505">
        <v>-4142</v>
      </c>
      <c r="O1505">
        <v>2</v>
      </c>
    </row>
    <row r="1506" spans="1:15">
      <c r="A1506" t="s">
        <v>380</v>
      </c>
      <c r="B1506" t="s">
        <v>1930</v>
      </c>
      <c r="C1506" t="s">
        <v>1099</v>
      </c>
      <c r="D1506">
        <v>-4142</v>
      </c>
      <c r="E1506">
        <v>2</v>
      </c>
      <c r="F1506">
        <v>-4142</v>
      </c>
      <c r="G1506">
        <v>2</v>
      </c>
      <c r="H1506">
        <v>-4142</v>
      </c>
      <c r="I1506">
        <v>2</v>
      </c>
      <c r="J1506">
        <v>-4142</v>
      </c>
      <c r="K1506">
        <v>2</v>
      </c>
      <c r="L1506">
        <v>-4142</v>
      </c>
      <c r="M1506">
        <v>2</v>
      </c>
      <c r="N1506">
        <v>-4142</v>
      </c>
      <c r="O1506">
        <v>2</v>
      </c>
    </row>
    <row r="1507" spans="1:15">
      <c r="A1507" t="s">
        <v>380</v>
      </c>
      <c r="B1507" t="s">
        <v>1931</v>
      </c>
      <c r="C1507" t="s">
        <v>1099</v>
      </c>
      <c r="D1507">
        <v>-4142</v>
      </c>
      <c r="E1507">
        <v>2</v>
      </c>
      <c r="F1507">
        <v>-4142</v>
      </c>
      <c r="G1507">
        <v>2</v>
      </c>
      <c r="H1507">
        <v>-4142</v>
      </c>
      <c r="I1507">
        <v>2</v>
      </c>
      <c r="J1507">
        <v>-4142</v>
      </c>
      <c r="K1507">
        <v>2</v>
      </c>
      <c r="L1507">
        <v>-4142</v>
      </c>
      <c r="M1507">
        <v>2</v>
      </c>
      <c r="N1507">
        <v>-4142</v>
      </c>
      <c r="O1507">
        <v>2</v>
      </c>
    </row>
    <row r="1508" spans="1:15">
      <c r="A1508" t="s">
        <v>380</v>
      </c>
      <c r="B1508" t="s">
        <v>1932</v>
      </c>
      <c r="C1508" t="s">
        <v>1099</v>
      </c>
      <c r="D1508">
        <v>-4142</v>
      </c>
      <c r="E1508">
        <v>2</v>
      </c>
      <c r="F1508">
        <v>-4142</v>
      </c>
      <c r="G1508">
        <v>2</v>
      </c>
      <c r="H1508">
        <v>-4142</v>
      </c>
      <c r="I1508">
        <v>2</v>
      </c>
      <c r="J1508">
        <v>-4142</v>
      </c>
      <c r="K1508">
        <v>2</v>
      </c>
      <c r="L1508">
        <v>-4142</v>
      </c>
      <c r="M1508">
        <v>2</v>
      </c>
      <c r="N1508">
        <v>-4142</v>
      </c>
      <c r="O1508">
        <v>2</v>
      </c>
    </row>
    <row r="1509" spans="1:15">
      <c r="A1509" t="s">
        <v>380</v>
      </c>
      <c r="B1509" t="s">
        <v>1933</v>
      </c>
      <c r="C1509" t="s">
        <v>1099</v>
      </c>
      <c r="D1509">
        <v>-4142</v>
      </c>
      <c r="E1509">
        <v>2</v>
      </c>
      <c r="F1509">
        <v>-4142</v>
      </c>
      <c r="G1509">
        <v>2</v>
      </c>
      <c r="H1509">
        <v>-4142</v>
      </c>
      <c r="I1509">
        <v>2</v>
      </c>
      <c r="J1509">
        <v>-4142</v>
      </c>
      <c r="K1509">
        <v>2</v>
      </c>
      <c r="L1509">
        <v>-4142</v>
      </c>
      <c r="M1509">
        <v>2</v>
      </c>
      <c r="N1509">
        <v>-4142</v>
      </c>
      <c r="O1509">
        <v>2</v>
      </c>
    </row>
    <row r="1510" spans="1:15">
      <c r="A1510" t="s">
        <v>380</v>
      </c>
      <c r="B1510" t="s">
        <v>1934</v>
      </c>
      <c r="C1510" t="s">
        <v>1099</v>
      </c>
      <c r="D1510">
        <v>-4142</v>
      </c>
      <c r="E1510">
        <v>2</v>
      </c>
      <c r="F1510">
        <v>-4142</v>
      </c>
      <c r="G1510">
        <v>2</v>
      </c>
      <c r="H1510">
        <v>-4142</v>
      </c>
      <c r="I1510">
        <v>2</v>
      </c>
      <c r="J1510">
        <v>-4142</v>
      </c>
      <c r="K1510">
        <v>2</v>
      </c>
      <c r="L1510">
        <v>-4142</v>
      </c>
      <c r="M1510">
        <v>2</v>
      </c>
      <c r="N1510">
        <v>-4142</v>
      </c>
      <c r="O1510">
        <v>2</v>
      </c>
    </row>
    <row r="1511" spans="1:15">
      <c r="A1511" t="s">
        <v>380</v>
      </c>
      <c r="B1511" t="s">
        <v>1935</v>
      </c>
      <c r="C1511" t="s">
        <v>1099</v>
      </c>
      <c r="D1511">
        <v>-4142</v>
      </c>
      <c r="E1511">
        <v>2</v>
      </c>
      <c r="F1511">
        <v>-4142</v>
      </c>
      <c r="G1511">
        <v>2</v>
      </c>
      <c r="H1511">
        <v>-4142</v>
      </c>
      <c r="I1511">
        <v>2</v>
      </c>
      <c r="J1511">
        <v>-4142</v>
      </c>
      <c r="K1511">
        <v>2</v>
      </c>
      <c r="L1511">
        <v>-4142</v>
      </c>
      <c r="M1511">
        <v>2</v>
      </c>
      <c r="N1511">
        <v>-4142</v>
      </c>
      <c r="O1511">
        <v>2</v>
      </c>
    </row>
    <row r="1512" spans="1:15">
      <c r="A1512" t="s">
        <v>380</v>
      </c>
      <c r="B1512" t="s">
        <v>1936</v>
      </c>
      <c r="C1512" t="s">
        <v>1099</v>
      </c>
      <c r="D1512">
        <v>-4142</v>
      </c>
      <c r="E1512">
        <v>2</v>
      </c>
      <c r="F1512">
        <v>-4142</v>
      </c>
      <c r="G1512">
        <v>2</v>
      </c>
      <c r="H1512">
        <v>-4142</v>
      </c>
      <c r="I1512">
        <v>2</v>
      </c>
      <c r="J1512">
        <v>-4142</v>
      </c>
      <c r="K1512">
        <v>2</v>
      </c>
      <c r="L1512">
        <v>-4142</v>
      </c>
      <c r="M1512">
        <v>2</v>
      </c>
      <c r="N1512">
        <v>-4142</v>
      </c>
      <c r="O1512">
        <v>2</v>
      </c>
    </row>
    <row r="1513" spans="1:15">
      <c r="A1513" t="s">
        <v>380</v>
      </c>
      <c r="B1513" t="s">
        <v>1937</v>
      </c>
      <c r="C1513" t="s">
        <v>1099</v>
      </c>
      <c r="D1513">
        <v>-4142</v>
      </c>
      <c r="E1513">
        <v>2</v>
      </c>
      <c r="F1513">
        <v>-4142</v>
      </c>
      <c r="G1513">
        <v>2</v>
      </c>
      <c r="H1513">
        <v>-4142</v>
      </c>
      <c r="I1513">
        <v>2</v>
      </c>
      <c r="J1513">
        <v>-4142</v>
      </c>
      <c r="K1513">
        <v>2</v>
      </c>
      <c r="L1513">
        <v>-4142</v>
      </c>
      <c r="M1513">
        <v>2</v>
      </c>
      <c r="N1513">
        <v>-4142</v>
      </c>
      <c r="O1513">
        <v>2</v>
      </c>
    </row>
    <row r="1514" spans="1:15">
      <c r="A1514" t="s">
        <v>380</v>
      </c>
      <c r="B1514" t="s">
        <v>1938</v>
      </c>
      <c r="C1514" t="s">
        <v>1099</v>
      </c>
      <c r="D1514">
        <v>-4142</v>
      </c>
      <c r="E1514">
        <v>2</v>
      </c>
      <c r="F1514">
        <v>-4142</v>
      </c>
      <c r="G1514">
        <v>2</v>
      </c>
      <c r="H1514">
        <v>-4142</v>
      </c>
      <c r="I1514">
        <v>2</v>
      </c>
      <c r="J1514">
        <v>-4142</v>
      </c>
      <c r="K1514">
        <v>2</v>
      </c>
      <c r="L1514">
        <v>-4142</v>
      </c>
      <c r="M1514">
        <v>2</v>
      </c>
      <c r="N1514">
        <v>-4142</v>
      </c>
      <c r="O1514">
        <v>2</v>
      </c>
    </row>
    <row r="1515" spans="1:15">
      <c r="A1515" t="s">
        <v>380</v>
      </c>
      <c r="B1515" t="s">
        <v>1939</v>
      </c>
      <c r="C1515" t="s">
        <v>1099</v>
      </c>
      <c r="D1515">
        <v>-4142</v>
      </c>
      <c r="E1515">
        <v>2</v>
      </c>
      <c r="F1515">
        <v>-4142</v>
      </c>
      <c r="G1515">
        <v>2</v>
      </c>
      <c r="H1515">
        <v>-4142</v>
      </c>
      <c r="I1515">
        <v>2</v>
      </c>
      <c r="J1515">
        <v>-4142</v>
      </c>
      <c r="K1515">
        <v>2</v>
      </c>
      <c r="L1515">
        <v>-4142</v>
      </c>
      <c r="M1515">
        <v>2</v>
      </c>
      <c r="N1515">
        <v>-4142</v>
      </c>
      <c r="O1515">
        <v>2</v>
      </c>
    </row>
    <row r="1516" spans="1:15">
      <c r="A1516" t="s">
        <v>380</v>
      </c>
      <c r="B1516" t="s">
        <v>1940</v>
      </c>
      <c r="C1516" t="s">
        <v>1099</v>
      </c>
      <c r="D1516">
        <v>-4142</v>
      </c>
      <c r="E1516">
        <v>2</v>
      </c>
      <c r="F1516">
        <v>-4142</v>
      </c>
      <c r="G1516">
        <v>2</v>
      </c>
      <c r="H1516">
        <v>-4142</v>
      </c>
      <c r="I1516">
        <v>2</v>
      </c>
      <c r="J1516">
        <v>-4142</v>
      </c>
      <c r="K1516">
        <v>2</v>
      </c>
      <c r="L1516">
        <v>-4142</v>
      </c>
      <c r="M1516">
        <v>2</v>
      </c>
      <c r="N1516">
        <v>-4142</v>
      </c>
      <c r="O1516">
        <v>2</v>
      </c>
    </row>
    <row r="1517" spans="1:15">
      <c r="A1517" t="s">
        <v>380</v>
      </c>
      <c r="B1517" t="s">
        <v>1941</v>
      </c>
      <c r="C1517" t="s">
        <v>1099</v>
      </c>
      <c r="D1517">
        <v>-4142</v>
      </c>
      <c r="E1517">
        <v>2</v>
      </c>
      <c r="F1517">
        <v>-4142</v>
      </c>
      <c r="G1517">
        <v>2</v>
      </c>
      <c r="H1517">
        <v>-4142</v>
      </c>
      <c r="I1517">
        <v>2</v>
      </c>
      <c r="J1517">
        <v>-4142</v>
      </c>
      <c r="K1517">
        <v>2</v>
      </c>
      <c r="L1517">
        <v>-4142</v>
      </c>
      <c r="M1517">
        <v>2</v>
      </c>
      <c r="N1517">
        <v>-4142</v>
      </c>
      <c r="O1517">
        <v>2</v>
      </c>
    </row>
    <row r="1518" spans="1:15">
      <c r="A1518" t="s">
        <v>380</v>
      </c>
      <c r="B1518" t="s">
        <v>1942</v>
      </c>
      <c r="C1518" t="s">
        <v>1099</v>
      </c>
      <c r="D1518">
        <v>-4142</v>
      </c>
      <c r="E1518">
        <v>2</v>
      </c>
      <c r="F1518">
        <v>-4142</v>
      </c>
      <c r="G1518">
        <v>2</v>
      </c>
      <c r="H1518">
        <v>-4142</v>
      </c>
      <c r="I1518">
        <v>2</v>
      </c>
      <c r="J1518">
        <v>-4142</v>
      </c>
      <c r="K1518">
        <v>2</v>
      </c>
      <c r="L1518">
        <v>-4142</v>
      </c>
      <c r="M1518">
        <v>2</v>
      </c>
      <c r="N1518">
        <v>-4142</v>
      </c>
      <c r="O1518">
        <v>2</v>
      </c>
    </row>
    <row r="1519" spans="1:15">
      <c r="A1519" t="s">
        <v>380</v>
      </c>
      <c r="B1519" t="s">
        <v>1943</v>
      </c>
      <c r="C1519" t="s">
        <v>1099</v>
      </c>
      <c r="D1519">
        <v>-4142</v>
      </c>
      <c r="E1519">
        <v>2</v>
      </c>
      <c r="F1519">
        <v>-4142</v>
      </c>
      <c r="G1519">
        <v>2</v>
      </c>
      <c r="H1519">
        <v>-4142</v>
      </c>
      <c r="I1519">
        <v>2</v>
      </c>
      <c r="J1519">
        <v>-4142</v>
      </c>
      <c r="K1519">
        <v>2</v>
      </c>
      <c r="L1519">
        <v>-4142</v>
      </c>
      <c r="M1519">
        <v>2</v>
      </c>
      <c r="N1519">
        <v>-4142</v>
      </c>
      <c r="O1519">
        <v>2</v>
      </c>
    </row>
    <row r="1520" spans="1:15">
      <c r="A1520" t="s">
        <v>380</v>
      </c>
      <c r="B1520" t="s">
        <v>1944</v>
      </c>
      <c r="C1520" t="s">
        <v>1099</v>
      </c>
      <c r="D1520">
        <v>-4142</v>
      </c>
      <c r="E1520">
        <v>2</v>
      </c>
      <c r="F1520">
        <v>-4142</v>
      </c>
      <c r="G1520">
        <v>2</v>
      </c>
      <c r="H1520">
        <v>-4142</v>
      </c>
      <c r="I1520">
        <v>2</v>
      </c>
      <c r="J1520">
        <v>-4142</v>
      </c>
      <c r="K1520">
        <v>2</v>
      </c>
      <c r="L1520">
        <v>-4142</v>
      </c>
      <c r="M1520">
        <v>2</v>
      </c>
      <c r="N1520">
        <v>-4142</v>
      </c>
      <c r="O1520">
        <v>2</v>
      </c>
    </row>
    <row r="1521" spans="1:15">
      <c r="A1521" t="s">
        <v>380</v>
      </c>
      <c r="B1521" t="s">
        <v>1068</v>
      </c>
      <c r="C1521" t="s">
        <v>1099</v>
      </c>
      <c r="D1521">
        <v>-4142</v>
      </c>
      <c r="E1521">
        <v>2</v>
      </c>
      <c r="F1521">
        <v>-4142</v>
      </c>
      <c r="G1521">
        <v>2</v>
      </c>
      <c r="H1521">
        <v>-4142</v>
      </c>
      <c r="I1521">
        <v>2</v>
      </c>
      <c r="J1521">
        <v>-4142</v>
      </c>
      <c r="K1521">
        <v>2</v>
      </c>
      <c r="L1521">
        <v>-4142</v>
      </c>
      <c r="M1521">
        <v>2</v>
      </c>
      <c r="N1521">
        <v>-4142</v>
      </c>
      <c r="O1521">
        <v>2</v>
      </c>
    </row>
    <row r="1522" spans="1:15">
      <c r="A1522" t="s">
        <v>380</v>
      </c>
      <c r="B1522" t="s">
        <v>1069</v>
      </c>
      <c r="C1522" t="s">
        <v>1099</v>
      </c>
      <c r="D1522">
        <v>-4142</v>
      </c>
      <c r="E1522">
        <v>2</v>
      </c>
      <c r="F1522">
        <v>-4142</v>
      </c>
      <c r="G1522">
        <v>2</v>
      </c>
      <c r="H1522">
        <v>-4142</v>
      </c>
      <c r="I1522">
        <v>2</v>
      </c>
      <c r="J1522">
        <v>-4142</v>
      </c>
      <c r="K1522">
        <v>2</v>
      </c>
      <c r="L1522">
        <v>-4142</v>
      </c>
      <c r="M1522">
        <v>2</v>
      </c>
      <c r="N1522">
        <v>-4142</v>
      </c>
      <c r="O1522">
        <v>2</v>
      </c>
    </row>
    <row r="1523" spans="1:15">
      <c r="A1523" t="s">
        <v>380</v>
      </c>
      <c r="B1523" t="s">
        <v>1070</v>
      </c>
      <c r="C1523" t="s">
        <v>1099</v>
      </c>
      <c r="D1523">
        <v>-4142</v>
      </c>
      <c r="E1523">
        <v>2</v>
      </c>
      <c r="F1523">
        <v>-4142</v>
      </c>
      <c r="G1523">
        <v>2</v>
      </c>
      <c r="H1523">
        <v>-4142</v>
      </c>
      <c r="I1523">
        <v>2</v>
      </c>
      <c r="J1523">
        <v>-4142</v>
      </c>
      <c r="K1523">
        <v>2</v>
      </c>
      <c r="L1523">
        <v>-4142</v>
      </c>
      <c r="M1523">
        <v>2</v>
      </c>
      <c r="N1523">
        <v>-4142</v>
      </c>
      <c r="O1523">
        <v>2</v>
      </c>
    </row>
    <row r="1524" spans="1:15">
      <c r="A1524" t="s">
        <v>380</v>
      </c>
      <c r="B1524" t="s">
        <v>1071</v>
      </c>
      <c r="C1524" t="s">
        <v>1099</v>
      </c>
      <c r="D1524">
        <v>-4142</v>
      </c>
      <c r="E1524">
        <v>2</v>
      </c>
      <c r="F1524">
        <v>-4142</v>
      </c>
      <c r="G1524">
        <v>2</v>
      </c>
      <c r="H1524">
        <v>-4142</v>
      </c>
      <c r="I1524">
        <v>2</v>
      </c>
      <c r="J1524">
        <v>-4142</v>
      </c>
      <c r="K1524">
        <v>2</v>
      </c>
      <c r="L1524">
        <v>-4142</v>
      </c>
      <c r="M1524">
        <v>2</v>
      </c>
      <c r="N1524">
        <v>-4142</v>
      </c>
      <c r="O1524">
        <v>2</v>
      </c>
    </row>
    <row r="1525" spans="1:15">
      <c r="A1525" t="s">
        <v>380</v>
      </c>
      <c r="B1525" t="s">
        <v>1072</v>
      </c>
      <c r="C1525" t="s">
        <v>1099</v>
      </c>
      <c r="D1525">
        <v>-4142</v>
      </c>
      <c r="E1525">
        <v>2</v>
      </c>
      <c r="F1525">
        <v>-4142</v>
      </c>
      <c r="G1525">
        <v>2</v>
      </c>
      <c r="H1525">
        <v>-4142</v>
      </c>
      <c r="I1525">
        <v>2</v>
      </c>
      <c r="J1525">
        <v>-4142</v>
      </c>
      <c r="K1525">
        <v>2</v>
      </c>
      <c r="L1525">
        <v>-4142</v>
      </c>
      <c r="M1525">
        <v>2</v>
      </c>
      <c r="N1525">
        <v>-4142</v>
      </c>
      <c r="O1525">
        <v>2</v>
      </c>
    </row>
    <row r="1526" spans="1:15">
      <c r="A1526" t="s">
        <v>380</v>
      </c>
      <c r="B1526" t="s">
        <v>1073</v>
      </c>
      <c r="C1526" t="s">
        <v>1099</v>
      </c>
      <c r="D1526">
        <v>-4142</v>
      </c>
      <c r="E1526">
        <v>2</v>
      </c>
      <c r="F1526">
        <v>-4142</v>
      </c>
      <c r="G1526">
        <v>2</v>
      </c>
      <c r="H1526">
        <v>-4142</v>
      </c>
      <c r="I1526">
        <v>2</v>
      </c>
      <c r="J1526">
        <v>-4142</v>
      </c>
      <c r="K1526">
        <v>2</v>
      </c>
      <c r="L1526">
        <v>-4142</v>
      </c>
      <c r="M1526">
        <v>2</v>
      </c>
      <c r="N1526">
        <v>-4142</v>
      </c>
      <c r="O1526">
        <v>2</v>
      </c>
    </row>
    <row r="1527" spans="1:15">
      <c r="A1527" t="s">
        <v>380</v>
      </c>
      <c r="B1527" t="s">
        <v>1074</v>
      </c>
      <c r="C1527" t="s">
        <v>1099</v>
      </c>
      <c r="D1527">
        <v>-4142</v>
      </c>
      <c r="E1527">
        <v>2</v>
      </c>
      <c r="F1527">
        <v>-4142</v>
      </c>
      <c r="G1527">
        <v>2</v>
      </c>
      <c r="H1527">
        <v>-4142</v>
      </c>
      <c r="I1527">
        <v>2</v>
      </c>
      <c r="J1527">
        <v>-4142</v>
      </c>
      <c r="K1527">
        <v>2</v>
      </c>
      <c r="L1527">
        <v>-4142</v>
      </c>
      <c r="M1527">
        <v>2</v>
      </c>
      <c r="N1527">
        <v>-4142</v>
      </c>
      <c r="O1527">
        <v>2</v>
      </c>
    </row>
    <row r="1528" spans="1:15">
      <c r="A1528" t="s">
        <v>380</v>
      </c>
      <c r="B1528" t="s">
        <v>1075</v>
      </c>
      <c r="C1528" t="s">
        <v>1099</v>
      </c>
      <c r="D1528">
        <v>-4142</v>
      </c>
      <c r="E1528">
        <v>2</v>
      </c>
      <c r="F1528">
        <v>-4142</v>
      </c>
      <c r="G1528">
        <v>2</v>
      </c>
      <c r="H1528">
        <v>-4142</v>
      </c>
      <c r="I1528">
        <v>2</v>
      </c>
      <c r="J1528">
        <v>-4142</v>
      </c>
      <c r="K1528">
        <v>2</v>
      </c>
      <c r="L1528">
        <v>-4142</v>
      </c>
      <c r="M1528">
        <v>2</v>
      </c>
      <c r="N1528">
        <v>-4142</v>
      </c>
      <c r="O1528">
        <v>2</v>
      </c>
    </row>
    <row r="1529" spans="1:15">
      <c r="A1529" t="s">
        <v>380</v>
      </c>
      <c r="B1529" t="s">
        <v>1076</v>
      </c>
      <c r="C1529" t="s">
        <v>1099</v>
      </c>
      <c r="D1529">
        <v>-4142</v>
      </c>
      <c r="E1529">
        <v>2</v>
      </c>
      <c r="F1529">
        <v>-4142</v>
      </c>
      <c r="G1529">
        <v>2</v>
      </c>
      <c r="H1529">
        <v>-4142</v>
      </c>
      <c r="I1529">
        <v>2</v>
      </c>
      <c r="J1529">
        <v>-4142</v>
      </c>
      <c r="K1529">
        <v>2</v>
      </c>
      <c r="L1529">
        <v>-4142</v>
      </c>
      <c r="M1529">
        <v>2</v>
      </c>
      <c r="N1529">
        <v>-4142</v>
      </c>
      <c r="O1529">
        <v>2</v>
      </c>
    </row>
    <row r="1530" spans="1:15">
      <c r="A1530" t="s">
        <v>380</v>
      </c>
      <c r="B1530" t="s">
        <v>1077</v>
      </c>
      <c r="C1530" t="s">
        <v>1099</v>
      </c>
      <c r="D1530">
        <v>-4142</v>
      </c>
      <c r="E1530">
        <v>2</v>
      </c>
      <c r="F1530">
        <v>-4142</v>
      </c>
      <c r="G1530">
        <v>2</v>
      </c>
      <c r="H1530">
        <v>-4142</v>
      </c>
      <c r="I1530">
        <v>2</v>
      </c>
      <c r="J1530">
        <v>-4142</v>
      </c>
      <c r="K1530">
        <v>2</v>
      </c>
      <c r="L1530">
        <v>-4142</v>
      </c>
      <c r="M1530">
        <v>2</v>
      </c>
      <c r="N1530">
        <v>-4142</v>
      </c>
      <c r="O1530">
        <v>2</v>
      </c>
    </row>
    <row r="1531" spans="1:15">
      <c r="A1531" t="s">
        <v>380</v>
      </c>
      <c r="B1531" t="s">
        <v>1078</v>
      </c>
      <c r="C1531" t="s">
        <v>1099</v>
      </c>
      <c r="D1531">
        <v>-4142</v>
      </c>
      <c r="E1531">
        <v>2</v>
      </c>
      <c r="F1531">
        <v>-4142</v>
      </c>
      <c r="G1531">
        <v>2</v>
      </c>
      <c r="H1531">
        <v>-4142</v>
      </c>
      <c r="I1531">
        <v>2</v>
      </c>
      <c r="J1531">
        <v>-4142</v>
      </c>
      <c r="K1531">
        <v>2</v>
      </c>
      <c r="L1531">
        <v>-4142</v>
      </c>
      <c r="M1531">
        <v>2</v>
      </c>
      <c r="N1531">
        <v>-4142</v>
      </c>
      <c r="O1531">
        <v>2</v>
      </c>
    </row>
    <row r="1532" spans="1:15">
      <c r="A1532" t="s">
        <v>380</v>
      </c>
      <c r="B1532" t="s">
        <v>1079</v>
      </c>
      <c r="C1532" t="s">
        <v>1099</v>
      </c>
      <c r="D1532">
        <v>-4142</v>
      </c>
      <c r="E1532">
        <v>2</v>
      </c>
      <c r="F1532">
        <v>-4142</v>
      </c>
      <c r="G1532">
        <v>2</v>
      </c>
      <c r="H1532">
        <v>-4142</v>
      </c>
      <c r="I1532">
        <v>2</v>
      </c>
      <c r="J1532">
        <v>-4142</v>
      </c>
      <c r="K1532">
        <v>2</v>
      </c>
      <c r="L1532">
        <v>-4142</v>
      </c>
      <c r="M1532">
        <v>2</v>
      </c>
      <c r="N1532">
        <v>-4142</v>
      </c>
      <c r="O1532">
        <v>2</v>
      </c>
    </row>
    <row r="1533" spans="1:15">
      <c r="A1533" t="s">
        <v>380</v>
      </c>
      <c r="B1533" t="s">
        <v>1080</v>
      </c>
      <c r="C1533" t="s">
        <v>1099</v>
      </c>
      <c r="D1533">
        <v>-4142</v>
      </c>
      <c r="E1533">
        <v>2</v>
      </c>
      <c r="F1533">
        <v>-4142</v>
      </c>
      <c r="G1533">
        <v>2</v>
      </c>
      <c r="H1533">
        <v>-4142</v>
      </c>
      <c r="I1533">
        <v>2</v>
      </c>
      <c r="J1533">
        <v>-4142</v>
      </c>
      <c r="K1533">
        <v>2</v>
      </c>
      <c r="L1533">
        <v>-4142</v>
      </c>
      <c r="M1533">
        <v>2</v>
      </c>
      <c r="N1533">
        <v>-4142</v>
      </c>
      <c r="O1533">
        <v>2</v>
      </c>
    </row>
    <row r="1534" spans="1:15">
      <c r="A1534" t="s">
        <v>380</v>
      </c>
      <c r="B1534" t="s">
        <v>1081</v>
      </c>
      <c r="C1534" t="s">
        <v>1099</v>
      </c>
      <c r="D1534">
        <v>-4142</v>
      </c>
      <c r="E1534">
        <v>2</v>
      </c>
      <c r="F1534">
        <v>-4142</v>
      </c>
      <c r="G1534">
        <v>2</v>
      </c>
      <c r="H1534">
        <v>-4142</v>
      </c>
      <c r="I1534">
        <v>2</v>
      </c>
      <c r="J1534">
        <v>-4142</v>
      </c>
      <c r="K1534">
        <v>2</v>
      </c>
      <c r="L1534">
        <v>-4142</v>
      </c>
      <c r="M1534">
        <v>2</v>
      </c>
      <c r="N1534">
        <v>-4142</v>
      </c>
      <c r="O1534">
        <v>2</v>
      </c>
    </row>
    <row r="1535" spans="1:15">
      <c r="A1535" t="s">
        <v>380</v>
      </c>
      <c r="B1535" t="s">
        <v>1945</v>
      </c>
      <c r="C1535" t="s">
        <v>1099</v>
      </c>
      <c r="D1535">
        <v>-4142</v>
      </c>
      <c r="E1535">
        <v>2</v>
      </c>
      <c r="F1535">
        <v>-4142</v>
      </c>
      <c r="G1535">
        <v>2</v>
      </c>
      <c r="H1535">
        <v>-4142</v>
      </c>
      <c r="I1535">
        <v>2</v>
      </c>
      <c r="J1535">
        <v>-4142</v>
      </c>
      <c r="K1535">
        <v>2</v>
      </c>
      <c r="L1535">
        <v>-4142</v>
      </c>
      <c r="M1535">
        <v>2</v>
      </c>
      <c r="N1535">
        <v>-4142</v>
      </c>
      <c r="O1535">
        <v>2</v>
      </c>
    </row>
    <row r="1536" spans="1:15">
      <c r="A1536" t="s">
        <v>380</v>
      </c>
      <c r="B1536" t="s">
        <v>1946</v>
      </c>
      <c r="C1536" t="s">
        <v>1099</v>
      </c>
      <c r="D1536">
        <v>-4142</v>
      </c>
      <c r="E1536">
        <v>2</v>
      </c>
      <c r="F1536">
        <v>-4142</v>
      </c>
      <c r="G1536">
        <v>2</v>
      </c>
      <c r="H1536">
        <v>-4142</v>
      </c>
      <c r="I1536">
        <v>2</v>
      </c>
      <c r="J1536">
        <v>-4142</v>
      </c>
      <c r="K1536">
        <v>2</v>
      </c>
      <c r="L1536">
        <v>-4142</v>
      </c>
      <c r="M1536">
        <v>2</v>
      </c>
      <c r="N1536">
        <v>-4142</v>
      </c>
      <c r="O1536">
        <v>2</v>
      </c>
    </row>
    <row r="1537" spans="1:15">
      <c r="A1537" t="s">
        <v>380</v>
      </c>
      <c r="B1537" t="s">
        <v>1947</v>
      </c>
      <c r="C1537" t="s">
        <v>1099</v>
      </c>
      <c r="D1537">
        <v>-4142</v>
      </c>
      <c r="E1537">
        <v>2</v>
      </c>
      <c r="F1537">
        <v>-4142</v>
      </c>
      <c r="G1537">
        <v>2</v>
      </c>
      <c r="H1537">
        <v>-4142</v>
      </c>
      <c r="I1537">
        <v>2</v>
      </c>
      <c r="J1537">
        <v>-4142</v>
      </c>
      <c r="K1537">
        <v>2</v>
      </c>
      <c r="L1537">
        <v>-4142</v>
      </c>
      <c r="M1537">
        <v>2</v>
      </c>
      <c r="N1537">
        <v>-4142</v>
      </c>
      <c r="O1537">
        <v>2</v>
      </c>
    </row>
    <row r="1538" spans="1:15">
      <c r="A1538" t="s">
        <v>380</v>
      </c>
      <c r="B1538" t="s">
        <v>1948</v>
      </c>
      <c r="C1538" t="s">
        <v>1099</v>
      </c>
      <c r="D1538">
        <v>-4142</v>
      </c>
      <c r="E1538">
        <v>2</v>
      </c>
      <c r="F1538">
        <v>-4142</v>
      </c>
      <c r="G1538">
        <v>2</v>
      </c>
      <c r="H1538">
        <v>-4142</v>
      </c>
      <c r="I1538">
        <v>2</v>
      </c>
      <c r="J1538">
        <v>-4142</v>
      </c>
      <c r="K1538">
        <v>2</v>
      </c>
      <c r="L1538">
        <v>-4142</v>
      </c>
      <c r="M1538">
        <v>2</v>
      </c>
      <c r="N1538">
        <v>-4142</v>
      </c>
      <c r="O1538">
        <v>2</v>
      </c>
    </row>
    <row r="1539" spans="1:15">
      <c r="A1539" t="s">
        <v>380</v>
      </c>
      <c r="B1539" t="s">
        <v>1949</v>
      </c>
      <c r="C1539" t="s">
        <v>1099</v>
      </c>
      <c r="D1539">
        <v>-4142</v>
      </c>
      <c r="E1539">
        <v>2</v>
      </c>
      <c r="F1539">
        <v>-4142</v>
      </c>
      <c r="G1539">
        <v>2</v>
      </c>
      <c r="H1539">
        <v>-4142</v>
      </c>
      <c r="I1539">
        <v>2</v>
      </c>
      <c r="J1539">
        <v>-4142</v>
      </c>
      <c r="K1539">
        <v>2</v>
      </c>
      <c r="L1539">
        <v>-4142</v>
      </c>
      <c r="M1539">
        <v>2</v>
      </c>
      <c r="N1539">
        <v>-4142</v>
      </c>
      <c r="O1539">
        <v>2</v>
      </c>
    </row>
    <row r="1540" spans="1:15">
      <c r="A1540" t="s">
        <v>380</v>
      </c>
      <c r="B1540" t="s">
        <v>1950</v>
      </c>
      <c r="C1540" t="s">
        <v>1099</v>
      </c>
      <c r="D1540">
        <v>-4142</v>
      </c>
      <c r="E1540">
        <v>2</v>
      </c>
      <c r="F1540">
        <v>-4142</v>
      </c>
      <c r="G1540">
        <v>2</v>
      </c>
      <c r="H1540">
        <v>-4142</v>
      </c>
      <c r="I1540">
        <v>2</v>
      </c>
      <c r="J1540">
        <v>-4142</v>
      </c>
      <c r="K1540">
        <v>2</v>
      </c>
      <c r="L1540">
        <v>-4142</v>
      </c>
      <c r="M1540">
        <v>2</v>
      </c>
      <c r="N1540">
        <v>-4142</v>
      </c>
      <c r="O1540">
        <v>2</v>
      </c>
    </row>
    <row r="1541" spans="1:15">
      <c r="A1541" t="s">
        <v>380</v>
      </c>
      <c r="B1541" t="s">
        <v>1951</v>
      </c>
      <c r="C1541" t="s">
        <v>1099</v>
      </c>
      <c r="D1541">
        <v>-4142</v>
      </c>
      <c r="E1541">
        <v>2</v>
      </c>
      <c r="F1541">
        <v>-4142</v>
      </c>
      <c r="G1541">
        <v>2</v>
      </c>
      <c r="H1541">
        <v>-4142</v>
      </c>
      <c r="I1541">
        <v>2</v>
      </c>
      <c r="J1541">
        <v>-4142</v>
      </c>
      <c r="K1541">
        <v>2</v>
      </c>
      <c r="L1541">
        <v>-4142</v>
      </c>
      <c r="M1541">
        <v>2</v>
      </c>
      <c r="N1541">
        <v>-4142</v>
      </c>
      <c r="O1541">
        <v>2</v>
      </c>
    </row>
    <row r="1542" spans="1:15">
      <c r="A1542" t="s">
        <v>380</v>
      </c>
      <c r="B1542" t="s">
        <v>1952</v>
      </c>
      <c r="C1542" t="s">
        <v>1099</v>
      </c>
      <c r="D1542">
        <v>-4142</v>
      </c>
      <c r="E1542">
        <v>2</v>
      </c>
      <c r="F1542">
        <v>-4142</v>
      </c>
      <c r="G1542">
        <v>2</v>
      </c>
      <c r="H1542">
        <v>-4142</v>
      </c>
      <c r="I1542">
        <v>2</v>
      </c>
      <c r="J1542">
        <v>-4142</v>
      </c>
      <c r="K1542">
        <v>2</v>
      </c>
      <c r="L1542">
        <v>-4142</v>
      </c>
      <c r="M1542">
        <v>2</v>
      </c>
      <c r="N1542">
        <v>-4142</v>
      </c>
      <c r="O1542">
        <v>2</v>
      </c>
    </row>
    <row r="1543" spans="1:15">
      <c r="A1543" t="s">
        <v>380</v>
      </c>
      <c r="B1543" t="s">
        <v>1953</v>
      </c>
      <c r="C1543" t="s">
        <v>1099</v>
      </c>
      <c r="D1543">
        <v>-4142</v>
      </c>
      <c r="E1543">
        <v>2</v>
      </c>
      <c r="F1543">
        <v>-4142</v>
      </c>
      <c r="G1543">
        <v>2</v>
      </c>
      <c r="H1543">
        <v>-4142</v>
      </c>
      <c r="I1543">
        <v>2</v>
      </c>
      <c r="J1543">
        <v>-4142</v>
      </c>
      <c r="K1543">
        <v>2</v>
      </c>
      <c r="L1543">
        <v>-4142</v>
      </c>
      <c r="M1543">
        <v>2</v>
      </c>
      <c r="N1543">
        <v>-4142</v>
      </c>
      <c r="O1543">
        <v>2</v>
      </c>
    </row>
    <row r="1544" spans="1:15">
      <c r="A1544" t="s">
        <v>380</v>
      </c>
      <c r="B1544" t="s">
        <v>1954</v>
      </c>
      <c r="C1544" t="s">
        <v>1099</v>
      </c>
      <c r="D1544">
        <v>-4142</v>
      </c>
      <c r="E1544">
        <v>2</v>
      </c>
      <c r="F1544">
        <v>-4142</v>
      </c>
      <c r="G1544">
        <v>2</v>
      </c>
      <c r="H1544">
        <v>-4142</v>
      </c>
      <c r="I1544">
        <v>2</v>
      </c>
      <c r="J1544">
        <v>-4142</v>
      </c>
      <c r="K1544">
        <v>2</v>
      </c>
      <c r="L1544">
        <v>-4142</v>
      </c>
      <c r="M1544">
        <v>2</v>
      </c>
      <c r="N1544">
        <v>-4142</v>
      </c>
      <c r="O1544">
        <v>2</v>
      </c>
    </row>
    <row r="1545" spans="1:15">
      <c r="A1545" t="s">
        <v>380</v>
      </c>
      <c r="B1545" t="s">
        <v>1955</v>
      </c>
      <c r="C1545" t="s">
        <v>1099</v>
      </c>
      <c r="D1545">
        <v>-4142</v>
      </c>
      <c r="E1545">
        <v>2</v>
      </c>
      <c r="F1545">
        <v>-4142</v>
      </c>
      <c r="G1545">
        <v>2</v>
      </c>
      <c r="H1545">
        <v>-4142</v>
      </c>
      <c r="I1545">
        <v>2</v>
      </c>
      <c r="J1545">
        <v>-4142</v>
      </c>
      <c r="K1545">
        <v>2</v>
      </c>
      <c r="L1545">
        <v>-4142</v>
      </c>
      <c r="M1545">
        <v>2</v>
      </c>
      <c r="N1545">
        <v>-4142</v>
      </c>
      <c r="O1545">
        <v>2</v>
      </c>
    </row>
    <row r="1546" spans="1:15">
      <c r="A1546" t="s">
        <v>380</v>
      </c>
      <c r="B1546" t="s">
        <v>1956</v>
      </c>
      <c r="C1546" t="s">
        <v>1099</v>
      </c>
      <c r="D1546">
        <v>-4142</v>
      </c>
      <c r="E1546">
        <v>2</v>
      </c>
      <c r="F1546">
        <v>-4142</v>
      </c>
      <c r="G1546">
        <v>2</v>
      </c>
      <c r="H1546">
        <v>-4142</v>
      </c>
      <c r="I1546">
        <v>2</v>
      </c>
      <c r="J1546">
        <v>-4142</v>
      </c>
      <c r="K1546">
        <v>2</v>
      </c>
      <c r="L1546">
        <v>-4142</v>
      </c>
      <c r="M1546">
        <v>2</v>
      </c>
      <c r="N1546">
        <v>-4142</v>
      </c>
      <c r="O1546">
        <v>2</v>
      </c>
    </row>
    <row r="1547" spans="1:15">
      <c r="A1547" t="s">
        <v>380</v>
      </c>
      <c r="B1547" t="s">
        <v>1957</v>
      </c>
      <c r="C1547" t="s">
        <v>1099</v>
      </c>
      <c r="D1547">
        <v>-4142</v>
      </c>
      <c r="E1547">
        <v>2</v>
      </c>
      <c r="F1547">
        <v>-4142</v>
      </c>
      <c r="G1547">
        <v>2</v>
      </c>
      <c r="H1547">
        <v>-4142</v>
      </c>
      <c r="I1547">
        <v>2</v>
      </c>
      <c r="J1547">
        <v>-4142</v>
      </c>
      <c r="K1547">
        <v>2</v>
      </c>
      <c r="L1547">
        <v>-4142</v>
      </c>
      <c r="M1547">
        <v>2</v>
      </c>
      <c r="N1547">
        <v>-4142</v>
      </c>
      <c r="O1547">
        <v>2</v>
      </c>
    </row>
    <row r="1548" spans="1:15">
      <c r="A1548" t="s">
        <v>380</v>
      </c>
      <c r="B1548" t="s">
        <v>1958</v>
      </c>
      <c r="C1548" t="s">
        <v>1099</v>
      </c>
      <c r="D1548">
        <v>-4142</v>
      </c>
      <c r="E1548">
        <v>2</v>
      </c>
      <c r="F1548">
        <v>-4142</v>
      </c>
      <c r="G1548">
        <v>2</v>
      </c>
      <c r="H1548">
        <v>-4142</v>
      </c>
      <c r="I1548">
        <v>2</v>
      </c>
      <c r="J1548">
        <v>-4142</v>
      </c>
      <c r="K1548">
        <v>2</v>
      </c>
      <c r="L1548">
        <v>-4142</v>
      </c>
      <c r="M1548">
        <v>2</v>
      </c>
      <c r="N1548">
        <v>-4142</v>
      </c>
      <c r="O1548">
        <v>2</v>
      </c>
    </row>
    <row r="1549" spans="1:15">
      <c r="A1549" t="s">
        <v>380</v>
      </c>
      <c r="B1549" t="s">
        <v>1959</v>
      </c>
      <c r="C1549" t="s">
        <v>1099</v>
      </c>
      <c r="D1549">
        <v>-4142</v>
      </c>
      <c r="E1549">
        <v>2</v>
      </c>
      <c r="F1549">
        <v>-4142</v>
      </c>
      <c r="G1549">
        <v>2</v>
      </c>
      <c r="H1549">
        <v>-4142</v>
      </c>
      <c r="I1549">
        <v>2</v>
      </c>
      <c r="J1549">
        <v>-4142</v>
      </c>
      <c r="K1549">
        <v>2</v>
      </c>
      <c r="L1549">
        <v>-4142</v>
      </c>
      <c r="M1549">
        <v>2</v>
      </c>
      <c r="N1549">
        <v>-4142</v>
      </c>
      <c r="O1549">
        <v>2</v>
      </c>
    </row>
    <row r="1550" spans="1:15">
      <c r="A1550" t="s">
        <v>380</v>
      </c>
      <c r="B1550" t="s">
        <v>1960</v>
      </c>
      <c r="C1550" t="s">
        <v>1099</v>
      </c>
      <c r="D1550">
        <v>-4142</v>
      </c>
      <c r="E1550">
        <v>2</v>
      </c>
      <c r="F1550">
        <v>-4142</v>
      </c>
      <c r="G1550">
        <v>2</v>
      </c>
      <c r="H1550">
        <v>-4142</v>
      </c>
      <c r="I1550">
        <v>2</v>
      </c>
      <c r="J1550">
        <v>-4142</v>
      </c>
      <c r="K1550">
        <v>2</v>
      </c>
      <c r="L1550">
        <v>-4142</v>
      </c>
      <c r="M1550">
        <v>2</v>
      </c>
      <c r="N1550">
        <v>-4142</v>
      </c>
      <c r="O1550">
        <v>2</v>
      </c>
    </row>
    <row r="1551" spans="1:15">
      <c r="A1551" t="s">
        <v>380</v>
      </c>
      <c r="B1551" t="s">
        <v>1961</v>
      </c>
      <c r="C1551" t="s">
        <v>1099</v>
      </c>
      <c r="D1551">
        <v>-4142</v>
      </c>
      <c r="E1551">
        <v>2</v>
      </c>
      <c r="F1551">
        <v>-4142</v>
      </c>
      <c r="G1551">
        <v>2</v>
      </c>
      <c r="H1551">
        <v>-4142</v>
      </c>
      <c r="I1551">
        <v>2</v>
      </c>
      <c r="J1551">
        <v>-4142</v>
      </c>
      <c r="K1551">
        <v>2</v>
      </c>
      <c r="L1551">
        <v>-4142</v>
      </c>
      <c r="M1551">
        <v>2</v>
      </c>
      <c r="N1551">
        <v>-4142</v>
      </c>
      <c r="O1551">
        <v>2</v>
      </c>
    </row>
    <row r="1552" spans="1:15">
      <c r="A1552" t="s">
        <v>380</v>
      </c>
      <c r="B1552" t="s">
        <v>1082</v>
      </c>
      <c r="C1552" t="s">
        <v>1099</v>
      </c>
      <c r="D1552">
        <v>-4142</v>
      </c>
      <c r="E1552">
        <v>2</v>
      </c>
      <c r="F1552">
        <v>-4142</v>
      </c>
      <c r="G1552">
        <v>2</v>
      </c>
      <c r="H1552">
        <v>-4142</v>
      </c>
      <c r="I1552">
        <v>2</v>
      </c>
      <c r="J1552">
        <v>-4142</v>
      </c>
      <c r="K1552">
        <v>2</v>
      </c>
      <c r="L1552">
        <v>-4142</v>
      </c>
      <c r="M1552">
        <v>2</v>
      </c>
      <c r="N1552">
        <v>-4142</v>
      </c>
      <c r="O1552">
        <v>2</v>
      </c>
    </row>
    <row r="1553" spans="1:15">
      <c r="A1553" t="s">
        <v>380</v>
      </c>
      <c r="B1553" t="s">
        <v>1083</v>
      </c>
      <c r="C1553" t="s">
        <v>1099</v>
      </c>
      <c r="D1553">
        <v>-4142</v>
      </c>
      <c r="E1553">
        <v>2</v>
      </c>
      <c r="F1553">
        <v>-4142</v>
      </c>
      <c r="G1553">
        <v>2</v>
      </c>
      <c r="H1553">
        <v>-4142</v>
      </c>
      <c r="I1553">
        <v>2</v>
      </c>
      <c r="J1553">
        <v>-4142</v>
      </c>
      <c r="K1553">
        <v>2</v>
      </c>
      <c r="L1553">
        <v>-4142</v>
      </c>
      <c r="M1553">
        <v>2</v>
      </c>
      <c r="N1553">
        <v>-4142</v>
      </c>
      <c r="O1553">
        <v>2</v>
      </c>
    </row>
    <row r="1554" spans="1:15">
      <c r="A1554" t="s">
        <v>380</v>
      </c>
      <c r="B1554" t="s">
        <v>1084</v>
      </c>
      <c r="C1554" t="s">
        <v>1099</v>
      </c>
      <c r="D1554">
        <v>-4142</v>
      </c>
      <c r="E1554">
        <v>2</v>
      </c>
      <c r="F1554">
        <v>-4142</v>
      </c>
      <c r="G1554">
        <v>2</v>
      </c>
      <c r="H1554">
        <v>-4142</v>
      </c>
      <c r="I1554">
        <v>2</v>
      </c>
      <c r="J1554">
        <v>-4142</v>
      </c>
      <c r="K1554">
        <v>2</v>
      </c>
      <c r="L1554">
        <v>-4142</v>
      </c>
      <c r="M1554">
        <v>2</v>
      </c>
      <c r="N1554">
        <v>-4142</v>
      </c>
      <c r="O1554">
        <v>2</v>
      </c>
    </row>
    <row r="1555" spans="1:15">
      <c r="A1555" t="s">
        <v>380</v>
      </c>
      <c r="B1555" t="s">
        <v>1085</v>
      </c>
      <c r="C1555" t="s">
        <v>1099</v>
      </c>
      <c r="D1555">
        <v>-4142</v>
      </c>
      <c r="E1555">
        <v>2</v>
      </c>
      <c r="F1555">
        <v>-4142</v>
      </c>
      <c r="G1555">
        <v>2</v>
      </c>
      <c r="H1555">
        <v>-4142</v>
      </c>
      <c r="I1555">
        <v>2</v>
      </c>
      <c r="J1555">
        <v>-4142</v>
      </c>
      <c r="K1555">
        <v>2</v>
      </c>
      <c r="L1555">
        <v>-4142</v>
      </c>
      <c r="M1555">
        <v>2</v>
      </c>
      <c r="N1555">
        <v>-4142</v>
      </c>
      <c r="O1555">
        <v>2</v>
      </c>
    </row>
    <row r="1556" spans="1:15">
      <c r="A1556" t="s">
        <v>380</v>
      </c>
      <c r="B1556" t="s">
        <v>1086</v>
      </c>
      <c r="C1556" t="s">
        <v>1099</v>
      </c>
      <c r="D1556">
        <v>-4142</v>
      </c>
      <c r="E1556">
        <v>2</v>
      </c>
      <c r="F1556">
        <v>-4142</v>
      </c>
      <c r="G1556">
        <v>2</v>
      </c>
      <c r="H1556">
        <v>-4142</v>
      </c>
      <c r="I1556">
        <v>2</v>
      </c>
      <c r="J1556">
        <v>-4142</v>
      </c>
      <c r="K1556">
        <v>2</v>
      </c>
      <c r="L1556">
        <v>-4142</v>
      </c>
      <c r="M1556">
        <v>2</v>
      </c>
      <c r="N1556">
        <v>-4142</v>
      </c>
      <c r="O1556">
        <v>2</v>
      </c>
    </row>
    <row r="1557" spans="1:15">
      <c r="A1557" t="s">
        <v>380</v>
      </c>
      <c r="B1557" t="s">
        <v>1087</v>
      </c>
      <c r="C1557" t="s">
        <v>1099</v>
      </c>
      <c r="D1557">
        <v>-4142</v>
      </c>
      <c r="E1557">
        <v>2</v>
      </c>
      <c r="F1557">
        <v>-4142</v>
      </c>
      <c r="G1557">
        <v>2</v>
      </c>
      <c r="H1557">
        <v>-4142</v>
      </c>
      <c r="I1557">
        <v>2</v>
      </c>
      <c r="J1557">
        <v>-4142</v>
      </c>
      <c r="K1557">
        <v>2</v>
      </c>
      <c r="L1557">
        <v>-4142</v>
      </c>
      <c r="M1557">
        <v>2</v>
      </c>
      <c r="N1557">
        <v>-4142</v>
      </c>
      <c r="O1557">
        <v>2</v>
      </c>
    </row>
    <row r="1558" spans="1:15">
      <c r="A1558" t="s">
        <v>380</v>
      </c>
      <c r="B1558" t="s">
        <v>1088</v>
      </c>
      <c r="C1558" t="s">
        <v>1099</v>
      </c>
      <c r="D1558">
        <v>-4142</v>
      </c>
      <c r="E1558">
        <v>2</v>
      </c>
      <c r="F1558">
        <v>-4142</v>
      </c>
      <c r="G1558">
        <v>2</v>
      </c>
      <c r="H1558">
        <v>-4142</v>
      </c>
      <c r="I1558">
        <v>2</v>
      </c>
      <c r="J1558">
        <v>-4142</v>
      </c>
      <c r="K1558">
        <v>2</v>
      </c>
      <c r="L1558">
        <v>-4142</v>
      </c>
      <c r="M1558">
        <v>2</v>
      </c>
      <c r="N1558">
        <v>-4142</v>
      </c>
      <c r="O1558">
        <v>2</v>
      </c>
    </row>
    <row r="1559" spans="1:15">
      <c r="A1559" t="s">
        <v>380</v>
      </c>
      <c r="B1559" t="s">
        <v>1089</v>
      </c>
      <c r="C1559" t="s">
        <v>1099</v>
      </c>
      <c r="D1559">
        <v>-4142</v>
      </c>
      <c r="E1559">
        <v>2</v>
      </c>
      <c r="F1559">
        <v>-4142</v>
      </c>
      <c r="G1559">
        <v>2</v>
      </c>
      <c r="H1559">
        <v>-4142</v>
      </c>
      <c r="I1559">
        <v>2</v>
      </c>
      <c r="J1559">
        <v>-4142</v>
      </c>
      <c r="K1559">
        <v>2</v>
      </c>
      <c r="L1559">
        <v>-4142</v>
      </c>
      <c r="M1559">
        <v>2</v>
      </c>
      <c r="N1559">
        <v>-4142</v>
      </c>
      <c r="O1559">
        <v>2</v>
      </c>
    </row>
    <row r="1560" spans="1:15">
      <c r="A1560" t="s">
        <v>380</v>
      </c>
      <c r="B1560" t="s">
        <v>1090</v>
      </c>
      <c r="C1560" t="s">
        <v>1099</v>
      </c>
      <c r="D1560">
        <v>-4142</v>
      </c>
      <c r="E1560">
        <v>2</v>
      </c>
      <c r="F1560">
        <v>-4142</v>
      </c>
      <c r="G1560">
        <v>2</v>
      </c>
      <c r="H1560">
        <v>-4142</v>
      </c>
      <c r="I1560">
        <v>2</v>
      </c>
      <c r="J1560">
        <v>-4142</v>
      </c>
      <c r="K1560">
        <v>2</v>
      </c>
      <c r="L1560">
        <v>-4142</v>
      </c>
      <c r="M1560">
        <v>2</v>
      </c>
      <c r="N1560">
        <v>-4142</v>
      </c>
      <c r="O1560">
        <v>2</v>
      </c>
    </row>
    <row r="1561" spans="1:15">
      <c r="A1561" t="s">
        <v>380</v>
      </c>
      <c r="B1561" t="s">
        <v>1091</v>
      </c>
      <c r="C1561" t="s">
        <v>1099</v>
      </c>
      <c r="D1561">
        <v>-4142</v>
      </c>
      <c r="E1561">
        <v>2</v>
      </c>
      <c r="F1561">
        <v>-4142</v>
      </c>
      <c r="G1561">
        <v>2</v>
      </c>
      <c r="H1561">
        <v>-4142</v>
      </c>
      <c r="I1561">
        <v>2</v>
      </c>
      <c r="J1561">
        <v>-4142</v>
      </c>
      <c r="K1561">
        <v>2</v>
      </c>
      <c r="L1561">
        <v>-4142</v>
      </c>
      <c r="M1561">
        <v>2</v>
      </c>
      <c r="N1561">
        <v>-4142</v>
      </c>
      <c r="O1561">
        <v>2</v>
      </c>
    </row>
    <row r="1562" spans="1:15">
      <c r="A1562" t="s">
        <v>380</v>
      </c>
      <c r="B1562" t="s">
        <v>1092</v>
      </c>
      <c r="C1562" t="s">
        <v>1099</v>
      </c>
      <c r="D1562">
        <v>-4142</v>
      </c>
      <c r="E1562">
        <v>2</v>
      </c>
      <c r="F1562">
        <v>-4142</v>
      </c>
      <c r="G1562">
        <v>2</v>
      </c>
      <c r="H1562">
        <v>-4142</v>
      </c>
      <c r="I1562">
        <v>2</v>
      </c>
      <c r="J1562">
        <v>-4142</v>
      </c>
      <c r="K1562">
        <v>2</v>
      </c>
      <c r="L1562">
        <v>-4142</v>
      </c>
      <c r="M1562">
        <v>2</v>
      </c>
      <c r="N1562">
        <v>-4142</v>
      </c>
      <c r="O1562">
        <v>2</v>
      </c>
    </row>
    <row r="1563" spans="1:15">
      <c r="A1563" t="s">
        <v>380</v>
      </c>
      <c r="B1563" t="s">
        <v>1093</v>
      </c>
      <c r="C1563" t="s">
        <v>1099</v>
      </c>
      <c r="D1563">
        <v>-4142</v>
      </c>
      <c r="E1563">
        <v>2</v>
      </c>
      <c r="F1563">
        <v>-4142</v>
      </c>
      <c r="G1563">
        <v>2</v>
      </c>
      <c r="H1563">
        <v>-4142</v>
      </c>
      <c r="I1563">
        <v>2</v>
      </c>
      <c r="J1563">
        <v>-4142</v>
      </c>
      <c r="K1563">
        <v>2</v>
      </c>
      <c r="L1563">
        <v>-4142</v>
      </c>
      <c r="M1563">
        <v>2</v>
      </c>
      <c r="N1563">
        <v>-4142</v>
      </c>
      <c r="O1563">
        <v>2</v>
      </c>
    </row>
    <row r="1564" spans="1:15">
      <c r="A1564" t="s">
        <v>380</v>
      </c>
      <c r="B1564" t="s">
        <v>1094</v>
      </c>
      <c r="C1564" t="s">
        <v>1099</v>
      </c>
      <c r="D1564">
        <v>-4142</v>
      </c>
      <c r="E1564">
        <v>2</v>
      </c>
      <c r="F1564">
        <v>-4142</v>
      </c>
      <c r="G1564">
        <v>2</v>
      </c>
      <c r="H1564">
        <v>-4142</v>
      </c>
      <c r="I1564">
        <v>2</v>
      </c>
      <c r="J1564">
        <v>-4142</v>
      </c>
      <c r="K1564">
        <v>2</v>
      </c>
      <c r="L1564">
        <v>-4142</v>
      </c>
      <c r="M1564">
        <v>2</v>
      </c>
      <c r="N1564">
        <v>-4142</v>
      </c>
      <c r="O1564">
        <v>2</v>
      </c>
    </row>
    <row r="1565" spans="1:15">
      <c r="A1565" t="s">
        <v>380</v>
      </c>
      <c r="B1565" t="s">
        <v>1095</v>
      </c>
      <c r="C1565" t="s">
        <v>1099</v>
      </c>
      <c r="D1565">
        <v>-4142</v>
      </c>
      <c r="E1565">
        <v>2</v>
      </c>
      <c r="F1565">
        <v>-4142</v>
      </c>
      <c r="G1565">
        <v>2</v>
      </c>
      <c r="H1565">
        <v>-4142</v>
      </c>
      <c r="I1565">
        <v>2</v>
      </c>
      <c r="J1565">
        <v>-4142</v>
      </c>
      <c r="K1565">
        <v>2</v>
      </c>
      <c r="L1565">
        <v>-4142</v>
      </c>
      <c r="M1565">
        <v>2</v>
      </c>
      <c r="N1565">
        <v>-4142</v>
      </c>
      <c r="O1565">
        <v>2</v>
      </c>
    </row>
    <row r="1566" spans="1:15">
      <c r="A1566" t="s">
        <v>380</v>
      </c>
      <c r="B1566" t="s">
        <v>1962</v>
      </c>
      <c r="C1566" t="s">
        <v>1099</v>
      </c>
      <c r="D1566">
        <v>-4142</v>
      </c>
      <c r="E1566">
        <v>2</v>
      </c>
      <c r="F1566">
        <v>-4142</v>
      </c>
      <c r="G1566">
        <v>2</v>
      </c>
      <c r="H1566">
        <v>-4142</v>
      </c>
      <c r="I1566">
        <v>2</v>
      </c>
      <c r="J1566">
        <v>-4142</v>
      </c>
      <c r="K1566">
        <v>2</v>
      </c>
      <c r="L1566">
        <v>-4142</v>
      </c>
      <c r="M1566">
        <v>2</v>
      </c>
      <c r="N1566">
        <v>-4142</v>
      </c>
      <c r="O1566">
        <v>2</v>
      </c>
    </row>
    <row r="1567" spans="1:15">
      <c r="A1567" t="s">
        <v>380</v>
      </c>
      <c r="B1567" t="s">
        <v>1963</v>
      </c>
      <c r="C1567" t="s">
        <v>1099</v>
      </c>
      <c r="D1567">
        <v>-4142</v>
      </c>
      <c r="E1567">
        <v>2</v>
      </c>
      <c r="F1567">
        <v>-4142</v>
      </c>
      <c r="G1567">
        <v>2</v>
      </c>
      <c r="H1567">
        <v>-4142</v>
      </c>
      <c r="I1567">
        <v>2</v>
      </c>
      <c r="J1567">
        <v>-4142</v>
      </c>
      <c r="K1567">
        <v>2</v>
      </c>
      <c r="L1567">
        <v>-4142</v>
      </c>
      <c r="M1567">
        <v>2</v>
      </c>
      <c r="N1567">
        <v>-4142</v>
      </c>
      <c r="O1567">
        <v>2</v>
      </c>
    </row>
    <row r="1568" spans="1:15">
      <c r="A1568" t="s">
        <v>380</v>
      </c>
      <c r="B1568" t="s">
        <v>1964</v>
      </c>
      <c r="C1568" t="s">
        <v>1099</v>
      </c>
      <c r="D1568">
        <v>-4142</v>
      </c>
      <c r="E1568">
        <v>2</v>
      </c>
      <c r="F1568">
        <v>-4142</v>
      </c>
      <c r="G1568">
        <v>2</v>
      </c>
      <c r="H1568">
        <v>-4142</v>
      </c>
      <c r="I1568">
        <v>2</v>
      </c>
      <c r="J1568">
        <v>-4142</v>
      </c>
      <c r="K1568">
        <v>2</v>
      </c>
      <c r="L1568">
        <v>-4142</v>
      </c>
      <c r="M1568">
        <v>2</v>
      </c>
      <c r="N1568">
        <v>-4142</v>
      </c>
      <c r="O1568">
        <v>2</v>
      </c>
    </row>
    <row r="1569" spans="1:17">
      <c r="A1569" t="s">
        <v>380</v>
      </c>
      <c r="B1569" t="s">
        <v>1965</v>
      </c>
      <c r="C1569" t="s">
        <v>1099</v>
      </c>
      <c r="D1569">
        <v>-4142</v>
      </c>
      <c r="E1569">
        <v>2</v>
      </c>
      <c r="F1569">
        <v>-4142</v>
      </c>
      <c r="G1569">
        <v>2</v>
      </c>
      <c r="H1569">
        <v>-4142</v>
      </c>
      <c r="I1569">
        <v>2</v>
      </c>
      <c r="J1569">
        <v>-4142</v>
      </c>
      <c r="K1569">
        <v>2</v>
      </c>
      <c r="L1569">
        <v>-4142</v>
      </c>
      <c r="M1569">
        <v>2</v>
      </c>
      <c r="N1569">
        <v>-4142</v>
      </c>
      <c r="O1569">
        <v>2</v>
      </c>
    </row>
    <row r="1570" spans="1:17">
      <c r="A1570" t="s">
        <v>380</v>
      </c>
      <c r="B1570" t="s">
        <v>1966</v>
      </c>
      <c r="C1570" t="s">
        <v>1099</v>
      </c>
      <c r="D1570">
        <v>-4142</v>
      </c>
      <c r="E1570">
        <v>2</v>
      </c>
      <c r="F1570">
        <v>-4142</v>
      </c>
      <c r="G1570">
        <v>2</v>
      </c>
      <c r="H1570">
        <v>-4142</v>
      </c>
      <c r="I1570">
        <v>2</v>
      </c>
      <c r="J1570">
        <v>-4142</v>
      </c>
      <c r="K1570">
        <v>2</v>
      </c>
      <c r="L1570">
        <v>-4142</v>
      </c>
      <c r="M1570">
        <v>2</v>
      </c>
      <c r="N1570">
        <v>-4142</v>
      </c>
      <c r="O1570">
        <v>2</v>
      </c>
    </row>
    <row r="1571" spans="1:17">
      <c r="A1571" t="s">
        <v>380</v>
      </c>
      <c r="B1571" t="s">
        <v>1967</v>
      </c>
      <c r="C1571" t="s">
        <v>1099</v>
      </c>
      <c r="D1571">
        <v>-4142</v>
      </c>
      <c r="E1571">
        <v>2</v>
      </c>
      <c r="F1571">
        <v>-4142</v>
      </c>
      <c r="G1571">
        <v>2</v>
      </c>
      <c r="H1571">
        <v>-4142</v>
      </c>
      <c r="I1571">
        <v>2</v>
      </c>
      <c r="J1571">
        <v>-4142</v>
      </c>
      <c r="K1571">
        <v>2</v>
      </c>
      <c r="L1571">
        <v>-4142</v>
      </c>
      <c r="M1571">
        <v>2</v>
      </c>
      <c r="N1571">
        <v>-4142</v>
      </c>
      <c r="O1571">
        <v>2</v>
      </c>
    </row>
    <row r="1572" spans="1:17">
      <c r="A1572" t="s">
        <v>380</v>
      </c>
      <c r="B1572" t="s">
        <v>1968</v>
      </c>
      <c r="C1572" t="s">
        <v>1099</v>
      </c>
      <c r="D1572">
        <v>-4142</v>
      </c>
      <c r="E1572">
        <v>2</v>
      </c>
      <c r="F1572">
        <v>-4142</v>
      </c>
      <c r="G1572">
        <v>2</v>
      </c>
      <c r="H1572">
        <v>-4142</v>
      </c>
      <c r="I1572">
        <v>2</v>
      </c>
      <c r="J1572">
        <v>-4142</v>
      </c>
      <c r="K1572">
        <v>2</v>
      </c>
      <c r="L1572">
        <v>-4142</v>
      </c>
      <c r="M1572">
        <v>2</v>
      </c>
      <c r="N1572">
        <v>-4142</v>
      </c>
      <c r="O1572">
        <v>2</v>
      </c>
    </row>
    <row r="1573" spans="1:17">
      <c r="A1573" t="s">
        <v>380</v>
      </c>
      <c r="B1573" t="s">
        <v>1969</v>
      </c>
      <c r="C1573" t="s">
        <v>1099</v>
      </c>
      <c r="D1573">
        <v>-4142</v>
      </c>
      <c r="E1573">
        <v>2</v>
      </c>
      <c r="F1573">
        <v>-4142</v>
      </c>
      <c r="G1573">
        <v>2</v>
      </c>
      <c r="H1573">
        <v>-4142</v>
      </c>
      <c r="I1573">
        <v>2</v>
      </c>
      <c r="J1573">
        <v>-4142</v>
      </c>
      <c r="K1573">
        <v>2</v>
      </c>
      <c r="L1573">
        <v>-4142</v>
      </c>
      <c r="M1573">
        <v>2</v>
      </c>
      <c r="N1573">
        <v>-4142</v>
      </c>
      <c r="O1573">
        <v>2</v>
      </c>
    </row>
    <row r="1574" spans="1:17">
      <c r="A1574" t="s">
        <v>380</v>
      </c>
      <c r="B1574" t="s">
        <v>1970</v>
      </c>
      <c r="C1574" t="s">
        <v>1099</v>
      </c>
      <c r="D1574">
        <v>-4142</v>
      </c>
      <c r="E1574">
        <v>2</v>
      </c>
      <c r="F1574">
        <v>-4142</v>
      </c>
      <c r="G1574">
        <v>2</v>
      </c>
      <c r="H1574">
        <v>-4142</v>
      </c>
      <c r="I1574">
        <v>2</v>
      </c>
      <c r="J1574">
        <v>-4142</v>
      </c>
      <c r="K1574">
        <v>2</v>
      </c>
      <c r="L1574">
        <v>-4142</v>
      </c>
      <c r="M1574">
        <v>2</v>
      </c>
      <c r="N1574">
        <v>-4142</v>
      </c>
      <c r="O1574">
        <v>2</v>
      </c>
    </row>
    <row r="1575" spans="1:17">
      <c r="A1575" t="s">
        <v>380</v>
      </c>
      <c r="B1575" t="s">
        <v>1971</v>
      </c>
      <c r="C1575" t="s">
        <v>1099</v>
      </c>
      <c r="D1575">
        <v>-4142</v>
      </c>
      <c r="E1575">
        <v>2</v>
      </c>
      <c r="F1575">
        <v>-4142</v>
      </c>
      <c r="G1575">
        <v>2</v>
      </c>
      <c r="H1575">
        <v>-4142</v>
      </c>
      <c r="I1575">
        <v>2</v>
      </c>
      <c r="J1575">
        <v>-4142</v>
      </c>
      <c r="K1575">
        <v>2</v>
      </c>
      <c r="L1575">
        <v>-4142</v>
      </c>
      <c r="M1575">
        <v>2</v>
      </c>
      <c r="N1575">
        <v>-4142</v>
      </c>
      <c r="O1575">
        <v>2</v>
      </c>
    </row>
    <row r="1576" spans="1:17">
      <c r="A1576" t="s">
        <v>380</v>
      </c>
      <c r="B1576" t="s">
        <v>1972</v>
      </c>
      <c r="C1576" t="s">
        <v>1099</v>
      </c>
      <c r="D1576">
        <v>-4142</v>
      </c>
      <c r="E1576">
        <v>2</v>
      </c>
      <c r="F1576">
        <v>-4142</v>
      </c>
      <c r="G1576">
        <v>2</v>
      </c>
      <c r="H1576">
        <v>-4142</v>
      </c>
      <c r="I1576">
        <v>2</v>
      </c>
      <c r="J1576">
        <v>-4142</v>
      </c>
      <c r="K1576">
        <v>2</v>
      </c>
      <c r="L1576">
        <v>-4142</v>
      </c>
      <c r="M1576">
        <v>2</v>
      </c>
      <c r="N1576">
        <v>-4142</v>
      </c>
      <c r="O1576">
        <v>2</v>
      </c>
    </row>
    <row r="1577" spans="1:17">
      <c r="A1577" t="s">
        <v>380</v>
      </c>
      <c r="B1577" t="s">
        <v>1973</v>
      </c>
      <c r="C1577" t="s">
        <v>1099</v>
      </c>
      <c r="D1577">
        <v>-4142</v>
      </c>
      <c r="E1577">
        <v>2</v>
      </c>
      <c r="F1577">
        <v>-4142</v>
      </c>
      <c r="G1577">
        <v>2</v>
      </c>
      <c r="H1577">
        <v>-4142</v>
      </c>
      <c r="I1577">
        <v>2</v>
      </c>
      <c r="J1577">
        <v>-4142</v>
      </c>
      <c r="K1577">
        <v>2</v>
      </c>
      <c r="L1577">
        <v>-4142</v>
      </c>
      <c r="M1577">
        <v>2</v>
      </c>
      <c r="N1577">
        <v>-4142</v>
      </c>
      <c r="O1577">
        <v>2</v>
      </c>
    </row>
    <row r="1578" spans="1:17">
      <c r="A1578" t="s">
        <v>380</v>
      </c>
      <c r="B1578" t="s">
        <v>1974</v>
      </c>
      <c r="C1578" t="s">
        <v>1099</v>
      </c>
      <c r="D1578">
        <v>-4142</v>
      </c>
      <c r="E1578">
        <v>2</v>
      </c>
      <c r="F1578">
        <v>-4142</v>
      </c>
      <c r="G1578">
        <v>2</v>
      </c>
      <c r="H1578">
        <v>-4142</v>
      </c>
      <c r="I1578">
        <v>2</v>
      </c>
      <c r="J1578">
        <v>-4142</v>
      </c>
      <c r="K1578">
        <v>2</v>
      </c>
      <c r="L1578">
        <v>-4142</v>
      </c>
      <c r="M1578">
        <v>2</v>
      </c>
      <c r="N1578">
        <v>-4142</v>
      </c>
      <c r="O1578">
        <v>2</v>
      </c>
    </row>
    <row r="1579" spans="1:17">
      <c r="A1579" t="s">
        <v>380</v>
      </c>
      <c r="B1579" t="s">
        <v>1975</v>
      </c>
      <c r="C1579" t="s">
        <v>1099</v>
      </c>
      <c r="D1579">
        <v>-4142</v>
      </c>
      <c r="E1579">
        <v>2</v>
      </c>
      <c r="F1579">
        <v>-4142</v>
      </c>
      <c r="G1579">
        <v>2</v>
      </c>
      <c r="H1579">
        <v>-4142</v>
      </c>
      <c r="I1579">
        <v>2</v>
      </c>
      <c r="J1579">
        <v>-4142</v>
      </c>
      <c r="K1579">
        <v>2</v>
      </c>
      <c r="L1579">
        <v>-4142</v>
      </c>
      <c r="M1579">
        <v>2</v>
      </c>
      <c r="N1579">
        <v>-4142</v>
      </c>
      <c r="O1579">
        <v>2</v>
      </c>
    </row>
    <row r="1580" spans="1:17">
      <c r="A1580" t="s">
        <v>380</v>
      </c>
      <c r="B1580" t="s">
        <v>1976</v>
      </c>
      <c r="C1580" t="s">
        <v>1099</v>
      </c>
      <c r="D1580">
        <v>-4142</v>
      </c>
      <c r="E1580">
        <v>2</v>
      </c>
      <c r="F1580">
        <v>-4142</v>
      </c>
      <c r="G1580">
        <v>2</v>
      </c>
      <c r="H1580">
        <v>-4142</v>
      </c>
      <c r="I1580">
        <v>2</v>
      </c>
      <c r="J1580">
        <v>-4142</v>
      </c>
      <c r="K1580">
        <v>2</v>
      </c>
      <c r="L1580">
        <v>-4142</v>
      </c>
      <c r="M1580">
        <v>2</v>
      </c>
      <c r="N1580">
        <v>-4142</v>
      </c>
      <c r="O1580">
        <v>2</v>
      </c>
    </row>
    <row r="1581" spans="1:17">
      <c r="A1581" t="s">
        <v>380</v>
      </c>
      <c r="B1581" t="s">
        <v>1977</v>
      </c>
      <c r="C1581" t="s">
        <v>1099</v>
      </c>
      <c r="D1581">
        <v>-4142</v>
      </c>
      <c r="E1581">
        <v>2</v>
      </c>
      <c r="F1581">
        <v>-4142</v>
      </c>
      <c r="G1581">
        <v>2</v>
      </c>
      <c r="H1581">
        <v>-4142</v>
      </c>
      <c r="I1581">
        <v>2</v>
      </c>
      <c r="J1581">
        <v>-4142</v>
      </c>
      <c r="K1581">
        <v>2</v>
      </c>
      <c r="L1581">
        <v>-4142</v>
      </c>
      <c r="M1581">
        <v>2</v>
      </c>
      <c r="N1581">
        <v>-4142</v>
      </c>
      <c r="O1581">
        <v>2</v>
      </c>
    </row>
    <row r="1582" spans="1:17">
      <c r="A1582" t="s">
        <v>380</v>
      </c>
      <c r="B1582" t="s">
        <v>1978</v>
      </c>
      <c r="C1582" t="s">
        <v>1099</v>
      </c>
      <c r="D1582">
        <v>-4142</v>
      </c>
      <c r="E1582">
        <v>2</v>
      </c>
      <c r="F1582">
        <v>-4142</v>
      </c>
      <c r="G1582">
        <v>2</v>
      </c>
      <c r="H1582">
        <v>-4142</v>
      </c>
      <c r="I1582">
        <v>2</v>
      </c>
      <c r="J1582">
        <v>-4142</v>
      </c>
      <c r="K1582">
        <v>2</v>
      </c>
      <c r="L1582">
        <v>-4142</v>
      </c>
      <c r="M1582">
        <v>2</v>
      </c>
      <c r="N1582">
        <v>-4142</v>
      </c>
      <c r="O1582">
        <v>2</v>
      </c>
    </row>
    <row r="1583" spans="1:17">
      <c r="A1583" t="s">
        <v>1096</v>
      </c>
    </row>
    <row r="1584" spans="1:17">
      <c r="A1584" t="s">
        <v>380</v>
      </c>
      <c r="P1584" t="s">
        <v>1097</v>
      </c>
      <c r="Q1584">
        <v>0</v>
      </c>
    </row>
    <row r="1585" spans="1:17">
      <c r="A1585" t="s">
        <v>380</v>
      </c>
      <c r="P1585" t="s">
        <v>1098</v>
      </c>
      <c r="Q1585">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B055B-3B3B-4AB5-B2EF-3327CC42E7D4}">
  <sheetPr codeName="Sheet54">
    <pageSetUpPr fitToPage="1"/>
  </sheetPr>
  <dimension ref="A1:AL555"/>
  <sheetViews>
    <sheetView zoomScale="85" zoomScaleNormal="85" zoomScaleSheetLayoutView="81" workbookViewId="0">
      <pane xSplit="1" ySplit="7" topLeftCell="B8" activePane="bottomRight" state="frozen"/>
      <selection pane="topRight" activeCell="B1" sqref="B1"/>
      <selection pane="bottomLeft" activeCell="A9" sqref="A9"/>
      <selection pane="bottomRight" activeCell="K74" sqref="K74"/>
    </sheetView>
  </sheetViews>
  <sheetFormatPr defaultColWidth="8.85546875" defaultRowHeight="15"/>
  <cols>
    <col min="1" max="1" width="20.5703125" style="506" customWidth="1"/>
    <col min="2" max="2" width="4.42578125" style="1" customWidth="1"/>
    <col min="3" max="3" width="5.5703125" style="1" customWidth="1"/>
    <col min="4" max="6" width="6.7109375" style="1" customWidth="1"/>
    <col min="7" max="7" width="9.5703125" style="1" customWidth="1"/>
    <col min="8" max="10" width="5.7109375" style="1" customWidth="1"/>
    <col min="11" max="11" width="13.5703125" style="1" customWidth="1"/>
    <col min="12" max="12" width="16.42578125" style="1" customWidth="1"/>
    <col min="13" max="14" width="5.7109375" style="1" customWidth="1"/>
    <col min="15" max="17" width="6.7109375" style="1" customWidth="1"/>
    <col min="18" max="18" width="13.5703125" style="1" customWidth="1"/>
    <col min="19" max="21" width="5.7109375" style="1" customWidth="1"/>
    <col min="22" max="22" width="13.5703125" style="1" customWidth="1"/>
    <col min="23" max="23" width="16.5703125" style="1" customWidth="1"/>
    <col min="24" max="24" width="5.5703125" style="34" customWidth="1"/>
    <col min="25" max="25" width="9.7109375" style="34" hidden="1" customWidth="1"/>
    <col min="26" max="26" width="12.28515625" style="34" hidden="1" customWidth="1"/>
    <col min="27" max="27" width="18.28515625" style="34" hidden="1" customWidth="1"/>
    <col min="28" max="28" width="5.7109375" style="1" customWidth="1"/>
    <col min="29" max="31" width="6.7109375" style="1" customWidth="1"/>
    <col min="32" max="32" width="13.5703125" style="1" customWidth="1"/>
    <col min="33" max="35" width="5.7109375" style="1" customWidth="1"/>
    <col min="36" max="36" width="13.5703125" style="1" customWidth="1"/>
    <col min="37" max="37" width="16.5703125" style="1" customWidth="1"/>
    <col min="38" max="38" width="5.5703125" style="34" customWidth="1"/>
    <col min="39" max="16384" width="8.85546875" style="1"/>
  </cols>
  <sheetData>
    <row r="1" spans="1:38" s="506" customFormat="1" ht="11.25" customHeight="1">
      <c r="A1" s="582"/>
      <c r="C1" s="584"/>
      <c r="D1" s="584"/>
      <c r="E1" s="584"/>
      <c r="F1" s="584"/>
      <c r="G1" s="584"/>
      <c r="H1" s="584"/>
      <c r="I1" s="584"/>
      <c r="J1" s="584"/>
      <c r="K1" s="584"/>
      <c r="L1" s="584"/>
      <c r="M1" s="584"/>
      <c r="N1" s="584"/>
      <c r="O1" s="584"/>
      <c r="P1" s="584"/>
      <c r="Q1" s="584"/>
      <c r="R1" s="584"/>
      <c r="S1" s="584"/>
      <c r="T1" s="584"/>
      <c r="U1" s="584"/>
      <c r="V1" s="584"/>
      <c r="W1" s="584"/>
      <c r="X1" s="585"/>
      <c r="Y1" s="585"/>
      <c r="Z1" s="585"/>
      <c r="AA1" s="585"/>
      <c r="AB1" s="584"/>
      <c r="AC1" s="584"/>
      <c r="AD1" s="584"/>
      <c r="AE1" s="584"/>
      <c r="AF1" s="584"/>
      <c r="AG1" s="584"/>
      <c r="AH1" s="584"/>
      <c r="AI1" s="584"/>
      <c r="AJ1" s="584"/>
      <c r="AK1" s="584"/>
      <c r="AL1" s="585"/>
    </row>
    <row r="2" spans="1:38" s="506" customFormat="1" ht="20.100000000000001" customHeight="1">
      <c r="A2" s="582"/>
      <c r="C2" s="584"/>
      <c r="D2" s="1083" t="str">
        <f>IF(I2="","",VLOOKUP(I2,'Input Data'!$I$10:$P$130,8,FALSE))</f>
        <v>MALE STUDENT NO. 1</v>
      </c>
      <c r="E2" s="1084"/>
      <c r="F2" s="1084"/>
      <c r="G2" s="1084"/>
      <c r="H2" s="1085"/>
      <c r="I2" s="1086" t="s">
        <v>2203</v>
      </c>
      <c r="J2" s="1087"/>
      <c r="K2" s="1087"/>
      <c r="L2" s="1087"/>
      <c r="M2" s="1087"/>
      <c r="N2" s="1083" t="str">
        <f>IF(S2="","",VLOOKUP(S2,'Input Data'!$I$10:$P$130,8,FALSE))</f>
        <v>MALE STUDENT NO. 8</v>
      </c>
      <c r="O2" s="1084"/>
      <c r="P2" s="1084"/>
      <c r="Q2" s="1084"/>
      <c r="R2" s="1085"/>
      <c r="S2" s="1086" t="s">
        <v>2128</v>
      </c>
      <c r="T2" s="1087"/>
      <c r="U2" s="1087"/>
      <c r="V2" s="1087"/>
      <c r="W2" s="1087"/>
      <c r="X2" s="587"/>
      <c r="Y2" s="587"/>
      <c r="Z2" s="587"/>
      <c r="AA2" s="588" t="b">
        <v>0</v>
      </c>
      <c r="AB2" s="1083" t="str">
        <f>IF(AG2="","",VLOOKUP(AG2,'Input Data'!$I$10:$P$130,8,FALSE))</f>
        <v>MALE STUDENT NO. 8</v>
      </c>
      <c r="AC2" s="1084"/>
      <c r="AD2" s="1084"/>
      <c r="AE2" s="1084"/>
      <c r="AF2" s="1085"/>
      <c r="AG2" s="1086" t="s">
        <v>2128</v>
      </c>
      <c r="AH2" s="1087"/>
      <c r="AI2" s="1087"/>
      <c r="AJ2" s="1087"/>
      <c r="AK2" s="1087"/>
      <c r="AL2" s="587"/>
    </row>
    <row r="3" spans="1:38" s="506" customFormat="1" ht="5.85" customHeight="1">
      <c r="A3" s="582"/>
      <c r="C3" s="584"/>
      <c r="D3" s="589"/>
      <c r="E3" s="590"/>
      <c r="F3" s="590"/>
      <c r="G3" s="590"/>
      <c r="H3" s="590"/>
      <c r="I3" s="596"/>
      <c r="J3" s="596"/>
      <c r="K3" s="596"/>
      <c r="L3" s="596"/>
      <c r="M3" s="596"/>
      <c r="N3" s="586"/>
      <c r="O3" s="586"/>
      <c r="P3" s="586"/>
      <c r="Q3" s="586"/>
      <c r="R3" s="586"/>
      <c r="S3" s="586"/>
      <c r="T3" s="586"/>
      <c r="U3" s="586"/>
      <c r="V3" s="586"/>
      <c r="W3" s="586"/>
      <c r="X3" s="587"/>
      <c r="Y3" s="587"/>
      <c r="Z3" s="587"/>
      <c r="AA3" s="588" t="b">
        <v>0</v>
      </c>
      <c r="AB3" s="586"/>
      <c r="AC3" s="586"/>
      <c r="AD3" s="586"/>
      <c r="AE3" s="586"/>
      <c r="AF3" s="586"/>
      <c r="AG3" s="586"/>
      <c r="AH3" s="586"/>
      <c r="AI3" s="586"/>
      <c r="AJ3" s="586"/>
      <c r="AK3" s="586"/>
      <c r="AL3" s="587"/>
    </row>
    <row r="4" spans="1:38" s="506" customFormat="1" ht="20.100000000000001" customHeight="1">
      <c r="A4" s="582"/>
      <c r="C4" s="584"/>
      <c r="D4" s="1083" t="str">
        <f>IF(I4="","",VLOOKUP(I4,'Input Data'!$I$10:$P$130,8,FALSE))</f>
        <v>MALE STUDENT NO. 7</v>
      </c>
      <c r="E4" s="1084"/>
      <c r="F4" s="1084"/>
      <c r="G4" s="1084"/>
      <c r="H4" s="1085"/>
      <c r="I4" s="1086" t="s">
        <v>2129</v>
      </c>
      <c r="J4" s="1087"/>
      <c r="K4" s="1087"/>
      <c r="L4" s="1087"/>
      <c r="M4" s="1087"/>
      <c r="N4" s="1083" t="str">
        <f>IF(S4="","",VLOOKUP(S4,'Input Data'!$I$10:$P$130,8,FALSE))</f>
        <v>MALE STUDENT NO. 3</v>
      </c>
      <c r="O4" s="1084"/>
      <c r="P4" s="1084"/>
      <c r="Q4" s="1084"/>
      <c r="R4" s="1085"/>
      <c r="S4" s="1086" t="s">
        <v>2126</v>
      </c>
      <c r="T4" s="1087"/>
      <c r="U4" s="1087"/>
      <c r="V4" s="1087"/>
      <c r="W4" s="1087"/>
      <c r="X4" s="587"/>
      <c r="Y4" s="587"/>
      <c r="Z4" s="587"/>
      <c r="AA4" s="588" t="b">
        <v>1</v>
      </c>
      <c r="AB4" s="1083" t="str">
        <f>IF(AG4="","",VLOOKUP(AG4,'Input Data'!$I$10:$P$130,8,FALSE))</f>
        <v>MALE STUDENT NO. 3</v>
      </c>
      <c r="AC4" s="1084"/>
      <c r="AD4" s="1084"/>
      <c r="AE4" s="1084"/>
      <c r="AF4" s="1085"/>
      <c r="AG4" s="1086" t="s">
        <v>2126</v>
      </c>
      <c r="AH4" s="1087"/>
      <c r="AI4" s="1087"/>
      <c r="AJ4" s="1087"/>
      <c r="AK4" s="1087"/>
      <c r="AL4" s="587"/>
    </row>
    <row r="5" spans="1:38" s="506" customFormat="1" ht="23.25">
      <c r="A5" s="582"/>
      <c r="C5" s="584"/>
      <c r="N5" s="586"/>
      <c r="O5" s="586"/>
      <c r="P5" s="586"/>
      <c r="Q5" s="586"/>
      <c r="R5" s="586"/>
      <c r="S5" s="586"/>
      <c r="T5" s="586"/>
      <c r="U5" s="586"/>
      <c r="V5" s="586"/>
      <c r="W5" s="586"/>
      <c r="X5" s="587"/>
      <c r="Y5" s="587"/>
      <c r="Z5" s="587"/>
      <c r="AA5" s="588" t="b">
        <v>1</v>
      </c>
      <c r="AB5" s="586"/>
      <c r="AC5" s="586"/>
      <c r="AD5" s="586"/>
      <c r="AE5" s="586"/>
      <c r="AF5" s="586"/>
      <c r="AG5" s="586"/>
      <c r="AH5" s="586"/>
      <c r="AI5" s="586"/>
      <c r="AJ5" s="586"/>
      <c r="AK5" s="586"/>
      <c r="AL5" s="587"/>
    </row>
    <row r="6" spans="1:38" s="591" customFormat="1" ht="18.600000000000001" hidden="1" customHeight="1">
      <c r="A6" s="583"/>
      <c r="C6" s="592"/>
      <c r="N6" s="593"/>
      <c r="O6" s="593"/>
      <c r="P6" s="593"/>
      <c r="Q6" s="593"/>
      <c r="R6" s="593"/>
      <c r="S6" s="594"/>
      <c r="T6" s="594"/>
      <c r="U6" s="594"/>
      <c r="V6" s="594"/>
      <c r="W6" s="594"/>
      <c r="X6" s="593"/>
      <c r="Y6" s="593"/>
      <c r="Z6" s="593"/>
      <c r="AA6" s="595" t="b">
        <v>0</v>
      </c>
      <c r="AB6" s="593"/>
      <c r="AC6" s="593"/>
      <c r="AD6" s="593"/>
      <c r="AE6" s="593"/>
      <c r="AF6" s="593"/>
      <c r="AG6" s="594"/>
      <c r="AH6" s="594"/>
      <c r="AI6" s="594"/>
      <c r="AJ6" s="594"/>
      <c r="AK6" s="594"/>
      <c r="AL6" s="593"/>
    </row>
    <row r="7" spans="1:38" s="591" customFormat="1" ht="15.4" hidden="1" customHeight="1">
      <c r="A7" s="583"/>
      <c r="C7" s="592"/>
      <c r="D7" s="592"/>
      <c r="E7" s="593"/>
      <c r="F7" s="593"/>
      <c r="G7" s="593"/>
      <c r="H7" s="593"/>
      <c r="I7" s="593"/>
      <c r="J7" s="593"/>
      <c r="K7" s="593"/>
      <c r="L7" s="593"/>
      <c r="M7" s="593"/>
      <c r="N7" s="593"/>
      <c r="O7" s="593"/>
      <c r="P7" s="593"/>
      <c r="Q7" s="593"/>
      <c r="R7" s="593"/>
      <c r="S7" s="594"/>
      <c r="T7" s="594"/>
      <c r="U7" s="594"/>
      <c r="V7" s="594"/>
      <c r="W7" s="594"/>
      <c r="X7" s="593"/>
      <c r="Y7" s="593"/>
      <c r="Z7" s="593"/>
      <c r="AA7" s="593"/>
      <c r="AB7" s="593"/>
      <c r="AC7" s="593"/>
      <c r="AD7" s="593"/>
      <c r="AE7" s="593"/>
      <c r="AF7" s="593"/>
      <c r="AG7" s="594"/>
      <c r="AH7" s="594"/>
      <c r="AI7" s="594"/>
      <c r="AJ7" s="594"/>
      <c r="AK7" s="594"/>
      <c r="AL7" s="593"/>
    </row>
    <row r="8" spans="1:38" s="451" customFormat="1" ht="12.4" customHeight="1">
      <c r="A8" s="583"/>
      <c r="C8" s="452"/>
      <c r="D8" s="452"/>
      <c r="E8" s="453"/>
      <c r="F8" s="453"/>
      <c r="G8" s="453"/>
      <c r="H8" s="453"/>
      <c r="I8" s="453"/>
      <c r="J8" s="453"/>
      <c r="K8" s="453"/>
      <c r="L8" s="453"/>
      <c r="M8" s="453"/>
      <c r="N8" s="453"/>
      <c r="O8" s="453"/>
      <c r="P8" s="453"/>
      <c r="Q8" s="453"/>
      <c r="R8" s="453"/>
      <c r="S8" s="454"/>
      <c r="T8" s="454"/>
      <c r="U8" s="454"/>
      <c r="V8" s="454"/>
      <c r="W8" s="454"/>
      <c r="X8" s="453"/>
      <c r="Y8" s="453"/>
      <c r="Z8" s="453"/>
      <c r="AA8" s="453"/>
      <c r="AB8" s="453"/>
      <c r="AC8" s="453"/>
      <c r="AD8" s="453"/>
      <c r="AE8" s="453"/>
      <c r="AF8" s="453"/>
      <c r="AG8" s="454"/>
      <c r="AH8" s="454"/>
      <c r="AI8" s="454"/>
      <c r="AJ8" s="454"/>
      <c r="AK8" s="454"/>
      <c r="AL8" s="453"/>
    </row>
    <row r="9" spans="1:38" ht="16.899999999999999" customHeight="1">
      <c r="A9" s="582"/>
      <c r="C9" s="18"/>
      <c r="D9" s="19"/>
      <c r="E9" s="19"/>
      <c r="F9" s="19"/>
      <c r="G9" s="19"/>
      <c r="H9" s="19"/>
      <c r="I9" s="19"/>
      <c r="J9" s="19"/>
      <c r="K9" s="19"/>
      <c r="L9" s="19"/>
      <c r="M9" s="19"/>
      <c r="N9" s="19"/>
      <c r="O9" s="19"/>
      <c r="P9" s="19"/>
      <c r="Q9" s="19"/>
      <c r="R9" s="19"/>
      <c r="S9" s="19"/>
      <c r="T9" s="19"/>
      <c r="U9" s="19"/>
      <c r="V9" s="19"/>
      <c r="W9" s="19"/>
      <c r="X9" s="20"/>
      <c r="Y9" s="20"/>
      <c r="Z9" s="21"/>
      <c r="AA9" s="21"/>
      <c r="AB9" s="19"/>
      <c r="AC9" s="19"/>
      <c r="AD9" s="19"/>
      <c r="AE9" s="19"/>
      <c r="AF9" s="19"/>
      <c r="AG9" s="19"/>
      <c r="AH9" s="19"/>
      <c r="AI9" s="19"/>
      <c r="AJ9" s="19"/>
      <c r="AK9" s="19"/>
      <c r="AL9" s="20"/>
    </row>
    <row r="10" spans="1:38" ht="15" customHeight="1">
      <c r="A10" s="582"/>
      <c r="C10" s="18"/>
      <c r="D10" s="1079" t="str">
        <f>IF('Input Data'!E5="","",'Input Data'!E5)</f>
        <v>GEN. TOMAS MASCARDO NATIONAL HIGH SCHOOL</v>
      </c>
      <c r="E10" s="1079"/>
      <c r="F10" s="1079"/>
      <c r="G10" s="1079"/>
      <c r="H10" s="1079"/>
      <c r="I10" s="1079"/>
      <c r="J10" s="1079"/>
      <c r="K10" s="1079"/>
      <c r="L10" s="1079"/>
      <c r="M10" s="23"/>
      <c r="N10" s="19"/>
      <c r="O10" s="1079" t="str">
        <f>IF('Input Data'!E5="","",'Input Data'!E5)</f>
        <v>GEN. TOMAS MASCARDO NATIONAL HIGH SCHOOL</v>
      </c>
      <c r="P10" s="1079"/>
      <c r="Q10" s="1079"/>
      <c r="R10" s="1079"/>
      <c r="S10" s="1079"/>
      <c r="T10" s="1079"/>
      <c r="U10" s="1079"/>
      <c r="V10" s="1079"/>
      <c r="W10" s="1079"/>
      <c r="X10" s="23"/>
      <c r="Y10" s="20"/>
      <c r="Z10" s="21"/>
      <c r="AA10" s="21"/>
      <c r="AB10" s="19"/>
      <c r="AC10" s="1079" t="s">
        <v>1986</v>
      </c>
      <c r="AD10" s="1079"/>
      <c r="AE10" s="1079"/>
      <c r="AF10" s="1079"/>
      <c r="AG10" s="1079"/>
      <c r="AH10" s="1079"/>
      <c r="AI10" s="1079"/>
      <c r="AJ10" s="1079"/>
      <c r="AK10" s="1079"/>
      <c r="AL10" s="20"/>
    </row>
    <row r="11" spans="1:38" ht="15" customHeight="1">
      <c r="A11" s="582"/>
      <c r="C11" s="18"/>
      <c r="D11" s="1080" t="str">
        <f>IF('Input Data'!I2&lt;&gt;"", "School Year: " &amp; 'Input Data'!I2, "")</f>
        <v>School Year: 2026-2027</v>
      </c>
      <c r="E11" s="1080"/>
      <c r="F11" s="1080"/>
      <c r="G11" s="1080"/>
      <c r="H11" s="1080"/>
      <c r="I11" s="1080"/>
      <c r="J11" s="1080"/>
      <c r="K11" s="1080"/>
      <c r="L11" s="1080"/>
      <c r="M11" s="24"/>
      <c r="N11" s="19"/>
      <c r="O11" s="1080" t="str">
        <f>IF('Input Data'!I2&lt;&gt;"", "School Year: " &amp; 'Input Data'!I2, "")</f>
        <v>School Year: 2026-2027</v>
      </c>
      <c r="P11" s="1080"/>
      <c r="Q11" s="1080"/>
      <c r="R11" s="1080"/>
      <c r="S11" s="1080"/>
      <c r="T11" s="1080"/>
      <c r="U11" s="1080"/>
      <c r="V11" s="1080"/>
      <c r="W11" s="1080"/>
      <c r="X11" s="24"/>
      <c r="Y11" s="20"/>
      <c r="Z11" s="21"/>
      <c r="AA11" s="21"/>
      <c r="AB11" s="19"/>
      <c r="AC11" s="1080" t="s">
        <v>2125</v>
      </c>
      <c r="AD11" s="1080"/>
      <c r="AE11" s="1080"/>
      <c r="AF11" s="1080"/>
      <c r="AG11" s="1080"/>
      <c r="AH11" s="1080"/>
      <c r="AI11" s="1080"/>
      <c r="AJ11" s="1080"/>
      <c r="AK11" s="1080"/>
      <c r="AL11" s="20"/>
    </row>
    <row r="12" spans="1:38" ht="15" customHeight="1">
      <c r="A12" s="582"/>
      <c r="C12" s="18"/>
      <c r="D12" s="25"/>
      <c r="E12" s="25"/>
      <c r="F12" s="25"/>
      <c r="G12" s="25"/>
      <c r="H12" s="25"/>
      <c r="I12" s="25"/>
      <c r="J12" s="25"/>
      <c r="K12" s="25"/>
      <c r="L12" s="25"/>
      <c r="M12" s="24"/>
      <c r="N12" s="19"/>
      <c r="O12" s="25"/>
      <c r="P12" s="25"/>
      <c r="Q12" s="25"/>
      <c r="R12" s="25"/>
      <c r="S12" s="25"/>
      <c r="T12" s="25"/>
      <c r="U12" s="25"/>
      <c r="V12" s="25"/>
      <c r="W12" s="25"/>
      <c r="X12" s="24"/>
      <c r="Y12" s="20"/>
      <c r="Z12" s="21"/>
      <c r="AA12" s="21"/>
      <c r="AB12" s="19"/>
      <c r="AC12" s="25"/>
      <c r="AD12" s="25"/>
      <c r="AE12" s="25"/>
      <c r="AF12" s="25"/>
      <c r="AG12" s="25"/>
      <c r="AH12" s="25"/>
      <c r="AI12" s="25"/>
      <c r="AJ12" s="25"/>
      <c r="AK12" s="25"/>
      <c r="AL12" s="20"/>
    </row>
    <row r="13" spans="1:38" ht="15" customHeight="1">
      <c r="A13" s="582"/>
      <c r="C13" s="18"/>
      <c r="D13" s="1081" t="s">
        <v>150</v>
      </c>
      <c r="E13" s="1081"/>
      <c r="F13" s="1081"/>
      <c r="G13" s="1081"/>
      <c r="H13" s="1081"/>
      <c r="I13" s="1081"/>
      <c r="J13" s="1081"/>
      <c r="K13" s="1081"/>
      <c r="L13" s="1081"/>
      <c r="M13" s="24"/>
      <c r="N13" s="19"/>
      <c r="O13" s="1081" t="s">
        <v>150</v>
      </c>
      <c r="P13" s="1081"/>
      <c r="Q13" s="1081"/>
      <c r="R13" s="1081"/>
      <c r="S13" s="1081"/>
      <c r="T13" s="1081"/>
      <c r="U13" s="1081"/>
      <c r="V13" s="1081"/>
      <c r="W13" s="1081"/>
      <c r="X13" s="24"/>
      <c r="Y13" s="20"/>
      <c r="Z13" s="21"/>
      <c r="AA13" s="21"/>
      <c r="AB13" s="19"/>
      <c r="AC13" s="1081" t="s">
        <v>150</v>
      </c>
      <c r="AD13" s="1081"/>
      <c r="AE13" s="1081"/>
      <c r="AF13" s="1081"/>
      <c r="AG13" s="1081"/>
      <c r="AH13" s="1081"/>
      <c r="AI13" s="1081"/>
      <c r="AJ13" s="1081"/>
      <c r="AK13" s="1081"/>
      <c r="AL13" s="20"/>
    </row>
    <row r="14" spans="1:38" ht="15" customHeight="1">
      <c r="A14" s="582"/>
      <c r="C14" s="18"/>
      <c r="D14" s="1081"/>
      <c r="E14" s="1081"/>
      <c r="F14" s="1081"/>
      <c r="G14" s="1081"/>
      <c r="H14" s="1081"/>
      <c r="I14" s="1081"/>
      <c r="J14" s="1081"/>
      <c r="K14" s="1081"/>
      <c r="L14" s="1081"/>
      <c r="M14" s="24"/>
      <c r="N14" s="19"/>
      <c r="O14" s="1081"/>
      <c r="P14" s="1081"/>
      <c r="Q14" s="1081"/>
      <c r="R14" s="1081"/>
      <c r="S14" s="1081"/>
      <c r="T14" s="1081"/>
      <c r="U14" s="1081"/>
      <c r="V14" s="1081"/>
      <c r="W14" s="1081"/>
      <c r="X14" s="24"/>
      <c r="Y14" s="20"/>
      <c r="Z14" s="21"/>
      <c r="AA14" s="21"/>
      <c r="AB14" s="19"/>
      <c r="AC14" s="1081"/>
      <c r="AD14" s="1081"/>
      <c r="AE14" s="1081"/>
      <c r="AF14" s="1081"/>
      <c r="AG14" s="1081"/>
      <c r="AH14" s="1081"/>
      <c r="AI14" s="1081"/>
      <c r="AJ14" s="1081"/>
      <c r="AK14" s="1081"/>
      <c r="AL14" s="20"/>
    </row>
    <row r="15" spans="1:38" ht="15" customHeight="1">
      <c r="A15" s="582"/>
      <c r="C15" s="18"/>
      <c r="D15" s="22"/>
      <c r="E15" s="22"/>
      <c r="F15" s="22"/>
      <c r="G15" s="22"/>
      <c r="H15" s="22"/>
      <c r="I15" s="22"/>
      <c r="J15" s="22"/>
      <c r="K15" s="22"/>
      <c r="L15" s="22"/>
      <c r="M15" s="24"/>
      <c r="N15" s="19"/>
      <c r="O15" s="22"/>
      <c r="P15" s="22"/>
      <c r="Q15" s="22"/>
      <c r="R15" s="22"/>
      <c r="S15" s="22"/>
      <c r="T15" s="22"/>
      <c r="U15" s="22"/>
      <c r="V15" s="22"/>
      <c r="W15" s="22"/>
      <c r="X15" s="24"/>
      <c r="Y15" s="20"/>
      <c r="Z15" s="21"/>
      <c r="AA15" s="21"/>
      <c r="AB15" s="19"/>
      <c r="AC15" s="22"/>
      <c r="AD15" s="22"/>
      <c r="AE15" s="22"/>
      <c r="AF15" s="22"/>
      <c r="AG15" s="22"/>
      <c r="AH15" s="22"/>
      <c r="AI15" s="22"/>
      <c r="AJ15" s="22"/>
      <c r="AK15" s="22"/>
      <c r="AL15" s="20"/>
    </row>
    <row r="16" spans="1:38" ht="18" customHeight="1">
      <c r="A16" s="582"/>
      <c r="C16" s="18"/>
      <c r="D16" s="1075" t="s">
        <v>151</v>
      </c>
      <c r="E16" s="1075"/>
      <c r="F16" s="1091" t="str">
        <f>IF(I2="","",I2)</f>
        <v>DELA CRUZ, JUAN SANTOS</v>
      </c>
      <c r="G16" s="1091"/>
      <c r="H16" s="1091"/>
      <c r="I16" s="1091"/>
      <c r="J16" s="1091"/>
      <c r="K16" s="1091"/>
      <c r="L16" s="26"/>
      <c r="M16" s="24"/>
      <c r="N16" s="19"/>
      <c r="O16" s="1075" t="s">
        <v>151</v>
      </c>
      <c r="P16" s="1075"/>
      <c r="Q16" s="1082" t="str">
        <f>IF(S2="","",S2)</f>
        <v>RAMOS, CHRISTIAN GARCIA</v>
      </c>
      <c r="R16" s="1082"/>
      <c r="S16" s="1082"/>
      <c r="T16" s="1082"/>
      <c r="U16" s="1082"/>
      <c r="V16" s="1082"/>
      <c r="W16" s="26"/>
      <c r="X16" s="24"/>
      <c r="Y16" s="20"/>
      <c r="Z16" s="21"/>
      <c r="AA16" s="21"/>
      <c r="AB16" s="19"/>
      <c r="AC16" s="1075" t="s">
        <v>151</v>
      </c>
      <c r="AD16" s="1075"/>
      <c r="AE16" s="1082" t="str">
        <f>IF(AG2="","",AG2)</f>
        <v>RAMOS, CHRISTIAN GARCIA</v>
      </c>
      <c r="AF16" s="1082"/>
      <c r="AG16" s="1082"/>
      <c r="AH16" s="1082"/>
      <c r="AI16" s="1082"/>
      <c r="AJ16" s="1082"/>
      <c r="AK16" s="26"/>
      <c r="AL16" s="20"/>
    </row>
    <row r="17" spans="1:38" ht="18" customHeight="1">
      <c r="A17" s="582"/>
      <c r="C17" s="18"/>
      <c r="D17" s="1075" t="s">
        <v>152</v>
      </c>
      <c r="E17" s="1075"/>
      <c r="F17" s="1092">
        <f>IF(F16="","",IF(ISBLANK(VLOOKUP(F16,'Input Data'!E10:O130,6,FALSE)),"",VLOOKUP(F16,'Input Data'!I10:J130,2,FALSE)))</f>
        <v>123456789</v>
      </c>
      <c r="G17" s="1092"/>
      <c r="H17" s="1092"/>
      <c r="I17" s="1092"/>
      <c r="J17" s="1092"/>
      <c r="K17" s="1092"/>
      <c r="L17" s="26"/>
      <c r="M17" s="24"/>
      <c r="N17" s="19"/>
      <c r="O17" s="1075" t="s">
        <v>152</v>
      </c>
      <c r="P17" s="1075"/>
      <c r="Q17" s="1076">
        <f>IF(Q16="","",IF(ISBLANK(VLOOKUP(Q16,'Input Data'!E10:O130,6,FALSE)),"",VLOOKUP(Q16,'Input Data'!I10:J130,2,FALSE)))</f>
        <v>1111111111</v>
      </c>
      <c r="R17" s="1076"/>
      <c r="S17" s="1076"/>
      <c r="T17" s="1076"/>
      <c r="U17" s="1076"/>
      <c r="V17" s="1076"/>
      <c r="W17" s="26"/>
      <c r="X17" s="24"/>
      <c r="Y17" s="20"/>
      <c r="Z17" s="21"/>
      <c r="AA17" s="21"/>
      <c r="AB17" s="19"/>
      <c r="AC17" s="1075" t="s">
        <v>152</v>
      </c>
      <c r="AD17" s="1075"/>
      <c r="AE17" s="1076">
        <f>IF(AE16="","",IF(ISBLANK(VLOOKUP(AE16,'Input Data'!E10:O130,6,FALSE)),"",VLOOKUP(AE16,'Input Data'!I10:J130,2,FALSE)))</f>
        <v>1111111111</v>
      </c>
      <c r="AF17" s="1076"/>
      <c r="AG17" s="1076"/>
      <c r="AH17" s="1076"/>
      <c r="AI17" s="1076"/>
      <c r="AJ17" s="1076"/>
      <c r="AK17" s="26"/>
      <c r="AL17" s="20"/>
    </row>
    <row r="18" spans="1:38" ht="18" customHeight="1">
      <c r="A18" s="582"/>
      <c r="C18" s="18"/>
      <c r="D18" s="1075" t="s">
        <v>153</v>
      </c>
      <c r="E18" s="1075"/>
      <c r="F18" s="1078">
        <f>IF('Input Data'!I3="","",'Input Data'!I3)</f>
        <v>10</v>
      </c>
      <c r="G18" s="1078"/>
      <c r="H18" s="1078"/>
      <c r="I18" s="1075" t="s">
        <v>154</v>
      </c>
      <c r="J18" s="1075"/>
      <c r="K18" s="1078" t="str">
        <f>IF('Input Data'!I4="","",'Input Data'!I4)</f>
        <v>PEARL</v>
      </c>
      <c r="L18" s="1078"/>
      <c r="M18" s="24"/>
      <c r="N18" s="19"/>
      <c r="O18" s="1075" t="s">
        <v>153</v>
      </c>
      <c r="P18" s="1075"/>
      <c r="Q18" s="1077">
        <f>IF('Input Data'!I3="","",'Input Data'!I3)</f>
        <v>10</v>
      </c>
      <c r="R18" s="1077"/>
      <c r="S18" s="1077"/>
      <c r="T18" s="1075" t="s">
        <v>154</v>
      </c>
      <c r="U18" s="1075"/>
      <c r="V18" s="1078" t="str">
        <f>IF('Input Data'!I4="","",'Input Data'!I4)</f>
        <v>PEARL</v>
      </c>
      <c r="W18" s="1078"/>
      <c r="X18" s="24"/>
      <c r="Y18" s="20"/>
      <c r="Z18" s="21"/>
      <c r="AA18" s="21"/>
      <c r="AB18" s="19"/>
      <c r="AC18" s="1075" t="s">
        <v>153</v>
      </c>
      <c r="AD18" s="1075"/>
      <c r="AE18" s="1077">
        <f>IF('Input Data'!I3="","",'Input Data'!I3)</f>
        <v>10</v>
      </c>
      <c r="AF18" s="1077"/>
      <c r="AG18" s="1077"/>
      <c r="AH18" s="1075" t="s">
        <v>154</v>
      </c>
      <c r="AI18" s="1075"/>
      <c r="AJ18" s="1078" t="str">
        <f>IF('Input Data'!I4="","",'Input Data'!I4)</f>
        <v>PEARL</v>
      </c>
      <c r="AK18" s="1078"/>
      <c r="AL18" s="20"/>
    </row>
    <row r="19" spans="1:38" ht="5.0999999999999996" customHeight="1" thickBot="1">
      <c r="A19" s="582"/>
      <c r="C19" s="18"/>
      <c r="D19" s="19"/>
      <c r="E19" s="19"/>
      <c r="F19" s="19"/>
      <c r="G19" s="19"/>
      <c r="H19" s="19"/>
      <c r="I19" s="19"/>
      <c r="J19" s="19"/>
      <c r="L19" s="19"/>
      <c r="M19" s="24"/>
      <c r="N19" s="19"/>
      <c r="O19" s="19"/>
      <c r="P19" s="19"/>
      <c r="Q19" s="19"/>
      <c r="R19" s="19"/>
      <c r="S19" s="19"/>
      <c r="T19" s="19"/>
      <c r="U19" s="19"/>
      <c r="W19" s="19"/>
      <c r="X19" s="24"/>
      <c r="Y19" s="20"/>
      <c r="Z19" s="21"/>
      <c r="AA19" s="21"/>
      <c r="AB19" s="19"/>
      <c r="AC19" s="19"/>
      <c r="AD19" s="19"/>
      <c r="AE19" s="19"/>
      <c r="AF19" s="19"/>
      <c r="AG19" s="19"/>
      <c r="AH19" s="19"/>
      <c r="AI19" s="19"/>
      <c r="AK19" s="19"/>
      <c r="AL19" s="20"/>
    </row>
    <row r="20" spans="1:38" ht="21" customHeight="1">
      <c r="A20" s="582"/>
      <c r="C20" s="18"/>
      <c r="D20" s="1066" t="s">
        <v>155</v>
      </c>
      <c r="E20" s="1067"/>
      <c r="F20" s="1067"/>
      <c r="G20" s="1068"/>
      <c r="H20" s="1072" t="s">
        <v>164</v>
      </c>
      <c r="I20" s="1072"/>
      <c r="J20" s="1072"/>
      <c r="K20" s="1073" t="s">
        <v>141</v>
      </c>
      <c r="L20" s="1068" t="s">
        <v>143</v>
      </c>
      <c r="M20" s="27"/>
      <c r="N20" s="19"/>
      <c r="O20" s="1066" t="s">
        <v>155</v>
      </c>
      <c r="P20" s="1067"/>
      <c r="Q20" s="1067"/>
      <c r="R20" s="1068"/>
      <c r="S20" s="1072" t="s">
        <v>164</v>
      </c>
      <c r="T20" s="1072"/>
      <c r="U20" s="1072"/>
      <c r="V20" s="1073" t="s">
        <v>141</v>
      </c>
      <c r="W20" s="1068" t="s">
        <v>143</v>
      </c>
      <c r="X20" s="27"/>
      <c r="Y20" s="20"/>
      <c r="Z20" s="21"/>
      <c r="AA20" s="21"/>
      <c r="AB20" s="19"/>
      <c r="AC20" s="1066" t="s">
        <v>155</v>
      </c>
      <c r="AD20" s="1067"/>
      <c r="AE20" s="1067"/>
      <c r="AF20" s="1068"/>
      <c r="AG20" s="1072" t="s">
        <v>164</v>
      </c>
      <c r="AH20" s="1072"/>
      <c r="AI20" s="1072"/>
      <c r="AJ20" s="1073" t="s">
        <v>141</v>
      </c>
      <c r="AK20" s="1068" t="s">
        <v>143</v>
      </c>
      <c r="AL20" s="20"/>
    </row>
    <row r="21" spans="1:38" ht="23.1" customHeight="1" thickBot="1">
      <c r="A21" s="582"/>
      <c r="C21" s="18"/>
      <c r="D21" s="1069"/>
      <c r="E21" s="1070"/>
      <c r="F21" s="1070"/>
      <c r="G21" s="1071"/>
      <c r="H21" s="28">
        <v>1</v>
      </c>
      <c r="I21" s="29">
        <v>2</v>
      </c>
      <c r="J21" s="29">
        <v>3</v>
      </c>
      <c r="K21" s="1074"/>
      <c r="L21" s="1071"/>
      <c r="M21" s="27"/>
      <c r="N21" s="19"/>
      <c r="O21" s="1069"/>
      <c r="P21" s="1070"/>
      <c r="Q21" s="1070"/>
      <c r="R21" s="1071"/>
      <c r="S21" s="30">
        <v>1</v>
      </c>
      <c r="T21" s="29">
        <v>2</v>
      </c>
      <c r="U21" s="29">
        <v>3</v>
      </c>
      <c r="V21" s="1074"/>
      <c r="W21" s="1071"/>
      <c r="X21" s="27"/>
      <c r="Y21" s="20"/>
      <c r="Z21" s="21"/>
      <c r="AA21" s="21"/>
      <c r="AB21" s="19"/>
      <c r="AC21" s="1069"/>
      <c r="AD21" s="1070"/>
      <c r="AE21" s="1070"/>
      <c r="AF21" s="1071"/>
      <c r="AG21" s="30">
        <v>1</v>
      </c>
      <c r="AH21" s="29">
        <v>2</v>
      </c>
      <c r="AI21" s="29">
        <v>3</v>
      </c>
      <c r="AJ21" s="1074"/>
      <c r="AK21" s="1071"/>
      <c r="AL21" s="31"/>
    </row>
    <row r="22" spans="1:38" ht="18" customHeight="1">
      <c r="A22" s="582"/>
      <c r="B22" s="32"/>
      <c r="C22" s="33"/>
      <c r="D22" s="1049" t="str">
        <f>IF(TERM1!E$7="","",TERM1!E$7)</f>
        <v>FILIPINO</v>
      </c>
      <c r="E22" s="1050"/>
      <c r="F22" s="1050"/>
      <c r="G22" s="1051"/>
      <c r="H22" s="507">
        <f>IF(F17="","",IF(VLOOKUP(F17,TERM1!B9:S129,4,FALSE)="","",VLOOKUP(F17,TERM1!B9:S129,4,FALSE)))</f>
        <v>100</v>
      </c>
      <c r="I22" s="507">
        <f>IF(F17="","",IF(VLOOKUP(F17,TERM2!B9:S129,4,FALSE)="","",VLOOKUP(F17,TERM2!B9:S129,4,FALSE)))</f>
        <v>100</v>
      </c>
      <c r="J22" s="507">
        <f>IF(F17="","",IF(VLOOKUP(F17,TERM3!B9:S129,4,FALSE)="","",VLOOKUP(F17,TERM3!B9:S129,4,FALSE)))</f>
        <v>90</v>
      </c>
      <c r="K22" s="512">
        <f>IF(COUNT(H22:J22)&lt;3,"",ROUND(AVERAGE(H22:J22),0))</f>
        <v>97</v>
      </c>
      <c r="L22" s="513" t="str">
        <f>IF(K22="","",IF(K22&gt;=75,"Passed",IF(K22&lt;75,"FAILED")))</f>
        <v>Passed</v>
      </c>
      <c r="M22" s="24"/>
      <c r="N22" s="19"/>
      <c r="O22" s="1049" t="str">
        <f>IF(TERM1!E$7="","",TERM1!E$7)</f>
        <v>FILIPINO</v>
      </c>
      <c r="P22" s="1050"/>
      <c r="Q22" s="1050"/>
      <c r="R22" s="1051"/>
      <c r="S22" s="507">
        <f>IF(Q17="","",IF(VLOOKUP(Q17,TERM1!B9:S129,4,FALSE)="","",VLOOKUP(Q17,TERM1!B9:S129,4,FALSE)))</f>
        <v>80</v>
      </c>
      <c r="T22" s="507">
        <f>IF(Q17="","",IF(VLOOKUP(Q17,TERM2!B9:S129,4,FALSE)="","",VLOOKUP(Q17,TERM2!B9:S129,4,FALSE)))</f>
        <v>90</v>
      </c>
      <c r="U22" s="507">
        <f>IF(Q17="","",IF(VLOOKUP(Q17,TERM3!B9:S129,4,FALSE)="","",VLOOKUP(Q17,TERM3!B9:S129,4,FALSE)))</f>
        <v>95</v>
      </c>
      <c r="V22" s="512">
        <f>IF(COUNT(S22:U22)&lt;3,"",ROUND(AVERAGE(S22:U22),0))</f>
        <v>88</v>
      </c>
      <c r="W22" s="521" t="str">
        <f t="shared" ref="W22:W29" si="0">IF(V22="","",IF(V22&gt;=75,"Passed",IF(V22&lt;75,"FAILED")))</f>
        <v>Passed</v>
      </c>
      <c r="X22" s="24"/>
      <c r="Y22" s="20"/>
      <c r="AA22" s="35"/>
      <c r="AB22" s="19"/>
      <c r="AC22" s="1145" t="str">
        <f>IF(TERM1!E$7="","",TERM1!E$7)</f>
        <v>FILIPINO</v>
      </c>
      <c r="AD22" s="1146"/>
      <c r="AE22" s="1146"/>
      <c r="AF22" s="1147"/>
      <c r="AG22" s="507">
        <f>IF(AE17="","",IF(VLOOKUP(AE17,TERM1!B9:S129,4,FALSE)="","",VLOOKUP(AE17,TERM1!B9:S129,4,FALSE)))</f>
        <v>80</v>
      </c>
      <c r="AH22" s="507">
        <f>IF(AE17="","",IF(VLOOKUP(AE17,TERM2!B9:S129,4,FALSE)="","",VLOOKUP(AE17,TERM2!B9:S129,4,FALSE)))</f>
        <v>90</v>
      </c>
      <c r="AI22" s="507">
        <f>IF(AE17="","",IF(VLOOKUP(AE17,TERM3!B9:S129,4,FALSE)="","",VLOOKUP(AE17,TERM3!B9:S129,4,FALSE)))</f>
        <v>95</v>
      </c>
      <c r="AJ22" s="512">
        <f>IF(COUNT(AG22:AI22)&lt;3,"",ROUND(AVERAGE(AG22:AI22),0))</f>
        <v>88</v>
      </c>
      <c r="AK22" s="513" t="str">
        <f t="shared" ref="AK22:AK29" si="1">IF(AJ22="","",IF(AJ22&gt;=75,"Passed",IF(AJ22&lt;75,"FAILED")))</f>
        <v>Passed</v>
      </c>
      <c r="AL22" s="20"/>
    </row>
    <row r="23" spans="1:38" ht="18" customHeight="1">
      <c r="A23" s="582"/>
      <c r="B23" s="32"/>
      <c r="C23" s="33"/>
      <c r="D23" s="1049" t="str">
        <f>IF(TERM1!F$7="","",TERM1!F$7)</f>
        <v>ENGLISH</v>
      </c>
      <c r="E23" s="1050"/>
      <c r="F23" s="1050"/>
      <c r="G23" s="1051"/>
      <c r="H23" s="507">
        <f>IF(F17="","",IF(VLOOKUP(F17,TERM1!B9:S129,5,FALSE)="","",VLOOKUP(F17,TERM1!B9:S129,5,FALSE)))</f>
        <v>85</v>
      </c>
      <c r="I23" s="507">
        <f>IF(F17="","",IF(VLOOKUP(F17,TERM2!B9:S129,5,FALSE)="","",VLOOKUP(F17,TERM2!B9:S129,5,FALSE)))</f>
        <v>85</v>
      </c>
      <c r="J23" s="507">
        <f>IF(F17="","",IF(VLOOKUP(F17,TERM3!B9:S129,5,FALSE)="","",VLOOKUP(F17,TERM3!B9:S129,5,FALSE)))</f>
        <v>85</v>
      </c>
      <c r="K23" s="512">
        <f t="shared" ref="K22:K31" si="2">IF(COUNT(H23:J23)&lt;3,"",ROUND(AVERAGE(H23:J23),0))</f>
        <v>85</v>
      </c>
      <c r="L23" s="514" t="str">
        <f t="shared" ref="L22:L29" si="3">IF(K23="","",IF(K23&gt;=75,"Passed",IF(K23&lt;75,"FAILED")))</f>
        <v>Passed</v>
      </c>
      <c r="M23" s="24"/>
      <c r="N23" s="19"/>
      <c r="O23" s="1049" t="str">
        <f>IF(TERM1!F$7="","",TERM1!F$7)</f>
        <v>ENGLISH</v>
      </c>
      <c r="P23" s="1050"/>
      <c r="Q23" s="1050"/>
      <c r="R23" s="1051"/>
      <c r="S23" s="507">
        <f>IF(Q17="","",IF(VLOOKUP(Q17,TERM1!B9:S129,5,FALSE)="","",VLOOKUP(Q17,TERM1!B9:S129,5,FALSE)))</f>
        <v>80</v>
      </c>
      <c r="T23" s="507">
        <f>IF(Q17="","",IF(VLOOKUP(Q17,TERM2!B9:S129,5,FALSE)="","",VLOOKUP(Q17,TERM2!B9:S129,5,FALSE)))</f>
        <v>90</v>
      </c>
      <c r="U23" s="507">
        <f>IF(Q17="","",IF(VLOOKUP(Q17,TERM3!B9:S129,5,FALSE)="","",VLOOKUP(Q17,TERM3!B9:S129,5,FALSE)))</f>
        <v>95</v>
      </c>
      <c r="V23" s="512">
        <f t="shared" ref="V22:V31" si="4">IF(COUNT(S23:U23)&lt;3,"",ROUND(AVERAGE(S23:U23),0))</f>
        <v>88</v>
      </c>
      <c r="W23" s="521" t="str">
        <f t="shared" si="0"/>
        <v>Passed</v>
      </c>
      <c r="X23" s="24"/>
      <c r="Y23" s="20"/>
      <c r="AA23" s="35"/>
      <c r="AB23" s="19"/>
      <c r="AC23" s="1142" t="str">
        <f>IF(TERM1!F$7="","",TERM1!F$7)</f>
        <v>ENGLISH</v>
      </c>
      <c r="AD23" s="1143"/>
      <c r="AE23" s="1143"/>
      <c r="AF23" s="1144"/>
      <c r="AG23" s="507">
        <f>IF(AE17="","",IF(VLOOKUP(AE17,TERM1!B9:S129,5,FALSE)="","",VLOOKUP(AE17,TERM1!B9:S129,5,FALSE)))</f>
        <v>80</v>
      </c>
      <c r="AH23" s="507">
        <f>IF(AE17="","",IF(VLOOKUP(AE17,TERM2!B9:S129,5,FALSE)="","",VLOOKUP(AE17,TERM2!B9:S129,5,FALSE)))</f>
        <v>90</v>
      </c>
      <c r="AI23" s="507">
        <f>IF(AE17="","",IF(VLOOKUP(AE17,TERM3!B9:S129,5,FALSE)="","",VLOOKUP(AE17,TERM3!B9:S129,5,FALSE)))</f>
        <v>95</v>
      </c>
      <c r="AJ23" s="512">
        <f t="shared" ref="AJ22:AJ31" si="5">IF(COUNT(AG23:AI23)&lt;3,"",ROUND(AVERAGE(AG23:AI23),0))</f>
        <v>88</v>
      </c>
      <c r="AK23" s="514" t="str">
        <f t="shared" si="1"/>
        <v>Passed</v>
      </c>
      <c r="AL23" s="20"/>
    </row>
    <row r="24" spans="1:38" ht="18" customHeight="1">
      <c r="A24" s="582"/>
      <c r="B24" s="32"/>
      <c r="C24" s="33"/>
      <c r="D24" s="1049" t="str">
        <f>IF(TERM1!$G$7="","",TERM1!$G$7)</f>
        <v>MATHEMATICS</v>
      </c>
      <c r="E24" s="1050"/>
      <c r="F24" s="1050"/>
      <c r="G24" s="1051"/>
      <c r="H24" s="507">
        <f>IF(F17="","",IF(VLOOKUP(F17,TERM1!B9:S129,6,FALSE)="","",VLOOKUP(F17,TERM1!B9:S129,6,FALSE)))</f>
        <v>100</v>
      </c>
      <c r="I24" s="507">
        <f>IF(F17="","",IF(VLOOKUP(F17,TERM2!B9:S129,6,FALSE)="","",VLOOKUP(F17,TERM2!B9:S129,6,FALSE)))</f>
        <v>100</v>
      </c>
      <c r="J24" s="507">
        <f>IF(F17="","",IF(VLOOKUP(F17,TERM3!B9:S129,6,FALSE)="","",VLOOKUP(F17,TERM3!B9:S129,6,FALSE)))</f>
        <v>90</v>
      </c>
      <c r="K24" s="512">
        <f t="shared" si="2"/>
        <v>97</v>
      </c>
      <c r="L24" s="514" t="str">
        <f t="shared" si="3"/>
        <v>Passed</v>
      </c>
      <c r="M24" s="24"/>
      <c r="N24" s="19"/>
      <c r="O24" s="1049" t="str">
        <f>IF(TERM1!$G$7="","",TERM1!$G$7)</f>
        <v>MATHEMATICS</v>
      </c>
      <c r="P24" s="1050"/>
      <c r="Q24" s="1050"/>
      <c r="R24" s="1051"/>
      <c r="S24" s="507">
        <f>IF(Q17="","",IF(VLOOKUP(Q17,TERM1!B9:S129,6,FALSE)="","",VLOOKUP(Q17,TERM1!B9:S129,6,FALSE)))</f>
        <v>80</v>
      </c>
      <c r="T24" s="507">
        <f>IF(Q17="","",IF(VLOOKUP(Q17,TERM2!B9:S129,6,FALSE)="","",VLOOKUP(Q17,TERM2!B9:S129,6,FALSE)))</f>
        <v>90</v>
      </c>
      <c r="U24" s="507">
        <f>IF(Q17="","",IF(VLOOKUP(Q17,TERM3!B9:S129,6,FALSE)="","",VLOOKUP(Q17,TERM3!B9:S129,6,FALSE)))</f>
        <v>95</v>
      </c>
      <c r="V24" s="512">
        <f t="shared" si="4"/>
        <v>88</v>
      </c>
      <c r="W24" s="521" t="str">
        <f t="shared" si="0"/>
        <v>Passed</v>
      </c>
      <c r="X24" s="24"/>
      <c r="Y24" s="20"/>
      <c r="Z24" s="37"/>
      <c r="AA24" s="35"/>
      <c r="AB24" s="19"/>
      <c r="AC24" s="1049" t="str">
        <f>IF(TERM1!$G$7="","",TERM1!$G$7)</f>
        <v>MATHEMATICS</v>
      </c>
      <c r="AD24" s="1050"/>
      <c r="AE24" s="1050"/>
      <c r="AF24" s="1051"/>
      <c r="AG24" s="507">
        <f>IF(AE17="","",IF(VLOOKUP(AE17,TERM1!B9:S129,6,FALSE)="","",VLOOKUP(AE17,TERM1!B9:S129,6,FALSE)))</f>
        <v>80</v>
      </c>
      <c r="AH24" s="507">
        <f>IF(AE17="","",IF(VLOOKUP(AE17,TERM2!B9:S129,6,FALSE)="","",VLOOKUP(AE17,TERM2!B9:S129,6,FALSE)))</f>
        <v>90</v>
      </c>
      <c r="AI24" s="507">
        <f>IF(AE17="","",IF(VLOOKUP(AE17,TERM3!B9:S129,6,FALSE)="","",VLOOKUP(AE17,TERM3!B9:S129,6,FALSE)))</f>
        <v>95</v>
      </c>
      <c r="AJ24" s="512">
        <f t="shared" si="5"/>
        <v>88</v>
      </c>
      <c r="AK24" s="514" t="str">
        <f t="shared" si="1"/>
        <v>Passed</v>
      </c>
      <c r="AL24" s="20"/>
    </row>
    <row r="25" spans="1:38" ht="18" customHeight="1">
      <c r="A25" s="582"/>
      <c r="B25" s="32"/>
      <c r="C25" s="33"/>
      <c r="D25" s="1049" t="str">
        <f>IF(TERM1!$H$7="","",TERM1!$H$7)</f>
        <v>SCIENCE</v>
      </c>
      <c r="E25" s="1050"/>
      <c r="F25" s="1050"/>
      <c r="G25" s="1051"/>
      <c r="H25" s="507">
        <f>IF(F17="","",IF(VLOOKUP(F17,TERM1!B9:S129,7,FALSE)="","",VLOOKUP(F17,TERM1!B9:S129,7,FALSE)))</f>
        <v>89</v>
      </c>
      <c r="I25" s="507">
        <f>IF(F17="","",IF(VLOOKUP(F17,TERM2!B9:S129,7,FALSE)="","",VLOOKUP(F17,TERM2!B9:S129,7,FALSE)))</f>
        <v>98</v>
      </c>
      <c r="J25" s="507">
        <f>IF(F17="","",IF(VLOOKUP(F17,TERM3!B9:S129,7,FALSE)="","",VLOOKUP(F17,TERM3!B9:S129,7,FALSE)))</f>
        <v>99</v>
      </c>
      <c r="K25" s="512">
        <f t="shared" si="2"/>
        <v>95</v>
      </c>
      <c r="L25" s="514" t="str">
        <f t="shared" si="3"/>
        <v>Passed</v>
      </c>
      <c r="M25" s="24"/>
      <c r="N25" s="19"/>
      <c r="O25" s="1049" t="str">
        <f>IF(TERM1!$H$7="","",TERM1!$H$7)</f>
        <v>SCIENCE</v>
      </c>
      <c r="P25" s="1050"/>
      <c r="Q25" s="1050"/>
      <c r="R25" s="1051"/>
      <c r="S25" s="507">
        <f>IF(Q17="","",IF(VLOOKUP(Q17,TERM1!B9:S129,7,FALSE)="","",VLOOKUP(Q17,TERM1!B9:S129,7,FALSE)))</f>
        <v>80</v>
      </c>
      <c r="T25" s="507">
        <f>IF(Q17="","",IF(VLOOKUP(Q17,TERM2!B9:S129,7,FALSE)="","",VLOOKUP(Q17,TERM2!B9:S129,7,FALSE)))</f>
        <v>90</v>
      </c>
      <c r="U25" s="507">
        <f>IF(Q17="","",IF(VLOOKUP(Q17,TERM3!B9:S129,7,FALSE)="","",VLOOKUP(Q17,TERM3!B9:S129,7,FALSE)))</f>
        <v>95</v>
      </c>
      <c r="V25" s="512">
        <f t="shared" si="4"/>
        <v>88</v>
      </c>
      <c r="W25" s="521" t="str">
        <f t="shared" si="0"/>
        <v>Passed</v>
      </c>
      <c r="X25" s="24"/>
      <c r="Y25" s="20"/>
      <c r="Z25" s="37"/>
      <c r="AA25" s="35"/>
      <c r="AB25" s="19"/>
      <c r="AC25" s="1049" t="str">
        <f>IF(TERM1!$H$7="","",TERM1!$H$7)</f>
        <v>SCIENCE</v>
      </c>
      <c r="AD25" s="1050"/>
      <c r="AE25" s="1050"/>
      <c r="AF25" s="1051"/>
      <c r="AG25" s="507">
        <f>IF(AE17="","",IF(VLOOKUP(AE17,TERM1!B9:S129,7,FALSE)="","",VLOOKUP(AE17,TERM1!B9:S129,7,FALSE)))</f>
        <v>80</v>
      </c>
      <c r="AH25" s="507">
        <f>IF(AE17="","",IF(VLOOKUP(AE17,TERM2!B9:S129,7,FALSE)="","",VLOOKUP(AE17,TERM2!B9:S129,7,FALSE)))</f>
        <v>90</v>
      </c>
      <c r="AI25" s="507">
        <f>IF(AE17="","",IF(VLOOKUP(AE17,TERM3!B9:S129,7,FALSE)="","",VLOOKUP(AE17,TERM3!B9:S129,7,FALSE)))</f>
        <v>95</v>
      </c>
      <c r="AJ25" s="512">
        <f t="shared" si="5"/>
        <v>88</v>
      </c>
      <c r="AK25" s="514" t="str">
        <f t="shared" si="1"/>
        <v>Passed</v>
      </c>
      <c r="AL25" s="20"/>
    </row>
    <row r="26" spans="1:38" ht="18" customHeight="1">
      <c r="A26" s="582"/>
      <c r="B26" s="32"/>
      <c r="C26" s="33"/>
      <c r="D26" s="1049" t="str">
        <f>IF(TERM1!$I$7="","",TERM1!$I$7)</f>
        <v>AP</v>
      </c>
      <c r="E26" s="1050"/>
      <c r="F26" s="1050"/>
      <c r="G26" s="1051"/>
      <c r="H26" s="507">
        <f>IF(F17="","",IF(VLOOKUP(F17,TERM1!B9:S129,8,FALSE)="","",VLOOKUP(F17,TERM1!B9:S129,8,FALSE)))</f>
        <v>99</v>
      </c>
      <c r="I26" s="507">
        <f>IF(F17="","",IF(VLOOKUP(F17,TERM2!B9:S129,8,FALSE)="","",VLOOKUP(F17,TERM2!B9:S129,8,FALSE)))</f>
        <v>100</v>
      </c>
      <c r="J26" s="507">
        <f>IF(F17="","",IF(VLOOKUP(F17,TERM3!B9:S129,8,FALSE)="","",VLOOKUP(F17,TERM3!B9:S129,8,FALSE)))</f>
        <v>100</v>
      </c>
      <c r="K26" s="512">
        <f t="shared" si="2"/>
        <v>100</v>
      </c>
      <c r="L26" s="514" t="str">
        <f t="shared" si="3"/>
        <v>Passed</v>
      </c>
      <c r="M26" s="24"/>
      <c r="N26" s="19"/>
      <c r="O26" s="1049" t="str">
        <f>IF(TERM1!$I$7="","",TERM1!$I$7)</f>
        <v>AP</v>
      </c>
      <c r="P26" s="1050"/>
      <c r="Q26" s="1050"/>
      <c r="R26" s="1051"/>
      <c r="S26" s="507">
        <f>IF(Q17="","",IF(VLOOKUP(Q17,TERM1!B9:S129,8,FALSE)="","",VLOOKUP(Q17,TERM1!B9:S129,8,FALSE)))</f>
        <v>80</v>
      </c>
      <c r="T26" s="507">
        <f>IF(Q17="","",IF(VLOOKUP(Q17,TERM2!B9:S129,8,FALSE)="","",VLOOKUP(Q17,TERM2!B9:S129,8,FALSE)))</f>
        <v>90</v>
      </c>
      <c r="U26" s="507">
        <f>IF(Q17="","",IF(VLOOKUP(Q17,TERM3!B9:S129,8,FALSE)="","",VLOOKUP(Q17,TERM3!B9:S129,8,FALSE)))</f>
        <v>95</v>
      </c>
      <c r="V26" s="512">
        <f t="shared" si="4"/>
        <v>88</v>
      </c>
      <c r="W26" s="521" t="str">
        <f t="shared" si="0"/>
        <v>Passed</v>
      </c>
      <c r="X26" s="24"/>
      <c r="Y26" s="20"/>
      <c r="Z26" s="21"/>
      <c r="AA26" s="35"/>
      <c r="AB26" s="19"/>
      <c r="AC26" s="1049" t="str">
        <f>IF(TERM1!$I$7="","",TERM1!$I$7)</f>
        <v>AP</v>
      </c>
      <c r="AD26" s="1050"/>
      <c r="AE26" s="1050"/>
      <c r="AF26" s="1051"/>
      <c r="AG26" s="507">
        <f>IF(AE17="","",IF(VLOOKUP(AE17,TERM1!B9:S129,8,FALSE)="","",VLOOKUP(AE17,TERM1!B9:S129,8,FALSE)))</f>
        <v>80</v>
      </c>
      <c r="AH26" s="507">
        <f>IF(AE17="","",IF(VLOOKUP(AE17,TERM2!B9:S129,8,FALSE)="","",VLOOKUP(AE17,TERM2!B9:S129,8,FALSE)))</f>
        <v>90</v>
      </c>
      <c r="AI26" s="507">
        <f>IF(AE17="","",IF(VLOOKUP(AE17,TERM3!B9:S129,8,FALSE)="","",VLOOKUP(AE17,TERM3!B9:S129,8,FALSE)))</f>
        <v>95</v>
      </c>
      <c r="AJ26" s="512">
        <f t="shared" si="5"/>
        <v>88</v>
      </c>
      <c r="AK26" s="514" t="str">
        <f t="shared" si="1"/>
        <v>Passed</v>
      </c>
      <c r="AL26" s="20"/>
    </row>
    <row r="27" spans="1:38" ht="18" customHeight="1">
      <c r="A27" s="582"/>
      <c r="B27" s="32"/>
      <c r="C27" s="33"/>
      <c r="D27" s="1049" t="str">
        <f>IF(TERM1!$J$7="","",TERM1!$J$7)</f>
        <v>VALUES EDUCATION</v>
      </c>
      <c r="E27" s="1050"/>
      <c r="F27" s="1050"/>
      <c r="G27" s="1051"/>
      <c r="H27" s="507">
        <f>IF(F17="","",IF(VLOOKUP(F17,TERM1!B9:S129,9,FALSE)="","",VLOOKUP(F17,TERM1!B9:S129,9,FALSE)))</f>
        <v>100</v>
      </c>
      <c r="I27" s="507">
        <f>IF(F17="","",IF(VLOOKUP(F17,TERM2!B9:S129,9,FALSE)="","",VLOOKUP(F17,TERM2!B9:S129,9,FALSE)))</f>
        <v>100</v>
      </c>
      <c r="J27" s="507">
        <f>IF(F17="","",IF(VLOOKUP(F17,TERM3!B9:S129,9,FALSE)="","",VLOOKUP(F17,TERM3!B9:S129,9,FALSE)))</f>
        <v>100</v>
      </c>
      <c r="K27" s="512">
        <f t="shared" si="2"/>
        <v>100</v>
      </c>
      <c r="L27" s="514" t="str">
        <f t="shared" si="3"/>
        <v>Passed</v>
      </c>
      <c r="M27" s="24"/>
      <c r="N27" s="19"/>
      <c r="O27" s="1049" t="str">
        <f>IF(TERM1!$J$7="","",TERM1!$J$7)</f>
        <v>VALUES EDUCATION</v>
      </c>
      <c r="P27" s="1050"/>
      <c r="Q27" s="1050"/>
      <c r="R27" s="1051"/>
      <c r="S27" s="507">
        <f>IF(Q17="","",IF(VLOOKUP(Q17,TERM1!B9:S129,9,FALSE)="","",VLOOKUP(Q17,TERM1!B9:S129,9,FALSE)))</f>
        <v>80</v>
      </c>
      <c r="T27" s="507">
        <f>IF(Q17="","",IF(VLOOKUP(Q17,TERM2!B9:S129,9,FALSE)="","",VLOOKUP(Q17,TERM2!B9:S129,9,FALSE)))</f>
        <v>90</v>
      </c>
      <c r="U27" s="507">
        <f>IF(Q17="","",IF(VLOOKUP(Q17,TERM3!B9:S129,9,FALSE)="","",VLOOKUP(Q17,TERM3!B9:S129,9,FALSE)))</f>
        <v>95</v>
      </c>
      <c r="V27" s="512">
        <f t="shared" si="4"/>
        <v>88</v>
      </c>
      <c r="W27" s="521" t="str">
        <f t="shared" si="0"/>
        <v>Passed</v>
      </c>
      <c r="X27" s="24"/>
      <c r="Y27" s="20"/>
      <c r="Z27" s="21"/>
      <c r="AA27" s="35"/>
      <c r="AB27" s="19"/>
      <c r="AC27" s="1049" t="str">
        <f>IF(TERM1!$J$7="","",TERM1!$J$7)</f>
        <v>VALUES EDUCATION</v>
      </c>
      <c r="AD27" s="1050"/>
      <c r="AE27" s="1050"/>
      <c r="AF27" s="1051"/>
      <c r="AG27" s="507">
        <f>IF(AE17="","",IF(VLOOKUP(AE17,TERM1!B9:S129,9,FALSE)="","",VLOOKUP(AE17,TERM1!B9:S129,9,FALSE)))</f>
        <v>80</v>
      </c>
      <c r="AH27" s="507">
        <f>IF(AE17="","",IF(VLOOKUP(AE17,TERM2!B9:S129,9,FALSE)="","",VLOOKUP(AE17,TERM2!B9:S129,9,FALSE)))</f>
        <v>90</v>
      </c>
      <c r="AI27" s="507">
        <f>IF(AE17="","",IF(VLOOKUP(AE17,TERM3!B9:S129,9,FALSE)="","",VLOOKUP(AE17,TERM3!B9:S129,9,FALSE)))</f>
        <v>95</v>
      </c>
      <c r="AJ27" s="512">
        <f t="shared" si="5"/>
        <v>88</v>
      </c>
      <c r="AK27" s="514" t="str">
        <f t="shared" si="1"/>
        <v>Passed</v>
      </c>
      <c r="AL27" s="20"/>
    </row>
    <row r="28" spans="1:38" ht="27.75" customHeight="1">
      <c r="A28" s="582"/>
      <c r="B28" s="32"/>
      <c r="C28" s="33"/>
      <c r="D28" s="1049" t="str">
        <f>IF(TERM1!$K$7="","",TERM1!$K$7)</f>
        <v>TLE</v>
      </c>
      <c r="E28" s="1050"/>
      <c r="F28" s="1050"/>
      <c r="G28" s="1051"/>
      <c r="H28" s="507">
        <f>IF(F17="","",IF(VLOOKUP(F17,TERM1!B9:S129,10,FALSE)="","",VLOOKUP(F17,TERM1!B9:S129,10,FALSE)))</f>
        <v>100</v>
      </c>
      <c r="I28" s="507">
        <f>IF(F17="","",IF(VLOOKUP(F17,TERM2!B9:S129,10,FALSE)="","",VLOOKUP(F17,TERM2!B9:S129,10,FALSE)))</f>
        <v>100</v>
      </c>
      <c r="J28" s="507">
        <f>IF(F17="","",IF(VLOOKUP(F17,TERM3!B9:S129,10,FALSE)="","",VLOOKUP(F17,TERM3!B9:S129,10,FALSE)))</f>
        <v>100</v>
      </c>
      <c r="K28" s="512">
        <f t="shared" si="2"/>
        <v>100</v>
      </c>
      <c r="L28" s="514" t="str">
        <f t="shared" si="3"/>
        <v>Passed</v>
      </c>
      <c r="M28" s="24"/>
      <c r="N28" s="19"/>
      <c r="O28" s="1049" t="str">
        <f>IF(TERM1!$K$7="","",TERM1!$K$7)</f>
        <v>TLE</v>
      </c>
      <c r="P28" s="1050"/>
      <c r="Q28" s="1050"/>
      <c r="R28" s="1051"/>
      <c r="S28" s="507">
        <f>IF(Q17="","",IF(VLOOKUP(Q17,TERM1!B9:S129,10,FALSE)="","",VLOOKUP(Q17,TERM1!B9:S129,10,FALSE)))</f>
        <v>80</v>
      </c>
      <c r="T28" s="507">
        <f>IF(Q17="","",IF(VLOOKUP(Q17,TERM2!B9:S129,10,FALSE)="","",VLOOKUP(Q17,TERM2!B9:S129,10,FALSE)))</f>
        <v>90</v>
      </c>
      <c r="U28" s="507">
        <f>IF(Q17="","",IF(VLOOKUP(Q17,TERM3!B9:S129,10,FALSE)="","",VLOOKUP(Q17,TERM3!B9:S129,10,FALSE)))</f>
        <v>95</v>
      </c>
      <c r="V28" s="512">
        <f t="shared" si="4"/>
        <v>88</v>
      </c>
      <c r="W28" s="521" t="str">
        <f t="shared" si="0"/>
        <v>Passed</v>
      </c>
      <c r="X28" s="24"/>
      <c r="Y28" s="20"/>
      <c r="Z28" s="21"/>
      <c r="AA28" s="35"/>
      <c r="AB28" s="19"/>
      <c r="AC28" s="1049" t="str">
        <f>IF(TERM1!$K$7="","",TERM1!$K$7)</f>
        <v>TLE</v>
      </c>
      <c r="AD28" s="1050"/>
      <c r="AE28" s="1050"/>
      <c r="AF28" s="1051"/>
      <c r="AG28" s="507">
        <f>IF(AE17="","",IF(VLOOKUP(AE17,TERM1!B9:S129,10,FALSE)="","",VLOOKUP(AE17,TERM1!B9:S129,10,FALSE)))</f>
        <v>80</v>
      </c>
      <c r="AH28" s="507">
        <f>IF(AE17="","",IF(VLOOKUP(AE17,TERM2!B9:S129,10,FALSE)="","",VLOOKUP(AE17,TERM2!B9:S129,10,FALSE)))</f>
        <v>90</v>
      </c>
      <c r="AI28" s="507">
        <f>IF(AE17="","",IF(VLOOKUP(AE17,TERM3!B9:S129,10,FALSE)="","",VLOOKUP(AE17,TERM3!B9:S129,10,FALSE)))</f>
        <v>95</v>
      </c>
      <c r="AJ28" s="512">
        <f t="shared" si="5"/>
        <v>88</v>
      </c>
      <c r="AK28" s="514" t="str">
        <f t="shared" si="1"/>
        <v>Passed</v>
      </c>
      <c r="AL28" s="20"/>
    </row>
    <row r="29" spans="1:38" ht="18" customHeight="1">
      <c r="A29" s="582"/>
      <c r="B29" s="32"/>
      <c r="C29" s="33"/>
      <c r="D29" s="1049" t="str">
        <f>IF(TERM1!$L$7="","",TERM1!$L$7)</f>
        <v>MAPEH</v>
      </c>
      <c r="E29" s="1050"/>
      <c r="F29" s="1050"/>
      <c r="G29" s="1051"/>
      <c r="H29" s="508">
        <f>IF(F17="","",IF(VLOOKUP(F17,TERM1!B9:S129,11,FALSE)="","",VLOOKUP(F17,TERM1!B9:S129,11,FALSE)))</f>
        <v>87</v>
      </c>
      <c r="I29" s="508">
        <f>IF(F17="","",IF(VLOOKUP(F17,TERM2!B9:S129,11,FALSE)="","",VLOOKUP(F17,TERM2!B9:S129,11,FALSE)))</f>
        <v>88</v>
      </c>
      <c r="J29" s="508">
        <f>IF(F17="","",IF(VLOOKUP(F17,TERM3!B9:S129,11,FALSE)="","",VLOOKUP(F17,TERM3!B9:S129,11,FALSE)))</f>
        <v>100</v>
      </c>
      <c r="K29" s="512">
        <f t="shared" si="2"/>
        <v>92</v>
      </c>
      <c r="L29" s="514" t="str">
        <f t="shared" si="3"/>
        <v>Passed</v>
      </c>
      <c r="M29" s="24"/>
      <c r="N29" s="19"/>
      <c r="O29" s="1049" t="str">
        <f>IF(TERM1!$L$7="","",TERM1!$L$7)</f>
        <v>MAPEH</v>
      </c>
      <c r="P29" s="1050"/>
      <c r="Q29" s="1050"/>
      <c r="R29" s="1051"/>
      <c r="S29" s="508">
        <f>IF(Q17="","",IF(VLOOKUP(Q17,TERM1!B9:S129,11,FALSE)="","",VLOOKUP(Q17,TERM1!B9:S129,11,FALSE)))</f>
        <v>85</v>
      </c>
      <c r="T29" s="508">
        <f>IF(Q17="","",IF(VLOOKUP(Q17,TERM2!B9:S129,11,FALSE)="","",VLOOKUP(Q17,TERM2!B9:S129,11,FALSE)))</f>
        <v>93</v>
      </c>
      <c r="U29" s="508">
        <f>IF(Q17="","",IF(VLOOKUP(Q17,TERM3!B9:S129,11,FALSE)="","",VLOOKUP(Q17,TERM3!B9:S129,11,FALSE)))</f>
        <v>85</v>
      </c>
      <c r="V29" s="512">
        <f t="shared" si="4"/>
        <v>88</v>
      </c>
      <c r="W29" s="521" t="str">
        <f t="shared" si="0"/>
        <v>Passed</v>
      </c>
      <c r="X29" s="24"/>
      <c r="Y29" s="20"/>
      <c r="Z29" s="21"/>
      <c r="AA29" s="35"/>
      <c r="AB29" s="19"/>
      <c r="AC29" s="1049" t="str">
        <f>IF(TERM1!$L$7="","",TERM1!$L$7)</f>
        <v>MAPEH</v>
      </c>
      <c r="AD29" s="1050"/>
      <c r="AE29" s="1050"/>
      <c r="AF29" s="1051"/>
      <c r="AG29" s="508">
        <f>IF(AE17="","",IF(VLOOKUP(AE17,TERM1!B9:S129,11,FALSE)="","",VLOOKUP(AE17,TERM1!B9:S129,11,FALSE)))</f>
        <v>85</v>
      </c>
      <c r="AH29" s="508">
        <f>IF(AE17="","",IF(VLOOKUP(AE17,TERM2!B9:S129,11,FALSE)="","",VLOOKUP(AE17,TERM2!B9:S129,11,FALSE)))</f>
        <v>93</v>
      </c>
      <c r="AI29" s="508">
        <f>IF(AE17="","",IF(VLOOKUP(AE17,TERM3!B9:S129,11,FALSE)="","",VLOOKUP(AE17,TERM3!B9:S129,11,FALSE)))</f>
        <v>85</v>
      </c>
      <c r="AJ29" s="512">
        <f t="shared" si="5"/>
        <v>88</v>
      </c>
      <c r="AK29" s="514" t="str">
        <f t="shared" si="1"/>
        <v>Passed</v>
      </c>
      <c r="AL29" s="20"/>
    </row>
    <row r="30" spans="1:38" ht="18" customHeight="1">
      <c r="A30" s="582"/>
      <c r="B30" s="32"/>
      <c r="C30" s="33"/>
      <c r="D30" s="1063" t="str">
        <f>IF(TERM1!$M$7="","",TERM1!$M$7)</f>
        <v>Music &amp; Arts</v>
      </c>
      <c r="E30" s="1064"/>
      <c r="F30" s="1064"/>
      <c r="G30" s="1065"/>
      <c r="H30" s="509">
        <f>IF(F17="","",IF(VLOOKUP(F17,TERM1!B9:S129,12,FALSE)="","",VLOOKUP(F17,TERM1!B9:S129,12,FALSE)))</f>
        <v>85</v>
      </c>
      <c r="I30" s="509">
        <f>IF(F17="","",IF(VLOOKUP(F17,TERM2!B9:S129,12,FALSE)="","",VLOOKUP(F17,TERM2!B9:S129,12,FALSE)))</f>
        <v>87</v>
      </c>
      <c r="J30" s="509">
        <f>IF(F17="","",IF(VLOOKUP(F17,TERM3!B9:S129,12,FALSE)="","",VLOOKUP(F17,TERM3!B9:S129,12,FALSE)))</f>
        <v>100</v>
      </c>
      <c r="K30" s="515">
        <f t="shared" si="2"/>
        <v>91</v>
      </c>
      <c r="L30" s="514"/>
      <c r="M30" s="24"/>
      <c r="N30" s="19"/>
      <c r="O30" s="1063" t="str">
        <f>IF(TERM1!$M$7="","",TERM1!$M$7)</f>
        <v>Music &amp; Arts</v>
      </c>
      <c r="P30" s="1064"/>
      <c r="Q30" s="1064"/>
      <c r="R30" s="1065"/>
      <c r="S30" s="509">
        <f>IF(Q17="","",IF(VLOOKUP(Q17,TERM1!B9:S129,12,FALSE)="","",VLOOKUP(Q17,TERM1!B9:S129,12,FALSE)))</f>
        <v>90</v>
      </c>
      <c r="T30" s="509">
        <f>IF(Q17="","",IF(VLOOKUP(Q17,TERM2!B9:S129,12,FALSE)="","",VLOOKUP(Q17,TERM2!B9:S129,12,FALSE)))</f>
        <v>90</v>
      </c>
      <c r="U30" s="509">
        <f>IF(Q17="","",IF(VLOOKUP(Q17,TERM3!B9:S129,12,FALSE)="","",VLOOKUP(Q17,TERM3!B9:S129,12,FALSE)))</f>
        <v>80</v>
      </c>
      <c r="V30" s="515">
        <f t="shared" si="4"/>
        <v>87</v>
      </c>
      <c r="W30" s="521"/>
      <c r="X30" s="24"/>
      <c r="Y30" s="20"/>
      <c r="Z30" s="21"/>
      <c r="AA30" s="35"/>
      <c r="AB30" s="19"/>
      <c r="AC30" s="1063" t="str">
        <f>IF(TERM1!$M$7="","",TERM1!$M$7)</f>
        <v>Music &amp; Arts</v>
      </c>
      <c r="AD30" s="1064"/>
      <c r="AE30" s="1064"/>
      <c r="AF30" s="1065"/>
      <c r="AG30" s="509">
        <f>IF(AE17="","",IF(VLOOKUP(AE17,TERM1!B9:S129,12,FALSE)="","",VLOOKUP(AE17,TERM1!B9:S129,12,FALSE)))</f>
        <v>90</v>
      </c>
      <c r="AH30" s="509">
        <f>IF(AE17="","",IF(VLOOKUP(AE17,TERM2!B9:S129,12,FALSE)="","",VLOOKUP(AE17,TERM2!B9:S129,12,FALSE)))</f>
        <v>90</v>
      </c>
      <c r="AI30" s="509">
        <f>IF(AE17="","",IF(VLOOKUP(AE17,TERM3!B9:S129,12,FALSE)="","",VLOOKUP(AE17,TERM3!B9:S129,12,FALSE)))</f>
        <v>80</v>
      </c>
      <c r="AJ30" s="515">
        <f t="shared" si="5"/>
        <v>87</v>
      </c>
      <c r="AK30" s="514"/>
      <c r="AL30" s="20"/>
    </row>
    <row r="31" spans="1:38" ht="18" customHeight="1">
      <c r="A31" s="582"/>
      <c r="B31" s="32"/>
      <c r="C31" s="33"/>
      <c r="D31" s="1063" t="str">
        <f>IF(TERM1!$N$7="","",TERM1!$N$7)</f>
        <v>Physical Education &amp; Health</v>
      </c>
      <c r="E31" s="1064"/>
      <c r="F31" s="1064"/>
      <c r="G31" s="1065"/>
      <c r="H31" s="509">
        <f>IF(F17="","",IF(VLOOKUP(F17,TERM1!B9:S129,13,FALSE)="","",VLOOKUP(F17,TERM1!B9:S129,13,FALSE)))</f>
        <v>88</v>
      </c>
      <c r="I31" s="509">
        <f>IF(F17="","",IF(VLOOKUP(F17,TERM2!B9:S129,13,FALSE)="","",VLOOKUP(F17,TERM2!B9:S129,13,FALSE)))</f>
        <v>88</v>
      </c>
      <c r="J31" s="509">
        <f>IF(F17="","",IF(VLOOKUP(F17,TERM3!B9:S129,13,FALSE)="","",VLOOKUP(F17,TERM3!B9:S129,13,FALSE)))</f>
        <v>100</v>
      </c>
      <c r="K31" s="515">
        <f t="shared" si="2"/>
        <v>92</v>
      </c>
      <c r="L31" s="514"/>
      <c r="M31" s="24"/>
      <c r="N31" s="19"/>
      <c r="O31" s="1063" t="str">
        <f>IF(TERM1!$N$7="","",TERM1!$N$7)</f>
        <v>Physical Education &amp; Health</v>
      </c>
      <c r="P31" s="1064"/>
      <c r="Q31" s="1064"/>
      <c r="R31" s="1065"/>
      <c r="S31" s="509">
        <f>IF(Q17="","",IF(VLOOKUP(Q17,TERM1!B9:S129,13,FALSE)="","",VLOOKUP(Q17,TERM1!B9:S129,13,FALSE)))</f>
        <v>80</v>
      </c>
      <c r="T31" s="509">
        <f>IF(Q17="","",IF(VLOOKUP(Q17,TERM2!B9:S129,13,FALSE)="","",VLOOKUP(Q17,TERM2!B9:S129,13,FALSE)))</f>
        <v>95</v>
      </c>
      <c r="U31" s="509">
        <f>IF(Q17="","",IF(VLOOKUP(Q17,TERM3!B9:S129,13,FALSE)="","",VLOOKUP(Q17,TERM3!B9:S129,13,FALSE)))</f>
        <v>90</v>
      </c>
      <c r="V31" s="515">
        <f t="shared" si="4"/>
        <v>88</v>
      </c>
      <c r="W31" s="521"/>
      <c r="X31" s="24"/>
      <c r="Y31" s="20"/>
      <c r="Z31" s="21"/>
      <c r="AA31" s="35"/>
      <c r="AB31" s="19"/>
      <c r="AC31" s="1063" t="str">
        <f>IF(TERM1!$N$7="","",TERM1!$N$7)</f>
        <v>Physical Education &amp; Health</v>
      </c>
      <c r="AD31" s="1064"/>
      <c r="AE31" s="1064"/>
      <c r="AF31" s="1065"/>
      <c r="AG31" s="509">
        <f>IF(AE17="","",IF(VLOOKUP(AE17,TERM1!B9:S129,13,FALSE)="","",VLOOKUP(AE17,TERM1!B9:S129,13,FALSE)))</f>
        <v>80</v>
      </c>
      <c r="AH31" s="509">
        <f>IF(AE17="","",IF(VLOOKUP(AE17,TERM2!B9:S129,13,FALSE)="","",VLOOKUP(AE17,TERM2!B9:S129,13,FALSE)))</f>
        <v>95</v>
      </c>
      <c r="AI31" s="509">
        <f>IF(AE17="","",IF(VLOOKUP(AE17,TERM3!B9:S129,13,FALSE)="","",VLOOKUP(AE17,TERM3!B9:S129,13,FALSE)))</f>
        <v>90</v>
      </c>
      <c r="AJ31" s="515">
        <f t="shared" si="5"/>
        <v>88</v>
      </c>
      <c r="AK31" s="514"/>
      <c r="AL31" s="20"/>
    </row>
    <row r="32" spans="1:38" ht="18" customHeight="1">
      <c r="A32" s="582"/>
      <c r="B32" s="32"/>
      <c r="C32" s="33"/>
      <c r="D32" s="1049" t="str">
        <f>IF(TERM1!$O$7="","",TERM1!$O$7)</f>
        <v/>
      </c>
      <c r="E32" s="1050"/>
      <c r="F32" s="1050"/>
      <c r="G32" s="1051"/>
      <c r="H32" s="508" t="str">
        <f>IF(F17="","",IF(VLOOKUP(F17,TERM1!B9:S129,14,FALSE)="","",VLOOKUP(F17,TERM1!B9:S129,14,FALSE)))</f>
        <v/>
      </c>
      <c r="I32" s="508" t="str">
        <f>IF(F17="","",IF(VLOOKUP(F17,TERM2!B9:S129,14,FALSE)="","",VLOOKUP(F17,TERM2!B9:S129,14,FALSE)))</f>
        <v/>
      </c>
      <c r="J32" s="508" t="str">
        <f>IF(F17="","",IF(VLOOKUP(F17,TERM3!B9:S129,14,FALSE)="","",VLOOKUP(F17,TERM3!B9:S129,14,FALSE)))</f>
        <v/>
      </c>
      <c r="K32" s="512" t="str">
        <f t="shared" ref="K32:K33" si="6">IF(COUNT(H32:J32)&lt;3,"",ROUND(AVERAGE(H32:J32),0))</f>
        <v/>
      </c>
      <c r="L32" s="514" t="str">
        <f>IF(K32="","",IF(K32&gt;=75,"Passed",IF(K32&lt;75,"FAILED")))</f>
        <v/>
      </c>
      <c r="M32" s="24"/>
      <c r="N32" s="19"/>
      <c r="O32" s="1049" t="str">
        <f>IF(TERM1!$O$7="","",TERM1!$O$7)</f>
        <v/>
      </c>
      <c r="P32" s="1050"/>
      <c r="Q32" s="1050"/>
      <c r="R32" s="1051"/>
      <c r="S32" s="508" t="str">
        <f>IF(Q17="","",IF(VLOOKUP(Q17,TERM1!B9:S129,14,FALSE)="","",VLOOKUP(Q17,TERM1!B9:S129,14,FALSE)))</f>
        <v/>
      </c>
      <c r="T32" s="508" t="str">
        <f>IF(Q17="","",IF(VLOOKUP(Q17,TERM2!B9:S129,14,FALSE)="","",VLOOKUP(Q17,TERM2!B9:S129,14,FALSE)))</f>
        <v/>
      </c>
      <c r="U32" s="508" t="str">
        <f>IF(Q17="","",IF(VLOOKUP(Q17,TERM3!B9:S129,14,FALSE)="","",VLOOKUP(Q17,TERM3!B9:S129,14,FALSE)))</f>
        <v/>
      </c>
      <c r="V32" s="512" t="str">
        <f t="shared" ref="V32:V33" si="7">IF(COUNT(S32:U32)&lt;3,"",ROUND(AVERAGE(S32:U32),0))</f>
        <v/>
      </c>
      <c r="W32" s="521" t="str">
        <f t="shared" ref="W32:W33" si="8">IF(V32="","",IF(V32&gt;=75,"Passed",IF(V32&lt;75,"FAILED")))</f>
        <v/>
      </c>
      <c r="X32" s="24"/>
      <c r="Y32" s="20"/>
      <c r="Z32" s="21"/>
      <c r="AA32" s="35"/>
      <c r="AB32" s="19"/>
      <c r="AC32" s="1049" t="str">
        <f>IF(TERM1!$O$7="","",TERM1!$O$7)</f>
        <v/>
      </c>
      <c r="AD32" s="1050"/>
      <c r="AE32" s="1050"/>
      <c r="AF32" s="1051"/>
      <c r="AG32" s="508"/>
      <c r="AH32" s="508"/>
      <c r="AI32" s="508"/>
      <c r="AJ32" s="512" t="str">
        <f t="shared" ref="AJ32:AJ33" si="9">IF(COUNT(AG32:AI32)&lt;3,"",ROUND(AVERAGE(AG32:AI32),0))</f>
        <v/>
      </c>
      <c r="AK32" s="521" t="str">
        <f t="shared" ref="AK32:AK33" si="10">IF(AJ32="","",IF(AJ32&gt;=75,"Passed",IF(AJ32&lt;75,"FAILED")))</f>
        <v/>
      </c>
      <c r="AL32" s="20"/>
    </row>
    <row r="33" spans="1:38" ht="18" customHeight="1" thickBot="1">
      <c r="A33" s="582"/>
      <c r="B33" s="32"/>
      <c r="C33" s="33"/>
      <c r="D33" s="1049" t="str">
        <f>IF(TERM1!$P$7="","",TERM1!$P$7)</f>
        <v/>
      </c>
      <c r="E33" s="1050"/>
      <c r="F33" s="1050"/>
      <c r="G33" s="1051"/>
      <c r="H33" s="507" t="str">
        <f>IF(F17="","",IF(VLOOKUP(F17,TERM1!B9:S129,15,FALSE)="","",VLOOKUP(F17,TERM1!B9:S129,15,FALSE)))</f>
        <v/>
      </c>
      <c r="I33" s="507" t="str">
        <f>IF(F17="","",IF(VLOOKUP(F17,TERM2!B9:S129,15,FALSE)="","",VLOOKUP(F17,TERM2!B9:S129,15,FALSE)))</f>
        <v/>
      </c>
      <c r="J33" s="507" t="str">
        <f>IF(F17="","",IF(VLOOKUP(F17,TERM3!B9:S129,15,FALSE)="","",VLOOKUP(F17,TERM3!B9:S129,15,FALSE)))</f>
        <v/>
      </c>
      <c r="K33" s="516" t="str">
        <f t="shared" si="6"/>
        <v/>
      </c>
      <c r="L33" s="517" t="str">
        <f t="shared" ref="L33" si="11">IF(K33="","",IF(K33&gt;=75,"Passed",IF(K33&lt;75,"FAILED")))</f>
        <v/>
      </c>
      <c r="M33" s="24"/>
      <c r="N33" s="19"/>
      <c r="O33" s="1049" t="str">
        <f>IF(TERM1!$P$7="","",TERM1!$P$7)</f>
        <v/>
      </c>
      <c r="P33" s="1050"/>
      <c r="Q33" s="1050"/>
      <c r="R33" s="1051"/>
      <c r="S33" s="507" t="str">
        <f>IF(Q17="","",IF(VLOOKUP(Q17,TERM1!B9:S129,15,FALSE)="","",VLOOKUP(Q17,TERM1!B9:S129,15,FALSE)))</f>
        <v/>
      </c>
      <c r="T33" s="507" t="str">
        <f>IF(Q17="","",IF(VLOOKUP(Q17,TERM2!B9:S129,15,FALSE)="","",VLOOKUP(Q17,TERM2!B9:S129,15,FALSE)))</f>
        <v/>
      </c>
      <c r="U33" s="507" t="str">
        <f>IF(Q17="","",IF(VLOOKUP(Q17,TERM3!B9:S129,15,FALSE)="","",VLOOKUP(Q17,TERM3!B9:S129,15,FALSE)))</f>
        <v/>
      </c>
      <c r="V33" s="522" t="str">
        <f t="shared" si="7"/>
        <v/>
      </c>
      <c r="W33" s="523" t="str">
        <f t="shared" si="8"/>
        <v/>
      </c>
      <c r="X33" s="24"/>
      <c r="Y33" s="20"/>
      <c r="Z33" s="21"/>
      <c r="AA33" s="35"/>
      <c r="AB33" s="19"/>
      <c r="AC33" s="1049" t="str">
        <f>IF(TERM1!$P$7="","",TERM1!$P$7)</f>
        <v/>
      </c>
      <c r="AD33" s="1050"/>
      <c r="AE33" s="1050"/>
      <c r="AF33" s="1051"/>
      <c r="AG33" s="507"/>
      <c r="AH33" s="507"/>
      <c r="AI33" s="507"/>
      <c r="AJ33" s="522" t="str">
        <f t="shared" si="9"/>
        <v/>
      </c>
      <c r="AK33" s="523" t="str">
        <f t="shared" si="10"/>
        <v/>
      </c>
      <c r="AL33" s="20"/>
    </row>
    <row r="34" spans="1:38" ht="25.5" customHeight="1" thickBot="1">
      <c r="A34" s="582"/>
      <c r="B34" s="32"/>
      <c r="C34" s="18"/>
      <c r="D34" s="1052" t="s">
        <v>1981</v>
      </c>
      <c r="E34" s="1053"/>
      <c r="F34" s="1053"/>
      <c r="G34" s="1054"/>
      <c r="H34" s="510">
        <f>IF(COUNT(H22:H29)&lt;8,"",ROUND(AVERAGE(H22:H29,H32:H33),0))</f>
        <v>95</v>
      </c>
      <c r="I34" s="510">
        <f>IF(COUNT(I22:I29)&lt;8,"",ROUND(AVERAGE(I22:I29,I32:I33),0))</f>
        <v>96</v>
      </c>
      <c r="J34" s="510">
        <f>IF(COUNT(J22:J29)&lt;8,"",ROUND(AVERAGE(J22:J29,J32:J33),0))</f>
        <v>96</v>
      </c>
      <c r="K34" s="518"/>
      <c r="L34" s="518"/>
      <c r="M34" s="24"/>
      <c r="N34" s="19"/>
      <c r="O34" s="1052" t="s">
        <v>1981</v>
      </c>
      <c r="P34" s="1053"/>
      <c r="Q34" s="1053"/>
      <c r="R34" s="1054"/>
      <c r="S34" s="510">
        <f>IF(COUNT(S22:S29)&lt;8,"",ROUND(AVERAGE(S22:S29,S32:S33),0))</f>
        <v>81</v>
      </c>
      <c r="T34" s="510">
        <f>IF(COUNT(T22:T29)&lt;8,"",ROUND(AVERAGE(T22:T29,T32:T33),0))</f>
        <v>90</v>
      </c>
      <c r="U34" s="511">
        <f>IF(COUNT(U22:U29)&lt;8,"",ROUND(AVERAGE(U22:U29,U32:U33),0))</f>
        <v>94</v>
      </c>
      <c r="V34" s="524"/>
      <c r="W34" s="518"/>
      <c r="X34" s="24"/>
      <c r="Y34" s="38"/>
      <c r="Z34" s="21"/>
      <c r="AA34" s="21"/>
      <c r="AB34" s="19"/>
      <c r="AC34" s="1052" t="s">
        <v>1981</v>
      </c>
      <c r="AD34" s="1053"/>
      <c r="AE34" s="1053"/>
      <c r="AF34" s="1054"/>
      <c r="AG34" s="510">
        <f>IF(COUNT(AG22:AG29)&lt;8,"",ROUND(AVERAGE(AG22:AG29,AG32:AG33),0))</f>
        <v>81</v>
      </c>
      <c r="AH34" s="510">
        <f>IF(COUNT(AH22:AH29)&lt;8,"",ROUND(AVERAGE(AH22:AH29,AH32:AH33),0))</f>
        <v>90</v>
      </c>
      <c r="AI34" s="511">
        <f>IF(COUNT(AI22:AI29)&lt;8,"",ROUND(AVERAGE(AI22:AI29,AI32:AI33),0))</f>
        <v>94</v>
      </c>
      <c r="AJ34" s="524"/>
      <c r="AK34" s="518"/>
      <c r="AL34" s="20"/>
    </row>
    <row r="35" spans="1:38" ht="27" customHeight="1" thickBot="1">
      <c r="A35" s="582"/>
      <c r="C35" s="18"/>
      <c r="D35" s="1088" t="s">
        <v>156</v>
      </c>
      <c r="E35" s="1089"/>
      <c r="F35" s="1089"/>
      <c r="G35" s="1089"/>
      <c r="H35" s="1090"/>
      <c r="I35" s="1090"/>
      <c r="J35" s="1090"/>
      <c r="K35" s="519">
        <f>IF(K22=FALSE,"",IF((COUNTIF(K22:K29,"&gt;0")+COUNTIF(K32:K33,"&gt;0"))=0,"",ROUND(SUM(K22:K29,K32:K33)/(COUNTIF(K22:K29,"&gt;0")+COUNTIF(K32:K33,"&gt;0")),0)))</f>
        <v>96</v>
      </c>
      <c r="L35" s="520" t="str">
        <f>IF(K35="","",IF(K35&gt;=75,"PROMOTED",IF(K35&lt;75,"FAILED")))</f>
        <v>PROMOTED</v>
      </c>
      <c r="M35" s="24"/>
      <c r="N35" s="19"/>
      <c r="O35" s="1055" t="s">
        <v>156</v>
      </c>
      <c r="P35" s="1056"/>
      <c r="Q35" s="1056"/>
      <c r="R35" s="1056"/>
      <c r="S35" s="1057"/>
      <c r="T35" s="1057"/>
      <c r="U35" s="1058"/>
      <c r="V35" s="519">
        <f>IF(V22=FALSE,"",IF((COUNTIF(V22:V29,"&gt;0")+COUNTIF(V32:V33,"&gt;0"))=0,"",ROUND(SUM(V22:V29,V32:V33)/(COUNTIF(V22:V29,"&gt;0")+COUNTIF(V32:V33,"&gt;0")),0)))</f>
        <v>88</v>
      </c>
      <c r="W35" s="525" t="str">
        <f>IF(V35="","",IF(V35&gt;=75,"PROMOTED",IF(V35&lt;75,"FAILED")))</f>
        <v>PROMOTED</v>
      </c>
      <c r="X35" s="24"/>
      <c r="Y35" s="20"/>
      <c r="Z35" s="21"/>
      <c r="AA35" s="21"/>
      <c r="AB35" s="19"/>
      <c r="AC35" s="1055" t="s">
        <v>156</v>
      </c>
      <c r="AD35" s="1056"/>
      <c r="AE35" s="1056"/>
      <c r="AF35" s="1056"/>
      <c r="AG35" s="1057"/>
      <c r="AH35" s="1057"/>
      <c r="AI35" s="1058"/>
      <c r="AJ35" s="519">
        <f>IF(AJ22=FALSE,"",IF((COUNTIF(AJ22:AJ29,"&gt;0")+COUNTIF(AJ32:AJ33,"&gt;0"))=0,"",ROUND(SUM(AJ22:AJ29,AJ32:AJ33)/(COUNTIF(AJ22:AJ29,"&gt;0")+COUNTIF(AJ32:AJ33,"&gt;0")),0)))</f>
        <v>88</v>
      </c>
      <c r="AK35" s="525" t="str">
        <f>IF(AJ35="","",IF(AJ35&gt;=75,"PROMOTED",IF(AJ35&lt;75,"FAILED")))</f>
        <v>PROMOTED</v>
      </c>
      <c r="AL35" s="20"/>
    </row>
    <row r="36" spans="1:38" ht="30" customHeight="1">
      <c r="A36" s="582"/>
      <c r="C36" s="18"/>
      <c r="D36" s="19"/>
      <c r="E36" s="19"/>
      <c r="F36" s="19"/>
      <c r="G36" s="19"/>
      <c r="H36" s="39"/>
      <c r="I36" s="39"/>
      <c r="J36" s="39"/>
      <c r="K36" s="19"/>
      <c r="L36" s="19"/>
      <c r="M36" s="24"/>
      <c r="N36" s="19"/>
      <c r="O36" s="19"/>
      <c r="P36" s="19"/>
      <c r="Q36" s="19"/>
      <c r="R36" s="19"/>
      <c r="S36" s="39"/>
      <c r="T36" s="39"/>
      <c r="U36" s="39"/>
      <c r="V36" s="19"/>
      <c r="W36" s="19"/>
      <c r="X36" s="24"/>
      <c r="Y36" s="20"/>
      <c r="Z36" s="21"/>
      <c r="AA36" s="21"/>
      <c r="AB36" s="19"/>
      <c r="AC36" s="19"/>
      <c r="AD36" s="19"/>
      <c r="AE36" s="19"/>
      <c r="AF36" s="19"/>
      <c r="AG36" s="39"/>
      <c r="AH36" s="39"/>
      <c r="AI36" s="39"/>
      <c r="AJ36" s="19"/>
      <c r="AK36" s="19"/>
      <c r="AL36" s="20"/>
    </row>
    <row r="37" spans="1:38" ht="30" customHeight="1">
      <c r="A37" s="582"/>
      <c r="C37" s="18"/>
      <c r="D37" s="19"/>
      <c r="E37" s="19"/>
      <c r="F37" s="19"/>
      <c r="G37" s="19"/>
      <c r="H37" s="39"/>
      <c r="I37" s="39"/>
      <c r="J37" s="39"/>
      <c r="K37" s="19"/>
      <c r="L37" s="19"/>
      <c r="M37" s="24"/>
      <c r="N37" s="19"/>
      <c r="O37" s="19"/>
      <c r="P37" s="19"/>
      <c r="Q37" s="19"/>
      <c r="R37" s="19"/>
      <c r="S37" s="39"/>
      <c r="T37" s="39"/>
      <c r="U37" s="39"/>
      <c r="V37" s="19"/>
      <c r="W37" s="19"/>
      <c r="X37" s="24"/>
      <c r="Y37" s="20"/>
      <c r="Z37" s="21"/>
      <c r="AA37" s="21"/>
      <c r="AB37" s="19"/>
      <c r="AC37" s="19"/>
      <c r="AD37" s="19"/>
      <c r="AE37" s="19"/>
      <c r="AF37" s="19"/>
      <c r="AG37" s="39"/>
      <c r="AH37" s="39"/>
      <c r="AI37" s="39"/>
      <c r="AJ37" s="19"/>
      <c r="AK37" s="19"/>
      <c r="AL37" s="20"/>
    </row>
    <row r="38" spans="1:38" ht="15" customHeight="1">
      <c r="A38" s="582"/>
      <c r="C38" s="18"/>
      <c r="D38" s="1059" t="str">
        <f>IF('Input Data'!I5="","",'Input Data'!I5)</f>
        <v/>
      </c>
      <c r="E38" s="1059"/>
      <c r="F38" s="1059"/>
      <c r="G38" s="1059"/>
      <c r="H38" s="1060"/>
      <c r="I38" s="1060"/>
      <c r="J38" s="1060"/>
      <c r="K38" s="1059"/>
      <c r="L38" s="1059"/>
      <c r="M38" s="24"/>
      <c r="N38" s="19"/>
      <c r="O38" s="1059" t="str">
        <f>IF('Input Data'!I5="","",'Input Data'!I5)</f>
        <v/>
      </c>
      <c r="P38" s="1059"/>
      <c r="Q38" s="1059"/>
      <c r="R38" s="1059"/>
      <c r="S38" s="1060"/>
      <c r="T38" s="1060"/>
      <c r="U38" s="1060"/>
      <c r="V38" s="1059"/>
      <c r="W38" s="1059"/>
      <c r="X38" s="24"/>
      <c r="Y38" s="20"/>
      <c r="Z38" s="21"/>
      <c r="AA38" s="21"/>
      <c r="AB38" s="19"/>
      <c r="AC38" s="1059" t="str">
        <f>IF('Input Data'!I5="","",'Input Data'!I5)</f>
        <v/>
      </c>
      <c r="AD38" s="1059"/>
      <c r="AE38" s="1059"/>
      <c r="AF38" s="1059"/>
      <c r="AG38" s="1060"/>
      <c r="AH38" s="1060"/>
      <c r="AI38" s="1060"/>
      <c r="AJ38" s="1059"/>
      <c r="AK38" s="1059"/>
      <c r="AL38" s="20"/>
    </row>
    <row r="39" spans="1:38" ht="15" customHeight="1">
      <c r="A39" s="582"/>
      <c r="C39" s="18"/>
      <c r="D39" s="1061" t="s">
        <v>157</v>
      </c>
      <c r="E39" s="1061"/>
      <c r="F39" s="1061"/>
      <c r="G39" s="1061"/>
      <c r="H39" s="1062"/>
      <c r="I39" s="1062"/>
      <c r="J39" s="1062"/>
      <c r="K39" s="1061"/>
      <c r="L39" s="1061"/>
      <c r="M39" s="24"/>
      <c r="N39" s="19"/>
      <c r="O39" s="1061" t="s">
        <v>157</v>
      </c>
      <c r="P39" s="1061"/>
      <c r="Q39" s="1061"/>
      <c r="R39" s="1061"/>
      <c r="S39" s="1062"/>
      <c r="T39" s="1062"/>
      <c r="U39" s="1062"/>
      <c r="V39" s="1061"/>
      <c r="W39" s="1061"/>
      <c r="X39" s="24"/>
      <c r="Y39" s="20"/>
      <c r="Z39" s="21"/>
      <c r="AA39" s="21"/>
      <c r="AB39" s="19"/>
      <c r="AC39" s="1061" t="s">
        <v>157</v>
      </c>
      <c r="AD39" s="1061"/>
      <c r="AE39" s="1061"/>
      <c r="AF39" s="1061"/>
      <c r="AG39" s="1062"/>
      <c r="AH39" s="1062"/>
      <c r="AI39" s="1062"/>
      <c r="AJ39" s="1061"/>
      <c r="AK39" s="1061"/>
      <c r="AL39" s="20"/>
    </row>
    <row r="40" spans="1:38" ht="15" customHeight="1">
      <c r="A40" s="582"/>
      <c r="C40" s="18"/>
      <c r="D40" s="580"/>
      <c r="E40" s="580"/>
      <c r="F40" s="580"/>
      <c r="G40" s="580"/>
      <c r="H40" s="581"/>
      <c r="I40" s="581"/>
      <c r="J40" s="581"/>
      <c r="K40" s="580"/>
      <c r="L40" s="580"/>
      <c r="M40" s="580"/>
      <c r="N40" s="580"/>
      <c r="O40" s="580"/>
      <c r="P40" s="580"/>
      <c r="Q40" s="580"/>
      <c r="R40" s="580"/>
      <c r="S40" s="581"/>
      <c r="T40" s="581"/>
      <c r="U40" s="581"/>
      <c r="V40" s="580"/>
      <c r="W40" s="580"/>
      <c r="X40" s="580"/>
      <c r="Y40" s="21"/>
      <c r="Z40" s="21"/>
      <c r="AA40" s="21"/>
      <c r="AB40" s="580"/>
      <c r="AC40" s="580"/>
      <c r="AD40" s="580"/>
      <c r="AE40" s="580"/>
      <c r="AF40" s="580"/>
      <c r="AG40" s="581"/>
      <c r="AH40" s="581"/>
      <c r="AI40" s="581"/>
      <c r="AJ40" s="580"/>
      <c r="AK40" s="580"/>
      <c r="AL40" s="21"/>
    </row>
    <row r="41" spans="1:38" ht="15" customHeight="1">
      <c r="A41" s="582"/>
      <c r="C41" s="18"/>
      <c r="D41" s="579"/>
      <c r="E41" s="579"/>
      <c r="F41" s="579"/>
      <c r="G41" s="579"/>
      <c r="H41" s="579"/>
      <c r="I41" s="579"/>
      <c r="J41" s="579"/>
      <c r="K41" s="579"/>
      <c r="L41" s="579"/>
      <c r="M41" s="579"/>
      <c r="N41" s="579"/>
      <c r="O41" s="579"/>
      <c r="P41" s="579"/>
      <c r="Q41" s="579"/>
      <c r="R41" s="579"/>
      <c r="S41" s="579"/>
      <c r="T41" s="579"/>
      <c r="U41" s="579"/>
      <c r="V41" s="579"/>
      <c r="W41" s="579"/>
      <c r="X41" s="20"/>
      <c r="Y41" s="21"/>
      <c r="Z41" s="21"/>
      <c r="AA41" s="21"/>
      <c r="AB41" s="579"/>
      <c r="AC41" s="579"/>
      <c r="AD41" s="579"/>
      <c r="AE41" s="579"/>
      <c r="AF41" s="579"/>
      <c r="AG41" s="579"/>
      <c r="AH41" s="579"/>
      <c r="AI41" s="579"/>
      <c r="AJ41" s="579"/>
      <c r="AK41" s="579"/>
      <c r="AL41" s="20"/>
    </row>
    <row r="42" spans="1:38" ht="23.25" customHeight="1">
      <c r="A42" s="582"/>
      <c r="C42" s="18"/>
      <c r="D42" s="1079" t="s">
        <v>1986</v>
      </c>
      <c r="E42" s="1079"/>
      <c r="F42" s="1079"/>
      <c r="G42" s="1079"/>
      <c r="H42" s="1079"/>
      <c r="I42" s="1079"/>
      <c r="J42" s="1079"/>
      <c r="K42" s="1079"/>
      <c r="L42" s="1079"/>
      <c r="M42" s="23"/>
      <c r="N42" s="19"/>
      <c r="O42" s="1079" t="s">
        <v>1986</v>
      </c>
      <c r="P42" s="1079"/>
      <c r="Q42" s="1079"/>
      <c r="R42" s="1079"/>
      <c r="S42" s="1079"/>
      <c r="T42" s="1079"/>
      <c r="U42" s="1079"/>
      <c r="V42" s="1079"/>
      <c r="W42" s="1079"/>
      <c r="X42" s="23"/>
      <c r="Y42" s="21"/>
      <c r="Z42" s="21"/>
      <c r="AA42" s="21"/>
      <c r="AB42" s="19"/>
      <c r="AC42" s="1079" t="s">
        <v>1986</v>
      </c>
      <c r="AD42" s="1079"/>
      <c r="AE42" s="1079"/>
      <c r="AF42" s="1079"/>
      <c r="AG42" s="1079"/>
      <c r="AH42" s="1079"/>
      <c r="AI42" s="1079"/>
      <c r="AJ42" s="1079"/>
      <c r="AK42" s="1079"/>
      <c r="AL42" s="20"/>
    </row>
    <row r="43" spans="1:38" ht="15" customHeight="1">
      <c r="A43" s="582"/>
      <c r="C43" s="18"/>
      <c r="D43" s="1080" t="s">
        <v>2125</v>
      </c>
      <c r="E43" s="1080"/>
      <c r="F43" s="1080"/>
      <c r="G43" s="1080"/>
      <c r="H43" s="1080"/>
      <c r="I43" s="1080"/>
      <c r="J43" s="1080"/>
      <c r="K43" s="1080"/>
      <c r="L43" s="1080"/>
      <c r="M43" s="24"/>
      <c r="N43" s="19"/>
      <c r="O43" s="1080" t="s">
        <v>2125</v>
      </c>
      <c r="P43" s="1080"/>
      <c r="Q43" s="1080"/>
      <c r="R43" s="1080"/>
      <c r="S43" s="1080"/>
      <c r="T43" s="1080"/>
      <c r="U43" s="1080"/>
      <c r="V43" s="1080"/>
      <c r="W43" s="1080"/>
      <c r="X43" s="24"/>
      <c r="Y43" s="21"/>
      <c r="Z43" s="21"/>
      <c r="AA43" s="21"/>
      <c r="AB43" s="19"/>
      <c r="AC43" s="1080" t="s">
        <v>2125</v>
      </c>
      <c r="AD43" s="1080"/>
      <c r="AE43" s="1080"/>
      <c r="AF43" s="1080"/>
      <c r="AG43" s="1080"/>
      <c r="AH43" s="1080"/>
      <c r="AI43" s="1080"/>
      <c r="AJ43" s="1080"/>
      <c r="AK43" s="1080"/>
      <c r="AL43" s="20"/>
    </row>
    <row r="44" spans="1:38" ht="15" customHeight="1">
      <c r="A44" s="582"/>
      <c r="C44" s="18"/>
      <c r="D44" s="25"/>
      <c r="E44" s="25"/>
      <c r="F44" s="25"/>
      <c r="G44" s="25"/>
      <c r="H44" s="25"/>
      <c r="I44" s="25"/>
      <c r="J44" s="25"/>
      <c r="K44" s="25"/>
      <c r="L44" s="25"/>
      <c r="M44" s="24"/>
      <c r="N44" s="19"/>
      <c r="O44" s="25"/>
      <c r="P44" s="25"/>
      <c r="Q44" s="25"/>
      <c r="R44" s="25"/>
      <c r="S44" s="25"/>
      <c r="T44" s="25"/>
      <c r="U44" s="25"/>
      <c r="V44" s="25"/>
      <c r="W44" s="25"/>
      <c r="X44" s="24"/>
      <c r="Y44" s="21"/>
      <c r="Z44" s="21"/>
      <c r="AA44" s="21"/>
      <c r="AB44" s="19"/>
      <c r="AC44" s="25"/>
      <c r="AD44" s="25"/>
      <c r="AE44" s="25"/>
      <c r="AF44" s="25"/>
      <c r="AG44" s="25"/>
      <c r="AH44" s="25"/>
      <c r="AI44" s="25"/>
      <c r="AJ44" s="25"/>
      <c r="AK44" s="25"/>
      <c r="AL44" s="20"/>
    </row>
    <row r="45" spans="1:38" ht="15" customHeight="1">
      <c r="A45" s="582"/>
      <c r="C45" s="18"/>
      <c r="D45" s="1081" t="s">
        <v>150</v>
      </c>
      <c r="E45" s="1081"/>
      <c r="F45" s="1081"/>
      <c r="G45" s="1081"/>
      <c r="H45" s="1081"/>
      <c r="I45" s="1081"/>
      <c r="J45" s="1081"/>
      <c r="K45" s="1081"/>
      <c r="L45" s="1081"/>
      <c r="M45" s="24"/>
      <c r="N45" s="19"/>
      <c r="O45" s="1081" t="s">
        <v>150</v>
      </c>
      <c r="P45" s="1081"/>
      <c r="Q45" s="1081"/>
      <c r="R45" s="1081"/>
      <c r="S45" s="1081"/>
      <c r="T45" s="1081"/>
      <c r="U45" s="1081"/>
      <c r="V45" s="1081"/>
      <c r="W45" s="1081"/>
      <c r="X45" s="24"/>
      <c r="Y45" s="21"/>
      <c r="Z45" s="21"/>
      <c r="AA45" s="21"/>
      <c r="AB45" s="19"/>
      <c r="AC45" s="1081" t="s">
        <v>150</v>
      </c>
      <c r="AD45" s="1081"/>
      <c r="AE45" s="1081"/>
      <c r="AF45" s="1081"/>
      <c r="AG45" s="1081"/>
      <c r="AH45" s="1081"/>
      <c r="AI45" s="1081"/>
      <c r="AJ45" s="1081"/>
      <c r="AK45" s="1081"/>
      <c r="AL45" s="20"/>
    </row>
    <row r="46" spans="1:38" ht="15" customHeight="1">
      <c r="A46" s="582"/>
      <c r="C46" s="18"/>
      <c r="D46" s="1081"/>
      <c r="E46" s="1081"/>
      <c r="F46" s="1081"/>
      <c r="G46" s="1081"/>
      <c r="H46" s="1081"/>
      <c r="I46" s="1081"/>
      <c r="J46" s="1081"/>
      <c r="K46" s="1081"/>
      <c r="L46" s="1081"/>
      <c r="M46" s="24"/>
      <c r="N46" s="19"/>
      <c r="O46" s="1081"/>
      <c r="P46" s="1081"/>
      <c r="Q46" s="1081"/>
      <c r="R46" s="1081"/>
      <c r="S46" s="1081"/>
      <c r="T46" s="1081"/>
      <c r="U46" s="1081"/>
      <c r="V46" s="1081"/>
      <c r="W46" s="1081"/>
      <c r="X46" s="24"/>
      <c r="Y46" s="21"/>
      <c r="Z46" s="21"/>
      <c r="AA46" s="21"/>
      <c r="AB46" s="19"/>
      <c r="AC46" s="1081"/>
      <c r="AD46" s="1081"/>
      <c r="AE46" s="1081"/>
      <c r="AF46" s="1081"/>
      <c r="AG46" s="1081"/>
      <c r="AH46" s="1081"/>
      <c r="AI46" s="1081"/>
      <c r="AJ46" s="1081"/>
      <c r="AK46" s="1081"/>
      <c r="AL46" s="20"/>
    </row>
    <row r="47" spans="1:38" ht="15" customHeight="1">
      <c r="A47" s="582"/>
      <c r="C47" s="18"/>
      <c r="D47" s="22"/>
      <c r="E47" s="22"/>
      <c r="F47" s="22"/>
      <c r="G47" s="22"/>
      <c r="H47" s="22"/>
      <c r="I47" s="22"/>
      <c r="J47" s="22"/>
      <c r="K47" s="22"/>
      <c r="L47" s="22"/>
      <c r="M47" s="24"/>
      <c r="N47" s="19"/>
      <c r="O47" s="22"/>
      <c r="P47" s="22"/>
      <c r="Q47" s="22"/>
      <c r="R47" s="22"/>
      <c r="S47" s="22"/>
      <c r="T47" s="22"/>
      <c r="U47" s="22"/>
      <c r="V47" s="22"/>
      <c r="W47" s="22"/>
      <c r="X47" s="24"/>
      <c r="Y47" s="21"/>
      <c r="Z47" s="21"/>
      <c r="AA47" s="21"/>
      <c r="AB47" s="19"/>
      <c r="AC47" s="22"/>
      <c r="AD47" s="22"/>
      <c r="AE47" s="22"/>
      <c r="AF47" s="22"/>
      <c r="AG47" s="22"/>
      <c r="AH47" s="22"/>
      <c r="AI47" s="22"/>
      <c r="AJ47" s="22"/>
      <c r="AK47" s="22"/>
      <c r="AL47" s="20"/>
    </row>
    <row r="48" spans="1:38" ht="18" customHeight="1">
      <c r="A48" s="582"/>
      <c r="C48" s="18"/>
      <c r="D48" s="1075" t="s">
        <v>151</v>
      </c>
      <c r="E48" s="1075"/>
      <c r="F48" s="1091" t="str">
        <f>IF(I4="","",I4)</f>
        <v>TORRES, DANIEL BAUTISTA</v>
      </c>
      <c r="G48" s="1091"/>
      <c r="H48" s="1091"/>
      <c r="I48" s="1091"/>
      <c r="J48" s="1091"/>
      <c r="K48" s="1091"/>
      <c r="L48" s="26"/>
      <c r="M48" s="24"/>
      <c r="N48" s="19"/>
      <c r="O48" s="1075" t="s">
        <v>151</v>
      </c>
      <c r="P48" s="1075"/>
      <c r="Q48" s="1082" t="str">
        <f>IF(S4="","",S4)</f>
        <v>SANTOS, CARLO MENDOZA</v>
      </c>
      <c r="R48" s="1082"/>
      <c r="S48" s="1082"/>
      <c r="T48" s="1082"/>
      <c r="U48" s="1082"/>
      <c r="V48" s="1082"/>
      <c r="W48" s="26"/>
      <c r="X48" s="24"/>
      <c r="Y48" s="21"/>
      <c r="Z48" s="21"/>
      <c r="AA48" s="21"/>
      <c r="AB48" s="19"/>
      <c r="AC48" s="1075" t="s">
        <v>151</v>
      </c>
      <c r="AD48" s="1075"/>
      <c r="AE48" s="1082" t="str">
        <f>IF(AG4="","",AG4)</f>
        <v>SANTOS, CARLO MENDOZA</v>
      </c>
      <c r="AF48" s="1082"/>
      <c r="AG48" s="1082"/>
      <c r="AH48" s="1082"/>
      <c r="AI48" s="1082"/>
      <c r="AJ48" s="1082"/>
      <c r="AK48" s="26"/>
      <c r="AL48" s="20"/>
    </row>
    <row r="49" spans="1:38" ht="18" customHeight="1">
      <c r="A49" s="582"/>
      <c r="C49" s="18"/>
      <c r="D49" s="1075" t="s">
        <v>152</v>
      </c>
      <c r="E49" s="1075"/>
      <c r="F49" s="1092">
        <f>IF(F48="","",IF(ISBLANK(VLOOKUP(F48,'Input Data'!E10:O130,6,FALSE)),"",VLOOKUP(F48,'Input Data'!I10:J130,2,FALSE)))</f>
        <v>0</v>
      </c>
      <c r="G49" s="1092"/>
      <c r="H49" s="1092"/>
      <c r="I49" s="1092"/>
      <c r="J49" s="1092"/>
      <c r="K49" s="1092"/>
      <c r="L49" s="26"/>
      <c r="M49" s="24"/>
      <c r="N49" s="19"/>
      <c r="O49" s="1075" t="s">
        <v>152</v>
      </c>
      <c r="P49" s="1075"/>
      <c r="Q49" s="1076">
        <f>IF(Q48="","",IF(ISBLANK(VLOOKUP(Q48,'Input Data'!E10:O130,6,FALSE)),"",VLOOKUP(Q48,'Input Data'!I10:J130,2,FALSE)))</f>
        <v>2222222222</v>
      </c>
      <c r="R49" s="1076"/>
      <c r="S49" s="1076"/>
      <c r="T49" s="1076"/>
      <c r="U49" s="1076"/>
      <c r="V49" s="1076"/>
      <c r="W49" s="26"/>
      <c r="X49" s="24"/>
      <c r="Y49" s="21"/>
      <c r="Z49" s="21"/>
      <c r="AA49" s="21"/>
      <c r="AB49" s="19"/>
      <c r="AC49" s="1075" t="s">
        <v>152</v>
      </c>
      <c r="AD49" s="1075"/>
      <c r="AE49" s="1076">
        <f>IF(AE48="","",IF(ISBLANK(VLOOKUP(AE48,'Input Data'!E10:O130,6,FALSE)),"",VLOOKUP(AE48,'Input Data'!I10:J130,2,FALSE)))</f>
        <v>2222222222</v>
      </c>
      <c r="AF49" s="1076"/>
      <c r="AG49" s="1076"/>
      <c r="AH49" s="1076"/>
      <c r="AI49" s="1076"/>
      <c r="AJ49" s="1076"/>
      <c r="AK49" s="26"/>
      <c r="AL49" s="20"/>
    </row>
    <row r="50" spans="1:38" ht="18" customHeight="1">
      <c r="A50" s="582"/>
      <c r="C50" s="18"/>
      <c r="D50" s="1075" t="s">
        <v>153</v>
      </c>
      <c r="E50" s="1075"/>
      <c r="F50" s="1078">
        <f>IF('Input Data'!I3="","",'Input Data'!I3)</f>
        <v>10</v>
      </c>
      <c r="G50" s="1078"/>
      <c r="H50" s="1078"/>
      <c r="I50" s="1075" t="s">
        <v>154</v>
      </c>
      <c r="J50" s="1075"/>
      <c r="K50" s="1078" t="str">
        <f>IF('Input Data'!I4="","",'Input Data'!I4)</f>
        <v>PEARL</v>
      </c>
      <c r="L50" s="1078"/>
      <c r="M50" s="24"/>
      <c r="N50" s="19"/>
      <c r="O50" s="1075" t="s">
        <v>153</v>
      </c>
      <c r="P50" s="1075"/>
      <c r="Q50" s="1077">
        <f>IF('Input Data'!I3="","",'Input Data'!I3)</f>
        <v>10</v>
      </c>
      <c r="R50" s="1077"/>
      <c r="S50" s="1077"/>
      <c r="T50" s="1075" t="s">
        <v>154</v>
      </c>
      <c r="U50" s="1075"/>
      <c r="V50" s="1078" t="str">
        <f>IF('Input Data'!I4="","",'Input Data'!I4)</f>
        <v>PEARL</v>
      </c>
      <c r="W50" s="1078"/>
      <c r="X50" s="24"/>
      <c r="Y50" s="21"/>
      <c r="Z50" s="21"/>
      <c r="AA50" s="21"/>
      <c r="AB50" s="19"/>
      <c r="AC50" s="1075" t="s">
        <v>153</v>
      </c>
      <c r="AD50" s="1075"/>
      <c r="AE50" s="1077" t="str">
        <f>IF('Input Data'!W3="","",'Input Data'!W3)</f>
        <v/>
      </c>
      <c r="AF50" s="1077"/>
      <c r="AG50" s="1077"/>
      <c r="AH50" s="1075" t="s">
        <v>154</v>
      </c>
      <c r="AI50" s="1075"/>
      <c r="AJ50" s="1078" t="str">
        <f>IF('Input Data'!W4="","",'Input Data'!W4)</f>
        <v/>
      </c>
      <c r="AK50" s="1078"/>
      <c r="AL50" s="20"/>
    </row>
    <row r="51" spans="1:38" ht="5.0999999999999996" customHeight="1" thickBot="1">
      <c r="A51" s="582"/>
      <c r="C51" s="18"/>
      <c r="D51" s="19"/>
      <c r="E51" s="19"/>
      <c r="F51" s="19"/>
      <c r="G51" s="19"/>
      <c r="H51" s="19"/>
      <c r="I51" s="19"/>
      <c r="J51" s="19"/>
      <c r="L51" s="19"/>
      <c r="M51" s="24"/>
      <c r="N51" s="19"/>
      <c r="O51" s="19"/>
      <c r="P51" s="19"/>
      <c r="Q51" s="19"/>
      <c r="R51" s="19"/>
      <c r="S51" s="19"/>
      <c r="T51" s="19"/>
      <c r="U51" s="19"/>
      <c r="W51" s="19"/>
      <c r="X51" s="24"/>
      <c r="Y51" s="21"/>
      <c r="Z51" s="21"/>
      <c r="AA51" s="21"/>
      <c r="AB51" s="19"/>
      <c r="AC51" s="19"/>
      <c r="AD51" s="19"/>
      <c r="AE51" s="19"/>
      <c r="AF51" s="19"/>
      <c r="AG51" s="19"/>
      <c r="AH51" s="19"/>
      <c r="AI51" s="19"/>
      <c r="AK51" s="19"/>
      <c r="AL51" s="20"/>
    </row>
    <row r="52" spans="1:38" ht="21" customHeight="1">
      <c r="A52" s="582"/>
      <c r="C52" s="18"/>
      <c r="D52" s="1066" t="s">
        <v>155</v>
      </c>
      <c r="E52" s="1067"/>
      <c r="F52" s="1067"/>
      <c r="G52" s="1068"/>
      <c r="H52" s="1072" t="s">
        <v>164</v>
      </c>
      <c r="I52" s="1072"/>
      <c r="J52" s="1072"/>
      <c r="K52" s="1073" t="s">
        <v>141</v>
      </c>
      <c r="L52" s="1068" t="s">
        <v>143</v>
      </c>
      <c r="M52" s="27"/>
      <c r="N52" s="19"/>
      <c r="O52" s="1066" t="s">
        <v>155</v>
      </c>
      <c r="P52" s="1067"/>
      <c r="Q52" s="1067"/>
      <c r="R52" s="1068"/>
      <c r="S52" s="1072" t="s">
        <v>164</v>
      </c>
      <c r="T52" s="1072"/>
      <c r="U52" s="1072"/>
      <c r="V52" s="1073" t="s">
        <v>141</v>
      </c>
      <c r="W52" s="1068" t="s">
        <v>143</v>
      </c>
      <c r="X52" s="27"/>
      <c r="Y52" s="21"/>
      <c r="Z52" s="21"/>
      <c r="AA52" s="21"/>
      <c r="AB52" s="19"/>
      <c r="AC52" s="1066" t="s">
        <v>155</v>
      </c>
      <c r="AD52" s="1067"/>
      <c r="AE52" s="1067"/>
      <c r="AF52" s="1068"/>
      <c r="AG52" s="1072" t="s">
        <v>164</v>
      </c>
      <c r="AH52" s="1072"/>
      <c r="AI52" s="1072"/>
      <c r="AJ52" s="1073" t="s">
        <v>141</v>
      </c>
      <c r="AK52" s="1068" t="s">
        <v>143</v>
      </c>
      <c r="AL52" s="20"/>
    </row>
    <row r="53" spans="1:38" ht="23.1" customHeight="1" thickBot="1">
      <c r="A53" s="582"/>
      <c r="C53" s="18"/>
      <c r="D53" s="1069"/>
      <c r="E53" s="1070"/>
      <c r="F53" s="1070"/>
      <c r="G53" s="1071"/>
      <c r="H53" s="28">
        <v>1</v>
      </c>
      <c r="I53" s="29">
        <v>2</v>
      </c>
      <c r="J53" s="29">
        <v>3</v>
      </c>
      <c r="K53" s="1074"/>
      <c r="L53" s="1071"/>
      <c r="M53" s="27"/>
      <c r="N53" s="19"/>
      <c r="O53" s="1069"/>
      <c r="P53" s="1070"/>
      <c r="Q53" s="1070"/>
      <c r="R53" s="1071"/>
      <c r="S53" s="30">
        <v>1</v>
      </c>
      <c r="T53" s="29">
        <v>2</v>
      </c>
      <c r="U53" s="29">
        <v>3</v>
      </c>
      <c r="V53" s="1074"/>
      <c r="W53" s="1071"/>
      <c r="X53" s="27"/>
      <c r="Y53" s="21"/>
      <c r="Z53" s="21"/>
      <c r="AA53" s="21"/>
      <c r="AB53" s="19"/>
      <c r="AC53" s="1069"/>
      <c r="AD53" s="1070"/>
      <c r="AE53" s="1070"/>
      <c r="AF53" s="1071"/>
      <c r="AG53" s="30">
        <v>1</v>
      </c>
      <c r="AH53" s="29">
        <v>2</v>
      </c>
      <c r="AI53" s="29">
        <v>3</v>
      </c>
      <c r="AJ53" s="1074"/>
      <c r="AK53" s="1071"/>
      <c r="AL53" s="31"/>
    </row>
    <row r="54" spans="1:38" ht="18" customHeight="1">
      <c r="A54" s="582"/>
      <c r="C54" s="33"/>
      <c r="D54" s="1049" t="str">
        <f>IF(TERM1!E$7="","",TERM1!E$7)</f>
        <v>FILIPINO</v>
      </c>
      <c r="E54" s="1050"/>
      <c r="F54" s="1050"/>
      <c r="G54" s="1051"/>
      <c r="H54" s="507" t="e">
        <f>IF(F49="","",IF(VLOOKUP(F49,TERM1!B9:S129,4,FALSE)="","",VLOOKUP(F49,TERM1!B9:S129,4,FALSE)))</f>
        <v>#N/A</v>
      </c>
      <c r="I54" s="507" t="e">
        <f>IF(F49="","",IF(VLOOKUP(F49,TERM2!B9:S129,4,FALSE)="","",VLOOKUP(F49,TERM2!B9:S129,4,FALSE)))</f>
        <v>#N/A</v>
      </c>
      <c r="J54" s="507" t="e">
        <f>IF(F49="","",IF(VLOOKUP(F49,TERM3!B9:S129,4,FALSE)="","",VLOOKUP(F49,TERM3!B9:S129,4,FALSE)))</f>
        <v>#N/A</v>
      </c>
      <c r="K54" s="512" t="str">
        <f>IF(COUNT(H54:J54)&lt;3,"",ROUND(AVERAGE(H54:J54),0))</f>
        <v/>
      </c>
      <c r="L54" s="513" t="str">
        <f t="shared" ref="L54:L61" si="12">IF(K54="","",IF(K54&gt;=75,"Passed",IF(K54&lt;75,"FAILED")))</f>
        <v/>
      </c>
      <c r="M54" s="24"/>
      <c r="N54" s="19"/>
      <c r="O54" s="1049" t="str">
        <f>IF(TERM1!E$7="","",TERM1!E$7)</f>
        <v>FILIPINO</v>
      </c>
      <c r="P54" s="1050"/>
      <c r="Q54" s="1050"/>
      <c r="R54" s="1051"/>
      <c r="S54" s="507">
        <f>IF(Q49="","",IF(VLOOKUP(Q49,TERM1!B9:S129,4,FALSE)="","",VLOOKUP(Q49,TERM1!B9:S129,4,FALSE)))</f>
        <v>78</v>
      </c>
      <c r="T54" s="507">
        <f>IF(Q49="","",IF(VLOOKUP(Q49,TERM2!B9:S129,4,FALSE)="","",VLOOKUP(Q49,TERM2!B9:S129,4,FALSE)))</f>
        <v>89</v>
      </c>
      <c r="U54" s="507">
        <f>IF(Q49="","",IF(VLOOKUP(Q49,TERM3!B9:S129,4,FALSE)="","",VLOOKUP(Q49,TERM3!B9:S129,4,FALSE)))</f>
        <v>75</v>
      </c>
      <c r="V54" s="512">
        <f>IF(COUNT(S54:U54)&lt;3,"",ROUND(AVERAGE(S54:U54),0))</f>
        <v>81</v>
      </c>
      <c r="W54" s="513" t="str">
        <f t="shared" ref="W54:W61" si="13">IF(V54="","",IF(V54&gt;=75,"Passed",IF(V54&lt;75,"FAILED")))</f>
        <v>Passed</v>
      </c>
      <c r="X54" s="24"/>
      <c r="Y54" s="36"/>
      <c r="Z54" s="36"/>
      <c r="AA54" s="36"/>
      <c r="AB54" s="19"/>
      <c r="AC54" s="1049" t="str">
        <f>IF(TERM1!E$7="","",TERM1!E$7)</f>
        <v>FILIPINO</v>
      </c>
      <c r="AD54" s="1050"/>
      <c r="AE54" s="1050"/>
      <c r="AF54" s="1051"/>
      <c r="AG54" s="507">
        <f>IF(AE49="","",IF(VLOOKUP(AE49,TERM1!B9:S129,4,FALSE)="","",VLOOKUP(AE49,TERM1!B9:S129,4,FALSE)))</f>
        <v>78</v>
      </c>
      <c r="AH54" s="507">
        <f>IF(AE49="","",IF(VLOOKUP(AE49,TERM2!B9:S129,4,FALSE)="","",VLOOKUP(AE49,TERM2!B9:S129,4,FALSE)))</f>
        <v>89</v>
      </c>
      <c r="AI54" s="507">
        <f>IF(AE49="","",IF(VLOOKUP(AE49,TERM3!B9:S129,4,FALSE)="","",VLOOKUP(AE49,TERM3!B9:S129,4,FALSE)))</f>
        <v>75</v>
      </c>
      <c r="AJ54" s="512">
        <f>IF(COUNT(AG54:AI54)&lt;3,"",ROUND(AVERAGE(AG54:AI54),0))</f>
        <v>81</v>
      </c>
      <c r="AK54" s="513" t="str">
        <f t="shared" ref="AK54:AK61" si="14">IF(AJ54="","",IF(AJ54&gt;=75,"Passed",IF(AJ54&lt;75,"FAILED")))</f>
        <v>Passed</v>
      </c>
      <c r="AL54" s="20"/>
    </row>
    <row r="55" spans="1:38" ht="18" customHeight="1">
      <c r="A55" s="582"/>
      <c r="C55" s="33"/>
      <c r="D55" s="1049" t="str">
        <f>IF(TERM1!F$7="","",TERM1!F$7)</f>
        <v>ENGLISH</v>
      </c>
      <c r="E55" s="1050"/>
      <c r="F55" s="1050"/>
      <c r="G55" s="1051"/>
      <c r="H55" s="507" t="e">
        <f>IF(F49="","",IF(VLOOKUP(F49,TERM1!B9:S129,5,FALSE)="","",VLOOKUP(F49,TERM1!B9:S129,5,FALSE)))</f>
        <v>#N/A</v>
      </c>
      <c r="I55" s="507" t="e">
        <f>IF(F49="","",IF(VLOOKUP(F49,TERM2!B9:S129,5,FALSE)="","",VLOOKUP(F49,TERM2!B9:S129,5,FALSE)))</f>
        <v>#N/A</v>
      </c>
      <c r="J55" s="507" t="e">
        <f>IF(F49="","",IF(VLOOKUP(F49,TERM3!B9:S129,5,FALSE)="","",VLOOKUP(F49,TERM3!B9:S129,5,FALSE)))</f>
        <v>#N/A</v>
      </c>
      <c r="K55" s="512" t="str">
        <f t="shared" ref="K54:K63" si="15">IF(COUNT(H55:J55)&lt;3,"",ROUND(AVERAGE(H55:J55),0))</f>
        <v/>
      </c>
      <c r="L55" s="514" t="str">
        <f t="shared" si="12"/>
        <v/>
      </c>
      <c r="M55" s="24"/>
      <c r="N55" s="19"/>
      <c r="O55" s="1049" t="str">
        <f>IF(TERM1!F$7="","",TERM1!F$7)</f>
        <v>ENGLISH</v>
      </c>
      <c r="P55" s="1050"/>
      <c r="Q55" s="1050"/>
      <c r="R55" s="1051"/>
      <c r="S55" s="507">
        <f>IF(Q49="","",IF(VLOOKUP(Q49,TERM1!B9:S129,5,FALSE)="","",VLOOKUP(Q49,TERM1!B9:S129,5,FALSE)))</f>
        <v>90</v>
      </c>
      <c r="T55" s="507">
        <f>IF(Q49="","",IF(VLOOKUP(Q49,TERM2!B9:S129,5,FALSE)="","",VLOOKUP(Q49,TERM2!B9:S129,5,FALSE)))</f>
        <v>89</v>
      </c>
      <c r="U55" s="507">
        <f>IF(Q49="","",IF(VLOOKUP(Q49,TERM3!B9:S129,5,FALSE)="","",VLOOKUP(Q49,TERM3!B9:S129,5,FALSE)))</f>
        <v>75</v>
      </c>
      <c r="V55" s="512">
        <f t="shared" ref="V54:V63" si="16">IF(COUNT(S55:U55)&lt;3,"",ROUND(AVERAGE(S55:U55),0))</f>
        <v>85</v>
      </c>
      <c r="W55" s="514" t="str">
        <f t="shared" si="13"/>
        <v>Passed</v>
      </c>
      <c r="X55" s="24"/>
      <c r="Y55" s="36"/>
      <c r="Z55" s="36"/>
      <c r="AA55" s="36"/>
      <c r="AB55" s="19"/>
      <c r="AC55" s="1049" t="str">
        <f>IF(TERM1!F$7="","",TERM1!F$7)</f>
        <v>ENGLISH</v>
      </c>
      <c r="AD55" s="1050"/>
      <c r="AE55" s="1050"/>
      <c r="AF55" s="1051"/>
      <c r="AG55" s="507">
        <f>IF(AE49="","",IF(VLOOKUP(AE49,TERM1!B9:S129,5,FALSE)="","",VLOOKUP(AE49,TERM1!B9:S129,5,FALSE)))</f>
        <v>90</v>
      </c>
      <c r="AH55" s="507">
        <f>IF(AE49="","",IF(VLOOKUP(AE49,TERM2!B9:S129,5,FALSE)="","",VLOOKUP(AE49,TERM2!B9:S129,5,FALSE)))</f>
        <v>89</v>
      </c>
      <c r="AI55" s="507">
        <f>IF(AE49="","",IF(VLOOKUP(AE49,TERM3!B9:S129,5,FALSE)="","",VLOOKUP(AE49,TERM3!B9:S129,5,FALSE)))</f>
        <v>75</v>
      </c>
      <c r="AJ55" s="512">
        <f t="shared" ref="AJ54:AJ63" si="17">IF(COUNT(AG55:AI55)&lt;3,"",ROUND(AVERAGE(AG55:AI55),0))</f>
        <v>85</v>
      </c>
      <c r="AK55" s="514" t="str">
        <f t="shared" si="14"/>
        <v>Passed</v>
      </c>
      <c r="AL55" s="20"/>
    </row>
    <row r="56" spans="1:38" ht="18" customHeight="1">
      <c r="A56" s="582"/>
      <c r="C56" s="33"/>
      <c r="D56" s="1049" t="str">
        <f>IF(TERM1!$G$7="","",TERM1!$G$7)</f>
        <v>MATHEMATICS</v>
      </c>
      <c r="E56" s="1050"/>
      <c r="F56" s="1050"/>
      <c r="G56" s="1051"/>
      <c r="H56" s="507" t="e">
        <f>IF(F49="","",IF(VLOOKUP(F49,TERM1!B9:S129,6,FALSE)="","",VLOOKUP(F49,TERM1!B9:S129,6,FALSE)))</f>
        <v>#N/A</v>
      </c>
      <c r="I56" s="507" t="e">
        <f>IF(F49="","",IF(VLOOKUP(F49,TERM2!B9:S129,6,FALSE)="","",VLOOKUP(F49,TERM2!B9:S129,6,FALSE)))</f>
        <v>#N/A</v>
      </c>
      <c r="J56" s="507" t="e">
        <f>IF(F49="","",IF(VLOOKUP(F49,TERM3!B9:S129,6,FALSE)="","",VLOOKUP(F49,TERM3!B9:S129,6,FALSE)))</f>
        <v>#N/A</v>
      </c>
      <c r="K56" s="512" t="str">
        <f t="shared" si="15"/>
        <v/>
      </c>
      <c r="L56" s="514" t="str">
        <f t="shared" si="12"/>
        <v/>
      </c>
      <c r="M56" s="24"/>
      <c r="N56" s="19"/>
      <c r="O56" s="1049" t="str">
        <f>IF(TERM1!$G$7="","",TERM1!$G$7)</f>
        <v>MATHEMATICS</v>
      </c>
      <c r="P56" s="1050"/>
      <c r="Q56" s="1050"/>
      <c r="R56" s="1051"/>
      <c r="S56" s="507">
        <f>IF(Q49="","",IF(VLOOKUP(Q49,TERM1!B9:S129,6,FALSE)="","",VLOOKUP(Q49,TERM1!B9:S129,6,FALSE)))</f>
        <v>90</v>
      </c>
      <c r="T56" s="507">
        <f>IF(Q49="","",IF(VLOOKUP(Q49,TERM2!B9:S129,6,FALSE)="","",VLOOKUP(Q49,TERM2!B9:S129,6,FALSE)))</f>
        <v>89</v>
      </c>
      <c r="U56" s="507">
        <f>IF(Q49="","",IF(VLOOKUP(Q49,TERM3!B9:S129,6,FALSE)="","",VLOOKUP(Q49,TERM3!B9:S129,6,FALSE)))</f>
        <v>75</v>
      </c>
      <c r="V56" s="512">
        <f t="shared" si="16"/>
        <v>85</v>
      </c>
      <c r="W56" s="514" t="str">
        <f t="shared" si="13"/>
        <v>Passed</v>
      </c>
      <c r="X56" s="24"/>
      <c r="Y56" s="36"/>
      <c r="Z56" s="36"/>
      <c r="AA56" s="36"/>
      <c r="AB56" s="19"/>
      <c r="AC56" s="1049" t="str">
        <f>IF(TERM1!$G$7="","",TERM1!$G$7)</f>
        <v>MATHEMATICS</v>
      </c>
      <c r="AD56" s="1050"/>
      <c r="AE56" s="1050"/>
      <c r="AF56" s="1051"/>
      <c r="AG56" s="507">
        <f>IF(AE49="","",IF(VLOOKUP(AE49,TERM1!B9:S129,6,FALSE)="","",VLOOKUP(AE49,TERM1!B9:S129,6,FALSE)))</f>
        <v>90</v>
      </c>
      <c r="AH56" s="507">
        <f>IF(AE49="","",IF(VLOOKUP(AE49,TERM2!B9:S129,6,FALSE)="","",VLOOKUP(AE49,TERM2!B9:S129,6,FALSE)))</f>
        <v>89</v>
      </c>
      <c r="AI56" s="507">
        <f>IF(AE49="","",IF(VLOOKUP(AE49,TERM3!B9:S129,6,FALSE)="","",VLOOKUP(AE49,TERM3!B9:S129,6,FALSE)))</f>
        <v>75</v>
      </c>
      <c r="AJ56" s="512">
        <f t="shared" si="17"/>
        <v>85</v>
      </c>
      <c r="AK56" s="514" t="str">
        <f t="shared" si="14"/>
        <v>Passed</v>
      </c>
      <c r="AL56" s="20"/>
    </row>
    <row r="57" spans="1:38" ht="18" customHeight="1">
      <c r="A57" s="582"/>
      <c r="C57" s="33"/>
      <c r="D57" s="1049" t="str">
        <f>IF(TERM1!$H$7="","",TERM1!$H$7)</f>
        <v>SCIENCE</v>
      </c>
      <c r="E57" s="1050"/>
      <c r="F57" s="1050"/>
      <c r="G57" s="1051"/>
      <c r="H57" s="507" t="e">
        <f>IF(F49="","",IF(VLOOKUP(F49,TERM1!B9:S129,7,FALSE)="","",VLOOKUP(F49,TERM1!B9:S129,7,FALSE)))</f>
        <v>#N/A</v>
      </c>
      <c r="I57" s="507" t="e">
        <f>IF(F49="","",IF(VLOOKUP(F49,TERM2!B9:S129,7,FALSE)="","",VLOOKUP(F49,TERM2!B9:S129,7,FALSE)))</f>
        <v>#N/A</v>
      </c>
      <c r="J57" s="507" t="e">
        <f>IF(F49="","",IF(VLOOKUP(F49,TERM3!B9:S129,7,FALSE)="","",VLOOKUP(F49,TERM3!B9:S129,7,FALSE)))</f>
        <v>#N/A</v>
      </c>
      <c r="K57" s="512" t="str">
        <f t="shared" si="15"/>
        <v/>
      </c>
      <c r="L57" s="514" t="str">
        <f t="shared" si="12"/>
        <v/>
      </c>
      <c r="M57" s="24"/>
      <c r="N57" s="19"/>
      <c r="O57" s="1049" t="str">
        <f>IF(TERM1!$H$7="","",TERM1!$H$7)</f>
        <v>SCIENCE</v>
      </c>
      <c r="P57" s="1050"/>
      <c r="Q57" s="1050"/>
      <c r="R57" s="1051"/>
      <c r="S57" s="507">
        <f>IF(Q49="","",IF(VLOOKUP(Q49,TERM1!B9:S129,7,FALSE)="","",VLOOKUP(Q49,TERM1!B9:S129,7,FALSE)))</f>
        <v>90</v>
      </c>
      <c r="T57" s="507">
        <f>IF(Q49="","",IF(VLOOKUP(Q49,TERM2!B9:S129,7,FALSE)="","",VLOOKUP(Q49,TERM2!B9:S129,7,FALSE)))</f>
        <v>89</v>
      </c>
      <c r="U57" s="507">
        <f>IF(Q49="","",IF(VLOOKUP(Q49,TERM3!B9:S129,7,FALSE)="","",VLOOKUP(Q49,TERM3!B9:S129,7,FALSE)))</f>
        <v>75</v>
      </c>
      <c r="V57" s="512">
        <f t="shared" si="16"/>
        <v>85</v>
      </c>
      <c r="W57" s="514" t="str">
        <f t="shared" si="13"/>
        <v>Passed</v>
      </c>
      <c r="X57" s="24"/>
      <c r="Y57" s="36"/>
      <c r="Z57" s="36"/>
      <c r="AA57" s="36"/>
      <c r="AB57" s="19"/>
      <c r="AC57" s="1049" t="str">
        <f>IF(TERM1!$H$7="","",TERM1!$H$7)</f>
        <v>SCIENCE</v>
      </c>
      <c r="AD57" s="1050"/>
      <c r="AE57" s="1050"/>
      <c r="AF57" s="1051"/>
      <c r="AG57" s="507">
        <f>IF(AE49="","",IF(VLOOKUP(AE49,TERM1!B9:S129,7,FALSE)="","",VLOOKUP(AE49,TERM1!B9:S129,7,FALSE)))</f>
        <v>90</v>
      </c>
      <c r="AH57" s="507">
        <f>IF(AE49="","",IF(VLOOKUP(AE49,TERM2!B9:S129,7,FALSE)="","",VLOOKUP(AE49,TERM2!B9:S129,7,FALSE)))</f>
        <v>89</v>
      </c>
      <c r="AI57" s="507">
        <f>IF(AE49="","",IF(VLOOKUP(AE49,TERM3!B9:S129,7,FALSE)="","",VLOOKUP(AE49,TERM3!B9:S129,7,FALSE)))</f>
        <v>75</v>
      </c>
      <c r="AJ57" s="512">
        <f t="shared" si="17"/>
        <v>85</v>
      </c>
      <c r="AK57" s="514" t="str">
        <f t="shared" si="14"/>
        <v>Passed</v>
      </c>
      <c r="AL57" s="20"/>
    </row>
    <row r="58" spans="1:38" ht="18" customHeight="1">
      <c r="A58" s="582"/>
      <c r="C58" s="33"/>
      <c r="D58" s="1049" t="str">
        <f>IF(TERM1!$I$7="","",TERM1!$I$7)</f>
        <v>AP</v>
      </c>
      <c r="E58" s="1050"/>
      <c r="F58" s="1050"/>
      <c r="G58" s="1051"/>
      <c r="H58" s="507" t="e">
        <f>IF(F49="","",IF(VLOOKUP(F49,TERM1!B9:S129,8,FALSE)="","",VLOOKUP(F49,TERM1!B9:S129,8,FALSE)))</f>
        <v>#N/A</v>
      </c>
      <c r="I58" s="507" t="e">
        <f>IF(F49="","",IF(VLOOKUP(F49,TERM2!B9:S129,8,FALSE)="","",VLOOKUP(F49,TERM2!B9:S129,8,FALSE)))</f>
        <v>#N/A</v>
      </c>
      <c r="J58" s="507" t="e">
        <f>IF(F49="","",IF(VLOOKUP(F49,TERM3!B9:S129,8,FALSE)="","",VLOOKUP(F49,TERM3!B9:S129,8,FALSE)))</f>
        <v>#N/A</v>
      </c>
      <c r="K58" s="512" t="str">
        <f t="shared" si="15"/>
        <v/>
      </c>
      <c r="L58" s="514" t="str">
        <f t="shared" si="12"/>
        <v/>
      </c>
      <c r="M58" s="24"/>
      <c r="N58" s="19"/>
      <c r="O58" s="1049" t="str">
        <f>IF(TERM1!$I$7="","",TERM1!$I$7)</f>
        <v>AP</v>
      </c>
      <c r="P58" s="1050"/>
      <c r="Q58" s="1050"/>
      <c r="R58" s="1051"/>
      <c r="S58" s="507">
        <f>IF(Q49="","",IF(VLOOKUP(Q49,TERM1!B9:S129,8,FALSE)="","",VLOOKUP(Q49,TERM1!B9:S129,8,FALSE)))</f>
        <v>90</v>
      </c>
      <c r="T58" s="507">
        <f>IF(Q49="","",IF(VLOOKUP(Q49,TERM2!B9:S129,8,FALSE)="","",VLOOKUP(Q49,TERM2!B9:S129,8,FALSE)))</f>
        <v>89</v>
      </c>
      <c r="U58" s="507">
        <f>IF(Q49="","",IF(VLOOKUP(Q49,TERM3!B9:S129,8,FALSE)="","",VLOOKUP(Q49,TERM3!B9:S129,8,FALSE)))</f>
        <v>75</v>
      </c>
      <c r="V58" s="512">
        <f t="shared" si="16"/>
        <v>85</v>
      </c>
      <c r="W58" s="514" t="str">
        <f t="shared" si="13"/>
        <v>Passed</v>
      </c>
      <c r="X58" s="24"/>
      <c r="Y58" s="36"/>
      <c r="Z58" s="36"/>
      <c r="AA58" s="36"/>
      <c r="AB58" s="19"/>
      <c r="AC58" s="1049" t="str">
        <f>IF(TERM1!$I$7="","",TERM1!$I$7)</f>
        <v>AP</v>
      </c>
      <c r="AD58" s="1050"/>
      <c r="AE58" s="1050"/>
      <c r="AF58" s="1051"/>
      <c r="AG58" s="507">
        <f>IF(AE49="","",IF(VLOOKUP(AE49,TERM1!B9:S129,8,FALSE)="","",VLOOKUP(AE49,TERM1!B9:S129,8,FALSE)))</f>
        <v>90</v>
      </c>
      <c r="AH58" s="507">
        <f>IF(AE49="","",IF(VLOOKUP(AE49,TERM2!B9:S129,8,FALSE)="","",VLOOKUP(AE49,TERM2!B9:S129,8,FALSE)))</f>
        <v>89</v>
      </c>
      <c r="AI58" s="507">
        <f>IF(AE49="","",IF(VLOOKUP(AE49,TERM3!B9:S129,8,FALSE)="","",VLOOKUP(AE49,TERM3!B9:S129,8,FALSE)))</f>
        <v>75</v>
      </c>
      <c r="AJ58" s="512">
        <f t="shared" si="17"/>
        <v>85</v>
      </c>
      <c r="AK58" s="514" t="str">
        <f t="shared" si="14"/>
        <v>Passed</v>
      </c>
      <c r="AL58" s="20"/>
    </row>
    <row r="59" spans="1:38" ht="18" customHeight="1">
      <c r="A59" s="582"/>
      <c r="C59" s="33"/>
      <c r="D59" s="1049" t="str">
        <f>IF(TERM1!$J$7="","",TERM1!$J$7)</f>
        <v>VALUES EDUCATION</v>
      </c>
      <c r="E59" s="1050"/>
      <c r="F59" s="1050"/>
      <c r="G59" s="1051"/>
      <c r="H59" s="507" t="e">
        <f>IF(F49="","",IF(VLOOKUP(F49,TERM1!B9:S129,9,FALSE)="","",VLOOKUP(F49,TERM1!B9:S129,9,FALSE)))</f>
        <v>#N/A</v>
      </c>
      <c r="I59" s="507" t="e">
        <f>IF(F49="","",IF(VLOOKUP(F49,TERM2!B9:S129,9,FALSE)="","",VLOOKUP(F49,TERM2!B9:S129,9,FALSE)))</f>
        <v>#N/A</v>
      </c>
      <c r="J59" s="507" t="e">
        <f>IF(F49="","",IF(VLOOKUP(F49,TERM3!B9:S129,9,FALSE)="","",VLOOKUP(F49,TERM3!B9:S129,9,FALSE)))</f>
        <v>#N/A</v>
      </c>
      <c r="K59" s="512" t="str">
        <f t="shared" si="15"/>
        <v/>
      </c>
      <c r="L59" s="514" t="str">
        <f t="shared" si="12"/>
        <v/>
      </c>
      <c r="M59" s="24"/>
      <c r="N59" s="19"/>
      <c r="O59" s="1049" t="str">
        <f>IF(TERM1!$J$7="","",TERM1!$J$7)</f>
        <v>VALUES EDUCATION</v>
      </c>
      <c r="P59" s="1050"/>
      <c r="Q59" s="1050"/>
      <c r="R59" s="1051"/>
      <c r="S59" s="507">
        <f>IF(Q49="","",IF(VLOOKUP(Q49,TERM1!B9:S129,9,FALSE)="","",VLOOKUP(Q49,TERM1!B9:S129,9,FALSE)))</f>
        <v>90</v>
      </c>
      <c r="T59" s="507">
        <f>IF(Q49="","",IF(VLOOKUP(Q49,TERM2!B9:S129,9,FALSE)="","",VLOOKUP(Q49,TERM2!B9:S129,9,FALSE)))</f>
        <v>89</v>
      </c>
      <c r="U59" s="507">
        <f>IF(Q49="","",IF(VLOOKUP(Q49,TERM3!B9:S129,9,FALSE)="","",VLOOKUP(Q49,TERM3!B9:S129,9,FALSE)))</f>
        <v>75</v>
      </c>
      <c r="V59" s="512">
        <f t="shared" si="16"/>
        <v>85</v>
      </c>
      <c r="W59" s="514" t="str">
        <f t="shared" si="13"/>
        <v>Passed</v>
      </c>
      <c r="X59" s="24"/>
      <c r="Y59" s="36"/>
      <c r="Z59" s="36"/>
      <c r="AA59" s="36"/>
      <c r="AB59" s="19"/>
      <c r="AC59" s="1049" t="str">
        <f>IF(TERM1!$J$7="","",TERM1!$J$7)</f>
        <v>VALUES EDUCATION</v>
      </c>
      <c r="AD59" s="1050"/>
      <c r="AE59" s="1050"/>
      <c r="AF59" s="1051"/>
      <c r="AG59" s="507">
        <f>IF(AE49="","",IF(VLOOKUP(AE49,TERM1!B9:S129,9,FALSE)="","",VLOOKUP(AE49,TERM1!B9:S129,9,FALSE)))</f>
        <v>90</v>
      </c>
      <c r="AH59" s="507">
        <f>IF(AE49="","",IF(VLOOKUP(AE49,TERM2!B9:S129,9,FALSE)="","",VLOOKUP(AE49,TERM2!B9:S129,9,FALSE)))</f>
        <v>89</v>
      </c>
      <c r="AI59" s="507">
        <f>IF(AE49="","",IF(VLOOKUP(AE49,TERM3!B9:S129,9,FALSE)="","",VLOOKUP(AE49,TERM3!B9:S129,9,FALSE)))</f>
        <v>75</v>
      </c>
      <c r="AJ59" s="512">
        <f t="shared" si="17"/>
        <v>85</v>
      </c>
      <c r="AK59" s="514" t="str">
        <f t="shared" si="14"/>
        <v>Passed</v>
      </c>
      <c r="AL59" s="20"/>
    </row>
    <row r="60" spans="1:38" ht="18" customHeight="1">
      <c r="A60" s="582"/>
      <c r="C60" s="33"/>
      <c r="D60" s="1049" t="str">
        <f>IF(TERM1!$K$7="","",TERM1!$K$7)</f>
        <v>TLE</v>
      </c>
      <c r="E60" s="1050"/>
      <c r="F60" s="1050"/>
      <c r="G60" s="1051"/>
      <c r="H60" s="507" t="e">
        <f>IF(F49="","",IF(VLOOKUP(F49,TERM1!B9:S129,10,FALSE)="","",VLOOKUP(F49,TERM1!B9:S129,10,FALSE)))</f>
        <v>#N/A</v>
      </c>
      <c r="I60" s="507" t="e">
        <f>IF(F49="","",IF(VLOOKUP(F49,TERM2!B9:S129,10,FALSE)="","",VLOOKUP(F49,TERM2!B9:S129,10,FALSE)))</f>
        <v>#N/A</v>
      </c>
      <c r="J60" s="507" t="e">
        <f>IF(F49="","",IF(VLOOKUP(F49,TERM3!B9:S129,10,FALSE)="","",VLOOKUP(F49,TERM3!B9:S129,10,FALSE)))</f>
        <v>#N/A</v>
      </c>
      <c r="K60" s="512" t="str">
        <f t="shared" si="15"/>
        <v/>
      </c>
      <c r="L60" s="514" t="str">
        <f t="shared" si="12"/>
        <v/>
      </c>
      <c r="M60" s="24"/>
      <c r="N60" s="19"/>
      <c r="O60" s="1049" t="str">
        <f>IF(TERM1!$K$7="","",TERM1!$K$7)</f>
        <v>TLE</v>
      </c>
      <c r="P60" s="1050"/>
      <c r="Q60" s="1050"/>
      <c r="R60" s="1051"/>
      <c r="S60" s="507">
        <f>IF(Q49="","",IF(VLOOKUP(Q49,TERM1!B9:S129,10,FALSE)="","",VLOOKUP(Q49,TERM1!B9:S129,10,FALSE)))</f>
        <v>78</v>
      </c>
      <c r="T60" s="507">
        <f>IF(Q49="","",IF(VLOOKUP(Q49,TERM2!B9:S129,10,FALSE)="","",VLOOKUP(Q49,TERM2!B9:S129,10,FALSE)))</f>
        <v>89</v>
      </c>
      <c r="U60" s="507">
        <f>IF(Q49="","",IF(VLOOKUP(Q49,TERM3!B9:S129,10,FALSE)="","",VLOOKUP(Q49,TERM3!B9:S129,10,FALSE)))</f>
        <v>75</v>
      </c>
      <c r="V60" s="512">
        <f t="shared" si="16"/>
        <v>81</v>
      </c>
      <c r="W60" s="514" t="str">
        <f t="shared" si="13"/>
        <v>Passed</v>
      </c>
      <c r="X60" s="24"/>
      <c r="Y60" s="36"/>
      <c r="Z60" s="36"/>
      <c r="AA60" s="36"/>
      <c r="AB60" s="19"/>
      <c r="AC60" s="1049" t="str">
        <f>IF(TERM1!$K$7="","",TERM1!$K$7)</f>
        <v>TLE</v>
      </c>
      <c r="AD60" s="1050"/>
      <c r="AE60" s="1050"/>
      <c r="AF60" s="1051"/>
      <c r="AG60" s="507">
        <f>IF(AE49="","",IF(VLOOKUP(AE49,TERM1!B9:S129,10,FALSE)="","",VLOOKUP(AE49,TERM1!B9:S129,10,FALSE)))</f>
        <v>78</v>
      </c>
      <c r="AH60" s="507">
        <f>IF(AE49="","",IF(VLOOKUP(AE49,TERM2!B9:S129,10,FALSE)="","",VLOOKUP(AE49,TERM2!B9:S129,10,FALSE)))</f>
        <v>89</v>
      </c>
      <c r="AI60" s="507">
        <f>IF(AE49="","",IF(VLOOKUP(AE49,TERM3!B9:S129,10,FALSE)="","",VLOOKUP(AE49,TERM3!B9:S129,10,FALSE)))</f>
        <v>75</v>
      </c>
      <c r="AJ60" s="512">
        <f t="shared" si="17"/>
        <v>81</v>
      </c>
      <c r="AK60" s="514" t="str">
        <f t="shared" si="14"/>
        <v>Passed</v>
      </c>
      <c r="AL60" s="20"/>
    </row>
    <row r="61" spans="1:38" ht="18" customHeight="1">
      <c r="A61" s="582"/>
      <c r="C61" s="33"/>
      <c r="D61" s="1049" t="str">
        <f>IF(TERM1!$L$7="","",TERM1!$L$7)</f>
        <v>MAPEH</v>
      </c>
      <c r="E61" s="1050"/>
      <c r="F61" s="1050"/>
      <c r="G61" s="1051"/>
      <c r="H61" s="508" t="e">
        <f>IF(F49="","",IF(VLOOKUP(F49,TERM1!B9:S129,11,FALSE)="","",VLOOKUP(F49,TERM1!B9:S129,11,FALSE)))</f>
        <v>#N/A</v>
      </c>
      <c r="I61" s="508" t="e">
        <f>IF(F49="","",IF(VLOOKUP(F49,TERM2!B9:S129,11,FALSE)="","",VLOOKUP(F49,TERM2!B9:S129,11,FALSE)))</f>
        <v>#N/A</v>
      </c>
      <c r="J61" s="508" t="e">
        <f>IF(F49="","",IF(VLOOKUP(F49,TERM3!B9:S129,11,FALSE)="","",VLOOKUP(F49,TERM3!B9:S129,11,FALSE)))</f>
        <v>#N/A</v>
      </c>
      <c r="K61" s="512" t="str">
        <f t="shared" si="15"/>
        <v/>
      </c>
      <c r="L61" s="514" t="str">
        <f t="shared" si="12"/>
        <v/>
      </c>
      <c r="M61" s="24"/>
      <c r="N61" s="19"/>
      <c r="O61" s="1049" t="str">
        <f>IF(TERM1!$L$7="","",TERM1!$L$7)</f>
        <v>MAPEH</v>
      </c>
      <c r="P61" s="1050"/>
      <c r="Q61" s="1050"/>
      <c r="R61" s="1051"/>
      <c r="S61" s="508">
        <f>IF(Q49="","",IF(VLOOKUP(Q49,TERM1!B9:S129,11,FALSE)="","",VLOOKUP(Q49,TERM1!B9:S129,11,FALSE)))</f>
        <v>84</v>
      </c>
      <c r="T61" s="508">
        <f>IF(Q49="","",IF(VLOOKUP(Q49,TERM2!B9:S129,11,FALSE)="","",VLOOKUP(Q49,TERM2!B9:S129,11,FALSE)))</f>
        <v>94</v>
      </c>
      <c r="U61" s="508">
        <f>IF(Q49="","",IF(VLOOKUP(Q49,TERM3!B9:S129,11,FALSE)="","",VLOOKUP(Q49,TERM3!B9:S129,11,FALSE)))</f>
        <v>78</v>
      </c>
      <c r="V61" s="512">
        <f>IF(COUNT(S61:U61)&lt;3,"",ROUND(AVERAGE(S61:U61),0))</f>
        <v>85</v>
      </c>
      <c r="W61" s="514" t="str">
        <f t="shared" si="13"/>
        <v>Passed</v>
      </c>
      <c r="X61" s="24"/>
      <c r="Y61" s="36"/>
      <c r="Z61" s="36"/>
      <c r="AA61" s="36"/>
      <c r="AB61" s="19"/>
      <c r="AC61" s="1049" t="str">
        <f>IF(TERM1!$L$7="","",TERM1!$L$7)</f>
        <v>MAPEH</v>
      </c>
      <c r="AD61" s="1050"/>
      <c r="AE61" s="1050"/>
      <c r="AF61" s="1051"/>
      <c r="AG61" s="508">
        <f>IF(AE49="","",IF(VLOOKUP(AE49,TERM1!B9:S129,11,FALSE)="","",VLOOKUP(AE49,TERM1!B9:S129,11,FALSE)))</f>
        <v>84</v>
      </c>
      <c r="AH61" s="508">
        <f>IF(AE49="","",IF(VLOOKUP(AE49,TERM2!B9:S129,11,FALSE)="","",VLOOKUP(AE49,TERM2!B9:S129,11,FALSE)))</f>
        <v>94</v>
      </c>
      <c r="AI61" s="508">
        <f>IF(AE49="","",IF(VLOOKUP(AE49,TERM3!B9:S129,11,FALSE)="","",VLOOKUP(AE49,TERM3!B9:S129,11,FALSE)))</f>
        <v>78</v>
      </c>
      <c r="AJ61" s="512">
        <f t="shared" si="17"/>
        <v>85</v>
      </c>
      <c r="AK61" s="514" t="str">
        <f t="shared" si="14"/>
        <v>Passed</v>
      </c>
      <c r="AL61" s="20"/>
    </row>
    <row r="62" spans="1:38" ht="27" customHeight="1">
      <c r="A62" s="582"/>
      <c r="C62" s="33"/>
      <c r="D62" s="1063" t="str">
        <f>IF(TERM1!$M$7="","",TERM1!$M$7)</f>
        <v>Music &amp; Arts</v>
      </c>
      <c r="E62" s="1064"/>
      <c r="F62" s="1064"/>
      <c r="G62" s="1065"/>
      <c r="H62" s="509" t="e">
        <f>IF(F49="","",IF(VLOOKUP(F49,TERM1!B9:S129,12,FALSE)="","",VLOOKUP(F49,TERM1!B9:S129,12,FALSE)))</f>
        <v>#N/A</v>
      </c>
      <c r="I62" s="509" t="e">
        <f>IF(F49="","",IF(VLOOKUP(F49,TERM2!B9:S129,12,FALSE)="","",VLOOKUP(F49,TERM2!B9:S129,12,FALSE)))</f>
        <v>#N/A</v>
      </c>
      <c r="J62" s="509" t="e">
        <f>IF(F49="","",IF(VLOOKUP(F49,TERM3!B9:S129,12,FALSE)="","",VLOOKUP(F49,TERM3!B9:S129,12,FALSE)))</f>
        <v>#N/A</v>
      </c>
      <c r="K62" s="515" t="str">
        <f t="shared" si="15"/>
        <v/>
      </c>
      <c r="L62" s="514"/>
      <c r="M62" s="24"/>
      <c r="N62" s="19"/>
      <c r="O62" s="1063" t="str">
        <f>IF(TERM1!$M$7="","",TERM1!$M$7)</f>
        <v>Music &amp; Arts</v>
      </c>
      <c r="P62" s="1064"/>
      <c r="Q62" s="1064"/>
      <c r="R62" s="1065"/>
      <c r="S62" s="509">
        <f>IF(Q49="","",IF(VLOOKUP(Q49,TERM1!B9:S129,12,FALSE)="","",VLOOKUP(Q49,TERM1!B9:S129,12,FALSE)))</f>
        <v>90</v>
      </c>
      <c r="T62" s="509">
        <f>IF(Q49="","",IF(VLOOKUP(Q49,TERM2!B9:S129,12,FALSE)="","",VLOOKUP(Q49,TERM2!B9:S129,12,FALSE)))</f>
        <v>90</v>
      </c>
      <c r="U62" s="509">
        <f>IF(Q49="","",IF(VLOOKUP(Q49,TERM3!B9:S129,12,FALSE)="","",VLOOKUP(Q49,TERM3!B9:S129,12,FALSE)))</f>
        <v>80</v>
      </c>
      <c r="V62" s="515">
        <f t="shared" si="16"/>
        <v>87</v>
      </c>
      <c r="W62" s="514"/>
      <c r="X62" s="24"/>
      <c r="Y62" s="40"/>
      <c r="Z62" s="36"/>
      <c r="AA62" s="36"/>
      <c r="AB62" s="19"/>
      <c r="AC62" s="1063" t="str">
        <f>IF(TERM1!$M$7="","",TERM1!$M$7)</f>
        <v>Music &amp; Arts</v>
      </c>
      <c r="AD62" s="1064"/>
      <c r="AE62" s="1064"/>
      <c r="AF62" s="1065"/>
      <c r="AG62" s="509">
        <f>IF(AE49="","",IF(VLOOKUP(AE49,TERM1!B9:S129,12,FALSE)="","",VLOOKUP(AE49,TERM1!B9:S129,12,FALSE)))</f>
        <v>90</v>
      </c>
      <c r="AH62" s="509">
        <f>IF(AE49="","",IF(VLOOKUP(AE49,TERM2!B9:S129,12,FALSE)="","",VLOOKUP(AE49,TERM2!B9:S129,12,FALSE)))</f>
        <v>90</v>
      </c>
      <c r="AI62" s="509">
        <f>IF(AE49="","",IF(VLOOKUP(AE49,TERM3!B9:S129,12,FALSE)="","",VLOOKUP(AE49,TERM3!B9:S129,12,FALSE)))</f>
        <v>80</v>
      </c>
      <c r="AJ62" s="515">
        <f t="shared" si="17"/>
        <v>87</v>
      </c>
      <c r="AK62" s="514"/>
      <c r="AL62" s="20"/>
    </row>
    <row r="63" spans="1:38" ht="27" customHeight="1">
      <c r="A63" s="582"/>
      <c r="C63" s="33"/>
      <c r="D63" s="1063" t="str">
        <f>IF(TERM1!$N$7="","",TERM1!$N$7)</f>
        <v>Physical Education &amp; Health</v>
      </c>
      <c r="E63" s="1064"/>
      <c r="F63" s="1064"/>
      <c r="G63" s="1065"/>
      <c r="H63" s="509" t="e">
        <f>IF(F49="","",IF(VLOOKUP(F49,TERM1!B9:S129,13,FALSE)="","",VLOOKUP(F49,TERM1!B9:S129,13,FALSE)))</f>
        <v>#N/A</v>
      </c>
      <c r="I63" s="509" t="e">
        <f>IF(F49="","",IF(VLOOKUP(F49,TERM2!B9:S129,13,FALSE)="","",VLOOKUP(F49,TERM2!B9:S129,13,FALSE)))</f>
        <v>#N/A</v>
      </c>
      <c r="J63" s="509" t="e">
        <f>IF(F49="","",IF(VLOOKUP(F49,TERM3!B9:S129,13,FALSE)="","",VLOOKUP(F49,TERM3!B9:S129,13,FALSE)))</f>
        <v>#N/A</v>
      </c>
      <c r="K63" s="515" t="str">
        <f t="shared" si="15"/>
        <v/>
      </c>
      <c r="L63" s="514"/>
      <c r="M63" s="24"/>
      <c r="N63" s="19"/>
      <c r="O63" s="1063" t="str">
        <f>IF(TERM1!$N$7="","",TERM1!$N$7)</f>
        <v>Physical Education &amp; Health</v>
      </c>
      <c r="P63" s="1064"/>
      <c r="Q63" s="1064"/>
      <c r="R63" s="1065"/>
      <c r="S63" s="509">
        <f>IF(Q49="","",IF(VLOOKUP(Q49,TERM1!B9:S129,13,FALSE)="","",VLOOKUP(Q49,TERM1!B9:S129,13,FALSE)))</f>
        <v>78</v>
      </c>
      <c r="T63" s="509">
        <f>IF(Q49="","",IF(VLOOKUP(Q49,TERM2!B9:S129,13,FALSE)="","",VLOOKUP(Q49,TERM2!B9:S129,13,FALSE)))</f>
        <v>98</v>
      </c>
      <c r="U63" s="509">
        <f>IF(Q49="","",IF(VLOOKUP(Q49,TERM3!B9:S129,13,FALSE)="","",VLOOKUP(Q49,TERM3!B9:S129,13,FALSE)))</f>
        <v>75</v>
      </c>
      <c r="V63" s="515">
        <f t="shared" si="16"/>
        <v>84</v>
      </c>
      <c r="W63" s="514"/>
      <c r="X63" s="24"/>
      <c r="Y63" s="36"/>
      <c r="Z63" s="36"/>
      <c r="AA63" s="36"/>
      <c r="AB63" s="19"/>
      <c r="AC63" s="1063" t="str">
        <f>IF(TERM1!$N$7="","",TERM1!$N$7)</f>
        <v>Physical Education &amp; Health</v>
      </c>
      <c r="AD63" s="1064"/>
      <c r="AE63" s="1064"/>
      <c r="AF63" s="1065"/>
      <c r="AG63" s="509">
        <f>IF(AE49="","",IF(VLOOKUP(AE49,TERM1!B9:S129,13,FALSE)="","",VLOOKUP(AE49,TERM1!B9:S129,13,FALSE)))</f>
        <v>78</v>
      </c>
      <c r="AH63" s="509">
        <f>IF(AE49="","",IF(VLOOKUP(AE49,TERM2!B9:S129,13,FALSE)="","",VLOOKUP(AE49,TERM2!B9:S129,13,FALSE)))</f>
        <v>98</v>
      </c>
      <c r="AI63" s="509">
        <f>IF(AE49="","",IF(VLOOKUP(AE49,TERM3!B9:S129,13,FALSE)="","",VLOOKUP(AE49,TERM3!B9:S129,13,FALSE)))</f>
        <v>75</v>
      </c>
      <c r="AJ63" s="515">
        <f>IF(COUNT(AG63:AI63)&lt;3,"",ROUND(AVERAGE(AG63:AI63),0))</f>
        <v>84</v>
      </c>
      <c r="AK63" s="514"/>
      <c r="AL63" s="20"/>
    </row>
    <row r="64" spans="1:38" ht="30" customHeight="1">
      <c r="A64" s="582"/>
      <c r="C64" s="33"/>
      <c r="D64" s="1049" t="str">
        <f>IF(TERM1!$O$7="","",TERM1!$O$7)</f>
        <v/>
      </c>
      <c r="E64" s="1050"/>
      <c r="F64" s="1050"/>
      <c r="G64" s="1051"/>
      <c r="H64" s="508"/>
      <c r="I64" s="508"/>
      <c r="J64" s="508"/>
      <c r="K64" s="512" t="str">
        <f t="shared" ref="K64:K65" si="18">IF(COUNT(H64:J64)&lt;3,"",ROUND(AVERAGE(H64:J64),0))</f>
        <v/>
      </c>
      <c r="L64" s="514" t="str">
        <f>IF(K64="","",IF(K64&gt;=75,"Passed",IF(K64&lt;75,"FAILED")))</f>
        <v/>
      </c>
      <c r="M64" s="24"/>
      <c r="N64" s="19"/>
      <c r="O64" s="1049" t="str">
        <f>IF(TERM1!$O$7="","",TERM1!$O$7)</f>
        <v/>
      </c>
      <c r="P64" s="1050"/>
      <c r="Q64" s="1050"/>
      <c r="R64" s="1051"/>
      <c r="S64" s="508"/>
      <c r="T64" s="508"/>
      <c r="U64" s="508"/>
      <c r="V64" s="512" t="str">
        <f>IF(COUNT(S64:U64)&lt;3,"",ROUND(AVERAGE(S64:U64),0))</f>
        <v/>
      </c>
      <c r="W64" s="521" t="str">
        <f t="shared" ref="W64:W65" si="19">IF(V64="","",IF(V64&gt;=75,"Passed",IF(V64&lt;75,"FAILED")))</f>
        <v/>
      </c>
      <c r="X64" s="24"/>
      <c r="Y64" s="21"/>
      <c r="Z64" s="21"/>
      <c r="AA64" s="21"/>
      <c r="AB64" s="19"/>
      <c r="AC64" s="1049" t="str">
        <f>IF(TERM1!$O$7="","",TERM1!$O$7)</f>
        <v/>
      </c>
      <c r="AD64" s="1050"/>
      <c r="AE64" s="1050"/>
      <c r="AF64" s="1051"/>
      <c r="AG64" s="508"/>
      <c r="AH64" s="508"/>
      <c r="AI64" s="508"/>
      <c r="AJ64" s="512" t="str">
        <f t="shared" ref="AJ64:AJ65" si="20">IF(COUNT(AG64:AI64)&lt;3,"",ROUND(AVERAGE(AG64:AI64),0))</f>
        <v/>
      </c>
      <c r="AK64" s="521" t="str">
        <f t="shared" ref="AK64:AK65" si="21">IF(AJ64="","",IF(AJ64&gt;=75,"Passed",IF(AJ64&lt;75,"FAILED")))</f>
        <v/>
      </c>
      <c r="AL64" s="20"/>
    </row>
    <row r="65" spans="1:38" ht="30" customHeight="1" thickBot="1">
      <c r="A65" s="582"/>
      <c r="C65" s="33"/>
      <c r="D65" s="1049" t="str">
        <f>IF(TERM1!$P$7="","",TERM1!$P$7)</f>
        <v/>
      </c>
      <c r="E65" s="1050"/>
      <c r="F65" s="1050"/>
      <c r="G65" s="1051"/>
      <c r="H65" s="507"/>
      <c r="I65" s="507"/>
      <c r="J65" s="507"/>
      <c r="K65" s="516" t="str">
        <f t="shared" si="18"/>
        <v/>
      </c>
      <c r="L65" s="517" t="str">
        <f t="shared" ref="L65" si="22">IF(K65="","",IF(K65&gt;=75,"Passed",IF(K65&lt;75,"FAILED")))</f>
        <v/>
      </c>
      <c r="M65" s="24"/>
      <c r="N65" s="19"/>
      <c r="O65" s="1049" t="str">
        <f>IF(TERM1!$P$7="","",TERM1!$P$7)</f>
        <v/>
      </c>
      <c r="P65" s="1050"/>
      <c r="Q65" s="1050"/>
      <c r="R65" s="1051"/>
      <c r="S65" s="507"/>
      <c r="T65" s="507"/>
      <c r="U65" s="507"/>
      <c r="V65" s="522" t="str">
        <f t="shared" ref="V64:V65" si="23">IF(COUNT(S65:U65)&lt;3,"",ROUND(AVERAGE(S65:U65),0))</f>
        <v/>
      </c>
      <c r="W65" s="523" t="str">
        <f t="shared" si="19"/>
        <v/>
      </c>
      <c r="X65" s="24"/>
      <c r="Y65" s="21"/>
      <c r="Z65" s="21"/>
      <c r="AA65" s="21"/>
      <c r="AB65" s="19"/>
      <c r="AC65" s="1049" t="str">
        <f>IF(TERM1!$P$7="","",TERM1!$P$7)</f>
        <v/>
      </c>
      <c r="AD65" s="1050"/>
      <c r="AE65" s="1050"/>
      <c r="AF65" s="1051"/>
      <c r="AG65" s="507"/>
      <c r="AH65" s="507"/>
      <c r="AI65" s="507"/>
      <c r="AJ65" s="522" t="str">
        <f t="shared" si="20"/>
        <v/>
      </c>
      <c r="AK65" s="523" t="str">
        <f t="shared" si="21"/>
        <v/>
      </c>
      <c r="AL65" s="20"/>
    </row>
    <row r="66" spans="1:38" ht="25.5" customHeight="1" thickBot="1">
      <c r="A66" s="582"/>
      <c r="C66" s="18"/>
      <c r="D66" s="1052" t="s">
        <v>1981</v>
      </c>
      <c r="E66" s="1053"/>
      <c r="F66" s="1053"/>
      <c r="G66" s="1054"/>
      <c r="H66" s="510" t="str">
        <f>IF(COUNT(H54:H61)&lt;8,"",ROUND(AVERAGE(H54:H61,H64:H65),0))</f>
        <v/>
      </c>
      <c r="I66" s="510" t="str">
        <f>IF(COUNT(I54:I61)&lt;8,"",ROUND(AVERAGE(I54:I61,I64:I65),0))</f>
        <v/>
      </c>
      <c r="J66" s="510" t="str">
        <f>IF(COUNT(J54:J61)&lt;8,"",ROUND(AVERAGE(J54:J61,J64:J65),0))</f>
        <v/>
      </c>
      <c r="K66" s="518"/>
      <c r="L66" s="518"/>
      <c r="M66" s="24"/>
      <c r="N66" s="19"/>
      <c r="O66" s="1052" t="s">
        <v>1981</v>
      </c>
      <c r="P66" s="1053"/>
      <c r="Q66" s="1053"/>
      <c r="R66" s="1054"/>
      <c r="S66" s="510">
        <f>IF(COUNT(S54:S61)&lt;8,"",ROUND(AVERAGE(S54:S61,S64:S65),0))</f>
        <v>86</v>
      </c>
      <c r="T66" s="510">
        <f>IF(COUNT(T54:T61)&lt;8,"",ROUND(AVERAGE(T54:T61,T64:T65),0))</f>
        <v>90</v>
      </c>
      <c r="U66" s="511">
        <f>IF(COUNT(U54:U61)&lt;8,"",ROUND(AVERAGE(U54:U61,U64:U65),0))</f>
        <v>75</v>
      </c>
      <c r="V66" s="524"/>
      <c r="W66" s="518"/>
      <c r="X66" s="24"/>
      <c r="Y66" s="21"/>
      <c r="Z66" s="21"/>
      <c r="AA66" s="21"/>
      <c r="AB66" s="19"/>
      <c r="AC66" s="1052" t="s">
        <v>1981</v>
      </c>
      <c r="AD66" s="1053"/>
      <c r="AE66" s="1053"/>
      <c r="AF66" s="1054"/>
      <c r="AG66" s="510">
        <f>IF(COUNT(AG54:AG61)&lt;8,"",ROUND(AVERAGE(AG54:AG61,AG64:AG65),0))</f>
        <v>86</v>
      </c>
      <c r="AH66" s="510">
        <f>IF(COUNT(AH54:AH61)&lt;8,"",ROUND(AVERAGE(AH54:AH61,AH64:AH65),0))</f>
        <v>90</v>
      </c>
      <c r="AI66" s="511">
        <f>IF(COUNT(AI54:AI61)&lt;8,"",ROUND(AVERAGE(AI54:AI61,AI64:AI65),0))</f>
        <v>75</v>
      </c>
      <c r="AJ66" s="524"/>
      <c r="AK66" s="518"/>
      <c r="AL66" s="20"/>
    </row>
    <row r="67" spans="1:38" ht="27.75" customHeight="1" thickBot="1">
      <c r="A67" s="582"/>
      <c r="C67" s="18"/>
      <c r="D67" s="1088" t="s">
        <v>156</v>
      </c>
      <c r="E67" s="1089"/>
      <c r="F67" s="1089"/>
      <c r="G67" s="1089"/>
      <c r="H67" s="1090"/>
      <c r="I67" s="1090"/>
      <c r="J67" s="1090"/>
      <c r="K67" s="519" t="str">
        <f>IF(K54=FALSE,"",IF((COUNTIF(K54:K61,"&gt;0")+COUNTIF(K64:K65,"&gt;0"))=0,"",ROUND(SUM(K54:K61,K64:K65)/(COUNTIF(K54:K61,"&gt;0")+COUNTIF(K64:K65,"&gt;0")),0)))</f>
        <v/>
      </c>
      <c r="L67" s="520" t="str">
        <f>IF(K67="","",IF(K67&gt;=75,"PROMOTED",IF(K67&lt;75,"FAILED")))</f>
        <v/>
      </c>
      <c r="M67" s="24"/>
      <c r="N67" s="19"/>
      <c r="O67" s="1055" t="s">
        <v>156</v>
      </c>
      <c r="P67" s="1056"/>
      <c r="Q67" s="1056"/>
      <c r="R67" s="1056"/>
      <c r="S67" s="1057"/>
      <c r="T67" s="1057"/>
      <c r="U67" s="1058"/>
      <c r="V67" s="519">
        <f>IF(V54=FALSE,"",IF((COUNTIF(V54:V61,"&gt;0")+COUNTIF(V64:V65,"&gt;0"))=0,"",ROUND(SUM(V54:V61,V62:V63)/(COUNTIF(V54:V61,"&gt;0")+COUNTIF(V62:V63,"&gt;0")),0)))</f>
        <v>84</v>
      </c>
      <c r="W67" s="525" t="str">
        <f>IF(V67="","",IF(V67&gt;=75,"PROMOTED",IF(V67&lt;75,"FAILED")))</f>
        <v>PROMOTED</v>
      </c>
      <c r="X67" s="24"/>
      <c r="Y67" s="21"/>
      <c r="Z67" s="21"/>
      <c r="AA67" s="21"/>
      <c r="AB67" s="19"/>
      <c r="AC67" s="1055" t="s">
        <v>156</v>
      </c>
      <c r="AD67" s="1056"/>
      <c r="AE67" s="1056"/>
      <c r="AF67" s="1056"/>
      <c r="AG67" s="1057"/>
      <c r="AH67" s="1057"/>
      <c r="AI67" s="1058"/>
      <c r="AJ67" s="519">
        <f>IF(AJ54=FALSE,"",IF((COUNTIF(AJ54:AJ61,"&gt;0")+COUNTIF(AJ64:AJ65,"&gt;0"))=0,"",ROUND(SUM(AJ54:AJ61,AJ62:AJ63)/(COUNTIF(AJ54:AJ61,"&gt;0")+COUNTIF(AJ62:AJ63,"&gt;0")),0)))</f>
        <v>84</v>
      </c>
      <c r="AK67" s="525" t="str">
        <f>IF(AJ67="","",IF(AJ67&gt;=75,"PROMOTED",IF(AJ67&lt;75,"FAILED")))</f>
        <v>PROMOTED</v>
      </c>
      <c r="AL67" s="20"/>
    </row>
    <row r="68" spans="1:38" ht="15" customHeight="1">
      <c r="A68" s="582"/>
      <c r="C68" s="18"/>
      <c r="D68" s="19"/>
      <c r="E68" s="19"/>
      <c r="F68" s="19"/>
      <c r="G68" s="19"/>
      <c r="H68" s="39"/>
      <c r="I68" s="39"/>
      <c r="J68" s="39"/>
      <c r="K68" s="19"/>
      <c r="L68" s="19"/>
      <c r="M68" s="24"/>
      <c r="N68" s="19"/>
      <c r="O68" s="19"/>
      <c r="P68" s="19"/>
      <c r="Q68" s="19"/>
      <c r="R68" s="19"/>
      <c r="S68" s="39"/>
      <c r="T68" s="39"/>
      <c r="U68" s="39"/>
      <c r="V68" s="19"/>
      <c r="W68" s="19"/>
      <c r="X68" s="24"/>
      <c r="Y68" s="21"/>
      <c r="Z68" s="21"/>
      <c r="AA68" s="21"/>
      <c r="AB68" s="19"/>
      <c r="AC68" s="19"/>
      <c r="AD68" s="19"/>
      <c r="AE68" s="19"/>
      <c r="AF68" s="19"/>
      <c r="AG68" s="39"/>
      <c r="AH68" s="39"/>
      <c r="AI68" s="39"/>
      <c r="AJ68" s="19"/>
      <c r="AK68" s="19"/>
      <c r="AL68" s="20"/>
    </row>
    <row r="69" spans="1:38" ht="15" customHeight="1">
      <c r="A69" s="582"/>
      <c r="C69" s="18"/>
      <c r="D69" s="19"/>
      <c r="E69" s="19"/>
      <c r="F69" s="19"/>
      <c r="G69" s="19"/>
      <c r="H69" s="39"/>
      <c r="I69" s="39"/>
      <c r="J69" s="39"/>
      <c r="K69" s="19"/>
      <c r="L69" s="19"/>
      <c r="M69" s="24"/>
      <c r="N69" s="19"/>
      <c r="O69" s="19"/>
      <c r="P69" s="19"/>
      <c r="Q69" s="19"/>
      <c r="R69" s="19"/>
      <c r="S69" s="39"/>
      <c r="T69" s="39"/>
      <c r="U69" s="39"/>
      <c r="V69" s="19"/>
      <c r="W69" s="19"/>
      <c r="X69" s="24"/>
      <c r="Y69" s="21"/>
      <c r="Z69" s="21"/>
      <c r="AA69" s="21"/>
      <c r="AB69" s="19"/>
      <c r="AC69" s="19"/>
      <c r="AD69" s="19"/>
      <c r="AE69" s="19"/>
      <c r="AF69" s="19"/>
      <c r="AG69" s="39"/>
      <c r="AH69" s="39"/>
      <c r="AI69" s="39"/>
      <c r="AJ69" s="19"/>
      <c r="AK69" s="19"/>
      <c r="AL69" s="20"/>
    </row>
    <row r="70" spans="1:38" ht="15" customHeight="1">
      <c r="A70" s="582"/>
      <c r="C70" s="18"/>
      <c r="D70" s="1059" t="str">
        <f>IF('Input Data'!I5="","",'Input Data'!I5)</f>
        <v/>
      </c>
      <c r="E70" s="1059"/>
      <c r="F70" s="1059"/>
      <c r="G70" s="1059"/>
      <c r="H70" s="1060"/>
      <c r="I70" s="1060"/>
      <c r="J70" s="1060"/>
      <c r="K70" s="1059"/>
      <c r="L70" s="1059"/>
      <c r="M70" s="24"/>
      <c r="N70" s="19"/>
      <c r="O70" s="1059" t="str">
        <f>IF('Input Data'!I5="","",'Input Data'!I5)</f>
        <v/>
      </c>
      <c r="P70" s="1059"/>
      <c r="Q70" s="1059"/>
      <c r="R70" s="1059"/>
      <c r="S70" s="1060"/>
      <c r="T70" s="1060"/>
      <c r="U70" s="1060"/>
      <c r="V70" s="1059"/>
      <c r="W70" s="1059"/>
      <c r="X70" s="24"/>
      <c r="Y70" s="21"/>
      <c r="Z70" s="21"/>
      <c r="AA70" s="21"/>
      <c r="AB70" s="19"/>
      <c r="AC70" s="1059" t="str">
        <f>IF('Input Data'!I5="","",'Input Data'!I5)</f>
        <v/>
      </c>
      <c r="AD70" s="1059"/>
      <c r="AE70" s="1059"/>
      <c r="AF70" s="1059"/>
      <c r="AG70" s="1060"/>
      <c r="AH70" s="1060"/>
      <c r="AI70" s="1060"/>
      <c r="AJ70" s="1059"/>
      <c r="AK70" s="1059"/>
      <c r="AL70" s="20"/>
    </row>
    <row r="71" spans="1:38" ht="15" customHeight="1">
      <c r="A71" s="582"/>
      <c r="C71" s="18"/>
      <c r="D71" s="1061" t="s">
        <v>157</v>
      </c>
      <c r="E71" s="1061"/>
      <c r="F71" s="1061"/>
      <c r="G71" s="1061"/>
      <c r="H71" s="1062"/>
      <c r="I71" s="1062"/>
      <c r="J71" s="1062"/>
      <c r="K71" s="1061"/>
      <c r="L71" s="1061"/>
      <c r="M71" s="24"/>
      <c r="N71" s="19"/>
      <c r="O71" s="1061" t="s">
        <v>157</v>
      </c>
      <c r="P71" s="1061"/>
      <c r="Q71" s="1061"/>
      <c r="R71" s="1061"/>
      <c r="S71" s="1062"/>
      <c r="T71" s="1062"/>
      <c r="U71" s="1062"/>
      <c r="V71" s="1061"/>
      <c r="W71" s="1061"/>
      <c r="X71" s="24"/>
      <c r="Y71" s="21"/>
      <c r="Z71" s="21"/>
      <c r="AA71" s="21"/>
      <c r="AB71" s="19"/>
      <c r="AC71" s="1061" t="s">
        <v>157</v>
      </c>
      <c r="AD71" s="1061"/>
      <c r="AE71" s="1061"/>
      <c r="AF71" s="1061"/>
      <c r="AG71" s="1062"/>
      <c r="AH71" s="1062"/>
      <c r="AI71" s="1062"/>
      <c r="AJ71" s="1061"/>
      <c r="AK71" s="1061"/>
      <c r="AL71" s="20"/>
    </row>
    <row r="72" spans="1:38" ht="15" customHeight="1">
      <c r="A72" s="582"/>
      <c r="C72" s="18"/>
      <c r="D72" s="449"/>
      <c r="E72" s="449"/>
      <c r="F72" s="449"/>
      <c r="G72" s="449"/>
      <c r="H72" s="450"/>
      <c r="I72" s="450"/>
      <c r="J72" s="450"/>
      <c r="K72" s="449"/>
      <c r="L72" s="449"/>
      <c r="M72" s="449"/>
      <c r="N72" s="449"/>
      <c r="O72" s="449"/>
      <c r="P72" s="449"/>
      <c r="Q72" s="449"/>
      <c r="R72" s="449"/>
      <c r="S72" s="450"/>
      <c r="T72" s="450"/>
      <c r="U72" s="450"/>
      <c r="V72" s="449"/>
      <c r="W72" s="449"/>
      <c r="X72" s="21"/>
      <c r="Y72" s="21"/>
      <c r="Z72" s="21"/>
      <c r="AA72" s="21"/>
      <c r="AB72" s="449"/>
      <c r="AC72" s="449"/>
      <c r="AD72" s="449"/>
      <c r="AE72" s="449"/>
      <c r="AF72" s="449"/>
      <c r="AG72" s="450"/>
      <c r="AH72" s="450"/>
      <c r="AI72" s="450"/>
      <c r="AJ72" s="449"/>
      <c r="AK72" s="449"/>
      <c r="AL72" s="21"/>
    </row>
    <row r="73" spans="1:38" ht="15" customHeight="1">
      <c r="A73" s="582"/>
      <c r="C73" s="18"/>
      <c r="D73" s="449"/>
      <c r="E73" s="449"/>
      <c r="F73" s="449"/>
      <c r="G73" s="449"/>
      <c r="H73" s="450"/>
      <c r="I73" s="450"/>
      <c r="J73" s="450"/>
      <c r="K73" s="449"/>
      <c r="L73" s="449"/>
      <c r="M73" s="449"/>
      <c r="N73" s="449"/>
      <c r="O73" s="449"/>
      <c r="P73" s="449"/>
      <c r="Q73" s="449"/>
      <c r="R73" s="449"/>
      <c r="S73" s="450"/>
      <c r="T73" s="450"/>
      <c r="U73" s="450"/>
      <c r="V73" s="449"/>
      <c r="W73" s="449"/>
      <c r="X73" s="21"/>
      <c r="Y73" s="21"/>
      <c r="Z73" s="21"/>
      <c r="AA73" s="21"/>
      <c r="AB73" s="449"/>
      <c r="AC73" s="449"/>
      <c r="AD73" s="449"/>
      <c r="AE73" s="449"/>
      <c r="AF73" s="449"/>
      <c r="AG73" s="450"/>
      <c r="AH73" s="450"/>
      <c r="AI73" s="450"/>
      <c r="AJ73" s="449"/>
      <c r="AK73" s="449"/>
      <c r="AL73" s="21"/>
    </row>
    <row r="74" spans="1:38" ht="15" customHeight="1">
      <c r="A74" s="582"/>
      <c r="C74" s="18"/>
      <c r="D74" s="449"/>
      <c r="E74" s="449"/>
      <c r="F74" s="449"/>
      <c r="G74" s="449"/>
      <c r="H74" s="450"/>
      <c r="I74" s="450"/>
      <c r="J74" s="450"/>
      <c r="K74" s="449"/>
      <c r="L74" s="449"/>
      <c r="M74" s="449"/>
      <c r="N74" s="449"/>
      <c r="O74" s="449"/>
      <c r="P74" s="449"/>
      <c r="Q74" s="449"/>
      <c r="R74" s="449"/>
      <c r="S74" s="450"/>
      <c r="T74" s="450"/>
      <c r="U74" s="450"/>
      <c r="V74" s="449"/>
      <c r="W74" s="449"/>
      <c r="X74" s="21"/>
      <c r="Y74" s="21"/>
      <c r="Z74" s="21"/>
      <c r="AA74" s="21"/>
      <c r="AB74" s="449"/>
      <c r="AC74" s="449"/>
      <c r="AD74" s="449"/>
      <c r="AE74" s="449"/>
      <c r="AF74" s="449"/>
      <c r="AG74" s="450"/>
      <c r="AH74" s="450"/>
      <c r="AI74" s="450"/>
      <c r="AJ74" s="449"/>
      <c r="AK74" s="449"/>
      <c r="AL74" s="21"/>
    </row>
    <row r="75" spans="1:38" ht="15" customHeight="1">
      <c r="A75" s="582"/>
      <c r="C75" s="18"/>
      <c r="D75" s="449"/>
      <c r="E75" s="449"/>
      <c r="F75" s="449"/>
      <c r="G75" s="449"/>
      <c r="H75" s="449"/>
      <c r="I75" s="449"/>
      <c r="J75" s="449"/>
      <c r="K75" s="449"/>
      <c r="L75" s="449"/>
      <c r="M75" s="449"/>
      <c r="N75" s="449"/>
      <c r="O75" s="449"/>
      <c r="P75" s="449"/>
      <c r="Q75" s="449"/>
      <c r="R75" s="449"/>
      <c r="S75" s="449"/>
      <c r="T75" s="449"/>
      <c r="U75" s="449"/>
      <c r="V75" s="449"/>
      <c r="W75" s="449"/>
      <c r="X75" s="21"/>
      <c r="Y75" s="21"/>
      <c r="Z75" s="21"/>
      <c r="AA75" s="21"/>
      <c r="AB75" s="449"/>
      <c r="AC75" s="449"/>
      <c r="AD75" s="449"/>
      <c r="AE75" s="449"/>
      <c r="AF75" s="449"/>
      <c r="AG75" s="449"/>
      <c r="AH75" s="449"/>
      <c r="AI75" s="449"/>
      <c r="AJ75" s="449"/>
      <c r="AK75" s="449"/>
      <c r="AL75" s="21"/>
    </row>
    <row r="76" spans="1:38" ht="15" customHeight="1">
      <c r="A76" s="582"/>
      <c r="C76" s="18"/>
      <c r="D76" s="449"/>
      <c r="E76" s="449"/>
      <c r="F76" s="449"/>
      <c r="G76" s="449"/>
      <c r="H76" s="449"/>
      <c r="I76" s="449"/>
      <c r="J76" s="449"/>
      <c r="K76" s="449"/>
      <c r="L76" s="449"/>
      <c r="M76" s="449"/>
      <c r="N76" s="449"/>
      <c r="O76" s="449"/>
      <c r="P76" s="449"/>
      <c r="Q76" s="449"/>
      <c r="R76" s="449"/>
      <c r="S76" s="449"/>
      <c r="T76" s="449"/>
      <c r="U76" s="449"/>
      <c r="V76" s="449"/>
      <c r="W76" s="449"/>
      <c r="X76" s="21"/>
      <c r="Y76" s="21"/>
      <c r="Z76" s="21"/>
      <c r="AA76" s="21"/>
      <c r="AB76" s="449"/>
      <c r="AC76" s="449"/>
      <c r="AD76" s="449"/>
      <c r="AE76" s="449"/>
      <c r="AF76" s="449"/>
      <c r="AG76" s="449"/>
      <c r="AH76" s="449"/>
      <c r="AI76" s="449"/>
      <c r="AJ76" s="449"/>
      <c r="AK76" s="449"/>
      <c r="AL76" s="21"/>
    </row>
    <row r="77" spans="1:38" ht="15" customHeight="1">
      <c r="A77" s="582"/>
      <c r="C77" s="18"/>
      <c r="D77" s="449"/>
      <c r="E77" s="449"/>
      <c r="F77" s="449"/>
      <c r="G77" s="449"/>
      <c r="H77" s="449"/>
      <c r="I77" s="449"/>
      <c r="J77" s="449"/>
      <c r="K77" s="449"/>
      <c r="L77" s="449"/>
      <c r="M77" s="449"/>
      <c r="N77" s="449"/>
      <c r="O77" s="449"/>
      <c r="P77" s="449"/>
      <c r="Q77" s="449"/>
      <c r="R77" s="449"/>
      <c r="S77" s="449"/>
      <c r="T77" s="449"/>
      <c r="U77" s="449"/>
      <c r="V77" s="449"/>
      <c r="W77" s="449"/>
      <c r="X77" s="21"/>
      <c r="Y77" s="21"/>
      <c r="Z77" s="21"/>
      <c r="AA77" s="21"/>
      <c r="AB77" s="449"/>
      <c r="AC77" s="449"/>
      <c r="AD77" s="449"/>
      <c r="AE77" s="449"/>
      <c r="AF77" s="449"/>
      <c r="AG77" s="449"/>
      <c r="AH77" s="449"/>
      <c r="AI77" s="449"/>
      <c r="AJ77" s="449"/>
      <c r="AK77" s="449"/>
      <c r="AL77" s="21"/>
    </row>
    <row r="78" spans="1:38" ht="15" customHeight="1">
      <c r="A78" s="582"/>
      <c r="C78" s="18"/>
      <c r="D78" s="449"/>
      <c r="E78" s="449"/>
      <c r="F78" s="449"/>
      <c r="G78" s="449"/>
      <c r="H78" s="449"/>
      <c r="I78" s="449"/>
      <c r="J78" s="449"/>
      <c r="K78" s="449"/>
      <c r="L78" s="449"/>
      <c r="M78" s="449"/>
      <c r="N78" s="449"/>
      <c r="O78" s="449"/>
      <c r="P78" s="449"/>
      <c r="Q78" s="449"/>
      <c r="R78" s="449"/>
      <c r="S78" s="449"/>
      <c r="T78" s="449"/>
      <c r="U78" s="449"/>
      <c r="V78" s="449"/>
      <c r="W78" s="449"/>
      <c r="X78" s="21"/>
      <c r="Y78" s="21"/>
      <c r="Z78" s="21"/>
      <c r="AA78" s="21"/>
      <c r="AB78" s="449"/>
      <c r="AC78" s="449"/>
      <c r="AD78" s="449"/>
      <c r="AE78" s="449"/>
      <c r="AF78" s="449"/>
      <c r="AG78" s="449"/>
      <c r="AH78" s="449"/>
      <c r="AI78" s="449"/>
      <c r="AJ78" s="449"/>
      <c r="AK78" s="449"/>
      <c r="AL78" s="21"/>
    </row>
    <row r="79" spans="1:38" ht="15" customHeight="1">
      <c r="A79" s="582"/>
      <c r="C79" s="18"/>
      <c r="D79" s="449"/>
      <c r="E79" s="449"/>
      <c r="F79" s="449"/>
      <c r="G79" s="449"/>
      <c r="H79" s="449"/>
      <c r="I79" s="449"/>
      <c r="J79" s="449"/>
      <c r="K79" s="449"/>
      <c r="L79" s="449"/>
      <c r="M79" s="449"/>
      <c r="N79" s="449"/>
      <c r="O79" s="449"/>
      <c r="P79" s="449"/>
      <c r="Q79" s="449"/>
      <c r="R79" s="449"/>
      <c r="S79" s="449"/>
      <c r="T79" s="449"/>
      <c r="U79" s="449"/>
      <c r="V79" s="449"/>
      <c r="W79" s="449"/>
      <c r="X79" s="21"/>
      <c r="Y79" s="21"/>
      <c r="Z79" s="21"/>
      <c r="AA79" s="21"/>
      <c r="AB79" s="449"/>
      <c r="AC79" s="449"/>
      <c r="AD79" s="449"/>
      <c r="AE79" s="449"/>
      <c r="AF79" s="449"/>
      <c r="AG79" s="449"/>
      <c r="AH79" s="449"/>
      <c r="AI79" s="449"/>
      <c r="AJ79" s="449"/>
      <c r="AK79" s="449"/>
      <c r="AL79" s="21"/>
    </row>
    <row r="80" spans="1:38" ht="15" customHeight="1">
      <c r="A80" s="582"/>
      <c r="C80" s="18"/>
      <c r="D80" s="449"/>
      <c r="E80" s="449"/>
      <c r="F80" s="449"/>
      <c r="G80" s="449"/>
      <c r="H80" s="449"/>
      <c r="I80" s="449"/>
      <c r="J80" s="449"/>
      <c r="K80" s="449"/>
      <c r="L80" s="449"/>
      <c r="M80" s="449"/>
      <c r="N80" s="449"/>
      <c r="O80" s="449"/>
      <c r="P80" s="449"/>
      <c r="Q80" s="449"/>
      <c r="R80" s="449"/>
      <c r="S80" s="449"/>
      <c r="T80" s="449"/>
      <c r="U80" s="449"/>
      <c r="V80" s="449"/>
      <c r="W80" s="449"/>
      <c r="X80" s="21"/>
      <c r="Y80" s="21"/>
      <c r="Z80" s="21"/>
      <c r="AA80" s="21"/>
      <c r="AB80" s="449"/>
      <c r="AC80" s="449"/>
      <c r="AD80" s="449"/>
      <c r="AE80" s="449"/>
      <c r="AF80" s="449"/>
      <c r="AG80" s="449"/>
      <c r="AH80" s="449"/>
      <c r="AI80" s="449"/>
      <c r="AJ80" s="449"/>
      <c r="AK80" s="449"/>
      <c r="AL80" s="21"/>
    </row>
    <row r="81" spans="1:38" ht="15" customHeight="1">
      <c r="A81" s="582"/>
      <c r="C81" s="18"/>
      <c r="D81" s="449"/>
      <c r="E81" s="449"/>
      <c r="F81" s="449"/>
      <c r="G81" s="449"/>
      <c r="H81" s="449"/>
      <c r="I81" s="449"/>
      <c r="J81" s="449"/>
      <c r="K81" s="449"/>
      <c r="L81" s="449"/>
      <c r="M81" s="449"/>
      <c r="N81" s="449"/>
      <c r="O81" s="449"/>
      <c r="P81" s="449"/>
      <c r="Q81" s="449"/>
      <c r="R81" s="449"/>
      <c r="S81" s="449"/>
      <c r="T81" s="449"/>
      <c r="U81" s="449"/>
      <c r="V81" s="449"/>
      <c r="W81" s="449"/>
      <c r="X81" s="21"/>
      <c r="Y81" s="21"/>
      <c r="Z81" s="21"/>
      <c r="AA81" s="21"/>
      <c r="AB81" s="449"/>
      <c r="AC81" s="449"/>
      <c r="AD81" s="449"/>
      <c r="AE81" s="449"/>
      <c r="AF81" s="449"/>
      <c r="AG81" s="449"/>
      <c r="AH81" s="449"/>
      <c r="AI81" s="449"/>
      <c r="AJ81" s="449"/>
      <c r="AK81" s="449"/>
      <c r="AL81" s="21"/>
    </row>
    <row r="82" spans="1:38" ht="15" customHeight="1">
      <c r="A82" s="582"/>
      <c r="C82" s="18"/>
      <c r="D82" s="449"/>
      <c r="E82" s="449"/>
      <c r="F82" s="449"/>
      <c r="G82" s="449"/>
      <c r="H82" s="449"/>
      <c r="I82" s="449"/>
      <c r="J82" s="449"/>
      <c r="K82" s="449"/>
      <c r="L82" s="449"/>
      <c r="M82" s="449"/>
      <c r="N82" s="449"/>
      <c r="O82" s="449"/>
      <c r="P82" s="449"/>
      <c r="Q82" s="449"/>
      <c r="R82" s="449"/>
      <c r="S82" s="449"/>
      <c r="T82" s="449"/>
      <c r="U82" s="449"/>
      <c r="V82" s="449"/>
      <c r="W82" s="449"/>
      <c r="X82" s="21"/>
      <c r="Y82" s="21"/>
      <c r="Z82" s="21"/>
      <c r="AA82" s="21"/>
      <c r="AB82" s="449"/>
      <c r="AC82" s="449"/>
      <c r="AD82" s="449"/>
      <c r="AE82" s="449"/>
      <c r="AF82" s="449"/>
      <c r="AG82" s="449"/>
      <c r="AH82" s="449"/>
      <c r="AI82" s="449"/>
      <c r="AJ82" s="449"/>
      <c r="AK82" s="449"/>
      <c r="AL82" s="21"/>
    </row>
    <row r="83" spans="1:38" ht="15" customHeight="1">
      <c r="A83" s="582"/>
      <c r="C83" s="18"/>
      <c r="D83" s="449"/>
      <c r="E83" s="449"/>
      <c r="F83" s="449"/>
      <c r="G83" s="449"/>
      <c r="H83" s="449"/>
      <c r="I83" s="449"/>
      <c r="J83" s="449"/>
      <c r="K83" s="449"/>
      <c r="L83" s="449"/>
      <c r="M83" s="449"/>
      <c r="N83" s="449"/>
      <c r="O83" s="449"/>
      <c r="P83" s="449"/>
      <c r="Q83" s="449"/>
      <c r="R83" s="449"/>
      <c r="S83" s="449"/>
      <c r="T83" s="449"/>
      <c r="U83" s="449"/>
      <c r="V83" s="449"/>
      <c r="W83" s="449"/>
      <c r="X83" s="21"/>
      <c r="Y83" s="21"/>
      <c r="Z83" s="21"/>
      <c r="AA83" s="21"/>
      <c r="AB83" s="449"/>
      <c r="AC83" s="449"/>
      <c r="AD83" s="449"/>
      <c r="AE83" s="449"/>
      <c r="AF83" s="449"/>
      <c r="AG83" s="449"/>
      <c r="AH83" s="449"/>
      <c r="AI83" s="449"/>
      <c r="AJ83" s="449"/>
      <c r="AK83" s="449"/>
      <c r="AL83" s="21"/>
    </row>
    <row r="84" spans="1:38" ht="15" customHeight="1">
      <c r="A84" s="582"/>
      <c r="C84" s="18"/>
      <c r="D84" s="449"/>
      <c r="E84" s="449"/>
      <c r="F84" s="449"/>
      <c r="G84" s="449"/>
      <c r="H84" s="449"/>
      <c r="I84" s="449"/>
      <c r="J84" s="449"/>
      <c r="K84" s="449"/>
      <c r="L84" s="449"/>
      <c r="M84" s="449"/>
      <c r="N84" s="449"/>
      <c r="O84" s="449"/>
      <c r="P84" s="449"/>
      <c r="Q84" s="449"/>
      <c r="R84" s="449"/>
      <c r="S84" s="449"/>
      <c r="T84" s="449"/>
      <c r="U84" s="449"/>
      <c r="V84" s="449"/>
      <c r="W84" s="449"/>
      <c r="X84" s="21"/>
      <c r="Y84" s="21"/>
      <c r="Z84" s="21"/>
      <c r="AA84" s="21"/>
      <c r="AB84" s="449"/>
      <c r="AC84" s="449"/>
      <c r="AD84" s="449"/>
      <c r="AE84" s="449"/>
      <c r="AF84" s="449"/>
      <c r="AG84" s="449"/>
      <c r="AH84" s="449"/>
      <c r="AI84" s="449"/>
      <c r="AJ84" s="449"/>
      <c r="AK84" s="449"/>
      <c r="AL84" s="21"/>
    </row>
    <row r="85" spans="1:38" ht="15" customHeight="1">
      <c r="A85" s="582"/>
      <c r="C85" s="18"/>
      <c r="D85" s="449"/>
      <c r="E85" s="449"/>
      <c r="F85" s="449"/>
      <c r="G85" s="449"/>
      <c r="H85" s="449"/>
      <c r="I85" s="449"/>
      <c r="J85" s="449"/>
      <c r="K85" s="449"/>
      <c r="L85" s="449"/>
      <c r="M85" s="449"/>
      <c r="N85" s="449"/>
      <c r="O85" s="449"/>
      <c r="P85" s="449"/>
      <c r="Q85" s="449"/>
      <c r="R85" s="449"/>
      <c r="S85" s="449"/>
      <c r="T85" s="449"/>
      <c r="U85" s="449"/>
      <c r="V85" s="449"/>
      <c r="W85" s="449"/>
      <c r="X85" s="21"/>
      <c r="Y85" s="21"/>
      <c r="Z85" s="21"/>
      <c r="AA85" s="21"/>
      <c r="AB85" s="449"/>
      <c r="AC85" s="449"/>
      <c r="AD85" s="449"/>
      <c r="AE85" s="449"/>
      <c r="AF85" s="449"/>
      <c r="AG85" s="449"/>
      <c r="AH85" s="449"/>
      <c r="AI85" s="449"/>
      <c r="AJ85" s="449"/>
      <c r="AK85" s="449"/>
      <c r="AL85" s="21"/>
    </row>
    <row r="86" spans="1:38" ht="15" customHeight="1">
      <c r="A86" s="582"/>
      <c r="C86" s="18"/>
      <c r="D86" s="449"/>
      <c r="E86" s="449"/>
      <c r="F86" s="449"/>
      <c r="G86" s="449"/>
      <c r="H86" s="449"/>
      <c r="I86" s="449"/>
      <c r="J86" s="449"/>
      <c r="K86" s="449"/>
      <c r="L86" s="449"/>
      <c r="M86" s="449"/>
      <c r="N86" s="449"/>
      <c r="O86" s="449"/>
      <c r="P86" s="449"/>
      <c r="Q86" s="449"/>
      <c r="R86" s="449"/>
      <c r="S86" s="449"/>
      <c r="T86" s="449"/>
      <c r="U86" s="449"/>
      <c r="V86" s="449"/>
      <c r="W86" s="449"/>
      <c r="X86" s="21"/>
      <c r="Y86" s="21"/>
      <c r="Z86" s="21"/>
      <c r="AA86" s="21"/>
      <c r="AB86" s="449"/>
      <c r="AC86" s="449"/>
      <c r="AD86" s="449"/>
      <c r="AE86" s="449"/>
      <c r="AF86" s="449"/>
      <c r="AG86" s="449"/>
      <c r="AH86" s="449"/>
      <c r="AI86" s="449"/>
      <c r="AJ86" s="449"/>
      <c r="AK86" s="449"/>
      <c r="AL86" s="21"/>
    </row>
    <row r="87" spans="1:38" ht="15" customHeight="1">
      <c r="A87" s="582"/>
      <c r="C87" s="18"/>
      <c r="D87" s="449"/>
      <c r="E87" s="449"/>
      <c r="F87" s="449"/>
      <c r="G87" s="449"/>
      <c r="H87" s="449"/>
      <c r="I87" s="449"/>
      <c r="J87" s="449"/>
      <c r="K87" s="449"/>
      <c r="L87" s="449"/>
      <c r="M87" s="449"/>
      <c r="N87" s="449"/>
      <c r="O87" s="449"/>
      <c r="P87" s="449"/>
      <c r="Q87" s="449"/>
      <c r="R87" s="449"/>
      <c r="S87" s="449"/>
      <c r="T87" s="449"/>
      <c r="U87" s="449"/>
      <c r="V87" s="449"/>
      <c r="W87" s="449"/>
      <c r="X87" s="21"/>
      <c r="Y87" s="21"/>
      <c r="Z87" s="21"/>
      <c r="AA87" s="21"/>
      <c r="AB87" s="449"/>
      <c r="AC87" s="449"/>
      <c r="AD87" s="449"/>
      <c r="AE87" s="449"/>
      <c r="AF87" s="449"/>
      <c r="AG87" s="449"/>
      <c r="AH87" s="449"/>
      <c r="AI87" s="449"/>
      <c r="AJ87" s="449"/>
      <c r="AK87" s="449"/>
      <c r="AL87" s="21"/>
    </row>
    <row r="88" spans="1:38" ht="15" customHeight="1">
      <c r="A88" s="582"/>
      <c r="C88" s="18"/>
      <c r="D88" s="449"/>
      <c r="E88" s="449"/>
      <c r="F88" s="449"/>
      <c r="G88" s="449"/>
      <c r="H88" s="449"/>
      <c r="I88" s="449"/>
      <c r="J88" s="449"/>
      <c r="K88" s="449"/>
      <c r="L88" s="449"/>
      <c r="M88" s="449"/>
      <c r="N88" s="449"/>
      <c r="O88" s="449"/>
      <c r="P88" s="449"/>
      <c r="Q88" s="449"/>
      <c r="R88" s="449"/>
      <c r="S88" s="449"/>
      <c r="T88" s="449"/>
      <c r="U88" s="449"/>
      <c r="V88" s="449"/>
      <c r="W88" s="449"/>
      <c r="X88" s="21"/>
      <c r="Y88" s="21"/>
      <c r="Z88" s="21"/>
      <c r="AA88" s="21"/>
      <c r="AB88" s="449"/>
      <c r="AC88" s="449"/>
      <c r="AD88" s="449"/>
      <c r="AE88" s="449"/>
      <c r="AF88" s="449"/>
      <c r="AG88" s="449"/>
      <c r="AH88" s="449"/>
      <c r="AI88" s="449"/>
      <c r="AJ88" s="449"/>
      <c r="AK88" s="449"/>
      <c r="AL88" s="21"/>
    </row>
    <row r="89" spans="1:38" ht="15" customHeight="1">
      <c r="A89" s="582"/>
      <c r="C89" s="18"/>
      <c r="D89" s="449"/>
      <c r="E89" s="449"/>
      <c r="F89" s="449"/>
      <c r="G89" s="449"/>
      <c r="H89" s="449"/>
      <c r="I89" s="449"/>
      <c r="J89" s="449"/>
      <c r="K89" s="449"/>
      <c r="L89" s="449"/>
      <c r="M89" s="449"/>
      <c r="N89" s="449"/>
      <c r="O89" s="449"/>
      <c r="P89" s="449"/>
      <c r="Q89" s="449"/>
      <c r="R89" s="449"/>
      <c r="S89" s="449"/>
      <c r="T89" s="449"/>
      <c r="U89" s="449"/>
      <c r="V89" s="449"/>
      <c r="W89" s="449"/>
      <c r="X89" s="21"/>
      <c r="Y89" s="21"/>
      <c r="Z89" s="21"/>
      <c r="AA89" s="21"/>
      <c r="AB89" s="449"/>
      <c r="AC89" s="449"/>
      <c r="AD89" s="449"/>
      <c r="AE89" s="449"/>
      <c r="AF89" s="449"/>
      <c r="AG89" s="449"/>
      <c r="AH89" s="449"/>
      <c r="AI89" s="449"/>
      <c r="AJ89" s="449"/>
      <c r="AK89" s="449"/>
      <c r="AL89" s="21"/>
    </row>
    <row r="90" spans="1:38" ht="15" customHeight="1">
      <c r="A90" s="582"/>
      <c r="C90" s="18"/>
      <c r="D90" s="449"/>
      <c r="E90" s="449"/>
      <c r="F90" s="449"/>
      <c r="G90" s="449"/>
      <c r="H90" s="449"/>
      <c r="I90" s="449"/>
      <c r="J90" s="449"/>
      <c r="K90" s="449"/>
      <c r="L90" s="449"/>
      <c r="M90" s="449"/>
      <c r="N90" s="449"/>
      <c r="O90" s="449"/>
      <c r="P90" s="449"/>
      <c r="Q90" s="449"/>
      <c r="R90" s="449"/>
      <c r="S90" s="449"/>
      <c r="T90" s="449"/>
      <c r="U90" s="449"/>
      <c r="V90" s="449"/>
      <c r="W90" s="449"/>
      <c r="X90" s="21"/>
      <c r="Y90" s="21"/>
      <c r="Z90" s="21"/>
      <c r="AA90" s="21"/>
      <c r="AB90" s="449"/>
      <c r="AC90" s="449"/>
      <c r="AD90" s="449"/>
      <c r="AE90" s="449"/>
      <c r="AF90" s="449"/>
      <c r="AG90" s="449"/>
      <c r="AH90" s="449"/>
      <c r="AI90" s="449"/>
      <c r="AJ90" s="449"/>
      <c r="AK90" s="449"/>
      <c r="AL90" s="21"/>
    </row>
    <row r="91" spans="1:38" ht="15" customHeight="1">
      <c r="A91" s="582"/>
      <c r="C91" s="18"/>
      <c r="D91" s="449"/>
      <c r="E91" s="449"/>
      <c r="F91" s="449"/>
      <c r="G91" s="449"/>
      <c r="H91" s="449"/>
      <c r="I91" s="449"/>
      <c r="J91" s="449"/>
      <c r="K91" s="449"/>
      <c r="L91" s="449"/>
      <c r="M91" s="449"/>
      <c r="N91" s="449"/>
      <c r="O91" s="449"/>
      <c r="P91" s="449"/>
      <c r="Q91" s="449"/>
      <c r="R91" s="449"/>
      <c r="S91" s="449"/>
      <c r="T91" s="449"/>
      <c r="U91" s="449"/>
      <c r="V91" s="449"/>
      <c r="W91" s="449"/>
      <c r="X91" s="21"/>
      <c r="Y91" s="21"/>
      <c r="Z91" s="21"/>
      <c r="AA91" s="21"/>
      <c r="AB91" s="449"/>
      <c r="AC91" s="449"/>
      <c r="AD91" s="449"/>
      <c r="AE91" s="449"/>
      <c r="AF91" s="449"/>
      <c r="AG91" s="449"/>
      <c r="AH91" s="449"/>
      <c r="AI91" s="449"/>
      <c r="AJ91" s="449"/>
      <c r="AK91" s="449"/>
      <c r="AL91" s="21"/>
    </row>
    <row r="92" spans="1:38" ht="15" customHeight="1">
      <c r="A92" s="582"/>
      <c r="C92" s="18"/>
      <c r="D92" s="449"/>
      <c r="E92" s="449"/>
      <c r="F92" s="449"/>
      <c r="G92" s="449"/>
      <c r="H92" s="449"/>
      <c r="I92" s="449"/>
      <c r="J92" s="449"/>
      <c r="K92" s="449"/>
      <c r="L92" s="449"/>
      <c r="M92" s="449"/>
      <c r="N92" s="449"/>
      <c r="O92" s="449"/>
      <c r="P92" s="449"/>
      <c r="Q92" s="449"/>
      <c r="R92" s="449"/>
      <c r="S92" s="449"/>
      <c r="T92" s="449"/>
      <c r="U92" s="449"/>
      <c r="V92" s="449"/>
      <c r="W92" s="449"/>
      <c r="X92" s="21"/>
      <c r="Y92" s="21"/>
      <c r="Z92" s="21"/>
      <c r="AA92" s="21"/>
      <c r="AB92" s="449"/>
      <c r="AC92" s="449"/>
      <c r="AD92" s="449"/>
      <c r="AE92" s="449"/>
      <c r="AF92" s="449"/>
      <c r="AG92" s="449"/>
      <c r="AH92" s="449"/>
      <c r="AI92" s="449"/>
      <c r="AJ92" s="449"/>
      <c r="AK92" s="449"/>
      <c r="AL92" s="21"/>
    </row>
    <row r="93" spans="1:38" ht="15" customHeight="1">
      <c r="A93" s="582"/>
      <c r="C93" s="18"/>
      <c r="D93" s="449"/>
      <c r="E93" s="449"/>
      <c r="F93" s="449"/>
      <c r="G93" s="449"/>
      <c r="H93" s="449"/>
      <c r="I93" s="449"/>
      <c r="J93" s="449"/>
      <c r="K93" s="449"/>
      <c r="L93" s="449"/>
      <c r="M93" s="449"/>
      <c r="N93" s="449"/>
      <c r="O93" s="449"/>
      <c r="P93" s="449"/>
      <c r="Q93" s="449"/>
      <c r="R93" s="449"/>
      <c r="S93" s="449"/>
      <c r="T93" s="449"/>
      <c r="U93" s="449"/>
      <c r="V93" s="449"/>
      <c r="W93" s="449"/>
      <c r="X93" s="21"/>
      <c r="Y93" s="21"/>
      <c r="Z93" s="21"/>
      <c r="AA93" s="21"/>
      <c r="AB93" s="449"/>
      <c r="AC93" s="449"/>
      <c r="AD93" s="449"/>
      <c r="AE93" s="449"/>
      <c r="AF93" s="449"/>
      <c r="AG93" s="449"/>
      <c r="AH93" s="449"/>
      <c r="AI93" s="449"/>
      <c r="AJ93" s="449"/>
      <c r="AK93" s="449"/>
      <c r="AL93" s="21"/>
    </row>
    <row r="94" spans="1:38" ht="15" customHeight="1">
      <c r="A94" s="582"/>
      <c r="C94" s="18"/>
      <c r="D94" s="449"/>
      <c r="E94" s="449"/>
      <c r="F94" s="449"/>
      <c r="G94" s="449"/>
      <c r="H94" s="449"/>
      <c r="I94" s="449"/>
      <c r="J94" s="449"/>
      <c r="K94" s="449"/>
      <c r="L94" s="449"/>
      <c r="M94" s="449"/>
      <c r="N94" s="449"/>
      <c r="O94" s="449"/>
      <c r="P94" s="449"/>
      <c r="Q94" s="449"/>
      <c r="R94" s="449"/>
      <c r="S94" s="449"/>
      <c r="T94" s="449"/>
      <c r="U94" s="449"/>
      <c r="V94" s="449"/>
      <c r="W94" s="449"/>
      <c r="X94" s="21"/>
      <c r="Y94" s="21"/>
      <c r="Z94" s="21"/>
      <c r="AA94" s="21"/>
      <c r="AB94" s="449"/>
      <c r="AC94" s="449"/>
      <c r="AD94" s="449"/>
      <c r="AE94" s="449"/>
      <c r="AF94" s="449"/>
      <c r="AG94" s="449"/>
      <c r="AH94" s="449"/>
      <c r="AI94" s="449"/>
      <c r="AJ94" s="449"/>
      <c r="AK94" s="449"/>
      <c r="AL94" s="21"/>
    </row>
    <row r="95" spans="1:38" ht="15" customHeight="1">
      <c r="A95" s="582"/>
      <c r="C95" s="18"/>
      <c r="D95" s="449"/>
      <c r="E95" s="449"/>
      <c r="F95" s="449"/>
      <c r="G95" s="449"/>
      <c r="H95" s="449"/>
      <c r="I95" s="449"/>
      <c r="J95" s="449"/>
      <c r="K95" s="449"/>
      <c r="L95" s="449"/>
      <c r="M95" s="449"/>
      <c r="N95" s="449"/>
      <c r="O95" s="449"/>
      <c r="P95" s="449"/>
      <c r="Q95" s="449"/>
      <c r="R95" s="449"/>
      <c r="S95" s="449"/>
      <c r="T95" s="449"/>
      <c r="U95" s="449"/>
      <c r="V95" s="449"/>
      <c r="W95" s="449"/>
      <c r="X95" s="21"/>
      <c r="Y95" s="21"/>
      <c r="Z95" s="21"/>
      <c r="AA95" s="21"/>
      <c r="AB95" s="449"/>
      <c r="AC95" s="449"/>
      <c r="AD95" s="449"/>
      <c r="AE95" s="449"/>
      <c r="AF95" s="449"/>
      <c r="AG95" s="449"/>
      <c r="AH95" s="449"/>
      <c r="AI95" s="449"/>
      <c r="AJ95" s="449"/>
      <c r="AK95" s="449"/>
      <c r="AL95" s="21"/>
    </row>
    <row r="96" spans="1:38" ht="15" customHeight="1">
      <c r="A96" s="582"/>
      <c r="C96" s="18"/>
      <c r="D96" s="449"/>
      <c r="E96" s="449"/>
      <c r="F96" s="449"/>
      <c r="G96" s="449"/>
      <c r="H96" s="449"/>
      <c r="I96" s="449"/>
      <c r="J96" s="449"/>
      <c r="K96" s="449"/>
      <c r="L96" s="449"/>
      <c r="M96" s="449"/>
      <c r="N96" s="449"/>
      <c r="O96" s="449"/>
      <c r="P96" s="449"/>
      <c r="Q96" s="449"/>
      <c r="R96" s="449"/>
      <c r="S96" s="449"/>
      <c r="T96" s="449"/>
      <c r="U96" s="449"/>
      <c r="V96" s="449"/>
      <c r="W96" s="449"/>
      <c r="X96" s="21"/>
      <c r="Y96" s="21"/>
      <c r="Z96" s="21"/>
      <c r="AA96" s="21"/>
      <c r="AB96" s="449"/>
      <c r="AC96" s="449"/>
      <c r="AD96" s="449"/>
      <c r="AE96" s="449"/>
      <c r="AF96" s="449"/>
      <c r="AG96" s="449"/>
      <c r="AH96" s="449"/>
      <c r="AI96" s="449"/>
      <c r="AJ96" s="449"/>
      <c r="AK96" s="449"/>
      <c r="AL96" s="21"/>
    </row>
    <row r="97" spans="1:38" ht="15" customHeight="1">
      <c r="A97" s="582"/>
      <c r="C97" s="18"/>
      <c r="D97" s="449"/>
      <c r="E97" s="449"/>
      <c r="F97" s="449"/>
      <c r="G97" s="449"/>
      <c r="H97" s="449"/>
      <c r="I97" s="449"/>
      <c r="J97" s="449"/>
      <c r="K97" s="449"/>
      <c r="L97" s="449"/>
      <c r="M97" s="449"/>
      <c r="N97" s="449"/>
      <c r="O97" s="449"/>
      <c r="P97" s="449"/>
      <c r="Q97" s="449"/>
      <c r="R97" s="449"/>
      <c r="S97" s="449"/>
      <c r="T97" s="449"/>
      <c r="U97" s="449"/>
      <c r="V97" s="449"/>
      <c r="W97" s="449"/>
      <c r="X97" s="21"/>
      <c r="Y97" s="21"/>
      <c r="Z97" s="21"/>
      <c r="AA97" s="21"/>
      <c r="AB97" s="449"/>
      <c r="AC97" s="449"/>
      <c r="AD97" s="449"/>
      <c r="AE97" s="449"/>
      <c r="AF97" s="449"/>
      <c r="AG97" s="449"/>
      <c r="AH97" s="449"/>
      <c r="AI97" s="449"/>
      <c r="AJ97" s="449"/>
      <c r="AK97" s="449"/>
      <c r="AL97" s="21"/>
    </row>
    <row r="98" spans="1:38" ht="15" customHeight="1">
      <c r="A98" s="582"/>
      <c r="C98" s="18"/>
      <c r="D98" s="449"/>
      <c r="E98" s="449"/>
      <c r="F98" s="449"/>
      <c r="G98" s="449"/>
      <c r="H98" s="449"/>
      <c r="I98" s="449"/>
      <c r="J98" s="449"/>
      <c r="K98" s="449"/>
      <c r="L98" s="449"/>
      <c r="M98" s="449"/>
      <c r="N98" s="449"/>
      <c r="O98" s="449"/>
      <c r="P98" s="449"/>
      <c r="Q98" s="449"/>
      <c r="R98" s="449"/>
      <c r="S98" s="449"/>
      <c r="T98" s="449"/>
      <c r="U98" s="449"/>
      <c r="V98" s="449"/>
      <c r="W98" s="449"/>
      <c r="X98" s="21"/>
      <c r="Y98" s="21"/>
      <c r="Z98" s="21"/>
      <c r="AA98" s="21"/>
      <c r="AB98" s="449"/>
      <c r="AC98" s="449"/>
      <c r="AD98" s="449"/>
      <c r="AE98" s="449"/>
      <c r="AF98" s="449"/>
      <c r="AG98" s="449"/>
      <c r="AH98" s="449"/>
      <c r="AI98" s="449"/>
      <c r="AJ98" s="449"/>
      <c r="AK98" s="449"/>
      <c r="AL98" s="21"/>
    </row>
    <row r="99" spans="1:38" ht="15" customHeight="1">
      <c r="A99" s="582"/>
      <c r="C99" s="18"/>
      <c r="D99" s="449"/>
      <c r="E99" s="449"/>
      <c r="F99" s="449"/>
      <c r="G99" s="449"/>
      <c r="H99" s="449"/>
      <c r="I99" s="449"/>
      <c r="J99" s="449"/>
      <c r="K99" s="449"/>
      <c r="L99" s="449"/>
      <c r="M99" s="449"/>
      <c r="N99" s="449"/>
      <c r="O99" s="449"/>
      <c r="P99" s="449"/>
      <c r="Q99" s="449"/>
      <c r="R99" s="449"/>
      <c r="S99" s="449"/>
      <c r="T99" s="449"/>
      <c r="U99" s="449"/>
      <c r="V99" s="449"/>
      <c r="W99" s="449"/>
      <c r="X99" s="21"/>
      <c r="Y99" s="21"/>
      <c r="Z99" s="21"/>
      <c r="AA99" s="21"/>
      <c r="AB99" s="449"/>
      <c r="AC99" s="449"/>
      <c r="AD99" s="449"/>
      <c r="AE99" s="449"/>
      <c r="AF99" s="449"/>
      <c r="AG99" s="449"/>
      <c r="AH99" s="449"/>
      <c r="AI99" s="449"/>
      <c r="AJ99" s="449"/>
      <c r="AK99" s="449"/>
      <c r="AL99" s="21"/>
    </row>
    <row r="100" spans="1:38" ht="15" customHeight="1">
      <c r="A100" s="582"/>
      <c r="C100" s="18"/>
      <c r="D100" s="449"/>
      <c r="E100" s="449"/>
      <c r="F100" s="449"/>
      <c r="G100" s="449"/>
      <c r="H100" s="449"/>
      <c r="I100" s="449"/>
      <c r="J100" s="449"/>
      <c r="K100" s="449"/>
      <c r="L100" s="449"/>
      <c r="M100" s="449"/>
      <c r="N100" s="449"/>
      <c r="O100" s="449"/>
      <c r="P100" s="449"/>
      <c r="Q100" s="449"/>
      <c r="R100" s="449"/>
      <c r="S100" s="449"/>
      <c r="T100" s="449"/>
      <c r="U100" s="449"/>
      <c r="V100" s="449"/>
      <c r="W100" s="449"/>
      <c r="X100" s="21"/>
      <c r="Y100" s="21"/>
      <c r="Z100" s="21"/>
      <c r="AA100" s="21"/>
      <c r="AB100" s="449"/>
      <c r="AC100" s="449"/>
      <c r="AD100" s="449"/>
      <c r="AE100" s="449"/>
      <c r="AF100" s="449"/>
      <c r="AG100" s="449"/>
      <c r="AH100" s="449"/>
      <c r="AI100" s="449"/>
      <c r="AJ100" s="449"/>
      <c r="AK100" s="449"/>
      <c r="AL100" s="21"/>
    </row>
    <row r="101" spans="1:38" ht="15" customHeight="1">
      <c r="A101" s="582"/>
      <c r="C101" s="18"/>
      <c r="D101" s="449"/>
      <c r="E101" s="449"/>
      <c r="F101" s="449"/>
      <c r="G101" s="449"/>
      <c r="H101" s="449"/>
      <c r="I101" s="449"/>
      <c r="J101" s="449"/>
      <c r="K101" s="449"/>
      <c r="L101" s="449"/>
      <c r="M101" s="449"/>
      <c r="N101" s="449"/>
      <c r="O101" s="449"/>
      <c r="P101" s="449"/>
      <c r="Q101" s="449"/>
      <c r="R101" s="449"/>
      <c r="S101" s="449"/>
      <c r="T101" s="449"/>
      <c r="U101" s="449"/>
      <c r="V101" s="449"/>
      <c r="W101" s="449"/>
      <c r="X101" s="21"/>
      <c r="Y101" s="21"/>
      <c r="Z101" s="21"/>
      <c r="AA101" s="21"/>
      <c r="AB101" s="449"/>
      <c r="AC101" s="449"/>
      <c r="AD101" s="449"/>
      <c r="AE101" s="449"/>
      <c r="AF101" s="449"/>
      <c r="AG101" s="449"/>
      <c r="AH101" s="449"/>
      <c r="AI101" s="449"/>
      <c r="AJ101" s="449"/>
      <c r="AK101" s="449"/>
      <c r="AL101" s="21"/>
    </row>
    <row r="102" spans="1:38" ht="15" customHeight="1">
      <c r="A102" s="582"/>
      <c r="C102" s="18"/>
      <c r="D102" s="449"/>
      <c r="E102" s="449"/>
      <c r="F102" s="449"/>
      <c r="G102" s="449"/>
      <c r="H102" s="449"/>
      <c r="I102" s="449"/>
      <c r="J102" s="449"/>
      <c r="K102" s="449"/>
      <c r="L102" s="449"/>
      <c r="M102" s="449"/>
      <c r="N102" s="449"/>
      <c r="O102" s="449"/>
      <c r="P102" s="449"/>
      <c r="Q102" s="449"/>
      <c r="R102" s="449"/>
      <c r="S102" s="449"/>
      <c r="T102" s="449"/>
      <c r="U102" s="449"/>
      <c r="V102" s="449"/>
      <c r="W102" s="449"/>
      <c r="X102" s="21"/>
      <c r="Y102" s="21"/>
      <c r="Z102" s="21"/>
      <c r="AA102" s="21"/>
      <c r="AB102" s="449"/>
      <c r="AC102" s="449"/>
      <c r="AD102" s="449"/>
      <c r="AE102" s="449"/>
      <c r="AF102" s="449"/>
      <c r="AG102" s="449"/>
      <c r="AH102" s="449"/>
      <c r="AI102" s="449"/>
      <c r="AJ102" s="449"/>
      <c r="AK102" s="449"/>
      <c r="AL102" s="21"/>
    </row>
    <row r="103" spans="1:38" ht="15" customHeight="1">
      <c r="A103" s="582"/>
      <c r="C103" s="18"/>
      <c r="D103" s="449"/>
      <c r="E103" s="449"/>
      <c r="F103" s="449"/>
      <c r="G103" s="449"/>
      <c r="H103" s="449"/>
      <c r="I103" s="449"/>
      <c r="J103" s="449"/>
      <c r="K103" s="449"/>
      <c r="L103" s="449"/>
      <c r="M103" s="449"/>
      <c r="N103" s="449"/>
      <c r="O103" s="449"/>
      <c r="P103" s="449"/>
      <c r="Q103" s="449"/>
      <c r="R103" s="449"/>
      <c r="S103" s="449"/>
      <c r="T103" s="449"/>
      <c r="U103" s="449"/>
      <c r="V103" s="449"/>
      <c r="W103" s="449"/>
      <c r="X103" s="21"/>
      <c r="Y103" s="21"/>
      <c r="Z103" s="21"/>
      <c r="AA103" s="21"/>
      <c r="AB103" s="449"/>
      <c r="AC103" s="449"/>
      <c r="AD103" s="449"/>
      <c r="AE103" s="449"/>
      <c r="AF103" s="449"/>
      <c r="AG103" s="449"/>
      <c r="AH103" s="449"/>
      <c r="AI103" s="449"/>
      <c r="AJ103" s="449"/>
      <c r="AK103" s="449"/>
      <c r="AL103" s="21"/>
    </row>
    <row r="104" spans="1:38" ht="15" customHeight="1">
      <c r="A104" s="582"/>
      <c r="C104" s="18"/>
      <c r="D104" s="449"/>
      <c r="E104" s="449"/>
      <c r="F104" s="449"/>
      <c r="G104" s="449"/>
      <c r="H104" s="449"/>
      <c r="I104" s="449"/>
      <c r="J104" s="449"/>
      <c r="K104" s="449"/>
      <c r="L104" s="449"/>
      <c r="M104" s="449"/>
      <c r="N104" s="449"/>
      <c r="O104" s="449"/>
      <c r="P104" s="449"/>
      <c r="Q104" s="449"/>
      <c r="R104" s="449"/>
      <c r="S104" s="449"/>
      <c r="T104" s="449"/>
      <c r="U104" s="449"/>
      <c r="V104" s="449"/>
      <c r="W104" s="449"/>
      <c r="X104" s="21"/>
      <c r="Y104" s="21"/>
      <c r="Z104" s="21"/>
      <c r="AA104" s="21"/>
      <c r="AB104" s="449"/>
      <c r="AC104" s="449"/>
      <c r="AD104" s="449"/>
      <c r="AE104" s="449"/>
      <c r="AF104" s="449"/>
      <c r="AG104" s="449"/>
      <c r="AH104" s="449"/>
      <c r="AI104" s="449"/>
      <c r="AJ104" s="449"/>
      <c r="AK104" s="449"/>
      <c r="AL104" s="21"/>
    </row>
    <row r="105" spans="1:38" ht="15" customHeight="1">
      <c r="A105" s="582"/>
      <c r="C105" s="18"/>
      <c r="D105" s="449"/>
      <c r="E105" s="449"/>
      <c r="F105" s="449"/>
      <c r="G105" s="449"/>
      <c r="H105" s="449"/>
      <c r="I105" s="449"/>
      <c r="J105" s="449"/>
      <c r="K105" s="449"/>
      <c r="L105" s="449"/>
      <c r="M105" s="449"/>
      <c r="N105" s="449"/>
      <c r="O105" s="449"/>
      <c r="P105" s="449"/>
      <c r="Q105" s="449"/>
      <c r="R105" s="449"/>
      <c r="S105" s="449"/>
      <c r="T105" s="449"/>
      <c r="U105" s="449"/>
      <c r="V105" s="449"/>
      <c r="W105" s="449"/>
      <c r="X105" s="21"/>
      <c r="Y105" s="21"/>
      <c r="Z105" s="21"/>
      <c r="AA105" s="21"/>
      <c r="AB105" s="449"/>
      <c r="AC105" s="449"/>
      <c r="AD105" s="449"/>
      <c r="AE105" s="449"/>
      <c r="AF105" s="449"/>
      <c r="AG105" s="449"/>
      <c r="AH105" s="449"/>
      <c r="AI105" s="449"/>
      <c r="AJ105" s="449"/>
      <c r="AK105" s="449"/>
      <c r="AL105" s="21"/>
    </row>
    <row r="106" spans="1:38" ht="15" customHeight="1">
      <c r="A106" s="582"/>
      <c r="C106" s="18"/>
      <c r="D106" s="449"/>
      <c r="E106" s="449"/>
      <c r="F106" s="449"/>
      <c r="G106" s="449"/>
      <c r="H106" s="449"/>
      <c r="I106" s="449"/>
      <c r="J106" s="449"/>
      <c r="K106" s="449"/>
      <c r="L106" s="449"/>
      <c r="M106" s="449"/>
      <c r="N106" s="449"/>
      <c r="O106" s="449"/>
      <c r="P106" s="449"/>
      <c r="Q106" s="449"/>
      <c r="R106" s="449"/>
      <c r="S106" s="449"/>
      <c r="T106" s="449"/>
      <c r="U106" s="449"/>
      <c r="V106" s="449"/>
      <c r="W106" s="449"/>
      <c r="X106" s="21"/>
      <c r="Y106" s="21"/>
      <c r="Z106" s="21"/>
      <c r="AA106" s="21"/>
      <c r="AB106" s="449"/>
      <c r="AC106" s="449"/>
      <c r="AD106" s="449"/>
      <c r="AE106" s="449"/>
      <c r="AF106" s="449"/>
      <c r="AG106" s="449"/>
      <c r="AH106" s="449"/>
      <c r="AI106" s="449"/>
      <c r="AJ106" s="449"/>
      <c r="AK106" s="449"/>
      <c r="AL106" s="21"/>
    </row>
    <row r="107" spans="1:38" ht="15" customHeight="1">
      <c r="A107" s="582"/>
      <c r="C107" s="18"/>
      <c r="D107" s="449"/>
      <c r="E107" s="449"/>
      <c r="F107" s="449"/>
      <c r="G107" s="449"/>
      <c r="H107" s="449"/>
      <c r="I107" s="449"/>
      <c r="J107" s="449"/>
      <c r="K107" s="449"/>
      <c r="L107" s="449"/>
      <c r="M107" s="449"/>
      <c r="N107" s="449"/>
      <c r="O107" s="449"/>
      <c r="P107" s="449"/>
      <c r="Q107" s="449"/>
      <c r="R107" s="449"/>
      <c r="S107" s="449"/>
      <c r="T107" s="449"/>
      <c r="U107" s="449"/>
      <c r="V107" s="449"/>
      <c r="W107" s="449"/>
      <c r="X107" s="21"/>
      <c r="Y107" s="21"/>
      <c r="Z107" s="21"/>
      <c r="AA107" s="21"/>
      <c r="AB107" s="449"/>
      <c r="AC107" s="449"/>
      <c r="AD107" s="449"/>
      <c r="AE107" s="449"/>
      <c r="AF107" s="449"/>
      <c r="AG107" s="449"/>
      <c r="AH107" s="449"/>
      <c r="AI107" s="449"/>
      <c r="AJ107" s="449"/>
      <c r="AK107" s="449"/>
      <c r="AL107" s="21"/>
    </row>
    <row r="108" spans="1:38" ht="15" customHeight="1">
      <c r="A108" s="582"/>
      <c r="C108" s="18"/>
      <c r="D108" s="449"/>
      <c r="E108" s="449"/>
      <c r="F108" s="449"/>
      <c r="G108" s="449"/>
      <c r="H108" s="449"/>
      <c r="I108" s="449"/>
      <c r="J108" s="449"/>
      <c r="K108" s="449"/>
      <c r="L108" s="449"/>
      <c r="M108" s="449"/>
      <c r="N108" s="449"/>
      <c r="O108" s="449"/>
      <c r="P108" s="449"/>
      <c r="Q108" s="449"/>
      <c r="R108" s="449"/>
      <c r="S108" s="449"/>
      <c r="T108" s="449"/>
      <c r="U108" s="449"/>
      <c r="V108" s="449"/>
      <c r="W108" s="449"/>
      <c r="X108" s="21"/>
      <c r="Y108" s="21"/>
      <c r="Z108" s="21"/>
      <c r="AA108" s="21"/>
      <c r="AB108" s="449"/>
      <c r="AC108" s="449"/>
      <c r="AD108" s="449"/>
      <c r="AE108" s="449"/>
      <c r="AF108" s="449"/>
      <c r="AG108" s="449"/>
      <c r="AH108" s="449"/>
      <c r="AI108" s="449"/>
      <c r="AJ108" s="449"/>
      <c r="AK108" s="449"/>
      <c r="AL108" s="21"/>
    </row>
    <row r="109" spans="1:38" ht="15" customHeight="1">
      <c r="A109" s="582"/>
      <c r="C109" s="18"/>
      <c r="D109" s="449"/>
      <c r="E109" s="449"/>
      <c r="F109" s="449"/>
      <c r="G109" s="449"/>
      <c r="H109" s="449"/>
      <c r="I109" s="449"/>
      <c r="J109" s="449"/>
      <c r="K109" s="449"/>
      <c r="L109" s="449"/>
      <c r="M109" s="449"/>
      <c r="N109" s="449"/>
      <c r="O109" s="449"/>
      <c r="P109" s="449"/>
      <c r="Q109" s="449"/>
      <c r="R109" s="449"/>
      <c r="S109" s="449"/>
      <c r="T109" s="449"/>
      <c r="U109" s="449"/>
      <c r="V109" s="449"/>
      <c r="W109" s="449"/>
      <c r="X109" s="21"/>
      <c r="Y109" s="21"/>
      <c r="Z109" s="21"/>
      <c r="AA109" s="21"/>
      <c r="AB109" s="449"/>
      <c r="AC109" s="449"/>
      <c r="AD109" s="449"/>
      <c r="AE109" s="449"/>
      <c r="AF109" s="449"/>
      <c r="AG109" s="449"/>
      <c r="AH109" s="449"/>
      <c r="AI109" s="449"/>
      <c r="AJ109" s="449"/>
      <c r="AK109" s="449"/>
      <c r="AL109" s="21"/>
    </row>
    <row r="110" spans="1:38" ht="15" customHeight="1">
      <c r="A110" s="582"/>
      <c r="C110" s="18"/>
      <c r="D110" s="449"/>
      <c r="E110" s="449"/>
      <c r="F110" s="449"/>
      <c r="G110" s="449"/>
      <c r="H110" s="449"/>
      <c r="I110" s="449"/>
      <c r="J110" s="449"/>
      <c r="K110" s="449"/>
      <c r="L110" s="449"/>
      <c r="M110" s="449"/>
      <c r="N110" s="449"/>
      <c r="O110" s="449"/>
      <c r="P110" s="449"/>
      <c r="Q110" s="449"/>
      <c r="R110" s="449"/>
      <c r="S110" s="449"/>
      <c r="T110" s="449"/>
      <c r="U110" s="449"/>
      <c r="V110" s="449"/>
      <c r="W110" s="449"/>
      <c r="X110" s="21"/>
      <c r="Y110" s="21"/>
      <c r="Z110" s="21"/>
      <c r="AA110" s="21"/>
      <c r="AB110" s="449"/>
      <c r="AC110" s="449"/>
      <c r="AD110" s="449"/>
      <c r="AE110" s="449"/>
      <c r="AF110" s="449"/>
      <c r="AG110" s="449"/>
      <c r="AH110" s="449"/>
      <c r="AI110" s="449"/>
      <c r="AJ110" s="449"/>
      <c r="AK110" s="449"/>
      <c r="AL110" s="21"/>
    </row>
    <row r="111" spans="1:38" ht="15" customHeight="1">
      <c r="A111" s="582"/>
      <c r="C111" s="18"/>
      <c r="D111" s="449"/>
      <c r="E111" s="449"/>
      <c r="F111" s="449"/>
      <c r="G111" s="449"/>
      <c r="H111" s="449"/>
      <c r="I111" s="449"/>
      <c r="J111" s="449"/>
      <c r="K111" s="449"/>
      <c r="L111" s="449"/>
      <c r="M111" s="449"/>
      <c r="N111" s="449"/>
      <c r="O111" s="449"/>
      <c r="P111" s="449"/>
      <c r="Q111" s="449"/>
      <c r="R111" s="449"/>
      <c r="S111" s="449"/>
      <c r="T111" s="449"/>
      <c r="U111" s="449"/>
      <c r="V111" s="449"/>
      <c r="W111" s="449"/>
      <c r="X111" s="21"/>
      <c r="Y111" s="21"/>
      <c r="Z111" s="21"/>
      <c r="AA111" s="21"/>
      <c r="AB111" s="449"/>
      <c r="AC111" s="449"/>
      <c r="AD111" s="449"/>
      <c r="AE111" s="449"/>
      <c r="AF111" s="449"/>
      <c r="AG111" s="449"/>
      <c r="AH111" s="449"/>
      <c r="AI111" s="449"/>
      <c r="AJ111" s="449"/>
      <c r="AK111" s="449"/>
      <c r="AL111" s="21"/>
    </row>
    <row r="112" spans="1:38" ht="15" customHeight="1">
      <c r="A112" s="582"/>
      <c r="C112" s="18"/>
      <c r="D112" s="449"/>
      <c r="E112" s="449"/>
      <c r="F112" s="449"/>
      <c r="G112" s="449"/>
      <c r="H112" s="449"/>
      <c r="I112" s="449"/>
      <c r="J112" s="449"/>
      <c r="K112" s="449"/>
      <c r="L112" s="449"/>
      <c r="M112" s="449"/>
      <c r="N112" s="449"/>
      <c r="O112" s="449"/>
      <c r="P112" s="449"/>
      <c r="Q112" s="449"/>
      <c r="R112" s="449"/>
      <c r="S112" s="449"/>
      <c r="T112" s="449"/>
      <c r="U112" s="449"/>
      <c r="V112" s="449"/>
      <c r="W112" s="449"/>
      <c r="X112" s="21"/>
      <c r="Y112" s="21"/>
      <c r="Z112" s="21"/>
      <c r="AA112" s="21"/>
      <c r="AB112" s="449"/>
      <c r="AC112" s="449"/>
      <c r="AD112" s="449"/>
      <c r="AE112" s="449"/>
      <c r="AF112" s="449"/>
      <c r="AG112" s="449"/>
      <c r="AH112" s="449"/>
      <c r="AI112" s="449"/>
      <c r="AJ112" s="449"/>
      <c r="AK112" s="449"/>
      <c r="AL112" s="21"/>
    </row>
    <row r="113" spans="1:38" ht="15" customHeight="1">
      <c r="A113" s="582"/>
      <c r="C113" s="18"/>
      <c r="D113" s="449"/>
      <c r="E113" s="449"/>
      <c r="F113" s="449"/>
      <c r="G113" s="449"/>
      <c r="H113" s="449"/>
      <c r="I113" s="449"/>
      <c r="J113" s="449"/>
      <c r="K113" s="449"/>
      <c r="L113" s="449"/>
      <c r="M113" s="449"/>
      <c r="N113" s="449"/>
      <c r="O113" s="449"/>
      <c r="P113" s="449"/>
      <c r="Q113" s="449"/>
      <c r="R113" s="449"/>
      <c r="S113" s="449"/>
      <c r="T113" s="449"/>
      <c r="U113" s="449"/>
      <c r="V113" s="449"/>
      <c r="W113" s="449"/>
      <c r="X113" s="21"/>
      <c r="Y113" s="21"/>
      <c r="Z113" s="21"/>
      <c r="AA113" s="21"/>
      <c r="AB113" s="449"/>
      <c r="AC113" s="449"/>
      <c r="AD113" s="449"/>
      <c r="AE113" s="449"/>
      <c r="AF113" s="449"/>
      <c r="AG113" s="449"/>
      <c r="AH113" s="449"/>
      <c r="AI113" s="449"/>
      <c r="AJ113" s="449"/>
      <c r="AK113" s="449"/>
      <c r="AL113" s="21"/>
    </row>
    <row r="114" spans="1:38" ht="15" customHeight="1">
      <c r="A114" s="582"/>
      <c r="C114" s="18"/>
      <c r="D114" s="449"/>
      <c r="E114" s="449"/>
      <c r="F114" s="449"/>
      <c r="G114" s="449"/>
      <c r="H114" s="449"/>
      <c r="I114" s="449"/>
      <c r="J114" s="449"/>
      <c r="K114" s="449"/>
      <c r="L114" s="449"/>
      <c r="M114" s="449"/>
      <c r="N114" s="449"/>
      <c r="O114" s="449"/>
      <c r="P114" s="449"/>
      <c r="Q114" s="449"/>
      <c r="R114" s="449"/>
      <c r="S114" s="449"/>
      <c r="T114" s="449"/>
      <c r="U114" s="449"/>
      <c r="V114" s="449"/>
      <c r="W114" s="449"/>
      <c r="X114" s="21"/>
      <c r="Y114" s="21"/>
      <c r="Z114" s="21"/>
      <c r="AA114" s="21"/>
      <c r="AB114" s="449"/>
      <c r="AC114" s="449"/>
      <c r="AD114" s="449"/>
      <c r="AE114" s="449"/>
      <c r="AF114" s="449"/>
      <c r="AG114" s="449"/>
      <c r="AH114" s="449"/>
      <c r="AI114" s="449"/>
      <c r="AJ114" s="449"/>
      <c r="AK114" s="449"/>
      <c r="AL114" s="21"/>
    </row>
    <row r="115" spans="1:38" ht="15" customHeight="1">
      <c r="A115" s="582"/>
      <c r="C115" s="18"/>
      <c r="D115" s="449"/>
      <c r="E115" s="449"/>
      <c r="F115" s="449"/>
      <c r="G115" s="449"/>
      <c r="H115" s="449"/>
      <c r="I115" s="449"/>
      <c r="J115" s="449"/>
      <c r="K115" s="449"/>
      <c r="L115" s="449"/>
      <c r="M115" s="449"/>
      <c r="N115" s="449"/>
      <c r="O115" s="449"/>
      <c r="P115" s="449"/>
      <c r="Q115" s="449"/>
      <c r="R115" s="449"/>
      <c r="S115" s="449"/>
      <c r="T115" s="449"/>
      <c r="U115" s="449"/>
      <c r="V115" s="449"/>
      <c r="W115" s="449"/>
      <c r="X115" s="21"/>
      <c r="Y115" s="21"/>
      <c r="Z115" s="21"/>
      <c r="AA115" s="21"/>
      <c r="AB115" s="449"/>
      <c r="AC115" s="449"/>
      <c r="AD115" s="449"/>
      <c r="AE115" s="449"/>
      <c r="AF115" s="449"/>
      <c r="AG115" s="449"/>
      <c r="AH115" s="449"/>
      <c r="AI115" s="449"/>
      <c r="AJ115" s="449"/>
      <c r="AK115" s="449"/>
      <c r="AL115" s="21"/>
    </row>
    <row r="116" spans="1:38" ht="15" customHeight="1">
      <c r="A116" s="582"/>
      <c r="C116" s="18"/>
      <c r="D116" s="449"/>
      <c r="E116" s="449"/>
      <c r="F116" s="449"/>
      <c r="G116" s="449"/>
      <c r="H116" s="449"/>
      <c r="I116" s="449"/>
      <c r="J116" s="449"/>
      <c r="K116" s="449"/>
      <c r="L116" s="449"/>
      <c r="M116" s="449"/>
      <c r="N116" s="449"/>
      <c r="O116" s="449"/>
      <c r="P116" s="449"/>
      <c r="Q116" s="449"/>
      <c r="R116" s="449"/>
      <c r="S116" s="449"/>
      <c r="T116" s="449"/>
      <c r="U116" s="449"/>
      <c r="V116" s="449"/>
      <c r="W116" s="449"/>
      <c r="X116" s="21"/>
      <c r="Y116" s="21"/>
      <c r="Z116" s="21"/>
      <c r="AA116" s="21"/>
      <c r="AB116" s="449"/>
      <c r="AC116" s="449"/>
      <c r="AD116" s="449"/>
      <c r="AE116" s="449"/>
      <c r="AF116" s="449"/>
      <c r="AG116" s="449"/>
      <c r="AH116" s="449"/>
      <c r="AI116" s="449"/>
      <c r="AJ116" s="449"/>
      <c r="AK116" s="449"/>
      <c r="AL116" s="21"/>
    </row>
    <row r="117" spans="1:38" ht="15" customHeight="1">
      <c r="A117" s="582"/>
      <c r="C117" s="18"/>
      <c r="D117" s="449"/>
      <c r="E117" s="449"/>
      <c r="F117" s="449"/>
      <c r="G117" s="449"/>
      <c r="H117" s="449"/>
      <c r="I117" s="449"/>
      <c r="J117" s="449"/>
      <c r="K117" s="449"/>
      <c r="L117" s="449"/>
      <c r="M117" s="449"/>
      <c r="N117" s="449"/>
      <c r="O117" s="449"/>
      <c r="P117" s="449"/>
      <c r="Q117" s="449"/>
      <c r="R117" s="449"/>
      <c r="S117" s="449"/>
      <c r="T117" s="449"/>
      <c r="U117" s="449"/>
      <c r="V117" s="449"/>
      <c r="W117" s="449"/>
      <c r="X117" s="21"/>
      <c r="Y117" s="21"/>
      <c r="Z117" s="21"/>
      <c r="AA117" s="21"/>
      <c r="AB117" s="449"/>
      <c r="AC117" s="449"/>
      <c r="AD117" s="449"/>
      <c r="AE117" s="449"/>
      <c r="AF117" s="449"/>
      <c r="AG117" s="449"/>
      <c r="AH117" s="449"/>
      <c r="AI117" s="449"/>
      <c r="AJ117" s="449"/>
      <c r="AK117" s="449"/>
      <c r="AL117" s="21"/>
    </row>
    <row r="118" spans="1:38" ht="15" customHeight="1">
      <c r="A118" s="582"/>
      <c r="C118" s="18"/>
      <c r="D118" s="449"/>
      <c r="E118" s="449"/>
      <c r="F118" s="449"/>
      <c r="G118" s="449"/>
      <c r="H118" s="449"/>
      <c r="I118" s="449"/>
      <c r="J118" s="449"/>
      <c r="K118" s="449"/>
      <c r="L118" s="449"/>
      <c r="M118" s="449"/>
      <c r="N118" s="449"/>
      <c r="O118" s="449"/>
      <c r="P118" s="449"/>
      <c r="Q118" s="449"/>
      <c r="R118" s="449"/>
      <c r="S118" s="449"/>
      <c r="T118" s="449"/>
      <c r="U118" s="449"/>
      <c r="V118" s="449"/>
      <c r="W118" s="449"/>
      <c r="X118" s="21"/>
      <c r="Y118" s="21"/>
      <c r="Z118" s="21"/>
      <c r="AA118" s="21"/>
      <c r="AB118" s="449"/>
      <c r="AC118" s="449"/>
      <c r="AD118" s="449"/>
      <c r="AE118" s="449"/>
      <c r="AF118" s="449"/>
      <c r="AG118" s="449"/>
      <c r="AH118" s="449"/>
      <c r="AI118" s="449"/>
      <c r="AJ118" s="449"/>
      <c r="AK118" s="449"/>
      <c r="AL118" s="21"/>
    </row>
    <row r="119" spans="1:38" ht="15" customHeight="1">
      <c r="A119" s="582"/>
      <c r="C119" s="18"/>
      <c r="D119" s="449"/>
      <c r="E119" s="449"/>
      <c r="F119" s="449"/>
      <c r="G119" s="449"/>
      <c r="H119" s="449"/>
      <c r="I119" s="449"/>
      <c r="J119" s="449"/>
      <c r="K119" s="449"/>
      <c r="L119" s="449"/>
      <c r="M119" s="449"/>
      <c r="N119" s="449"/>
      <c r="O119" s="449"/>
      <c r="P119" s="449"/>
      <c r="Q119" s="449"/>
      <c r="R119" s="449"/>
      <c r="S119" s="449"/>
      <c r="T119" s="449"/>
      <c r="U119" s="449"/>
      <c r="V119" s="449"/>
      <c r="W119" s="449"/>
      <c r="X119" s="21"/>
      <c r="Y119" s="21"/>
      <c r="Z119" s="21"/>
      <c r="AA119" s="21"/>
      <c r="AB119" s="449"/>
      <c r="AC119" s="449"/>
      <c r="AD119" s="449"/>
      <c r="AE119" s="449"/>
      <c r="AF119" s="449"/>
      <c r="AG119" s="449"/>
      <c r="AH119" s="449"/>
      <c r="AI119" s="449"/>
      <c r="AJ119" s="449"/>
      <c r="AK119" s="449"/>
      <c r="AL119" s="21"/>
    </row>
    <row r="120" spans="1:38" ht="15" customHeight="1">
      <c r="A120" s="582"/>
      <c r="C120" s="18"/>
      <c r="D120" s="449"/>
      <c r="E120" s="449"/>
      <c r="F120" s="449"/>
      <c r="G120" s="449"/>
      <c r="H120" s="449"/>
      <c r="I120" s="449"/>
      <c r="J120" s="449"/>
      <c r="K120" s="449"/>
      <c r="L120" s="449"/>
      <c r="M120" s="449"/>
      <c r="N120" s="449"/>
      <c r="O120" s="449"/>
      <c r="P120" s="449"/>
      <c r="Q120" s="449"/>
      <c r="R120" s="449"/>
      <c r="S120" s="449"/>
      <c r="T120" s="449"/>
      <c r="U120" s="449"/>
      <c r="V120" s="449"/>
      <c r="W120" s="449"/>
      <c r="X120" s="21"/>
      <c r="Y120" s="21"/>
      <c r="Z120" s="21"/>
      <c r="AA120" s="21"/>
      <c r="AB120" s="449"/>
      <c r="AC120" s="449"/>
      <c r="AD120" s="449"/>
      <c r="AE120" s="449"/>
      <c r="AF120" s="449"/>
      <c r="AG120" s="449"/>
      <c r="AH120" s="449"/>
      <c r="AI120" s="449"/>
      <c r="AJ120" s="449"/>
      <c r="AK120" s="449"/>
      <c r="AL120" s="21"/>
    </row>
    <row r="121" spans="1:38" ht="15" customHeight="1">
      <c r="A121" s="582"/>
      <c r="C121" s="18"/>
      <c r="D121" s="449"/>
      <c r="E121" s="449"/>
      <c r="F121" s="449"/>
      <c r="G121" s="449"/>
      <c r="H121" s="449"/>
      <c r="I121" s="449"/>
      <c r="J121" s="449"/>
      <c r="K121" s="449"/>
      <c r="L121" s="449"/>
      <c r="M121" s="449"/>
      <c r="N121" s="449"/>
      <c r="O121" s="449"/>
      <c r="P121" s="449"/>
      <c r="Q121" s="449"/>
      <c r="R121" s="449"/>
      <c r="S121" s="449"/>
      <c r="T121" s="449"/>
      <c r="U121" s="449"/>
      <c r="V121" s="449"/>
      <c r="W121" s="449"/>
      <c r="X121" s="21"/>
      <c r="Y121" s="21"/>
      <c r="Z121" s="21"/>
      <c r="AA121" s="21"/>
      <c r="AB121" s="449"/>
      <c r="AC121" s="449"/>
      <c r="AD121" s="449"/>
      <c r="AE121" s="449"/>
      <c r="AF121" s="449"/>
      <c r="AG121" s="449"/>
      <c r="AH121" s="449"/>
      <c r="AI121" s="449"/>
      <c r="AJ121" s="449"/>
      <c r="AK121" s="449"/>
      <c r="AL121" s="21"/>
    </row>
    <row r="122" spans="1:38" ht="15" customHeight="1">
      <c r="A122" s="582"/>
      <c r="C122" s="18"/>
      <c r="D122" s="449"/>
      <c r="E122" s="449"/>
      <c r="F122" s="449"/>
      <c r="G122" s="449"/>
      <c r="H122" s="449"/>
      <c r="I122" s="449"/>
      <c r="J122" s="449"/>
      <c r="K122" s="449"/>
      <c r="L122" s="449"/>
      <c r="M122" s="449"/>
      <c r="N122" s="449"/>
      <c r="O122" s="449"/>
      <c r="P122" s="449"/>
      <c r="Q122" s="449"/>
      <c r="R122" s="449"/>
      <c r="S122" s="449"/>
      <c r="T122" s="449"/>
      <c r="U122" s="449"/>
      <c r="V122" s="449"/>
      <c r="W122" s="449"/>
      <c r="X122" s="21"/>
      <c r="Y122" s="21"/>
      <c r="Z122" s="21"/>
      <c r="AA122" s="21"/>
      <c r="AB122" s="449"/>
      <c r="AC122" s="449"/>
      <c r="AD122" s="449"/>
      <c r="AE122" s="449"/>
      <c r="AF122" s="449"/>
      <c r="AG122" s="449"/>
      <c r="AH122" s="449"/>
      <c r="AI122" s="449"/>
      <c r="AJ122" s="449"/>
      <c r="AK122" s="449"/>
      <c r="AL122" s="21"/>
    </row>
    <row r="123" spans="1:38" ht="15" customHeight="1">
      <c r="A123" s="582"/>
      <c r="C123" s="18"/>
      <c r="D123" s="449"/>
      <c r="E123" s="449"/>
      <c r="F123" s="449"/>
      <c r="G123" s="449"/>
      <c r="H123" s="449"/>
      <c r="I123" s="449"/>
      <c r="J123" s="449"/>
      <c r="K123" s="449"/>
      <c r="L123" s="449"/>
      <c r="M123" s="449"/>
      <c r="N123" s="449"/>
      <c r="O123" s="449"/>
      <c r="P123" s="449"/>
      <c r="Q123" s="449"/>
      <c r="R123" s="449"/>
      <c r="S123" s="449"/>
      <c r="T123" s="449"/>
      <c r="U123" s="449"/>
      <c r="V123" s="449"/>
      <c r="W123" s="449"/>
      <c r="X123" s="21"/>
      <c r="Y123" s="21"/>
      <c r="Z123" s="21"/>
      <c r="AA123" s="21"/>
      <c r="AB123" s="449"/>
      <c r="AC123" s="449"/>
      <c r="AD123" s="449"/>
      <c r="AE123" s="449"/>
      <c r="AF123" s="449"/>
      <c r="AG123" s="449"/>
      <c r="AH123" s="449"/>
      <c r="AI123" s="449"/>
      <c r="AJ123" s="449"/>
      <c r="AK123" s="449"/>
      <c r="AL123" s="21"/>
    </row>
    <row r="124" spans="1:38" ht="15" customHeight="1">
      <c r="A124" s="582"/>
      <c r="C124" s="18"/>
      <c r="D124" s="449"/>
      <c r="E124" s="449"/>
      <c r="F124" s="449"/>
      <c r="G124" s="449"/>
      <c r="H124" s="449"/>
      <c r="I124" s="449"/>
      <c r="J124" s="449"/>
      <c r="K124" s="449"/>
      <c r="L124" s="449"/>
      <c r="M124" s="449"/>
      <c r="N124" s="449"/>
      <c r="O124" s="449"/>
      <c r="P124" s="449"/>
      <c r="Q124" s="449"/>
      <c r="R124" s="449"/>
      <c r="S124" s="449"/>
      <c r="T124" s="449"/>
      <c r="U124" s="449"/>
      <c r="V124" s="449"/>
      <c r="W124" s="449"/>
      <c r="X124" s="21"/>
      <c r="Y124" s="21"/>
      <c r="Z124" s="21"/>
      <c r="AA124" s="21"/>
      <c r="AB124" s="449"/>
      <c r="AC124" s="449"/>
      <c r="AD124" s="449"/>
      <c r="AE124" s="449"/>
      <c r="AF124" s="449"/>
      <c r="AG124" s="449"/>
      <c r="AH124" s="449"/>
      <c r="AI124" s="449"/>
      <c r="AJ124" s="449"/>
      <c r="AK124" s="449"/>
      <c r="AL124" s="21"/>
    </row>
    <row r="125" spans="1:38" ht="15" customHeight="1">
      <c r="A125" s="582"/>
      <c r="C125" s="18"/>
      <c r="D125" s="449"/>
      <c r="E125" s="449"/>
      <c r="F125" s="449"/>
      <c r="G125" s="449"/>
      <c r="H125" s="449"/>
      <c r="I125" s="449"/>
      <c r="J125" s="449"/>
      <c r="K125" s="449"/>
      <c r="L125" s="449"/>
      <c r="M125" s="449"/>
      <c r="N125" s="449"/>
      <c r="O125" s="449"/>
      <c r="P125" s="449"/>
      <c r="Q125" s="449"/>
      <c r="R125" s="449"/>
      <c r="S125" s="449"/>
      <c r="T125" s="449"/>
      <c r="U125" s="449"/>
      <c r="V125" s="449"/>
      <c r="W125" s="449"/>
      <c r="X125" s="21"/>
      <c r="Y125" s="21"/>
      <c r="Z125" s="21"/>
      <c r="AA125" s="21"/>
      <c r="AB125" s="449"/>
      <c r="AC125" s="449"/>
      <c r="AD125" s="449"/>
      <c r="AE125" s="449"/>
      <c r="AF125" s="449"/>
      <c r="AG125" s="449"/>
      <c r="AH125" s="449"/>
      <c r="AI125" s="449"/>
      <c r="AJ125" s="449"/>
      <c r="AK125" s="449"/>
      <c r="AL125" s="21"/>
    </row>
    <row r="126" spans="1:38" ht="15" customHeight="1">
      <c r="A126" s="582"/>
      <c r="C126" s="18"/>
      <c r="D126" s="449"/>
      <c r="E126" s="449"/>
      <c r="F126" s="449"/>
      <c r="G126" s="449"/>
      <c r="H126" s="449"/>
      <c r="I126" s="449"/>
      <c r="J126" s="449"/>
      <c r="K126" s="449"/>
      <c r="L126" s="449"/>
      <c r="M126" s="449"/>
      <c r="N126" s="449"/>
      <c r="O126" s="449"/>
      <c r="P126" s="449"/>
      <c r="Q126" s="449"/>
      <c r="R126" s="449"/>
      <c r="S126" s="449"/>
      <c r="T126" s="449"/>
      <c r="U126" s="449"/>
      <c r="V126" s="449"/>
      <c r="W126" s="449"/>
      <c r="X126" s="21"/>
      <c r="Y126" s="21"/>
      <c r="Z126" s="21"/>
      <c r="AA126" s="21"/>
      <c r="AB126" s="449"/>
      <c r="AC126" s="449"/>
      <c r="AD126" s="449"/>
      <c r="AE126" s="449"/>
      <c r="AF126" s="449"/>
      <c r="AG126" s="449"/>
      <c r="AH126" s="449"/>
      <c r="AI126" s="449"/>
      <c r="AJ126" s="449"/>
      <c r="AK126" s="449"/>
      <c r="AL126" s="21"/>
    </row>
    <row r="127" spans="1:38" ht="15" customHeight="1">
      <c r="A127" s="582"/>
      <c r="C127" s="18"/>
      <c r="D127" s="449"/>
      <c r="E127" s="449"/>
      <c r="F127" s="449"/>
      <c r="G127" s="449"/>
      <c r="H127" s="449"/>
      <c r="I127" s="449"/>
      <c r="J127" s="449"/>
      <c r="K127" s="449"/>
      <c r="L127" s="449"/>
      <c r="M127" s="449"/>
      <c r="N127" s="449"/>
      <c r="O127" s="449"/>
      <c r="P127" s="449"/>
      <c r="Q127" s="449"/>
      <c r="R127" s="449"/>
      <c r="S127" s="449"/>
      <c r="T127" s="449"/>
      <c r="U127" s="449"/>
      <c r="V127" s="449"/>
      <c r="W127" s="449"/>
      <c r="X127" s="21"/>
      <c r="Y127" s="21"/>
      <c r="Z127" s="21"/>
      <c r="AA127" s="21"/>
      <c r="AB127" s="449"/>
      <c r="AC127" s="449"/>
      <c r="AD127" s="449"/>
      <c r="AE127" s="449"/>
      <c r="AF127" s="449"/>
      <c r="AG127" s="449"/>
      <c r="AH127" s="449"/>
      <c r="AI127" s="449"/>
      <c r="AJ127" s="449"/>
      <c r="AK127" s="449"/>
      <c r="AL127" s="21"/>
    </row>
    <row r="128" spans="1:38" ht="15" customHeight="1">
      <c r="A128" s="582"/>
      <c r="C128" s="18"/>
      <c r="D128" s="449"/>
      <c r="E128" s="449"/>
      <c r="F128" s="449"/>
      <c r="G128" s="449"/>
      <c r="H128" s="449"/>
      <c r="I128" s="449"/>
      <c r="J128" s="449"/>
      <c r="K128" s="449"/>
      <c r="L128" s="449"/>
      <c r="M128" s="449"/>
      <c r="N128" s="449"/>
      <c r="O128" s="449"/>
      <c r="P128" s="449"/>
      <c r="Q128" s="449"/>
      <c r="R128" s="449"/>
      <c r="S128" s="449"/>
      <c r="T128" s="449"/>
      <c r="U128" s="449"/>
      <c r="V128" s="449"/>
      <c r="W128" s="449"/>
      <c r="X128" s="21"/>
      <c r="Y128" s="21"/>
      <c r="Z128" s="21"/>
      <c r="AA128" s="21"/>
      <c r="AB128" s="449"/>
      <c r="AC128" s="449"/>
      <c r="AD128" s="449"/>
      <c r="AE128" s="449"/>
      <c r="AF128" s="449"/>
      <c r="AG128" s="449"/>
      <c r="AH128" s="449"/>
      <c r="AI128" s="449"/>
      <c r="AJ128" s="449"/>
      <c r="AK128" s="449"/>
      <c r="AL128" s="21"/>
    </row>
    <row r="129" spans="1:38" ht="15" customHeight="1">
      <c r="A129" s="582"/>
      <c r="C129" s="18"/>
      <c r="D129" s="449"/>
      <c r="E129" s="449"/>
      <c r="F129" s="449"/>
      <c r="G129" s="449"/>
      <c r="H129" s="449"/>
      <c r="I129" s="449"/>
      <c r="J129" s="449"/>
      <c r="K129" s="449"/>
      <c r="L129" s="449"/>
      <c r="M129" s="449"/>
      <c r="N129" s="449"/>
      <c r="O129" s="449"/>
      <c r="P129" s="449"/>
      <c r="Q129" s="449"/>
      <c r="R129" s="449"/>
      <c r="S129" s="449"/>
      <c r="T129" s="449"/>
      <c r="U129" s="449"/>
      <c r="V129" s="449"/>
      <c r="W129" s="449"/>
      <c r="X129" s="21"/>
      <c r="Y129" s="21"/>
      <c r="Z129" s="21"/>
      <c r="AA129" s="21"/>
      <c r="AB129" s="449"/>
      <c r="AC129" s="449"/>
      <c r="AD129" s="449"/>
      <c r="AE129" s="449"/>
      <c r="AF129" s="449"/>
      <c r="AG129" s="449"/>
      <c r="AH129" s="449"/>
      <c r="AI129" s="449"/>
      <c r="AJ129" s="449"/>
      <c r="AK129" s="449"/>
      <c r="AL129" s="21"/>
    </row>
    <row r="130" spans="1:38" ht="15" customHeight="1">
      <c r="A130" s="582"/>
      <c r="C130" s="18"/>
      <c r="D130" s="449"/>
      <c r="E130" s="449"/>
      <c r="F130" s="449"/>
      <c r="G130" s="449"/>
      <c r="H130" s="449"/>
      <c r="I130" s="449"/>
      <c r="J130" s="449"/>
      <c r="K130" s="449"/>
      <c r="L130" s="449"/>
      <c r="M130" s="449"/>
      <c r="N130" s="449"/>
      <c r="O130" s="449"/>
      <c r="P130" s="449"/>
      <c r="Q130" s="449"/>
      <c r="R130" s="449"/>
      <c r="S130" s="449"/>
      <c r="T130" s="449"/>
      <c r="U130" s="449"/>
      <c r="V130" s="449"/>
      <c r="W130" s="449"/>
      <c r="X130" s="21"/>
      <c r="Y130" s="21"/>
      <c r="Z130" s="21"/>
      <c r="AA130" s="21"/>
      <c r="AB130" s="449"/>
      <c r="AC130" s="449"/>
      <c r="AD130" s="449"/>
      <c r="AE130" s="449"/>
      <c r="AF130" s="449"/>
      <c r="AG130" s="449"/>
      <c r="AH130" s="449"/>
      <c r="AI130" s="449"/>
      <c r="AJ130" s="449"/>
      <c r="AK130" s="449"/>
      <c r="AL130" s="21"/>
    </row>
    <row r="131" spans="1:38" ht="15" customHeight="1">
      <c r="A131" s="582"/>
      <c r="C131" s="18"/>
      <c r="D131" s="449"/>
      <c r="E131" s="449"/>
      <c r="F131" s="449"/>
      <c r="G131" s="449"/>
      <c r="H131" s="449"/>
      <c r="I131" s="449"/>
      <c r="J131" s="449"/>
      <c r="K131" s="449"/>
      <c r="L131" s="449"/>
      <c r="M131" s="449"/>
      <c r="N131" s="449"/>
      <c r="O131" s="449"/>
      <c r="P131" s="449"/>
      <c r="Q131" s="449"/>
      <c r="R131" s="449"/>
      <c r="S131" s="449"/>
      <c r="T131" s="449"/>
      <c r="U131" s="449"/>
      <c r="V131" s="449"/>
      <c r="W131" s="449"/>
      <c r="X131" s="21"/>
      <c r="Y131" s="21"/>
      <c r="Z131" s="21"/>
      <c r="AA131" s="21"/>
      <c r="AB131" s="449"/>
      <c r="AC131" s="449"/>
      <c r="AD131" s="449"/>
      <c r="AE131" s="449"/>
      <c r="AF131" s="449"/>
      <c r="AG131" s="449"/>
      <c r="AH131" s="449"/>
      <c r="AI131" s="449"/>
      <c r="AJ131" s="449"/>
      <c r="AK131" s="449"/>
      <c r="AL131" s="21"/>
    </row>
    <row r="132" spans="1:38" ht="15" customHeight="1">
      <c r="A132" s="582"/>
      <c r="C132" s="18"/>
      <c r="D132" s="449"/>
      <c r="E132" s="449"/>
      <c r="F132" s="449"/>
      <c r="G132" s="449"/>
      <c r="H132" s="449"/>
      <c r="I132" s="449"/>
      <c r="J132" s="449"/>
      <c r="K132" s="449"/>
      <c r="L132" s="449"/>
      <c r="M132" s="449"/>
      <c r="N132" s="449"/>
      <c r="O132" s="449"/>
      <c r="P132" s="449"/>
      <c r="Q132" s="449"/>
      <c r="R132" s="449"/>
      <c r="S132" s="449"/>
      <c r="T132" s="449"/>
      <c r="U132" s="449"/>
      <c r="V132" s="449"/>
      <c r="W132" s="449"/>
      <c r="X132" s="21"/>
      <c r="Y132" s="21"/>
      <c r="Z132" s="21"/>
      <c r="AA132" s="21"/>
      <c r="AB132" s="449"/>
      <c r="AC132" s="449"/>
      <c r="AD132" s="449"/>
      <c r="AE132" s="449"/>
      <c r="AF132" s="449"/>
      <c r="AG132" s="449"/>
      <c r="AH132" s="449"/>
      <c r="AI132" s="449"/>
      <c r="AJ132" s="449"/>
      <c r="AK132" s="449"/>
      <c r="AL132" s="21"/>
    </row>
    <row r="133" spans="1:38" ht="15" customHeight="1">
      <c r="A133" s="582"/>
      <c r="C133" s="18"/>
      <c r="D133" s="449"/>
      <c r="E133" s="449"/>
      <c r="F133" s="449"/>
      <c r="G133" s="449"/>
      <c r="H133" s="449"/>
      <c r="I133" s="449"/>
      <c r="J133" s="449"/>
      <c r="K133" s="449"/>
      <c r="L133" s="449"/>
      <c r="M133" s="449"/>
      <c r="N133" s="449"/>
      <c r="O133" s="449"/>
      <c r="P133" s="449"/>
      <c r="Q133" s="449"/>
      <c r="R133" s="449"/>
      <c r="S133" s="449"/>
      <c r="T133" s="449"/>
      <c r="U133" s="449"/>
      <c r="V133" s="449"/>
      <c r="W133" s="449"/>
      <c r="X133" s="21"/>
      <c r="Y133" s="21"/>
      <c r="Z133" s="21"/>
      <c r="AA133" s="21"/>
      <c r="AB133" s="449"/>
      <c r="AC133" s="449"/>
      <c r="AD133" s="449"/>
      <c r="AE133" s="449"/>
      <c r="AF133" s="449"/>
      <c r="AG133" s="449"/>
      <c r="AH133" s="449"/>
      <c r="AI133" s="449"/>
      <c r="AJ133" s="449"/>
      <c r="AK133" s="449"/>
      <c r="AL133" s="21"/>
    </row>
    <row r="134" spans="1:38" ht="15" customHeight="1">
      <c r="A134" s="582"/>
      <c r="C134" s="18"/>
      <c r="D134" s="449"/>
      <c r="E134" s="449"/>
      <c r="F134" s="449"/>
      <c r="G134" s="449"/>
      <c r="H134" s="449"/>
      <c r="I134" s="449"/>
      <c r="J134" s="449"/>
      <c r="K134" s="449"/>
      <c r="L134" s="449"/>
      <c r="M134" s="449"/>
      <c r="N134" s="449"/>
      <c r="O134" s="449"/>
      <c r="P134" s="449"/>
      <c r="Q134" s="449"/>
      <c r="R134" s="449"/>
      <c r="S134" s="449"/>
      <c r="T134" s="449"/>
      <c r="U134" s="449"/>
      <c r="V134" s="449"/>
      <c r="W134" s="449"/>
      <c r="X134" s="21"/>
      <c r="Y134" s="21"/>
      <c r="Z134" s="21"/>
      <c r="AA134" s="21"/>
      <c r="AB134" s="449"/>
      <c r="AC134" s="449"/>
      <c r="AD134" s="449"/>
      <c r="AE134" s="449"/>
      <c r="AF134" s="449"/>
      <c r="AG134" s="449"/>
      <c r="AH134" s="449"/>
      <c r="AI134" s="449"/>
      <c r="AJ134" s="449"/>
      <c r="AK134" s="449"/>
      <c r="AL134" s="21"/>
    </row>
    <row r="135" spans="1:38" ht="15" customHeight="1">
      <c r="A135" s="582"/>
      <c r="C135" s="18"/>
      <c r="D135" s="449"/>
      <c r="E135" s="449"/>
      <c r="F135" s="449"/>
      <c r="G135" s="449"/>
      <c r="H135" s="449"/>
      <c r="I135" s="449"/>
      <c r="J135" s="449"/>
      <c r="K135" s="449"/>
      <c r="L135" s="449"/>
      <c r="M135" s="449"/>
      <c r="N135" s="449"/>
      <c r="O135" s="449"/>
      <c r="P135" s="449"/>
      <c r="Q135" s="449"/>
      <c r="R135" s="449"/>
      <c r="S135" s="449"/>
      <c r="T135" s="449"/>
      <c r="U135" s="449"/>
      <c r="V135" s="449"/>
      <c r="W135" s="449"/>
      <c r="X135" s="21"/>
      <c r="Y135" s="21"/>
      <c r="Z135" s="21"/>
      <c r="AA135" s="21"/>
      <c r="AB135" s="449"/>
      <c r="AC135" s="449"/>
      <c r="AD135" s="449"/>
      <c r="AE135" s="449"/>
      <c r="AF135" s="449"/>
      <c r="AG135" s="449"/>
      <c r="AH135" s="449"/>
      <c r="AI135" s="449"/>
      <c r="AJ135" s="449"/>
      <c r="AK135" s="449"/>
      <c r="AL135" s="21"/>
    </row>
    <row r="136" spans="1:38" ht="15" customHeight="1">
      <c r="A136" s="582"/>
      <c r="C136" s="18"/>
      <c r="D136" s="449"/>
      <c r="E136" s="449"/>
      <c r="F136" s="449"/>
      <c r="G136" s="449"/>
      <c r="H136" s="449"/>
      <c r="I136" s="449"/>
      <c r="J136" s="449"/>
      <c r="K136" s="449"/>
      <c r="L136" s="449"/>
      <c r="M136" s="449"/>
      <c r="N136" s="449"/>
      <c r="O136" s="449"/>
      <c r="P136" s="449"/>
      <c r="Q136" s="449"/>
      <c r="R136" s="449"/>
      <c r="S136" s="449"/>
      <c r="T136" s="449"/>
      <c r="U136" s="449"/>
      <c r="V136" s="449"/>
      <c r="W136" s="449"/>
      <c r="X136" s="21"/>
      <c r="Y136" s="21"/>
      <c r="Z136" s="21"/>
      <c r="AA136" s="21"/>
      <c r="AB136" s="449"/>
      <c r="AC136" s="449"/>
      <c r="AD136" s="449"/>
      <c r="AE136" s="449"/>
      <c r="AF136" s="449"/>
      <c r="AG136" s="449"/>
      <c r="AH136" s="449"/>
      <c r="AI136" s="449"/>
      <c r="AJ136" s="449"/>
      <c r="AK136" s="449"/>
      <c r="AL136" s="21"/>
    </row>
    <row r="137" spans="1:38" ht="15" customHeight="1">
      <c r="A137" s="582"/>
      <c r="C137" s="18"/>
      <c r="D137" s="449"/>
      <c r="E137" s="449"/>
      <c r="F137" s="449"/>
      <c r="G137" s="449"/>
      <c r="H137" s="449"/>
      <c r="I137" s="449"/>
      <c r="J137" s="449"/>
      <c r="K137" s="449"/>
      <c r="L137" s="449"/>
      <c r="M137" s="449"/>
      <c r="N137" s="449"/>
      <c r="O137" s="449"/>
      <c r="P137" s="449"/>
      <c r="Q137" s="449"/>
      <c r="R137" s="449"/>
      <c r="S137" s="449"/>
      <c r="T137" s="449"/>
      <c r="U137" s="449"/>
      <c r="V137" s="449"/>
      <c r="W137" s="449"/>
      <c r="X137" s="21"/>
      <c r="Y137" s="21"/>
      <c r="Z137" s="21"/>
      <c r="AA137" s="21"/>
      <c r="AB137" s="449"/>
      <c r="AC137" s="449"/>
      <c r="AD137" s="449"/>
      <c r="AE137" s="449"/>
      <c r="AF137" s="449"/>
      <c r="AG137" s="449"/>
      <c r="AH137" s="449"/>
      <c r="AI137" s="449"/>
      <c r="AJ137" s="449"/>
      <c r="AK137" s="449"/>
      <c r="AL137" s="21"/>
    </row>
    <row r="138" spans="1:38" ht="15" customHeight="1">
      <c r="A138" s="582"/>
      <c r="C138" s="18"/>
      <c r="D138" s="449"/>
      <c r="E138" s="449"/>
      <c r="F138" s="449"/>
      <c r="G138" s="449"/>
      <c r="H138" s="449"/>
      <c r="I138" s="449"/>
      <c r="J138" s="449"/>
      <c r="K138" s="449"/>
      <c r="L138" s="449"/>
      <c r="M138" s="449"/>
      <c r="N138" s="449"/>
      <c r="O138" s="449"/>
      <c r="P138" s="449"/>
      <c r="Q138" s="449"/>
      <c r="R138" s="449"/>
      <c r="S138" s="449"/>
      <c r="T138" s="449"/>
      <c r="U138" s="449"/>
      <c r="V138" s="449"/>
      <c r="W138" s="449"/>
      <c r="X138" s="21"/>
      <c r="Y138" s="21"/>
      <c r="Z138" s="21"/>
      <c r="AA138" s="21"/>
      <c r="AB138" s="449"/>
      <c r="AC138" s="449"/>
      <c r="AD138" s="449"/>
      <c r="AE138" s="449"/>
      <c r="AF138" s="449"/>
      <c r="AG138" s="449"/>
      <c r="AH138" s="449"/>
      <c r="AI138" s="449"/>
      <c r="AJ138" s="449"/>
      <c r="AK138" s="449"/>
      <c r="AL138" s="21"/>
    </row>
    <row r="139" spans="1:38" ht="15" customHeight="1">
      <c r="A139" s="582"/>
      <c r="C139" s="18"/>
      <c r="D139" s="449"/>
      <c r="E139" s="449"/>
      <c r="F139" s="449"/>
      <c r="G139" s="449"/>
      <c r="H139" s="449"/>
      <c r="I139" s="449"/>
      <c r="J139" s="449"/>
      <c r="K139" s="449"/>
      <c r="L139" s="449"/>
      <c r="M139" s="449"/>
      <c r="N139" s="449"/>
      <c r="O139" s="449"/>
      <c r="P139" s="449"/>
      <c r="Q139" s="449"/>
      <c r="R139" s="449"/>
      <c r="S139" s="449"/>
      <c r="T139" s="449"/>
      <c r="U139" s="449"/>
      <c r="V139" s="449"/>
      <c r="W139" s="449"/>
      <c r="X139" s="21"/>
      <c r="Y139" s="21"/>
      <c r="Z139" s="21"/>
      <c r="AA139" s="21"/>
      <c r="AB139" s="449"/>
      <c r="AC139" s="449"/>
      <c r="AD139" s="449"/>
      <c r="AE139" s="449"/>
      <c r="AF139" s="449"/>
      <c r="AG139" s="449"/>
      <c r="AH139" s="449"/>
      <c r="AI139" s="449"/>
      <c r="AJ139" s="449"/>
      <c r="AK139" s="449"/>
      <c r="AL139" s="21"/>
    </row>
    <row r="140" spans="1:38" ht="15" customHeight="1">
      <c r="A140" s="582"/>
      <c r="C140" s="18"/>
      <c r="D140" s="449"/>
      <c r="E140" s="449"/>
      <c r="F140" s="449"/>
      <c r="G140" s="449"/>
      <c r="H140" s="449"/>
      <c r="I140" s="449"/>
      <c r="J140" s="449"/>
      <c r="K140" s="449"/>
      <c r="L140" s="449"/>
      <c r="M140" s="449"/>
      <c r="N140" s="449"/>
      <c r="O140" s="449"/>
      <c r="P140" s="449"/>
      <c r="Q140" s="449"/>
      <c r="R140" s="449"/>
      <c r="S140" s="449"/>
      <c r="T140" s="449"/>
      <c r="U140" s="449"/>
      <c r="V140" s="449"/>
      <c r="W140" s="449"/>
      <c r="X140" s="21"/>
      <c r="Y140" s="21"/>
      <c r="Z140" s="21"/>
      <c r="AA140" s="21"/>
      <c r="AB140" s="449"/>
      <c r="AC140" s="449"/>
      <c r="AD140" s="449"/>
      <c r="AE140" s="449"/>
      <c r="AF140" s="449"/>
      <c r="AG140" s="449"/>
      <c r="AH140" s="449"/>
      <c r="AI140" s="449"/>
      <c r="AJ140" s="449"/>
      <c r="AK140" s="449"/>
      <c r="AL140" s="21"/>
    </row>
    <row r="141" spans="1:38" ht="15" customHeight="1">
      <c r="A141" s="582"/>
      <c r="C141" s="18"/>
      <c r="D141" s="449"/>
      <c r="E141" s="449"/>
      <c r="F141" s="449"/>
      <c r="G141" s="449"/>
      <c r="H141" s="449"/>
      <c r="I141" s="449"/>
      <c r="J141" s="449"/>
      <c r="K141" s="449"/>
      <c r="L141" s="449"/>
      <c r="M141" s="449"/>
      <c r="N141" s="449"/>
      <c r="O141" s="449"/>
      <c r="P141" s="449"/>
      <c r="Q141" s="449"/>
      <c r="R141" s="449"/>
      <c r="S141" s="449"/>
      <c r="T141" s="449"/>
      <c r="U141" s="449"/>
      <c r="V141" s="449"/>
      <c r="W141" s="449"/>
      <c r="X141" s="21"/>
      <c r="Y141" s="21"/>
      <c r="Z141" s="21"/>
      <c r="AA141" s="21"/>
      <c r="AB141" s="449"/>
      <c r="AC141" s="449"/>
      <c r="AD141" s="449"/>
      <c r="AE141" s="449"/>
      <c r="AF141" s="449"/>
      <c r="AG141" s="449"/>
      <c r="AH141" s="449"/>
      <c r="AI141" s="449"/>
      <c r="AJ141" s="449"/>
      <c r="AK141" s="449"/>
      <c r="AL141" s="21"/>
    </row>
    <row r="142" spans="1:38" ht="15" customHeight="1">
      <c r="A142" s="582"/>
      <c r="C142" s="18"/>
      <c r="D142" s="449"/>
      <c r="E142" s="449"/>
      <c r="F142" s="449"/>
      <c r="G142" s="449"/>
      <c r="H142" s="449"/>
      <c r="I142" s="449"/>
      <c r="J142" s="449"/>
      <c r="K142" s="449"/>
      <c r="L142" s="449"/>
      <c r="M142" s="449"/>
      <c r="N142" s="449"/>
      <c r="O142" s="449"/>
      <c r="P142" s="449"/>
      <c r="Q142" s="449"/>
      <c r="R142" s="449"/>
      <c r="S142" s="449"/>
      <c r="T142" s="449"/>
      <c r="U142" s="449"/>
      <c r="V142" s="449"/>
      <c r="W142" s="449"/>
      <c r="X142" s="21"/>
      <c r="Y142" s="21"/>
      <c r="Z142" s="21"/>
      <c r="AA142" s="21"/>
      <c r="AB142" s="449"/>
      <c r="AC142" s="449"/>
      <c r="AD142" s="449"/>
      <c r="AE142" s="449"/>
      <c r="AF142" s="449"/>
      <c r="AG142" s="449"/>
      <c r="AH142" s="449"/>
      <c r="AI142" s="449"/>
      <c r="AJ142" s="449"/>
      <c r="AK142" s="449"/>
      <c r="AL142" s="21"/>
    </row>
    <row r="143" spans="1:38" ht="15" customHeight="1">
      <c r="A143" s="582"/>
      <c r="C143" s="18"/>
      <c r="D143" s="449"/>
      <c r="E143" s="449"/>
      <c r="F143" s="449"/>
      <c r="G143" s="449"/>
      <c r="H143" s="449"/>
      <c r="I143" s="449"/>
      <c r="J143" s="449"/>
      <c r="K143" s="449"/>
      <c r="L143" s="449"/>
      <c r="M143" s="449"/>
      <c r="N143" s="449"/>
      <c r="O143" s="449"/>
      <c r="P143" s="449"/>
      <c r="Q143" s="449"/>
      <c r="R143" s="449"/>
      <c r="S143" s="449"/>
      <c r="T143" s="449"/>
      <c r="U143" s="449"/>
      <c r="V143" s="449"/>
      <c r="W143" s="449"/>
      <c r="X143" s="21"/>
      <c r="Y143" s="21"/>
      <c r="Z143" s="21"/>
      <c r="AA143" s="21"/>
      <c r="AB143" s="449"/>
      <c r="AC143" s="449"/>
      <c r="AD143" s="449"/>
      <c r="AE143" s="449"/>
      <c r="AF143" s="449"/>
      <c r="AG143" s="449"/>
      <c r="AH143" s="449"/>
      <c r="AI143" s="449"/>
      <c r="AJ143" s="449"/>
      <c r="AK143" s="449"/>
      <c r="AL143" s="21"/>
    </row>
    <row r="144" spans="1:38" ht="15" customHeight="1">
      <c r="A144" s="582"/>
      <c r="C144" s="18"/>
      <c r="D144" s="449"/>
      <c r="E144" s="449"/>
      <c r="F144" s="449"/>
      <c r="G144" s="449"/>
      <c r="H144" s="449"/>
      <c r="I144" s="449"/>
      <c r="J144" s="449"/>
      <c r="K144" s="449"/>
      <c r="L144" s="449"/>
      <c r="M144" s="449"/>
      <c r="N144" s="449"/>
      <c r="O144" s="449"/>
      <c r="P144" s="449"/>
      <c r="Q144" s="449"/>
      <c r="R144" s="449"/>
      <c r="S144" s="449"/>
      <c r="T144" s="449"/>
      <c r="U144" s="449"/>
      <c r="V144" s="449"/>
      <c r="W144" s="449"/>
      <c r="X144" s="21"/>
      <c r="Y144" s="21"/>
      <c r="Z144" s="21"/>
      <c r="AA144" s="21"/>
      <c r="AB144" s="449"/>
      <c r="AC144" s="449"/>
      <c r="AD144" s="449"/>
      <c r="AE144" s="449"/>
      <c r="AF144" s="449"/>
      <c r="AG144" s="449"/>
      <c r="AH144" s="449"/>
      <c r="AI144" s="449"/>
      <c r="AJ144" s="449"/>
      <c r="AK144" s="449"/>
      <c r="AL144" s="21"/>
    </row>
    <row r="145" spans="1:38" ht="15" customHeight="1">
      <c r="A145" s="582"/>
      <c r="C145" s="18"/>
      <c r="D145" s="449"/>
      <c r="E145" s="449"/>
      <c r="F145" s="449"/>
      <c r="G145" s="449"/>
      <c r="H145" s="449"/>
      <c r="I145" s="449"/>
      <c r="J145" s="449"/>
      <c r="K145" s="449"/>
      <c r="L145" s="449"/>
      <c r="M145" s="449"/>
      <c r="N145" s="449"/>
      <c r="O145" s="449"/>
      <c r="P145" s="449"/>
      <c r="Q145" s="449"/>
      <c r="R145" s="449"/>
      <c r="S145" s="449"/>
      <c r="T145" s="449"/>
      <c r="U145" s="449"/>
      <c r="V145" s="449"/>
      <c r="W145" s="449"/>
      <c r="X145" s="21"/>
      <c r="Y145" s="21"/>
      <c r="Z145" s="21"/>
      <c r="AA145" s="21"/>
      <c r="AB145" s="449"/>
      <c r="AC145" s="449"/>
      <c r="AD145" s="449"/>
      <c r="AE145" s="449"/>
      <c r="AF145" s="449"/>
      <c r="AG145" s="449"/>
      <c r="AH145" s="449"/>
      <c r="AI145" s="449"/>
      <c r="AJ145" s="449"/>
      <c r="AK145" s="449"/>
      <c r="AL145" s="21"/>
    </row>
    <row r="146" spans="1:38" ht="15" customHeight="1">
      <c r="A146" s="582"/>
      <c r="C146" s="18"/>
      <c r="D146" s="449"/>
      <c r="E146" s="449"/>
      <c r="F146" s="449"/>
      <c r="G146" s="449"/>
      <c r="H146" s="449"/>
      <c r="I146" s="449"/>
      <c r="J146" s="449"/>
      <c r="K146" s="449"/>
      <c r="L146" s="449"/>
      <c r="M146" s="449"/>
      <c r="N146" s="449"/>
      <c r="O146" s="449"/>
      <c r="P146" s="449"/>
      <c r="Q146" s="449"/>
      <c r="R146" s="449"/>
      <c r="S146" s="449"/>
      <c r="T146" s="449"/>
      <c r="U146" s="449"/>
      <c r="V146" s="449"/>
      <c r="W146" s="449"/>
      <c r="X146" s="21"/>
      <c r="Y146" s="21"/>
      <c r="Z146" s="21"/>
      <c r="AA146" s="21"/>
      <c r="AB146" s="449"/>
      <c r="AC146" s="449"/>
      <c r="AD146" s="449"/>
      <c r="AE146" s="449"/>
      <c r="AF146" s="449"/>
      <c r="AG146" s="449"/>
      <c r="AH146" s="449"/>
      <c r="AI146" s="449"/>
      <c r="AJ146" s="449"/>
      <c r="AK146" s="449"/>
      <c r="AL146" s="21"/>
    </row>
    <row r="147" spans="1:38" ht="15" customHeight="1">
      <c r="A147" s="582"/>
      <c r="C147" s="18"/>
      <c r="D147" s="449"/>
      <c r="E147" s="449"/>
      <c r="F147" s="449"/>
      <c r="G147" s="449"/>
      <c r="H147" s="449"/>
      <c r="I147" s="449"/>
      <c r="J147" s="449"/>
      <c r="K147" s="449"/>
      <c r="L147" s="449"/>
      <c r="M147" s="449"/>
      <c r="N147" s="449"/>
      <c r="O147" s="449"/>
      <c r="P147" s="449"/>
      <c r="Q147" s="449"/>
      <c r="R147" s="449"/>
      <c r="S147" s="449"/>
      <c r="T147" s="449"/>
      <c r="U147" s="449"/>
      <c r="V147" s="449"/>
      <c r="W147" s="449"/>
      <c r="X147" s="21"/>
      <c r="Y147" s="21"/>
      <c r="Z147" s="21"/>
      <c r="AA147" s="21"/>
      <c r="AB147" s="449"/>
      <c r="AC147" s="449"/>
      <c r="AD147" s="449"/>
      <c r="AE147" s="449"/>
      <c r="AF147" s="449"/>
      <c r="AG147" s="449"/>
      <c r="AH147" s="449"/>
      <c r="AI147" s="449"/>
      <c r="AJ147" s="449"/>
      <c r="AK147" s="449"/>
      <c r="AL147" s="21"/>
    </row>
    <row r="148" spans="1:38" ht="15" customHeight="1">
      <c r="A148" s="582"/>
      <c r="C148" s="18"/>
      <c r="D148" s="449"/>
      <c r="E148" s="449"/>
      <c r="F148" s="449"/>
      <c r="G148" s="449"/>
      <c r="H148" s="449"/>
      <c r="I148" s="449"/>
      <c r="J148" s="449"/>
      <c r="K148" s="449"/>
      <c r="L148" s="449"/>
      <c r="M148" s="449"/>
      <c r="N148" s="449"/>
      <c r="O148" s="449"/>
      <c r="P148" s="449"/>
      <c r="Q148" s="449"/>
      <c r="R148" s="449"/>
      <c r="S148" s="449"/>
      <c r="T148" s="449"/>
      <c r="U148" s="449"/>
      <c r="V148" s="449"/>
      <c r="W148" s="449"/>
      <c r="X148" s="21"/>
      <c r="Y148" s="21"/>
      <c r="Z148" s="21"/>
      <c r="AA148" s="21"/>
      <c r="AB148" s="449"/>
      <c r="AC148" s="449"/>
      <c r="AD148" s="449"/>
      <c r="AE148" s="449"/>
      <c r="AF148" s="449"/>
      <c r="AG148" s="449"/>
      <c r="AH148" s="449"/>
      <c r="AI148" s="449"/>
      <c r="AJ148" s="449"/>
      <c r="AK148" s="449"/>
      <c r="AL148" s="21"/>
    </row>
    <row r="149" spans="1:38" ht="15" customHeight="1">
      <c r="A149" s="582"/>
      <c r="C149" s="18"/>
      <c r="D149" s="449"/>
      <c r="E149" s="449"/>
      <c r="F149" s="449"/>
      <c r="G149" s="449"/>
      <c r="H149" s="449"/>
      <c r="I149" s="449"/>
      <c r="J149" s="449"/>
      <c r="K149" s="449"/>
      <c r="L149" s="449"/>
      <c r="M149" s="449"/>
      <c r="N149" s="449"/>
      <c r="O149" s="449"/>
      <c r="P149" s="449"/>
      <c r="Q149" s="449"/>
      <c r="R149" s="449"/>
      <c r="S149" s="449"/>
      <c r="T149" s="449"/>
      <c r="U149" s="449"/>
      <c r="V149" s="449"/>
      <c r="W149" s="449"/>
      <c r="X149" s="21"/>
      <c r="Y149" s="21"/>
      <c r="Z149" s="21"/>
      <c r="AA149" s="21"/>
      <c r="AB149" s="449"/>
      <c r="AC149" s="449"/>
      <c r="AD149" s="449"/>
      <c r="AE149" s="449"/>
      <c r="AF149" s="449"/>
      <c r="AG149" s="449"/>
      <c r="AH149" s="449"/>
      <c r="AI149" s="449"/>
      <c r="AJ149" s="449"/>
      <c r="AK149" s="449"/>
      <c r="AL149" s="21"/>
    </row>
    <row r="150" spans="1:38" ht="15" customHeight="1">
      <c r="A150" s="582"/>
      <c r="C150" s="18"/>
      <c r="D150" s="449"/>
      <c r="E150" s="449"/>
      <c r="F150" s="449"/>
      <c r="G150" s="449"/>
      <c r="H150" s="449"/>
      <c r="I150" s="449"/>
      <c r="J150" s="449"/>
      <c r="K150" s="449"/>
      <c r="L150" s="449"/>
      <c r="M150" s="449"/>
      <c r="N150" s="449"/>
      <c r="O150" s="449"/>
      <c r="P150" s="449"/>
      <c r="Q150" s="449"/>
      <c r="R150" s="449"/>
      <c r="S150" s="449"/>
      <c r="T150" s="449"/>
      <c r="U150" s="449"/>
      <c r="V150" s="449"/>
      <c r="W150" s="449"/>
      <c r="X150" s="21"/>
      <c r="Y150" s="21"/>
      <c r="Z150" s="21"/>
      <c r="AA150" s="21"/>
      <c r="AB150" s="449"/>
      <c r="AC150" s="449"/>
      <c r="AD150" s="449"/>
      <c r="AE150" s="449"/>
      <c r="AF150" s="449"/>
      <c r="AG150" s="449"/>
      <c r="AH150" s="449"/>
      <c r="AI150" s="449"/>
      <c r="AJ150" s="449"/>
      <c r="AK150" s="449"/>
      <c r="AL150" s="21"/>
    </row>
    <row r="151" spans="1:38" ht="15" customHeight="1">
      <c r="A151" s="582"/>
      <c r="C151" s="18"/>
      <c r="D151" s="449"/>
      <c r="E151" s="449"/>
      <c r="F151" s="449"/>
      <c r="G151" s="449"/>
      <c r="H151" s="449"/>
      <c r="I151" s="449"/>
      <c r="J151" s="449"/>
      <c r="K151" s="449"/>
      <c r="L151" s="449"/>
      <c r="M151" s="449"/>
      <c r="N151" s="449"/>
      <c r="O151" s="449"/>
      <c r="P151" s="449"/>
      <c r="Q151" s="449"/>
      <c r="R151" s="449"/>
      <c r="S151" s="449"/>
      <c r="T151" s="449"/>
      <c r="U151" s="449"/>
      <c r="V151" s="449"/>
      <c r="W151" s="449"/>
      <c r="X151" s="21"/>
      <c r="Y151" s="21"/>
      <c r="Z151" s="21"/>
      <c r="AA151" s="21"/>
      <c r="AB151" s="449"/>
      <c r="AC151" s="449"/>
      <c r="AD151" s="449"/>
      <c r="AE151" s="449"/>
      <c r="AF151" s="449"/>
      <c r="AG151" s="449"/>
      <c r="AH151" s="449"/>
      <c r="AI151" s="449"/>
      <c r="AJ151" s="449"/>
      <c r="AK151" s="449"/>
      <c r="AL151" s="21"/>
    </row>
    <row r="152" spans="1:38" ht="15" customHeight="1">
      <c r="A152" s="582"/>
      <c r="C152" s="18"/>
      <c r="D152" s="449"/>
      <c r="E152" s="449"/>
      <c r="F152" s="449"/>
      <c r="G152" s="449"/>
      <c r="H152" s="449"/>
      <c r="I152" s="449"/>
      <c r="J152" s="449"/>
      <c r="K152" s="449"/>
      <c r="L152" s="449"/>
      <c r="M152" s="449"/>
      <c r="N152" s="449"/>
      <c r="O152" s="449"/>
      <c r="P152" s="449"/>
      <c r="Q152" s="449"/>
      <c r="R152" s="449"/>
      <c r="S152" s="449"/>
      <c r="T152" s="449"/>
      <c r="U152" s="449"/>
      <c r="V152" s="449"/>
      <c r="W152" s="449"/>
      <c r="X152" s="21"/>
      <c r="Y152" s="21"/>
      <c r="Z152" s="21"/>
      <c r="AA152" s="21"/>
      <c r="AB152" s="449"/>
      <c r="AC152" s="449"/>
      <c r="AD152" s="449"/>
      <c r="AE152" s="449"/>
      <c r="AF152" s="449"/>
      <c r="AG152" s="449"/>
      <c r="AH152" s="449"/>
      <c r="AI152" s="449"/>
      <c r="AJ152" s="449"/>
      <c r="AK152" s="449"/>
      <c r="AL152" s="21"/>
    </row>
    <row r="153" spans="1:38" ht="15" customHeight="1">
      <c r="A153" s="582"/>
      <c r="C153" s="18"/>
      <c r="D153" s="449"/>
      <c r="E153" s="449"/>
      <c r="F153" s="449"/>
      <c r="G153" s="449"/>
      <c r="H153" s="449"/>
      <c r="I153" s="449"/>
      <c r="J153" s="449"/>
      <c r="K153" s="449"/>
      <c r="L153" s="449"/>
      <c r="M153" s="449"/>
      <c r="N153" s="449"/>
      <c r="O153" s="449"/>
      <c r="P153" s="449"/>
      <c r="Q153" s="449"/>
      <c r="R153" s="449"/>
      <c r="S153" s="449"/>
      <c r="T153" s="449"/>
      <c r="U153" s="449"/>
      <c r="V153" s="449"/>
      <c r="W153" s="449"/>
      <c r="X153" s="21"/>
      <c r="Y153" s="21"/>
      <c r="Z153" s="21"/>
      <c r="AA153" s="21"/>
      <c r="AB153" s="449"/>
      <c r="AC153" s="449"/>
      <c r="AD153" s="449"/>
      <c r="AE153" s="449"/>
      <c r="AF153" s="449"/>
      <c r="AG153" s="449"/>
      <c r="AH153" s="449"/>
      <c r="AI153" s="449"/>
      <c r="AJ153" s="449"/>
      <c r="AK153" s="449"/>
      <c r="AL153" s="21"/>
    </row>
    <row r="154" spans="1:38" ht="15" customHeight="1">
      <c r="A154" s="582"/>
      <c r="C154" s="18"/>
      <c r="D154" s="449"/>
      <c r="E154" s="449"/>
      <c r="F154" s="449"/>
      <c r="G154" s="449"/>
      <c r="H154" s="449"/>
      <c r="I154" s="449"/>
      <c r="J154" s="449"/>
      <c r="K154" s="449"/>
      <c r="L154" s="449"/>
      <c r="M154" s="449"/>
      <c r="N154" s="449"/>
      <c r="O154" s="449"/>
      <c r="P154" s="449"/>
      <c r="Q154" s="449"/>
      <c r="R154" s="449"/>
      <c r="S154" s="449"/>
      <c r="T154" s="449"/>
      <c r="U154" s="449"/>
      <c r="V154" s="449"/>
      <c r="W154" s="449"/>
      <c r="X154" s="21"/>
      <c r="Y154" s="21"/>
      <c r="Z154" s="21"/>
      <c r="AA154" s="21"/>
      <c r="AB154" s="449"/>
      <c r="AC154" s="449"/>
      <c r="AD154" s="449"/>
      <c r="AE154" s="449"/>
      <c r="AF154" s="449"/>
      <c r="AG154" s="449"/>
      <c r="AH154" s="449"/>
      <c r="AI154" s="449"/>
      <c r="AJ154" s="449"/>
      <c r="AK154" s="449"/>
      <c r="AL154" s="21"/>
    </row>
    <row r="155" spans="1:38" ht="15" customHeight="1">
      <c r="A155" s="582"/>
      <c r="C155" s="18"/>
      <c r="D155" s="449"/>
      <c r="E155" s="449"/>
      <c r="F155" s="449"/>
      <c r="G155" s="449"/>
      <c r="H155" s="449"/>
      <c r="I155" s="449"/>
      <c r="J155" s="449"/>
      <c r="K155" s="449"/>
      <c r="L155" s="449"/>
      <c r="M155" s="449"/>
      <c r="N155" s="449"/>
      <c r="O155" s="449"/>
      <c r="P155" s="449"/>
      <c r="Q155" s="449"/>
      <c r="R155" s="449"/>
      <c r="S155" s="449"/>
      <c r="T155" s="449"/>
      <c r="U155" s="449"/>
      <c r="V155" s="449"/>
      <c r="W155" s="449"/>
      <c r="X155" s="21"/>
      <c r="Y155" s="21"/>
      <c r="Z155" s="21"/>
      <c r="AA155" s="21"/>
      <c r="AB155" s="449"/>
      <c r="AC155" s="449"/>
      <c r="AD155" s="449"/>
      <c r="AE155" s="449"/>
      <c r="AF155" s="449"/>
      <c r="AG155" s="449"/>
      <c r="AH155" s="449"/>
      <c r="AI155" s="449"/>
      <c r="AJ155" s="449"/>
      <c r="AK155" s="449"/>
      <c r="AL155" s="21"/>
    </row>
    <row r="156" spans="1:38" ht="15" customHeight="1">
      <c r="A156" s="582"/>
      <c r="C156" s="18"/>
      <c r="D156" s="18"/>
      <c r="E156" s="18"/>
      <c r="F156" s="18"/>
      <c r="G156" s="18"/>
      <c r="H156" s="18"/>
      <c r="I156" s="18"/>
      <c r="J156" s="18"/>
      <c r="K156" s="18"/>
      <c r="L156" s="18"/>
      <c r="M156" s="18"/>
      <c r="N156" s="18"/>
      <c r="O156" s="18"/>
      <c r="P156" s="18"/>
      <c r="Q156" s="18"/>
      <c r="R156" s="18"/>
      <c r="S156" s="18"/>
      <c r="T156" s="18"/>
      <c r="U156" s="18"/>
      <c r="V156" s="18"/>
      <c r="W156" s="18"/>
      <c r="X156" s="21"/>
      <c r="Y156" s="21"/>
      <c r="Z156" s="21"/>
      <c r="AA156" s="21"/>
      <c r="AB156" s="18"/>
      <c r="AC156" s="18"/>
      <c r="AD156" s="18"/>
      <c r="AE156" s="18"/>
      <c r="AF156" s="18"/>
      <c r="AG156" s="18"/>
      <c r="AH156" s="18"/>
      <c r="AI156" s="18"/>
      <c r="AJ156" s="18"/>
      <c r="AK156" s="18"/>
      <c r="AL156" s="21"/>
    </row>
    <row r="157" spans="1:38" ht="15" customHeight="1">
      <c r="A157" s="582"/>
      <c r="C157" s="18"/>
      <c r="D157" s="18"/>
      <c r="E157" s="18"/>
      <c r="F157" s="18"/>
      <c r="G157" s="18"/>
      <c r="H157" s="18"/>
      <c r="I157" s="18"/>
      <c r="J157" s="18"/>
      <c r="K157" s="18"/>
      <c r="L157" s="18"/>
      <c r="M157" s="18"/>
      <c r="N157" s="18"/>
      <c r="O157" s="18"/>
      <c r="P157" s="18"/>
      <c r="Q157" s="18"/>
      <c r="R157" s="18"/>
      <c r="S157" s="18"/>
      <c r="T157" s="18"/>
      <c r="U157" s="18"/>
      <c r="V157" s="18"/>
      <c r="W157" s="18"/>
      <c r="X157" s="21"/>
      <c r="Y157" s="21"/>
      <c r="Z157" s="21"/>
      <c r="AA157" s="21"/>
      <c r="AB157" s="18"/>
      <c r="AC157" s="18"/>
      <c r="AD157" s="18"/>
      <c r="AE157" s="18"/>
      <c r="AF157" s="18"/>
      <c r="AG157" s="18"/>
      <c r="AH157" s="18"/>
      <c r="AI157" s="18"/>
      <c r="AJ157" s="18"/>
      <c r="AK157" s="18"/>
      <c r="AL157" s="21"/>
    </row>
    <row r="158" spans="1:38" ht="15" customHeight="1">
      <c r="A158" s="582"/>
      <c r="C158" s="18"/>
      <c r="D158" s="18"/>
      <c r="E158" s="18"/>
      <c r="F158" s="18"/>
      <c r="G158" s="18"/>
      <c r="H158" s="18"/>
      <c r="I158" s="18"/>
      <c r="J158" s="18"/>
      <c r="K158" s="18"/>
      <c r="L158" s="18"/>
      <c r="M158" s="18"/>
      <c r="N158" s="18"/>
      <c r="O158" s="18"/>
      <c r="P158" s="18"/>
      <c r="Q158" s="18"/>
      <c r="R158" s="18"/>
      <c r="S158" s="18"/>
      <c r="T158" s="18"/>
      <c r="U158" s="18"/>
      <c r="V158" s="18"/>
      <c r="W158" s="18"/>
      <c r="X158" s="21"/>
      <c r="Y158" s="21"/>
      <c r="Z158" s="21"/>
      <c r="AA158" s="21"/>
      <c r="AB158" s="18"/>
      <c r="AC158" s="18"/>
      <c r="AD158" s="18"/>
      <c r="AE158" s="18"/>
      <c r="AF158" s="18"/>
      <c r="AG158" s="18"/>
      <c r="AH158" s="18"/>
      <c r="AI158" s="18"/>
      <c r="AJ158" s="18"/>
      <c r="AK158" s="18"/>
      <c r="AL158" s="21"/>
    </row>
    <row r="159" spans="1:38" ht="15" customHeight="1">
      <c r="A159" s="582"/>
      <c r="C159" s="18"/>
      <c r="D159" s="18"/>
      <c r="E159" s="18"/>
      <c r="F159" s="18"/>
      <c r="G159" s="18"/>
      <c r="H159" s="18"/>
      <c r="I159" s="18"/>
      <c r="J159" s="18"/>
      <c r="K159" s="18"/>
      <c r="L159" s="18"/>
      <c r="M159" s="18"/>
      <c r="N159" s="18"/>
      <c r="O159" s="18"/>
      <c r="P159" s="18"/>
      <c r="Q159" s="18"/>
      <c r="R159" s="18"/>
      <c r="S159" s="18"/>
      <c r="T159" s="18"/>
      <c r="U159" s="18"/>
      <c r="V159" s="18"/>
      <c r="W159" s="18"/>
      <c r="X159" s="21"/>
      <c r="Y159" s="21"/>
      <c r="Z159" s="21"/>
      <c r="AA159" s="21"/>
      <c r="AB159" s="18"/>
      <c r="AC159" s="18"/>
      <c r="AD159" s="18"/>
      <c r="AE159" s="18"/>
      <c r="AF159" s="18"/>
      <c r="AG159" s="18"/>
      <c r="AH159" s="18"/>
      <c r="AI159" s="18"/>
      <c r="AJ159" s="18"/>
      <c r="AK159" s="18"/>
      <c r="AL159" s="21"/>
    </row>
    <row r="160" spans="1:38" ht="15" customHeight="1">
      <c r="A160" s="582"/>
      <c r="C160" s="18"/>
      <c r="D160" s="18"/>
      <c r="E160" s="18"/>
      <c r="F160" s="18"/>
      <c r="G160" s="18"/>
      <c r="H160" s="18"/>
      <c r="I160" s="18"/>
      <c r="J160" s="18"/>
      <c r="K160" s="18"/>
      <c r="L160" s="18"/>
      <c r="M160" s="18"/>
      <c r="N160" s="18"/>
      <c r="O160" s="18"/>
      <c r="P160" s="18"/>
      <c r="Q160" s="18"/>
      <c r="R160" s="18"/>
      <c r="S160" s="18"/>
      <c r="T160" s="18"/>
      <c r="U160" s="18"/>
      <c r="V160" s="18"/>
      <c r="W160" s="18"/>
      <c r="X160" s="21"/>
      <c r="Y160" s="21"/>
      <c r="Z160" s="21"/>
      <c r="AA160" s="21"/>
      <c r="AB160" s="18"/>
      <c r="AC160" s="18"/>
      <c r="AD160" s="18"/>
      <c r="AE160" s="18"/>
      <c r="AF160" s="18"/>
      <c r="AG160" s="18"/>
      <c r="AH160" s="18"/>
      <c r="AI160" s="18"/>
      <c r="AJ160" s="18"/>
      <c r="AK160" s="18"/>
      <c r="AL160" s="21"/>
    </row>
    <row r="161" spans="1:38" ht="15" customHeight="1">
      <c r="A161" s="582"/>
      <c r="C161" s="18"/>
      <c r="D161" s="18"/>
      <c r="E161" s="18"/>
      <c r="F161" s="18"/>
      <c r="G161" s="18"/>
      <c r="H161" s="18"/>
      <c r="I161" s="18"/>
      <c r="J161" s="18"/>
      <c r="K161" s="18"/>
      <c r="L161" s="18"/>
      <c r="M161" s="18"/>
      <c r="N161" s="18"/>
      <c r="O161" s="18"/>
      <c r="P161" s="18"/>
      <c r="Q161" s="18"/>
      <c r="R161" s="18"/>
      <c r="S161" s="18"/>
      <c r="T161" s="18"/>
      <c r="U161" s="18"/>
      <c r="V161" s="18"/>
      <c r="W161" s="18"/>
      <c r="X161" s="21"/>
      <c r="Y161" s="21"/>
      <c r="Z161" s="21"/>
      <c r="AA161" s="21"/>
      <c r="AB161" s="18"/>
      <c r="AC161" s="18"/>
      <c r="AD161" s="18"/>
      <c r="AE161" s="18"/>
      <c r="AF161" s="18"/>
      <c r="AG161" s="18"/>
      <c r="AH161" s="18"/>
      <c r="AI161" s="18"/>
      <c r="AJ161" s="18"/>
      <c r="AK161" s="18"/>
      <c r="AL161" s="21"/>
    </row>
    <row r="162" spans="1:38" ht="15" customHeight="1">
      <c r="A162" s="582"/>
      <c r="C162" s="18"/>
      <c r="D162" s="18"/>
      <c r="E162" s="18"/>
      <c r="F162" s="18"/>
      <c r="G162" s="18"/>
      <c r="H162" s="18"/>
      <c r="I162" s="18"/>
      <c r="J162" s="18"/>
      <c r="K162" s="18"/>
      <c r="L162" s="18"/>
      <c r="M162" s="18"/>
      <c r="N162" s="18"/>
      <c r="O162" s="18"/>
      <c r="P162" s="18"/>
      <c r="Q162" s="18"/>
      <c r="R162" s="18"/>
      <c r="S162" s="18"/>
      <c r="T162" s="18"/>
      <c r="U162" s="18"/>
      <c r="V162" s="18"/>
      <c r="W162" s="18"/>
      <c r="X162" s="21"/>
      <c r="Y162" s="21"/>
      <c r="Z162" s="21"/>
      <c r="AA162" s="21"/>
      <c r="AB162" s="18"/>
      <c r="AC162" s="18"/>
      <c r="AD162" s="18"/>
      <c r="AE162" s="18"/>
      <c r="AF162" s="18"/>
      <c r="AG162" s="18"/>
      <c r="AH162" s="18"/>
      <c r="AI162" s="18"/>
      <c r="AJ162" s="18"/>
      <c r="AK162" s="18"/>
      <c r="AL162" s="21"/>
    </row>
    <row r="163" spans="1:38" ht="15" customHeight="1">
      <c r="A163" s="582"/>
      <c r="C163" s="18"/>
      <c r="D163" s="18"/>
      <c r="E163" s="18"/>
      <c r="F163" s="18"/>
      <c r="G163" s="18"/>
      <c r="H163" s="18"/>
      <c r="I163" s="18"/>
      <c r="J163" s="18"/>
      <c r="K163" s="18"/>
      <c r="L163" s="18"/>
      <c r="M163" s="18"/>
      <c r="N163" s="18"/>
      <c r="O163" s="18"/>
      <c r="P163" s="18"/>
      <c r="Q163" s="18"/>
      <c r="R163" s="18"/>
      <c r="S163" s="18"/>
      <c r="T163" s="18"/>
      <c r="U163" s="18"/>
      <c r="V163" s="18"/>
      <c r="W163" s="18"/>
      <c r="X163" s="21"/>
      <c r="Y163" s="21"/>
      <c r="Z163" s="21"/>
      <c r="AA163" s="21"/>
      <c r="AB163" s="18"/>
      <c r="AC163" s="18"/>
      <c r="AD163" s="18"/>
      <c r="AE163" s="18"/>
      <c r="AF163" s="18"/>
      <c r="AG163" s="18"/>
      <c r="AH163" s="18"/>
      <c r="AI163" s="18"/>
      <c r="AJ163" s="18"/>
      <c r="AK163" s="18"/>
      <c r="AL163" s="21"/>
    </row>
    <row r="164" spans="1:38" ht="15" customHeight="1">
      <c r="A164" s="582"/>
      <c r="C164" s="18"/>
      <c r="D164" s="18"/>
      <c r="E164" s="18"/>
      <c r="F164" s="18"/>
      <c r="G164" s="18"/>
      <c r="H164" s="18"/>
      <c r="I164" s="18"/>
      <c r="J164" s="18"/>
      <c r="K164" s="18"/>
      <c r="L164" s="18"/>
      <c r="M164" s="18"/>
      <c r="N164" s="18"/>
      <c r="O164" s="18"/>
      <c r="P164" s="18"/>
      <c r="Q164" s="18"/>
      <c r="R164" s="18"/>
      <c r="S164" s="18"/>
      <c r="T164" s="18"/>
      <c r="U164" s="18"/>
      <c r="V164" s="18"/>
      <c r="W164" s="18"/>
      <c r="X164" s="21"/>
      <c r="Y164" s="21"/>
      <c r="Z164" s="21"/>
      <c r="AA164" s="21"/>
      <c r="AB164" s="18"/>
      <c r="AC164" s="18"/>
      <c r="AD164" s="18"/>
      <c r="AE164" s="18"/>
      <c r="AF164" s="18"/>
      <c r="AG164" s="18"/>
      <c r="AH164" s="18"/>
      <c r="AI164" s="18"/>
      <c r="AJ164" s="18"/>
      <c r="AK164" s="18"/>
      <c r="AL164" s="21"/>
    </row>
    <row r="165" spans="1:38" ht="15" customHeight="1">
      <c r="A165" s="582"/>
      <c r="C165" s="18"/>
      <c r="D165" s="18"/>
      <c r="E165" s="18"/>
      <c r="F165" s="18"/>
      <c r="G165" s="18"/>
      <c r="H165" s="18"/>
      <c r="I165" s="18"/>
      <c r="J165" s="18"/>
      <c r="K165" s="18"/>
      <c r="L165" s="18"/>
      <c r="M165" s="18"/>
      <c r="N165" s="18"/>
      <c r="O165" s="18"/>
      <c r="P165" s="18"/>
      <c r="Q165" s="18"/>
      <c r="R165" s="18"/>
      <c r="S165" s="18"/>
      <c r="T165" s="18"/>
      <c r="U165" s="18"/>
      <c r="V165" s="18"/>
      <c r="W165" s="18"/>
      <c r="X165" s="21"/>
      <c r="Y165" s="21"/>
      <c r="Z165" s="21"/>
      <c r="AA165" s="21"/>
      <c r="AB165" s="18"/>
      <c r="AC165" s="18"/>
      <c r="AD165" s="18"/>
      <c r="AE165" s="18"/>
      <c r="AF165" s="18"/>
      <c r="AG165" s="18"/>
      <c r="AH165" s="18"/>
      <c r="AI165" s="18"/>
      <c r="AJ165" s="18"/>
      <c r="AK165" s="18"/>
      <c r="AL165" s="21"/>
    </row>
    <row r="166" spans="1:38" ht="15" customHeight="1">
      <c r="A166" s="582"/>
      <c r="C166" s="18"/>
      <c r="D166" s="18"/>
      <c r="E166" s="18"/>
      <c r="F166" s="18"/>
      <c r="G166" s="18"/>
      <c r="H166" s="18"/>
      <c r="I166" s="18"/>
      <c r="J166" s="18"/>
      <c r="K166" s="18"/>
      <c r="L166" s="18"/>
      <c r="M166" s="18"/>
      <c r="N166" s="18"/>
      <c r="O166" s="18"/>
      <c r="P166" s="18"/>
      <c r="Q166" s="18"/>
      <c r="R166" s="18"/>
      <c r="S166" s="18"/>
      <c r="T166" s="18"/>
      <c r="U166" s="18"/>
      <c r="V166" s="18"/>
      <c r="W166" s="18"/>
      <c r="X166" s="21"/>
      <c r="Y166" s="21"/>
      <c r="Z166" s="21"/>
      <c r="AA166" s="21"/>
      <c r="AB166" s="18"/>
      <c r="AC166" s="18"/>
      <c r="AD166" s="18"/>
      <c r="AE166" s="18"/>
      <c r="AF166" s="18"/>
      <c r="AG166" s="18"/>
      <c r="AH166" s="18"/>
      <c r="AI166" s="18"/>
      <c r="AJ166" s="18"/>
      <c r="AK166" s="18"/>
      <c r="AL166" s="21"/>
    </row>
    <row r="167" spans="1:38" ht="15" customHeight="1">
      <c r="A167" s="582"/>
      <c r="C167" s="18"/>
      <c r="D167" s="18"/>
      <c r="E167" s="18"/>
      <c r="F167" s="18"/>
      <c r="G167" s="18"/>
      <c r="H167" s="18"/>
      <c r="I167" s="18"/>
      <c r="J167" s="18"/>
      <c r="K167" s="18"/>
      <c r="L167" s="18"/>
      <c r="M167" s="18"/>
      <c r="N167" s="18"/>
      <c r="O167" s="18"/>
      <c r="P167" s="18"/>
      <c r="Q167" s="18"/>
      <c r="R167" s="18"/>
      <c r="S167" s="18"/>
      <c r="T167" s="18"/>
      <c r="U167" s="18"/>
      <c r="V167" s="18"/>
      <c r="W167" s="18"/>
      <c r="X167" s="21"/>
      <c r="Y167" s="21"/>
      <c r="Z167" s="21"/>
      <c r="AA167" s="21"/>
      <c r="AB167" s="18"/>
      <c r="AC167" s="18"/>
      <c r="AD167" s="18"/>
      <c r="AE167" s="18"/>
      <c r="AF167" s="18"/>
      <c r="AG167" s="18"/>
      <c r="AH167" s="18"/>
      <c r="AI167" s="18"/>
      <c r="AJ167" s="18"/>
      <c r="AK167" s="18"/>
      <c r="AL167" s="21"/>
    </row>
    <row r="168" spans="1:38" ht="15" customHeight="1">
      <c r="A168" s="582"/>
      <c r="C168" s="18"/>
      <c r="D168" s="18"/>
      <c r="E168" s="18"/>
      <c r="F168" s="18"/>
      <c r="G168" s="18"/>
      <c r="H168" s="18"/>
      <c r="I168" s="18"/>
      <c r="J168" s="18"/>
      <c r="K168" s="18"/>
      <c r="L168" s="18"/>
      <c r="M168" s="18"/>
      <c r="N168" s="18"/>
      <c r="O168" s="18"/>
      <c r="P168" s="18"/>
      <c r="Q168" s="18"/>
      <c r="R168" s="18"/>
      <c r="S168" s="18"/>
      <c r="T168" s="18"/>
      <c r="U168" s="18"/>
      <c r="V168" s="18"/>
      <c r="W168" s="18"/>
      <c r="X168" s="21"/>
      <c r="Y168" s="21"/>
      <c r="Z168" s="21"/>
      <c r="AA168" s="21"/>
      <c r="AB168" s="18"/>
      <c r="AC168" s="18"/>
      <c r="AD168" s="18"/>
      <c r="AE168" s="18"/>
      <c r="AF168" s="18"/>
      <c r="AG168" s="18"/>
      <c r="AH168" s="18"/>
      <c r="AI168" s="18"/>
      <c r="AJ168" s="18"/>
      <c r="AK168" s="18"/>
      <c r="AL168" s="21"/>
    </row>
    <row r="169" spans="1:38" ht="15" customHeight="1">
      <c r="A169" s="582"/>
      <c r="C169" s="18"/>
      <c r="D169" s="18"/>
      <c r="E169" s="18"/>
      <c r="F169" s="18"/>
      <c r="G169" s="18"/>
      <c r="H169" s="18"/>
      <c r="I169" s="18"/>
      <c r="J169" s="18"/>
      <c r="K169" s="18"/>
      <c r="L169" s="18"/>
      <c r="M169" s="18"/>
      <c r="N169" s="18"/>
      <c r="O169" s="18"/>
      <c r="P169" s="18"/>
      <c r="Q169" s="18"/>
      <c r="R169" s="18"/>
      <c r="S169" s="18"/>
      <c r="T169" s="18"/>
      <c r="U169" s="18"/>
      <c r="V169" s="18"/>
      <c r="W169" s="18"/>
      <c r="X169" s="21"/>
      <c r="Y169" s="21"/>
      <c r="Z169" s="21"/>
      <c r="AA169" s="21"/>
      <c r="AB169" s="18"/>
      <c r="AC169" s="18"/>
      <c r="AD169" s="18"/>
      <c r="AE169" s="18"/>
      <c r="AF169" s="18"/>
      <c r="AG169" s="18"/>
      <c r="AH169" s="18"/>
      <c r="AI169" s="18"/>
      <c r="AJ169" s="18"/>
      <c r="AK169" s="18"/>
      <c r="AL169" s="21"/>
    </row>
    <row r="170" spans="1:38" ht="15" customHeight="1">
      <c r="A170" s="582"/>
      <c r="C170" s="18"/>
      <c r="D170" s="18"/>
      <c r="E170" s="18"/>
      <c r="F170" s="18"/>
      <c r="G170" s="18"/>
      <c r="H170" s="18"/>
      <c r="I170" s="18"/>
      <c r="J170" s="18"/>
      <c r="K170" s="18"/>
      <c r="L170" s="18"/>
      <c r="M170" s="18"/>
      <c r="N170" s="18"/>
      <c r="O170" s="18"/>
      <c r="P170" s="18"/>
      <c r="Q170" s="18"/>
      <c r="R170" s="18"/>
      <c r="S170" s="18"/>
      <c r="T170" s="18"/>
      <c r="U170" s="18"/>
      <c r="V170" s="18"/>
      <c r="W170" s="18"/>
      <c r="X170" s="21"/>
      <c r="Y170" s="21"/>
      <c r="Z170" s="21"/>
      <c r="AA170" s="21"/>
      <c r="AB170" s="18"/>
      <c r="AC170" s="18"/>
      <c r="AD170" s="18"/>
      <c r="AE170" s="18"/>
      <c r="AF170" s="18"/>
      <c r="AG170" s="18"/>
      <c r="AH170" s="18"/>
      <c r="AI170" s="18"/>
      <c r="AJ170" s="18"/>
      <c r="AK170" s="18"/>
      <c r="AL170" s="21"/>
    </row>
    <row r="171" spans="1:38" ht="15" customHeight="1">
      <c r="A171" s="582"/>
      <c r="C171" s="18"/>
      <c r="D171" s="18"/>
      <c r="E171" s="18"/>
      <c r="F171" s="18"/>
      <c r="G171" s="18"/>
      <c r="H171" s="18"/>
      <c r="I171" s="18"/>
      <c r="J171" s="18"/>
      <c r="K171" s="18"/>
      <c r="L171" s="18"/>
      <c r="M171" s="18"/>
      <c r="N171" s="18"/>
      <c r="O171" s="18"/>
      <c r="P171" s="18"/>
      <c r="Q171" s="18"/>
      <c r="R171" s="18"/>
      <c r="S171" s="18"/>
      <c r="T171" s="18"/>
      <c r="U171" s="18"/>
      <c r="V171" s="18"/>
      <c r="W171" s="18"/>
      <c r="X171" s="21"/>
      <c r="Y171" s="21"/>
      <c r="Z171" s="21"/>
      <c r="AA171" s="21"/>
      <c r="AB171" s="18"/>
      <c r="AC171" s="18"/>
      <c r="AD171" s="18"/>
      <c r="AE171" s="18"/>
      <c r="AF171" s="18"/>
      <c r="AG171" s="18"/>
      <c r="AH171" s="18"/>
      <c r="AI171" s="18"/>
      <c r="AJ171" s="18"/>
      <c r="AK171" s="18"/>
      <c r="AL171" s="21"/>
    </row>
    <row r="172" spans="1:38" ht="15" customHeight="1">
      <c r="A172" s="582"/>
      <c r="C172" s="18"/>
      <c r="D172" s="18"/>
      <c r="E172" s="18"/>
      <c r="F172" s="18"/>
      <c r="G172" s="18"/>
      <c r="H172" s="18"/>
      <c r="I172" s="18"/>
      <c r="J172" s="18"/>
      <c r="K172" s="18"/>
      <c r="L172" s="18"/>
      <c r="M172" s="18"/>
      <c r="N172" s="18"/>
      <c r="O172" s="18"/>
      <c r="P172" s="18"/>
      <c r="Q172" s="18"/>
      <c r="R172" s="18"/>
      <c r="S172" s="18"/>
      <c r="T172" s="18"/>
      <c r="U172" s="18"/>
      <c r="V172" s="18"/>
      <c r="W172" s="18"/>
      <c r="X172" s="21"/>
      <c r="Y172" s="21"/>
      <c r="Z172" s="21"/>
      <c r="AA172" s="21"/>
      <c r="AB172" s="18"/>
      <c r="AC172" s="18"/>
      <c r="AD172" s="18"/>
      <c r="AE172" s="18"/>
      <c r="AF172" s="18"/>
      <c r="AG172" s="18"/>
      <c r="AH172" s="18"/>
      <c r="AI172" s="18"/>
      <c r="AJ172" s="18"/>
      <c r="AK172" s="18"/>
      <c r="AL172" s="21"/>
    </row>
    <row r="173" spans="1:38" ht="15" customHeight="1">
      <c r="A173" s="582"/>
      <c r="C173" s="18"/>
      <c r="D173" s="18"/>
      <c r="E173" s="18"/>
      <c r="F173" s="18"/>
      <c r="G173" s="18"/>
      <c r="H173" s="18"/>
      <c r="I173" s="18"/>
      <c r="J173" s="18"/>
      <c r="K173" s="18"/>
      <c r="L173" s="18"/>
      <c r="M173" s="18"/>
      <c r="N173" s="18"/>
      <c r="O173" s="18"/>
      <c r="P173" s="18"/>
      <c r="Q173" s="18"/>
      <c r="R173" s="18"/>
      <c r="S173" s="18"/>
      <c r="T173" s="18"/>
      <c r="U173" s="18"/>
      <c r="V173" s="18"/>
      <c r="W173" s="18"/>
      <c r="X173" s="21"/>
      <c r="Y173" s="21"/>
      <c r="Z173" s="21"/>
      <c r="AA173" s="21"/>
      <c r="AB173" s="18"/>
      <c r="AC173" s="18"/>
      <c r="AD173" s="18"/>
      <c r="AE173" s="18"/>
      <c r="AF173" s="18"/>
      <c r="AG173" s="18"/>
      <c r="AH173" s="18"/>
      <c r="AI173" s="18"/>
      <c r="AJ173" s="18"/>
      <c r="AK173" s="18"/>
      <c r="AL173" s="21"/>
    </row>
    <row r="174" spans="1:38" ht="15" customHeight="1">
      <c r="A174" s="582"/>
      <c r="C174" s="18"/>
      <c r="D174" s="18"/>
      <c r="E174" s="18"/>
      <c r="F174" s="18"/>
      <c r="G174" s="18"/>
      <c r="H174" s="18"/>
      <c r="I174" s="18"/>
      <c r="J174" s="18"/>
      <c r="K174" s="18"/>
      <c r="L174" s="18"/>
      <c r="M174" s="18"/>
      <c r="N174" s="18"/>
      <c r="O174" s="18"/>
      <c r="P174" s="18"/>
      <c r="Q174" s="18"/>
      <c r="R174" s="18"/>
      <c r="S174" s="18"/>
      <c r="T174" s="18"/>
      <c r="U174" s="18"/>
      <c r="V174" s="18"/>
      <c r="W174" s="18"/>
      <c r="X174" s="21"/>
      <c r="Y174" s="21"/>
      <c r="Z174" s="21"/>
      <c r="AA174" s="21"/>
      <c r="AB174" s="18"/>
      <c r="AC174" s="18"/>
      <c r="AD174" s="18"/>
      <c r="AE174" s="18"/>
      <c r="AF174" s="18"/>
      <c r="AG174" s="18"/>
      <c r="AH174" s="18"/>
      <c r="AI174" s="18"/>
      <c r="AJ174" s="18"/>
      <c r="AK174" s="18"/>
      <c r="AL174" s="21"/>
    </row>
    <row r="175" spans="1:38" ht="15" customHeight="1">
      <c r="A175" s="582"/>
      <c r="C175" s="18"/>
      <c r="D175" s="18"/>
      <c r="E175" s="18"/>
      <c r="F175" s="18"/>
      <c r="G175" s="18"/>
      <c r="H175" s="18"/>
      <c r="I175" s="18"/>
      <c r="J175" s="18"/>
      <c r="K175" s="18"/>
      <c r="L175" s="18"/>
      <c r="M175" s="18"/>
      <c r="N175" s="18"/>
      <c r="O175" s="18"/>
      <c r="P175" s="18"/>
      <c r="Q175" s="18"/>
      <c r="R175" s="18"/>
      <c r="S175" s="18"/>
      <c r="T175" s="18"/>
      <c r="U175" s="18"/>
      <c r="V175" s="18"/>
      <c r="W175" s="18"/>
      <c r="X175" s="21"/>
      <c r="Y175" s="21"/>
      <c r="Z175" s="21"/>
      <c r="AA175" s="21"/>
      <c r="AB175" s="18"/>
      <c r="AC175" s="18"/>
      <c r="AD175" s="18"/>
      <c r="AE175" s="18"/>
      <c r="AF175" s="18"/>
      <c r="AG175" s="18"/>
      <c r="AH175" s="18"/>
      <c r="AI175" s="18"/>
      <c r="AJ175" s="18"/>
      <c r="AK175" s="18"/>
      <c r="AL175" s="21"/>
    </row>
    <row r="176" spans="1:38" ht="15" customHeight="1">
      <c r="A176" s="582"/>
      <c r="C176" s="18"/>
      <c r="D176" s="18"/>
      <c r="E176" s="18"/>
      <c r="F176" s="18"/>
      <c r="G176" s="18"/>
      <c r="H176" s="18"/>
      <c r="I176" s="18"/>
      <c r="J176" s="18"/>
      <c r="K176" s="18"/>
      <c r="L176" s="18"/>
      <c r="M176" s="18"/>
      <c r="N176" s="18"/>
      <c r="O176" s="18"/>
      <c r="P176" s="18"/>
      <c r="Q176" s="18"/>
      <c r="R176" s="18"/>
      <c r="S176" s="18"/>
      <c r="T176" s="18"/>
      <c r="U176" s="18"/>
      <c r="V176" s="18"/>
      <c r="W176" s="18"/>
      <c r="X176" s="21"/>
      <c r="Y176" s="21"/>
      <c r="Z176" s="21"/>
      <c r="AA176" s="21"/>
      <c r="AB176" s="18"/>
      <c r="AC176" s="18"/>
      <c r="AD176" s="18"/>
      <c r="AE176" s="18"/>
      <c r="AF176" s="18"/>
      <c r="AG176" s="18"/>
      <c r="AH176" s="18"/>
      <c r="AI176" s="18"/>
      <c r="AJ176" s="18"/>
      <c r="AK176" s="18"/>
      <c r="AL176" s="21"/>
    </row>
    <row r="177" spans="1:38" ht="15" customHeight="1">
      <c r="A177" s="582"/>
      <c r="C177" s="18"/>
      <c r="D177" s="18"/>
      <c r="E177" s="18"/>
      <c r="F177" s="18"/>
      <c r="G177" s="18"/>
      <c r="H177" s="18"/>
      <c r="I177" s="18"/>
      <c r="J177" s="18"/>
      <c r="K177" s="18"/>
      <c r="L177" s="18"/>
      <c r="M177" s="18"/>
      <c r="N177" s="18"/>
      <c r="O177" s="18"/>
      <c r="P177" s="18"/>
      <c r="Q177" s="18"/>
      <c r="R177" s="18"/>
      <c r="S177" s="18"/>
      <c r="T177" s="18"/>
      <c r="U177" s="18"/>
      <c r="V177" s="18"/>
      <c r="W177" s="18"/>
      <c r="X177" s="21"/>
      <c r="Y177" s="21"/>
      <c r="Z177" s="21"/>
      <c r="AA177" s="21"/>
      <c r="AB177" s="18"/>
      <c r="AC177" s="18"/>
      <c r="AD177" s="18"/>
      <c r="AE177" s="18"/>
      <c r="AF177" s="18"/>
      <c r="AG177" s="18"/>
      <c r="AH177" s="18"/>
      <c r="AI177" s="18"/>
      <c r="AJ177" s="18"/>
      <c r="AK177" s="18"/>
      <c r="AL177" s="21"/>
    </row>
    <row r="178" spans="1:38" ht="15" customHeight="1">
      <c r="A178" s="582"/>
      <c r="C178" s="18"/>
      <c r="D178" s="18"/>
      <c r="E178" s="18"/>
      <c r="F178" s="18"/>
      <c r="G178" s="18"/>
      <c r="H178" s="18"/>
      <c r="I178" s="18"/>
      <c r="J178" s="18"/>
      <c r="K178" s="18"/>
      <c r="L178" s="18"/>
      <c r="M178" s="18"/>
      <c r="N178" s="18"/>
      <c r="O178" s="18"/>
      <c r="P178" s="18"/>
      <c r="Q178" s="18"/>
      <c r="R178" s="18"/>
      <c r="S178" s="18"/>
      <c r="T178" s="18"/>
      <c r="U178" s="18"/>
      <c r="V178" s="18"/>
      <c r="W178" s="18"/>
      <c r="X178" s="21"/>
      <c r="Y178" s="21"/>
      <c r="Z178" s="21"/>
      <c r="AA178" s="21"/>
      <c r="AB178" s="18"/>
      <c r="AC178" s="18"/>
      <c r="AD178" s="18"/>
      <c r="AE178" s="18"/>
      <c r="AF178" s="18"/>
      <c r="AG178" s="18"/>
      <c r="AH178" s="18"/>
      <c r="AI178" s="18"/>
      <c r="AJ178" s="18"/>
      <c r="AK178" s="18"/>
      <c r="AL178" s="21"/>
    </row>
    <row r="179" spans="1:38" ht="15" customHeight="1">
      <c r="A179" s="582"/>
      <c r="C179" s="18"/>
      <c r="D179" s="18"/>
      <c r="E179" s="18"/>
      <c r="F179" s="18"/>
      <c r="G179" s="18"/>
      <c r="H179" s="18"/>
      <c r="I179" s="18"/>
      <c r="J179" s="18"/>
      <c r="K179" s="18"/>
      <c r="L179" s="18"/>
      <c r="M179" s="18"/>
      <c r="N179" s="18"/>
      <c r="O179" s="18"/>
      <c r="P179" s="18"/>
      <c r="Q179" s="18"/>
      <c r="R179" s="18"/>
      <c r="S179" s="18"/>
      <c r="T179" s="18"/>
      <c r="U179" s="18"/>
      <c r="V179" s="18"/>
      <c r="W179" s="18"/>
      <c r="X179" s="21"/>
      <c r="Y179" s="21"/>
      <c r="Z179" s="21"/>
      <c r="AA179" s="21"/>
      <c r="AB179" s="18"/>
      <c r="AC179" s="18"/>
      <c r="AD179" s="18"/>
      <c r="AE179" s="18"/>
      <c r="AF179" s="18"/>
      <c r="AG179" s="18"/>
      <c r="AH179" s="18"/>
      <c r="AI179" s="18"/>
      <c r="AJ179" s="18"/>
      <c r="AK179" s="18"/>
      <c r="AL179" s="21"/>
    </row>
    <row r="180" spans="1:38" ht="15" customHeight="1">
      <c r="A180" s="582"/>
      <c r="C180" s="18"/>
      <c r="D180" s="18"/>
      <c r="E180" s="18"/>
      <c r="F180" s="18"/>
      <c r="G180" s="18"/>
      <c r="H180" s="18"/>
      <c r="I180" s="18"/>
      <c r="J180" s="18"/>
      <c r="K180" s="18"/>
      <c r="L180" s="18"/>
      <c r="M180" s="18"/>
      <c r="N180" s="18"/>
      <c r="O180" s="18"/>
      <c r="P180" s="18"/>
      <c r="Q180" s="18"/>
      <c r="R180" s="18"/>
      <c r="S180" s="18"/>
      <c r="T180" s="18"/>
      <c r="U180" s="18"/>
      <c r="V180" s="18"/>
      <c r="W180" s="18"/>
      <c r="X180" s="21"/>
      <c r="Y180" s="21"/>
      <c r="Z180" s="21"/>
      <c r="AA180" s="21"/>
      <c r="AB180" s="18"/>
      <c r="AC180" s="18"/>
      <c r="AD180" s="18"/>
      <c r="AE180" s="18"/>
      <c r="AF180" s="18"/>
      <c r="AG180" s="18"/>
      <c r="AH180" s="18"/>
      <c r="AI180" s="18"/>
      <c r="AJ180" s="18"/>
      <c r="AK180" s="18"/>
      <c r="AL180" s="21"/>
    </row>
    <row r="181" spans="1:38" ht="15" customHeight="1">
      <c r="A181" s="582"/>
      <c r="C181" s="18"/>
      <c r="D181" s="18"/>
      <c r="E181" s="18"/>
      <c r="F181" s="18"/>
      <c r="G181" s="18"/>
      <c r="H181" s="18"/>
      <c r="I181" s="18"/>
      <c r="J181" s="18"/>
      <c r="K181" s="18"/>
      <c r="L181" s="18"/>
      <c r="M181" s="18"/>
      <c r="N181" s="18"/>
      <c r="O181" s="18"/>
      <c r="P181" s="18"/>
      <c r="Q181" s="18"/>
      <c r="R181" s="18"/>
      <c r="S181" s="18"/>
      <c r="T181" s="18"/>
      <c r="U181" s="18"/>
      <c r="V181" s="18"/>
      <c r="W181" s="18"/>
      <c r="X181" s="21"/>
      <c r="Y181" s="21"/>
      <c r="Z181" s="21"/>
      <c r="AA181" s="21"/>
      <c r="AB181" s="18"/>
      <c r="AC181" s="18"/>
      <c r="AD181" s="18"/>
      <c r="AE181" s="18"/>
      <c r="AF181" s="18"/>
      <c r="AG181" s="18"/>
      <c r="AH181" s="18"/>
      <c r="AI181" s="18"/>
      <c r="AJ181" s="18"/>
      <c r="AK181" s="18"/>
      <c r="AL181" s="21"/>
    </row>
    <row r="182" spans="1:38" ht="15" customHeight="1">
      <c r="A182" s="582"/>
      <c r="C182" s="18"/>
      <c r="D182" s="18"/>
      <c r="E182" s="18"/>
      <c r="F182" s="18"/>
      <c r="G182" s="18"/>
      <c r="H182" s="18"/>
      <c r="I182" s="18"/>
      <c r="J182" s="18"/>
      <c r="K182" s="18"/>
      <c r="L182" s="18"/>
      <c r="M182" s="18"/>
      <c r="N182" s="18"/>
      <c r="O182" s="18"/>
      <c r="P182" s="18"/>
      <c r="Q182" s="18"/>
      <c r="R182" s="18"/>
      <c r="S182" s="18"/>
      <c r="T182" s="18"/>
      <c r="U182" s="18"/>
      <c r="V182" s="18"/>
      <c r="W182" s="18"/>
      <c r="X182" s="21"/>
      <c r="Y182" s="21"/>
      <c r="Z182" s="21"/>
      <c r="AA182" s="21"/>
      <c r="AB182" s="18"/>
      <c r="AC182" s="18"/>
      <c r="AD182" s="18"/>
      <c r="AE182" s="18"/>
      <c r="AF182" s="18"/>
      <c r="AG182" s="18"/>
      <c r="AH182" s="18"/>
      <c r="AI182" s="18"/>
      <c r="AJ182" s="18"/>
      <c r="AK182" s="18"/>
      <c r="AL182" s="21"/>
    </row>
    <row r="183" spans="1:38" ht="15" customHeight="1">
      <c r="A183" s="582"/>
      <c r="C183" s="18"/>
      <c r="D183" s="18"/>
      <c r="E183" s="18"/>
      <c r="F183" s="18"/>
      <c r="G183" s="18"/>
      <c r="H183" s="18"/>
      <c r="I183" s="18"/>
      <c r="J183" s="18"/>
      <c r="K183" s="18"/>
      <c r="L183" s="18"/>
      <c r="M183" s="18"/>
      <c r="N183" s="18"/>
      <c r="O183" s="18"/>
      <c r="P183" s="18"/>
      <c r="Q183" s="18"/>
      <c r="R183" s="18"/>
      <c r="S183" s="18"/>
      <c r="T183" s="18"/>
      <c r="U183" s="18"/>
      <c r="V183" s="18"/>
      <c r="W183" s="18"/>
      <c r="X183" s="21"/>
      <c r="Y183" s="21"/>
      <c r="Z183" s="21"/>
      <c r="AA183" s="21"/>
      <c r="AB183" s="18"/>
      <c r="AC183" s="18"/>
      <c r="AD183" s="18"/>
      <c r="AE183" s="18"/>
      <c r="AF183" s="18"/>
      <c r="AG183" s="18"/>
      <c r="AH183" s="18"/>
      <c r="AI183" s="18"/>
      <c r="AJ183" s="18"/>
      <c r="AK183" s="18"/>
      <c r="AL183" s="21"/>
    </row>
    <row r="184" spans="1:38" ht="15" customHeight="1">
      <c r="A184" s="582"/>
      <c r="C184" s="18"/>
      <c r="D184" s="18"/>
      <c r="E184" s="18"/>
      <c r="F184" s="18"/>
      <c r="G184" s="18"/>
      <c r="H184" s="18"/>
      <c r="I184" s="18"/>
      <c r="J184" s="18"/>
      <c r="K184" s="18"/>
      <c r="L184" s="18"/>
      <c r="M184" s="18"/>
      <c r="N184" s="18"/>
      <c r="O184" s="18"/>
      <c r="P184" s="18"/>
      <c r="Q184" s="18"/>
      <c r="R184" s="18"/>
      <c r="S184" s="18"/>
      <c r="T184" s="18"/>
      <c r="U184" s="18"/>
      <c r="V184" s="18"/>
      <c r="W184" s="18"/>
      <c r="X184" s="21"/>
      <c r="Y184" s="21"/>
      <c r="Z184" s="21"/>
      <c r="AA184" s="21"/>
      <c r="AB184" s="18"/>
      <c r="AC184" s="18"/>
      <c r="AD184" s="18"/>
      <c r="AE184" s="18"/>
      <c r="AF184" s="18"/>
      <c r="AG184" s="18"/>
      <c r="AH184" s="18"/>
      <c r="AI184" s="18"/>
      <c r="AJ184" s="18"/>
      <c r="AK184" s="18"/>
      <c r="AL184" s="21"/>
    </row>
    <row r="185" spans="1:38" ht="15" customHeight="1">
      <c r="A185" s="582"/>
      <c r="C185" s="18"/>
      <c r="D185" s="18"/>
      <c r="E185" s="18"/>
      <c r="F185" s="18"/>
      <c r="G185" s="18"/>
      <c r="H185" s="18"/>
      <c r="I185" s="18"/>
      <c r="J185" s="18"/>
      <c r="K185" s="18"/>
      <c r="L185" s="18"/>
      <c r="M185" s="18"/>
      <c r="N185" s="18"/>
      <c r="O185" s="18"/>
      <c r="P185" s="18"/>
      <c r="Q185" s="18"/>
      <c r="R185" s="18"/>
      <c r="S185" s="18"/>
      <c r="T185" s="18"/>
      <c r="U185" s="18"/>
      <c r="V185" s="18"/>
      <c r="W185" s="18"/>
      <c r="X185" s="21"/>
      <c r="Y185" s="21"/>
      <c r="Z185" s="21"/>
      <c r="AA185" s="21"/>
      <c r="AB185" s="18"/>
      <c r="AC185" s="18"/>
      <c r="AD185" s="18"/>
      <c r="AE185" s="18"/>
      <c r="AF185" s="18"/>
      <c r="AG185" s="18"/>
      <c r="AH185" s="18"/>
      <c r="AI185" s="18"/>
      <c r="AJ185" s="18"/>
      <c r="AK185" s="18"/>
      <c r="AL185" s="21"/>
    </row>
    <row r="186" spans="1:38" ht="15" customHeight="1">
      <c r="A186" s="582"/>
      <c r="C186" s="18"/>
      <c r="D186" s="18"/>
      <c r="E186" s="18"/>
      <c r="F186" s="18"/>
      <c r="G186" s="18"/>
      <c r="H186" s="18"/>
      <c r="I186" s="18"/>
      <c r="J186" s="18"/>
      <c r="K186" s="18"/>
      <c r="L186" s="18"/>
      <c r="M186" s="18"/>
      <c r="N186" s="18"/>
      <c r="O186" s="18"/>
      <c r="P186" s="18"/>
      <c r="Q186" s="18"/>
      <c r="R186" s="18"/>
      <c r="S186" s="18"/>
      <c r="T186" s="18"/>
      <c r="U186" s="18"/>
      <c r="V186" s="18"/>
      <c r="W186" s="18"/>
      <c r="X186" s="21"/>
      <c r="Y186" s="21"/>
      <c r="Z186" s="21"/>
      <c r="AA186" s="21"/>
      <c r="AB186" s="18"/>
      <c r="AC186" s="18"/>
      <c r="AD186" s="18"/>
      <c r="AE186" s="18"/>
      <c r="AF186" s="18"/>
      <c r="AG186" s="18"/>
      <c r="AH186" s="18"/>
      <c r="AI186" s="18"/>
      <c r="AJ186" s="18"/>
      <c r="AK186" s="18"/>
      <c r="AL186" s="21"/>
    </row>
    <row r="187" spans="1:38" ht="15" customHeight="1">
      <c r="A187" s="582"/>
      <c r="C187" s="18"/>
      <c r="D187" s="18"/>
      <c r="E187" s="18"/>
      <c r="F187" s="18"/>
      <c r="G187" s="18"/>
      <c r="H187" s="18"/>
      <c r="I187" s="18"/>
      <c r="J187" s="18"/>
      <c r="K187" s="18"/>
      <c r="L187" s="18"/>
      <c r="M187" s="18"/>
      <c r="N187" s="18"/>
      <c r="O187" s="18"/>
      <c r="P187" s="18"/>
      <c r="Q187" s="18"/>
      <c r="R187" s="18"/>
      <c r="S187" s="18"/>
      <c r="T187" s="18"/>
      <c r="U187" s="18"/>
      <c r="V187" s="18"/>
      <c r="W187" s="18"/>
      <c r="X187" s="21"/>
      <c r="Y187" s="21"/>
      <c r="Z187" s="21"/>
      <c r="AA187" s="21"/>
      <c r="AB187" s="18"/>
      <c r="AC187" s="18"/>
      <c r="AD187" s="18"/>
      <c r="AE187" s="18"/>
      <c r="AF187" s="18"/>
      <c r="AG187" s="18"/>
      <c r="AH187" s="18"/>
      <c r="AI187" s="18"/>
      <c r="AJ187" s="18"/>
      <c r="AK187" s="18"/>
      <c r="AL187" s="21"/>
    </row>
    <row r="188" spans="1:38" ht="14.45" customHeight="1">
      <c r="A188" s="582"/>
      <c r="C188" s="18"/>
      <c r="D188" s="18"/>
      <c r="E188" s="18"/>
      <c r="F188" s="18"/>
      <c r="G188" s="18"/>
      <c r="H188" s="18"/>
      <c r="I188" s="18"/>
      <c r="J188" s="18"/>
      <c r="K188" s="18"/>
      <c r="L188" s="18"/>
      <c r="M188" s="18"/>
      <c r="N188" s="18"/>
      <c r="O188" s="18"/>
      <c r="P188" s="18"/>
      <c r="Q188" s="18"/>
      <c r="R188" s="18"/>
      <c r="S188" s="18"/>
      <c r="T188" s="18"/>
      <c r="U188" s="18"/>
      <c r="V188" s="18"/>
      <c r="W188" s="18"/>
      <c r="X188" s="21"/>
      <c r="Y188" s="21"/>
      <c r="Z188" s="21"/>
      <c r="AA188" s="21"/>
      <c r="AB188" s="18"/>
      <c r="AC188" s="18"/>
      <c r="AD188" s="18"/>
      <c r="AE188" s="18"/>
      <c r="AF188" s="18"/>
      <c r="AG188" s="18"/>
      <c r="AH188" s="18"/>
      <c r="AI188" s="18"/>
      <c r="AJ188" s="18"/>
      <c r="AK188" s="18"/>
      <c r="AL188" s="21"/>
    </row>
    <row r="189" spans="1:38" ht="14.45" customHeight="1">
      <c r="A189" s="582"/>
      <c r="C189" s="18"/>
      <c r="D189" s="18"/>
      <c r="E189" s="18"/>
      <c r="F189" s="18"/>
      <c r="G189" s="18"/>
      <c r="H189" s="18"/>
      <c r="I189" s="18"/>
      <c r="J189" s="18"/>
      <c r="K189" s="18"/>
      <c r="L189" s="18"/>
      <c r="M189" s="18"/>
      <c r="N189" s="18"/>
      <c r="O189" s="18"/>
      <c r="P189" s="18"/>
      <c r="Q189" s="18"/>
      <c r="R189" s="18"/>
      <c r="S189" s="18"/>
      <c r="T189" s="18"/>
      <c r="U189" s="18"/>
      <c r="V189" s="18"/>
      <c r="W189" s="18"/>
      <c r="X189" s="21"/>
      <c r="Y189" s="21"/>
      <c r="Z189" s="21"/>
      <c r="AA189" s="21"/>
      <c r="AB189" s="18"/>
      <c r="AC189" s="18"/>
      <c r="AD189" s="18"/>
      <c r="AE189" s="18"/>
      <c r="AF189" s="18"/>
      <c r="AG189" s="18"/>
      <c r="AH189" s="18"/>
      <c r="AI189" s="18"/>
      <c r="AJ189" s="18"/>
      <c r="AK189" s="18"/>
      <c r="AL189" s="21"/>
    </row>
    <row r="190" spans="1:38" ht="14.45" customHeight="1">
      <c r="A190" s="582"/>
      <c r="C190" s="18"/>
      <c r="D190" s="18"/>
      <c r="E190" s="18"/>
      <c r="F190" s="18"/>
      <c r="G190" s="18"/>
      <c r="H190" s="18"/>
      <c r="I190" s="18"/>
      <c r="J190" s="18"/>
      <c r="K190" s="18"/>
      <c r="L190" s="18"/>
      <c r="M190" s="18"/>
      <c r="N190" s="18"/>
      <c r="O190" s="18"/>
      <c r="P190" s="18"/>
      <c r="Q190" s="18"/>
      <c r="R190" s="18"/>
      <c r="S190" s="18"/>
      <c r="T190" s="18"/>
      <c r="U190" s="18"/>
      <c r="V190" s="18"/>
      <c r="W190" s="18"/>
      <c r="X190" s="21"/>
      <c r="Y190" s="21"/>
      <c r="Z190" s="21"/>
      <c r="AA190" s="21"/>
      <c r="AB190" s="18"/>
      <c r="AC190" s="18"/>
      <c r="AD190" s="18"/>
      <c r="AE190" s="18"/>
      <c r="AF190" s="18"/>
      <c r="AG190" s="18"/>
      <c r="AH190" s="18"/>
      <c r="AI190" s="18"/>
      <c r="AJ190" s="18"/>
      <c r="AK190" s="18"/>
      <c r="AL190" s="21"/>
    </row>
    <row r="191" spans="1:38" ht="14.45" customHeight="1">
      <c r="A191" s="582"/>
      <c r="C191" s="18"/>
      <c r="D191" s="18"/>
      <c r="E191" s="18"/>
      <c r="F191" s="18"/>
      <c r="G191" s="18"/>
      <c r="H191" s="18"/>
      <c r="I191" s="18"/>
      <c r="J191" s="18"/>
      <c r="K191" s="18"/>
      <c r="L191" s="18"/>
      <c r="M191" s="18"/>
      <c r="N191" s="18"/>
      <c r="O191" s="18"/>
      <c r="P191" s="18"/>
      <c r="Q191" s="18"/>
      <c r="R191" s="18"/>
      <c r="S191" s="18"/>
      <c r="T191" s="18"/>
      <c r="U191" s="18"/>
      <c r="V191" s="18"/>
      <c r="W191" s="18"/>
      <c r="X191" s="21"/>
      <c r="Y191" s="21"/>
      <c r="Z191" s="21"/>
      <c r="AA191" s="21"/>
      <c r="AB191" s="18"/>
      <c r="AC191" s="18"/>
      <c r="AD191" s="18"/>
      <c r="AE191" s="18"/>
      <c r="AF191" s="18"/>
      <c r="AG191" s="18"/>
      <c r="AH191" s="18"/>
      <c r="AI191" s="18"/>
      <c r="AJ191" s="18"/>
      <c r="AK191" s="18"/>
      <c r="AL191" s="21"/>
    </row>
    <row r="192" spans="1:38" ht="14.45" customHeight="1">
      <c r="A192" s="582"/>
      <c r="C192" s="18"/>
      <c r="D192" s="18"/>
      <c r="E192" s="18"/>
      <c r="F192" s="18"/>
      <c r="G192" s="18"/>
      <c r="H192" s="18"/>
      <c r="I192" s="18"/>
      <c r="J192" s="18"/>
      <c r="K192" s="18"/>
      <c r="L192" s="18"/>
      <c r="M192" s="18"/>
      <c r="N192" s="18"/>
      <c r="O192" s="18"/>
      <c r="P192" s="18"/>
      <c r="Q192" s="18"/>
      <c r="R192" s="18"/>
      <c r="S192" s="18"/>
      <c r="T192" s="18"/>
      <c r="U192" s="18"/>
      <c r="V192" s="18"/>
      <c r="W192" s="18"/>
      <c r="X192" s="21"/>
      <c r="Y192" s="21"/>
      <c r="Z192" s="21"/>
      <c r="AA192" s="21"/>
      <c r="AB192" s="18"/>
      <c r="AC192" s="18"/>
      <c r="AD192" s="18"/>
      <c r="AE192" s="18"/>
      <c r="AF192" s="18"/>
      <c r="AG192" s="18"/>
      <c r="AH192" s="18"/>
      <c r="AI192" s="18"/>
      <c r="AJ192" s="18"/>
      <c r="AK192" s="18"/>
      <c r="AL192" s="21"/>
    </row>
    <row r="193" spans="1:38" ht="14.45" customHeight="1">
      <c r="A193" s="582"/>
      <c r="C193" s="18"/>
      <c r="D193" s="18"/>
      <c r="E193" s="18"/>
      <c r="F193" s="18"/>
      <c r="G193" s="18"/>
      <c r="H193" s="18"/>
      <c r="I193" s="18"/>
      <c r="J193" s="18"/>
      <c r="K193" s="18"/>
      <c r="L193" s="18"/>
      <c r="M193" s="18"/>
      <c r="N193" s="18"/>
      <c r="O193" s="18"/>
      <c r="P193" s="18"/>
      <c r="Q193" s="18"/>
      <c r="R193" s="18"/>
      <c r="S193" s="18"/>
      <c r="T193" s="18"/>
      <c r="U193" s="18"/>
      <c r="V193" s="18"/>
      <c r="W193" s="18"/>
      <c r="X193" s="21"/>
      <c r="Y193" s="21"/>
      <c r="Z193" s="21"/>
      <c r="AA193" s="21"/>
      <c r="AB193" s="18"/>
      <c r="AC193" s="18"/>
      <c r="AD193" s="18"/>
      <c r="AE193" s="18"/>
      <c r="AF193" s="18"/>
      <c r="AG193" s="18"/>
      <c r="AH193" s="18"/>
      <c r="AI193" s="18"/>
      <c r="AJ193" s="18"/>
      <c r="AK193" s="18"/>
      <c r="AL193" s="21"/>
    </row>
    <row r="194" spans="1:38" ht="14.45" customHeight="1">
      <c r="A194" s="582"/>
      <c r="C194" s="18"/>
      <c r="D194" s="18"/>
      <c r="E194" s="18"/>
      <c r="F194" s="18"/>
      <c r="G194" s="18"/>
      <c r="H194" s="18"/>
      <c r="I194" s="18"/>
      <c r="J194" s="18"/>
      <c r="K194" s="18"/>
      <c r="L194" s="18"/>
      <c r="M194" s="18"/>
      <c r="N194" s="18"/>
      <c r="O194" s="18"/>
      <c r="P194" s="18"/>
      <c r="Q194" s="18"/>
      <c r="R194" s="18"/>
      <c r="S194" s="18"/>
      <c r="T194" s="18"/>
      <c r="U194" s="18"/>
      <c r="V194" s="18"/>
      <c r="W194" s="18"/>
      <c r="X194" s="21"/>
      <c r="Y194" s="21"/>
      <c r="Z194" s="21"/>
      <c r="AA194" s="21"/>
      <c r="AB194" s="18"/>
      <c r="AC194" s="18"/>
      <c r="AD194" s="18"/>
      <c r="AE194" s="18"/>
      <c r="AF194" s="18"/>
      <c r="AG194" s="18"/>
      <c r="AH194" s="18"/>
      <c r="AI194" s="18"/>
      <c r="AJ194" s="18"/>
      <c r="AK194" s="18"/>
      <c r="AL194" s="21"/>
    </row>
    <row r="195" spans="1:38" ht="14.45" customHeight="1">
      <c r="A195" s="582"/>
      <c r="C195" s="18"/>
      <c r="D195" s="18"/>
      <c r="E195" s="18"/>
      <c r="F195" s="18"/>
      <c r="G195" s="18"/>
      <c r="H195" s="18"/>
      <c r="I195" s="18"/>
      <c r="J195" s="18"/>
      <c r="K195" s="18"/>
      <c r="L195" s="18"/>
      <c r="M195" s="18"/>
      <c r="N195" s="18"/>
      <c r="O195" s="18"/>
      <c r="P195" s="18"/>
      <c r="Q195" s="18"/>
      <c r="R195" s="18"/>
      <c r="S195" s="18"/>
      <c r="T195" s="18"/>
      <c r="U195" s="18"/>
      <c r="V195" s="18"/>
      <c r="W195" s="18"/>
      <c r="X195" s="21"/>
      <c r="Y195" s="21"/>
      <c r="Z195" s="21"/>
      <c r="AA195" s="21"/>
      <c r="AB195" s="18"/>
      <c r="AC195" s="18"/>
      <c r="AD195" s="18"/>
      <c r="AE195" s="18"/>
      <c r="AF195" s="18"/>
      <c r="AG195" s="18"/>
      <c r="AH195" s="18"/>
      <c r="AI195" s="18"/>
      <c r="AJ195" s="18"/>
      <c r="AK195" s="18"/>
      <c r="AL195" s="21"/>
    </row>
    <row r="196" spans="1:38" ht="14.45" customHeight="1">
      <c r="A196" s="582"/>
      <c r="C196" s="18"/>
      <c r="D196" s="18"/>
      <c r="E196" s="18"/>
      <c r="F196" s="18"/>
      <c r="G196" s="18"/>
      <c r="H196" s="18"/>
      <c r="I196" s="18"/>
      <c r="J196" s="18"/>
      <c r="K196" s="18"/>
      <c r="L196" s="18"/>
      <c r="M196" s="18"/>
      <c r="N196" s="18"/>
      <c r="O196" s="18"/>
      <c r="P196" s="18"/>
      <c r="Q196" s="18"/>
      <c r="R196" s="18"/>
      <c r="S196" s="18"/>
      <c r="T196" s="18"/>
      <c r="U196" s="18"/>
      <c r="V196" s="18"/>
      <c r="W196" s="18"/>
      <c r="X196" s="21"/>
      <c r="Y196" s="21"/>
      <c r="Z196" s="21"/>
      <c r="AA196" s="21"/>
      <c r="AB196" s="18"/>
      <c r="AC196" s="18"/>
      <c r="AD196" s="18"/>
      <c r="AE196" s="18"/>
      <c r="AF196" s="18"/>
      <c r="AG196" s="18"/>
      <c r="AH196" s="18"/>
      <c r="AI196" s="18"/>
      <c r="AJ196" s="18"/>
      <c r="AK196" s="18"/>
      <c r="AL196" s="21"/>
    </row>
    <row r="197" spans="1:38" ht="14.45" customHeight="1">
      <c r="A197" s="582"/>
      <c r="C197" s="18"/>
      <c r="D197" s="18"/>
      <c r="E197" s="18"/>
      <c r="F197" s="18"/>
      <c r="G197" s="18"/>
      <c r="H197" s="18"/>
      <c r="I197" s="18"/>
      <c r="J197" s="18"/>
      <c r="K197" s="18"/>
      <c r="L197" s="18"/>
      <c r="M197" s="18"/>
      <c r="N197" s="18"/>
      <c r="O197" s="18"/>
      <c r="P197" s="18"/>
      <c r="Q197" s="18"/>
      <c r="R197" s="18"/>
      <c r="S197" s="18"/>
      <c r="T197" s="18"/>
      <c r="U197" s="18"/>
      <c r="V197" s="18"/>
      <c r="W197" s="18"/>
      <c r="X197" s="21"/>
      <c r="Y197" s="21"/>
      <c r="Z197" s="21"/>
      <c r="AA197" s="21"/>
      <c r="AB197" s="18"/>
      <c r="AC197" s="18"/>
      <c r="AD197" s="18"/>
      <c r="AE197" s="18"/>
      <c r="AF197" s="18"/>
      <c r="AG197" s="18"/>
      <c r="AH197" s="18"/>
      <c r="AI197" s="18"/>
      <c r="AJ197" s="18"/>
      <c r="AK197" s="18"/>
      <c r="AL197" s="21"/>
    </row>
    <row r="198" spans="1:38" ht="14.45" customHeight="1">
      <c r="A198" s="582"/>
      <c r="C198" s="18"/>
      <c r="D198" s="18"/>
      <c r="E198" s="18"/>
      <c r="F198" s="18"/>
      <c r="G198" s="18"/>
      <c r="H198" s="18"/>
      <c r="I198" s="18"/>
      <c r="J198" s="18"/>
      <c r="K198" s="18"/>
      <c r="L198" s="18"/>
      <c r="M198" s="18"/>
      <c r="N198" s="18"/>
      <c r="O198" s="18"/>
      <c r="P198" s="18"/>
      <c r="Q198" s="18"/>
      <c r="R198" s="18"/>
      <c r="S198" s="18"/>
      <c r="T198" s="18"/>
      <c r="U198" s="18"/>
      <c r="V198" s="18"/>
      <c r="W198" s="18"/>
      <c r="X198" s="21"/>
      <c r="Y198" s="21"/>
      <c r="Z198" s="21"/>
      <c r="AA198" s="21"/>
      <c r="AB198" s="18"/>
      <c r="AC198" s="18"/>
      <c r="AD198" s="18"/>
      <c r="AE198" s="18"/>
      <c r="AF198" s="18"/>
      <c r="AG198" s="18"/>
      <c r="AH198" s="18"/>
      <c r="AI198" s="18"/>
      <c r="AJ198" s="18"/>
      <c r="AK198" s="18"/>
      <c r="AL198" s="21"/>
    </row>
    <row r="199" spans="1:38" ht="14.45" customHeight="1">
      <c r="A199" s="582"/>
      <c r="C199" s="18"/>
      <c r="D199" s="18"/>
      <c r="E199" s="18"/>
      <c r="F199" s="18"/>
      <c r="G199" s="18"/>
      <c r="H199" s="18"/>
      <c r="I199" s="18"/>
      <c r="J199" s="18"/>
      <c r="K199" s="18"/>
      <c r="L199" s="18"/>
      <c r="M199" s="18"/>
      <c r="N199" s="18"/>
      <c r="O199" s="18"/>
      <c r="P199" s="18"/>
      <c r="Q199" s="18"/>
      <c r="R199" s="18"/>
      <c r="S199" s="18"/>
      <c r="T199" s="18"/>
      <c r="U199" s="18"/>
      <c r="V199" s="18"/>
      <c r="W199" s="18"/>
      <c r="X199" s="21"/>
      <c r="Y199" s="21"/>
      <c r="Z199" s="21"/>
      <c r="AA199" s="21"/>
      <c r="AB199" s="18"/>
      <c r="AC199" s="18"/>
      <c r="AD199" s="18"/>
      <c r="AE199" s="18"/>
      <c r="AF199" s="18"/>
      <c r="AG199" s="18"/>
      <c r="AH199" s="18"/>
      <c r="AI199" s="18"/>
      <c r="AJ199" s="18"/>
      <c r="AK199" s="18"/>
      <c r="AL199" s="21"/>
    </row>
    <row r="200" spans="1:38" ht="14.45" customHeight="1">
      <c r="A200" s="582"/>
      <c r="C200" s="18"/>
      <c r="D200" s="18"/>
      <c r="E200" s="18"/>
      <c r="F200" s="18"/>
      <c r="G200" s="18"/>
      <c r="H200" s="18"/>
      <c r="I200" s="18"/>
      <c r="J200" s="18"/>
      <c r="K200" s="18"/>
      <c r="L200" s="18"/>
      <c r="M200" s="18"/>
      <c r="N200" s="18"/>
      <c r="O200" s="18"/>
      <c r="P200" s="18"/>
      <c r="Q200" s="18"/>
      <c r="R200" s="18"/>
      <c r="S200" s="18"/>
      <c r="T200" s="18"/>
      <c r="U200" s="18"/>
      <c r="V200" s="18"/>
      <c r="W200" s="18"/>
      <c r="X200" s="21"/>
      <c r="Y200" s="21"/>
      <c r="Z200" s="21"/>
      <c r="AA200" s="21"/>
      <c r="AB200" s="18"/>
      <c r="AC200" s="18"/>
      <c r="AD200" s="18"/>
      <c r="AE200" s="18"/>
      <c r="AF200" s="18"/>
      <c r="AG200" s="18"/>
      <c r="AH200" s="18"/>
      <c r="AI200" s="18"/>
      <c r="AJ200" s="18"/>
      <c r="AK200" s="18"/>
      <c r="AL200" s="21"/>
    </row>
    <row r="201" spans="1:38" ht="14.45" customHeight="1">
      <c r="A201" s="582"/>
      <c r="C201" s="18"/>
      <c r="D201" s="18"/>
      <c r="E201" s="18"/>
      <c r="F201" s="18"/>
      <c r="G201" s="18"/>
      <c r="H201" s="18"/>
      <c r="I201" s="18"/>
      <c r="J201" s="18"/>
      <c r="K201" s="18"/>
      <c r="L201" s="18"/>
      <c r="M201" s="18"/>
      <c r="N201" s="18"/>
      <c r="O201" s="18"/>
      <c r="P201" s="18"/>
      <c r="Q201" s="18"/>
      <c r="R201" s="18"/>
      <c r="S201" s="18"/>
      <c r="T201" s="18"/>
      <c r="U201" s="18"/>
      <c r="V201" s="18"/>
      <c r="W201" s="18"/>
      <c r="X201" s="21"/>
      <c r="Y201" s="21"/>
      <c r="Z201" s="21"/>
      <c r="AA201" s="21"/>
      <c r="AB201" s="18"/>
      <c r="AC201" s="18"/>
      <c r="AD201" s="18"/>
      <c r="AE201" s="18"/>
      <c r="AF201" s="18"/>
      <c r="AG201" s="18"/>
      <c r="AH201" s="18"/>
      <c r="AI201" s="18"/>
      <c r="AJ201" s="18"/>
      <c r="AK201" s="18"/>
      <c r="AL201" s="21"/>
    </row>
    <row r="202" spans="1:38" ht="14.45" customHeight="1">
      <c r="A202" s="582"/>
      <c r="C202" s="18"/>
      <c r="D202" s="18"/>
      <c r="E202" s="18"/>
      <c r="F202" s="18"/>
      <c r="G202" s="18"/>
      <c r="H202" s="18"/>
      <c r="I202" s="18"/>
      <c r="J202" s="18"/>
      <c r="K202" s="18"/>
      <c r="L202" s="18"/>
      <c r="M202" s="18"/>
      <c r="N202" s="18"/>
      <c r="O202" s="18"/>
      <c r="P202" s="18"/>
      <c r="Q202" s="18"/>
      <c r="R202" s="18"/>
      <c r="S202" s="18"/>
      <c r="T202" s="18"/>
      <c r="U202" s="18"/>
      <c r="V202" s="18"/>
      <c r="W202" s="18"/>
      <c r="X202" s="21"/>
      <c r="Y202" s="21"/>
      <c r="Z202" s="21"/>
      <c r="AA202" s="21"/>
      <c r="AB202" s="18"/>
      <c r="AC202" s="18"/>
      <c r="AD202" s="18"/>
      <c r="AE202" s="18"/>
      <c r="AF202" s="18"/>
      <c r="AG202" s="18"/>
      <c r="AH202" s="18"/>
      <c r="AI202" s="18"/>
      <c r="AJ202" s="18"/>
      <c r="AK202" s="18"/>
      <c r="AL202" s="21"/>
    </row>
    <row r="203" spans="1:38" ht="14.45" customHeight="1">
      <c r="A203" s="582"/>
      <c r="C203" s="18"/>
      <c r="D203" s="18"/>
      <c r="E203" s="18"/>
      <c r="F203" s="18"/>
      <c r="G203" s="18"/>
      <c r="H203" s="18"/>
      <c r="I203" s="18"/>
      <c r="J203" s="18"/>
      <c r="K203" s="18"/>
      <c r="L203" s="18"/>
      <c r="M203" s="18"/>
      <c r="N203" s="18"/>
      <c r="O203" s="18"/>
      <c r="P203" s="18"/>
      <c r="Q203" s="18"/>
      <c r="R203" s="18"/>
      <c r="S203" s="18"/>
      <c r="T203" s="18"/>
      <c r="U203" s="18"/>
      <c r="V203" s="18"/>
      <c r="W203" s="18"/>
      <c r="X203" s="21"/>
      <c r="Y203" s="21"/>
      <c r="Z203" s="21"/>
      <c r="AA203" s="21"/>
      <c r="AB203" s="18"/>
      <c r="AC203" s="18"/>
      <c r="AD203" s="18"/>
      <c r="AE203" s="18"/>
      <c r="AF203" s="18"/>
      <c r="AG203" s="18"/>
      <c r="AH203" s="18"/>
      <c r="AI203" s="18"/>
      <c r="AJ203" s="18"/>
      <c r="AK203" s="18"/>
      <c r="AL203" s="21"/>
    </row>
    <row r="204" spans="1:38" ht="14.45" customHeight="1">
      <c r="A204" s="582"/>
      <c r="C204" s="18"/>
      <c r="D204" s="18"/>
      <c r="E204" s="18"/>
      <c r="F204" s="18"/>
      <c r="G204" s="18"/>
      <c r="H204" s="18"/>
      <c r="I204" s="18"/>
      <c r="J204" s="18"/>
      <c r="K204" s="18"/>
      <c r="L204" s="18"/>
      <c r="M204" s="18"/>
      <c r="N204" s="18"/>
      <c r="O204" s="18"/>
      <c r="P204" s="18"/>
      <c r="Q204" s="18"/>
      <c r="R204" s="18"/>
      <c r="S204" s="18"/>
      <c r="T204" s="18"/>
      <c r="U204" s="18"/>
      <c r="V204" s="18"/>
      <c r="W204" s="18"/>
      <c r="X204" s="21"/>
      <c r="Y204" s="21"/>
      <c r="Z204" s="21"/>
      <c r="AA204" s="21"/>
      <c r="AB204" s="18"/>
      <c r="AC204" s="18"/>
      <c r="AD204" s="18"/>
      <c r="AE204" s="18"/>
      <c r="AF204" s="18"/>
      <c r="AG204" s="18"/>
      <c r="AH204" s="18"/>
      <c r="AI204" s="18"/>
      <c r="AJ204" s="18"/>
      <c r="AK204" s="18"/>
      <c r="AL204" s="21"/>
    </row>
    <row r="205" spans="1:38" ht="14.45" customHeight="1">
      <c r="A205" s="582"/>
      <c r="C205" s="18"/>
      <c r="D205" s="18"/>
      <c r="E205" s="18"/>
      <c r="F205" s="18"/>
      <c r="G205" s="18"/>
      <c r="H205" s="18"/>
      <c r="I205" s="18"/>
      <c r="J205" s="18"/>
      <c r="K205" s="18"/>
      <c r="L205" s="18"/>
      <c r="M205" s="18"/>
      <c r="N205" s="18"/>
      <c r="O205" s="18"/>
      <c r="P205" s="18"/>
      <c r="Q205" s="18"/>
      <c r="R205" s="18"/>
      <c r="S205" s="18"/>
      <c r="T205" s="18"/>
      <c r="U205" s="18"/>
      <c r="V205" s="18"/>
      <c r="W205" s="18"/>
      <c r="X205" s="21"/>
      <c r="Y205" s="21"/>
      <c r="Z205" s="21"/>
      <c r="AA205" s="21"/>
      <c r="AB205" s="18"/>
      <c r="AC205" s="18"/>
      <c r="AD205" s="18"/>
      <c r="AE205" s="18"/>
      <c r="AF205" s="18"/>
      <c r="AG205" s="18"/>
      <c r="AH205" s="18"/>
      <c r="AI205" s="18"/>
      <c r="AJ205" s="18"/>
      <c r="AK205" s="18"/>
      <c r="AL205" s="21"/>
    </row>
    <row r="206" spans="1:38" ht="14.45" customHeight="1">
      <c r="A206" s="582"/>
      <c r="C206" s="18"/>
      <c r="D206" s="18"/>
      <c r="E206" s="18"/>
      <c r="F206" s="18"/>
      <c r="G206" s="18"/>
      <c r="H206" s="18"/>
      <c r="I206" s="18"/>
      <c r="J206" s="18"/>
      <c r="K206" s="18"/>
      <c r="L206" s="18"/>
      <c r="M206" s="18"/>
      <c r="N206" s="18"/>
      <c r="O206" s="18"/>
      <c r="P206" s="18"/>
      <c r="Q206" s="18"/>
      <c r="R206" s="18"/>
      <c r="S206" s="18"/>
      <c r="T206" s="18"/>
      <c r="U206" s="18"/>
      <c r="V206" s="18"/>
      <c r="W206" s="18"/>
      <c r="X206" s="21"/>
      <c r="Y206" s="21"/>
      <c r="Z206" s="21"/>
      <c r="AA206" s="21"/>
      <c r="AB206" s="18"/>
      <c r="AC206" s="18"/>
      <c r="AD206" s="18"/>
      <c r="AE206" s="18"/>
      <c r="AF206" s="18"/>
      <c r="AG206" s="18"/>
      <c r="AH206" s="18"/>
      <c r="AI206" s="18"/>
      <c r="AJ206" s="18"/>
      <c r="AK206" s="18"/>
      <c r="AL206" s="21"/>
    </row>
    <row r="207" spans="1:38" ht="14.45" customHeight="1">
      <c r="A207" s="582"/>
      <c r="C207" s="18"/>
      <c r="D207" s="18"/>
      <c r="E207" s="18"/>
      <c r="F207" s="18"/>
      <c r="G207" s="18"/>
      <c r="H207" s="18"/>
      <c r="I207" s="18"/>
      <c r="J207" s="18"/>
      <c r="K207" s="18"/>
      <c r="L207" s="18"/>
      <c r="M207" s="18"/>
      <c r="N207" s="18"/>
      <c r="O207" s="18"/>
      <c r="P207" s="18"/>
      <c r="Q207" s="18"/>
      <c r="R207" s="18"/>
      <c r="S207" s="18"/>
      <c r="T207" s="18"/>
      <c r="U207" s="18"/>
      <c r="V207" s="18"/>
      <c r="W207" s="18"/>
      <c r="X207" s="21"/>
      <c r="Y207" s="21"/>
      <c r="Z207" s="21"/>
      <c r="AA207" s="21"/>
      <c r="AB207" s="18"/>
      <c r="AC207" s="18"/>
      <c r="AD207" s="18"/>
      <c r="AE207" s="18"/>
      <c r="AF207" s="18"/>
      <c r="AG207" s="18"/>
      <c r="AH207" s="18"/>
      <c r="AI207" s="18"/>
      <c r="AJ207" s="18"/>
      <c r="AK207" s="18"/>
      <c r="AL207" s="21"/>
    </row>
    <row r="208" spans="1:38" ht="14.45" customHeight="1">
      <c r="A208" s="582"/>
      <c r="C208" s="18"/>
      <c r="D208" s="18"/>
      <c r="E208" s="18"/>
      <c r="F208" s="18"/>
      <c r="G208" s="18"/>
      <c r="H208" s="18"/>
      <c r="I208" s="18"/>
      <c r="J208" s="18"/>
      <c r="K208" s="18"/>
      <c r="L208" s="18"/>
      <c r="M208" s="18"/>
      <c r="N208" s="18"/>
      <c r="O208" s="18"/>
      <c r="P208" s="18"/>
      <c r="Q208" s="18"/>
      <c r="R208" s="18"/>
      <c r="S208" s="18"/>
      <c r="T208" s="18"/>
      <c r="U208" s="18"/>
      <c r="V208" s="18"/>
      <c r="W208" s="18"/>
      <c r="X208" s="21"/>
      <c r="Y208" s="21"/>
      <c r="Z208" s="21"/>
      <c r="AA208" s="21"/>
      <c r="AB208" s="18"/>
      <c r="AC208" s="18"/>
      <c r="AD208" s="18"/>
      <c r="AE208" s="18"/>
      <c r="AF208" s="18"/>
      <c r="AG208" s="18"/>
      <c r="AH208" s="18"/>
      <c r="AI208" s="18"/>
      <c r="AJ208" s="18"/>
      <c r="AK208" s="18"/>
      <c r="AL208" s="21"/>
    </row>
    <row r="209" spans="1:38" ht="14.45" customHeight="1">
      <c r="A209" s="582"/>
      <c r="C209" s="18"/>
      <c r="D209" s="18"/>
      <c r="E209" s="18"/>
      <c r="F209" s="18"/>
      <c r="G209" s="18"/>
      <c r="H209" s="18"/>
      <c r="I209" s="18"/>
      <c r="J209" s="18"/>
      <c r="K209" s="18"/>
      <c r="L209" s="18"/>
      <c r="M209" s="18"/>
      <c r="N209" s="18"/>
      <c r="O209" s="18"/>
      <c r="P209" s="18"/>
      <c r="Q209" s="18"/>
      <c r="R209" s="18"/>
      <c r="S209" s="18"/>
      <c r="T209" s="18"/>
      <c r="U209" s="18"/>
      <c r="V209" s="18"/>
      <c r="W209" s="18"/>
      <c r="X209" s="21"/>
      <c r="Y209" s="21"/>
      <c r="Z209" s="21"/>
      <c r="AA209" s="21"/>
      <c r="AB209" s="18"/>
      <c r="AC209" s="18"/>
      <c r="AD209" s="18"/>
      <c r="AE209" s="18"/>
      <c r="AF209" s="18"/>
      <c r="AG209" s="18"/>
      <c r="AH209" s="18"/>
      <c r="AI209" s="18"/>
      <c r="AJ209" s="18"/>
      <c r="AK209" s="18"/>
      <c r="AL209" s="21"/>
    </row>
    <row r="210" spans="1:38" ht="14.45" customHeight="1">
      <c r="A210" s="582"/>
      <c r="C210" s="18"/>
      <c r="D210" s="18"/>
      <c r="E210" s="18"/>
      <c r="F210" s="18"/>
      <c r="G210" s="18"/>
      <c r="H210" s="18"/>
      <c r="I210" s="18"/>
      <c r="J210" s="18"/>
      <c r="K210" s="18"/>
      <c r="L210" s="18"/>
      <c r="M210" s="18"/>
      <c r="N210" s="18"/>
      <c r="O210" s="18"/>
      <c r="P210" s="18"/>
      <c r="Q210" s="18"/>
      <c r="R210" s="18"/>
      <c r="S210" s="18"/>
      <c r="T210" s="18"/>
      <c r="U210" s="18"/>
      <c r="V210" s="18"/>
      <c r="W210" s="18"/>
      <c r="X210" s="21"/>
      <c r="Y210" s="21"/>
      <c r="Z210" s="21"/>
      <c r="AA210" s="21"/>
      <c r="AB210" s="18"/>
      <c r="AC210" s="18"/>
      <c r="AD210" s="18"/>
      <c r="AE210" s="18"/>
      <c r="AF210" s="18"/>
      <c r="AG210" s="18"/>
      <c r="AH210" s="18"/>
      <c r="AI210" s="18"/>
      <c r="AJ210" s="18"/>
      <c r="AK210" s="18"/>
      <c r="AL210" s="21"/>
    </row>
    <row r="211" spans="1:38" ht="14.45" customHeight="1">
      <c r="A211" s="582"/>
      <c r="C211" s="18"/>
      <c r="D211" s="18"/>
      <c r="E211" s="18"/>
      <c r="F211" s="18"/>
      <c r="G211" s="18"/>
      <c r="H211" s="18"/>
      <c r="I211" s="18"/>
      <c r="J211" s="18"/>
      <c r="K211" s="18"/>
      <c r="L211" s="18"/>
      <c r="M211" s="18"/>
      <c r="N211" s="18"/>
      <c r="O211" s="18"/>
      <c r="P211" s="18"/>
      <c r="Q211" s="18"/>
      <c r="R211" s="18"/>
      <c r="S211" s="18"/>
      <c r="T211" s="18"/>
      <c r="U211" s="18"/>
      <c r="V211" s="18"/>
      <c r="W211" s="18"/>
      <c r="X211" s="21"/>
      <c r="Y211" s="21"/>
      <c r="Z211" s="21"/>
      <c r="AA211" s="21"/>
      <c r="AB211" s="18"/>
      <c r="AC211" s="18"/>
      <c r="AD211" s="18"/>
      <c r="AE211" s="18"/>
      <c r="AF211" s="18"/>
      <c r="AG211" s="18"/>
      <c r="AH211" s="18"/>
      <c r="AI211" s="18"/>
      <c r="AJ211" s="18"/>
      <c r="AK211" s="18"/>
      <c r="AL211" s="21"/>
    </row>
    <row r="212" spans="1:38" ht="14.45" customHeight="1">
      <c r="A212" s="582"/>
      <c r="C212" s="18"/>
      <c r="D212" s="18"/>
      <c r="E212" s="18"/>
      <c r="F212" s="18"/>
      <c r="G212" s="18"/>
      <c r="H212" s="18"/>
      <c r="I212" s="18"/>
      <c r="J212" s="18"/>
      <c r="K212" s="18"/>
      <c r="L212" s="18"/>
      <c r="M212" s="18"/>
      <c r="N212" s="18"/>
      <c r="O212" s="18"/>
      <c r="P212" s="18"/>
      <c r="Q212" s="18"/>
      <c r="R212" s="18"/>
      <c r="S212" s="18"/>
      <c r="T212" s="18"/>
      <c r="U212" s="18"/>
      <c r="V212" s="18"/>
      <c r="W212" s="18"/>
      <c r="X212" s="21"/>
      <c r="Y212" s="21"/>
      <c r="Z212" s="21"/>
      <c r="AA212" s="21"/>
      <c r="AB212" s="18"/>
      <c r="AC212" s="18"/>
      <c r="AD212" s="18"/>
      <c r="AE212" s="18"/>
      <c r="AF212" s="18"/>
      <c r="AG212" s="18"/>
      <c r="AH212" s="18"/>
      <c r="AI212" s="18"/>
      <c r="AJ212" s="18"/>
      <c r="AK212" s="18"/>
      <c r="AL212" s="21"/>
    </row>
    <row r="213" spans="1:38" ht="14.45" customHeight="1">
      <c r="A213" s="582"/>
      <c r="C213" s="18"/>
      <c r="D213" s="18"/>
      <c r="E213" s="18"/>
      <c r="F213" s="18"/>
      <c r="G213" s="18"/>
      <c r="H213" s="18"/>
      <c r="I213" s="18"/>
      <c r="J213" s="18"/>
      <c r="K213" s="18"/>
      <c r="L213" s="18"/>
      <c r="M213" s="18"/>
      <c r="N213" s="18"/>
      <c r="O213" s="18"/>
      <c r="P213" s="18"/>
      <c r="Q213" s="18"/>
      <c r="R213" s="18"/>
      <c r="S213" s="18"/>
      <c r="T213" s="18"/>
      <c r="U213" s="18"/>
      <c r="V213" s="18"/>
      <c r="W213" s="18"/>
      <c r="X213" s="21"/>
      <c r="Y213" s="21"/>
      <c r="Z213" s="21"/>
      <c r="AA213" s="21"/>
      <c r="AB213" s="18"/>
      <c r="AC213" s="18"/>
      <c r="AD213" s="18"/>
      <c r="AE213" s="18"/>
      <c r="AF213" s="18"/>
      <c r="AG213" s="18"/>
      <c r="AH213" s="18"/>
      <c r="AI213" s="18"/>
      <c r="AJ213" s="18"/>
      <c r="AK213" s="18"/>
      <c r="AL213" s="21"/>
    </row>
    <row r="214" spans="1:38" ht="14.45" customHeight="1">
      <c r="A214" s="582"/>
      <c r="C214" s="18"/>
      <c r="D214" s="18"/>
      <c r="E214" s="18"/>
      <c r="F214" s="18"/>
      <c r="G214" s="18"/>
      <c r="H214" s="18"/>
      <c r="I214" s="18"/>
      <c r="J214" s="18"/>
      <c r="K214" s="18"/>
      <c r="L214" s="18"/>
      <c r="M214" s="18"/>
      <c r="N214" s="18"/>
      <c r="O214" s="18"/>
      <c r="P214" s="18"/>
      <c r="Q214" s="18"/>
      <c r="R214" s="18"/>
      <c r="S214" s="18"/>
      <c r="T214" s="18"/>
      <c r="U214" s="18"/>
      <c r="V214" s="18"/>
      <c r="W214" s="18"/>
      <c r="X214" s="21"/>
      <c r="Y214" s="21"/>
      <c r="Z214" s="21"/>
      <c r="AA214" s="21"/>
      <c r="AB214" s="18"/>
      <c r="AC214" s="18"/>
      <c r="AD214" s="18"/>
      <c r="AE214" s="18"/>
      <c r="AF214" s="18"/>
      <c r="AG214" s="18"/>
      <c r="AH214" s="18"/>
      <c r="AI214" s="18"/>
      <c r="AJ214" s="18"/>
      <c r="AK214" s="18"/>
      <c r="AL214" s="21"/>
    </row>
    <row r="215" spans="1:38" ht="14.45" customHeight="1">
      <c r="A215" s="582"/>
      <c r="C215" s="18"/>
      <c r="D215" s="18"/>
      <c r="E215" s="18"/>
      <c r="F215" s="18"/>
      <c r="G215" s="18"/>
      <c r="H215" s="18"/>
      <c r="I215" s="18"/>
      <c r="J215" s="18"/>
      <c r="K215" s="18"/>
      <c r="L215" s="18"/>
      <c r="M215" s="18"/>
      <c r="N215" s="18"/>
      <c r="O215" s="18"/>
      <c r="P215" s="18"/>
      <c r="Q215" s="18"/>
      <c r="R215" s="18"/>
      <c r="S215" s="18"/>
      <c r="T215" s="18"/>
      <c r="U215" s="18"/>
      <c r="V215" s="18"/>
      <c r="W215" s="18"/>
      <c r="X215" s="21"/>
      <c r="Y215" s="21"/>
      <c r="Z215" s="21"/>
      <c r="AA215" s="21"/>
      <c r="AB215" s="18"/>
      <c r="AC215" s="18"/>
      <c r="AD215" s="18"/>
      <c r="AE215" s="18"/>
      <c r="AF215" s="18"/>
      <c r="AG215" s="18"/>
      <c r="AH215" s="18"/>
      <c r="AI215" s="18"/>
      <c r="AJ215" s="18"/>
      <c r="AK215" s="18"/>
      <c r="AL215" s="21"/>
    </row>
    <row r="216" spans="1:38" ht="14.45" customHeight="1">
      <c r="A216" s="582"/>
      <c r="C216" s="18"/>
      <c r="D216" s="18"/>
      <c r="E216" s="18"/>
      <c r="F216" s="18"/>
      <c r="G216" s="18"/>
      <c r="H216" s="18"/>
      <c r="I216" s="18"/>
      <c r="J216" s="18"/>
      <c r="K216" s="18"/>
      <c r="L216" s="18"/>
      <c r="M216" s="18"/>
      <c r="N216" s="18"/>
      <c r="O216" s="18"/>
      <c r="P216" s="18"/>
      <c r="Q216" s="18"/>
      <c r="R216" s="18"/>
      <c r="S216" s="18"/>
      <c r="T216" s="18"/>
      <c r="U216" s="18"/>
      <c r="V216" s="18"/>
      <c r="W216" s="18"/>
      <c r="X216" s="21"/>
      <c r="Y216" s="21"/>
      <c r="Z216" s="21"/>
      <c r="AA216" s="21"/>
      <c r="AB216" s="18"/>
      <c r="AC216" s="18"/>
      <c r="AD216" s="18"/>
      <c r="AE216" s="18"/>
      <c r="AF216" s="18"/>
      <c r="AG216" s="18"/>
      <c r="AH216" s="18"/>
      <c r="AI216" s="18"/>
      <c r="AJ216" s="18"/>
      <c r="AK216" s="18"/>
      <c r="AL216" s="21"/>
    </row>
    <row r="217" spans="1:38" ht="14.45" customHeight="1">
      <c r="A217" s="582"/>
      <c r="C217" s="18"/>
      <c r="D217" s="18"/>
      <c r="E217" s="18"/>
      <c r="F217" s="18"/>
      <c r="G217" s="18"/>
      <c r="H217" s="18"/>
      <c r="I217" s="18"/>
      <c r="J217" s="18"/>
      <c r="K217" s="18"/>
      <c r="L217" s="18"/>
      <c r="M217" s="18"/>
      <c r="N217" s="18"/>
      <c r="O217" s="18"/>
      <c r="P217" s="18"/>
      <c r="Q217" s="18"/>
      <c r="R217" s="18"/>
      <c r="S217" s="18"/>
      <c r="T217" s="18"/>
      <c r="U217" s="18"/>
      <c r="V217" s="18"/>
      <c r="W217" s="18"/>
      <c r="X217" s="21"/>
      <c r="Y217" s="21"/>
      <c r="Z217" s="21"/>
      <c r="AA217" s="21"/>
      <c r="AB217" s="18"/>
      <c r="AC217" s="18"/>
      <c r="AD217" s="18"/>
      <c r="AE217" s="18"/>
      <c r="AF217" s="18"/>
      <c r="AG217" s="18"/>
      <c r="AH217" s="18"/>
      <c r="AI217" s="18"/>
      <c r="AJ217" s="18"/>
      <c r="AK217" s="18"/>
      <c r="AL217" s="21"/>
    </row>
    <row r="218" spans="1:38" ht="14.45" customHeight="1">
      <c r="A218" s="582"/>
      <c r="C218" s="18"/>
      <c r="D218" s="18"/>
      <c r="E218" s="18"/>
      <c r="F218" s="18"/>
      <c r="G218" s="18"/>
      <c r="H218" s="18"/>
      <c r="I218" s="18"/>
      <c r="J218" s="18"/>
      <c r="K218" s="18"/>
      <c r="L218" s="18"/>
      <c r="M218" s="18"/>
      <c r="N218" s="18"/>
      <c r="O218" s="18"/>
      <c r="P218" s="18"/>
      <c r="Q218" s="18"/>
      <c r="R218" s="18"/>
      <c r="S218" s="18"/>
      <c r="T218" s="18"/>
      <c r="U218" s="18"/>
      <c r="V218" s="18"/>
      <c r="W218" s="18"/>
      <c r="X218" s="21"/>
      <c r="Y218" s="21"/>
      <c r="Z218" s="21"/>
      <c r="AA218" s="21"/>
      <c r="AB218" s="18"/>
      <c r="AC218" s="18"/>
      <c r="AD218" s="18"/>
      <c r="AE218" s="18"/>
      <c r="AF218" s="18"/>
      <c r="AG218" s="18"/>
      <c r="AH218" s="18"/>
      <c r="AI218" s="18"/>
      <c r="AJ218" s="18"/>
      <c r="AK218" s="18"/>
      <c r="AL218" s="21"/>
    </row>
    <row r="219" spans="1:38" ht="14.45" customHeight="1">
      <c r="A219" s="582"/>
      <c r="C219" s="18"/>
      <c r="D219" s="18"/>
      <c r="E219" s="18"/>
      <c r="F219" s="18"/>
      <c r="G219" s="18"/>
      <c r="H219" s="18"/>
      <c r="I219" s="18"/>
      <c r="J219" s="18"/>
      <c r="K219" s="18"/>
      <c r="L219" s="18"/>
      <c r="M219" s="18"/>
      <c r="N219" s="18"/>
      <c r="O219" s="18"/>
      <c r="P219" s="18"/>
      <c r="Q219" s="18"/>
      <c r="R219" s="18"/>
      <c r="S219" s="18"/>
      <c r="T219" s="18"/>
      <c r="U219" s="18"/>
      <c r="V219" s="18"/>
      <c r="W219" s="18"/>
      <c r="X219" s="21"/>
      <c r="Y219" s="21"/>
      <c r="Z219" s="21"/>
      <c r="AA219" s="21"/>
      <c r="AB219" s="18"/>
      <c r="AC219" s="18"/>
      <c r="AD219" s="18"/>
      <c r="AE219" s="18"/>
      <c r="AF219" s="18"/>
      <c r="AG219" s="18"/>
      <c r="AH219" s="18"/>
      <c r="AI219" s="18"/>
      <c r="AJ219" s="18"/>
      <c r="AK219" s="18"/>
      <c r="AL219" s="21"/>
    </row>
    <row r="220" spans="1:38" ht="14.45" customHeight="1">
      <c r="A220" s="582"/>
      <c r="C220" s="18"/>
      <c r="D220" s="18"/>
      <c r="E220" s="18"/>
      <c r="F220" s="18"/>
      <c r="G220" s="18"/>
      <c r="H220" s="18"/>
      <c r="I220" s="18"/>
      <c r="J220" s="18"/>
      <c r="K220" s="18"/>
      <c r="L220" s="18"/>
      <c r="M220" s="18"/>
      <c r="N220" s="18"/>
      <c r="O220" s="18"/>
      <c r="P220" s="18"/>
      <c r="Q220" s="18"/>
      <c r="R220" s="18"/>
      <c r="S220" s="18"/>
      <c r="T220" s="18"/>
      <c r="U220" s="18"/>
      <c r="V220" s="18"/>
      <c r="W220" s="18"/>
      <c r="X220" s="21"/>
      <c r="Y220" s="21"/>
      <c r="Z220" s="21"/>
      <c r="AA220" s="21"/>
      <c r="AB220" s="18"/>
      <c r="AC220" s="18"/>
      <c r="AD220" s="18"/>
      <c r="AE220" s="18"/>
      <c r="AF220" s="18"/>
      <c r="AG220" s="18"/>
      <c r="AH220" s="18"/>
      <c r="AI220" s="18"/>
      <c r="AJ220" s="18"/>
      <c r="AK220" s="18"/>
      <c r="AL220" s="21"/>
    </row>
    <row r="221" spans="1:38" ht="14.45" customHeight="1">
      <c r="A221" s="582"/>
      <c r="C221" s="18"/>
      <c r="D221" s="18"/>
      <c r="E221" s="18"/>
      <c r="F221" s="18"/>
      <c r="G221" s="18"/>
      <c r="H221" s="18"/>
      <c r="I221" s="18"/>
      <c r="J221" s="18"/>
      <c r="K221" s="18"/>
      <c r="L221" s="18"/>
      <c r="M221" s="18"/>
      <c r="N221" s="18"/>
      <c r="O221" s="18"/>
      <c r="P221" s="18"/>
      <c r="Q221" s="18"/>
      <c r="R221" s="18"/>
      <c r="S221" s="18"/>
      <c r="T221" s="18"/>
      <c r="U221" s="18"/>
      <c r="V221" s="18"/>
      <c r="W221" s="18"/>
      <c r="X221" s="21"/>
      <c r="Y221" s="21"/>
      <c r="Z221" s="21"/>
      <c r="AA221" s="21"/>
      <c r="AB221" s="18"/>
      <c r="AC221" s="18"/>
      <c r="AD221" s="18"/>
      <c r="AE221" s="18"/>
      <c r="AF221" s="18"/>
      <c r="AG221" s="18"/>
      <c r="AH221" s="18"/>
      <c r="AI221" s="18"/>
      <c r="AJ221" s="18"/>
      <c r="AK221" s="18"/>
      <c r="AL221" s="21"/>
    </row>
    <row r="222" spans="1:38" ht="14.45" customHeight="1">
      <c r="A222" s="582"/>
      <c r="C222" s="18"/>
      <c r="D222" s="18"/>
      <c r="E222" s="18"/>
      <c r="F222" s="18"/>
      <c r="G222" s="18"/>
      <c r="H222" s="18"/>
      <c r="I222" s="18"/>
      <c r="J222" s="18"/>
      <c r="K222" s="18"/>
      <c r="L222" s="18"/>
      <c r="M222" s="18"/>
      <c r="N222" s="18"/>
      <c r="O222" s="18"/>
      <c r="P222" s="18"/>
      <c r="Q222" s="18"/>
      <c r="R222" s="18"/>
      <c r="S222" s="18"/>
      <c r="T222" s="18"/>
      <c r="U222" s="18"/>
      <c r="V222" s="18"/>
      <c r="W222" s="18"/>
      <c r="X222" s="21"/>
      <c r="Y222" s="21"/>
      <c r="Z222" s="21"/>
      <c r="AA222" s="21"/>
      <c r="AB222" s="18"/>
      <c r="AC222" s="18"/>
      <c r="AD222" s="18"/>
      <c r="AE222" s="18"/>
      <c r="AF222" s="18"/>
      <c r="AG222" s="18"/>
      <c r="AH222" s="18"/>
      <c r="AI222" s="18"/>
      <c r="AJ222" s="18"/>
      <c r="AK222" s="18"/>
      <c r="AL222" s="21"/>
    </row>
    <row r="223" spans="1:38" ht="14.45" customHeight="1">
      <c r="A223" s="582"/>
      <c r="C223" s="18"/>
      <c r="D223" s="18"/>
      <c r="E223" s="18"/>
      <c r="F223" s="18"/>
      <c r="G223" s="18"/>
      <c r="H223" s="18"/>
      <c r="I223" s="18"/>
      <c r="J223" s="18"/>
      <c r="K223" s="18"/>
      <c r="L223" s="18"/>
      <c r="M223" s="18"/>
      <c r="N223" s="18"/>
      <c r="O223" s="18"/>
      <c r="P223" s="18"/>
      <c r="Q223" s="18"/>
      <c r="R223" s="18"/>
      <c r="S223" s="18"/>
      <c r="T223" s="18"/>
      <c r="U223" s="18"/>
      <c r="V223" s="18"/>
      <c r="W223" s="18"/>
      <c r="X223" s="21"/>
      <c r="Y223" s="21"/>
      <c r="Z223" s="21"/>
      <c r="AA223" s="21"/>
      <c r="AB223" s="18"/>
      <c r="AC223" s="18"/>
      <c r="AD223" s="18"/>
      <c r="AE223" s="18"/>
      <c r="AF223" s="18"/>
      <c r="AG223" s="18"/>
      <c r="AH223" s="18"/>
      <c r="AI223" s="18"/>
      <c r="AJ223" s="18"/>
      <c r="AK223" s="18"/>
      <c r="AL223" s="21"/>
    </row>
    <row r="224" spans="1:38" ht="14.45" customHeight="1">
      <c r="A224" s="582"/>
      <c r="C224" s="18"/>
      <c r="D224" s="18"/>
      <c r="E224" s="18"/>
      <c r="F224" s="18"/>
      <c r="G224" s="18"/>
      <c r="H224" s="18"/>
      <c r="I224" s="18"/>
      <c r="J224" s="18"/>
      <c r="K224" s="18"/>
      <c r="L224" s="18"/>
      <c r="M224" s="18"/>
      <c r="N224" s="18"/>
      <c r="O224" s="18"/>
      <c r="P224" s="18"/>
      <c r="Q224" s="18"/>
      <c r="R224" s="18"/>
      <c r="S224" s="18"/>
      <c r="T224" s="18"/>
      <c r="U224" s="18"/>
      <c r="V224" s="18"/>
      <c r="W224" s="18"/>
      <c r="X224" s="21"/>
      <c r="Y224" s="21"/>
      <c r="Z224" s="21"/>
      <c r="AA224" s="21"/>
      <c r="AB224" s="18"/>
      <c r="AC224" s="18"/>
      <c r="AD224" s="18"/>
      <c r="AE224" s="18"/>
      <c r="AF224" s="18"/>
      <c r="AG224" s="18"/>
      <c r="AH224" s="18"/>
      <c r="AI224" s="18"/>
      <c r="AJ224" s="18"/>
      <c r="AK224" s="18"/>
      <c r="AL224" s="21"/>
    </row>
    <row r="225" spans="1:38" ht="14.45" customHeight="1">
      <c r="A225" s="582"/>
      <c r="C225" s="18"/>
      <c r="D225" s="18"/>
      <c r="E225" s="18"/>
      <c r="F225" s="18"/>
      <c r="G225" s="18"/>
      <c r="H225" s="18"/>
      <c r="I225" s="18"/>
      <c r="J225" s="18"/>
      <c r="K225" s="18"/>
      <c r="L225" s="18"/>
      <c r="M225" s="18"/>
      <c r="N225" s="18"/>
      <c r="O225" s="18"/>
      <c r="P225" s="18"/>
      <c r="Q225" s="18"/>
      <c r="R225" s="18"/>
      <c r="S225" s="18"/>
      <c r="T225" s="18"/>
      <c r="U225" s="18"/>
      <c r="V225" s="18"/>
      <c r="W225" s="18"/>
      <c r="X225" s="21"/>
      <c r="Y225" s="21"/>
      <c r="Z225" s="21"/>
      <c r="AA225" s="21"/>
      <c r="AB225" s="18"/>
      <c r="AC225" s="18"/>
      <c r="AD225" s="18"/>
      <c r="AE225" s="18"/>
      <c r="AF225" s="18"/>
      <c r="AG225" s="18"/>
      <c r="AH225" s="18"/>
      <c r="AI225" s="18"/>
      <c r="AJ225" s="18"/>
      <c r="AK225" s="18"/>
      <c r="AL225" s="21"/>
    </row>
    <row r="226" spans="1:38" ht="14.45" customHeight="1">
      <c r="A226" s="582"/>
      <c r="C226" s="18"/>
      <c r="D226" s="18"/>
      <c r="E226" s="18"/>
      <c r="F226" s="18"/>
      <c r="G226" s="18"/>
      <c r="H226" s="18"/>
      <c r="I226" s="18"/>
      <c r="J226" s="18"/>
      <c r="K226" s="18"/>
      <c r="L226" s="18"/>
      <c r="M226" s="18"/>
      <c r="N226" s="18"/>
      <c r="O226" s="18"/>
      <c r="P226" s="18"/>
      <c r="Q226" s="18"/>
      <c r="R226" s="18"/>
      <c r="S226" s="18"/>
      <c r="T226" s="18"/>
      <c r="U226" s="18"/>
      <c r="V226" s="18"/>
      <c r="W226" s="18"/>
      <c r="X226" s="21"/>
      <c r="Y226" s="21"/>
      <c r="Z226" s="21"/>
      <c r="AA226" s="21"/>
      <c r="AB226" s="18"/>
      <c r="AC226" s="18"/>
      <c r="AD226" s="18"/>
      <c r="AE226" s="18"/>
      <c r="AF226" s="18"/>
      <c r="AG226" s="18"/>
      <c r="AH226" s="18"/>
      <c r="AI226" s="18"/>
      <c r="AJ226" s="18"/>
      <c r="AK226" s="18"/>
      <c r="AL226" s="21"/>
    </row>
    <row r="227" spans="1:38" ht="14.45" customHeight="1">
      <c r="A227" s="582"/>
      <c r="C227" s="18"/>
      <c r="D227" s="18"/>
      <c r="E227" s="18"/>
      <c r="F227" s="18"/>
      <c r="G227" s="18"/>
      <c r="H227" s="18"/>
      <c r="I227" s="18"/>
      <c r="J227" s="18"/>
      <c r="K227" s="18"/>
      <c r="L227" s="18"/>
      <c r="M227" s="18"/>
      <c r="N227" s="18"/>
      <c r="O227" s="18"/>
      <c r="P227" s="18"/>
      <c r="Q227" s="18"/>
      <c r="R227" s="18"/>
      <c r="S227" s="18"/>
      <c r="T227" s="18"/>
      <c r="U227" s="18"/>
      <c r="V227" s="18"/>
      <c r="W227" s="18"/>
      <c r="X227" s="21"/>
      <c r="Y227" s="21"/>
      <c r="Z227" s="21"/>
      <c r="AA227" s="21"/>
      <c r="AB227" s="18"/>
      <c r="AC227" s="18"/>
      <c r="AD227" s="18"/>
      <c r="AE227" s="18"/>
      <c r="AF227" s="18"/>
      <c r="AG227" s="18"/>
      <c r="AH227" s="18"/>
      <c r="AI227" s="18"/>
      <c r="AJ227" s="18"/>
      <c r="AK227" s="18"/>
      <c r="AL227" s="21"/>
    </row>
    <row r="228" spans="1:38" ht="14.45" customHeight="1">
      <c r="A228" s="582"/>
      <c r="C228" s="18"/>
      <c r="D228" s="18"/>
      <c r="E228" s="18"/>
      <c r="F228" s="18"/>
      <c r="G228" s="18"/>
      <c r="H228" s="18"/>
      <c r="I228" s="18"/>
      <c r="J228" s="18"/>
      <c r="K228" s="18"/>
      <c r="L228" s="18"/>
      <c r="M228" s="18"/>
      <c r="N228" s="18"/>
      <c r="O228" s="18"/>
      <c r="P228" s="18"/>
      <c r="Q228" s="18"/>
      <c r="R228" s="18"/>
      <c r="S228" s="18"/>
      <c r="T228" s="18"/>
      <c r="U228" s="18"/>
      <c r="V228" s="18"/>
      <c r="W228" s="18"/>
      <c r="X228" s="21"/>
      <c r="Y228" s="21"/>
      <c r="Z228" s="21"/>
      <c r="AA228" s="21"/>
      <c r="AB228" s="18"/>
      <c r="AC228" s="18"/>
      <c r="AD228" s="18"/>
      <c r="AE228" s="18"/>
      <c r="AF228" s="18"/>
      <c r="AG228" s="18"/>
      <c r="AH228" s="18"/>
      <c r="AI228" s="18"/>
      <c r="AJ228" s="18"/>
      <c r="AK228" s="18"/>
      <c r="AL228" s="21"/>
    </row>
    <row r="229" spans="1:38" ht="14.45" customHeight="1">
      <c r="A229" s="582"/>
      <c r="C229" s="18"/>
      <c r="D229" s="18"/>
      <c r="E229" s="18"/>
      <c r="F229" s="18"/>
      <c r="G229" s="18"/>
      <c r="H229" s="18"/>
      <c r="I229" s="18"/>
      <c r="J229" s="18"/>
      <c r="K229" s="18"/>
      <c r="L229" s="18"/>
      <c r="M229" s="18"/>
      <c r="N229" s="18"/>
      <c r="O229" s="18"/>
      <c r="P229" s="18"/>
      <c r="Q229" s="18"/>
      <c r="R229" s="18"/>
      <c r="S229" s="18"/>
      <c r="T229" s="18"/>
      <c r="U229" s="18"/>
      <c r="V229" s="18"/>
      <c r="W229" s="18"/>
      <c r="X229" s="21"/>
      <c r="Y229" s="21"/>
      <c r="Z229" s="21"/>
      <c r="AA229" s="21"/>
      <c r="AB229" s="18"/>
      <c r="AC229" s="18"/>
      <c r="AD229" s="18"/>
      <c r="AE229" s="18"/>
      <c r="AF229" s="18"/>
      <c r="AG229" s="18"/>
      <c r="AH229" s="18"/>
      <c r="AI229" s="18"/>
      <c r="AJ229" s="18"/>
      <c r="AK229" s="18"/>
      <c r="AL229" s="21"/>
    </row>
    <row r="230" spans="1:38" ht="14.45" customHeight="1">
      <c r="A230" s="582"/>
      <c r="C230" s="18"/>
      <c r="D230" s="18"/>
      <c r="E230" s="18"/>
      <c r="F230" s="18"/>
      <c r="G230" s="18"/>
      <c r="H230" s="18"/>
      <c r="I230" s="18"/>
      <c r="J230" s="18"/>
      <c r="K230" s="18"/>
      <c r="L230" s="18"/>
      <c r="M230" s="18"/>
      <c r="N230" s="18"/>
      <c r="O230" s="18"/>
      <c r="P230" s="18"/>
      <c r="Q230" s="18"/>
      <c r="R230" s="18"/>
      <c r="S230" s="18"/>
      <c r="T230" s="18"/>
      <c r="U230" s="18"/>
      <c r="V230" s="18"/>
      <c r="W230" s="18"/>
      <c r="X230" s="21"/>
      <c r="Y230" s="21"/>
      <c r="Z230" s="21"/>
      <c r="AA230" s="21"/>
      <c r="AB230" s="18"/>
      <c r="AC230" s="18"/>
      <c r="AD230" s="18"/>
      <c r="AE230" s="18"/>
      <c r="AF230" s="18"/>
      <c r="AG230" s="18"/>
      <c r="AH230" s="18"/>
      <c r="AI230" s="18"/>
      <c r="AJ230" s="18"/>
      <c r="AK230" s="18"/>
      <c r="AL230" s="21"/>
    </row>
    <row r="231" spans="1:38" ht="14.45" customHeight="1">
      <c r="A231" s="582"/>
      <c r="C231" s="18"/>
      <c r="D231" s="18"/>
      <c r="E231" s="18"/>
      <c r="F231" s="18"/>
      <c r="G231" s="18"/>
      <c r="H231" s="18"/>
      <c r="I231" s="18"/>
      <c r="J231" s="18"/>
      <c r="K231" s="18"/>
      <c r="L231" s="18"/>
      <c r="M231" s="18"/>
      <c r="N231" s="18"/>
      <c r="O231" s="18"/>
      <c r="P231" s="18"/>
      <c r="Q231" s="18"/>
      <c r="R231" s="18"/>
      <c r="S231" s="18"/>
      <c r="T231" s="18"/>
      <c r="U231" s="18"/>
      <c r="V231" s="18"/>
      <c r="W231" s="18"/>
      <c r="X231" s="21"/>
      <c r="Y231" s="21"/>
      <c r="Z231" s="21"/>
      <c r="AA231" s="21"/>
      <c r="AB231" s="18"/>
      <c r="AC231" s="18"/>
      <c r="AD231" s="18"/>
      <c r="AE231" s="18"/>
      <c r="AF231" s="18"/>
      <c r="AG231" s="18"/>
      <c r="AH231" s="18"/>
      <c r="AI231" s="18"/>
      <c r="AJ231" s="18"/>
      <c r="AK231" s="18"/>
      <c r="AL231" s="21"/>
    </row>
    <row r="232" spans="1:38" ht="14.45" customHeight="1">
      <c r="A232" s="582"/>
      <c r="C232" s="18"/>
      <c r="D232" s="18"/>
      <c r="E232" s="18"/>
      <c r="F232" s="18"/>
      <c r="G232" s="18"/>
      <c r="H232" s="18"/>
      <c r="I232" s="18"/>
      <c r="J232" s="18"/>
      <c r="K232" s="18"/>
      <c r="L232" s="18"/>
      <c r="M232" s="18"/>
      <c r="N232" s="18"/>
      <c r="O232" s="18"/>
      <c r="P232" s="18"/>
      <c r="Q232" s="18"/>
      <c r="R232" s="18"/>
      <c r="S232" s="18"/>
      <c r="T232" s="18"/>
      <c r="U232" s="18"/>
      <c r="V232" s="18"/>
      <c r="W232" s="18"/>
      <c r="X232" s="21"/>
      <c r="Y232" s="21"/>
      <c r="Z232" s="21"/>
      <c r="AA232" s="21"/>
      <c r="AB232" s="18"/>
      <c r="AC232" s="18"/>
      <c r="AD232" s="18"/>
      <c r="AE232" s="18"/>
      <c r="AF232" s="18"/>
      <c r="AG232" s="18"/>
      <c r="AH232" s="18"/>
      <c r="AI232" s="18"/>
      <c r="AJ232" s="18"/>
      <c r="AK232" s="18"/>
      <c r="AL232" s="21"/>
    </row>
    <row r="233" spans="1:38" ht="14.45" customHeight="1">
      <c r="A233" s="582"/>
      <c r="C233" s="18"/>
      <c r="D233" s="18"/>
      <c r="E233" s="18"/>
      <c r="F233" s="18"/>
      <c r="G233" s="18"/>
      <c r="H233" s="18"/>
      <c r="I233" s="18"/>
      <c r="J233" s="18"/>
      <c r="K233" s="18"/>
      <c r="L233" s="18"/>
      <c r="M233" s="18"/>
      <c r="N233" s="18"/>
      <c r="O233" s="18"/>
      <c r="P233" s="18"/>
      <c r="Q233" s="18"/>
      <c r="R233" s="18"/>
      <c r="S233" s="18"/>
      <c r="T233" s="18"/>
      <c r="U233" s="18"/>
      <c r="V233" s="18"/>
      <c r="W233" s="18"/>
      <c r="X233" s="21"/>
      <c r="Y233" s="21"/>
      <c r="Z233" s="21"/>
      <c r="AA233" s="21"/>
      <c r="AB233" s="18"/>
      <c r="AC233" s="18"/>
      <c r="AD233" s="18"/>
      <c r="AE233" s="18"/>
      <c r="AF233" s="18"/>
      <c r="AG233" s="18"/>
      <c r="AH233" s="18"/>
      <c r="AI233" s="18"/>
      <c r="AJ233" s="18"/>
      <c r="AK233" s="18"/>
      <c r="AL233" s="21"/>
    </row>
    <row r="234" spans="1:38" ht="14.45" customHeight="1">
      <c r="A234" s="582"/>
      <c r="C234" s="18"/>
      <c r="D234" s="18"/>
      <c r="E234" s="18"/>
      <c r="F234" s="18"/>
      <c r="G234" s="18"/>
      <c r="H234" s="18"/>
      <c r="I234" s="18"/>
      <c r="J234" s="18"/>
      <c r="K234" s="18"/>
      <c r="L234" s="18"/>
      <c r="M234" s="18"/>
      <c r="N234" s="18"/>
      <c r="O234" s="18"/>
      <c r="P234" s="18"/>
      <c r="Q234" s="18"/>
      <c r="R234" s="18"/>
      <c r="S234" s="18"/>
      <c r="T234" s="18"/>
      <c r="U234" s="18"/>
      <c r="V234" s="18"/>
      <c r="W234" s="18"/>
      <c r="X234" s="21"/>
      <c r="Y234" s="21"/>
      <c r="Z234" s="21"/>
      <c r="AA234" s="21"/>
      <c r="AB234" s="18"/>
      <c r="AC234" s="18"/>
      <c r="AD234" s="18"/>
      <c r="AE234" s="18"/>
      <c r="AF234" s="18"/>
      <c r="AG234" s="18"/>
      <c r="AH234" s="18"/>
      <c r="AI234" s="18"/>
      <c r="AJ234" s="18"/>
      <c r="AK234" s="18"/>
      <c r="AL234" s="21"/>
    </row>
    <row r="235" spans="1:38" ht="14.45" customHeight="1">
      <c r="A235" s="582"/>
      <c r="C235" s="18"/>
      <c r="D235" s="18"/>
      <c r="E235" s="18"/>
      <c r="F235" s="18"/>
      <c r="G235" s="18"/>
      <c r="H235" s="18"/>
      <c r="I235" s="18"/>
      <c r="J235" s="18"/>
      <c r="K235" s="18"/>
      <c r="L235" s="18"/>
      <c r="M235" s="18"/>
      <c r="N235" s="18"/>
      <c r="O235" s="18"/>
      <c r="P235" s="18"/>
      <c r="Q235" s="18"/>
      <c r="R235" s="18"/>
      <c r="S235" s="18"/>
      <c r="T235" s="18"/>
      <c r="U235" s="18"/>
      <c r="V235" s="18"/>
      <c r="W235" s="18"/>
      <c r="X235" s="21"/>
      <c r="Y235" s="21"/>
      <c r="Z235" s="21"/>
      <c r="AA235" s="21"/>
      <c r="AB235" s="18"/>
      <c r="AC235" s="18"/>
      <c r="AD235" s="18"/>
      <c r="AE235" s="18"/>
      <c r="AF235" s="18"/>
      <c r="AG235" s="18"/>
      <c r="AH235" s="18"/>
      <c r="AI235" s="18"/>
      <c r="AJ235" s="18"/>
      <c r="AK235" s="18"/>
      <c r="AL235" s="21"/>
    </row>
    <row r="236" spans="1:38" ht="14.45" customHeight="1">
      <c r="A236" s="582"/>
      <c r="C236" s="18"/>
      <c r="D236" s="18"/>
      <c r="E236" s="18"/>
      <c r="F236" s="18"/>
      <c r="G236" s="18"/>
      <c r="H236" s="18"/>
      <c r="I236" s="18"/>
      <c r="J236" s="18"/>
      <c r="K236" s="18"/>
      <c r="L236" s="18"/>
      <c r="M236" s="18"/>
      <c r="N236" s="18"/>
      <c r="O236" s="18"/>
      <c r="P236" s="18"/>
      <c r="Q236" s="18"/>
      <c r="R236" s="18"/>
      <c r="S236" s="18"/>
      <c r="T236" s="18"/>
      <c r="U236" s="18"/>
      <c r="V236" s="18"/>
      <c r="W236" s="18"/>
      <c r="X236" s="21"/>
      <c r="Y236" s="21"/>
      <c r="Z236" s="21"/>
      <c r="AA236" s="21"/>
      <c r="AB236" s="18"/>
      <c r="AC236" s="18"/>
      <c r="AD236" s="18"/>
      <c r="AE236" s="18"/>
      <c r="AF236" s="18"/>
      <c r="AG236" s="18"/>
      <c r="AH236" s="18"/>
      <c r="AI236" s="18"/>
      <c r="AJ236" s="18"/>
      <c r="AK236" s="18"/>
      <c r="AL236" s="21"/>
    </row>
    <row r="237" spans="1:38" ht="14.45" customHeight="1">
      <c r="A237" s="582"/>
      <c r="C237" s="18"/>
      <c r="D237" s="18"/>
      <c r="E237" s="18"/>
      <c r="F237" s="18"/>
      <c r="G237" s="18"/>
      <c r="H237" s="18"/>
      <c r="I237" s="18"/>
      <c r="J237" s="18"/>
      <c r="K237" s="18"/>
      <c r="L237" s="18"/>
      <c r="M237" s="18"/>
      <c r="N237" s="18"/>
      <c r="O237" s="18"/>
      <c r="P237" s="18"/>
      <c r="Q237" s="18"/>
      <c r="R237" s="18"/>
      <c r="S237" s="18"/>
      <c r="T237" s="18"/>
      <c r="U237" s="18"/>
      <c r="V237" s="18"/>
      <c r="W237" s="18"/>
      <c r="X237" s="21"/>
      <c r="Y237" s="21"/>
      <c r="Z237" s="21"/>
      <c r="AA237" s="21"/>
      <c r="AB237" s="18"/>
      <c r="AC237" s="18"/>
      <c r="AD237" s="18"/>
      <c r="AE237" s="18"/>
      <c r="AF237" s="18"/>
      <c r="AG237" s="18"/>
      <c r="AH237" s="18"/>
      <c r="AI237" s="18"/>
      <c r="AJ237" s="18"/>
      <c r="AK237" s="18"/>
      <c r="AL237" s="21"/>
    </row>
    <row r="238" spans="1:38" ht="14.45" customHeight="1">
      <c r="A238" s="582"/>
      <c r="C238" s="18"/>
      <c r="D238" s="18"/>
      <c r="E238" s="18"/>
      <c r="F238" s="18"/>
      <c r="G238" s="18"/>
      <c r="H238" s="18"/>
      <c r="I238" s="18"/>
      <c r="J238" s="18"/>
      <c r="K238" s="18"/>
      <c r="L238" s="18"/>
      <c r="M238" s="18"/>
      <c r="N238" s="18"/>
      <c r="O238" s="18"/>
      <c r="P238" s="18"/>
      <c r="Q238" s="18"/>
      <c r="R238" s="18"/>
      <c r="S238" s="18"/>
      <c r="T238" s="18"/>
      <c r="U238" s="18"/>
      <c r="V238" s="18"/>
      <c r="W238" s="18"/>
      <c r="X238" s="21"/>
      <c r="Y238" s="21"/>
      <c r="Z238" s="21"/>
      <c r="AA238" s="21"/>
      <c r="AB238" s="18"/>
      <c r="AC238" s="18"/>
      <c r="AD238" s="18"/>
      <c r="AE238" s="18"/>
      <c r="AF238" s="18"/>
      <c r="AG238" s="18"/>
      <c r="AH238" s="18"/>
      <c r="AI238" s="18"/>
      <c r="AJ238" s="18"/>
      <c r="AK238" s="18"/>
      <c r="AL238" s="21"/>
    </row>
    <row r="239" spans="1:38" ht="14.45" customHeight="1">
      <c r="A239" s="582"/>
      <c r="C239" s="18"/>
      <c r="D239" s="18"/>
      <c r="E239" s="18"/>
      <c r="F239" s="18"/>
      <c r="G239" s="18"/>
      <c r="H239" s="18"/>
      <c r="I239" s="18"/>
      <c r="J239" s="18"/>
      <c r="K239" s="18"/>
      <c r="L239" s="18"/>
      <c r="M239" s="18"/>
      <c r="N239" s="18"/>
      <c r="O239" s="18"/>
      <c r="P239" s="18"/>
      <c r="Q239" s="18"/>
      <c r="R239" s="18"/>
      <c r="S239" s="18"/>
      <c r="T239" s="18"/>
      <c r="U239" s="18"/>
      <c r="V239" s="18"/>
      <c r="W239" s="18"/>
      <c r="X239" s="21"/>
      <c r="Y239" s="21"/>
      <c r="Z239" s="21"/>
      <c r="AA239" s="21"/>
      <c r="AB239" s="18"/>
      <c r="AC239" s="18"/>
      <c r="AD239" s="18"/>
      <c r="AE239" s="18"/>
      <c r="AF239" s="18"/>
      <c r="AG239" s="18"/>
      <c r="AH239" s="18"/>
      <c r="AI239" s="18"/>
      <c r="AJ239" s="18"/>
      <c r="AK239" s="18"/>
      <c r="AL239" s="21"/>
    </row>
    <row r="240" spans="1:38" ht="14.45" customHeight="1">
      <c r="A240" s="582"/>
      <c r="C240" s="18"/>
      <c r="D240" s="18"/>
      <c r="E240" s="18"/>
      <c r="F240" s="18"/>
      <c r="G240" s="18"/>
      <c r="H240" s="18"/>
      <c r="I240" s="18"/>
      <c r="J240" s="18"/>
      <c r="K240" s="18"/>
      <c r="L240" s="18"/>
      <c r="M240" s="18"/>
      <c r="N240" s="18"/>
      <c r="O240" s="18"/>
      <c r="P240" s="18"/>
      <c r="Q240" s="18"/>
      <c r="R240" s="18"/>
      <c r="S240" s="18"/>
      <c r="T240" s="18"/>
      <c r="U240" s="18"/>
      <c r="V240" s="18"/>
      <c r="W240" s="18"/>
      <c r="X240" s="21"/>
      <c r="Y240" s="21"/>
      <c r="Z240" s="21"/>
      <c r="AA240" s="21"/>
      <c r="AB240" s="18"/>
      <c r="AC240" s="18"/>
      <c r="AD240" s="18"/>
      <c r="AE240" s="18"/>
      <c r="AF240" s="18"/>
      <c r="AG240" s="18"/>
      <c r="AH240" s="18"/>
      <c r="AI240" s="18"/>
      <c r="AJ240" s="18"/>
      <c r="AK240" s="18"/>
      <c r="AL240" s="21"/>
    </row>
    <row r="241" spans="1:38" ht="14.45" customHeight="1">
      <c r="A241" s="582"/>
      <c r="C241" s="18"/>
      <c r="D241" s="18"/>
      <c r="E241" s="18"/>
      <c r="F241" s="18"/>
      <c r="G241" s="18"/>
      <c r="H241" s="18"/>
      <c r="I241" s="18"/>
      <c r="J241" s="18"/>
      <c r="K241" s="18"/>
      <c r="L241" s="18"/>
      <c r="M241" s="18"/>
      <c r="N241" s="18"/>
      <c r="O241" s="18"/>
      <c r="P241" s="18"/>
      <c r="Q241" s="18"/>
      <c r="R241" s="18"/>
      <c r="S241" s="18"/>
      <c r="T241" s="18"/>
      <c r="U241" s="18"/>
      <c r="V241" s="18"/>
      <c r="W241" s="18"/>
      <c r="X241" s="21"/>
      <c r="Y241" s="21"/>
      <c r="Z241" s="21"/>
      <c r="AA241" s="21"/>
      <c r="AB241" s="18"/>
      <c r="AC241" s="18"/>
      <c r="AD241" s="18"/>
      <c r="AE241" s="18"/>
      <c r="AF241" s="18"/>
      <c r="AG241" s="18"/>
      <c r="AH241" s="18"/>
      <c r="AI241" s="18"/>
      <c r="AJ241" s="18"/>
      <c r="AK241" s="18"/>
      <c r="AL241" s="21"/>
    </row>
    <row r="242" spans="1:38" ht="14.45" customHeight="1">
      <c r="A242" s="582"/>
      <c r="C242" s="18"/>
      <c r="D242" s="18"/>
      <c r="E242" s="18"/>
      <c r="F242" s="18"/>
      <c r="G242" s="18"/>
      <c r="H242" s="18"/>
      <c r="I242" s="18"/>
      <c r="J242" s="18"/>
      <c r="K242" s="18"/>
      <c r="L242" s="18"/>
      <c r="M242" s="18"/>
      <c r="N242" s="18"/>
      <c r="O242" s="18"/>
      <c r="P242" s="18"/>
      <c r="Q242" s="18"/>
      <c r="R242" s="18"/>
      <c r="S242" s="18"/>
      <c r="T242" s="18"/>
      <c r="U242" s="18"/>
      <c r="V242" s="18"/>
      <c r="W242" s="18"/>
      <c r="X242" s="21"/>
      <c r="Y242" s="21"/>
      <c r="Z242" s="21"/>
      <c r="AA242" s="21"/>
      <c r="AB242" s="18"/>
      <c r="AC242" s="18"/>
      <c r="AD242" s="18"/>
      <c r="AE242" s="18"/>
      <c r="AF242" s="18"/>
      <c r="AG242" s="18"/>
      <c r="AH242" s="18"/>
      <c r="AI242" s="18"/>
      <c r="AJ242" s="18"/>
      <c r="AK242" s="18"/>
      <c r="AL242" s="21"/>
    </row>
    <row r="243" spans="1:38" ht="14.45" customHeight="1">
      <c r="A243" s="582"/>
      <c r="C243" s="18"/>
      <c r="D243" s="18"/>
      <c r="E243" s="18"/>
      <c r="F243" s="18"/>
      <c r="G243" s="18"/>
      <c r="H243" s="18"/>
      <c r="I243" s="18"/>
      <c r="J243" s="18"/>
      <c r="K243" s="18"/>
      <c r="L243" s="18"/>
      <c r="M243" s="18"/>
      <c r="N243" s="18"/>
      <c r="O243" s="18"/>
      <c r="P243" s="18"/>
      <c r="Q243" s="18"/>
      <c r="R243" s="18"/>
      <c r="S243" s="18"/>
      <c r="T243" s="18"/>
      <c r="U243" s="18"/>
      <c r="V243" s="18"/>
      <c r="W243" s="18"/>
      <c r="X243" s="21"/>
      <c r="Y243" s="21"/>
      <c r="Z243" s="21"/>
      <c r="AA243" s="21"/>
      <c r="AB243" s="18"/>
      <c r="AC243" s="18"/>
      <c r="AD243" s="18"/>
      <c r="AE243" s="18"/>
      <c r="AF243" s="18"/>
      <c r="AG243" s="18"/>
      <c r="AH243" s="18"/>
      <c r="AI243" s="18"/>
      <c r="AJ243" s="18"/>
      <c r="AK243" s="18"/>
      <c r="AL243" s="21"/>
    </row>
    <row r="244" spans="1:38" ht="14.45" customHeight="1">
      <c r="A244" s="582"/>
      <c r="C244" s="18"/>
      <c r="D244" s="18"/>
      <c r="E244" s="18"/>
      <c r="F244" s="18"/>
      <c r="G244" s="18"/>
      <c r="H244" s="18"/>
      <c r="I244" s="18"/>
      <c r="J244" s="18"/>
      <c r="K244" s="18"/>
      <c r="L244" s="18"/>
      <c r="M244" s="18"/>
      <c r="N244" s="18"/>
      <c r="O244" s="18"/>
      <c r="P244" s="18"/>
      <c r="Q244" s="18"/>
      <c r="R244" s="18"/>
      <c r="S244" s="18"/>
      <c r="T244" s="18"/>
      <c r="U244" s="18"/>
      <c r="V244" s="18"/>
      <c r="W244" s="18"/>
      <c r="X244" s="21"/>
      <c r="Y244" s="21"/>
      <c r="Z244" s="21"/>
      <c r="AA244" s="21"/>
      <c r="AB244" s="18"/>
      <c r="AC244" s="18"/>
      <c r="AD244" s="18"/>
      <c r="AE244" s="18"/>
      <c r="AF244" s="18"/>
      <c r="AG244" s="18"/>
      <c r="AH244" s="18"/>
      <c r="AI244" s="18"/>
      <c r="AJ244" s="18"/>
      <c r="AK244" s="18"/>
      <c r="AL244" s="21"/>
    </row>
    <row r="245" spans="1:38" ht="14.45" customHeight="1">
      <c r="A245" s="582"/>
      <c r="C245" s="18"/>
      <c r="D245" s="18"/>
      <c r="E245" s="18"/>
      <c r="F245" s="18"/>
      <c r="G245" s="18"/>
      <c r="H245" s="18"/>
      <c r="I245" s="18"/>
      <c r="J245" s="18"/>
      <c r="K245" s="18"/>
      <c r="L245" s="18"/>
      <c r="M245" s="18"/>
      <c r="N245" s="18"/>
      <c r="O245" s="18"/>
      <c r="P245" s="18"/>
      <c r="Q245" s="18"/>
      <c r="R245" s="18"/>
      <c r="S245" s="18"/>
      <c r="T245" s="18"/>
      <c r="U245" s="18"/>
      <c r="V245" s="18"/>
      <c r="W245" s="18"/>
      <c r="X245" s="21"/>
      <c r="Y245" s="21"/>
      <c r="Z245" s="21"/>
      <c r="AA245" s="21"/>
      <c r="AB245" s="18"/>
      <c r="AC245" s="18"/>
      <c r="AD245" s="18"/>
      <c r="AE245" s="18"/>
      <c r="AF245" s="18"/>
      <c r="AG245" s="18"/>
      <c r="AH245" s="18"/>
      <c r="AI245" s="18"/>
      <c r="AJ245" s="18"/>
      <c r="AK245" s="18"/>
      <c r="AL245" s="21"/>
    </row>
    <row r="246" spans="1:38" ht="14.45" customHeight="1">
      <c r="A246" s="582"/>
      <c r="C246" s="18"/>
      <c r="D246" s="18"/>
      <c r="E246" s="18"/>
      <c r="F246" s="18"/>
      <c r="G246" s="18"/>
      <c r="H246" s="18"/>
      <c r="I246" s="18"/>
      <c r="J246" s="18"/>
      <c r="K246" s="18"/>
      <c r="L246" s="18"/>
      <c r="M246" s="18"/>
      <c r="N246" s="18"/>
      <c r="O246" s="18"/>
      <c r="P246" s="18"/>
      <c r="Q246" s="18"/>
      <c r="R246" s="18"/>
      <c r="S246" s="18"/>
      <c r="T246" s="18"/>
      <c r="U246" s="18"/>
      <c r="V246" s="18"/>
      <c r="W246" s="18"/>
      <c r="X246" s="21"/>
      <c r="Y246" s="21"/>
      <c r="Z246" s="21"/>
      <c r="AA246" s="21"/>
      <c r="AB246" s="18"/>
      <c r="AC246" s="18"/>
      <c r="AD246" s="18"/>
      <c r="AE246" s="18"/>
      <c r="AF246" s="18"/>
      <c r="AG246" s="18"/>
      <c r="AH246" s="18"/>
      <c r="AI246" s="18"/>
      <c r="AJ246" s="18"/>
      <c r="AK246" s="18"/>
      <c r="AL246" s="21"/>
    </row>
    <row r="247" spans="1:38" ht="14.45" customHeight="1">
      <c r="A247" s="582"/>
      <c r="C247" s="18"/>
      <c r="D247" s="18"/>
      <c r="E247" s="18"/>
      <c r="F247" s="18"/>
      <c r="G247" s="18"/>
      <c r="H247" s="18"/>
      <c r="I247" s="18"/>
      <c r="J247" s="18"/>
      <c r="K247" s="18"/>
      <c r="L247" s="18"/>
      <c r="M247" s="18"/>
      <c r="N247" s="18"/>
      <c r="O247" s="18"/>
      <c r="P247" s="18"/>
      <c r="Q247" s="18"/>
      <c r="R247" s="18"/>
      <c r="S247" s="18"/>
      <c r="T247" s="18"/>
      <c r="U247" s="18"/>
      <c r="V247" s="18"/>
      <c r="W247" s="18"/>
      <c r="X247" s="21"/>
      <c r="Y247" s="21"/>
      <c r="Z247" s="21"/>
      <c r="AA247" s="21"/>
      <c r="AB247" s="18"/>
      <c r="AC247" s="18"/>
      <c r="AD247" s="18"/>
      <c r="AE247" s="18"/>
      <c r="AF247" s="18"/>
      <c r="AG247" s="18"/>
      <c r="AH247" s="18"/>
      <c r="AI247" s="18"/>
      <c r="AJ247" s="18"/>
      <c r="AK247" s="18"/>
      <c r="AL247" s="21"/>
    </row>
    <row r="248" spans="1:38" ht="14.45" customHeight="1">
      <c r="A248" s="582"/>
      <c r="C248" s="18"/>
      <c r="D248" s="18"/>
      <c r="E248" s="18"/>
      <c r="F248" s="18"/>
      <c r="G248" s="18"/>
      <c r="H248" s="18"/>
      <c r="I248" s="18"/>
      <c r="J248" s="18"/>
      <c r="K248" s="18"/>
      <c r="L248" s="18"/>
      <c r="M248" s="18"/>
      <c r="N248" s="18"/>
      <c r="O248" s="18"/>
      <c r="P248" s="18"/>
      <c r="Q248" s="18"/>
      <c r="R248" s="18"/>
      <c r="S248" s="18"/>
      <c r="T248" s="18"/>
      <c r="U248" s="18"/>
      <c r="V248" s="18"/>
      <c r="W248" s="18"/>
      <c r="X248" s="21"/>
      <c r="Y248" s="21"/>
      <c r="Z248" s="21"/>
      <c r="AA248" s="21"/>
      <c r="AB248" s="18"/>
      <c r="AC248" s="18"/>
      <c r="AD248" s="18"/>
      <c r="AE248" s="18"/>
      <c r="AF248" s="18"/>
      <c r="AG248" s="18"/>
      <c r="AH248" s="18"/>
      <c r="AI248" s="18"/>
      <c r="AJ248" s="18"/>
      <c r="AK248" s="18"/>
      <c r="AL248" s="21"/>
    </row>
    <row r="249" spans="1:38" ht="14.45" customHeight="1">
      <c r="A249" s="582"/>
      <c r="C249" s="18"/>
      <c r="D249" s="18"/>
      <c r="E249" s="18"/>
      <c r="F249" s="18"/>
      <c r="G249" s="18"/>
      <c r="H249" s="18"/>
      <c r="I249" s="18"/>
      <c r="J249" s="18"/>
      <c r="K249" s="18"/>
      <c r="L249" s="18"/>
      <c r="M249" s="18"/>
      <c r="N249" s="18"/>
      <c r="O249" s="18"/>
      <c r="P249" s="18"/>
      <c r="Q249" s="18"/>
      <c r="R249" s="18"/>
      <c r="S249" s="18"/>
      <c r="T249" s="18"/>
      <c r="U249" s="18"/>
      <c r="V249" s="18"/>
      <c r="W249" s="18"/>
      <c r="X249" s="21"/>
      <c r="Y249" s="21"/>
      <c r="Z249" s="21"/>
      <c r="AA249" s="21"/>
      <c r="AB249" s="18"/>
      <c r="AC249" s="18"/>
      <c r="AD249" s="18"/>
      <c r="AE249" s="18"/>
      <c r="AF249" s="18"/>
      <c r="AG249" s="18"/>
      <c r="AH249" s="18"/>
      <c r="AI249" s="18"/>
      <c r="AJ249" s="18"/>
      <c r="AK249" s="18"/>
      <c r="AL249" s="21"/>
    </row>
    <row r="250" spans="1:38" ht="14.45" customHeight="1">
      <c r="A250" s="582"/>
      <c r="C250" s="18"/>
      <c r="D250" s="18"/>
      <c r="E250" s="18"/>
      <c r="F250" s="18"/>
      <c r="G250" s="18"/>
      <c r="H250" s="18"/>
      <c r="I250" s="18"/>
      <c r="J250" s="18"/>
      <c r="K250" s="18"/>
      <c r="L250" s="18"/>
      <c r="M250" s="18"/>
      <c r="N250" s="18"/>
      <c r="O250" s="18"/>
      <c r="P250" s="18"/>
      <c r="Q250" s="18"/>
      <c r="R250" s="18"/>
      <c r="S250" s="18"/>
      <c r="T250" s="18"/>
      <c r="U250" s="18"/>
      <c r="V250" s="18"/>
      <c r="W250" s="18"/>
      <c r="X250" s="21"/>
      <c r="Y250" s="21"/>
      <c r="Z250" s="21"/>
      <c r="AA250" s="21"/>
      <c r="AB250" s="18"/>
      <c r="AC250" s="18"/>
      <c r="AD250" s="18"/>
      <c r="AE250" s="18"/>
      <c r="AF250" s="18"/>
      <c r="AG250" s="18"/>
      <c r="AH250" s="18"/>
      <c r="AI250" s="18"/>
      <c r="AJ250" s="18"/>
      <c r="AK250" s="18"/>
      <c r="AL250" s="21"/>
    </row>
    <row r="251" spans="1:38" ht="14.45" customHeight="1">
      <c r="A251" s="582"/>
      <c r="C251" s="18"/>
      <c r="D251" s="18"/>
      <c r="E251" s="18"/>
      <c r="F251" s="18"/>
      <c r="G251" s="18"/>
      <c r="H251" s="18"/>
      <c r="I251" s="18"/>
      <c r="J251" s="18"/>
      <c r="K251" s="18"/>
      <c r="L251" s="18"/>
      <c r="M251" s="18"/>
      <c r="N251" s="18"/>
      <c r="O251" s="18"/>
      <c r="P251" s="18"/>
      <c r="Q251" s="18"/>
      <c r="R251" s="18"/>
      <c r="S251" s="18"/>
      <c r="T251" s="18"/>
      <c r="U251" s="18"/>
      <c r="V251" s="18"/>
      <c r="W251" s="18"/>
      <c r="X251" s="21"/>
      <c r="Y251" s="21"/>
      <c r="Z251" s="21"/>
      <c r="AA251" s="21"/>
      <c r="AB251" s="18"/>
      <c r="AC251" s="18"/>
      <c r="AD251" s="18"/>
      <c r="AE251" s="18"/>
      <c r="AF251" s="18"/>
      <c r="AG251" s="18"/>
      <c r="AH251" s="18"/>
      <c r="AI251" s="18"/>
      <c r="AJ251" s="18"/>
      <c r="AK251" s="18"/>
      <c r="AL251" s="21"/>
    </row>
    <row r="252" spans="1:38" ht="14.45" customHeight="1">
      <c r="A252" s="582"/>
      <c r="C252" s="18"/>
      <c r="D252" s="18"/>
      <c r="E252" s="18"/>
      <c r="F252" s="18"/>
      <c r="G252" s="18"/>
      <c r="H252" s="18"/>
      <c r="I252" s="18"/>
      <c r="J252" s="18"/>
      <c r="K252" s="18"/>
      <c r="L252" s="18"/>
      <c r="M252" s="18"/>
      <c r="N252" s="18"/>
      <c r="O252" s="18"/>
      <c r="P252" s="18"/>
      <c r="Q252" s="18"/>
      <c r="R252" s="18"/>
      <c r="S252" s="18"/>
      <c r="T252" s="18"/>
      <c r="U252" s="18"/>
      <c r="V252" s="18"/>
      <c r="W252" s="18"/>
      <c r="X252" s="21"/>
      <c r="Y252" s="21"/>
      <c r="Z252" s="21"/>
      <c r="AA252" s="21"/>
      <c r="AB252" s="18"/>
      <c r="AC252" s="18"/>
      <c r="AD252" s="18"/>
      <c r="AE252" s="18"/>
      <c r="AF252" s="18"/>
      <c r="AG252" s="18"/>
      <c r="AH252" s="18"/>
      <c r="AI252" s="18"/>
      <c r="AJ252" s="18"/>
      <c r="AK252" s="18"/>
      <c r="AL252" s="21"/>
    </row>
    <row r="253" spans="1:38" ht="14.45" customHeight="1">
      <c r="A253" s="582"/>
      <c r="C253" s="18"/>
      <c r="D253" s="18"/>
      <c r="E253" s="18"/>
      <c r="F253" s="18"/>
      <c r="G253" s="18"/>
      <c r="H253" s="18"/>
      <c r="I253" s="18"/>
      <c r="J253" s="18"/>
      <c r="K253" s="18"/>
      <c r="L253" s="18"/>
      <c r="M253" s="18"/>
      <c r="N253" s="18"/>
      <c r="O253" s="18"/>
      <c r="P253" s="18"/>
      <c r="Q253" s="18"/>
      <c r="R253" s="18"/>
      <c r="S253" s="18"/>
      <c r="T253" s="18"/>
      <c r="U253" s="18"/>
      <c r="V253" s="18"/>
      <c r="W253" s="18"/>
      <c r="X253" s="21"/>
      <c r="Y253" s="21"/>
      <c r="Z253" s="21"/>
      <c r="AA253" s="21"/>
      <c r="AB253" s="18"/>
      <c r="AC253" s="18"/>
      <c r="AD253" s="18"/>
      <c r="AE253" s="18"/>
      <c r="AF253" s="18"/>
      <c r="AG253" s="18"/>
      <c r="AH253" s="18"/>
      <c r="AI253" s="18"/>
      <c r="AJ253" s="18"/>
      <c r="AK253" s="18"/>
      <c r="AL253" s="21"/>
    </row>
    <row r="254" spans="1:38" ht="14.45" customHeight="1">
      <c r="A254" s="582"/>
      <c r="C254" s="18"/>
      <c r="D254" s="18"/>
      <c r="E254" s="18"/>
      <c r="F254" s="18"/>
      <c r="G254" s="18"/>
      <c r="H254" s="18"/>
      <c r="I254" s="18"/>
      <c r="J254" s="18"/>
      <c r="K254" s="18"/>
      <c r="L254" s="18"/>
      <c r="M254" s="18"/>
      <c r="N254" s="18"/>
      <c r="O254" s="18"/>
      <c r="P254" s="18"/>
      <c r="Q254" s="18"/>
      <c r="R254" s="18"/>
      <c r="S254" s="18"/>
      <c r="T254" s="18"/>
      <c r="U254" s="18"/>
      <c r="V254" s="18"/>
      <c r="W254" s="18"/>
      <c r="X254" s="21"/>
      <c r="Y254" s="21"/>
      <c r="Z254" s="21"/>
      <c r="AA254" s="21"/>
      <c r="AB254" s="18"/>
      <c r="AC254" s="18"/>
      <c r="AD254" s="18"/>
      <c r="AE254" s="18"/>
      <c r="AF254" s="18"/>
      <c r="AG254" s="18"/>
      <c r="AH254" s="18"/>
      <c r="AI254" s="18"/>
      <c r="AJ254" s="18"/>
      <c r="AK254" s="18"/>
      <c r="AL254" s="21"/>
    </row>
    <row r="255" spans="1:38" ht="14.45" customHeight="1">
      <c r="A255" s="582"/>
      <c r="C255" s="18"/>
      <c r="D255" s="18"/>
      <c r="E255" s="18"/>
      <c r="F255" s="18"/>
      <c r="G255" s="18"/>
      <c r="H255" s="18"/>
      <c r="I255" s="18"/>
      <c r="J255" s="18"/>
      <c r="K255" s="18"/>
      <c r="L255" s="18"/>
      <c r="M255" s="18"/>
      <c r="N255" s="18"/>
      <c r="O255" s="18"/>
      <c r="P255" s="18"/>
      <c r="Q255" s="18"/>
      <c r="R255" s="18"/>
      <c r="S255" s="18"/>
      <c r="T255" s="18"/>
      <c r="U255" s="18"/>
      <c r="V255" s="18"/>
      <c r="W255" s="18"/>
      <c r="X255" s="21"/>
      <c r="Y255" s="21"/>
      <c r="Z255" s="21"/>
      <c r="AA255" s="21"/>
      <c r="AB255" s="18"/>
      <c r="AC255" s="18"/>
      <c r="AD255" s="18"/>
      <c r="AE255" s="18"/>
      <c r="AF255" s="18"/>
      <c r="AG255" s="18"/>
      <c r="AH255" s="18"/>
      <c r="AI255" s="18"/>
      <c r="AJ255" s="18"/>
      <c r="AK255" s="18"/>
      <c r="AL255" s="21"/>
    </row>
    <row r="256" spans="1:38" ht="14.45" customHeight="1">
      <c r="A256" s="582"/>
      <c r="C256" s="18"/>
      <c r="D256" s="18"/>
      <c r="E256" s="18"/>
      <c r="F256" s="18"/>
      <c r="G256" s="18"/>
      <c r="H256" s="18"/>
      <c r="I256" s="18"/>
      <c r="J256" s="18"/>
      <c r="K256" s="18"/>
      <c r="L256" s="18"/>
      <c r="M256" s="18"/>
      <c r="N256" s="18"/>
      <c r="O256" s="18"/>
      <c r="P256" s="18"/>
      <c r="Q256" s="18"/>
      <c r="R256" s="18"/>
      <c r="S256" s="18"/>
      <c r="T256" s="18"/>
      <c r="U256" s="18"/>
      <c r="V256" s="18"/>
      <c r="W256" s="18"/>
      <c r="X256" s="21"/>
      <c r="Y256" s="21"/>
      <c r="Z256" s="21"/>
      <c r="AA256" s="21"/>
      <c r="AB256" s="18"/>
      <c r="AC256" s="18"/>
      <c r="AD256" s="18"/>
      <c r="AE256" s="18"/>
      <c r="AF256" s="18"/>
      <c r="AG256" s="18"/>
      <c r="AH256" s="18"/>
      <c r="AI256" s="18"/>
      <c r="AJ256" s="18"/>
      <c r="AK256" s="18"/>
      <c r="AL256" s="21"/>
    </row>
    <row r="257" spans="1:38" ht="14.45" customHeight="1">
      <c r="A257" s="582"/>
      <c r="C257" s="18"/>
      <c r="D257" s="18"/>
      <c r="E257" s="18"/>
      <c r="F257" s="18"/>
      <c r="G257" s="18"/>
      <c r="H257" s="18"/>
      <c r="I257" s="18"/>
      <c r="J257" s="18"/>
      <c r="K257" s="18"/>
      <c r="L257" s="18"/>
      <c r="M257" s="18"/>
      <c r="N257" s="18"/>
      <c r="O257" s="18"/>
      <c r="P257" s="18"/>
      <c r="Q257" s="18"/>
      <c r="R257" s="18"/>
      <c r="S257" s="18"/>
      <c r="T257" s="18"/>
      <c r="U257" s="18"/>
      <c r="V257" s="18"/>
      <c r="W257" s="18"/>
      <c r="X257" s="21"/>
      <c r="Y257" s="21"/>
      <c r="Z257" s="21"/>
      <c r="AA257" s="21"/>
      <c r="AB257" s="18"/>
      <c r="AC257" s="18"/>
      <c r="AD257" s="18"/>
      <c r="AE257" s="18"/>
      <c r="AF257" s="18"/>
      <c r="AG257" s="18"/>
      <c r="AH257" s="18"/>
      <c r="AI257" s="18"/>
      <c r="AJ257" s="18"/>
      <c r="AK257" s="18"/>
      <c r="AL257" s="21"/>
    </row>
    <row r="258" spans="1:38" ht="14.45" customHeight="1">
      <c r="A258" s="582"/>
      <c r="C258" s="18"/>
      <c r="D258" s="18"/>
      <c r="E258" s="18"/>
      <c r="F258" s="18"/>
      <c r="G258" s="18"/>
      <c r="H258" s="18"/>
      <c r="I258" s="18"/>
      <c r="J258" s="18"/>
      <c r="K258" s="18"/>
      <c r="L258" s="18"/>
      <c r="M258" s="18"/>
      <c r="N258" s="18"/>
      <c r="O258" s="18"/>
      <c r="P258" s="18"/>
      <c r="Q258" s="18"/>
      <c r="R258" s="18"/>
      <c r="S258" s="18"/>
      <c r="T258" s="18"/>
      <c r="U258" s="18"/>
      <c r="V258" s="18"/>
      <c r="W258" s="18"/>
      <c r="X258" s="21"/>
      <c r="Y258" s="21"/>
      <c r="Z258" s="21"/>
      <c r="AA258" s="21"/>
      <c r="AB258" s="18"/>
      <c r="AC258" s="18"/>
      <c r="AD258" s="18"/>
      <c r="AE258" s="18"/>
      <c r="AF258" s="18"/>
      <c r="AG258" s="18"/>
      <c r="AH258" s="18"/>
      <c r="AI258" s="18"/>
      <c r="AJ258" s="18"/>
      <c r="AK258" s="18"/>
      <c r="AL258" s="21"/>
    </row>
    <row r="259" spans="1:38" ht="14.45" customHeight="1">
      <c r="A259" s="582"/>
      <c r="C259" s="18"/>
      <c r="D259" s="18"/>
      <c r="E259" s="18"/>
      <c r="F259" s="18"/>
      <c r="G259" s="18"/>
      <c r="H259" s="18"/>
      <c r="I259" s="18"/>
      <c r="J259" s="18"/>
      <c r="K259" s="18"/>
      <c r="L259" s="18"/>
      <c r="M259" s="18"/>
      <c r="N259" s="18"/>
      <c r="O259" s="18"/>
      <c r="P259" s="18"/>
      <c r="Q259" s="18"/>
      <c r="R259" s="18"/>
      <c r="S259" s="18"/>
      <c r="T259" s="18"/>
      <c r="U259" s="18"/>
      <c r="V259" s="18"/>
      <c r="W259" s="18"/>
      <c r="X259" s="21"/>
      <c r="Y259" s="21"/>
      <c r="Z259" s="21"/>
      <c r="AA259" s="21"/>
      <c r="AB259" s="18"/>
      <c r="AC259" s="18"/>
      <c r="AD259" s="18"/>
      <c r="AE259" s="18"/>
      <c r="AF259" s="18"/>
      <c r="AG259" s="18"/>
      <c r="AH259" s="18"/>
      <c r="AI259" s="18"/>
      <c r="AJ259" s="18"/>
      <c r="AK259" s="18"/>
      <c r="AL259" s="21"/>
    </row>
    <row r="260" spans="1:38" ht="14.45" customHeight="1">
      <c r="A260" s="582"/>
      <c r="C260" s="18"/>
      <c r="D260" s="18"/>
      <c r="E260" s="18"/>
      <c r="F260" s="18"/>
      <c r="G260" s="18"/>
      <c r="H260" s="18"/>
      <c r="I260" s="18"/>
      <c r="J260" s="18"/>
      <c r="K260" s="18"/>
      <c r="L260" s="18"/>
      <c r="M260" s="18"/>
      <c r="N260" s="18"/>
      <c r="O260" s="18"/>
      <c r="P260" s="18"/>
      <c r="Q260" s="18"/>
      <c r="R260" s="18"/>
      <c r="S260" s="18"/>
      <c r="T260" s="18"/>
      <c r="U260" s="18"/>
      <c r="V260" s="18"/>
      <c r="W260" s="18"/>
      <c r="X260" s="21"/>
      <c r="Y260" s="21"/>
      <c r="Z260" s="21"/>
      <c r="AA260" s="21"/>
      <c r="AB260" s="18"/>
      <c r="AC260" s="18"/>
      <c r="AD260" s="18"/>
      <c r="AE260" s="18"/>
      <c r="AF260" s="18"/>
      <c r="AG260" s="18"/>
      <c r="AH260" s="18"/>
      <c r="AI260" s="18"/>
      <c r="AJ260" s="18"/>
      <c r="AK260" s="18"/>
      <c r="AL260" s="21"/>
    </row>
    <row r="261" spans="1:38" ht="14.45" customHeight="1">
      <c r="A261" s="582"/>
      <c r="C261" s="18"/>
      <c r="D261" s="18"/>
      <c r="E261" s="18"/>
      <c r="F261" s="18"/>
      <c r="G261" s="18"/>
      <c r="H261" s="18"/>
      <c r="I261" s="18"/>
      <c r="J261" s="18"/>
      <c r="K261" s="18"/>
      <c r="L261" s="18"/>
      <c r="M261" s="18"/>
      <c r="N261" s="18"/>
      <c r="O261" s="18"/>
      <c r="P261" s="18"/>
      <c r="Q261" s="18"/>
      <c r="R261" s="18"/>
      <c r="S261" s="18"/>
      <c r="T261" s="18"/>
      <c r="U261" s="18"/>
      <c r="V261" s="18"/>
      <c r="W261" s="18"/>
      <c r="X261" s="21"/>
      <c r="Y261" s="21"/>
      <c r="Z261" s="21"/>
      <c r="AA261" s="21"/>
      <c r="AB261" s="18"/>
      <c r="AC261" s="18"/>
      <c r="AD261" s="18"/>
      <c r="AE261" s="18"/>
      <c r="AF261" s="18"/>
      <c r="AG261" s="18"/>
      <c r="AH261" s="18"/>
      <c r="AI261" s="18"/>
      <c r="AJ261" s="18"/>
      <c r="AK261" s="18"/>
      <c r="AL261" s="21"/>
    </row>
    <row r="262" spans="1:38" ht="14.45" customHeight="1">
      <c r="A262" s="582"/>
      <c r="C262" s="18"/>
      <c r="D262" s="18"/>
      <c r="E262" s="18"/>
      <c r="F262" s="18"/>
      <c r="G262" s="18"/>
      <c r="H262" s="18"/>
      <c r="I262" s="18"/>
      <c r="J262" s="18"/>
      <c r="K262" s="18"/>
      <c r="L262" s="18"/>
      <c r="M262" s="18"/>
      <c r="N262" s="18"/>
      <c r="O262" s="18"/>
      <c r="P262" s="18"/>
      <c r="Q262" s="18"/>
      <c r="R262" s="18"/>
      <c r="S262" s="18"/>
      <c r="T262" s="18"/>
      <c r="U262" s="18"/>
      <c r="V262" s="18"/>
      <c r="W262" s="18"/>
      <c r="X262" s="21"/>
      <c r="Y262" s="21"/>
      <c r="Z262" s="21"/>
      <c r="AA262" s="21"/>
      <c r="AB262" s="18"/>
      <c r="AC262" s="18"/>
      <c r="AD262" s="18"/>
      <c r="AE262" s="18"/>
      <c r="AF262" s="18"/>
      <c r="AG262" s="18"/>
      <c r="AH262" s="18"/>
      <c r="AI262" s="18"/>
      <c r="AJ262" s="18"/>
      <c r="AK262" s="18"/>
      <c r="AL262" s="21"/>
    </row>
    <row r="263" spans="1:38" ht="14.45" customHeight="1">
      <c r="A263" s="582"/>
      <c r="C263" s="18"/>
      <c r="D263" s="18"/>
      <c r="E263" s="18"/>
      <c r="F263" s="18"/>
      <c r="G263" s="18"/>
      <c r="H263" s="18"/>
      <c r="I263" s="18"/>
      <c r="J263" s="18"/>
      <c r="K263" s="18"/>
      <c r="L263" s="18"/>
      <c r="M263" s="18"/>
      <c r="N263" s="18"/>
      <c r="O263" s="18"/>
      <c r="P263" s="18"/>
      <c r="Q263" s="18"/>
      <c r="R263" s="18"/>
      <c r="S263" s="18"/>
      <c r="T263" s="18"/>
      <c r="U263" s="18"/>
      <c r="V263" s="18"/>
      <c r="W263" s="18"/>
      <c r="X263" s="21"/>
      <c r="Y263" s="21"/>
      <c r="Z263" s="21"/>
      <c r="AA263" s="21"/>
      <c r="AB263" s="18"/>
      <c r="AC263" s="18"/>
      <c r="AD263" s="18"/>
      <c r="AE263" s="18"/>
      <c r="AF263" s="18"/>
      <c r="AG263" s="18"/>
      <c r="AH263" s="18"/>
      <c r="AI263" s="18"/>
      <c r="AJ263" s="18"/>
      <c r="AK263" s="18"/>
      <c r="AL263" s="21"/>
    </row>
    <row r="264" spans="1:38" ht="14.45" customHeight="1">
      <c r="A264" s="582"/>
      <c r="C264" s="18"/>
      <c r="D264" s="18"/>
      <c r="E264" s="18"/>
      <c r="F264" s="18"/>
      <c r="G264" s="18"/>
      <c r="H264" s="18"/>
      <c r="I264" s="18"/>
      <c r="J264" s="18"/>
      <c r="K264" s="18"/>
      <c r="L264" s="18"/>
      <c r="M264" s="18"/>
      <c r="N264" s="18"/>
      <c r="O264" s="18"/>
      <c r="P264" s="18"/>
      <c r="Q264" s="18"/>
      <c r="R264" s="18"/>
      <c r="S264" s="18"/>
      <c r="T264" s="18"/>
      <c r="U264" s="18"/>
      <c r="V264" s="18"/>
      <c r="W264" s="18"/>
      <c r="X264" s="21"/>
      <c r="Y264" s="21"/>
      <c r="Z264" s="21"/>
      <c r="AA264" s="21"/>
      <c r="AB264" s="18"/>
      <c r="AC264" s="18"/>
      <c r="AD264" s="18"/>
      <c r="AE264" s="18"/>
      <c r="AF264" s="18"/>
      <c r="AG264" s="18"/>
      <c r="AH264" s="18"/>
      <c r="AI264" s="18"/>
      <c r="AJ264" s="18"/>
      <c r="AK264" s="18"/>
      <c r="AL264" s="21"/>
    </row>
    <row r="265" spans="1:38" ht="14.45" customHeight="1">
      <c r="A265" s="582"/>
      <c r="C265" s="18"/>
      <c r="D265" s="18"/>
      <c r="E265" s="18"/>
      <c r="F265" s="18"/>
      <c r="G265" s="18"/>
      <c r="H265" s="18"/>
      <c r="I265" s="18"/>
      <c r="J265" s="18"/>
      <c r="K265" s="18"/>
      <c r="L265" s="18"/>
      <c r="M265" s="18"/>
      <c r="N265" s="18"/>
      <c r="O265" s="18"/>
      <c r="P265" s="18"/>
      <c r="Q265" s="18"/>
      <c r="R265" s="18"/>
      <c r="S265" s="18"/>
      <c r="T265" s="18"/>
      <c r="U265" s="18"/>
      <c r="V265" s="18"/>
      <c r="W265" s="18"/>
      <c r="X265" s="21"/>
      <c r="Y265" s="21"/>
      <c r="Z265" s="21"/>
      <c r="AA265" s="21"/>
      <c r="AB265" s="18"/>
      <c r="AC265" s="18"/>
      <c r="AD265" s="18"/>
      <c r="AE265" s="18"/>
      <c r="AF265" s="18"/>
      <c r="AG265" s="18"/>
      <c r="AH265" s="18"/>
      <c r="AI265" s="18"/>
      <c r="AJ265" s="18"/>
      <c r="AK265" s="18"/>
      <c r="AL265" s="21"/>
    </row>
    <row r="266" spans="1:38" ht="14.45" customHeight="1">
      <c r="A266" s="582"/>
      <c r="C266" s="18"/>
      <c r="D266" s="18"/>
      <c r="E266" s="18"/>
      <c r="F266" s="18"/>
      <c r="G266" s="18"/>
      <c r="H266" s="18"/>
      <c r="I266" s="18"/>
      <c r="J266" s="18"/>
      <c r="K266" s="18"/>
      <c r="L266" s="18"/>
      <c r="M266" s="18"/>
      <c r="N266" s="18"/>
      <c r="O266" s="18"/>
      <c r="P266" s="18"/>
      <c r="Q266" s="18"/>
      <c r="R266" s="18"/>
      <c r="S266" s="18"/>
      <c r="T266" s="18"/>
      <c r="U266" s="18"/>
      <c r="V266" s="18"/>
      <c r="W266" s="18"/>
      <c r="X266" s="21"/>
      <c r="Y266" s="21"/>
      <c r="Z266" s="21"/>
      <c r="AA266" s="21"/>
      <c r="AB266" s="18"/>
      <c r="AC266" s="18"/>
      <c r="AD266" s="18"/>
      <c r="AE266" s="18"/>
      <c r="AF266" s="18"/>
      <c r="AG266" s="18"/>
      <c r="AH266" s="18"/>
      <c r="AI266" s="18"/>
      <c r="AJ266" s="18"/>
      <c r="AK266" s="18"/>
      <c r="AL266" s="21"/>
    </row>
    <row r="267" spans="1:38" ht="14.45" customHeight="1">
      <c r="A267" s="582"/>
      <c r="C267" s="18"/>
      <c r="D267" s="18"/>
      <c r="E267" s="18"/>
      <c r="F267" s="18"/>
      <c r="G267" s="18"/>
      <c r="H267" s="18"/>
      <c r="I267" s="18"/>
      <c r="J267" s="18"/>
      <c r="K267" s="18"/>
      <c r="L267" s="18"/>
      <c r="M267" s="18"/>
      <c r="N267" s="18"/>
      <c r="O267" s="18"/>
      <c r="P267" s="18"/>
      <c r="Q267" s="18"/>
      <c r="R267" s="18"/>
      <c r="S267" s="18"/>
      <c r="T267" s="18"/>
      <c r="U267" s="18"/>
      <c r="V267" s="18"/>
      <c r="W267" s="18"/>
      <c r="X267" s="21"/>
      <c r="Y267" s="21"/>
      <c r="Z267" s="21"/>
      <c r="AA267" s="21"/>
      <c r="AB267" s="18"/>
      <c r="AC267" s="18"/>
      <c r="AD267" s="18"/>
      <c r="AE267" s="18"/>
      <c r="AF267" s="18"/>
      <c r="AG267" s="18"/>
      <c r="AH267" s="18"/>
      <c r="AI267" s="18"/>
      <c r="AJ267" s="18"/>
      <c r="AK267" s="18"/>
      <c r="AL267" s="21"/>
    </row>
    <row r="268" spans="1:38" ht="14.45" customHeight="1">
      <c r="A268" s="582"/>
      <c r="C268" s="18"/>
      <c r="D268" s="18"/>
      <c r="E268" s="18"/>
      <c r="F268" s="18"/>
      <c r="G268" s="18"/>
      <c r="H268" s="18"/>
      <c r="I268" s="18"/>
      <c r="J268" s="18"/>
      <c r="K268" s="18"/>
      <c r="L268" s="18"/>
      <c r="M268" s="18"/>
      <c r="N268" s="18"/>
      <c r="O268" s="18"/>
      <c r="P268" s="18"/>
      <c r="Q268" s="18"/>
      <c r="R268" s="18"/>
      <c r="S268" s="18"/>
      <c r="T268" s="18"/>
      <c r="U268" s="18"/>
      <c r="V268" s="18"/>
      <c r="W268" s="18"/>
      <c r="X268" s="21"/>
      <c r="Y268" s="21"/>
      <c r="Z268" s="21"/>
      <c r="AA268" s="21"/>
      <c r="AB268" s="18"/>
      <c r="AC268" s="18"/>
      <c r="AD268" s="18"/>
      <c r="AE268" s="18"/>
      <c r="AF268" s="18"/>
      <c r="AG268" s="18"/>
      <c r="AH268" s="18"/>
      <c r="AI268" s="18"/>
      <c r="AJ268" s="18"/>
      <c r="AK268" s="18"/>
      <c r="AL268" s="21"/>
    </row>
    <row r="269" spans="1:38" ht="14.45" customHeight="1">
      <c r="A269" s="582"/>
      <c r="C269" s="18"/>
      <c r="D269" s="18"/>
      <c r="E269" s="18"/>
      <c r="F269" s="18"/>
      <c r="G269" s="18"/>
      <c r="H269" s="18"/>
      <c r="I269" s="18"/>
      <c r="J269" s="18"/>
      <c r="K269" s="18"/>
      <c r="L269" s="18"/>
      <c r="M269" s="18"/>
      <c r="N269" s="18"/>
      <c r="O269" s="18"/>
      <c r="P269" s="18"/>
      <c r="Q269" s="18"/>
      <c r="R269" s="18"/>
      <c r="S269" s="18"/>
      <c r="T269" s="18"/>
      <c r="U269" s="18"/>
      <c r="V269" s="18"/>
      <c r="W269" s="18"/>
      <c r="X269" s="21"/>
      <c r="Y269" s="21"/>
      <c r="Z269" s="21"/>
      <c r="AA269" s="21"/>
      <c r="AB269" s="18"/>
      <c r="AC269" s="18"/>
      <c r="AD269" s="18"/>
      <c r="AE269" s="18"/>
      <c r="AF269" s="18"/>
      <c r="AG269" s="18"/>
      <c r="AH269" s="18"/>
      <c r="AI269" s="18"/>
      <c r="AJ269" s="18"/>
      <c r="AK269" s="18"/>
      <c r="AL269" s="21"/>
    </row>
    <row r="270" spans="1:38" ht="14.45" customHeight="1">
      <c r="A270" s="582"/>
      <c r="C270" s="18"/>
      <c r="D270" s="18"/>
      <c r="E270" s="18"/>
      <c r="F270" s="18"/>
      <c r="G270" s="18"/>
      <c r="H270" s="18"/>
      <c r="I270" s="18"/>
      <c r="J270" s="18"/>
      <c r="K270" s="18"/>
      <c r="L270" s="18"/>
      <c r="M270" s="18"/>
      <c r="N270" s="18"/>
      <c r="O270" s="18"/>
      <c r="P270" s="18"/>
      <c r="Q270" s="18"/>
      <c r="R270" s="18"/>
      <c r="S270" s="18"/>
      <c r="T270" s="18"/>
      <c r="U270" s="18"/>
      <c r="V270" s="18"/>
      <c r="W270" s="18"/>
      <c r="X270" s="21"/>
      <c r="Y270" s="21"/>
      <c r="Z270" s="21"/>
      <c r="AA270" s="21"/>
      <c r="AB270" s="18"/>
      <c r="AC270" s="18"/>
      <c r="AD270" s="18"/>
      <c r="AE270" s="18"/>
      <c r="AF270" s="18"/>
      <c r="AG270" s="18"/>
      <c r="AH270" s="18"/>
      <c r="AI270" s="18"/>
      <c r="AJ270" s="18"/>
      <c r="AK270" s="18"/>
      <c r="AL270" s="21"/>
    </row>
    <row r="271" spans="1:38" ht="14.45" customHeight="1">
      <c r="A271" s="582"/>
      <c r="C271" s="18"/>
      <c r="D271" s="18"/>
      <c r="E271" s="18"/>
      <c r="F271" s="18"/>
      <c r="G271" s="18"/>
      <c r="H271" s="18"/>
      <c r="I271" s="18"/>
      <c r="J271" s="18"/>
      <c r="K271" s="18"/>
      <c r="L271" s="18"/>
      <c r="M271" s="18"/>
      <c r="N271" s="18"/>
      <c r="O271" s="18"/>
      <c r="P271" s="18"/>
      <c r="Q271" s="18"/>
      <c r="R271" s="18"/>
      <c r="S271" s="18"/>
      <c r="T271" s="18"/>
      <c r="U271" s="18"/>
      <c r="V271" s="18"/>
      <c r="W271" s="18"/>
      <c r="X271" s="21"/>
      <c r="Y271" s="21"/>
      <c r="Z271" s="21"/>
      <c r="AA271" s="21"/>
      <c r="AB271" s="18"/>
      <c r="AC271" s="18"/>
      <c r="AD271" s="18"/>
      <c r="AE271" s="18"/>
      <c r="AF271" s="18"/>
      <c r="AG271" s="18"/>
      <c r="AH271" s="18"/>
      <c r="AI271" s="18"/>
      <c r="AJ271" s="18"/>
      <c r="AK271" s="18"/>
      <c r="AL271" s="21"/>
    </row>
    <row r="272" spans="1:38" ht="14.45" customHeight="1">
      <c r="A272" s="582"/>
      <c r="C272" s="18"/>
      <c r="D272" s="18"/>
      <c r="E272" s="18"/>
      <c r="F272" s="18"/>
      <c r="G272" s="18"/>
      <c r="H272" s="18"/>
      <c r="I272" s="18"/>
      <c r="J272" s="18"/>
      <c r="K272" s="18"/>
      <c r="L272" s="18"/>
      <c r="M272" s="18"/>
      <c r="N272" s="18"/>
      <c r="O272" s="18"/>
      <c r="P272" s="18"/>
      <c r="Q272" s="18"/>
      <c r="R272" s="18"/>
      <c r="S272" s="18"/>
      <c r="T272" s="18"/>
      <c r="U272" s="18"/>
      <c r="V272" s="18"/>
      <c r="W272" s="18"/>
      <c r="X272" s="21"/>
      <c r="Y272" s="21"/>
      <c r="Z272" s="21"/>
      <c r="AA272" s="21"/>
      <c r="AB272" s="18"/>
      <c r="AC272" s="18"/>
      <c r="AD272" s="18"/>
      <c r="AE272" s="18"/>
      <c r="AF272" s="18"/>
      <c r="AG272" s="18"/>
      <c r="AH272" s="18"/>
      <c r="AI272" s="18"/>
      <c r="AJ272" s="18"/>
      <c r="AK272" s="18"/>
      <c r="AL272" s="21"/>
    </row>
    <row r="273" spans="1:38" ht="14.45" customHeight="1">
      <c r="A273" s="582"/>
      <c r="C273" s="18"/>
      <c r="D273" s="18"/>
      <c r="E273" s="18"/>
      <c r="F273" s="18"/>
      <c r="G273" s="18"/>
      <c r="H273" s="18"/>
      <c r="I273" s="18"/>
      <c r="J273" s="18"/>
      <c r="K273" s="18"/>
      <c r="L273" s="18"/>
      <c r="M273" s="18"/>
      <c r="N273" s="18"/>
      <c r="O273" s="18"/>
      <c r="P273" s="18"/>
      <c r="Q273" s="18"/>
      <c r="R273" s="18"/>
      <c r="S273" s="18"/>
      <c r="T273" s="18"/>
      <c r="U273" s="18"/>
      <c r="V273" s="18"/>
      <c r="W273" s="18"/>
      <c r="X273" s="21"/>
      <c r="Y273" s="21"/>
      <c r="Z273" s="21"/>
      <c r="AA273" s="21"/>
      <c r="AB273" s="18"/>
      <c r="AC273" s="18"/>
      <c r="AD273" s="18"/>
      <c r="AE273" s="18"/>
      <c r="AF273" s="18"/>
      <c r="AG273" s="18"/>
      <c r="AH273" s="18"/>
      <c r="AI273" s="18"/>
      <c r="AJ273" s="18"/>
      <c r="AK273" s="18"/>
      <c r="AL273" s="21"/>
    </row>
    <row r="274" spans="1:38" ht="14.45" customHeight="1">
      <c r="A274" s="582"/>
      <c r="C274" s="18"/>
      <c r="D274" s="18"/>
      <c r="E274" s="18"/>
      <c r="F274" s="18"/>
      <c r="G274" s="18"/>
      <c r="H274" s="18"/>
      <c r="I274" s="18"/>
      <c r="J274" s="18"/>
      <c r="K274" s="18"/>
      <c r="L274" s="18"/>
      <c r="M274" s="18"/>
      <c r="N274" s="18"/>
      <c r="O274" s="18"/>
      <c r="P274" s="18"/>
      <c r="Q274" s="18"/>
      <c r="R274" s="18"/>
      <c r="S274" s="18"/>
      <c r="T274" s="18"/>
      <c r="U274" s="18"/>
      <c r="V274" s="18"/>
      <c r="W274" s="18"/>
      <c r="X274" s="21"/>
      <c r="Y274" s="21"/>
      <c r="Z274" s="21"/>
      <c r="AA274" s="21"/>
      <c r="AB274" s="18"/>
      <c r="AC274" s="18"/>
      <c r="AD274" s="18"/>
      <c r="AE274" s="18"/>
      <c r="AF274" s="18"/>
      <c r="AG274" s="18"/>
      <c r="AH274" s="18"/>
      <c r="AI274" s="18"/>
      <c r="AJ274" s="18"/>
      <c r="AK274" s="18"/>
      <c r="AL274" s="21"/>
    </row>
    <row r="275" spans="1:38" ht="14.45" customHeight="1">
      <c r="A275" s="582"/>
      <c r="C275" s="18"/>
      <c r="D275" s="18"/>
      <c r="E275" s="18"/>
      <c r="F275" s="18"/>
      <c r="G275" s="18"/>
      <c r="H275" s="18"/>
      <c r="I275" s="18"/>
      <c r="J275" s="18"/>
      <c r="K275" s="18"/>
      <c r="L275" s="18"/>
      <c r="M275" s="18"/>
      <c r="N275" s="18"/>
      <c r="O275" s="18"/>
      <c r="P275" s="18"/>
      <c r="Q275" s="18"/>
      <c r="R275" s="18"/>
      <c r="S275" s="18"/>
      <c r="T275" s="18"/>
      <c r="U275" s="18"/>
      <c r="V275" s="18"/>
      <c r="W275" s="18"/>
      <c r="X275" s="21"/>
      <c r="Y275" s="21"/>
      <c r="Z275" s="21"/>
      <c r="AA275" s="21"/>
      <c r="AB275" s="18"/>
      <c r="AC275" s="18"/>
      <c r="AD275" s="18"/>
      <c r="AE275" s="18"/>
      <c r="AF275" s="18"/>
      <c r="AG275" s="18"/>
      <c r="AH275" s="18"/>
      <c r="AI275" s="18"/>
      <c r="AJ275" s="18"/>
      <c r="AK275" s="18"/>
      <c r="AL275" s="21"/>
    </row>
    <row r="276" spans="1:38" ht="14.45" customHeight="1">
      <c r="A276" s="582"/>
      <c r="C276" s="18"/>
      <c r="D276" s="18"/>
      <c r="E276" s="18"/>
      <c r="F276" s="18"/>
      <c r="G276" s="18"/>
      <c r="H276" s="18"/>
      <c r="I276" s="18"/>
      <c r="J276" s="18"/>
      <c r="K276" s="18"/>
      <c r="L276" s="18"/>
      <c r="M276" s="18"/>
      <c r="N276" s="18"/>
      <c r="O276" s="18"/>
      <c r="P276" s="18"/>
      <c r="Q276" s="18"/>
      <c r="R276" s="18"/>
      <c r="S276" s="18"/>
      <c r="T276" s="18"/>
      <c r="U276" s="18"/>
      <c r="V276" s="18"/>
      <c r="W276" s="18"/>
      <c r="X276" s="21"/>
      <c r="Y276" s="21"/>
      <c r="Z276" s="21"/>
      <c r="AA276" s="21"/>
      <c r="AB276" s="18"/>
      <c r="AC276" s="18"/>
      <c r="AD276" s="18"/>
      <c r="AE276" s="18"/>
      <c r="AF276" s="18"/>
      <c r="AG276" s="18"/>
      <c r="AH276" s="18"/>
      <c r="AI276" s="18"/>
      <c r="AJ276" s="18"/>
      <c r="AK276" s="18"/>
      <c r="AL276" s="21"/>
    </row>
    <row r="277" spans="1:38" ht="14.45" customHeight="1">
      <c r="A277" s="582"/>
      <c r="C277" s="18"/>
      <c r="D277" s="18"/>
      <c r="E277" s="18"/>
      <c r="F277" s="18"/>
      <c r="G277" s="18"/>
      <c r="H277" s="18"/>
      <c r="I277" s="18"/>
      <c r="J277" s="18"/>
      <c r="K277" s="18"/>
      <c r="L277" s="18"/>
      <c r="M277" s="18"/>
      <c r="N277" s="18"/>
      <c r="O277" s="18"/>
      <c r="P277" s="18"/>
      <c r="Q277" s="18"/>
      <c r="R277" s="18"/>
      <c r="S277" s="18"/>
      <c r="T277" s="18"/>
      <c r="U277" s="18"/>
      <c r="V277" s="18"/>
      <c r="W277" s="18"/>
      <c r="X277" s="21"/>
      <c r="Y277" s="21"/>
      <c r="Z277" s="21"/>
      <c r="AA277" s="21"/>
      <c r="AB277" s="18"/>
      <c r="AC277" s="18"/>
      <c r="AD277" s="18"/>
      <c r="AE277" s="18"/>
      <c r="AF277" s="18"/>
      <c r="AG277" s="18"/>
      <c r="AH277" s="18"/>
      <c r="AI277" s="18"/>
      <c r="AJ277" s="18"/>
      <c r="AK277" s="18"/>
      <c r="AL277" s="21"/>
    </row>
    <row r="278" spans="1:38" ht="14.45" customHeight="1">
      <c r="A278" s="582"/>
      <c r="C278" s="18"/>
      <c r="D278" s="18"/>
      <c r="E278" s="18"/>
      <c r="F278" s="18"/>
      <c r="G278" s="18"/>
      <c r="H278" s="18"/>
      <c r="I278" s="18"/>
      <c r="J278" s="18"/>
      <c r="K278" s="18"/>
      <c r="L278" s="18"/>
      <c r="M278" s="18"/>
      <c r="N278" s="18"/>
      <c r="O278" s="18"/>
      <c r="P278" s="18"/>
      <c r="Q278" s="18"/>
      <c r="R278" s="18"/>
      <c r="S278" s="18"/>
      <c r="T278" s="18"/>
      <c r="U278" s="18"/>
      <c r="V278" s="18"/>
      <c r="W278" s="18"/>
      <c r="X278" s="21"/>
      <c r="Y278" s="21"/>
      <c r="Z278" s="21"/>
      <c r="AA278" s="21"/>
      <c r="AB278" s="18"/>
      <c r="AC278" s="18"/>
      <c r="AD278" s="18"/>
      <c r="AE278" s="18"/>
      <c r="AF278" s="18"/>
      <c r="AG278" s="18"/>
      <c r="AH278" s="18"/>
      <c r="AI278" s="18"/>
      <c r="AJ278" s="18"/>
      <c r="AK278" s="18"/>
      <c r="AL278" s="21"/>
    </row>
    <row r="279" spans="1:38" ht="14.45" customHeight="1">
      <c r="A279" s="582"/>
      <c r="C279" s="18"/>
      <c r="D279" s="18"/>
      <c r="E279" s="18"/>
      <c r="F279" s="18"/>
      <c r="G279" s="18"/>
      <c r="H279" s="18"/>
      <c r="I279" s="18"/>
      <c r="J279" s="18"/>
      <c r="K279" s="18"/>
      <c r="L279" s="18"/>
      <c r="M279" s="18"/>
      <c r="N279" s="18"/>
      <c r="O279" s="18"/>
      <c r="P279" s="18"/>
      <c r="Q279" s="18"/>
      <c r="R279" s="18"/>
      <c r="S279" s="18"/>
      <c r="T279" s="18"/>
      <c r="U279" s="18"/>
      <c r="V279" s="18"/>
      <c r="W279" s="18"/>
      <c r="X279" s="21"/>
      <c r="Y279" s="21"/>
      <c r="Z279" s="21"/>
      <c r="AA279" s="21"/>
      <c r="AB279" s="18"/>
      <c r="AC279" s="18"/>
      <c r="AD279" s="18"/>
      <c r="AE279" s="18"/>
      <c r="AF279" s="18"/>
      <c r="AG279" s="18"/>
      <c r="AH279" s="18"/>
      <c r="AI279" s="18"/>
      <c r="AJ279" s="18"/>
      <c r="AK279" s="18"/>
      <c r="AL279" s="21"/>
    </row>
    <row r="280" spans="1:38" ht="14.45" customHeight="1">
      <c r="A280" s="582"/>
      <c r="C280" s="18"/>
      <c r="D280" s="18"/>
      <c r="E280" s="18"/>
      <c r="F280" s="18"/>
      <c r="G280" s="18"/>
      <c r="H280" s="18"/>
      <c r="I280" s="18"/>
      <c r="J280" s="18"/>
      <c r="K280" s="18"/>
      <c r="L280" s="18"/>
      <c r="M280" s="18"/>
      <c r="N280" s="18"/>
      <c r="O280" s="18"/>
      <c r="P280" s="18"/>
      <c r="Q280" s="18"/>
      <c r="R280" s="18"/>
      <c r="S280" s="18"/>
      <c r="T280" s="18"/>
      <c r="U280" s="18"/>
      <c r="V280" s="18"/>
      <c r="W280" s="18"/>
      <c r="X280" s="21"/>
      <c r="Y280" s="21"/>
      <c r="Z280" s="21"/>
      <c r="AA280" s="21"/>
      <c r="AB280" s="18"/>
      <c r="AC280" s="18"/>
      <c r="AD280" s="18"/>
      <c r="AE280" s="18"/>
      <c r="AF280" s="18"/>
      <c r="AG280" s="18"/>
      <c r="AH280" s="18"/>
      <c r="AI280" s="18"/>
      <c r="AJ280" s="18"/>
      <c r="AK280" s="18"/>
      <c r="AL280" s="21"/>
    </row>
    <row r="281" spans="1:38" ht="14.45" customHeight="1">
      <c r="A281" s="582"/>
      <c r="C281" s="18"/>
      <c r="D281" s="18"/>
      <c r="E281" s="18"/>
      <c r="F281" s="18"/>
      <c r="G281" s="18"/>
      <c r="H281" s="18"/>
      <c r="I281" s="18"/>
      <c r="J281" s="18"/>
      <c r="K281" s="18"/>
      <c r="L281" s="18"/>
      <c r="M281" s="18"/>
      <c r="N281" s="18"/>
      <c r="O281" s="18"/>
      <c r="P281" s="18"/>
      <c r="Q281" s="18"/>
      <c r="R281" s="18"/>
      <c r="S281" s="18"/>
      <c r="T281" s="18"/>
      <c r="U281" s="18"/>
      <c r="V281" s="18"/>
      <c r="W281" s="18"/>
      <c r="X281" s="21"/>
      <c r="Y281" s="21"/>
      <c r="Z281" s="21"/>
      <c r="AA281" s="21"/>
      <c r="AB281" s="18"/>
      <c r="AC281" s="18"/>
      <c r="AD281" s="18"/>
      <c r="AE281" s="18"/>
      <c r="AF281" s="18"/>
      <c r="AG281" s="18"/>
      <c r="AH281" s="18"/>
      <c r="AI281" s="18"/>
      <c r="AJ281" s="18"/>
      <c r="AK281" s="18"/>
      <c r="AL281" s="21"/>
    </row>
    <row r="282" spans="1:38" ht="14.45" customHeight="1">
      <c r="A282" s="582"/>
      <c r="C282" s="18"/>
      <c r="D282" s="18"/>
      <c r="E282" s="18"/>
      <c r="F282" s="18"/>
      <c r="G282" s="18"/>
      <c r="H282" s="18"/>
      <c r="I282" s="18"/>
      <c r="J282" s="18"/>
      <c r="K282" s="18"/>
      <c r="L282" s="18"/>
      <c r="M282" s="18"/>
      <c r="N282" s="18"/>
      <c r="O282" s="18"/>
      <c r="P282" s="18"/>
      <c r="Q282" s="18"/>
      <c r="R282" s="18"/>
      <c r="S282" s="18"/>
      <c r="T282" s="18"/>
      <c r="U282" s="18"/>
      <c r="V282" s="18"/>
      <c r="W282" s="18"/>
      <c r="X282" s="21"/>
      <c r="Y282" s="21"/>
      <c r="Z282" s="21"/>
      <c r="AA282" s="21"/>
      <c r="AB282" s="18"/>
      <c r="AC282" s="18"/>
      <c r="AD282" s="18"/>
      <c r="AE282" s="18"/>
      <c r="AF282" s="18"/>
      <c r="AG282" s="18"/>
      <c r="AH282" s="18"/>
      <c r="AI282" s="18"/>
      <c r="AJ282" s="18"/>
      <c r="AK282" s="18"/>
      <c r="AL282" s="21"/>
    </row>
    <row r="283" spans="1:38" ht="14.45" customHeight="1">
      <c r="A283" s="582"/>
      <c r="C283" s="18"/>
      <c r="D283" s="18"/>
      <c r="E283" s="18"/>
      <c r="F283" s="18"/>
      <c r="G283" s="18"/>
      <c r="H283" s="18"/>
      <c r="I283" s="18"/>
      <c r="J283" s="18"/>
      <c r="K283" s="18"/>
      <c r="L283" s="18"/>
      <c r="M283" s="18"/>
      <c r="N283" s="18"/>
      <c r="O283" s="18"/>
      <c r="P283" s="18"/>
      <c r="Q283" s="18"/>
      <c r="R283" s="18"/>
      <c r="S283" s="18"/>
      <c r="T283" s="18"/>
      <c r="U283" s="18"/>
      <c r="V283" s="18"/>
      <c r="W283" s="18"/>
      <c r="X283" s="21"/>
      <c r="Y283" s="21"/>
      <c r="Z283" s="21"/>
      <c r="AA283" s="21"/>
      <c r="AB283" s="18"/>
      <c r="AC283" s="18"/>
      <c r="AD283" s="18"/>
      <c r="AE283" s="18"/>
      <c r="AF283" s="18"/>
      <c r="AG283" s="18"/>
      <c r="AH283" s="18"/>
      <c r="AI283" s="18"/>
      <c r="AJ283" s="18"/>
      <c r="AK283" s="18"/>
      <c r="AL283" s="21"/>
    </row>
    <row r="284" spans="1:38" ht="14.45" customHeight="1">
      <c r="A284" s="582"/>
      <c r="C284" s="18"/>
      <c r="D284" s="18"/>
      <c r="E284" s="18"/>
      <c r="F284" s="18"/>
      <c r="G284" s="18"/>
      <c r="H284" s="18"/>
      <c r="I284" s="18"/>
      <c r="J284" s="18"/>
      <c r="K284" s="18"/>
      <c r="L284" s="18"/>
      <c r="M284" s="18"/>
      <c r="N284" s="18"/>
      <c r="O284" s="18"/>
      <c r="P284" s="18"/>
      <c r="Q284" s="18"/>
      <c r="R284" s="18"/>
      <c r="S284" s="18"/>
      <c r="T284" s="18"/>
      <c r="U284" s="18"/>
      <c r="V284" s="18"/>
      <c r="W284" s="18"/>
      <c r="X284" s="21"/>
      <c r="Y284" s="21"/>
      <c r="Z284" s="21"/>
      <c r="AA284" s="21"/>
      <c r="AB284" s="18"/>
      <c r="AC284" s="18"/>
      <c r="AD284" s="18"/>
      <c r="AE284" s="18"/>
      <c r="AF284" s="18"/>
      <c r="AG284" s="18"/>
      <c r="AH284" s="18"/>
      <c r="AI284" s="18"/>
      <c r="AJ284" s="18"/>
      <c r="AK284" s="18"/>
      <c r="AL284" s="21"/>
    </row>
    <row r="285" spans="1:38" ht="14.45" customHeight="1">
      <c r="A285" s="582"/>
      <c r="C285" s="18"/>
      <c r="D285" s="18"/>
      <c r="E285" s="18"/>
      <c r="F285" s="18"/>
      <c r="G285" s="18"/>
      <c r="H285" s="18"/>
      <c r="I285" s="18"/>
      <c r="J285" s="18"/>
      <c r="K285" s="18"/>
      <c r="L285" s="18"/>
      <c r="M285" s="18"/>
      <c r="N285" s="18"/>
      <c r="O285" s="18"/>
      <c r="P285" s="18"/>
      <c r="Q285" s="18"/>
      <c r="R285" s="18"/>
      <c r="S285" s="18"/>
      <c r="T285" s="18"/>
      <c r="U285" s="18"/>
      <c r="V285" s="18"/>
      <c r="W285" s="18"/>
      <c r="X285" s="21"/>
      <c r="Y285" s="21"/>
      <c r="Z285" s="21"/>
      <c r="AA285" s="21"/>
      <c r="AB285" s="18"/>
      <c r="AC285" s="18"/>
      <c r="AD285" s="18"/>
      <c r="AE285" s="18"/>
      <c r="AF285" s="18"/>
      <c r="AG285" s="18"/>
      <c r="AH285" s="18"/>
      <c r="AI285" s="18"/>
      <c r="AJ285" s="18"/>
      <c r="AK285" s="18"/>
      <c r="AL285" s="21"/>
    </row>
    <row r="286" spans="1:38" ht="14.45" customHeight="1">
      <c r="A286" s="582"/>
      <c r="C286" s="18"/>
      <c r="D286" s="18"/>
      <c r="E286" s="18"/>
      <c r="F286" s="18"/>
      <c r="G286" s="18"/>
      <c r="H286" s="18"/>
      <c r="I286" s="18"/>
      <c r="J286" s="18"/>
      <c r="K286" s="18"/>
      <c r="L286" s="18"/>
      <c r="M286" s="18"/>
      <c r="N286" s="18"/>
      <c r="O286" s="18"/>
      <c r="P286" s="18"/>
      <c r="Q286" s="18"/>
      <c r="R286" s="18"/>
      <c r="S286" s="18"/>
      <c r="T286" s="18"/>
      <c r="U286" s="18"/>
      <c r="V286" s="18"/>
      <c r="W286" s="18"/>
      <c r="X286" s="21"/>
      <c r="Y286" s="21"/>
      <c r="Z286" s="21"/>
      <c r="AA286" s="21"/>
      <c r="AB286" s="18"/>
      <c r="AC286" s="18"/>
      <c r="AD286" s="18"/>
      <c r="AE286" s="18"/>
      <c r="AF286" s="18"/>
      <c r="AG286" s="18"/>
      <c r="AH286" s="18"/>
      <c r="AI286" s="18"/>
      <c r="AJ286" s="18"/>
      <c r="AK286" s="18"/>
      <c r="AL286" s="21"/>
    </row>
    <row r="287" spans="1:38" ht="14.45" customHeight="1">
      <c r="A287" s="582"/>
      <c r="C287" s="18"/>
      <c r="D287" s="18"/>
      <c r="E287" s="18"/>
      <c r="F287" s="18"/>
      <c r="G287" s="18"/>
      <c r="H287" s="18"/>
      <c r="I287" s="18"/>
      <c r="J287" s="18"/>
      <c r="K287" s="18"/>
      <c r="L287" s="18"/>
      <c r="M287" s="18"/>
      <c r="N287" s="18"/>
      <c r="O287" s="18"/>
      <c r="P287" s="18"/>
      <c r="Q287" s="18"/>
      <c r="R287" s="18"/>
      <c r="S287" s="18"/>
      <c r="T287" s="18"/>
      <c r="U287" s="18"/>
      <c r="V287" s="18"/>
      <c r="W287" s="18"/>
      <c r="X287" s="21"/>
      <c r="Y287" s="21"/>
      <c r="Z287" s="21"/>
      <c r="AA287" s="21"/>
      <c r="AB287" s="18"/>
      <c r="AC287" s="18"/>
      <c r="AD287" s="18"/>
      <c r="AE287" s="18"/>
      <c r="AF287" s="18"/>
      <c r="AG287" s="18"/>
      <c r="AH287" s="18"/>
      <c r="AI287" s="18"/>
      <c r="AJ287" s="18"/>
      <c r="AK287" s="18"/>
      <c r="AL287" s="21"/>
    </row>
    <row r="288" spans="1:38" ht="14.45" customHeight="1">
      <c r="A288" s="582"/>
      <c r="C288" s="18"/>
      <c r="D288" s="18"/>
      <c r="E288" s="18"/>
      <c r="F288" s="18"/>
      <c r="G288" s="18"/>
      <c r="H288" s="18"/>
      <c r="I288" s="18"/>
      <c r="J288" s="18"/>
      <c r="K288" s="18"/>
      <c r="L288" s="18"/>
      <c r="M288" s="18"/>
      <c r="N288" s="18"/>
      <c r="O288" s="18"/>
      <c r="P288" s="18"/>
      <c r="Q288" s="18"/>
      <c r="R288" s="18"/>
      <c r="S288" s="18"/>
      <c r="T288" s="18"/>
      <c r="U288" s="18"/>
      <c r="V288" s="18"/>
      <c r="W288" s="18"/>
      <c r="X288" s="21"/>
      <c r="Y288" s="21"/>
      <c r="Z288" s="21"/>
      <c r="AA288" s="21"/>
      <c r="AB288" s="18"/>
      <c r="AC288" s="18"/>
      <c r="AD288" s="18"/>
      <c r="AE288" s="18"/>
      <c r="AF288" s="18"/>
      <c r="AG288" s="18"/>
      <c r="AH288" s="18"/>
      <c r="AI288" s="18"/>
      <c r="AJ288" s="18"/>
      <c r="AK288" s="18"/>
      <c r="AL288" s="21"/>
    </row>
    <row r="289" spans="1:38" ht="14.45" customHeight="1">
      <c r="A289" s="582"/>
      <c r="C289" s="18"/>
      <c r="D289" s="18"/>
      <c r="E289" s="18"/>
      <c r="F289" s="18"/>
      <c r="G289" s="18"/>
      <c r="H289" s="18"/>
      <c r="I289" s="18"/>
      <c r="J289" s="18"/>
      <c r="K289" s="18"/>
      <c r="L289" s="18"/>
      <c r="M289" s="18"/>
      <c r="N289" s="18"/>
      <c r="O289" s="18"/>
      <c r="P289" s="18"/>
      <c r="Q289" s="18"/>
      <c r="R289" s="18"/>
      <c r="S289" s="18"/>
      <c r="T289" s="18"/>
      <c r="U289" s="18"/>
      <c r="V289" s="18"/>
      <c r="W289" s="18"/>
      <c r="X289" s="21"/>
      <c r="Y289" s="21"/>
      <c r="Z289" s="21"/>
      <c r="AA289" s="21"/>
      <c r="AB289" s="18"/>
      <c r="AC289" s="18"/>
      <c r="AD289" s="18"/>
      <c r="AE289" s="18"/>
      <c r="AF289" s="18"/>
      <c r="AG289" s="18"/>
      <c r="AH289" s="18"/>
      <c r="AI289" s="18"/>
      <c r="AJ289" s="18"/>
      <c r="AK289" s="18"/>
      <c r="AL289" s="21"/>
    </row>
    <row r="290" spans="1:38" ht="14.45" customHeight="1">
      <c r="A290" s="582"/>
      <c r="C290" s="18"/>
      <c r="D290" s="18"/>
      <c r="E290" s="18"/>
      <c r="F290" s="18"/>
      <c r="G290" s="18"/>
      <c r="H290" s="18"/>
      <c r="I290" s="18"/>
      <c r="J290" s="18"/>
      <c r="K290" s="18"/>
      <c r="L290" s="18"/>
      <c r="M290" s="18"/>
      <c r="N290" s="18"/>
      <c r="O290" s="18"/>
      <c r="P290" s="18"/>
      <c r="Q290" s="18"/>
      <c r="R290" s="18"/>
      <c r="S290" s="18"/>
      <c r="T290" s="18"/>
      <c r="U290" s="18"/>
      <c r="V290" s="18"/>
      <c r="W290" s="18"/>
      <c r="X290" s="21"/>
      <c r="Y290" s="21"/>
      <c r="Z290" s="21"/>
      <c r="AA290" s="21"/>
      <c r="AB290" s="18"/>
      <c r="AC290" s="18"/>
      <c r="AD290" s="18"/>
      <c r="AE290" s="18"/>
      <c r="AF290" s="18"/>
      <c r="AG290" s="18"/>
      <c r="AH290" s="18"/>
      <c r="AI290" s="18"/>
      <c r="AJ290" s="18"/>
      <c r="AK290" s="18"/>
      <c r="AL290" s="21"/>
    </row>
    <row r="291" spans="1:38" ht="14.45" customHeight="1">
      <c r="A291" s="582"/>
      <c r="C291" s="18"/>
      <c r="D291" s="18"/>
      <c r="E291" s="18"/>
      <c r="F291" s="18"/>
      <c r="G291" s="18"/>
      <c r="H291" s="18"/>
      <c r="I291" s="18"/>
      <c r="J291" s="18"/>
      <c r="K291" s="18"/>
      <c r="L291" s="18"/>
      <c r="M291" s="18"/>
      <c r="N291" s="18"/>
      <c r="O291" s="18"/>
      <c r="P291" s="18"/>
      <c r="Q291" s="18"/>
      <c r="R291" s="18"/>
      <c r="S291" s="18"/>
      <c r="T291" s="18"/>
      <c r="U291" s="18"/>
      <c r="V291" s="18"/>
      <c r="W291" s="18"/>
      <c r="X291" s="21"/>
      <c r="Y291" s="21"/>
      <c r="Z291" s="21"/>
      <c r="AA291" s="21"/>
      <c r="AB291" s="18"/>
      <c r="AC291" s="18"/>
      <c r="AD291" s="18"/>
      <c r="AE291" s="18"/>
      <c r="AF291" s="18"/>
      <c r="AG291" s="18"/>
      <c r="AH291" s="18"/>
      <c r="AI291" s="18"/>
      <c r="AJ291" s="18"/>
      <c r="AK291" s="18"/>
      <c r="AL291" s="21"/>
    </row>
    <row r="292" spans="1:38" ht="14.45" customHeight="1">
      <c r="A292" s="582"/>
      <c r="C292" s="18"/>
      <c r="D292" s="18"/>
      <c r="E292" s="18"/>
      <c r="F292" s="18"/>
      <c r="G292" s="18"/>
      <c r="H292" s="18"/>
      <c r="I292" s="18"/>
      <c r="J292" s="18"/>
      <c r="K292" s="18"/>
      <c r="L292" s="18"/>
      <c r="M292" s="18"/>
      <c r="N292" s="18"/>
      <c r="O292" s="18"/>
      <c r="P292" s="18"/>
      <c r="Q292" s="18"/>
      <c r="R292" s="18"/>
      <c r="S292" s="18"/>
      <c r="T292" s="18"/>
      <c r="U292" s="18"/>
      <c r="V292" s="18"/>
      <c r="W292" s="18"/>
      <c r="X292" s="21"/>
      <c r="Y292" s="21"/>
      <c r="Z292" s="21"/>
      <c r="AA292" s="21"/>
      <c r="AB292" s="18"/>
      <c r="AC292" s="18"/>
      <c r="AD292" s="18"/>
      <c r="AE292" s="18"/>
      <c r="AF292" s="18"/>
      <c r="AG292" s="18"/>
      <c r="AH292" s="18"/>
      <c r="AI292" s="18"/>
      <c r="AJ292" s="18"/>
      <c r="AK292" s="18"/>
      <c r="AL292" s="21"/>
    </row>
    <row r="293" spans="1:38" ht="14.45" customHeight="1">
      <c r="A293" s="582"/>
      <c r="C293" s="18"/>
      <c r="D293" s="18"/>
      <c r="E293" s="18"/>
      <c r="F293" s="18"/>
      <c r="G293" s="18"/>
      <c r="H293" s="18"/>
      <c r="I293" s="18"/>
      <c r="J293" s="18"/>
      <c r="K293" s="18"/>
      <c r="L293" s="18"/>
      <c r="M293" s="18"/>
      <c r="N293" s="18"/>
      <c r="O293" s="18"/>
      <c r="P293" s="18"/>
      <c r="Q293" s="18"/>
      <c r="R293" s="18"/>
      <c r="S293" s="18"/>
      <c r="T293" s="18"/>
      <c r="U293" s="18"/>
      <c r="V293" s="18"/>
      <c r="W293" s="18"/>
      <c r="X293" s="21"/>
      <c r="Y293" s="21"/>
      <c r="Z293" s="21"/>
      <c r="AA293" s="21"/>
      <c r="AB293" s="18"/>
      <c r="AC293" s="18"/>
      <c r="AD293" s="18"/>
      <c r="AE293" s="18"/>
      <c r="AF293" s="18"/>
      <c r="AG293" s="18"/>
      <c r="AH293" s="18"/>
      <c r="AI293" s="18"/>
      <c r="AJ293" s="18"/>
      <c r="AK293" s="18"/>
      <c r="AL293" s="21"/>
    </row>
    <row r="294" spans="1:38" ht="14.45" customHeight="1">
      <c r="A294" s="582"/>
      <c r="C294" s="18"/>
      <c r="D294" s="18"/>
      <c r="E294" s="18"/>
      <c r="F294" s="18"/>
      <c r="G294" s="18"/>
      <c r="H294" s="18"/>
      <c r="I294" s="18"/>
      <c r="J294" s="18"/>
      <c r="K294" s="18"/>
      <c r="L294" s="18"/>
      <c r="M294" s="18"/>
      <c r="N294" s="18"/>
      <c r="O294" s="18"/>
      <c r="P294" s="18"/>
      <c r="Q294" s="18"/>
      <c r="R294" s="18"/>
      <c r="S294" s="18"/>
      <c r="T294" s="18"/>
      <c r="U294" s="18"/>
      <c r="V294" s="18"/>
      <c r="W294" s="18"/>
      <c r="X294" s="21"/>
      <c r="Y294" s="21"/>
      <c r="Z294" s="21"/>
      <c r="AA294" s="21"/>
      <c r="AB294" s="18"/>
      <c r="AC294" s="18"/>
      <c r="AD294" s="18"/>
      <c r="AE294" s="18"/>
      <c r="AF294" s="18"/>
      <c r="AG294" s="18"/>
      <c r="AH294" s="18"/>
      <c r="AI294" s="18"/>
      <c r="AJ294" s="18"/>
      <c r="AK294" s="18"/>
      <c r="AL294" s="21"/>
    </row>
    <row r="295" spans="1:38" ht="14.45" customHeight="1">
      <c r="A295" s="582"/>
      <c r="C295" s="18"/>
      <c r="D295" s="18"/>
      <c r="E295" s="18"/>
      <c r="F295" s="18"/>
      <c r="G295" s="18"/>
      <c r="H295" s="18"/>
      <c r="I295" s="18"/>
      <c r="J295" s="18"/>
      <c r="K295" s="18"/>
      <c r="L295" s="18"/>
      <c r="M295" s="18"/>
      <c r="N295" s="18"/>
      <c r="O295" s="18"/>
      <c r="P295" s="18"/>
      <c r="Q295" s="18"/>
      <c r="R295" s="18"/>
      <c r="S295" s="18"/>
      <c r="T295" s="18"/>
      <c r="U295" s="18"/>
      <c r="V295" s="18"/>
      <c r="W295" s="18"/>
      <c r="X295" s="21"/>
      <c r="Y295" s="21"/>
      <c r="Z295" s="21"/>
      <c r="AA295" s="21"/>
      <c r="AB295" s="18"/>
      <c r="AC295" s="18"/>
      <c r="AD295" s="18"/>
      <c r="AE295" s="18"/>
      <c r="AF295" s="18"/>
      <c r="AG295" s="18"/>
      <c r="AH295" s="18"/>
      <c r="AI295" s="18"/>
      <c r="AJ295" s="18"/>
      <c r="AK295" s="18"/>
      <c r="AL295" s="21"/>
    </row>
    <row r="296" spans="1:38" ht="14.45" customHeight="1">
      <c r="A296" s="582"/>
      <c r="C296" s="18"/>
      <c r="D296" s="18"/>
      <c r="E296" s="18"/>
      <c r="F296" s="18"/>
      <c r="G296" s="18"/>
      <c r="H296" s="18"/>
      <c r="I296" s="18"/>
      <c r="J296" s="18"/>
      <c r="K296" s="18"/>
      <c r="L296" s="18"/>
      <c r="M296" s="18"/>
      <c r="N296" s="18"/>
      <c r="O296" s="18"/>
      <c r="P296" s="18"/>
      <c r="Q296" s="18"/>
      <c r="R296" s="18"/>
      <c r="S296" s="18"/>
      <c r="T296" s="18"/>
      <c r="U296" s="18"/>
      <c r="V296" s="18"/>
      <c r="W296" s="18"/>
      <c r="X296" s="21"/>
      <c r="Y296" s="21"/>
      <c r="Z296" s="21"/>
      <c r="AA296" s="21"/>
      <c r="AB296" s="18"/>
      <c r="AC296" s="18"/>
      <c r="AD296" s="18"/>
      <c r="AE296" s="18"/>
      <c r="AF296" s="18"/>
      <c r="AG296" s="18"/>
      <c r="AH296" s="18"/>
      <c r="AI296" s="18"/>
      <c r="AJ296" s="18"/>
      <c r="AK296" s="18"/>
      <c r="AL296" s="21"/>
    </row>
    <row r="297" spans="1:38" ht="14.45" customHeight="1">
      <c r="A297" s="582"/>
      <c r="C297" s="18"/>
      <c r="D297" s="18"/>
      <c r="E297" s="18"/>
      <c r="F297" s="18"/>
      <c r="G297" s="18"/>
      <c r="H297" s="18"/>
      <c r="I297" s="18"/>
      <c r="J297" s="18"/>
      <c r="K297" s="18"/>
      <c r="L297" s="18"/>
      <c r="M297" s="18"/>
      <c r="N297" s="18"/>
      <c r="O297" s="18"/>
      <c r="P297" s="18"/>
      <c r="Q297" s="18"/>
      <c r="R297" s="18"/>
      <c r="S297" s="18"/>
      <c r="T297" s="18"/>
      <c r="U297" s="18"/>
      <c r="V297" s="18"/>
      <c r="W297" s="18"/>
      <c r="X297" s="21"/>
      <c r="Y297" s="21"/>
      <c r="Z297" s="21"/>
      <c r="AA297" s="21"/>
      <c r="AB297" s="18"/>
      <c r="AC297" s="18"/>
      <c r="AD297" s="18"/>
      <c r="AE297" s="18"/>
      <c r="AF297" s="18"/>
      <c r="AG297" s="18"/>
      <c r="AH297" s="18"/>
      <c r="AI297" s="18"/>
      <c r="AJ297" s="18"/>
      <c r="AK297" s="18"/>
      <c r="AL297" s="21"/>
    </row>
    <row r="298" spans="1:38" ht="14.45" customHeight="1">
      <c r="A298" s="582"/>
      <c r="C298" s="18"/>
      <c r="D298" s="18"/>
      <c r="E298" s="18"/>
      <c r="F298" s="18"/>
      <c r="G298" s="18"/>
      <c r="H298" s="18"/>
      <c r="I298" s="18"/>
      <c r="J298" s="18"/>
      <c r="K298" s="18"/>
      <c r="L298" s="18"/>
      <c r="M298" s="18"/>
      <c r="N298" s="18"/>
      <c r="O298" s="18"/>
      <c r="P298" s="18"/>
      <c r="Q298" s="18"/>
      <c r="R298" s="18"/>
      <c r="S298" s="18"/>
      <c r="T298" s="18"/>
      <c r="U298" s="18"/>
      <c r="V298" s="18"/>
      <c r="W298" s="18"/>
      <c r="X298" s="21"/>
      <c r="Y298" s="21"/>
      <c r="Z298" s="21"/>
      <c r="AA298" s="21"/>
      <c r="AB298" s="18"/>
      <c r="AC298" s="18"/>
      <c r="AD298" s="18"/>
      <c r="AE298" s="18"/>
      <c r="AF298" s="18"/>
      <c r="AG298" s="18"/>
      <c r="AH298" s="18"/>
      <c r="AI298" s="18"/>
      <c r="AJ298" s="18"/>
      <c r="AK298" s="18"/>
      <c r="AL298" s="21"/>
    </row>
    <row r="299" spans="1:38" ht="14.45" customHeight="1">
      <c r="A299" s="582"/>
      <c r="C299" s="18"/>
      <c r="D299" s="18"/>
      <c r="E299" s="18"/>
      <c r="F299" s="18"/>
      <c r="G299" s="18"/>
      <c r="H299" s="18"/>
      <c r="I299" s="18"/>
      <c r="J299" s="18"/>
      <c r="K299" s="18"/>
      <c r="L299" s="18"/>
      <c r="M299" s="18"/>
      <c r="N299" s="18"/>
      <c r="O299" s="18"/>
      <c r="P299" s="18"/>
      <c r="Q299" s="18"/>
      <c r="R299" s="18"/>
      <c r="S299" s="18"/>
      <c r="T299" s="18"/>
      <c r="U299" s="18"/>
      <c r="V299" s="18"/>
      <c r="W299" s="18"/>
      <c r="X299" s="21"/>
      <c r="Y299" s="21"/>
      <c r="Z299" s="21"/>
      <c r="AA299" s="21"/>
      <c r="AB299" s="18"/>
      <c r="AC299" s="18"/>
      <c r="AD299" s="18"/>
      <c r="AE299" s="18"/>
      <c r="AF299" s="18"/>
      <c r="AG299" s="18"/>
      <c r="AH299" s="18"/>
      <c r="AI299" s="18"/>
      <c r="AJ299" s="18"/>
      <c r="AK299" s="18"/>
      <c r="AL299" s="21"/>
    </row>
    <row r="300" spans="1:38" ht="14.45" customHeight="1">
      <c r="A300" s="582"/>
      <c r="C300" s="18"/>
      <c r="D300" s="18"/>
      <c r="E300" s="18"/>
      <c r="F300" s="18"/>
      <c r="G300" s="18"/>
      <c r="H300" s="18"/>
      <c r="I300" s="18"/>
      <c r="J300" s="18"/>
      <c r="K300" s="18"/>
      <c r="L300" s="18"/>
      <c r="M300" s="18"/>
      <c r="N300" s="18"/>
      <c r="O300" s="18"/>
      <c r="P300" s="18"/>
      <c r="Q300" s="18"/>
      <c r="R300" s="18"/>
      <c r="S300" s="18"/>
      <c r="T300" s="18"/>
      <c r="U300" s="18"/>
      <c r="V300" s="18"/>
      <c r="W300" s="18"/>
      <c r="X300" s="21"/>
      <c r="Y300" s="21"/>
      <c r="Z300" s="21"/>
      <c r="AA300" s="21"/>
      <c r="AB300" s="18"/>
      <c r="AC300" s="18"/>
      <c r="AD300" s="18"/>
      <c r="AE300" s="18"/>
      <c r="AF300" s="18"/>
      <c r="AG300" s="18"/>
      <c r="AH300" s="18"/>
      <c r="AI300" s="18"/>
      <c r="AJ300" s="18"/>
      <c r="AK300" s="18"/>
      <c r="AL300" s="21"/>
    </row>
    <row r="301" spans="1:38" ht="14.45" customHeight="1">
      <c r="A301" s="582"/>
      <c r="C301" s="18"/>
      <c r="D301" s="18"/>
      <c r="E301" s="18"/>
      <c r="F301" s="18"/>
      <c r="G301" s="18"/>
      <c r="H301" s="18"/>
      <c r="I301" s="18"/>
      <c r="J301" s="18"/>
      <c r="K301" s="18"/>
      <c r="L301" s="18"/>
      <c r="M301" s="18"/>
      <c r="N301" s="18"/>
      <c r="O301" s="18"/>
      <c r="P301" s="18"/>
      <c r="Q301" s="18"/>
      <c r="R301" s="18"/>
      <c r="S301" s="18"/>
      <c r="T301" s="18"/>
      <c r="U301" s="18"/>
      <c r="V301" s="18"/>
      <c r="W301" s="18"/>
      <c r="X301" s="21"/>
      <c r="Y301" s="21"/>
      <c r="Z301" s="21"/>
      <c r="AA301" s="21"/>
      <c r="AB301" s="18"/>
      <c r="AC301" s="18"/>
      <c r="AD301" s="18"/>
      <c r="AE301" s="18"/>
      <c r="AF301" s="18"/>
      <c r="AG301" s="18"/>
      <c r="AH301" s="18"/>
      <c r="AI301" s="18"/>
      <c r="AJ301" s="18"/>
      <c r="AK301" s="18"/>
      <c r="AL301" s="21"/>
    </row>
    <row r="302" spans="1:38" ht="14.45" customHeight="1">
      <c r="A302" s="582"/>
      <c r="C302" s="18"/>
      <c r="D302" s="18"/>
      <c r="E302" s="18"/>
      <c r="F302" s="18"/>
      <c r="G302" s="18"/>
      <c r="H302" s="18"/>
      <c r="I302" s="18"/>
      <c r="J302" s="18"/>
      <c r="K302" s="18"/>
      <c r="L302" s="18"/>
      <c r="M302" s="18"/>
      <c r="N302" s="18"/>
      <c r="O302" s="18"/>
      <c r="P302" s="18"/>
      <c r="Q302" s="18"/>
      <c r="R302" s="18"/>
      <c r="S302" s="18"/>
      <c r="T302" s="18"/>
      <c r="U302" s="18"/>
      <c r="V302" s="18"/>
      <c r="W302" s="18"/>
      <c r="X302" s="21"/>
      <c r="Y302" s="21"/>
      <c r="Z302" s="21"/>
      <c r="AA302" s="21"/>
      <c r="AB302" s="18"/>
      <c r="AC302" s="18"/>
      <c r="AD302" s="18"/>
      <c r="AE302" s="18"/>
      <c r="AF302" s="18"/>
      <c r="AG302" s="18"/>
      <c r="AH302" s="18"/>
      <c r="AI302" s="18"/>
      <c r="AJ302" s="18"/>
      <c r="AK302" s="18"/>
      <c r="AL302" s="21"/>
    </row>
    <row r="303" spans="1:38" ht="14.45" customHeight="1">
      <c r="A303" s="582"/>
      <c r="C303" s="18"/>
      <c r="D303" s="18"/>
      <c r="E303" s="18"/>
      <c r="F303" s="18"/>
      <c r="G303" s="18"/>
      <c r="H303" s="18"/>
      <c r="I303" s="18"/>
      <c r="J303" s="18"/>
      <c r="K303" s="18"/>
      <c r="L303" s="18"/>
      <c r="M303" s="18"/>
      <c r="N303" s="18"/>
      <c r="O303" s="18"/>
      <c r="P303" s="18"/>
      <c r="Q303" s="18"/>
      <c r="R303" s="18"/>
      <c r="S303" s="18"/>
      <c r="T303" s="18"/>
      <c r="U303" s="18"/>
      <c r="V303" s="18"/>
      <c r="W303" s="18"/>
      <c r="X303" s="21"/>
      <c r="Y303" s="21"/>
      <c r="Z303" s="21"/>
      <c r="AA303" s="21"/>
      <c r="AB303" s="18"/>
      <c r="AC303" s="18"/>
      <c r="AD303" s="18"/>
      <c r="AE303" s="18"/>
      <c r="AF303" s="18"/>
      <c r="AG303" s="18"/>
      <c r="AH303" s="18"/>
      <c r="AI303" s="18"/>
      <c r="AJ303" s="18"/>
      <c r="AK303" s="18"/>
      <c r="AL303" s="21"/>
    </row>
    <row r="304" spans="1:38" ht="14.45" customHeight="1">
      <c r="A304" s="582"/>
      <c r="C304" s="18"/>
      <c r="D304" s="18"/>
      <c r="E304" s="18"/>
      <c r="F304" s="18"/>
      <c r="G304" s="18"/>
      <c r="H304" s="18"/>
      <c r="I304" s="18"/>
      <c r="J304" s="18"/>
      <c r="K304" s="18"/>
      <c r="L304" s="18"/>
      <c r="M304" s="18"/>
      <c r="N304" s="18"/>
      <c r="O304" s="18"/>
      <c r="P304" s="18"/>
      <c r="Q304" s="18"/>
      <c r="R304" s="18"/>
      <c r="S304" s="18"/>
      <c r="T304" s="18"/>
      <c r="U304" s="18"/>
      <c r="V304" s="18"/>
      <c r="W304" s="18"/>
      <c r="X304" s="21"/>
      <c r="Y304" s="21"/>
      <c r="Z304" s="21"/>
      <c r="AA304" s="21"/>
      <c r="AB304" s="18"/>
      <c r="AC304" s="18"/>
      <c r="AD304" s="18"/>
      <c r="AE304" s="18"/>
      <c r="AF304" s="18"/>
      <c r="AG304" s="18"/>
      <c r="AH304" s="18"/>
      <c r="AI304" s="18"/>
      <c r="AJ304" s="18"/>
      <c r="AK304" s="18"/>
      <c r="AL304" s="21"/>
    </row>
    <row r="305" spans="1:38" ht="14.45" customHeight="1">
      <c r="A305" s="582"/>
      <c r="C305" s="18"/>
      <c r="D305" s="18"/>
      <c r="E305" s="18"/>
      <c r="F305" s="18"/>
      <c r="G305" s="18"/>
      <c r="H305" s="18"/>
      <c r="I305" s="18"/>
      <c r="J305" s="18"/>
      <c r="K305" s="18"/>
      <c r="L305" s="18"/>
      <c r="M305" s="18"/>
      <c r="N305" s="18"/>
      <c r="O305" s="18"/>
      <c r="P305" s="18"/>
      <c r="Q305" s="18"/>
      <c r="R305" s="18"/>
      <c r="S305" s="18"/>
      <c r="T305" s="18"/>
      <c r="U305" s="18"/>
      <c r="V305" s="18"/>
      <c r="W305" s="18"/>
      <c r="X305" s="21"/>
      <c r="Y305" s="21"/>
      <c r="Z305" s="21"/>
      <c r="AA305" s="21"/>
      <c r="AB305" s="18"/>
      <c r="AC305" s="18"/>
      <c r="AD305" s="18"/>
      <c r="AE305" s="18"/>
      <c r="AF305" s="18"/>
      <c r="AG305" s="18"/>
      <c r="AH305" s="18"/>
      <c r="AI305" s="18"/>
      <c r="AJ305" s="18"/>
      <c r="AK305" s="18"/>
      <c r="AL305" s="21"/>
    </row>
    <row r="306" spans="1:38" ht="14.45" customHeight="1">
      <c r="A306" s="582"/>
      <c r="C306" s="18"/>
      <c r="D306" s="18"/>
      <c r="E306" s="18"/>
      <c r="F306" s="18"/>
      <c r="G306" s="18"/>
      <c r="H306" s="18"/>
      <c r="I306" s="18"/>
      <c r="J306" s="18"/>
      <c r="K306" s="18"/>
      <c r="L306" s="18"/>
      <c r="M306" s="18"/>
      <c r="N306" s="18"/>
      <c r="O306" s="18"/>
      <c r="P306" s="18"/>
      <c r="Q306" s="18"/>
      <c r="R306" s="18"/>
      <c r="S306" s="18"/>
      <c r="T306" s="18"/>
      <c r="U306" s="18"/>
      <c r="V306" s="18"/>
      <c r="W306" s="18"/>
      <c r="X306" s="21"/>
      <c r="Y306" s="21"/>
      <c r="Z306" s="21"/>
      <c r="AA306" s="21"/>
      <c r="AB306" s="18"/>
      <c r="AC306" s="18"/>
      <c r="AD306" s="18"/>
      <c r="AE306" s="18"/>
      <c r="AF306" s="18"/>
      <c r="AG306" s="18"/>
      <c r="AH306" s="18"/>
      <c r="AI306" s="18"/>
      <c r="AJ306" s="18"/>
      <c r="AK306" s="18"/>
      <c r="AL306" s="21"/>
    </row>
    <row r="307" spans="1:38">
      <c r="A307" s="582"/>
    </row>
    <row r="308" spans="1:38">
      <c r="A308" s="582"/>
    </row>
    <row r="309" spans="1:38">
      <c r="A309" s="582"/>
    </row>
    <row r="310" spans="1:38">
      <c r="A310" s="582"/>
    </row>
    <row r="311" spans="1:38">
      <c r="A311" s="582"/>
    </row>
    <row r="312" spans="1:38">
      <c r="A312" s="582"/>
    </row>
    <row r="313" spans="1:38">
      <c r="A313" s="582"/>
    </row>
    <row r="314" spans="1:38">
      <c r="A314" s="582"/>
    </row>
    <row r="315" spans="1:38">
      <c r="A315" s="582"/>
    </row>
    <row r="316" spans="1:38">
      <c r="A316" s="582"/>
    </row>
    <row r="317" spans="1:38">
      <c r="A317" s="582"/>
    </row>
    <row r="318" spans="1:38">
      <c r="A318" s="582"/>
    </row>
    <row r="319" spans="1:38">
      <c r="A319" s="582"/>
    </row>
    <row r="320" spans="1:38">
      <c r="A320" s="582"/>
    </row>
    <row r="321" spans="1:1">
      <c r="A321" s="582"/>
    </row>
    <row r="322" spans="1:1">
      <c r="A322" s="582"/>
    </row>
    <row r="323" spans="1:1">
      <c r="A323" s="582"/>
    </row>
    <row r="324" spans="1:1">
      <c r="A324" s="582"/>
    </row>
    <row r="325" spans="1:1">
      <c r="A325" s="582"/>
    </row>
    <row r="326" spans="1:1">
      <c r="A326" s="582"/>
    </row>
    <row r="327" spans="1:1">
      <c r="A327" s="582"/>
    </row>
    <row r="328" spans="1:1">
      <c r="A328" s="582"/>
    </row>
    <row r="329" spans="1:1">
      <c r="A329" s="582"/>
    </row>
    <row r="330" spans="1:1">
      <c r="A330" s="582"/>
    </row>
    <row r="331" spans="1:1">
      <c r="A331" s="582"/>
    </row>
    <row r="332" spans="1:1">
      <c r="A332" s="582"/>
    </row>
    <row r="333" spans="1:1">
      <c r="A333" s="582"/>
    </row>
    <row r="334" spans="1:1">
      <c r="A334" s="582"/>
    </row>
    <row r="335" spans="1:1">
      <c r="A335" s="582"/>
    </row>
    <row r="336" spans="1:1">
      <c r="A336" s="582"/>
    </row>
    <row r="337" spans="1:1">
      <c r="A337" s="582"/>
    </row>
    <row r="338" spans="1:1">
      <c r="A338" s="582"/>
    </row>
    <row r="339" spans="1:1">
      <c r="A339" s="582"/>
    </row>
    <row r="340" spans="1:1">
      <c r="A340" s="582"/>
    </row>
    <row r="341" spans="1:1">
      <c r="A341" s="582"/>
    </row>
    <row r="342" spans="1:1">
      <c r="A342" s="582"/>
    </row>
    <row r="343" spans="1:1">
      <c r="A343" s="582"/>
    </row>
    <row r="344" spans="1:1">
      <c r="A344" s="582"/>
    </row>
    <row r="345" spans="1:1">
      <c r="A345" s="582"/>
    </row>
    <row r="346" spans="1:1">
      <c r="A346" s="582"/>
    </row>
    <row r="347" spans="1:1">
      <c r="A347" s="582"/>
    </row>
    <row r="348" spans="1:1">
      <c r="A348" s="582"/>
    </row>
    <row r="349" spans="1:1">
      <c r="A349" s="582"/>
    </row>
    <row r="350" spans="1:1">
      <c r="A350" s="582"/>
    </row>
    <row r="351" spans="1:1">
      <c r="A351" s="582"/>
    </row>
    <row r="352" spans="1:1">
      <c r="A352" s="582"/>
    </row>
    <row r="353" spans="1:1">
      <c r="A353" s="582"/>
    </row>
    <row r="354" spans="1:1">
      <c r="A354" s="582"/>
    </row>
    <row r="355" spans="1:1">
      <c r="A355" s="582"/>
    </row>
    <row r="356" spans="1:1">
      <c r="A356" s="582"/>
    </row>
    <row r="357" spans="1:1">
      <c r="A357" s="582"/>
    </row>
    <row r="358" spans="1:1">
      <c r="A358" s="582"/>
    </row>
    <row r="359" spans="1:1">
      <c r="A359" s="582"/>
    </row>
    <row r="360" spans="1:1">
      <c r="A360" s="582"/>
    </row>
    <row r="361" spans="1:1">
      <c r="A361" s="582"/>
    </row>
    <row r="362" spans="1:1">
      <c r="A362" s="582"/>
    </row>
    <row r="363" spans="1:1">
      <c r="A363" s="582"/>
    </row>
    <row r="364" spans="1:1">
      <c r="A364" s="582"/>
    </row>
    <row r="365" spans="1:1">
      <c r="A365" s="582"/>
    </row>
    <row r="366" spans="1:1">
      <c r="A366" s="582"/>
    </row>
    <row r="367" spans="1:1">
      <c r="A367" s="582"/>
    </row>
    <row r="368" spans="1:1">
      <c r="A368" s="582"/>
    </row>
    <row r="369" spans="1:1">
      <c r="A369" s="582"/>
    </row>
    <row r="370" spans="1:1">
      <c r="A370" s="582"/>
    </row>
    <row r="371" spans="1:1">
      <c r="A371" s="582"/>
    </row>
    <row r="372" spans="1:1">
      <c r="A372" s="582"/>
    </row>
    <row r="373" spans="1:1">
      <c r="A373" s="582"/>
    </row>
    <row r="374" spans="1:1">
      <c r="A374" s="582"/>
    </row>
    <row r="375" spans="1:1">
      <c r="A375" s="582"/>
    </row>
    <row r="376" spans="1:1">
      <c r="A376" s="582"/>
    </row>
    <row r="377" spans="1:1">
      <c r="A377" s="582"/>
    </row>
    <row r="378" spans="1:1">
      <c r="A378" s="582"/>
    </row>
    <row r="379" spans="1:1">
      <c r="A379" s="582"/>
    </row>
    <row r="380" spans="1:1">
      <c r="A380" s="582"/>
    </row>
    <row r="381" spans="1:1">
      <c r="A381" s="582"/>
    </row>
    <row r="382" spans="1:1">
      <c r="A382" s="582"/>
    </row>
    <row r="383" spans="1:1">
      <c r="A383" s="582"/>
    </row>
    <row r="384" spans="1:1">
      <c r="A384" s="582"/>
    </row>
    <row r="385" spans="1:1">
      <c r="A385" s="582"/>
    </row>
    <row r="386" spans="1:1">
      <c r="A386" s="582"/>
    </row>
    <row r="387" spans="1:1">
      <c r="A387" s="582"/>
    </row>
    <row r="388" spans="1:1">
      <c r="A388" s="582"/>
    </row>
    <row r="389" spans="1:1">
      <c r="A389" s="582"/>
    </row>
    <row r="390" spans="1:1">
      <c r="A390" s="582"/>
    </row>
    <row r="391" spans="1:1">
      <c r="A391" s="582"/>
    </row>
    <row r="392" spans="1:1">
      <c r="A392" s="582"/>
    </row>
    <row r="393" spans="1:1">
      <c r="A393" s="582"/>
    </row>
    <row r="394" spans="1:1">
      <c r="A394" s="582"/>
    </row>
    <row r="395" spans="1:1">
      <c r="A395" s="582"/>
    </row>
    <row r="396" spans="1:1">
      <c r="A396" s="582"/>
    </row>
    <row r="397" spans="1:1">
      <c r="A397" s="582"/>
    </row>
    <row r="398" spans="1:1">
      <c r="A398" s="582"/>
    </row>
    <row r="399" spans="1:1">
      <c r="A399" s="582"/>
    </row>
    <row r="400" spans="1:1">
      <c r="A400" s="582"/>
    </row>
    <row r="401" spans="1:1">
      <c r="A401" s="582"/>
    </row>
    <row r="402" spans="1:1">
      <c r="A402" s="582"/>
    </row>
    <row r="403" spans="1:1">
      <c r="A403" s="582"/>
    </row>
    <row r="404" spans="1:1">
      <c r="A404" s="582"/>
    </row>
    <row r="405" spans="1:1">
      <c r="A405" s="582"/>
    </row>
    <row r="406" spans="1:1">
      <c r="A406" s="582"/>
    </row>
    <row r="407" spans="1:1">
      <c r="A407" s="582"/>
    </row>
    <row r="408" spans="1:1">
      <c r="A408" s="582"/>
    </row>
    <row r="409" spans="1:1">
      <c r="A409" s="582"/>
    </row>
    <row r="410" spans="1:1">
      <c r="A410" s="582"/>
    </row>
    <row r="411" spans="1:1">
      <c r="A411" s="582"/>
    </row>
    <row r="412" spans="1:1">
      <c r="A412" s="582"/>
    </row>
    <row r="413" spans="1:1">
      <c r="A413" s="582"/>
    </row>
    <row r="414" spans="1:1">
      <c r="A414" s="582"/>
    </row>
    <row r="415" spans="1:1">
      <c r="A415" s="582"/>
    </row>
    <row r="416" spans="1:1">
      <c r="A416" s="582"/>
    </row>
    <row r="417" spans="1:1">
      <c r="A417" s="582"/>
    </row>
    <row r="418" spans="1:1">
      <c r="A418" s="582"/>
    </row>
    <row r="419" spans="1:1">
      <c r="A419" s="582"/>
    </row>
    <row r="420" spans="1:1">
      <c r="A420" s="582"/>
    </row>
    <row r="421" spans="1:1">
      <c r="A421" s="582"/>
    </row>
    <row r="422" spans="1:1">
      <c r="A422" s="582"/>
    </row>
    <row r="423" spans="1:1">
      <c r="A423" s="582"/>
    </row>
    <row r="424" spans="1:1">
      <c r="A424" s="582"/>
    </row>
    <row r="425" spans="1:1">
      <c r="A425" s="582"/>
    </row>
    <row r="426" spans="1:1">
      <c r="A426" s="582"/>
    </row>
    <row r="427" spans="1:1">
      <c r="A427" s="582"/>
    </row>
    <row r="428" spans="1:1">
      <c r="A428" s="582"/>
    </row>
    <row r="429" spans="1:1">
      <c r="A429" s="582"/>
    </row>
    <row r="430" spans="1:1">
      <c r="A430" s="582"/>
    </row>
    <row r="431" spans="1:1">
      <c r="A431" s="582"/>
    </row>
    <row r="432" spans="1:1">
      <c r="A432" s="582"/>
    </row>
    <row r="433" spans="1:1">
      <c r="A433" s="582"/>
    </row>
    <row r="434" spans="1:1">
      <c r="A434" s="582"/>
    </row>
    <row r="435" spans="1:1">
      <c r="A435" s="582"/>
    </row>
    <row r="436" spans="1:1">
      <c r="A436" s="582"/>
    </row>
    <row r="437" spans="1:1">
      <c r="A437" s="582"/>
    </row>
    <row r="438" spans="1:1">
      <c r="A438" s="582"/>
    </row>
    <row r="439" spans="1:1">
      <c r="A439" s="582"/>
    </row>
    <row r="440" spans="1:1">
      <c r="A440" s="582"/>
    </row>
    <row r="441" spans="1:1">
      <c r="A441" s="582"/>
    </row>
    <row r="442" spans="1:1">
      <c r="A442" s="582"/>
    </row>
    <row r="443" spans="1:1">
      <c r="A443" s="582"/>
    </row>
    <row r="444" spans="1:1">
      <c r="A444" s="582"/>
    </row>
    <row r="445" spans="1:1">
      <c r="A445" s="582"/>
    </row>
    <row r="446" spans="1:1">
      <c r="A446" s="582"/>
    </row>
    <row r="447" spans="1:1">
      <c r="A447" s="582"/>
    </row>
    <row r="448" spans="1:1">
      <c r="A448" s="582"/>
    </row>
    <row r="449" spans="1:1">
      <c r="A449" s="582"/>
    </row>
    <row r="450" spans="1:1">
      <c r="A450" s="582"/>
    </row>
    <row r="451" spans="1:1">
      <c r="A451" s="582"/>
    </row>
    <row r="452" spans="1:1">
      <c r="A452" s="582"/>
    </row>
    <row r="453" spans="1:1">
      <c r="A453" s="582"/>
    </row>
    <row r="454" spans="1:1">
      <c r="A454" s="582"/>
    </row>
    <row r="455" spans="1:1">
      <c r="A455" s="582"/>
    </row>
    <row r="456" spans="1:1">
      <c r="A456" s="582"/>
    </row>
    <row r="457" spans="1:1">
      <c r="A457" s="582"/>
    </row>
    <row r="458" spans="1:1">
      <c r="A458" s="582"/>
    </row>
    <row r="459" spans="1:1">
      <c r="A459" s="582"/>
    </row>
    <row r="460" spans="1:1">
      <c r="A460" s="582"/>
    </row>
    <row r="461" spans="1:1">
      <c r="A461" s="582"/>
    </row>
    <row r="462" spans="1:1">
      <c r="A462" s="582"/>
    </row>
    <row r="463" spans="1:1">
      <c r="A463" s="582"/>
    </row>
    <row r="464" spans="1:1">
      <c r="A464" s="582"/>
    </row>
    <row r="465" spans="1:1">
      <c r="A465" s="582"/>
    </row>
    <row r="466" spans="1:1">
      <c r="A466" s="582"/>
    </row>
    <row r="467" spans="1:1">
      <c r="A467" s="582"/>
    </row>
    <row r="468" spans="1:1">
      <c r="A468" s="582"/>
    </row>
    <row r="469" spans="1:1">
      <c r="A469" s="582"/>
    </row>
    <row r="470" spans="1:1">
      <c r="A470" s="582"/>
    </row>
    <row r="471" spans="1:1">
      <c r="A471" s="582"/>
    </row>
    <row r="472" spans="1:1">
      <c r="A472" s="582"/>
    </row>
    <row r="473" spans="1:1">
      <c r="A473" s="582"/>
    </row>
    <row r="474" spans="1:1">
      <c r="A474" s="582"/>
    </row>
    <row r="475" spans="1:1">
      <c r="A475" s="582"/>
    </row>
    <row r="476" spans="1:1">
      <c r="A476" s="582"/>
    </row>
    <row r="477" spans="1:1">
      <c r="A477" s="582"/>
    </row>
    <row r="478" spans="1:1">
      <c r="A478" s="582"/>
    </row>
    <row r="479" spans="1:1">
      <c r="A479" s="582"/>
    </row>
    <row r="480" spans="1:1">
      <c r="A480" s="582"/>
    </row>
    <row r="481" spans="1:1">
      <c r="A481" s="582"/>
    </row>
    <row r="482" spans="1:1">
      <c r="A482" s="582"/>
    </row>
    <row r="483" spans="1:1">
      <c r="A483" s="582"/>
    </row>
    <row r="484" spans="1:1">
      <c r="A484" s="582"/>
    </row>
    <row r="485" spans="1:1">
      <c r="A485" s="582"/>
    </row>
    <row r="486" spans="1:1">
      <c r="A486" s="582"/>
    </row>
    <row r="487" spans="1:1">
      <c r="A487" s="582"/>
    </row>
    <row r="488" spans="1:1">
      <c r="A488" s="582"/>
    </row>
    <row r="489" spans="1:1">
      <c r="A489" s="582"/>
    </row>
    <row r="490" spans="1:1">
      <c r="A490" s="582"/>
    </row>
    <row r="491" spans="1:1">
      <c r="A491" s="582"/>
    </row>
    <row r="492" spans="1:1">
      <c r="A492" s="582"/>
    </row>
    <row r="493" spans="1:1">
      <c r="A493" s="582"/>
    </row>
    <row r="494" spans="1:1">
      <c r="A494" s="582"/>
    </row>
    <row r="495" spans="1:1">
      <c r="A495" s="582"/>
    </row>
    <row r="496" spans="1:1">
      <c r="A496" s="582"/>
    </row>
    <row r="497" spans="1:1">
      <c r="A497" s="582"/>
    </row>
    <row r="498" spans="1:1">
      <c r="A498" s="582"/>
    </row>
    <row r="499" spans="1:1">
      <c r="A499" s="582"/>
    </row>
    <row r="500" spans="1:1">
      <c r="A500" s="582"/>
    </row>
    <row r="501" spans="1:1">
      <c r="A501" s="582"/>
    </row>
    <row r="502" spans="1:1">
      <c r="A502" s="582"/>
    </row>
    <row r="503" spans="1:1">
      <c r="A503" s="582"/>
    </row>
    <row r="504" spans="1:1">
      <c r="A504" s="582"/>
    </row>
    <row r="505" spans="1:1">
      <c r="A505" s="582"/>
    </row>
    <row r="506" spans="1:1">
      <c r="A506" s="582"/>
    </row>
    <row r="507" spans="1:1">
      <c r="A507" s="582"/>
    </row>
    <row r="508" spans="1:1">
      <c r="A508" s="582"/>
    </row>
    <row r="509" spans="1:1">
      <c r="A509" s="582"/>
    </row>
    <row r="510" spans="1:1">
      <c r="A510" s="582"/>
    </row>
    <row r="511" spans="1:1">
      <c r="A511" s="582"/>
    </row>
    <row r="512" spans="1:1">
      <c r="A512" s="582"/>
    </row>
    <row r="513" spans="1:1">
      <c r="A513" s="582"/>
    </row>
    <row r="514" spans="1:1">
      <c r="A514" s="582"/>
    </row>
    <row r="515" spans="1:1">
      <c r="A515" s="582"/>
    </row>
    <row r="516" spans="1:1">
      <c r="A516" s="582"/>
    </row>
    <row r="517" spans="1:1">
      <c r="A517" s="582"/>
    </row>
    <row r="518" spans="1:1">
      <c r="A518" s="582"/>
    </row>
    <row r="519" spans="1:1">
      <c r="A519" s="582"/>
    </row>
    <row r="520" spans="1:1">
      <c r="A520" s="582"/>
    </row>
    <row r="521" spans="1:1">
      <c r="A521" s="582"/>
    </row>
    <row r="522" spans="1:1">
      <c r="A522" s="582"/>
    </row>
    <row r="523" spans="1:1">
      <c r="A523" s="582"/>
    </row>
    <row r="524" spans="1:1">
      <c r="A524" s="582"/>
    </row>
    <row r="525" spans="1:1">
      <c r="A525" s="582"/>
    </row>
    <row r="526" spans="1:1">
      <c r="A526" s="582"/>
    </row>
    <row r="527" spans="1:1">
      <c r="A527" s="582"/>
    </row>
    <row r="528" spans="1:1">
      <c r="A528" s="582"/>
    </row>
    <row r="529" spans="1:1">
      <c r="A529" s="582"/>
    </row>
    <row r="530" spans="1:1">
      <c r="A530" s="582"/>
    </row>
    <row r="531" spans="1:1">
      <c r="A531" s="582"/>
    </row>
    <row r="532" spans="1:1">
      <c r="A532" s="582"/>
    </row>
    <row r="533" spans="1:1">
      <c r="A533" s="582"/>
    </row>
    <row r="534" spans="1:1">
      <c r="A534" s="582"/>
    </row>
    <row r="535" spans="1:1">
      <c r="A535" s="582"/>
    </row>
    <row r="536" spans="1:1">
      <c r="A536" s="582"/>
    </row>
    <row r="537" spans="1:1">
      <c r="A537" s="582"/>
    </row>
    <row r="538" spans="1:1">
      <c r="A538" s="582"/>
    </row>
    <row r="539" spans="1:1">
      <c r="A539" s="582"/>
    </row>
    <row r="540" spans="1:1">
      <c r="A540" s="582"/>
    </row>
    <row r="541" spans="1:1">
      <c r="A541" s="582"/>
    </row>
    <row r="542" spans="1:1">
      <c r="A542" s="582"/>
    </row>
    <row r="543" spans="1:1">
      <c r="A543" s="582"/>
    </row>
    <row r="544" spans="1:1">
      <c r="A544" s="582"/>
    </row>
    <row r="545" spans="1:1">
      <c r="A545" s="582"/>
    </row>
    <row r="546" spans="1:1">
      <c r="A546" s="582"/>
    </row>
    <row r="547" spans="1:1">
      <c r="A547" s="582"/>
    </row>
    <row r="548" spans="1:1">
      <c r="A548" s="582"/>
    </row>
    <row r="549" spans="1:1">
      <c r="A549" s="582"/>
    </row>
    <row r="550" spans="1:1">
      <c r="A550" s="582"/>
    </row>
    <row r="551" spans="1:1">
      <c r="A551" s="582"/>
    </row>
    <row r="552" spans="1:1">
      <c r="A552" s="582"/>
    </row>
    <row r="553" spans="1:1">
      <c r="A553" s="582"/>
    </row>
    <row r="554" spans="1:1">
      <c r="A554" s="582"/>
    </row>
    <row r="555" spans="1:1">
      <c r="A555" s="582"/>
    </row>
  </sheetData>
  <sheetProtection algorithmName="SHA-512" hashValue="TiWYxxegc32pMdAAHW/BOX9LHKCfwDAx65P5ByFt0jjJqWHmJoClD8w1trUqnb+JzN5W/hLd/7ubBaEsbTbFFA==" saltValue="LC5/kzNKFY53KJ8497STag==" spinCount="100000" sheet="1" objects="1" scenarios="1" formatCells="0" formatColumns="0" formatRows="0"/>
  <protectedRanges>
    <protectedRange sqref="C7:AA8 N5:AA6 C5:C6 AB5:AL8" name="Range1"/>
  </protectedRanges>
  <mergeCells count="198">
    <mergeCell ref="D2:H2"/>
    <mergeCell ref="D4:H4"/>
    <mergeCell ref="I2:M2"/>
    <mergeCell ref="I4:M4"/>
    <mergeCell ref="D10:L10"/>
    <mergeCell ref="D16:E16"/>
    <mergeCell ref="F16:K16"/>
    <mergeCell ref="O16:P16"/>
    <mergeCell ref="Q16:V16"/>
    <mergeCell ref="D17:E17"/>
    <mergeCell ref="F17:K17"/>
    <mergeCell ref="O17:P17"/>
    <mergeCell ref="Q17:V17"/>
    <mergeCell ref="O10:W10"/>
    <mergeCell ref="D11:L11"/>
    <mergeCell ref="O11:W11"/>
    <mergeCell ref="D13:L14"/>
    <mergeCell ref="O13:W14"/>
    <mergeCell ref="T18:U18"/>
    <mergeCell ref="V18:W18"/>
    <mergeCell ref="D20:G21"/>
    <mergeCell ref="H20:J20"/>
    <mergeCell ref="K20:K21"/>
    <mergeCell ref="L20:L21"/>
    <mergeCell ref="O20:R21"/>
    <mergeCell ref="S20:U20"/>
    <mergeCell ref="V20:V21"/>
    <mergeCell ref="W20:W21"/>
    <mergeCell ref="D18:E18"/>
    <mergeCell ref="F18:H18"/>
    <mergeCell ref="I18:J18"/>
    <mergeCell ref="K18:L18"/>
    <mergeCell ref="O18:P18"/>
    <mergeCell ref="Q18:S18"/>
    <mergeCell ref="D25:G25"/>
    <mergeCell ref="O25:R25"/>
    <mergeCell ref="D26:G26"/>
    <mergeCell ref="O26:R26"/>
    <mergeCell ref="D27:G27"/>
    <mergeCell ref="O27:R27"/>
    <mergeCell ref="D22:G22"/>
    <mergeCell ref="O22:R22"/>
    <mergeCell ref="D23:G23"/>
    <mergeCell ref="O23:R23"/>
    <mergeCell ref="D24:G24"/>
    <mergeCell ref="O24:R24"/>
    <mergeCell ref="D35:J35"/>
    <mergeCell ref="O35:U35"/>
    <mergeCell ref="D38:L38"/>
    <mergeCell ref="O38:W38"/>
    <mergeCell ref="D39:L39"/>
    <mergeCell ref="O39:W39"/>
    <mergeCell ref="D28:G28"/>
    <mergeCell ref="O28:R28"/>
    <mergeCell ref="D33:G33"/>
    <mergeCell ref="O33:R33"/>
    <mergeCell ref="D34:G34"/>
    <mergeCell ref="O34:R34"/>
    <mergeCell ref="D29:G29"/>
    <mergeCell ref="D30:G30"/>
    <mergeCell ref="D31:G31"/>
    <mergeCell ref="D32:G32"/>
    <mergeCell ref="O29:R29"/>
    <mergeCell ref="O30:R30"/>
    <mergeCell ref="O31:R31"/>
    <mergeCell ref="O32:R32"/>
    <mergeCell ref="D48:E48"/>
    <mergeCell ref="F48:K48"/>
    <mergeCell ref="O48:P48"/>
    <mergeCell ref="Q48:V48"/>
    <mergeCell ref="D49:E49"/>
    <mergeCell ref="F49:K49"/>
    <mergeCell ref="O49:P49"/>
    <mergeCell ref="Q49:V49"/>
    <mergeCell ref="D42:L42"/>
    <mergeCell ref="O42:W42"/>
    <mergeCell ref="D43:L43"/>
    <mergeCell ref="O43:W43"/>
    <mergeCell ref="D45:L46"/>
    <mergeCell ref="O45:W46"/>
    <mergeCell ref="Q50:S50"/>
    <mergeCell ref="T50:U50"/>
    <mergeCell ref="V50:W50"/>
    <mergeCell ref="D52:G53"/>
    <mergeCell ref="H52:J52"/>
    <mergeCell ref="K52:K53"/>
    <mergeCell ref="L52:L53"/>
    <mergeCell ref="O52:R53"/>
    <mergeCell ref="S52:U52"/>
    <mergeCell ref="V52:V53"/>
    <mergeCell ref="W52:W53"/>
    <mergeCell ref="D50:E50"/>
    <mergeCell ref="F50:H50"/>
    <mergeCell ref="I50:J50"/>
    <mergeCell ref="K50:L50"/>
    <mergeCell ref="O50:P50"/>
    <mergeCell ref="D57:G57"/>
    <mergeCell ref="O57:R57"/>
    <mergeCell ref="D58:G58"/>
    <mergeCell ref="O58:R58"/>
    <mergeCell ref="D59:G59"/>
    <mergeCell ref="O59:R59"/>
    <mergeCell ref="D54:G54"/>
    <mergeCell ref="O54:R54"/>
    <mergeCell ref="D55:G55"/>
    <mergeCell ref="O55:R55"/>
    <mergeCell ref="D56:G56"/>
    <mergeCell ref="O56:R56"/>
    <mergeCell ref="D71:L71"/>
    <mergeCell ref="O71:W71"/>
    <mergeCell ref="S4:W4"/>
    <mergeCell ref="S2:W2"/>
    <mergeCell ref="N2:R2"/>
    <mergeCell ref="N4:R4"/>
    <mergeCell ref="D66:G66"/>
    <mergeCell ref="O66:R66"/>
    <mergeCell ref="D67:J67"/>
    <mergeCell ref="O67:U67"/>
    <mergeCell ref="D70:L70"/>
    <mergeCell ref="O70:W70"/>
    <mergeCell ref="D63:G63"/>
    <mergeCell ref="O63:R63"/>
    <mergeCell ref="D64:G64"/>
    <mergeCell ref="O64:R64"/>
    <mergeCell ref="D65:G65"/>
    <mergeCell ref="O65:R65"/>
    <mergeCell ref="D60:G60"/>
    <mergeCell ref="O60:R60"/>
    <mergeCell ref="D61:G61"/>
    <mergeCell ref="O61:R61"/>
    <mergeCell ref="D62:G62"/>
    <mergeCell ref="O62:R62"/>
    <mergeCell ref="AC11:AK11"/>
    <mergeCell ref="AC13:AK14"/>
    <mergeCell ref="AC16:AD16"/>
    <mergeCell ref="AE16:AJ16"/>
    <mergeCell ref="AC17:AD17"/>
    <mergeCell ref="AE17:AJ17"/>
    <mergeCell ref="AB2:AF2"/>
    <mergeCell ref="AG2:AK2"/>
    <mergeCell ref="AB4:AF4"/>
    <mergeCell ref="AG4:AK4"/>
    <mergeCell ref="AC10:AK10"/>
    <mergeCell ref="AC22:AF22"/>
    <mergeCell ref="AC23:AF23"/>
    <mergeCell ref="AC24:AF24"/>
    <mergeCell ref="AC25:AF25"/>
    <mergeCell ref="AC26:AF26"/>
    <mergeCell ref="AC18:AD18"/>
    <mergeCell ref="AE18:AG18"/>
    <mergeCell ref="AH18:AI18"/>
    <mergeCell ref="AJ18:AK18"/>
    <mergeCell ref="AC20:AF21"/>
    <mergeCell ref="AG20:AI20"/>
    <mergeCell ref="AJ20:AJ21"/>
    <mergeCell ref="AK20:AK21"/>
    <mergeCell ref="AC32:AF32"/>
    <mergeCell ref="AC33:AF33"/>
    <mergeCell ref="AC34:AF34"/>
    <mergeCell ref="AC35:AI35"/>
    <mergeCell ref="AC38:AK38"/>
    <mergeCell ref="AC27:AF27"/>
    <mergeCell ref="AC28:AF28"/>
    <mergeCell ref="AC29:AF29"/>
    <mergeCell ref="AC30:AF30"/>
    <mergeCell ref="AC31:AF31"/>
    <mergeCell ref="AC49:AD49"/>
    <mergeCell ref="AE49:AJ49"/>
    <mergeCell ref="AC50:AD50"/>
    <mergeCell ref="AE50:AG50"/>
    <mergeCell ref="AH50:AI50"/>
    <mergeCell ref="AJ50:AK50"/>
    <mergeCell ref="AC39:AK39"/>
    <mergeCell ref="AC42:AK42"/>
    <mergeCell ref="AC43:AK43"/>
    <mergeCell ref="AC45:AK46"/>
    <mergeCell ref="AC48:AD48"/>
    <mergeCell ref="AE48:AJ48"/>
    <mergeCell ref="AC55:AF55"/>
    <mergeCell ref="AC56:AF56"/>
    <mergeCell ref="AC57:AF57"/>
    <mergeCell ref="AC58:AF58"/>
    <mergeCell ref="AC59:AF59"/>
    <mergeCell ref="AC52:AF53"/>
    <mergeCell ref="AG52:AI52"/>
    <mergeCell ref="AJ52:AJ53"/>
    <mergeCell ref="AK52:AK53"/>
    <mergeCell ref="AC54:AF54"/>
    <mergeCell ref="AC65:AF65"/>
    <mergeCell ref="AC66:AF66"/>
    <mergeCell ref="AC67:AI67"/>
    <mergeCell ref="AC70:AK70"/>
    <mergeCell ref="AC71:AK71"/>
    <mergeCell ref="AC60:AF60"/>
    <mergeCell ref="AC61:AF61"/>
    <mergeCell ref="AC62:AF62"/>
    <mergeCell ref="AC63:AF63"/>
    <mergeCell ref="AC64:AF64"/>
  </mergeCells>
  <printOptions horizontalCentered="1" verticalCentered="1"/>
  <pageMargins left="0.23622047244094491" right="0.23622047244094491" top="0.19685039370078741" bottom="0.19685039370078741" header="0.31496062992125984" footer="0.31496062992125984"/>
  <pageSetup paperSize="9" scale="46" fitToWidth="0" orientation="landscape" horizontalDpi="360" verticalDpi="36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9CCBC0D-8AE0-4AC1-9041-D3687A0063AB}">
          <x14:formula1>
            <xm:f>'Input Data'!$I$10:$I$130</xm:f>
          </x14:formula1>
          <xm:sqref>I2 S4 S2 I4 AG4 AG2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C76EF-17DA-42AD-A34F-B15E2016B947}">
  <sheetPr codeName="Sheet4"/>
  <dimension ref="A1"/>
  <sheetViews>
    <sheetView zoomScale="74" workbookViewId="0">
      <selection activeCell="R14" sqref="R14"/>
    </sheetView>
  </sheetViews>
  <sheetFormatPr defaultRowHeight="15"/>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5ED95-7D55-429D-83D7-0C6241DD2563}">
  <sheetPr codeName="Sheet2"/>
  <dimension ref="A1:U36"/>
  <sheetViews>
    <sheetView workbookViewId="0">
      <selection sqref="A1:Q36"/>
    </sheetView>
  </sheetViews>
  <sheetFormatPr defaultRowHeight="15"/>
  <sheetData>
    <row r="1" spans="1:21" ht="15.75">
      <c r="A1" s="1113"/>
      <c r="B1" s="1113"/>
      <c r="C1" s="1113"/>
      <c r="D1" s="1113"/>
      <c r="E1" s="1113"/>
      <c r="F1" s="1113"/>
      <c r="G1" s="430"/>
      <c r="H1" s="1113"/>
      <c r="I1" s="1113"/>
      <c r="J1" s="1113"/>
      <c r="K1" s="1113"/>
      <c r="L1" s="1113"/>
      <c r="M1" s="1113"/>
      <c r="N1" s="1113"/>
      <c r="O1" s="1113"/>
      <c r="P1" s="1113"/>
      <c r="Q1" s="1113"/>
      <c r="T1" t="s">
        <v>331</v>
      </c>
      <c r="U1" t="s">
        <v>332</v>
      </c>
    </row>
    <row r="2" spans="1:21" ht="15.75">
      <c r="A2" s="431"/>
      <c r="B2" s="430"/>
      <c r="C2" s="430"/>
      <c r="D2" s="430"/>
      <c r="E2" s="430"/>
      <c r="F2" s="430"/>
      <c r="G2" s="430"/>
      <c r="H2" s="430"/>
      <c r="I2" s="430"/>
      <c r="J2" s="430"/>
      <c r="K2" s="430"/>
      <c r="L2" s="430"/>
      <c r="M2" s="430"/>
      <c r="N2" s="430"/>
      <c r="O2" s="430"/>
      <c r="P2" s="430"/>
      <c r="Q2" s="430"/>
    </row>
    <row r="3" spans="1:21" ht="15.75">
      <c r="A3" s="1133"/>
      <c r="B3" s="1133"/>
      <c r="C3" s="1133"/>
      <c r="D3" s="1133"/>
      <c r="E3" s="1096"/>
      <c r="F3" s="1133"/>
      <c r="G3" s="430"/>
      <c r="H3" s="1134"/>
      <c r="I3" s="1134"/>
      <c r="J3" s="1133"/>
      <c r="K3" s="1133"/>
      <c r="L3" s="1133"/>
      <c r="M3" s="1133"/>
      <c r="N3" s="1133"/>
      <c r="O3" s="1133"/>
      <c r="P3" s="1133"/>
      <c r="Q3" s="1133"/>
    </row>
    <row r="4" spans="1:21" ht="15.75">
      <c r="A4" s="1133"/>
      <c r="B4" s="432"/>
      <c r="C4" s="432"/>
      <c r="D4" s="432"/>
      <c r="E4" s="1097"/>
      <c r="F4" s="1133"/>
      <c r="G4" s="430"/>
      <c r="H4" s="1134"/>
      <c r="I4" s="1134"/>
      <c r="J4" s="1133"/>
      <c r="K4" s="1133"/>
      <c r="L4" s="1133"/>
      <c r="M4" s="1133"/>
      <c r="N4" s="1133"/>
      <c r="O4" s="432"/>
      <c r="P4" s="432"/>
      <c r="Q4" s="432"/>
    </row>
    <row r="5" spans="1:21" ht="15.75">
      <c r="A5" s="1135"/>
      <c r="B5" s="1130"/>
      <c r="C5" s="1130"/>
      <c r="D5" s="1130"/>
      <c r="E5" s="1130"/>
      <c r="F5" s="1128"/>
      <c r="G5" s="430"/>
      <c r="H5" s="1126"/>
      <c r="I5" s="1126"/>
      <c r="J5" s="1127"/>
      <c r="K5" s="1127"/>
      <c r="L5" s="1127"/>
      <c r="M5" s="1127"/>
      <c r="N5" s="1127"/>
      <c r="O5" s="1128"/>
      <c r="P5" s="1128"/>
      <c r="Q5" s="1128"/>
    </row>
    <row r="6" spans="1:21" ht="15.75">
      <c r="A6" s="1135"/>
      <c r="B6" s="1130"/>
      <c r="C6" s="1130"/>
      <c r="D6" s="1130"/>
      <c r="E6" s="1130"/>
      <c r="F6" s="1128"/>
      <c r="G6" s="430"/>
      <c r="H6" s="1126"/>
      <c r="I6" s="1126"/>
      <c r="J6" s="1127"/>
      <c r="K6" s="1127"/>
      <c r="L6" s="1127"/>
      <c r="M6" s="1127"/>
      <c r="N6" s="1127"/>
      <c r="O6" s="1128"/>
      <c r="P6" s="1128"/>
      <c r="Q6" s="1128"/>
    </row>
    <row r="7" spans="1:21" ht="15.75">
      <c r="A7" s="1127"/>
      <c r="B7" s="1130"/>
      <c r="C7" s="1130"/>
      <c r="D7" s="1130"/>
      <c r="E7" s="1130"/>
      <c r="F7" s="1128"/>
      <c r="G7" s="430"/>
      <c r="H7" s="1126"/>
      <c r="I7" s="1126"/>
      <c r="J7" s="1127"/>
      <c r="K7" s="1127"/>
      <c r="L7" s="1127"/>
      <c r="M7" s="1127"/>
      <c r="N7" s="1127"/>
      <c r="O7" s="1128"/>
      <c r="P7" s="1128"/>
      <c r="Q7" s="1128"/>
    </row>
    <row r="8" spans="1:21" ht="15.75">
      <c r="A8" s="1127"/>
      <c r="B8" s="1130"/>
      <c r="C8" s="1130"/>
      <c r="D8" s="1130"/>
      <c r="E8" s="1130"/>
      <c r="F8" s="1128"/>
      <c r="G8" s="430"/>
      <c r="H8" s="1126"/>
      <c r="I8" s="1126"/>
      <c r="J8" s="1127"/>
      <c r="K8" s="1127"/>
      <c r="L8" s="1127"/>
      <c r="M8" s="1127"/>
      <c r="N8" s="1127"/>
      <c r="O8" s="1128"/>
      <c r="P8" s="1128"/>
      <c r="Q8" s="1128"/>
    </row>
    <row r="9" spans="1:21" ht="15.75">
      <c r="A9" s="1127"/>
      <c r="B9" s="1131"/>
      <c r="C9" s="1131"/>
      <c r="D9" s="1131"/>
      <c r="E9" s="1130"/>
      <c r="F9" s="1128"/>
      <c r="G9" s="430"/>
      <c r="H9" s="1126"/>
      <c r="I9" s="1126"/>
      <c r="J9" s="1127"/>
      <c r="K9" s="1127"/>
      <c r="L9" s="1127"/>
      <c r="M9" s="1127"/>
      <c r="N9" s="1127"/>
      <c r="O9" s="1128"/>
      <c r="P9" s="1128"/>
      <c r="Q9" s="1128"/>
    </row>
    <row r="10" spans="1:21" ht="15.75">
      <c r="A10" s="1127"/>
      <c r="B10" s="1131"/>
      <c r="C10" s="1131"/>
      <c r="D10" s="1131"/>
      <c r="E10" s="1130"/>
      <c r="F10" s="1128"/>
      <c r="G10" s="430"/>
      <c r="H10" s="1126"/>
      <c r="I10" s="1126"/>
      <c r="J10" s="1127"/>
      <c r="K10" s="1127"/>
      <c r="L10" s="1127"/>
      <c r="M10" s="1127"/>
      <c r="N10" s="1127"/>
      <c r="O10" s="1128"/>
      <c r="P10" s="1128"/>
      <c r="Q10" s="1128"/>
    </row>
    <row r="11" spans="1:21" ht="15.75">
      <c r="A11" s="1127"/>
      <c r="B11" s="1131"/>
      <c r="C11" s="1131"/>
      <c r="D11" s="1131"/>
      <c r="E11" s="1130"/>
      <c r="F11" s="1128"/>
      <c r="G11" s="430"/>
      <c r="H11" s="1126"/>
      <c r="I11" s="1126"/>
      <c r="J11" s="1127"/>
      <c r="K11" s="1127"/>
      <c r="L11" s="1127"/>
      <c r="M11" s="1127"/>
      <c r="N11" s="1127"/>
      <c r="O11" s="1128"/>
      <c r="P11" s="1128"/>
      <c r="Q11" s="1128"/>
    </row>
    <row r="12" spans="1:21" ht="15.75">
      <c r="A12" s="1127"/>
      <c r="B12" s="1131"/>
      <c r="C12" s="1131"/>
      <c r="D12" s="1131"/>
      <c r="E12" s="1130"/>
      <c r="F12" s="1128"/>
      <c r="G12" s="430"/>
      <c r="H12" s="1132"/>
      <c r="I12" s="1132"/>
      <c r="J12" s="1127"/>
      <c r="K12" s="1127"/>
      <c r="L12" s="1127"/>
      <c r="M12" s="1127"/>
      <c r="N12" s="1127"/>
      <c r="O12" s="1128"/>
      <c r="P12" s="1128"/>
      <c r="Q12" s="1128"/>
    </row>
    <row r="13" spans="1:21" ht="15.75">
      <c r="A13" s="1127"/>
      <c r="B13" s="1131"/>
      <c r="C13" s="1131"/>
      <c r="D13" s="1131"/>
      <c r="E13" s="1131"/>
      <c r="F13" s="1131"/>
      <c r="G13" s="430"/>
      <c r="H13" s="1132"/>
      <c r="I13" s="1132"/>
      <c r="J13" s="1127"/>
      <c r="K13" s="1127"/>
      <c r="L13" s="1127"/>
      <c r="M13" s="1127"/>
      <c r="N13" s="1127"/>
      <c r="O13" s="1128"/>
      <c r="P13" s="1128"/>
      <c r="Q13" s="1128"/>
    </row>
    <row r="14" spans="1:21" ht="15.75">
      <c r="A14" s="1127"/>
      <c r="B14" s="1131"/>
      <c r="C14" s="1131"/>
      <c r="D14" s="1131"/>
      <c r="E14" s="1131"/>
      <c r="F14" s="1131"/>
      <c r="G14" s="430"/>
      <c r="H14" s="1132"/>
      <c r="I14" s="1132"/>
      <c r="J14" s="1127"/>
      <c r="K14" s="1127"/>
      <c r="L14" s="1127"/>
      <c r="M14" s="1127"/>
      <c r="N14" s="1127"/>
      <c r="O14" s="1128"/>
      <c r="P14" s="1128"/>
      <c r="Q14" s="1128"/>
    </row>
    <row r="15" spans="1:21" ht="15.75">
      <c r="A15" s="1127"/>
      <c r="B15" s="1131"/>
      <c r="C15" s="1131"/>
      <c r="D15" s="1131"/>
      <c r="E15" s="1131"/>
      <c r="F15" s="1131"/>
      <c r="G15" s="430"/>
      <c r="H15" s="1132"/>
      <c r="I15" s="1132"/>
      <c r="J15" s="1127"/>
      <c r="K15" s="1127"/>
      <c r="L15" s="1127"/>
      <c r="M15" s="1127"/>
      <c r="N15" s="1127"/>
      <c r="O15" s="1128"/>
      <c r="P15" s="1128"/>
      <c r="Q15" s="1128"/>
    </row>
    <row r="16" spans="1:21" ht="15.75">
      <c r="A16" s="1127"/>
      <c r="B16" s="1131"/>
      <c r="C16" s="1131"/>
      <c r="D16" s="1131"/>
      <c r="E16" s="1131"/>
      <c r="F16" s="1131"/>
      <c r="G16" s="430"/>
      <c r="H16" s="1132"/>
      <c r="I16" s="1132"/>
      <c r="J16" s="1127"/>
      <c r="K16" s="1127"/>
      <c r="L16" s="1127"/>
      <c r="M16" s="1127"/>
      <c r="N16" s="1127"/>
      <c r="O16" s="1128"/>
      <c r="P16" s="1128"/>
      <c r="Q16" s="1128"/>
    </row>
    <row r="17" spans="1:17" ht="15.75">
      <c r="A17" s="1127"/>
      <c r="B17" s="1131"/>
      <c r="C17" s="1131"/>
      <c r="D17" s="1131"/>
      <c r="E17" s="1131"/>
      <c r="F17" s="1131"/>
      <c r="G17" s="430"/>
      <c r="H17" s="1132"/>
      <c r="I17" s="1132"/>
      <c r="J17" s="1127"/>
      <c r="K17" s="1127"/>
      <c r="L17" s="1127"/>
      <c r="M17" s="1127"/>
      <c r="N17" s="1127"/>
      <c r="O17" s="1128"/>
      <c r="P17" s="1128"/>
      <c r="Q17" s="1128"/>
    </row>
    <row r="18" spans="1:17" ht="15.75">
      <c r="A18" s="1127"/>
      <c r="B18" s="1131"/>
      <c r="C18" s="1131"/>
      <c r="D18" s="1131"/>
      <c r="E18" s="1131"/>
      <c r="F18" s="1131"/>
      <c r="G18" s="430"/>
      <c r="H18" s="1126"/>
      <c r="I18" s="1126"/>
      <c r="J18" s="1127"/>
      <c r="K18" s="1127"/>
      <c r="L18" s="1127"/>
      <c r="M18" s="1127"/>
      <c r="N18" s="1127"/>
      <c r="O18" s="1128"/>
      <c r="P18" s="1128"/>
      <c r="Q18" s="1128"/>
    </row>
    <row r="19" spans="1:17" ht="15.75">
      <c r="A19" s="1127"/>
      <c r="B19" s="1130"/>
      <c r="C19" s="1130"/>
      <c r="D19" s="1130"/>
      <c r="E19" s="1131"/>
      <c r="F19" s="1128"/>
      <c r="G19" s="430"/>
      <c r="H19" s="1126"/>
      <c r="I19" s="1126"/>
      <c r="J19" s="1127"/>
      <c r="K19" s="1127"/>
      <c r="L19" s="1127"/>
      <c r="M19" s="1127"/>
      <c r="N19" s="1127"/>
      <c r="O19" s="1128"/>
      <c r="P19" s="1128"/>
      <c r="Q19" s="1128"/>
    </row>
    <row r="20" spans="1:17" ht="15.75">
      <c r="A20" s="1127"/>
      <c r="B20" s="1130"/>
      <c r="C20" s="1130"/>
      <c r="D20" s="1130"/>
      <c r="E20" s="1131"/>
      <c r="F20" s="1128"/>
      <c r="G20" s="430"/>
      <c r="H20" s="1126"/>
      <c r="I20" s="1126"/>
      <c r="J20" s="1127"/>
      <c r="K20" s="1127"/>
      <c r="L20" s="1127"/>
      <c r="M20" s="1127"/>
      <c r="N20" s="1127"/>
      <c r="O20" s="1128"/>
      <c r="P20" s="1128"/>
      <c r="Q20" s="1128"/>
    </row>
    <row r="21" spans="1:17" ht="15.75">
      <c r="A21" s="1127"/>
      <c r="B21" s="1130"/>
      <c r="C21" s="1130"/>
      <c r="D21" s="1130"/>
      <c r="E21" s="1131"/>
      <c r="F21" s="1128"/>
      <c r="G21" s="430"/>
      <c r="H21" s="1126"/>
      <c r="I21" s="1126"/>
      <c r="J21" s="1127"/>
      <c r="K21" s="1127"/>
      <c r="L21" s="1127"/>
      <c r="M21" s="1127"/>
      <c r="N21" s="1127"/>
      <c r="O21" s="1128"/>
      <c r="P21" s="1128"/>
      <c r="Q21" s="1128"/>
    </row>
    <row r="22" spans="1:17" ht="15.75">
      <c r="A22" s="436"/>
      <c r="B22" s="433"/>
      <c r="C22" s="433"/>
      <c r="D22" s="433"/>
      <c r="E22" s="433"/>
      <c r="F22" s="434"/>
      <c r="G22" s="430"/>
      <c r="H22" s="1126"/>
      <c r="I22" s="1126"/>
      <c r="J22" s="1127"/>
      <c r="K22" s="1127"/>
      <c r="L22" s="1127"/>
      <c r="M22" s="1127"/>
      <c r="N22" s="1127"/>
      <c r="O22" s="1128"/>
      <c r="P22" s="1128"/>
      <c r="Q22" s="1128"/>
    </row>
    <row r="23" spans="1:17" ht="15.75">
      <c r="A23" s="437"/>
      <c r="B23" s="438"/>
      <c r="C23" s="438"/>
      <c r="D23" s="438"/>
      <c r="E23" s="438"/>
      <c r="F23" s="439"/>
      <c r="G23" s="430"/>
      <c r="H23" s="1126"/>
      <c r="I23" s="1126"/>
      <c r="J23" s="1127"/>
      <c r="K23" s="1127"/>
      <c r="L23" s="1127"/>
      <c r="M23" s="1127"/>
      <c r="N23" s="1127"/>
      <c r="O23" s="1128"/>
      <c r="P23" s="1128"/>
      <c r="Q23" s="1128"/>
    </row>
    <row r="24" spans="1:17" ht="15.75">
      <c r="A24" s="437"/>
      <c r="B24" s="438"/>
      <c r="C24" s="438"/>
      <c r="D24" s="438"/>
      <c r="E24" s="438"/>
      <c r="F24" s="439"/>
      <c r="G24" s="430"/>
      <c r="H24" s="1126"/>
      <c r="I24" s="1126"/>
      <c r="J24" s="1127"/>
      <c r="K24" s="1127"/>
      <c r="L24" s="1127"/>
      <c r="M24" s="1127"/>
      <c r="N24" s="1127"/>
      <c r="O24" s="1128"/>
      <c r="P24" s="1128"/>
      <c r="Q24" s="1128"/>
    </row>
    <row r="25" spans="1:17" ht="15.75">
      <c r="A25" s="435"/>
      <c r="B25" s="433"/>
      <c r="C25" s="433"/>
      <c r="D25" s="433"/>
      <c r="E25" s="438"/>
      <c r="F25" s="439"/>
      <c r="G25" s="430"/>
      <c r="H25" s="1126"/>
      <c r="I25" s="1126"/>
      <c r="J25" s="1127"/>
      <c r="K25" s="1127"/>
      <c r="L25" s="1127"/>
      <c r="M25" s="1127"/>
      <c r="N25" s="1127"/>
      <c r="O25" s="1129"/>
      <c r="P25" s="1129"/>
      <c r="Q25" s="1129"/>
    </row>
    <row r="26" spans="1:17" ht="15.75">
      <c r="A26" s="435"/>
      <c r="B26" s="433"/>
      <c r="C26" s="433"/>
      <c r="D26" s="433"/>
      <c r="E26" s="438"/>
      <c r="F26" s="439"/>
      <c r="G26" s="430"/>
      <c r="H26" s="1126"/>
      <c r="I26" s="1126"/>
      <c r="J26" s="1127"/>
      <c r="K26" s="1127"/>
      <c r="L26" s="1127"/>
      <c r="M26" s="1127"/>
      <c r="N26" s="1127"/>
      <c r="O26" s="1129"/>
      <c r="P26" s="1129"/>
      <c r="Q26" s="1129"/>
    </row>
    <row r="27" spans="1:17" ht="15.75">
      <c r="A27" s="435"/>
      <c r="B27" s="1110"/>
      <c r="C27" s="1110"/>
      <c r="D27" s="1110"/>
      <c r="E27" s="440"/>
      <c r="F27" s="441"/>
      <c r="G27" s="430"/>
      <c r="H27" s="1126"/>
      <c r="I27" s="1126"/>
      <c r="J27" s="1127"/>
      <c r="K27" s="1127"/>
      <c r="L27" s="1127"/>
      <c r="M27" s="1127"/>
      <c r="N27" s="1127"/>
      <c r="O27" s="1129"/>
      <c r="P27" s="1129"/>
      <c r="Q27" s="1129"/>
    </row>
    <row r="28" spans="1:17" ht="15.75">
      <c r="A28" s="430"/>
      <c r="B28" s="430"/>
      <c r="C28" s="442"/>
      <c r="D28" s="442"/>
      <c r="E28" s="442"/>
      <c r="F28" s="443"/>
      <c r="G28" s="430"/>
      <c r="H28" s="444"/>
      <c r="I28" s="444"/>
      <c r="J28" s="445"/>
      <c r="K28" s="445"/>
      <c r="L28" s="445"/>
      <c r="M28" s="445"/>
      <c r="N28" s="445"/>
      <c r="O28" s="446"/>
      <c r="P28" s="446"/>
      <c r="Q28" s="446"/>
    </row>
    <row r="29" spans="1:17" ht="15.75">
      <c r="A29" s="1111"/>
      <c r="B29" s="1111"/>
      <c r="C29" s="447"/>
      <c r="D29" s="447"/>
      <c r="E29" s="447"/>
      <c r="F29" s="443"/>
      <c r="G29" s="430"/>
      <c r="H29" s="430"/>
      <c r="I29" s="430"/>
      <c r="J29" s="430"/>
      <c r="K29" s="430"/>
      <c r="L29" s="430"/>
      <c r="M29" s="430"/>
      <c r="N29" s="430"/>
      <c r="O29" s="430"/>
      <c r="P29" s="430"/>
      <c r="Q29" s="430"/>
    </row>
    <row r="30" spans="1:17" ht="15.75">
      <c r="A30" s="1112"/>
      <c r="B30" s="1112"/>
      <c r="C30" s="1112"/>
      <c r="D30" s="1112"/>
      <c r="E30" s="394"/>
      <c r="F30" s="443"/>
      <c r="G30" s="430"/>
      <c r="H30" s="431"/>
      <c r="I30" s="1113"/>
      <c r="J30" s="1113"/>
      <c r="K30" s="1113"/>
      <c r="L30" s="430"/>
      <c r="M30" s="1113"/>
      <c r="N30" s="1113"/>
      <c r="O30" s="1113"/>
      <c r="P30" s="1113"/>
      <c r="Q30" s="1113"/>
    </row>
    <row r="31" spans="1:17" ht="15.75">
      <c r="A31" s="1114"/>
      <c r="B31" s="1115"/>
      <c r="C31" s="1116"/>
      <c r="D31" s="1117"/>
      <c r="E31" s="1124"/>
      <c r="F31" s="1125"/>
      <c r="G31" s="430"/>
      <c r="H31" s="430"/>
      <c r="I31" s="1118"/>
      <c r="J31" s="1119"/>
      <c r="K31" s="1120"/>
      <c r="L31" s="430"/>
      <c r="M31" s="1121"/>
      <c r="N31" s="1122"/>
      <c r="O31" s="1122"/>
      <c r="P31" s="1122"/>
      <c r="Q31" s="1123"/>
    </row>
    <row r="32" spans="1:17" ht="15.75">
      <c r="A32" s="1098"/>
      <c r="B32" s="1099"/>
      <c r="C32" s="1100"/>
      <c r="D32" s="1101"/>
      <c r="E32" s="1108"/>
      <c r="F32" s="1109"/>
      <c r="G32" s="430"/>
      <c r="H32" s="430"/>
      <c r="I32" s="1102"/>
      <c r="J32" s="1103"/>
      <c r="K32" s="1104"/>
      <c r="L32" s="430"/>
      <c r="M32" s="1105"/>
      <c r="N32" s="1106"/>
      <c r="O32" s="1106"/>
      <c r="P32" s="1106"/>
      <c r="Q32" s="1107"/>
    </row>
    <row r="33" spans="1:17" ht="15.75">
      <c r="A33" s="1098"/>
      <c r="B33" s="1099"/>
      <c r="C33" s="1100"/>
      <c r="D33" s="1101"/>
      <c r="E33" s="1108"/>
      <c r="F33" s="1109"/>
      <c r="G33" s="430"/>
      <c r="H33" s="430"/>
      <c r="I33" s="1102"/>
      <c r="J33" s="1103"/>
      <c r="K33" s="1104"/>
      <c r="L33" s="430"/>
      <c r="M33" s="1105"/>
      <c r="N33" s="1106"/>
      <c r="O33" s="1106"/>
      <c r="P33" s="1106"/>
      <c r="Q33" s="1107"/>
    </row>
    <row r="34" spans="1:17" ht="15.75">
      <c r="A34" s="1098"/>
      <c r="B34" s="1099"/>
      <c r="C34" s="1100"/>
      <c r="D34" s="1101"/>
      <c r="E34" s="1108"/>
      <c r="F34" s="1109"/>
      <c r="G34" s="430"/>
      <c r="H34" s="430"/>
      <c r="I34" s="1102"/>
      <c r="J34" s="1103"/>
      <c r="K34" s="1104"/>
      <c r="L34" s="430"/>
      <c r="M34" s="1105"/>
      <c r="N34" s="1106"/>
      <c r="O34" s="1106"/>
      <c r="P34" s="1106"/>
      <c r="Q34" s="1107"/>
    </row>
    <row r="35" spans="1:17" ht="15.75">
      <c r="A35" s="1098"/>
      <c r="B35" s="1099"/>
      <c r="C35" s="1100"/>
      <c r="D35" s="1101"/>
      <c r="E35" s="1108"/>
      <c r="F35" s="1109"/>
      <c r="G35" s="430"/>
      <c r="H35" s="430"/>
      <c r="I35" s="1102"/>
      <c r="J35" s="1103"/>
      <c r="K35" s="1104"/>
      <c r="L35" s="430"/>
      <c r="M35" s="1105"/>
      <c r="N35" s="1106"/>
      <c r="O35" s="1106"/>
      <c r="P35" s="1106"/>
      <c r="Q35" s="1107"/>
    </row>
    <row r="36" spans="1:17" ht="15.75">
      <c r="A36" s="1093"/>
      <c r="B36" s="1093"/>
      <c r="C36" s="1094"/>
      <c r="D36" s="1094"/>
      <c r="E36" s="1095"/>
      <c r="F36" s="1095"/>
      <c r="G36" s="448"/>
      <c r="H36" s="448"/>
      <c r="I36" s="448"/>
      <c r="J36" s="448"/>
      <c r="K36" s="448"/>
      <c r="L36" s="448"/>
      <c r="M36" s="448"/>
      <c r="N36" s="448"/>
      <c r="O36" s="448"/>
      <c r="P36" s="448"/>
      <c r="Q36" s="448"/>
    </row>
  </sheetData>
  <mergeCells count="116">
    <mergeCell ref="A1:F1"/>
    <mergeCell ref="H1:Q1"/>
    <mergeCell ref="A3:A4"/>
    <mergeCell ref="B3:D3"/>
    <mergeCell ref="F3:F4"/>
    <mergeCell ref="H3:I4"/>
    <mergeCell ref="J3:N4"/>
    <mergeCell ref="O3:Q3"/>
    <mergeCell ref="O5:O8"/>
    <mergeCell ref="P5:P8"/>
    <mergeCell ref="Q5:Q8"/>
    <mergeCell ref="A7:A8"/>
    <mergeCell ref="B7:B8"/>
    <mergeCell ref="C7:C8"/>
    <mergeCell ref="D7:D8"/>
    <mergeCell ref="E7:E8"/>
    <mergeCell ref="A5:A6"/>
    <mergeCell ref="B5:B6"/>
    <mergeCell ref="C5:C6"/>
    <mergeCell ref="D5:D6"/>
    <mergeCell ref="E5:E6"/>
    <mergeCell ref="F5:F6"/>
    <mergeCell ref="F7:F8"/>
    <mergeCell ref="O9:O11"/>
    <mergeCell ref="P9:P11"/>
    <mergeCell ref="Q9:Q11"/>
    <mergeCell ref="A11:A12"/>
    <mergeCell ref="B11:B12"/>
    <mergeCell ref="C11:C12"/>
    <mergeCell ref="D11:D12"/>
    <mergeCell ref="E11:E12"/>
    <mergeCell ref="F11:F12"/>
    <mergeCell ref="A9:A10"/>
    <mergeCell ref="B9:B10"/>
    <mergeCell ref="C9:C10"/>
    <mergeCell ref="D9:D10"/>
    <mergeCell ref="E9:E10"/>
    <mergeCell ref="F9:F10"/>
    <mergeCell ref="H5:I11"/>
    <mergeCell ref="J5:N8"/>
    <mergeCell ref="J9:N11"/>
    <mergeCell ref="A16:A18"/>
    <mergeCell ref="B16:B18"/>
    <mergeCell ref="C16:C18"/>
    <mergeCell ref="D16:D18"/>
    <mergeCell ref="E16:E18"/>
    <mergeCell ref="H12:I17"/>
    <mergeCell ref="J12:N14"/>
    <mergeCell ref="O12:O14"/>
    <mergeCell ref="P12:P14"/>
    <mergeCell ref="A13:A15"/>
    <mergeCell ref="B13:B15"/>
    <mergeCell ref="C13:C15"/>
    <mergeCell ref="D13:D15"/>
    <mergeCell ref="E13:E15"/>
    <mergeCell ref="F19:F21"/>
    <mergeCell ref="F16:F18"/>
    <mergeCell ref="H18:I20"/>
    <mergeCell ref="J18:N20"/>
    <mergeCell ref="O18:O20"/>
    <mergeCell ref="P18:P20"/>
    <mergeCell ref="Q18:Q20"/>
    <mergeCell ref="F13:F15"/>
    <mergeCell ref="J15:N17"/>
    <mergeCell ref="O15:O17"/>
    <mergeCell ref="P15:P17"/>
    <mergeCell ref="Q15:Q17"/>
    <mergeCell ref="Q12:Q14"/>
    <mergeCell ref="B27:D27"/>
    <mergeCell ref="A29:B29"/>
    <mergeCell ref="A30:D30"/>
    <mergeCell ref="I30:K30"/>
    <mergeCell ref="M30:Q30"/>
    <mergeCell ref="A31:B31"/>
    <mergeCell ref="C31:D31"/>
    <mergeCell ref="I31:K31"/>
    <mergeCell ref="M31:Q31"/>
    <mergeCell ref="E31:F31"/>
    <mergeCell ref="H21:I27"/>
    <mergeCell ref="J21:N24"/>
    <mergeCell ref="O21:O24"/>
    <mergeCell ref="P21:P24"/>
    <mergeCell ref="Q21:Q24"/>
    <mergeCell ref="J25:N27"/>
    <mergeCell ref="O25:O27"/>
    <mergeCell ref="P25:P27"/>
    <mergeCell ref="Q25:Q27"/>
    <mergeCell ref="A19:A21"/>
    <mergeCell ref="B19:B21"/>
    <mergeCell ref="C19:C21"/>
    <mergeCell ref="D19:D21"/>
    <mergeCell ref="E19:E21"/>
    <mergeCell ref="A36:B36"/>
    <mergeCell ref="C36:D36"/>
    <mergeCell ref="E36:F36"/>
    <mergeCell ref="E3:E4"/>
    <mergeCell ref="A34:B34"/>
    <mergeCell ref="C34:D34"/>
    <mergeCell ref="I34:K34"/>
    <mergeCell ref="M34:Q34"/>
    <mergeCell ref="A35:B35"/>
    <mergeCell ref="C35:D35"/>
    <mergeCell ref="I35:K35"/>
    <mergeCell ref="M35:Q35"/>
    <mergeCell ref="E34:F34"/>
    <mergeCell ref="E35:F35"/>
    <mergeCell ref="A32:B32"/>
    <mergeCell ref="C32:D32"/>
    <mergeCell ref="I32:K32"/>
    <mergeCell ref="M32:Q32"/>
    <mergeCell ref="A33:B33"/>
    <mergeCell ref="C33:D33"/>
    <mergeCell ref="I33:K33"/>
    <mergeCell ref="M33:Q33"/>
    <mergeCell ref="E32:F32"/>
    <mergeCell ref="E33:F33"/>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D4819-7961-443D-9E88-7E5A59D09840}">
  <sheetPr codeName="Sheet18"/>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18</vt:i4>
      </vt:variant>
    </vt:vector>
  </HeadingPairs>
  <TitlesOfParts>
    <vt:vector size="40" baseType="lpstr">
      <vt:lpstr>MAIN HOME</vt:lpstr>
      <vt:lpstr>Input Data</vt:lpstr>
      <vt:lpstr>TERM1</vt:lpstr>
      <vt:lpstr>TERM2</vt:lpstr>
      <vt:lpstr>TERM3</vt:lpstr>
      <vt:lpstr>CONSO</vt:lpstr>
      <vt:lpstr>SF2</vt:lpstr>
      <vt:lpstr>SF2 (2)</vt:lpstr>
      <vt:lpstr>SF2 (3)</vt:lpstr>
      <vt:lpstr>SF2 (4)</vt:lpstr>
      <vt:lpstr>SF2 (5)</vt:lpstr>
      <vt:lpstr>SF2 (6)</vt:lpstr>
      <vt:lpstr>SF2 (7)</vt:lpstr>
      <vt:lpstr>SF2 (8)</vt:lpstr>
      <vt:lpstr>SF2 (9)</vt:lpstr>
      <vt:lpstr>SF2 (10)</vt:lpstr>
      <vt:lpstr>SF2 (11)</vt:lpstr>
      <vt:lpstr>TOTAL SF2</vt:lpstr>
      <vt:lpstr>SF3</vt:lpstr>
      <vt:lpstr>SF9front</vt:lpstr>
      <vt:lpstr>Grade Slip (2)</vt:lpstr>
      <vt:lpstr>CERTIFICATE BG</vt:lpstr>
      <vt:lpstr>CONSO!Print_Area</vt:lpstr>
      <vt:lpstr>'Grade Slip (2)'!Print_Area</vt:lpstr>
      <vt:lpstr>'SF2'!Print_Area</vt:lpstr>
      <vt:lpstr>'SF2 (10)'!Print_Area</vt:lpstr>
      <vt:lpstr>'SF2 (11)'!Print_Area</vt:lpstr>
      <vt:lpstr>'SF2 (2)'!Print_Area</vt:lpstr>
      <vt:lpstr>'SF2 (3)'!Print_Area</vt:lpstr>
      <vt:lpstr>'SF2 (4)'!Print_Area</vt:lpstr>
      <vt:lpstr>'SF2 (5)'!Print_Area</vt:lpstr>
      <vt:lpstr>'SF2 (6)'!Print_Area</vt:lpstr>
      <vt:lpstr>'SF2 (7)'!Print_Area</vt:lpstr>
      <vt:lpstr>'SF2 (8)'!Print_Area</vt:lpstr>
      <vt:lpstr>'SF2 (9)'!Print_Area</vt:lpstr>
      <vt:lpstr>'SF3'!Print_Area</vt:lpstr>
      <vt:lpstr>SF9front!Print_Area</vt:lpstr>
      <vt:lpstr>TERM1!Print_Area</vt:lpstr>
      <vt:lpstr>TERM2!Print_Area</vt:lpstr>
      <vt:lpstr>TERM3!Print_Area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Jarvis</dc:creator>
  <cp:lastModifiedBy>ACEJAN JADIE</cp:lastModifiedBy>
  <cp:lastPrinted>2026-08-14T11:27:27Z</cp:lastPrinted>
  <dcterms:created xsi:type="dcterms:W3CDTF">2026-04-12T04:28:28Z</dcterms:created>
  <dcterms:modified xsi:type="dcterms:W3CDTF">2026-08-14T11:31:10Z</dcterms:modified>
</cp:coreProperties>
</file>