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동아리\복사무소\"/>
    </mc:Choice>
  </mc:AlternateContent>
  <xr:revisionPtr revIDLastSave="0" documentId="13_ncr:1_{39A4AC5B-A464-4148-8B30-EC8AB1A61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스토리" sheetId="3" r:id="rId1"/>
    <sheet name="공식" sheetId="1" r:id="rId2"/>
    <sheet name="컨텐츠" sheetId="4" r:id="rId3"/>
    <sheet name="자료형" sheetId="2" r:id="rId4"/>
  </sheets>
  <calcPr calcId="191029"/>
</workbook>
</file>

<file path=xl/calcChain.xml><?xml version="1.0" encoding="utf-8"?>
<calcChain xmlns="http://schemas.openxmlformats.org/spreadsheetml/2006/main">
  <c r="H3" i="1" l="1"/>
  <c r="F3" i="1"/>
  <c r="H10" i="1" l="1"/>
  <c r="H9" i="1"/>
  <c r="H8" i="1"/>
  <c r="H11" i="1"/>
  <c r="G20" i="1"/>
  <c r="H20" i="1"/>
  <c r="H21" i="1"/>
  <c r="G21" i="1"/>
  <c r="H4" i="1"/>
  <c r="H5" i="1"/>
  <c r="H6" i="1"/>
  <c r="H7" i="1"/>
  <c r="H15" i="1"/>
  <c r="F4" i="1"/>
  <c r="F5" i="1"/>
  <c r="F6" i="1"/>
  <c r="F7" i="1"/>
  <c r="F8" i="1"/>
  <c r="F9" i="1"/>
  <c r="F10" i="1"/>
  <c r="F11" i="1"/>
  <c r="H12" i="1" l="1"/>
  <c r="H13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레벨에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넣으면</t>
        </r>
        <r>
          <rPr>
            <b/>
            <sz val="10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돋움"/>
            <family val="3"/>
            <charset val="129"/>
          </rPr>
          <t>대입시에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결과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나와요</t>
        </r>
      </text>
    </comment>
    <comment ref="G21" authorId="0" shapeId="0" xr:uid="{00000000-0006-0000-0100-000002000000}">
      <text>
        <r>
          <rPr>
            <sz val="10"/>
            <color indexed="81"/>
            <rFont val="Tahoma"/>
            <family val="2"/>
          </rPr>
          <t>&lt;-
&lt;-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흭득증가량</t>
        </r>
        <r>
          <rPr>
            <sz val="10"/>
            <color indexed="81"/>
            <rFont val="Tahoma"/>
            <family val="2"/>
          </rPr>
          <t xml:space="preserve"> = N%
</t>
        </r>
        <r>
          <rPr>
            <sz val="10"/>
            <color indexed="81"/>
            <rFont val="돋움"/>
            <family val="3"/>
            <charset val="129"/>
          </rPr>
          <t>증가량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대입시</t>
        </r>
        <r>
          <rPr>
            <sz val="10"/>
            <color indexed="81"/>
            <rFont val="Tahoma"/>
            <family val="2"/>
          </rPr>
          <t xml:space="preserve"> = 
   </t>
        </r>
        <r>
          <rPr>
            <sz val="10"/>
            <color indexed="81"/>
            <rFont val="돋움"/>
            <family val="3"/>
            <charset val="129"/>
          </rPr>
          <t>최종값에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곱하는량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</author>
  </authors>
  <commentList>
    <comment ref="D9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대부분의</t>
        </r>
        <r>
          <rPr>
            <b/>
            <sz val="9"/>
            <color indexed="81"/>
            <rFont val="Tahoma"/>
            <family val="2"/>
          </rPr>
          <t xml:space="preserve"> UI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이것으로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다른곳에도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가능하게끔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만들어야함</t>
        </r>
      </text>
    </comment>
    <comment ref="E9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대부분의</t>
        </r>
        <r>
          <rPr>
            <b/>
            <sz val="9"/>
            <color indexed="81"/>
            <rFont val="Tahoma"/>
            <family val="2"/>
          </rPr>
          <t xml:space="preserve"> UI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이것으로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다른곳에도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가능하게끔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만들어야함</t>
        </r>
      </text>
    </comment>
  </commentList>
</comments>
</file>

<file path=xl/sharedStrings.xml><?xml version="1.0" encoding="utf-8"?>
<sst xmlns="http://schemas.openxmlformats.org/spreadsheetml/2006/main" count="258" uniqueCount="236">
  <si>
    <t>레벨</t>
    <phoneticPr fontId="1" type="noConversion"/>
  </si>
  <si>
    <t>이름</t>
    <phoneticPr fontId="1" type="noConversion"/>
  </si>
  <si>
    <t>조절</t>
    <phoneticPr fontId="1" type="noConversion"/>
  </si>
  <si>
    <t>XXX</t>
    <phoneticPr fontId="1" type="noConversion"/>
  </si>
  <si>
    <t>흭득 증가량 공식</t>
    <phoneticPr fontId="1" type="noConversion"/>
  </si>
  <si>
    <t>필요 돈 공식</t>
    <phoneticPr fontId="1" type="noConversion"/>
  </si>
  <si>
    <t>((레벨+2)*4*2)^2/5</t>
    <phoneticPr fontId="1" type="noConversion"/>
  </si>
  <si>
    <t>((레벨+2)*1.5*4)^3*1000</t>
    <phoneticPr fontId="1" type="noConversion"/>
  </si>
  <si>
    <t>((레벨+2)*1.5*1)^3*300</t>
    <phoneticPr fontId="1" type="noConversion"/>
  </si>
  <si>
    <t>((레벨+2)*1.5*2)^3*500</t>
    <phoneticPr fontId="1" type="noConversion"/>
  </si>
  <si>
    <t>((레벨+2)*1.5*3)^3*1000</t>
    <phoneticPr fontId="1" type="noConversion"/>
  </si>
  <si>
    <t>((레벨+2)*1.5*5)^3*1000</t>
    <phoneticPr fontId="1" type="noConversion"/>
  </si>
  <si>
    <t>((레벨+2)*1.5*6)^3*1000</t>
    <phoneticPr fontId="1" type="noConversion"/>
  </si>
  <si>
    <t>((레벨+2)*1.5*7)^3*1000</t>
    <phoneticPr fontId="1" type="noConversion"/>
  </si>
  <si>
    <t>((레벨+2)*1.5*8)^3*1000</t>
    <phoneticPr fontId="1" type="noConversion"/>
  </si>
  <si>
    <t>필요 돈 대입시</t>
    <phoneticPr fontId="1" type="noConversion"/>
  </si>
  <si>
    <t>증가량 대입시</t>
    <phoneticPr fontId="1" type="noConversion"/>
  </si>
  <si>
    <t>(레벨+1)^5*20</t>
    <phoneticPr fontId="1" type="noConversion"/>
  </si>
  <si>
    <t>(레벨+1)^5*30</t>
    <phoneticPr fontId="1" type="noConversion"/>
  </si>
  <si>
    <t>(레벨+1)^5*40</t>
    <phoneticPr fontId="1" type="noConversion"/>
  </si>
  <si>
    <t>(레벨+1)^5*60</t>
    <phoneticPr fontId="1" type="noConversion"/>
  </si>
  <si>
    <t>(레벨+1)^5*80</t>
    <phoneticPr fontId="1" type="noConversion"/>
  </si>
  <si>
    <t>(레벨+1)^5*100</t>
    <phoneticPr fontId="1" type="noConversion"/>
  </si>
  <si>
    <t>(레벨+1)^5*120</t>
    <phoneticPr fontId="1" type="noConversion"/>
  </si>
  <si>
    <t>100렙 때</t>
    <phoneticPr fontId="1" type="noConversion"/>
  </si>
  <si>
    <t>구입가능</t>
    <phoneticPr fontId="1" type="noConversion"/>
  </si>
  <si>
    <t>300렙 때</t>
    <phoneticPr fontId="1" type="noConversion"/>
  </si>
  <si>
    <t>구입가능</t>
    <phoneticPr fontId="1" type="noConversion"/>
  </si>
  <si>
    <t>500렙 때</t>
    <phoneticPr fontId="1" type="noConversion"/>
  </si>
  <si>
    <t>700렙 때</t>
    <phoneticPr fontId="1" type="noConversion"/>
  </si>
  <si>
    <t>70000000원</t>
    <phoneticPr fontId="1" type="noConversion"/>
  </si>
  <si>
    <t>1500000000원</t>
    <phoneticPr fontId="1" type="noConversion"/>
  </si>
  <si>
    <t>6000000000원</t>
    <phoneticPr fontId="1" type="noConversion"/>
  </si>
  <si>
    <t>18000000000원</t>
    <phoneticPr fontId="1" type="noConversion"/>
  </si>
  <si>
    <t>XXX</t>
    <phoneticPr fontId="1" type="noConversion"/>
  </si>
  <si>
    <t>20000000000원</t>
    <phoneticPr fontId="1" type="noConversion"/>
  </si>
  <si>
    <t>25000000000원</t>
    <phoneticPr fontId="1" type="noConversion"/>
  </si>
  <si>
    <t>30000000000원</t>
    <phoneticPr fontId="1" type="noConversion"/>
  </si>
  <si>
    <t>35000000000원</t>
    <phoneticPr fontId="1" type="noConversion"/>
  </si>
  <si>
    <t>*1.8</t>
    <phoneticPr fontId="1" type="noConversion"/>
  </si>
  <si>
    <t>*2</t>
    <phoneticPr fontId="1" type="noConversion"/>
  </si>
  <si>
    <t>*2.5</t>
    <phoneticPr fontId="1" type="noConversion"/>
  </si>
  <si>
    <t>*1.5</t>
    <phoneticPr fontId="1" type="noConversion"/>
  </si>
  <si>
    <t>1초에 N Tap을 한다</t>
    <phoneticPr fontId="1" type="noConversion"/>
  </si>
  <si>
    <t>현금: 2,200$</t>
    <phoneticPr fontId="1" type="noConversion"/>
  </si>
  <si>
    <t>초당 얻는 돈 증가</t>
    <phoneticPr fontId="1" type="noConversion"/>
  </si>
  <si>
    <t>Tap당 얻는 돈 증가</t>
    <phoneticPr fontId="1" type="noConversion"/>
  </si>
  <si>
    <t>현금:330$</t>
    <phoneticPr fontId="1" type="noConversion"/>
  </si>
  <si>
    <t>현금:330$</t>
    <phoneticPr fontId="1" type="noConversion"/>
  </si>
  <si>
    <t>XXX</t>
    <phoneticPr fontId="1" type="noConversion"/>
  </si>
  <si>
    <t>(레벨+2)*1.8*2)^3)</t>
    <phoneticPr fontId="1" type="noConversion"/>
  </si>
  <si>
    <t>(레벨+1)^5*10</t>
    <phoneticPr fontId="1" type="noConversion"/>
  </si>
  <si>
    <t>캠프 개발 공식</t>
    <phoneticPr fontId="1" type="noConversion"/>
  </si>
  <si>
    <t>변수(한글)</t>
    <phoneticPr fontId="1" type="noConversion"/>
  </si>
  <si>
    <t>변수(유니티용)</t>
    <phoneticPr fontId="1" type="noConversion"/>
  </si>
  <si>
    <t>자료형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</si>
  <si>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</si>
  <si>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</si>
  <si>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</si>
  <si>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</si>
  <si>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</si>
  <si>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</si>
  <si>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일</t>
    <phoneticPr fontId="1" type="noConversion"/>
  </si>
  <si>
    <t>int</t>
    <phoneticPr fontId="1" type="noConversion"/>
  </si>
  <si>
    <t>설정메뉴</t>
    <phoneticPr fontId="1" type="noConversion"/>
  </si>
  <si>
    <t>menuset</t>
    <phoneticPr fontId="1" type="noConversion"/>
  </si>
  <si>
    <t>bool</t>
    <phoneticPr fontId="1" type="noConversion"/>
  </si>
  <si>
    <t>여기있는건 대부분 유니티로 호출 가능해야함
[SerializeField]</t>
    <phoneticPr fontId="1" type="noConversion"/>
  </si>
  <si>
    <t>가격</t>
    <phoneticPr fontId="1" type="noConversion"/>
  </si>
  <si>
    <t>pay_000</t>
    <phoneticPr fontId="1" type="noConversion"/>
  </si>
  <si>
    <t>000에 이름이 들어감</t>
    <phoneticPr fontId="1" type="noConversion"/>
  </si>
  <si>
    <t>BigInteger</t>
    <phoneticPr fontId="1" type="noConversion"/>
  </si>
  <si>
    <t>Now_Money</t>
    <phoneticPr fontId="1" type="noConversion"/>
  </si>
  <si>
    <t>2자5122해5121경2131조1235억1231만1231원</t>
    <phoneticPr fontId="1" type="noConversion"/>
  </si>
  <si>
    <t>뒤에서 5번째 자리에 "만"  
'맨 뒤에 "원"</t>
    <phoneticPr fontId="1" type="noConversion"/>
  </si>
  <si>
    <t>뒤에서 13번째 "조"
뒤에서 10번째에 "억"
뒤에서 5번째 자리에 "만"  
'맨 뒤에 "원"</t>
    <phoneticPr fontId="1" type="noConversion"/>
  </si>
  <si>
    <t>뒤에서 10번째에 "억"
뒤에서 5번째 자리에 "만"  
'맨 뒤에 "원"</t>
    <phoneticPr fontId="1" type="noConversion"/>
  </si>
  <si>
    <t>뒤에서 17번째 "경"
뒤에서 13번째 "조"
뒤에서 10번째에 "억"
뒤에서 5번째 자리에 "만"  
'맨 뒤에 "원"</t>
    <phoneticPr fontId="1" type="noConversion"/>
  </si>
  <si>
    <t>뒤에서 21번째 "해"
뒤에서 17번째 "경"
뒤에서 13번째 "조"
뒤에서 10번째에 "억"
뒤에서 5번째 자리에 "만"  
'맨 뒤에 "원"</t>
    <phoneticPr fontId="1" type="noConversion"/>
  </si>
  <si>
    <t>뒤에서 25번째 "자"
뒤에서 21번째 "해"
뒤에서 17번째 "경"
뒤에서 13번째 "조"
뒤에서 10번째에 "억"
뒤에서 5번째 자리에 "만"  
'맨 뒤에 "원"</t>
    <phoneticPr fontId="1" type="noConversion"/>
  </si>
  <si>
    <t>'맨 뒤에 "원"</t>
  </si>
  <si>
    <t>한글(설명)</t>
    <phoneticPr fontId="1" type="noConversion"/>
  </si>
  <si>
    <t>영어(설명)</t>
    <phoneticPr fontId="1" type="noConversion"/>
  </si>
  <si>
    <t>0.00K</t>
    <phoneticPr fontId="1" type="noConversion"/>
  </si>
  <si>
    <t>0.00M</t>
    <phoneticPr fontId="1" type="noConversion"/>
  </si>
  <si>
    <t>0.00T</t>
    <phoneticPr fontId="1" type="noConversion"/>
  </si>
  <si>
    <t>0.00E + 13+a</t>
    <phoneticPr fontId="1" type="noConversion"/>
  </si>
  <si>
    <t>0.00E + 13+a</t>
    <phoneticPr fontId="1" type="noConversion"/>
  </si>
  <si>
    <t>1. 초당 돈</t>
    <phoneticPr fontId="1" type="noConversion"/>
  </si>
  <si>
    <t>2. 초당 돈</t>
  </si>
  <si>
    <t>3. 초당 돈</t>
  </si>
  <si>
    <t>4. 초당 돈</t>
  </si>
  <si>
    <t>5. 초당 돈</t>
  </si>
  <si>
    <t>6. 초당 돈</t>
  </si>
  <si>
    <t>7. 초당 돈</t>
  </si>
  <si>
    <t>8. 초당 돈</t>
  </si>
  <si>
    <t>1. 클릭시 돈 추가</t>
    <phoneticPr fontId="1" type="noConversion"/>
  </si>
  <si>
    <t>1. 클릭시 돈</t>
    <phoneticPr fontId="1" type="noConversion"/>
  </si>
  <si>
    <t>2. 클릭시 돈 추가</t>
  </si>
  <si>
    <t>3. 클릭시 돈 추가</t>
  </si>
  <si>
    <t>4. 클릭시 돈 추가</t>
  </si>
  <si>
    <t>1. 초당 돈 추가</t>
    <phoneticPr fontId="1" type="noConversion"/>
  </si>
  <si>
    <t>2. 초당 돈 추가</t>
  </si>
  <si>
    <t>3. 초당 돈 추가</t>
  </si>
  <si>
    <t>4. 초당 돈 추가</t>
  </si>
  <si>
    <t>클릭시 돈 X100%</t>
    <phoneticPr fontId="1" type="noConversion"/>
  </si>
  <si>
    <t>클릭시 돈 X150%</t>
    <phoneticPr fontId="1" type="noConversion"/>
  </si>
  <si>
    <t>클릭시 돈 X200%</t>
    <phoneticPr fontId="1" type="noConversion"/>
  </si>
  <si>
    <t>클릭시 돈 X250%</t>
    <phoneticPr fontId="1" type="noConversion"/>
  </si>
  <si>
    <t>초당 돈X50%</t>
    <phoneticPr fontId="1" type="noConversion"/>
  </si>
  <si>
    <t>초당 돈X80%</t>
    <phoneticPr fontId="1" type="noConversion"/>
  </si>
  <si>
    <t>초당 돈X100%</t>
    <phoneticPr fontId="1" type="noConversion"/>
  </si>
  <si>
    <t>초당 돈X150%</t>
    <phoneticPr fontId="1" type="noConversion"/>
  </si>
  <si>
    <t>1.상점(현질)</t>
    <phoneticPr fontId="1" type="noConversion"/>
  </si>
  <si>
    <t>2.상점(현질)</t>
  </si>
  <si>
    <t>3.상점(현질)</t>
  </si>
  <si>
    <t>2. 1초당 돈이 증가+텍스트로 나옴</t>
    <phoneticPr fontId="1" type="noConversion"/>
  </si>
  <si>
    <t>3. 상점 =&gt; 인앱구매 만들기</t>
    <phoneticPr fontId="1" type="noConversion"/>
  </si>
  <si>
    <t>5. 저장 및 불러오기</t>
    <phoneticPr fontId="1" type="noConversion"/>
  </si>
  <si>
    <t>6. 베너 광고</t>
    <phoneticPr fontId="1" type="noConversion"/>
  </si>
  <si>
    <t>무조건 X</t>
    <phoneticPr fontId="1" type="noConversion"/>
  </si>
  <si>
    <t>무조건 X</t>
    <phoneticPr fontId="1" type="noConversion"/>
  </si>
  <si>
    <t>1. 누르면 증가량이 텍스트로 나옴</t>
    <phoneticPr fontId="1" type="noConversion"/>
  </si>
  <si>
    <t>7. 추후 추가 예정</t>
    <phoneticPr fontId="1" type="noConversion"/>
  </si>
  <si>
    <t xml:space="preserve">0. 보유 금액 </t>
    <phoneticPr fontId="1" type="noConversion"/>
  </si>
  <si>
    <t>4. 버튼을 누르면 구매창이 나옴</t>
    <phoneticPr fontId="1" type="noConversion"/>
  </si>
  <si>
    <t>필요 기능</t>
    <phoneticPr fontId="1" type="noConversion"/>
  </si>
  <si>
    <t>필요 기능 설명</t>
    <phoneticPr fontId="1" type="noConversion"/>
  </si>
  <si>
    <t>물약</t>
    <phoneticPr fontId="1" type="noConversion"/>
  </si>
  <si>
    <t>동아리 클리커 기획</t>
    <phoneticPr fontId="1" type="noConversion"/>
  </si>
  <si>
    <t>스토리</t>
    <phoneticPr fontId="1" type="noConversion"/>
  </si>
  <si>
    <t>나는 한 RPG 게임의 평범한 물약상인 NPC다. 이제 이곳에 앉아서 물약만 팔고있는건 지긋지긋하다. 나도 나가서 싸워보고 싶다. 빨리 돈을 벌어서 게임 서비스 종료하기전에 뭐라도 해보자.</t>
    <phoneticPr fontId="1" type="noConversion"/>
  </si>
  <si>
    <t>엔딩1</t>
    <phoneticPr fontId="1" type="noConversion"/>
  </si>
  <si>
    <t>짐을 챙기던 도중 내 앞에 아이템 거래 사기를 당하는 뉴비가 있다 그동안 저런 모습을 자주 봐왔는데 도움을 못줘서 미안했다. 어차피 상인짓도 그만뒀으니 돈을 전부 뉴비에게 주고 떠났다.</t>
    <phoneticPr fontId="1" type="noConversion"/>
  </si>
  <si>
    <t>엔딩2</t>
    <phoneticPr fontId="1" type="noConversion"/>
  </si>
  <si>
    <t>꽤 괜찮은 무기들을 사고 꽤 괜찮은 레벨을 찍어서 그냥 이렇게 평범한 용사가 되어서 살게됬다. 아무도 물약상인이었던 나를 기억하지 못하는게 좀 슬프긴하지만.</t>
    <phoneticPr fontId="1" type="noConversion"/>
  </si>
  <si>
    <t>엔딩3</t>
    <phoneticPr fontId="1" type="noConversion"/>
  </si>
  <si>
    <t xml:space="preserve">멋있는 용사가 됬지만 더 크고싶다는 욕심이 생겨서 클랜에 가입했다가 플레이어들에게 내가 NPC인걸 들키고 말았다! 운영자들은 나를 버그 NPC라며 게임에서 나를 영원히 삭제시켰다. </t>
    <phoneticPr fontId="1" type="noConversion"/>
  </si>
  <si>
    <t>엔딩4</t>
  </si>
  <si>
    <t>최고의 아이템들을 얻고 순식간에 만렙을 찍었다. 랭킹 1위인 플레이어 조차 한주먹거리도 되지 않는다. 어느새 이게임을 대표하는 인물이 되었다. 그런데 생각해보니 왜 이게임에는 왕이 없지?</t>
    <phoneticPr fontId="1" type="noConversion"/>
  </si>
  <si>
    <t xml:space="preserve">넘치는 돈으로 게임 개발 일지를 구매했다. 가격도 터무니 없고 운영자들도 장난으로 만든 것일거다. 누군가 이걸 살 수 있을거라곤 생각 못했겠지. 근데 이게 뭐지? 게임 개발일지를 보니 난 원래 스토리 상으로 왕이 됬어야 했다! 내가 디자인이 구리다는 이유로 왕에서 물약상인으로 강등당한 것이다! 분노한 나는 모든 돈과 사기템들을 플레이어들에게 뿌려서 게임의 시장 밸런스를 무너뜨렸다. 게임의 수익은 급속도로 줄어들었고 게임은 망했다.    </t>
    <phoneticPr fontId="1" type="noConversion"/>
  </si>
  <si>
    <t>엔딩5</t>
    <phoneticPr fontId="1" type="noConversion"/>
  </si>
  <si>
    <t>물약쟁이 -&gt; 용사</t>
    <phoneticPr fontId="1" type="noConversion"/>
  </si>
  <si>
    <t>소비를 많이 하고 아이템을 많이 만들면 올라가지만 다른 스테이터스를 올려서 내릴 수 있음. 높을수록 엔딩 3, 5가 될 가능성이 올라감</t>
    <phoneticPr fontId="1" type="noConversion"/>
  </si>
  <si>
    <t>평범한 정도를 나타냄. 지능 제외 다른 스테이터스가 올라가지 않으면 높아짐. 엔딩1과 2가 될 가능성이 올라감</t>
    <phoneticPr fontId="1" type="noConversion"/>
  </si>
  <si>
    <t>전투를 많이 할수록 올라감. 엔딩3, 4가 될 가능성이 올라감</t>
    <phoneticPr fontId="1" type="noConversion"/>
  </si>
  <si>
    <t>판매를 많이 할수록 올라감. 엔딩3, 5가 될 가능성이 올라감.</t>
    <phoneticPr fontId="1" type="noConversion"/>
  </si>
  <si>
    <t>판매로 얻는 금액 n%증가</t>
    <phoneticPr fontId="1" type="noConversion"/>
  </si>
  <si>
    <t>전투스킬 : 돌진 : 일정시간마다 화면을 길게 누르면 앞으로 돌진해 피해를 준다.</t>
    <phoneticPr fontId="1" type="noConversion"/>
  </si>
  <si>
    <t>전투스킬 : 파이어볼 : 일정시간마다 화면을 앞으로 밀면 화염구를 발사해 광역 피해를 준다.</t>
    <phoneticPr fontId="1" type="noConversion"/>
  </si>
  <si>
    <t>전투스킬 : 슬레쉬 : 일정시간마다 빠르게 화면을 두번 클릭하면 전방의 적을 벤다.</t>
    <phoneticPr fontId="1" type="noConversion"/>
  </si>
  <si>
    <t>수입이 크지는 않지만 의뢰가 자주 들어온다.</t>
    <phoneticPr fontId="1" type="noConversion"/>
  </si>
  <si>
    <t>의뢰가 가끔씩 들어오지만 큰 돈을 벌 수 있다.</t>
    <phoneticPr fontId="1" type="noConversion"/>
  </si>
  <si>
    <t>골드 획득 가능</t>
    <phoneticPr fontId="1" type="noConversion"/>
  </si>
  <si>
    <t>판매와 다르게 돈 대신 다른 보상을 획득 가능</t>
    <phoneticPr fontId="1" type="noConversion"/>
  </si>
  <si>
    <t>이 퀘스트는 기본적으로 고수들이 주로 하도록 설계되있기 때문에 평범한 보상이 아닌 특수한 장비나 스킬 등을 보상으로 주는게 어떨까 생각한다.</t>
    <phoneticPr fontId="1" type="noConversion"/>
  </si>
  <si>
    <t>스토리의 특정 스테이지를 클리어 할 때 마다 보상을 주고, 이 퀘스트로만 획득 가능한 보상이 있으면 좋을 것 같다.</t>
    <phoneticPr fontId="1" type="noConversion"/>
  </si>
  <si>
    <t>콜로세움의 특정 층에 도달할 때 마다 보상을 주고, 이 퀘스트로만 획득 할 수 있는 보상이 있으면 좋을 것 같다.</t>
    <phoneticPr fontId="1" type="noConversion"/>
  </si>
  <si>
    <t>각 던전을 하루에 1회 클리어 할 때 마다 고정적인 보상을 준다.</t>
    <phoneticPr fontId="1" type="noConversion"/>
  </si>
  <si>
    <t>초보자들이 클리어 할 수 없도록 뛰어난 능력치를 가진 레이드 몬스터를 토벌하는 컨텐츠로 게임을 많이 플레이한 사람들이 주로 즐기도록 설계.</t>
    <phoneticPr fontId="1" type="noConversion"/>
  </si>
  <si>
    <t>끝까지 깨면 엔딩과 함께 게임 오버. 물론 기존 컨텐츠는 계속 즐길 수 있다.</t>
    <phoneticPr fontId="1" type="noConversion"/>
  </si>
  <si>
    <t>지하로 한층씩 내려가며 전투를 하고, 끝은 없다.</t>
    <phoneticPr fontId="1" type="noConversion"/>
  </si>
  <si>
    <t>하루에 플레이 횟수가 제한되어있다. 대신 보상이 크다.</t>
    <phoneticPr fontId="1" type="noConversion"/>
  </si>
  <si>
    <t>일시적으로 능력치를 강화해준다.</t>
    <phoneticPr fontId="1" type="noConversion"/>
  </si>
  <si>
    <t>체력을 회복하는 작은 물약</t>
    <phoneticPr fontId="1" type="noConversion"/>
  </si>
  <si>
    <t>마법의 영약. 각 스테이터스를 영구적으로 높여준다.</t>
    <phoneticPr fontId="1" type="noConversion"/>
  </si>
  <si>
    <t>상세설명</t>
    <phoneticPr fontId="1" type="noConversion"/>
  </si>
  <si>
    <t>전투스킬 없음</t>
    <phoneticPr fontId="1" type="noConversion"/>
  </si>
  <si>
    <t>방어기반</t>
    <phoneticPr fontId="1" type="noConversion"/>
  </si>
  <si>
    <t>마법기반</t>
    <phoneticPr fontId="1" type="noConversion"/>
  </si>
  <si>
    <t>공격기반</t>
    <phoneticPr fontId="1" type="noConversion"/>
  </si>
  <si>
    <t>일일 퀘스트</t>
    <phoneticPr fontId="1" type="noConversion"/>
  </si>
  <si>
    <t>영구 퀘스트</t>
    <phoneticPr fontId="1" type="noConversion"/>
  </si>
  <si>
    <t>고난이도 컨텐츠</t>
    <phoneticPr fontId="1" type="noConversion"/>
  </si>
  <si>
    <t>스토리 엔딩을 위한 모드</t>
    <phoneticPr fontId="1" type="noConversion"/>
  </si>
  <si>
    <t>기록갱신형 컨텐츠</t>
    <phoneticPr fontId="1" type="noConversion"/>
  </si>
  <si>
    <t>통상전투요소</t>
    <phoneticPr fontId="1" type="noConversion"/>
  </si>
  <si>
    <t>일회성 소모품</t>
    <phoneticPr fontId="1" type="noConversion"/>
  </si>
  <si>
    <t>스텟증가</t>
    <phoneticPr fontId="1" type="noConversion"/>
  </si>
  <si>
    <t>비고</t>
    <phoneticPr fontId="1" type="noConversion"/>
  </si>
  <si>
    <t>욕심</t>
    <phoneticPr fontId="1" type="noConversion"/>
  </si>
  <si>
    <t>평범</t>
    <phoneticPr fontId="1" type="noConversion"/>
  </si>
  <si>
    <t>전투</t>
    <phoneticPr fontId="1" type="noConversion"/>
  </si>
  <si>
    <t>지능</t>
    <phoneticPr fontId="1" type="noConversion"/>
  </si>
  <si>
    <t>비전투(상인)</t>
    <phoneticPr fontId="1" type="noConversion"/>
  </si>
  <si>
    <t>탱커</t>
    <phoneticPr fontId="1" type="noConversion"/>
  </si>
  <si>
    <t>마법사</t>
    <phoneticPr fontId="1" type="noConversion"/>
  </si>
  <si>
    <t>전사</t>
    <phoneticPr fontId="1" type="noConversion"/>
  </si>
  <si>
    <t>모험가에게 판매</t>
    <phoneticPr fontId="1" type="noConversion"/>
  </si>
  <si>
    <t>도매점 납품</t>
    <phoneticPr fontId="1" type="noConversion"/>
  </si>
  <si>
    <t>소매점 납품</t>
    <phoneticPr fontId="1" type="noConversion"/>
  </si>
  <si>
    <t>특정 몬스터 n마리 처치</t>
    <phoneticPr fontId="1" type="noConversion"/>
  </si>
  <si>
    <t>특정 물약 n개 납품</t>
    <phoneticPr fontId="1" type="noConversion"/>
  </si>
  <si>
    <t>레이드 보스에게 n의 피해 주기</t>
    <phoneticPr fontId="1" type="noConversion"/>
  </si>
  <si>
    <t>스토리모드 a - b스테이지 클리어</t>
    <phoneticPr fontId="1" type="noConversion"/>
  </si>
  <si>
    <t>콜로세움 n층 도달</t>
    <phoneticPr fontId="1" type="noConversion"/>
  </si>
  <si>
    <t>고급던전 1회 클리어</t>
    <phoneticPr fontId="1" type="noConversion"/>
  </si>
  <si>
    <t>중급던전 1회 클리어</t>
    <phoneticPr fontId="1" type="noConversion"/>
  </si>
  <si>
    <t>일반던전 1회 클리어</t>
    <phoneticPr fontId="1" type="noConversion"/>
  </si>
  <si>
    <t>레이드</t>
    <phoneticPr fontId="1" type="noConversion"/>
  </si>
  <si>
    <t>스토리모드</t>
    <phoneticPr fontId="1" type="noConversion"/>
  </si>
  <si>
    <t>콜로세움</t>
    <phoneticPr fontId="1" type="noConversion"/>
  </si>
  <si>
    <t>고급던전</t>
    <phoneticPr fontId="1" type="noConversion"/>
  </si>
  <si>
    <t>중급던전</t>
    <phoneticPr fontId="1" type="noConversion"/>
  </si>
  <si>
    <t>일반던전</t>
    <phoneticPr fontId="1" type="noConversion"/>
  </si>
  <si>
    <t>도핑물약</t>
    <phoneticPr fontId="1" type="noConversion"/>
  </si>
  <si>
    <t>회복물약</t>
    <phoneticPr fontId="1" type="noConversion"/>
  </si>
  <si>
    <t>마법물약</t>
    <phoneticPr fontId="1" type="noConversion"/>
  </si>
  <si>
    <t>방어의물약</t>
    <phoneticPr fontId="1" type="noConversion"/>
  </si>
  <si>
    <t>힘의물약</t>
    <phoneticPr fontId="1" type="noConversion"/>
  </si>
  <si>
    <t>체력물약</t>
    <phoneticPr fontId="1" type="noConversion"/>
  </si>
  <si>
    <t>하위항목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</si>
  <si>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엔딩 분기</t>
    </r>
    <r>
      <rPr>
        <sz val="9"/>
        <color theme="1"/>
        <rFont val="맑은 고딕"/>
        <family val="2"/>
        <charset val="129"/>
        <scheme val="minor"/>
      </rPr>
      <t xml:space="preserve"> : 엔딩 조건을 위한 파라미터를 몇 개 지정해뒀다. 특정 행동을 하면 그 파라미터가 오르고 스토리모드 클리어 시에 어떤 엔딩이 기다릴지를 정해준다.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</si>
  <si>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</t>
    </r>
    <r>
      <rPr>
        <sz val="11"/>
        <color theme="1"/>
        <rFont val="맑은 고딕"/>
        <family val="3"/>
        <charset val="129"/>
        <scheme val="minor"/>
      </rPr>
      <t xml:space="preserve"> : 주인공의 직업, 능력(패시브 혹은 전투 스킬)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</si>
  <si>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판매</t>
    </r>
    <r>
      <rPr>
        <sz val="11"/>
        <color theme="1"/>
        <rFont val="맑은 고딕"/>
        <family val="3"/>
        <charset val="129"/>
        <scheme val="minor"/>
      </rPr>
      <t xml:space="preserve"> : 말 그대로 물약을 판매하는 시스템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</si>
  <si>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퀘스트</t>
    </r>
    <r>
      <rPr>
        <sz val="11"/>
        <color theme="1"/>
        <rFont val="맑은 고딕"/>
        <family val="2"/>
        <charset val="129"/>
        <scheme val="minor"/>
      </rPr>
      <t xml:space="preserve"> : 물약을 납품하거나 특정 의뢰를 처리해서 돈을 얻는다.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</si>
  <si>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전투</t>
    </r>
    <r>
      <rPr>
        <sz val="11"/>
        <color theme="1"/>
        <rFont val="맑은 고딕"/>
        <family val="2"/>
        <charset val="129"/>
        <scheme val="minor"/>
      </rPr>
      <t xml:space="preserve"> : 스토리 진행을 위해서 스토리 모드를 플레이하거나 단기간에 많은 보상을 얻기 위해 던전을 돌 수 있다. 또한 콜로세움은 무한으로 나오는 적들을 계속해서 쓰러뜨리는 기록제형 컨텐츠이고 레이드는 랜덤하게 발생하는 이벤트로 고수들이 즐길 수 있는 고난이도 컨텐츠이다. 단순 클릭으로 진행된다.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</si>
  <si>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물약 제조</t>
    </r>
    <r>
      <rPr>
        <sz val="11"/>
        <color theme="1"/>
        <rFont val="맑은 고딕"/>
        <family val="2"/>
        <charset val="129"/>
        <scheme val="minor"/>
      </rPr>
      <t xml:space="preserve"> : 물약을 스스로 제작하고 사용하거나 팔 수 있다. 상세 수치는 밸런스팀이 정해주세요. 또한 물약 제조법도 다 다르고 제조법을 직접 해금해야함. 물약은 각 종류마다 3단계가 있고, 단계가 높은 물약일수록 효과가 좋다. 단계가 높은 물약은 재료가 더 많이 필요하고 돈도 많이 드며, 제조법을 따로 해금해야한다. 화면을 문지르거나 폰을 흔들면 물약이 섞이며 만들어진다.</t>
    </r>
    <phoneticPr fontId="1" type="noConversion"/>
  </si>
  <si>
    <t>컨텐츠</t>
    <phoneticPr fontId="1" type="noConversion"/>
  </si>
  <si>
    <t>초록 물질</t>
    <phoneticPr fontId="1" type="noConversion"/>
  </si>
  <si>
    <t>용의 비늘</t>
    <phoneticPr fontId="1" type="noConversion"/>
  </si>
  <si>
    <t>악마의 뿔</t>
    <phoneticPr fontId="1" type="noConversion"/>
  </si>
  <si>
    <t>알바생</t>
    <phoneticPr fontId="1" type="noConversion"/>
  </si>
  <si>
    <t>예전에 했던 물약 상인으로 얻는 돈</t>
    <phoneticPr fontId="1" type="noConversion"/>
  </si>
  <si>
    <t>시골 번화가</t>
    <phoneticPr fontId="1" type="noConversion"/>
  </si>
  <si>
    <t>왕국과의 교류</t>
    <phoneticPr fontId="1" type="noConversion"/>
  </si>
  <si>
    <t>도마뱀꼬리</t>
    <phoneticPr fontId="1" type="noConversion"/>
  </si>
  <si>
    <t>도시 변두리</t>
    <phoneticPr fontId="1" type="noConversion"/>
  </si>
  <si>
    <t>도시 뒷골목</t>
    <phoneticPr fontId="1" type="noConversion"/>
  </si>
  <si>
    <t>왕실 옆 시장터</t>
    <phoneticPr fontId="1" type="noConversion"/>
  </si>
  <si>
    <t>전단지 돌리기</t>
    <phoneticPr fontId="1" type="noConversion"/>
  </si>
  <si>
    <t>가계확장</t>
    <phoneticPr fontId="1" type="noConversion"/>
  </si>
  <si>
    <t>인테리어 변경</t>
    <phoneticPr fontId="1" type="noConversion"/>
  </si>
  <si>
    <t>마스코트 동물(용)</t>
    <phoneticPr fontId="1" type="noConversion"/>
  </si>
  <si>
    <t>해외 무역계약</t>
    <phoneticPr fontId="1" type="noConversion"/>
  </si>
  <si>
    <t>가계 안내원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</si>
</sst>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sz val="10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2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45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13" fillId="2" borderId="24" xfId="0" applyFont="1" applyFill="1" applyBorder="1" applyAlignment="1">
      <alignment vertical="center" wrapText="1"/>
    </xf>
    <xf numFmtId="0" fontId="13" fillId="2" borderId="27" xfId="0" applyFont="1" applyFill="1" applyBorder="1" applyAlignment="1">
      <alignment vertical="center" wrapText="1"/>
    </xf>
    <xf numFmtId="0" fontId="13" fillId="2" borderId="28" xfId="0" applyFont="1" applyFill="1" applyBorder="1" applyAlignment="1">
      <alignment vertical="center" wrapText="1"/>
    </xf>
    <xf numFmtId="0" fontId="13" fillId="2" borderId="29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3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20" fmlaLink="$C$3" horiz="1" max="10000" min="1" page="10"/>
</file>

<file path=xl/ctrlProps/ctrlProp2.xml><?xml version="1.0" encoding="utf-8"?>
<formControlPr xmlns="http://schemas.microsoft.com/office/spreadsheetml/2009/9/main" objectType="Scroll" dx="20" fmlaLink="$C$4" horiz="1" max="30" page="10" val="0"/>
</file>

<file path=xl/ctrlProps/ctrlProp3.xml><?xml version="1.0" encoding="utf-8"?>
<formControlPr xmlns="http://schemas.microsoft.com/office/spreadsheetml/2009/9/main" objectType="Scroll" dx="20" fmlaLink="$C$5" horiz="1" max="30" page="10" val="0"/>
</file>

<file path=xl/ctrlProps/ctrlProp4.xml><?xml version="1.0" encoding="utf-8"?>
<formControlPr xmlns="http://schemas.microsoft.com/office/spreadsheetml/2009/9/main" objectType="Scroll" dx="20" fmlaLink="$C$6" horiz="1" max="30" page="10" val="0"/>
</file>

<file path=xl/ctrlProps/ctrlProp5.xml><?xml version="1.0" encoding="utf-8"?>
<formControlPr xmlns="http://schemas.microsoft.com/office/spreadsheetml/2009/9/main" objectType="Scroll" dx="20" fmlaLink="$C$7" horiz="1" max="30" page="10" val="0"/>
</file>

<file path=xl/ctrlProps/ctrlProp6.xml><?xml version="1.0" encoding="utf-8"?>
<formControlPr xmlns="http://schemas.microsoft.com/office/spreadsheetml/2009/9/main" objectType="Scroll" dx="20" fmlaLink="$C$8" horiz="1" max="30" page="10" val="0"/>
</file>

<file path=xl/ctrlProps/ctrlProp7.xml><?xml version="1.0" encoding="utf-8"?>
<formControlPr xmlns="http://schemas.microsoft.com/office/spreadsheetml/2009/9/main" objectType="Scroll" dx="20" fmlaLink="$C$9" horiz="1" max="30" page="10" val="0"/>
</file>

<file path=xl/ctrlProps/ctrlProp8.xml><?xml version="1.0" encoding="utf-8"?>
<formControlPr xmlns="http://schemas.microsoft.com/office/spreadsheetml/2009/9/main" objectType="Scroll" dx="20" fmlaLink="$C$10" horiz="1" max="30" page="10" val="0"/>
</file>

<file path=xl/ctrlProps/ctrlProp9.xml><?xml version="1.0" encoding="utf-8"?>
<formControlPr xmlns="http://schemas.microsoft.com/office/spreadsheetml/2009/9/main" objectType="Scroll" dx="20" fmlaLink="$C$11" horiz="1" max="30" page="10" val="0"/>
</file>

<file path=xl/ctrlProps/ctrlProp10.xml><?xml version="1.0" encoding="utf-8"?>
<formControlPr xmlns="http://schemas.microsoft.com/office/spreadsheetml/2009/9/main" objectType="Scroll" dx="20" fmlaLink="$C$21" horiz="1" max="10" min="1" page="10"/>
</file>

<file path=xl/ctrlProps/ctrlProp11.xml><?xml version="1.0" encoding="utf-8"?>
<formControlPr xmlns="http://schemas.microsoft.com/office/spreadsheetml/2009/9/main" objectType="Scroll" dx="20" fmlaLink="$C$20" horiz="1" max="1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15240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15240</xdr:rowOff>
        </xdr:from>
        <xdr:to>
          <xdr:col>4</xdr:col>
          <xdr:colOff>0</xdr:colOff>
          <xdr:row>3</xdr:row>
          <xdr:rowOff>220980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22860</xdr:rowOff>
        </xdr:from>
        <xdr:to>
          <xdr:col>4</xdr:col>
          <xdr:colOff>0</xdr:colOff>
          <xdr:row>5</xdr:row>
          <xdr:rowOff>7620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15240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15240</xdr:rowOff>
        </xdr:from>
        <xdr:to>
          <xdr:col>4</xdr:col>
          <xdr:colOff>0</xdr:colOff>
          <xdr:row>6</xdr:row>
          <xdr:rowOff>220980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15240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1033" name="Scroll Ba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15240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15240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1035" name="Scroll Ba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15240</xdr:rowOff>
        </xdr:from>
        <xdr:to>
          <xdr:col>4</xdr:col>
          <xdr:colOff>0</xdr:colOff>
          <xdr:row>10</xdr:row>
          <xdr:rowOff>220980</xdr:rowOff>
        </xdr:to>
        <xdr:sp macro="" textlink="">
          <xdr:nvSpPr>
            <xdr:cNvPr id="1036" name="Scroll Ba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15240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1038" name="Scroll Ba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15240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1041" name="Scroll Bar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omments" Target="../comments1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J133"/>
  <sheetViews>
    <sheetView tabSelected="1" workbookViewId="0">
      <selection activeCell="J6" sqref="J6"/>
    </sheetView>
  </sheetViews>
  <sheetFormatPr defaultRowHeight="17.399999999999999" x14ac:dyDescent="0.4"/>
  <cols>
    <col min="1" max="16384" width="8.796875" style="1"/>
  </cols>
  <sheetData>
    <row r="1" spans="2:10" ht="18" thickBot="1" x14ac:dyDescent="0.45"/>
    <row r="2" spans="2:10" ht="17.399999999999999" customHeight="1" x14ac:dyDescent="0.4">
      <c r="B2" s="60" t="s">
        <v>129</v>
      </c>
      <c r="C2" s="61"/>
      <c r="D2" s="61"/>
      <c r="E2" s="61"/>
      <c r="F2" s="61"/>
      <c r="G2" s="61"/>
      <c r="H2" s="62"/>
    </row>
    <row r="3" spans="2:10" ht="17.399999999999999" customHeight="1" x14ac:dyDescent="0.4">
      <c r="B3" s="63"/>
      <c r="C3" s="64"/>
      <c r="D3" s="64"/>
      <c r="E3" s="64"/>
      <c r="F3" s="64"/>
      <c r="G3" s="64"/>
      <c r="H3" s="65"/>
    </row>
    <row r="4" spans="2:10" ht="18" customHeight="1" thickBot="1" x14ac:dyDescent="0.45">
      <c r="B4" s="66"/>
      <c r="C4" s="67"/>
      <c r="D4" s="67"/>
      <c r="E4" s="67"/>
      <c r="F4" s="67"/>
      <c r="G4" s="67"/>
      <c r="H4" s="68"/>
    </row>
    <row r="5" spans="2:10" ht="17.399999999999999" customHeight="1" x14ac:dyDescent="0.4">
      <c r="B5" s="73" t="s">
        <v>130</v>
      </c>
      <c r="C5" s="74"/>
      <c r="D5" s="77" t="s">
        <v>131</v>
      </c>
      <c r="E5" s="78"/>
      <c r="F5" s="78"/>
      <c r="G5" s="78"/>
      <c r="H5" s="79"/>
    </row>
    <row r="6" spans="2:10" ht="28.8" customHeight="1" thickBot="1" x14ac:dyDescent="0.45">
      <c r="B6" s="75"/>
      <c r="C6" s="76"/>
      <c r="D6" s="80"/>
      <c r="E6" s="81"/>
      <c r="F6" s="81"/>
      <c r="G6" s="81"/>
      <c r="H6" s="82"/>
      <c r="J6" s="1" t="s">
        <v>142</v>
      </c>
    </row>
    <row r="7" spans="2:10" ht="40.200000000000003" customHeight="1" x14ac:dyDescent="0.4">
      <c r="B7" s="69" t="s">
        <v>132</v>
      </c>
      <c r="C7" s="70"/>
      <c r="D7" s="83" t="s">
        <v>133</v>
      </c>
      <c r="E7" s="84"/>
      <c r="F7" s="84"/>
      <c r="G7" s="84"/>
      <c r="H7" s="85"/>
    </row>
    <row r="8" spans="2:10" ht="25.2" customHeight="1" thickBot="1" x14ac:dyDescent="0.45">
      <c r="B8" s="71"/>
      <c r="C8" s="72"/>
      <c r="D8" s="86"/>
      <c r="E8" s="87"/>
      <c r="F8" s="87"/>
      <c r="G8" s="87"/>
      <c r="H8" s="88"/>
    </row>
    <row r="9" spans="2:10" ht="36.6" customHeight="1" x14ac:dyDescent="0.4">
      <c r="B9" s="69" t="s">
        <v>134</v>
      </c>
      <c r="C9" s="70"/>
      <c r="D9" s="83" t="s">
        <v>135</v>
      </c>
      <c r="E9" s="84"/>
      <c r="F9" s="84"/>
      <c r="G9" s="84"/>
      <c r="H9" s="85"/>
    </row>
    <row r="10" spans="2:10" ht="29.4" customHeight="1" thickBot="1" x14ac:dyDescent="0.45">
      <c r="B10" s="71"/>
      <c r="C10" s="72"/>
      <c r="D10" s="86"/>
      <c r="E10" s="87"/>
      <c r="F10" s="87"/>
      <c r="G10" s="87"/>
      <c r="H10" s="88"/>
    </row>
    <row r="11" spans="2:10" ht="25.2" customHeight="1" x14ac:dyDescent="0.4">
      <c r="B11" s="69" t="s">
        <v>136</v>
      </c>
      <c r="C11" s="70"/>
      <c r="D11" s="83" t="s">
        <v>137</v>
      </c>
      <c r="E11" s="84"/>
      <c r="F11" s="84"/>
      <c r="G11" s="84"/>
      <c r="H11" s="85"/>
    </row>
    <row r="12" spans="2:10" ht="27" customHeight="1" thickBot="1" x14ac:dyDescent="0.45">
      <c r="B12" s="71"/>
      <c r="C12" s="72"/>
      <c r="D12" s="86"/>
      <c r="E12" s="87"/>
      <c r="F12" s="87"/>
      <c r="G12" s="87"/>
      <c r="H12" s="88"/>
    </row>
    <row r="13" spans="2:10" ht="31.8" customHeight="1" x14ac:dyDescent="0.4">
      <c r="B13" s="69" t="s">
        <v>138</v>
      </c>
      <c r="C13" s="70"/>
      <c r="D13" s="83" t="s">
        <v>139</v>
      </c>
      <c r="E13" s="84"/>
      <c r="F13" s="84"/>
      <c r="G13" s="84"/>
      <c r="H13" s="85"/>
    </row>
    <row r="14" spans="2:10" ht="30.6" customHeight="1" thickBot="1" x14ac:dyDescent="0.45">
      <c r="B14" s="71"/>
      <c r="C14" s="72"/>
      <c r="D14" s="97"/>
      <c r="E14" s="95"/>
      <c r="F14" s="95"/>
      <c r="G14" s="95"/>
      <c r="H14" s="98"/>
    </row>
    <row r="15" spans="2:10" ht="70.2" customHeight="1" x14ac:dyDescent="0.4">
      <c r="B15" s="69" t="s">
        <v>141</v>
      </c>
      <c r="C15" s="89"/>
      <c r="D15" s="91" t="s">
        <v>140</v>
      </c>
      <c r="E15" s="92"/>
      <c r="F15" s="92"/>
      <c r="G15" s="92"/>
      <c r="H15" s="93"/>
    </row>
    <row r="16" spans="2:10" ht="40.200000000000003" customHeight="1" thickBot="1" x14ac:dyDescent="0.45">
      <c r="B16" s="71"/>
      <c r="C16" s="90"/>
      <c r="D16" s="94"/>
      <c r="E16" s="95"/>
      <c r="F16" s="95"/>
      <c r="G16" s="95"/>
      <c r="H16" s="96"/>
    </row>
    <row r="17" ht="18" customHeight="1" x14ac:dyDescent="0.4"/>
    <row r="18" ht="15.6" customHeight="1" x14ac:dyDescent="0.4"/>
    <row r="19" ht="17.399999999999999" customHeight="1" x14ac:dyDescent="0.4"/>
    <row r="130" spans="6:10" x14ac:dyDescent="0.4">
      <c r="F130" s="27"/>
      <c r="G130" s="28"/>
      <c r="H130" s="28"/>
      <c r="I130" s="28"/>
      <c r="J130" s="29"/>
    </row>
    <row r="131" spans="6:10" x14ac:dyDescent="0.4">
      <c r="F131" s="27"/>
      <c r="G131" s="28"/>
      <c r="H131" s="28"/>
      <c r="I131" s="28"/>
      <c r="J131" s="29"/>
    </row>
    <row r="132" spans="6:10" x14ac:dyDescent="0.4">
      <c r="F132" s="27"/>
      <c r="G132" s="28"/>
      <c r="H132" s="28"/>
      <c r="I132" s="28"/>
      <c r="J132" s="29"/>
    </row>
    <row r="133" spans="6:10" x14ac:dyDescent="0.4">
      <c r="F133" s="30"/>
      <c r="G133" s="31"/>
      <c r="H133" s="31"/>
      <c r="I133" s="31"/>
      <c r="J133" s="32"/>
    </row>
  </sheetData>
  <mergeCells count="13">
    <mergeCell ref="B15:C16"/>
    <mergeCell ref="D15:H16"/>
    <mergeCell ref="D9:H10"/>
    <mergeCell ref="D11:H12"/>
    <mergeCell ref="D13:H14"/>
    <mergeCell ref="B9:C10"/>
    <mergeCell ref="B11:C12"/>
    <mergeCell ref="B13:C14"/>
    <mergeCell ref="B2:H4"/>
    <mergeCell ref="B7:C8"/>
    <mergeCell ref="B5:C6"/>
    <mergeCell ref="D5:H6"/>
    <mergeCell ref="D7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2"/>
  <sheetViews>
    <sheetView workbookViewId="0">
      <selection activeCell="L4" sqref="I4:L4"/>
    </sheetView>
  </sheetViews>
  <sheetFormatPr defaultRowHeight="17.399999999999999" x14ac:dyDescent="0.4"/>
  <cols>
    <col min="1" max="1" width="19.296875" style="1" customWidth="1"/>
    <col min="2" max="2" width="15" style="1" customWidth="1"/>
    <col min="3" max="3" width="8.796875" style="1"/>
    <col min="4" max="4" width="13.3984375" style="1" customWidth="1"/>
    <col min="5" max="5" width="22.8984375" style="1" customWidth="1"/>
    <col min="6" max="6" width="18.69921875" style="1" customWidth="1"/>
    <col min="7" max="7" width="16.296875" style="1" customWidth="1"/>
    <col min="8" max="8" width="13.296875" style="1" customWidth="1"/>
    <col min="9" max="16384" width="8.796875" style="1"/>
  </cols>
  <sheetData>
    <row r="1" spans="1:9" ht="18" thickBot="1" x14ac:dyDescent="0.45">
      <c r="A1" s="102" t="s">
        <v>52</v>
      </c>
      <c r="B1" s="102"/>
      <c r="C1" s="102"/>
      <c r="D1" s="102"/>
      <c r="E1" s="102"/>
      <c r="F1" s="102"/>
      <c r="G1" s="102"/>
      <c r="H1" s="103"/>
    </row>
    <row r="2" spans="1:9" x14ac:dyDescent="0.4">
      <c r="A2" s="57" t="s">
        <v>126</v>
      </c>
      <c r="B2" s="58" t="s">
        <v>1</v>
      </c>
      <c r="C2" s="58" t="s">
        <v>0</v>
      </c>
      <c r="D2" s="58" t="s">
        <v>2</v>
      </c>
      <c r="E2" s="58" t="s">
        <v>5</v>
      </c>
      <c r="F2" s="58" t="s">
        <v>15</v>
      </c>
      <c r="G2" s="58" t="s">
        <v>4</v>
      </c>
      <c r="H2" s="59" t="s">
        <v>16</v>
      </c>
    </row>
    <row r="3" spans="1:9" x14ac:dyDescent="0.4">
      <c r="A3" s="46" t="s">
        <v>97</v>
      </c>
      <c r="B3" s="4" t="s">
        <v>128</v>
      </c>
      <c r="C3" s="2">
        <v>1</v>
      </c>
      <c r="D3" s="2"/>
      <c r="E3" s="2" t="s">
        <v>50</v>
      </c>
      <c r="F3" s="2">
        <f>INT(((C3+2)*1.8*2)^3)</f>
        <v>1259</v>
      </c>
      <c r="G3" s="5" t="s">
        <v>6</v>
      </c>
      <c r="H3" s="47">
        <f>INT(((C3+2)*4*2)^2/5)</f>
        <v>115</v>
      </c>
    </row>
    <row r="4" spans="1:9" ht="18" thickBot="1" x14ac:dyDescent="0.45">
      <c r="A4" s="48" t="s">
        <v>88</v>
      </c>
      <c r="B4" s="23" t="s">
        <v>222</v>
      </c>
      <c r="C4" s="49">
        <v>0</v>
      </c>
      <c r="D4" s="49"/>
      <c r="E4" s="49" t="s">
        <v>8</v>
      </c>
      <c r="F4" s="49">
        <f>INT(((C4+2)*1.5*1)^3*300)</f>
        <v>8100</v>
      </c>
      <c r="G4" s="49" t="s">
        <v>51</v>
      </c>
      <c r="H4" s="50">
        <f>INT((C4+1)^5*10)</f>
        <v>10</v>
      </c>
      <c r="I4" s="1" t="s">
        <v>223</v>
      </c>
    </row>
    <row r="5" spans="1:9" x14ac:dyDescent="0.4">
      <c r="A5" s="43" t="s">
        <v>89</v>
      </c>
      <c r="B5" s="25" t="s">
        <v>230</v>
      </c>
      <c r="C5" s="44">
        <v>0</v>
      </c>
      <c r="D5" s="44"/>
      <c r="E5" s="44" t="s">
        <v>9</v>
      </c>
      <c r="F5" s="44">
        <f>INT(((C5+2)*1.5*2)^3*500)</f>
        <v>108000</v>
      </c>
      <c r="G5" s="44" t="s">
        <v>17</v>
      </c>
      <c r="H5" s="45">
        <f>INT((C5+1)^5*20)</f>
        <v>20</v>
      </c>
    </row>
    <row r="6" spans="1:9" x14ac:dyDescent="0.4">
      <c r="A6" s="46" t="s">
        <v>90</v>
      </c>
      <c r="B6" s="4" t="s">
        <v>231</v>
      </c>
      <c r="C6" s="2">
        <v>0</v>
      </c>
      <c r="D6" s="2"/>
      <c r="E6" s="2" t="s">
        <v>10</v>
      </c>
      <c r="F6" s="2">
        <f>INT(((C6+2)*1.5*3)^3*1000)</f>
        <v>729000</v>
      </c>
      <c r="G6" s="2" t="s">
        <v>18</v>
      </c>
      <c r="H6" s="47">
        <f>INT((C6+1)^5*30)</f>
        <v>30</v>
      </c>
    </row>
    <row r="7" spans="1:9" ht="18" thickBot="1" x14ac:dyDescent="0.45">
      <c r="A7" s="46" t="s">
        <v>91</v>
      </c>
      <c r="B7" s="4" t="s">
        <v>235</v>
      </c>
      <c r="C7" s="2">
        <v>0</v>
      </c>
      <c r="D7" s="2"/>
      <c r="E7" s="2" t="s">
        <v>7</v>
      </c>
      <c r="F7" s="2">
        <f>INT(((C7+2)*1.5*4)^3*1000)</f>
        <v>1728000</v>
      </c>
      <c r="G7" s="2" t="s">
        <v>19</v>
      </c>
      <c r="H7" s="47">
        <f>INT((C7+1)^5*40)</f>
        <v>40</v>
      </c>
    </row>
    <row r="8" spans="1:9" x14ac:dyDescent="0.4">
      <c r="A8" s="46" t="s">
        <v>92</v>
      </c>
      <c r="B8" s="21" t="s">
        <v>233</v>
      </c>
      <c r="C8" s="2">
        <v>0</v>
      </c>
      <c r="D8" s="2"/>
      <c r="E8" s="2" t="s">
        <v>11</v>
      </c>
      <c r="F8" s="2">
        <f>INT(((C8+2)*1.5*5)^3*1000)</f>
        <v>3375000</v>
      </c>
      <c r="G8" s="2" t="s">
        <v>20</v>
      </c>
      <c r="H8" s="47">
        <f>INT((C8+1)^5*60)</f>
        <v>60</v>
      </c>
    </row>
    <row r="9" spans="1:9" x14ac:dyDescent="0.4">
      <c r="A9" s="46" t="s">
        <v>93</v>
      </c>
      <c r="B9" s="4" t="s">
        <v>232</v>
      </c>
      <c r="C9" s="2">
        <v>0</v>
      </c>
      <c r="D9" s="2"/>
      <c r="E9" s="2" t="s">
        <v>12</v>
      </c>
      <c r="F9" s="2">
        <f>INT(((C9+2)*1.5*6)^3*1000)</f>
        <v>5832000</v>
      </c>
      <c r="G9" s="2" t="s">
        <v>21</v>
      </c>
      <c r="H9" s="47">
        <f>INT((C9+1)^5*80)</f>
        <v>80</v>
      </c>
    </row>
    <row r="10" spans="1:9" x14ac:dyDescent="0.4">
      <c r="A10" s="46" t="s">
        <v>94</v>
      </c>
      <c r="B10" s="4" t="s">
        <v>234</v>
      </c>
      <c r="C10" s="2">
        <v>0</v>
      </c>
      <c r="D10" s="2"/>
      <c r="E10" s="2" t="s">
        <v>13</v>
      </c>
      <c r="F10" s="2">
        <f>INT(((C10+2)*1.5*7)^3*1000)</f>
        <v>9261000</v>
      </c>
      <c r="G10" s="2" t="s">
        <v>22</v>
      </c>
      <c r="H10" s="47">
        <f>INT((C10+1)^5*100)</f>
        <v>100</v>
      </c>
    </row>
    <row r="11" spans="1:9" ht="18" thickBot="1" x14ac:dyDescent="0.45">
      <c r="A11" s="48" t="s">
        <v>95</v>
      </c>
      <c r="B11" s="23" t="s">
        <v>225</v>
      </c>
      <c r="C11" s="49">
        <v>0</v>
      </c>
      <c r="D11" s="49"/>
      <c r="E11" s="49" t="s">
        <v>14</v>
      </c>
      <c r="F11" s="49">
        <f>INT(((C11+2)*1.5*8)^3*1000)</f>
        <v>13824000</v>
      </c>
      <c r="G11" s="49" t="s">
        <v>23</v>
      </c>
      <c r="H11" s="50">
        <f>INT((C11+1)^5*120)</f>
        <v>120</v>
      </c>
    </row>
    <row r="12" spans="1:9" ht="17.399999999999999" customHeight="1" x14ac:dyDescent="0.4">
      <c r="A12" s="43" t="s">
        <v>96</v>
      </c>
      <c r="B12" s="51" t="s">
        <v>226</v>
      </c>
      <c r="C12" s="21" t="s">
        <v>24</v>
      </c>
      <c r="D12" s="21" t="s">
        <v>25</v>
      </c>
      <c r="E12" s="21" t="s">
        <v>30</v>
      </c>
      <c r="F12" s="21" t="s">
        <v>3</v>
      </c>
      <c r="G12" s="21" t="s">
        <v>105</v>
      </c>
      <c r="H12" s="22">
        <f>H3*2</f>
        <v>230</v>
      </c>
    </row>
    <row r="13" spans="1:9" x14ac:dyDescent="0.4">
      <c r="A13" s="46" t="s">
        <v>98</v>
      </c>
      <c r="B13" s="26" t="s">
        <v>219</v>
      </c>
      <c r="C13" s="4" t="s">
        <v>26</v>
      </c>
      <c r="D13" s="4" t="s">
        <v>27</v>
      </c>
      <c r="E13" s="4" t="s">
        <v>31</v>
      </c>
      <c r="F13" s="4" t="s">
        <v>3</v>
      </c>
      <c r="G13" s="4" t="s">
        <v>106</v>
      </c>
      <c r="H13" s="52">
        <f>INT(H3*2.5)</f>
        <v>287</v>
      </c>
    </row>
    <row r="14" spans="1:9" x14ac:dyDescent="0.4">
      <c r="A14" s="46" t="s">
        <v>99</v>
      </c>
      <c r="B14" s="53" t="s">
        <v>221</v>
      </c>
      <c r="C14" s="4" t="s">
        <v>28</v>
      </c>
      <c r="D14" s="4" t="s">
        <v>27</v>
      </c>
      <c r="E14" s="4" t="s">
        <v>32</v>
      </c>
      <c r="F14" s="4" t="s">
        <v>3</v>
      </c>
      <c r="G14" s="4" t="s">
        <v>107</v>
      </c>
      <c r="H14" s="52">
        <f>INT(H3*3)</f>
        <v>345</v>
      </c>
    </row>
    <row r="15" spans="1:9" ht="18" thickBot="1" x14ac:dyDescent="0.45">
      <c r="A15" s="48" t="s">
        <v>100</v>
      </c>
      <c r="B15" s="23" t="s">
        <v>220</v>
      </c>
      <c r="C15" s="23" t="s">
        <v>29</v>
      </c>
      <c r="D15" s="23" t="s">
        <v>27</v>
      </c>
      <c r="E15" s="23" t="s">
        <v>33</v>
      </c>
      <c r="F15" s="23" t="s">
        <v>3</v>
      </c>
      <c r="G15" s="23" t="s">
        <v>108</v>
      </c>
      <c r="H15" s="24">
        <f>INT(H3*3.5)</f>
        <v>402</v>
      </c>
    </row>
    <row r="16" spans="1:9" x14ac:dyDescent="0.4">
      <c r="A16" s="43" t="s">
        <v>101</v>
      </c>
      <c r="B16" s="21" t="s">
        <v>224</v>
      </c>
      <c r="C16" s="21" t="s">
        <v>34</v>
      </c>
      <c r="D16" s="21" t="s">
        <v>34</v>
      </c>
      <c r="E16" s="21" t="s">
        <v>35</v>
      </c>
      <c r="F16" s="21" t="s">
        <v>3</v>
      </c>
      <c r="G16" s="44" t="s">
        <v>109</v>
      </c>
      <c r="H16" s="45" t="s">
        <v>42</v>
      </c>
    </row>
    <row r="17" spans="1:9" x14ac:dyDescent="0.4">
      <c r="A17" s="46" t="s">
        <v>102</v>
      </c>
      <c r="B17" s="4" t="s">
        <v>227</v>
      </c>
      <c r="C17" s="4" t="s">
        <v>34</v>
      </c>
      <c r="D17" s="4" t="s">
        <v>34</v>
      </c>
      <c r="E17" s="4" t="s">
        <v>36</v>
      </c>
      <c r="F17" s="4" t="s">
        <v>3</v>
      </c>
      <c r="G17" s="2" t="s">
        <v>110</v>
      </c>
      <c r="H17" s="47" t="s">
        <v>39</v>
      </c>
    </row>
    <row r="18" spans="1:9" x14ac:dyDescent="0.4">
      <c r="A18" s="46" t="s">
        <v>103</v>
      </c>
      <c r="B18" s="4" t="s">
        <v>228</v>
      </c>
      <c r="C18" s="4" t="s">
        <v>34</v>
      </c>
      <c r="D18" s="4" t="s">
        <v>34</v>
      </c>
      <c r="E18" s="4" t="s">
        <v>37</v>
      </c>
      <c r="F18" s="4" t="s">
        <v>3</v>
      </c>
      <c r="G18" s="2" t="s">
        <v>111</v>
      </c>
      <c r="H18" s="47" t="s">
        <v>40</v>
      </c>
      <c r="I18" s="54"/>
    </row>
    <row r="19" spans="1:9" ht="18" thickBot="1" x14ac:dyDescent="0.45">
      <c r="A19" s="48" t="s">
        <v>104</v>
      </c>
      <c r="B19" s="23" t="s">
        <v>229</v>
      </c>
      <c r="C19" s="23" t="s">
        <v>34</v>
      </c>
      <c r="D19" s="23" t="s">
        <v>34</v>
      </c>
      <c r="E19" s="23" t="s">
        <v>38</v>
      </c>
      <c r="F19" s="23" t="s">
        <v>3</v>
      </c>
      <c r="G19" s="49" t="s">
        <v>112</v>
      </c>
      <c r="H19" s="50" t="s">
        <v>41</v>
      </c>
    </row>
    <row r="20" spans="1:9" x14ac:dyDescent="0.4">
      <c r="A20" s="43" t="s">
        <v>113</v>
      </c>
      <c r="B20" s="21"/>
      <c r="C20" s="44">
        <v>1</v>
      </c>
      <c r="D20" s="44"/>
      <c r="E20" s="21" t="s">
        <v>48</v>
      </c>
      <c r="F20" s="21" t="s">
        <v>46</v>
      </c>
      <c r="G20" s="21">
        <f>C20*10</f>
        <v>10</v>
      </c>
      <c r="H20" s="22">
        <f>C20*10%+1</f>
        <v>1.1000000000000001</v>
      </c>
    </row>
    <row r="21" spans="1:9" x14ac:dyDescent="0.4">
      <c r="A21" s="46" t="s">
        <v>114</v>
      </c>
      <c r="B21" s="4"/>
      <c r="C21" s="2">
        <v>1</v>
      </c>
      <c r="D21" s="2"/>
      <c r="E21" s="4" t="s">
        <v>47</v>
      </c>
      <c r="F21" s="4" t="s">
        <v>45</v>
      </c>
      <c r="G21" s="4">
        <f>C21*10</f>
        <v>10</v>
      </c>
      <c r="H21" s="52">
        <f>C21*10%+1</f>
        <v>1.1000000000000001</v>
      </c>
    </row>
    <row r="22" spans="1:9" ht="18" thickBot="1" x14ac:dyDescent="0.45">
      <c r="A22" s="48" t="s">
        <v>115</v>
      </c>
      <c r="B22" s="23"/>
      <c r="C22" s="23" t="s">
        <v>49</v>
      </c>
      <c r="D22" s="23" t="s">
        <v>49</v>
      </c>
      <c r="E22" s="56" t="s">
        <v>44</v>
      </c>
      <c r="F22" s="107" t="s">
        <v>43</v>
      </c>
      <c r="G22" s="108"/>
      <c r="H22" s="109"/>
    </row>
    <row r="23" spans="1:9" x14ac:dyDescent="0.4">
      <c r="B23" s="55"/>
      <c r="C23" s="55"/>
      <c r="D23" s="55"/>
      <c r="E23" s="55"/>
      <c r="F23" s="55"/>
      <c r="G23" s="55"/>
      <c r="H23" s="55"/>
    </row>
    <row r="24" spans="1:9" x14ac:dyDescent="0.4">
      <c r="B24" s="104" t="s">
        <v>127</v>
      </c>
      <c r="C24" s="105"/>
      <c r="D24" s="105"/>
      <c r="E24" s="106"/>
      <c r="F24" s="3"/>
      <c r="G24" s="3"/>
      <c r="H24" s="3"/>
    </row>
    <row r="25" spans="1:9" x14ac:dyDescent="0.4">
      <c r="B25" s="99" t="s">
        <v>124</v>
      </c>
      <c r="C25" s="100"/>
      <c r="D25" s="100"/>
      <c r="E25" s="101"/>
    </row>
    <row r="26" spans="1:9" x14ac:dyDescent="0.4">
      <c r="B26" s="99" t="s">
        <v>122</v>
      </c>
      <c r="C26" s="100"/>
      <c r="D26" s="100"/>
      <c r="E26" s="101"/>
    </row>
    <row r="27" spans="1:9" x14ac:dyDescent="0.4">
      <c r="B27" s="17" t="s">
        <v>116</v>
      </c>
      <c r="C27" s="18"/>
      <c r="D27" s="18"/>
      <c r="E27" s="19"/>
    </row>
    <row r="28" spans="1:9" x14ac:dyDescent="0.4">
      <c r="B28" s="17" t="s">
        <v>117</v>
      </c>
      <c r="C28" s="18"/>
      <c r="D28" s="18"/>
      <c r="E28" s="19"/>
      <c r="F28" s="20" t="s">
        <v>121</v>
      </c>
    </row>
    <row r="29" spans="1:9" x14ac:dyDescent="0.4">
      <c r="B29" s="17" t="s">
        <v>125</v>
      </c>
      <c r="C29" s="18"/>
      <c r="D29" s="18"/>
      <c r="E29" s="19"/>
      <c r="F29" s="13"/>
    </row>
    <row r="30" spans="1:9" x14ac:dyDescent="0.4">
      <c r="B30" s="17" t="s">
        <v>118</v>
      </c>
      <c r="C30" s="18"/>
      <c r="D30" s="18"/>
      <c r="E30" s="19"/>
      <c r="F30" s="13"/>
    </row>
    <row r="31" spans="1:9" x14ac:dyDescent="0.4">
      <c r="B31" s="17" t="s">
        <v>119</v>
      </c>
      <c r="C31" s="18"/>
      <c r="D31" s="18"/>
      <c r="E31" s="19"/>
      <c r="F31" s="20" t="s">
        <v>120</v>
      </c>
    </row>
    <row r="32" spans="1:9" x14ac:dyDescent="0.4">
      <c r="B32" s="17" t="s">
        <v>123</v>
      </c>
      <c r="C32" s="18"/>
      <c r="D32" s="18"/>
      <c r="E32" s="19"/>
      <c r="F32" s="13"/>
    </row>
  </sheetData>
  <mergeCells count="5">
    <mergeCell ref="B25:E25"/>
    <mergeCell ref="A1:H1"/>
    <mergeCell ref="B24:E24"/>
    <mergeCell ref="B26:E26"/>
    <mergeCell ref="F22:H2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15240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Scroll Bar 5">
              <controlPr defaultSize="0" autoPict="0">
                <anchor moveWithCells="1">
                  <from>
                    <xdr:col>3</xdr:col>
                    <xdr:colOff>0</xdr:colOff>
                    <xdr:row>3</xdr:row>
                    <xdr:rowOff>15240</xdr:rowOff>
                  </from>
                  <to>
                    <xdr:col>4</xdr:col>
                    <xdr:colOff>0</xdr:colOff>
                    <xdr:row>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Scroll Bar 6">
              <controlPr defaultSize="0" autoPict="0">
                <anchor moveWithCells="1">
                  <from>
                    <xdr:col>3</xdr:col>
                    <xdr:colOff>0</xdr:colOff>
                    <xdr:row>4</xdr:row>
                    <xdr:rowOff>22860</xdr:rowOff>
                  </from>
                  <to>
                    <xdr:col>4</xdr:col>
                    <xdr:colOff>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Scroll Bar 7">
              <controlPr defaultSize="0" autoPict="0">
                <anchor moveWithCells="1">
                  <from>
                    <xdr:col>3</xdr:col>
                    <xdr:colOff>0</xdr:colOff>
                    <xdr:row>5</xdr:row>
                    <xdr:rowOff>15240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Scroll Bar 8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15240</xdr:rowOff>
                  </from>
                  <to>
                    <xdr:col>4</xdr:col>
                    <xdr:colOff>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Scroll Bar 9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15240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Scroll Bar 10">
              <controlPr defaultSize="0" autoPict="0">
                <anchor moveWithCells="1">
                  <from>
                    <xdr:col>3</xdr:col>
                    <xdr:colOff>0</xdr:colOff>
                    <xdr:row>8</xdr:row>
                    <xdr:rowOff>15240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Scroll Bar 1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15240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Scroll Bar 12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15240</xdr:rowOff>
                  </from>
                  <to>
                    <xdr:col>4</xdr:col>
                    <xdr:colOff>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Scroll Bar 14">
              <controlPr defaultSize="0" autoPict="0">
                <anchor moveWithCells="1">
                  <from>
                    <xdr:col>3</xdr:col>
                    <xdr:colOff>0</xdr:colOff>
                    <xdr:row>20</xdr:row>
                    <xdr:rowOff>15240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Scroll Bar 17">
              <controlPr defaultSize="0" autoPict="0">
                <anchor moveWithCells="1">
                  <from>
                    <xdr:col>3</xdr:col>
                    <xdr:colOff>0</xdr:colOff>
                    <xdr:row>19</xdr:row>
                    <xdr:rowOff>15240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F5"/>
  <sheetViews>
    <sheetView workbookViewId="0">
      <selection activeCell="E16" sqref="E16"/>
    </sheetView>
  </sheetViews>
  <sheetFormatPr defaultRowHeight="17.399999999999999" x14ac:dyDescent="0.4"/>
  <cols>
    <col min="3" max="3" width="8.796875" customWidth="1"/>
    <col min="4" max="4" width="10.19921875" customWidth="1"/>
    <col min="5" max="5" width="16" customWidth="1"/>
    <col min="6" max="7" width="30.69921875" customWidth="1"/>
    <col min="11" max="11" width="19.296875" customWidth="1"/>
    <col min="12" max="12" width="21" customWidth="1"/>
    <col min="13" max="13" width="17.796875" customWidth="1"/>
    <col min="14" max="14" width="18.69921875" customWidth="1"/>
    <col min="15" max="16" width="18.69921875" bestFit="1" customWidth="1"/>
    <col min="17" max="17" width="16.69921875" bestFit="1" customWidth="1"/>
    <col min="18" max="18" width="29.69921875" bestFit="1" customWidth="1"/>
    <col min="19" max="19" width="27.796875" bestFit="1" customWidth="1"/>
    <col min="20" max="20" width="17.3984375" bestFit="1" customWidth="1"/>
    <col min="21" max="21" width="21.296875" customWidth="1"/>
    <col min="22" max="23" width="11.09765625" customWidth="1"/>
    <col min="24" max="24" width="15" customWidth="1"/>
    <col min="25" max="25" width="18.09765625" customWidth="1"/>
    <col min="26" max="26" width="19.5" customWidth="1"/>
    <col min="27" max="27" width="17.09765625" customWidth="1"/>
    <col min="28" max="28" width="12.3984375" customWidth="1"/>
    <col min="29" max="31" width="11.69921875" customWidth="1"/>
    <col min="32" max="32" width="13.19921875" customWidth="1"/>
  </cols>
  <sheetData>
    <row r="2" spans="1:32" ht="58.8" customHeight="1" x14ac:dyDescent="0.4">
      <c r="A2" s="42" t="s">
        <v>218</v>
      </c>
      <c r="B2" s="114" t="s">
        <v>217</v>
      </c>
      <c r="C2" s="115"/>
      <c r="D2" s="115"/>
      <c r="E2" s="115"/>
      <c r="F2" s="115"/>
      <c r="G2" s="115"/>
      <c r="H2" s="114" t="s">
        <v>216</v>
      </c>
      <c r="I2" s="115"/>
      <c r="J2" s="115"/>
      <c r="K2" s="115"/>
      <c r="L2" s="115"/>
      <c r="M2" s="115"/>
      <c r="N2" s="123" t="s">
        <v>215</v>
      </c>
      <c r="O2" s="123"/>
      <c r="P2" s="123"/>
      <c r="Q2" s="123"/>
      <c r="R2" s="123"/>
      <c r="S2" s="123"/>
      <c r="T2" s="123"/>
      <c r="U2" s="123"/>
      <c r="V2" s="123" t="s">
        <v>214</v>
      </c>
      <c r="W2" s="123"/>
      <c r="X2" s="123"/>
      <c r="Y2" s="119" t="s">
        <v>213</v>
      </c>
      <c r="Z2" s="120"/>
      <c r="AA2" s="120"/>
      <c r="AB2" s="121"/>
      <c r="AC2" s="122" t="s">
        <v>212</v>
      </c>
      <c r="AD2" s="122"/>
      <c r="AE2" s="122"/>
      <c r="AF2" s="122"/>
    </row>
    <row r="3" spans="1:32" x14ac:dyDescent="0.4">
      <c r="A3" s="42" t="s">
        <v>211</v>
      </c>
      <c r="B3" s="37" t="s">
        <v>210</v>
      </c>
      <c r="C3" s="37" t="s">
        <v>209</v>
      </c>
      <c r="D3" s="37" t="s">
        <v>208</v>
      </c>
      <c r="E3" s="37" t="s">
        <v>207</v>
      </c>
      <c r="F3" s="37" t="s">
        <v>206</v>
      </c>
      <c r="G3" s="37" t="s">
        <v>205</v>
      </c>
      <c r="H3" s="37" t="s">
        <v>204</v>
      </c>
      <c r="I3" s="37" t="s">
        <v>203</v>
      </c>
      <c r="J3" s="37" t="s">
        <v>202</v>
      </c>
      <c r="K3" s="37" t="s">
        <v>201</v>
      </c>
      <c r="L3" s="37" t="s">
        <v>200</v>
      </c>
      <c r="M3" s="37" t="s">
        <v>199</v>
      </c>
      <c r="N3" s="6" t="s">
        <v>198</v>
      </c>
      <c r="O3" s="6" t="s">
        <v>197</v>
      </c>
      <c r="P3" s="6" t="s">
        <v>196</v>
      </c>
      <c r="Q3" s="6" t="s">
        <v>195</v>
      </c>
      <c r="R3" s="6" t="s">
        <v>194</v>
      </c>
      <c r="S3" s="6" t="s">
        <v>193</v>
      </c>
      <c r="T3" s="6" t="s">
        <v>192</v>
      </c>
      <c r="U3" s="6" t="s">
        <v>191</v>
      </c>
      <c r="V3" s="6" t="s">
        <v>190</v>
      </c>
      <c r="W3" s="6" t="s">
        <v>189</v>
      </c>
      <c r="X3" s="6" t="s">
        <v>188</v>
      </c>
      <c r="Y3" s="15" t="s">
        <v>187</v>
      </c>
      <c r="Z3" s="37" t="s">
        <v>186</v>
      </c>
      <c r="AA3" s="37" t="s">
        <v>185</v>
      </c>
      <c r="AB3" s="37" t="s">
        <v>184</v>
      </c>
      <c r="AC3" s="37" t="s">
        <v>183</v>
      </c>
      <c r="AD3" s="6" t="s">
        <v>182</v>
      </c>
      <c r="AE3" s="6" t="s">
        <v>181</v>
      </c>
      <c r="AF3" s="6" t="s">
        <v>180</v>
      </c>
    </row>
    <row r="4" spans="1:32" x14ac:dyDescent="0.4">
      <c r="A4" s="42" t="s">
        <v>179</v>
      </c>
      <c r="B4" s="110" t="s">
        <v>178</v>
      </c>
      <c r="C4" s="110"/>
      <c r="D4" s="110"/>
      <c r="E4" s="110"/>
      <c r="F4" s="110" t="s">
        <v>177</v>
      </c>
      <c r="G4" s="110"/>
      <c r="H4" s="116" t="s">
        <v>176</v>
      </c>
      <c r="I4" s="117"/>
      <c r="J4" s="118"/>
      <c r="K4" s="37" t="s">
        <v>175</v>
      </c>
      <c r="L4" s="37" t="s">
        <v>174</v>
      </c>
      <c r="M4" s="37" t="s">
        <v>173</v>
      </c>
      <c r="N4" s="110" t="s">
        <v>171</v>
      </c>
      <c r="O4" s="110"/>
      <c r="P4" s="110"/>
      <c r="Q4" s="124" t="s">
        <v>172</v>
      </c>
      <c r="R4" s="124"/>
      <c r="S4" s="124"/>
      <c r="T4" s="6" t="s">
        <v>171</v>
      </c>
      <c r="U4" s="6" t="s">
        <v>171</v>
      </c>
      <c r="V4" s="36"/>
      <c r="W4" s="36"/>
      <c r="X4" s="36"/>
      <c r="Y4" s="37" t="s">
        <v>170</v>
      </c>
      <c r="Z4" s="37" t="s">
        <v>169</v>
      </c>
      <c r="AA4" s="37" t="s">
        <v>168</v>
      </c>
      <c r="AB4" s="37" t="s">
        <v>167</v>
      </c>
      <c r="AC4" s="36"/>
      <c r="AD4" s="36"/>
      <c r="AE4" s="36"/>
      <c r="AF4" s="36"/>
    </row>
    <row r="5" spans="1:32" ht="79.2" x14ac:dyDescent="0.4">
      <c r="A5" s="42" t="s">
        <v>166</v>
      </c>
      <c r="B5" s="110" t="s">
        <v>165</v>
      </c>
      <c r="C5" s="110"/>
      <c r="D5" s="110"/>
      <c r="E5" s="110"/>
      <c r="F5" s="37" t="s">
        <v>164</v>
      </c>
      <c r="G5" s="37" t="s">
        <v>163</v>
      </c>
      <c r="H5" s="111" t="s">
        <v>162</v>
      </c>
      <c r="I5" s="112"/>
      <c r="J5" s="113"/>
      <c r="K5" s="41" t="s">
        <v>161</v>
      </c>
      <c r="L5" s="39" t="s">
        <v>160</v>
      </c>
      <c r="M5" s="40" t="s">
        <v>159</v>
      </c>
      <c r="N5" s="110" t="s">
        <v>158</v>
      </c>
      <c r="O5" s="110"/>
      <c r="P5" s="110"/>
      <c r="Q5" s="39" t="s">
        <v>157</v>
      </c>
      <c r="R5" s="35" t="s">
        <v>156</v>
      </c>
      <c r="S5" s="34" t="s">
        <v>155</v>
      </c>
      <c r="T5" s="38" t="s">
        <v>154</v>
      </c>
      <c r="U5" s="37" t="s">
        <v>153</v>
      </c>
      <c r="V5" s="35" t="s">
        <v>152</v>
      </c>
      <c r="W5" s="35" t="s">
        <v>151</v>
      </c>
      <c r="X5" s="36"/>
      <c r="Y5" s="35" t="s">
        <v>150</v>
      </c>
      <c r="Z5" s="34" t="s">
        <v>149</v>
      </c>
      <c r="AA5" s="35" t="s">
        <v>148</v>
      </c>
      <c r="AB5" s="35" t="s">
        <v>147</v>
      </c>
      <c r="AC5" s="34" t="s">
        <v>146</v>
      </c>
      <c r="AD5" s="34" t="s">
        <v>145</v>
      </c>
      <c r="AE5" s="33" t="s">
        <v>144</v>
      </c>
      <c r="AF5" s="33" t="s">
        <v>143</v>
      </c>
    </row>
  </sheetData>
  <mergeCells count="14">
    <mergeCell ref="N5:P5"/>
    <mergeCell ref="Y2:AB2"/>
    <mergeCell ref="AC2:AF2"/>
    <mergeCell ref="N2:U2"/>
    <mergeCell ref="N4:P4"/>
    <mergeCell ref="Q4:S4"/>
    <mergeCell ref="V2:X2"/>
    <mergeCell ref="B5:E5"/>
    <mergeCell ref="H5:J5"/>
    <mergeCell ref="B2:G2"/>
    <mergeCell ref="B4:E4"/>
    <mergeCell ref="F4:G4"/>
    <mergeCell ref="H2:M2"/>
    <mergeCell ref="H4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L10"/>
  <sheetViews>
    <sheetView topLeftCell="A7" workbookViewId="0">
      <selection activeCell="G8" sqref="G8"/>
    </sheetView>
  </sheetViews>
  <sheetFormatPr defaultRowHeight="70.8" customHeight="1" x14ac:dyDescent="0.4"/>
  <cols>
    <col min="1" max="1" width="8.796875" style="4"/>
    <col min="2" max="2" width="15.8984375" style="6" customWidth="1"/>
    <col min="3" max="3" width="11.5" style="6" customWidth="1"/>
    <col min="4" max="5" width="53.5" style="7" customWidth="1"/>
    <col min="6" max="16384" width="8.796875" style="1"/>
  </cols>
  <sheetData>
    <row r="1" spans="1:12" ht="70.8" customHeight="1" x14ac:dyDescent="0.4">
      <c r="A1" s="9" t="s">
        <v>53</v>
      </c>
      <c r="B1" s="10" t="s">
        <v>54</v>
      </c>
      <c r="C1" s="11" t="s">
        <v>55</v>
      </c>
      <c r="D1" s="12" t="s">
        <v>81</v>
      </c>
      <c r="E1" s="11" t="s">
        <v>82</v>
      </c>
      <c r="G1" s="128" t="s">
        <v>73</v>
      </c>
      <c r="H1" s="128"/>
      <c r="I1" s="128"/>
      <c r="J1" s="128"/>
      <c r="K1" s="128"/>
      <c r="L1" s="128"/>
    </row>
    <row r="2" spans="1:12" ht="70.8" customHeight="1" x14ac:dyDescent="0.4">
      <c r="A2" s="4" t="s">
        <v>62</v>
      </c>
      <c r="B2" s="125" t="s">
        <v>72</v>
      </c>
      <c r="C2" s="125" t="s">
        <v>71</v>
      </c>
      <c r="D2" s="14" t="s">
        <v>80</v>
      </c>
      <c r="E2" s="16"/>
    </row>
    <row r="3" spans="1:12" ht="70.8" customHeight="1" x14ac:dyDescent="0.4">
      <c r="A3" s="4" t="s">
        <v>56</v>
      </c>
      <c r="B3" s="126"/>
      <c r="C3" s="126"/>
      <c r="D3" s="8" t="s">
        <v>74</v>
      </c>
      <c r="E3" s="15" t="s">
        <v>83</v>
      </c>
    </row>
    <row r="4" spans="1:12" ht="70.8" customHeight="1" x14ac:dyDescent="0.4">
      <c r="A4" s="4" t="s">
        <v>57</v>
      </c>
      <c r="B4" s="126"/>
      <c r="C4" s="126"/>
      <c r="D4" s="8" t="s">
        <v>76</v>
      </c>
      <c r="E4" s="15" t="s">
        <v>84</v>
      </c>
    </row>
    <row r="5" spans="1:12" ht="70.8" customHeight="1" x14ac:dyDescent="0.4">
      <c r="A5" s="4" t="s">
        <v>58</v>
      </c>
      <c r="B5" s="126"/>
      <c r="C5" s="126"/>
      <c r="D5" s="8" t="s">
        <v>75</v>
      </c>
      <c r="E5" s="15" t="s">
        <v>85</v>
      </c>
    </row>
    <row r="6" spans="1:12" ht="87.6" customHeight="1" x14ac:dyDescent="0.4">
      <c r="A6" s="4" t="s">
        <v>59</v>
      </c>
      <c r="B6" s="126"/>
      <c r="C6" s="126"/>
      <c r="D6" s="8" t="s">
        <v>77</v>
      </c>
      <c r="E6" s="15" t="s">
        <v>86</v>
      </c>
    </row>
    <row r="7" spans="1:12" ht="105.6" customHeight="1" x14ac:dyDescent="0.4">
      <c r="A7" s="4" t="s">
        <v>60</v>
      </c>
      <c r="B7" s="126"/>
      <c r="C7" s="126"/>
      <c r="D7" s="8" t="s">
        <v>78</v>
      </c>
      <c r="E7" s="15" t="s">
        <v>86</v>
      </c>
    </row>
    <row r="8" spans="1:12" ht="132" customHeight="1" x14ac:dyDescent="0.4">
      <c r="A8" s="4" t="s">
        <v>61</v>
      </c>
      <c r="B8" s="127"/>
      <c r="C8" s="127"/>
      <c r="D8" s="8" t="s">
        <v>79</v>
      </c>
      <c r="E8" s="15" t="s">
        <v>87</v>
      </c>
    </row>
    <row r="9" spans="1:12" ht="70.8" customHeight="1" x14ac:dyDescent="0.4">
      <c r="A9" s="4" t="s">
        <v>64</v>
      </c>
      <c r="B9" s="6" t="s">
        <v>65</v>
      </c>
      <c r="C9" s="6" t="s">
        <v>66</v>
      </c>
      <c r="D9" s="8" t="s">
        <v>67</v>
      </c>
      <c r="E9" s="15" t="s">
        <v>67</v>
      </c>
    </row>
    <row r="10" spans="1:12" ht="70.8" customHeight="1" x14ac:dyDescent="0.4">
      <c r="A10" s="4" t="s">
        <v>68</v>
      </c>
      <c r="B10" s="6" t="s">
        <v>69</v>
      </c>
      <c r="C10" s="6" t="s">
        <v>63</v>
      </c>
      <c r="D10" s="7" t="s">
        <v>70</v>
      </c>
      <c r="E10" s="6" t="s">
        <v>70</v>
      </c>
    </row>
  </sheetData>
  <mergeCells count="3">
    <mergeCell ref="C2:C8"/>
    <mergeCell ref="B2:B8"/>
    <mergeCell ref="G1:L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스토리</vt:lpstr>
      <vt:lpstr>공식</vt:lpstr>
      <vt:lpstr>컨텐츠</vt:lpstr>
      <vt:lpstr>자료형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2021-01-04T22:35:17Z</dcterms:created>
  <dcterms:modified xsi:type="dcterms:W3CDTF">2021-06-30T09:21:51Z</dcterms:modified>
</cp:coreProperties>
</file>