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yy\Downloads\"/>
    </mc:Choice>
  </mc:AlternateContent>
  <xr:revisionPtr revIDLastSave="0" documentId="13_ncr:1_{FCA7A8D8-742E-4DC7-8AB9-01376944393F}" xr6:coauthVersionLast="47" xr6:coauthVersionMax="47" xr10:uidLastSave="{00000000-0000-0000-0000-000000000000}"/>
  <bookViews>
    <workbookView xWindow="26715" yWindow="3375" windowWidth="12030" windowHeight="14475" tabRatio="746" firstSheet="2" activeTab="2" xr2:uid="{00000000-000D-0000-FFFF-FFFF00000000}"/>
  </bookViews>
  <sheets>
    <sheet name="README" sheetId="1" r:id="rId1"/>
    <sheet name="Data" sheetId="2" r:id="rId2"/>
    <sheet name="Values" sheetId="3" r:id="rId3"/>
    <sheet name="Automated" sheetId="4" r:id="rId4"/>
    <sheet name="PrecheckTracking" sheetId="5" r:id="rId5"/>
    <sheet name="CRQs" sheetId="6" r:id="rId6"/>
    <sheet name="DB" sheetId="7" r:id="rId7"/>
  </sheets>
  <definedNames>
    <definedName name="_xlnm._FilterDatabase" localSheetId="6" hidden="1">DB!$G$1:$G$35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8" i="3" l="1" a="1"/>
  <c r="AK18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AK12" i="3" l="1"/>
  <c r="AK17" i="3" s="1"/>
  <c r="AJ12" i="3"/>
  <c r="AJ17" i="3" s="1"/>
  <c r="AI12" i="3"/>
  <c r="AI17" i="3" s="1"/>
  <c r="AH12" i="3"/>
  <c r="AH17" i="3" s="1"/>
  <c r="AG12" i="3"/>
  <c r="AG17" i="3" s="1"/>
  <c r="AF12" i="3"/>
  <c r="AF17" i="3" s="1"/>
  <c r="AE12" i="3"/>
  <c r="AE17" i="3" s="1"/>
  <c r="AE18" i="3" s="1" a="1"/>
  <c r="AE18" i="3" s="1"/>
  <c r="AD12" i="3"/>
  <c r="AD17" i="3" s="1"/>
  <c r="AD18" i="3" s="1" a="1"/>
  <c r="AD18" i="3" s="1"/>
  <c r="AC12" i="3"/>
  <c r="AC17" i="3" s="1"/>
  <c r="AC18" i="3" s="1" a="1"/>
  <c r="AC18" i="3" s="1"/>
  <c r="AB12" i="3"/>
  <c r="AB17" i="3" s="1"/>
  <c r="AA12" i="3"/>
  <c r="AA17" i="3" s="1"/>
  <c r="Z12" i="3"/>
  <c r="Z17" i="3" s="1"/>
  <c r="Y12" i="3"/>
  <c r="Y17" i="3" s="1"/>
  <c r="X12" i="3"/>
  <c r="X17" i="3" s="1"/>
  <c r="W12" i="3"/>
  <c r="W17" i="3" s="1"/>
  <c r="V12" i="3"/>
  <c r="V17" i="3" s="1"/>
  <c r="U12" i="3"/>
  <c r="U17" i="3" s="1"/>
  <c r="T12" i="3"/>
  <c r="T17" i="3" s="1"/>
  <c r="S12" i="3"/>
  <c r="S17" i="3" s="1"/>
  <c r="R12" i="3"/>
  <c r="R17" i="3" s="1"/>
  <c r="Q12" i="3"/>
  <c r="Q17" i="3" s="1"/>
  <c r="P12" i="3"/>
  <c r="P17" i="3" s="1"/>
  <c r="O12" i="3"/>
  <c r="O17" i="3" s="1"/>
  <c r="N12" i="3"/>
  <c r="N17" i="3" s="1"/>
  <c r="M12" i="3"/>
  <c r="M17" i="3" s="1"/>
  <c r="L12" i="3"/>
  <c r="L17" i="3" s="1"/>
  <c r="K12" i="3"/>
  <c r="K17" i="3" s="1"/>
  <c r="J12" i="3"/>
  <c r="J17" i="3" s="1"/>
  <c r="I12" i="3"/>
  <c r="I17" i="3" s="1"/>
  <c r="H12" i="3"/>
  <c r="H17" i="3" s="1"/>
  <c r="G12" i="3"/>
  <c r="G17" i="3" s="1"/>
  <c r="F12" i="3"/>
  <c r="F17" i="3" s="1"/>
  <c r="E12" i="3"/>
  <c r="E17" i="3" s="1"/>
  <c r="AK11" i="3"/>
  <c r="AK15" i="3" s="1"/>
  <c r="AJ11" i="3"/>
  <c r="AJ15" i="3" s="1"/>
  <c r="AI11" i="3"/>
  <c r="AI15" i="3" s="1"/>
  <c r="AH11" i="3"/>
  <c r="AH15" i="3" s="1"/>
  <c r="AG11" i="3"/>
  <c r="AG15" i="3" s="1"/>
  <c r="AF11" i="3"/>
  <c r="AF15" i="3" s="1"/>
  <c r="AE11" i="3"/>
  <c r="AE15" i="3" s="1"/>
  <c r="AE16" i="3" s="1"/>
  <c r="AD11" i="3"/>
  <c r="AD15" i="3" s="1"/>
  <c r="AD16" i="3" s="1"/>
  <c r="AC11" i="3"/>
  <c r="AC15" i="3" s="1"/>
  <c r="AC16" i="3" s="1"/>
  <c r="AB11" i="3"/>
  <c r="AB15" i="3" s="1"/>
  <c r="AA11" i="3"/>
  <c r="AA15" i="3" s="1"/>
  <c r="Z11" i="3"/>
  <c r="Z15" i="3" s="1"/>
  <c r="Y11" i="3"/>
  <c r="Y15" i="3" s="1"/>
  <c r="X11" i="3"/>
  <c r="X15" i="3" s="1"/>
  <c r="W11" i="3"/>
  <c r="W15" i="3" s="1"/>
  <c r="V11" i="3"/>
  <c r="V15" i="3" s="1"/>
  <c r="U11" i="3"/>
  <c r="U15" i="3" s="1"/>
  <c r="T11" i="3"/>
  <c r="T15" i="3" s="1"/>
  <c r="S11" i="3"/>
  <c r="S15" i="3" s="1"/>
  <c r="R11" i="3"/>
  <c r="R15" i="3" s="1"/>
  <c r="Q11" i="3"/>
  <c r="Q15" i="3" s="1"/>
  <c r="P11" i="3"/>
  <c r="P15" i="3" s="1"/>
  <c r="O11" i="3"/>
  <c r="O15" i="3" s="1"/>
  <c r="N11" i="3"/>
  <c r="N15" i="3" s="1"/>
  <c r="M11" i="3"/>
  <c r="M15" i="3" s="1"/>
  <c r="L11" i="3"/>
  <c r="L15" i="3" s="1"/>
  <c r="K11" i="3"/>
  <c r="K15" i="3" s="1"/>
  <c r="J11" i="3"/>
  <c r="J15" i="3" s="1"/>
  <c r="I11" i="3"/>
  <c r="I15" i="3" s="1"/>
  <c r="H11" i="3"/>
  <c r="H15" i="3" s="1"/>
  <c r="G11" i="3"/>
  <c r="G15" i="3" s="1"/>
  <c r="F11" i="3"/>
  <c r="F15" i="3" s="1"/>
  <c r="E11" i="3"/>
  <c r="E15" i="3" s="1"/>
  <c r="AK6" i="3"/>
  <c r="AK13" i="3" s="1"/>
  <c r="AJ6" i="3"/>
  <c r="AJ13" i="3" s="1"/>
  <c r="AI6" i="3"/>
  <c r="AI13" i="3" s="1"/>
  <c r="AH6" i="3"/>
  <c r="AH13" i="3" s="1"/>
  <c r="AG6" i="3"/>
  <c r="AG13" i="3" s="1"/>
  <c r="AF6" i="3"/>
  <c r="AF13" i="3" s="1"/>
  <c r="AE6" i="3"/>
  <c r="AE13" i="3" s="1"/>
  <c r="AD6" i="3"/>
  <c r="AD13" i="3" s="1"/>
  <c r="AC6" i="3"/>
  <c r="AC13" i="3" s="1"/>
  <c r="AB6" i="3"/>
  <c r="AB13" i="3" s="1"/>
  <c r="AA6" i="3"/>
  <c r="AA13" i="3" s="1"/>
  <c r="Z6" i="3"/>
  <c r="Z13" i="3" s="1"/>
  <c r="Y6" i="3"/>
  <c r="Y13" i="3" s="1"/>
  <c r="X6" i="3"/>
  <c r="X13" i="3" s="1"/>
  <c r="W6" i="3"/>
  <c r="W13" i="3" s="1"/>
  <c r="V6" i="3"/>
  <c r="V13" i="3" s="1"/>
  <c r="U6" i="3"/>
  <c r="U13" i="3" s="1"/>
  <c r="T6" i="3"/>
  <c r="T13" i="3" s="1"/>
  <c r="S6" i="3"/>
  <c r="S13" i="3" s="1"/>
  <c r="R6" i="3"/>
  <c r="R13" i="3" s="1"/>
  <c r="Q6" i="3"/>
  <c r="Q13" i="3" s="1"/>
  <c r="P6" i="3"/>
  <c r="P13" i="3" s="1"/>
  <c r="O6" i="3"/>
  <c r="O13" i="3" s="1"/>
  <c r="N6" i="3"/>
  <c r="N13" i="3" s="1"/>
  <c r="M6" i="3"/>
  <c r="M13" i="3" s="1"/>
  <c r="L6" i="3"/>
  <c r="L13" i="3" s="1"/>
  <c r="K6" i="3"/>
  <c r="K13" i="3" s="1"/>
  <c r="J6" i="3"/>
  <c r="J13" i="3" s="1"/>
  <c r="I6" i="3"/>
  <c r="I13" i="3" s="1"/>
  <c r="H6" i="3"/>
  <c r="H13" i="3" s="1"/>
  <c r="G6" i="3"/>
  <c r="G13" i="3" s="1"/>
  <c r="F6" i="3"/>
  <c r="F13" i="3" s="1"/>
  <c r="E6" i="3"/>
  <c r="E13" i="3" s="1"/>
  <c r="AK5" i="3"/>
  <c r="AJ5" i="3"/>
  <c r="AJ29" i="3" s="1"/>
  <c r="AI5" i="3"/>
  <c r="AI29" i="3" s="1"/>
  <c r="AH5" i="3"/>
  <c r="AH29" i="3" s="1"/>
  <c r="AG5" i="3"/>
  <c r="AG29" i="3" s="1"/>
  <c r="AF5" i="3"/>
  <c r="AF29" i="3" s="1"/>
  <c r="AE5" i="3"/>
  <c r="AD5" i="3"/>
  <c r="AC5" i="3"/>
  <c r="AC29" i="3" s="1"/>
  <c r="AB5" i="3"/>
  <c r="AA5" i="3"/>
  <c r="Z5" i="3"/>
  <c r="Z29" i="3" s="1"/>
  <c r="Y5" i="3"/>
  <c r="Y29" i="3" s="1"/>
  <c r="X5" i="3"/>
  <c r="X29" i="3" s="1"/>
  <c r="W5" i="3"/>
  <c r="W29" i="3" s="1"/>
  <c r="V5" i="3"/>
  <c r="V29" i="3" s="1"/>
  <c r="U5" i="3"/>
  <c r="U29" i="3" s="1"/>
  <c r="T5" i="3"/>
  <c r="S5" i="3"/>
  <c r="R5" i="3"/>
  <c r="R29" i="3" s="1"/>
  <c r="Q5" i="3"/>
  <c r="Q29" i="3" s="1"/>
  <c r="P5" i="3"/>
  <c r="P29" i="3" s="1"/>
  <c r="O5" i="3"/>
  <c r="N5" i="3"/>
  <c r="M5" i="3"/>
  <c r="L5" i="3"/>
  <c r="K5" i="3"/>
  <c r="J5" i="3"/>
  <c r="J29" i="3" s="1"/>
  <c r="I5" i="3"/>
  <c r="H5" i="3"/>
  <c r="H29" i="3" s="1"/>
  <c r="G5" i="3"/>
  <c r="G29" i="3" s="1"/>
  <c r="F5" i="3"/>
  <c r="F29" i="3" s="1"/>
  <c r="E29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K36" i="4" a="1"/>
  <c r="K36" i="4" s="1"/>
  <c r="K37" i="4" a="1"/>
  <c r="K37" i="4" s="1"/>
  <c r="K38" i="4" a="1"/>
  <c r="K38" i="4" s="1"/>
  <c r="K39" i="4" a="1"/>
  <c r="K39" i="4" s="1"/>
  <c r="K40" i="4" a="1"/>
  <c r="K40" i="4" s="1"/>
  <c r="K41" i="4" a="1"/>
  <c r="K41" i="4" s="1"/>
  <c r="K42" i="4" a="1"/>
  <c r="K42" i="4" s="1"/>
  <c r="K43" i="4" a="1"/>
  <c r="K43" i="4" s="1"/>
  <c r="K44" i="4" a="1"/>
  <c r="K44" i="4" s="1"/>
  <c r="K45" i="4" a="1"/>
  <c r="K45" i="4" s="1"/>
  <c r="K46" i="4" a="1"/>
  <c r="K46" i="4" s="1"/>
  <c r="K47" i="4" a="1"/>
  <c r="K47" i="4" s="1"/>
  <c r="K48" i="4" a="1"/>
  <c r="K48" i="4" s="1"/>
  <c r="K49" i="4" a="1"/>
  <c r="K49" i="4" s="1"/>
  <c r="K50" i="4" a="1"/>
  <c r="K50" i="4" s="1"/>
  <c r="D1" i="3"/>
  <c r="G16" i="3" l="1"/>
  <c r="G18" i="3" s="1" a="1"/>
  <c r="G18" i="3" s="1"/>
  <c r="M16" i="3"/>
  <c r="M18" i="3" s="1" a="1"/>
  <c r="M18" i="3" s="1"/>
  <c r="S16" i="3"/>
  <c r="S18" i="3" s="1" a="1"/>
  <c r="S18" i="3" s="1"/>
  <c r="Y16" i="3"/>
  <c r="Y18" i="3" s="1" a="1"/>
  <c r="Y18" i="3" s="1"/>
  <c r="AK16" i="3"/>
  <c r="J16" i="3"/>
  <c r="P16" i="3"/>
  <c r="V16" i="3"/>
  <c r="AB16" i="3"/>
  <c r="AH16" i="3"/>
  <c r="E16" i="3"/>
  <c r="E18" i="3" s="1" a="1"/>
  <c r="E18" i="3" s="1"/>
  <c r="K16" i="3"/>
  <c r="K18" i="3" s="1" a="1"/>
  <c r="K18" i="3" s="1"/>
  <c r="Q16" i="3"/>
  <c r="Q18" i="3" s="1" a="1"/>
  <c r="Q18" i="3" s="1"/>
  <c r="W16" i="3"/>
  <c r="W18" i="3" s="1" a="1"/>
  <c r="W18" i="3" s="1"/>
  <c r="AI16" i="3"/>
  <c r="AI18" i="3" s="1" a="1"/>
  <c r="AI18" i="3" s="1"/>
  <c r="F16" i="3"/>
  <c r="F18" i="3" s="1" a="1"/>
  <c r="F18" i="3" s="1"/>
  <c r="L16" i="3"/>
  <c r="L18" i="3" s="1" a="1"/>
  <c r="L18" i="3" s="1"/>
  <c r="R16" i="3"/>
  <c r="R18" i="3" s="1" a="1"/>
  <c r="R18" i="3" s="1"/>
  <c r="X16" i="3"/>
  <c r="X18" i="3" s="1" a="1"/>
  <c r="X18" i="3" s="1"/>
  <c r="AJ16" i="3"/>
  <c r="AJ18" i="3" s="1" a="1"/>
  <c r="AJ18" i="3" s="1"/>
  <c r="H16" i="3"/>
  <c r="H18" i="3" s="1" a="1"/>
  <c r="H18" i="3" s="1"/>
  <c r="N16" i="3"/>
  <c r="N18" i="3" s="1" a="1"/>
  <c r="N18" i="3" s="1"/>
  <c r="T16" i="3"/>
  <c r="T18" i="3" s="1" a="1"/>
  <c r="T18" i="3" s="1"/>
  <c r="I16" i="3"/>
  <c r="I18" i="3" s="1" a="1"/>
  <c r="I18" i="3" s="1"/>
  <c r="O16" i="3"/>
  <c r="O18" i="3" s="1" a="1"/>
  <c r="O18" i="3" s="1"/>
  <c r="U16" i="3"/>
  <c r="U18" i="3" s="1" a="1"/>
  <c r="U18" i="3" s="1"/>
  <c r="AA16" i="3"/>
  <c r="AA18" i="3" s="1" a="1"/>
  <c r="AA18" i="3" s="1"/>
  <c r="AG16" i="3"/>
  <c r="Z16" i="3"/>
  <c r="Z18" i="3" s="1" a="1"/>
  <c r="Z18" i="3" s="1"/>
  <c r="AF16" i="3"/>
  <c r="AF18" i="3" s="1" a="1"/>
  <c r="AF18" i="3" s="1"/>
  <c r="AG18" i="3" a="1"/>
  <c r="AG18" i="3" s="1"/>
  <c r="J18" i="3" a="1"/>
  <c r="J18" i="3" s="1"/>
  <c r="P18" i="3" a="1"/>
  <c r="P18" i="3" s="1"/>
  <c r="V18" i="3" a="1"/>
  <c r="V18" i="3" s="1"/>
  <c r="AB18" i="3" a="1"/>
  <c r="AB18" i="3" s="1"/>
  <c r="AH18" i="3" a="1"/>
  <c r="AH18" i="3" s="1"/>
  <c r="D41" i="4" a="1"/>
  <c r="D41" i="4" s="1"/>
  <c r="M41" i="4" a="1"/>
  <c r="M41" i="4" s="1"/>
  <c r="D42" i="4" a="1"/>
  <c r="D42" i="4" s="1"/>
  <c r="M42" i="4" a="1"/>
  <c r="M42" i="4" s="1"/>
  <c r="B43" i="4" a="1"/>
  <c r="B43" i="4" s="1"/>
  <c r="D43" i="4" a="1"/>
  <c r="D43" i="4" s="1"/>
  <c r="M43" i="4" a="1"/>
  <c r="M43" i="4" s="1"/>
  <c r="D44" i="4" a="1"/>
  <c r="D44" i="4" s="1"/>
  <c r="M44" i="4" a="1"/>
  <c r="M44" i="4" s="1"/>
  <c r="B45" i="4" a="1"/>
  <c r="B45" i="4" s="1"/>
  <c r="D45" i="4" a="1"/>
  <c r="D45" i="4" s="1"/>
  <c r="M45" i="4" a="1"/>
  <c r="M45" i="4" s="1"/>
  <c r="D46" i="4" a="1"/>
  <c r="D46" i="4" s="1"/>
  <c r="M46" i="4" a="1"/>
  <c r="M46" i="4" s="1"/>
  <c r="D47" i="4" a="1"/>
  <c r="D47" i="4" s="1"/>
  <c r="M47" i="4" a="1"/>
  <c r="M47" i="4" s="1"/>
  <c r="D48" i="4" a="1"/>
  <c r="D48" i="4" s="1"/>
  <c r="M48" i="4" a="1"/>
  <c r="M48" i="4" s="1"/>
  <c r="B49" i="4" a="1"/>
  <c r="B49" i="4" s="1"/>
  <c r="D49" i="4" a="1"/>
  <c r="D49" i="4" s="1"/>
  <c r="M49" i="4" a="1"/>
  <c r="M49" i="4" s="1"/>
  <c r="D50" i="4" a="1"/>
  <c r="D50" i="4" s="1"/>
  <c r="M50" i="4" a="1"/>
  <c r="M50" i="4" s="1"/>
  <c r="B48" i="4" a="1"/>
  <c r="B48" i="4" s="1"/>
  <c r="B47" i="4" a="1"/>
  <c r="B47" i="4" s="1"/>
  <c r="B46" i="4" a="1"/>
  <c r="B46" i="4" s="1"/>
  <c r="B44" i="4" a="1"/>
  <c r="B44" i="4" s="1"/>
  <c r="B41" i="4" a="1"/>
  <c r="B41" i="4" s="1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C42" i="4" a="1"/>
  <c r="C42" i="4" s="1"/>
  <c r="C48" i="4" a="1"/>
  <c r="C48" i="4" s="1"/>
  <c r="N42" i="4" a="1"/>
  <c r="N42" i="4" s="1"/>
  <c r="N48" i="4" a="1"/>
  <c r="N48" i="4" s="1"/>
  <c r="N46" i="4" a="1"/>
  <c r="N46" i="4" s="1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P33" i="3" s="1"/>
  <c r="O2" i="3"/>
  <c r="N2" i="3"/>
  <c r="M2" i="3"/>
  <c r="L2" i="3"/>
  <c r="K2" i="3"/>
  <c r="J2" i="3"/>
  <c r="I2" i="3"/>
  <c r="H2" i="3"/>
  <c r="G2" i="3"/>
  <c r="F2" i="3"/>
  <c r="E2" i="3"/>
  <c r="D2" i="3"/>
  <c r="D11" i="3" l="1"/>
  <c r="D15" i="3" s="1"/>
  <c r="D12" i="3"/>
  <c r="D17" i="3" s="1"/>
  <c r="D3" i="3"/>
  <c r="D29" i="3"/>
  <c r="D4" i="3"/>
  <c r="D6" i="3"/>
  <c r="D13" i="3" s="1"/>
  <c r="AH33" i="3"/>
  <c r="W33" i="3"/>
  <c r="H8" i="3" a="1"/>
  <c r="H8" i="3" s="1"/>
  <c r="H9" i="3" a="1"/>
  <c r="H9" i="3" s="1"/>
  <c r="N8" i="3" a="1"/>
  <c r="N8" i="3" s="1"/>
  <c r="N9" i="3" a="1"/>
  <c r="N9" i="3" s="1"/>
  <c r="T8" i="3" a="1"/>
  <c r="T8" i="3" s="1"/>
  <c r="T9" i="3" a="1"/>
  <c r="T9" i="3" s="1"/>
  <c r="Z33" i="3"/>
  <c r="Z8" i="3" a="1"/>
  <c r="Z8" i="3" s="1"/>
  <c r="Z9" i="3" a="1"/>
  <c r="Z9" i="3" s="1"/>
  <c r="AF33" i="3"/>
  <c r="AF8" i="3" a="1"/>
  <c r="AF8" i="3" s="1"/>
  <c r="AF9" i="3" a="1"/>
  <c r="AF9" i="3" s="1"/>
  <c r="I33" i="3"/>
  <c r="I8" i="3" a="1"/>
  <c r="I8" i="3" s="1"/>
  <c r="I9" i="3" a="1"/>
  <c r="I9" i="3" s="1"/>
  <c r="O8" i="3" a="1"/>
  <c r="O8" i="3" s="1"/>
  <c r="O9" i="3" a="1"/>
  <c r="O9" i="3" s="1"/>
  <c r="U33" i="3"/>
  <c r="U8" i="3" a="1"/>
  <c r="U8" i="3" s="1"/>
  <c r="U9" i="3" a="1"/>
  <c r="U9" i="3" s="1"/>
  <c r="AA8" i="3" a="1"/>
  <c r="AA8" i="3" s="1"/>
  <c r="AA9" i="3" a="1"/>
  <c r="AA9" i="3" s="1"/>
  <c r="AG8" i="3" a="1"/>
  <c r="AG8" i="3" s="1"/>
  <c r="AG9" i="3" a="1"/>
  <c r="AG9" i="3" s="1"/>
  <c r="D8" i="3" a="1"/>
  <c r="D8" i="3" s="1"/>
  <c r="D9" i="3" a="1"/>
  <c r="D9" i="3" s="1"/>
  <c r="J33" i="3"/>
  <c r="J8" i="3" a="1"/>
  <c r="J8" i="3" s="1"/>
  <c r="J9" i="3" a="1"/>
  <c r="J9" i="3" s="1"/>
  <c r="P9" i="3" a="1"/>
  <c r="P9" i="3" s="1"/>
  <c r="P8" i="3" a="1"/>
  <c r="P8" i="3" s="1"/>
  <c r="V9" i="3" a="1"/>
  <c r="V9" i="3" s="1"/>
  <c r="V8" i="3" a="1"/>
  <c r="V8" i="3" s="1"/>
  <c r="AB8" i="3" a="1"/>
  <c r="AB8" i="3" s="1"/>
  <c r="AB9" i="3" a="1"/>
  <c r="AB9" i="3" s="1"/>
  <c r="AH8" i="3" a="1"/>
  <c r="AH8" i="3" s="1"/>
  <c r="AH9" i="3" a="1"/>
  <c r="AH9" i="3" s="1"/>
  <c r="E33" i="3"/>
  <c r="E9" i="3" a="1"/>
  <c r="E9" i="3" s="1"/>
  <c r="E8" i="3" a="1"/>
  <c r="E8" i="3" s="1"/>
  <c r="K9" i="3" a="1"/>
  <c r="K9" i="3" s="1"/>
  <c r="K8" i="3" a="1"/>
  <c r="K8" i="3" s="1"/>
  <c r="Q9" i="3" a="1"/>
  <c r="Q9" i="3" s="1"/>
  <c r="Q8" i="3" a="1"/>
  <c r="Q8" i="3" s="1"/>
  <c r="W9" i="3" a="1"/>
  <c r="W9" i="3" s="1"/>
  <c r="W8" i="3" a="1"/>
  <c r="W8" i="3" s="1"/>
  <c r="AC9" i="3" a="1"/>
  <c r="AC9" i="3" s="1"/>
  <c r="AC8" i="3" a="1"/>
  <c r="AC8" i="3" s="1"/>
  <c r="AI9" i="3" a="1"/>
  <c r="AI9" i="3" s="1"/>
  <c r="AI8" i="3" a="1"/>
  <c r="AI8" i="3" s="1"/>
  <c r="F9" i="3" a="1"/>
  <c r="F9" i="3" s="1"/>
  <c r="F8" i="3" a="1"/>
  <c r="F8" i="3" s="1"/>
  <c r="L9" i="3" a="1"/>
  <c r="L9" i="3" s="1"/>
  <c r="L8" i="3" a="1"/>
  <c r="L8" i="3" s="1"/>
  <c r="R9" i="3" a="1"/>
  <c r="R9" i="3" s="1"/>
  <c r="R8" i="3" a="1"/>
  <c r="R8" i="3" s="1"/>
  <c r="X9" i="3" a="1"/>
  <c r="X9" i="3" s="1"/>
  <c r="X8" i="3" a="1"/>
  <c r="X8" i="3" s="1"/>
  <c r="AD9" i="3" a="1"/>
  <c r="AD9" i="3" s="1"/>
  <c r="AD8" i="3" a="1"/>
  <c r="AD8" i="3" s="1"/>
  <c r="AJ9" i="3" a="1"/>
  <c r="AJ9" i="3" s="1"/>
  <c r="AJ8" i="3" a="1"/>
  <c r="AJ8" i="3" s="1"/>
  <c r="G33" i="3"/>
  <c r="G9" i="3" a="1"/>
  <c r="G9" i="3" s="1"/>
  <c r="G8" i="3" a="1"/>
  <c r="G8" i="3" s="1"/>
  <c r="M8" i="3" a="1"/>
  <c r="M8" i="3" s="1"/>
  <c r="M9" i="3" a="1"/>
  <c r="M9" i="3" s="1"/>
  <c r="S9" i="3" a="1"/>
  <c r="S9" i="3" s="1"/>
  <c r="S8" i="3" a="1"/>
  <c r="S8" i="3" s="1"/>
  <c r="Y8" i="3" a="1"/>
  <c r="Y8" i="3" s="1"/>
  <c r="Y9" i="3" a="1"/>
  <c r="Y9" i="3" s="1"/>
  <c r="AE9" i="3" a="1"/>
  <c r="AE9" i="3" s="1"/>
  <c r="AE8" i="3" a="1"/>
  <c r="AE8" i="3" s="1"/>
  <c r="AK9" i="3" a="1"/>
  <c r="AK9" i="3" s="1"/>
  <c r="AK8" i="3" a="1"/>
  <c r="AK8" i="3" s="1"/>
  <c r="V33" i="3"/>
  <c r="AB33" i="3"/>
  <c r="N33" i="3"/>
  <c r="O33" i="3"/>
  <c r="AA33" i="3"/>
  <c r="F42" i="4" a="1"/>
  <c r="F42" i="4" s="1"/>
  <c r="C43" i="4" a="1"/>
  <c r="C43" i="4" s="1"/>
  <c r="C49" i="4" a="1"/>
  <c r="C49" i="4" s="1"/>
  <c r="C44" i="4" a="1"/>
  <c r="C44" i="4" s="1"/>
  <c r="C50" i="4" a="1"/>
  <c r="C50" i="4" s="1"/>
  <c r="C45" i="4" a="1"/>
  <c r="C45" i="4" s="1"/>
  <c r="C41" i="4" a="1"/>
  <c r="C41" i="4" s="1"/>
  <c r="C47" i="4" a="1"/>
  <c r="C47" i="4" s="1"/>
  <c r="F48" i="4" a="1"/>
  <c r="F48" i="4" s="1"/>
  <c r="AD33" i="3"/>
  <c r="E49" i="4" a="1"/>
  <c r="E49" i="4" s="1"/>
  <c r="E43" i="4" a="1"/>
  <c r="E43" i="4" s="1"/>
  <c r="L49" i="4" a="1"/>
  <c r="L49" i="4" s="1"/>
  <c r="B42" i="4" a="1"/>
  <c r="B42" i="4" s="1"/>
  <c r="N41" i="4" a="1"/>
  <c r="N41" i="4" s="1"/>
  <c r="B50" i="4" a="1"/>
  <c r="B50" i="4" s="1"/>
  <c r="E46" i="4" a="1"/>
  <c r="E46" i="4" s="1"/>
  <c r="T33" i="3"/>
  <c r="E45" i="4" a="1"/>
  <c r="E45" i="4" s="1"/>
  <c r="E50" i="4" a="1"/>
  <c r="E50" i="4" s="1"/>
  <c r="E44" i="4" a="1"/>
  <c r="E44" i="4" s="1"/>
  <c r="J42" i="4" a="1"/>
  <c r="J42" i="4" s="1"/>
  <c r="G48" i="4" a="1"/>
  <c r="G48" i="4" s="1"/>
  <c r="E48" i="4" a="1"/>
  <c r="E48" i="4" s="1"/>
  <c r="E42" i="4" a="1"/>
  <c r="E42" i="4" s="1"/>
  <c r="L42" i="4" a="1"/>
  <c r="L42" i="4" s="1"/>
  <c r="AC33" i="3"/>
  <c r="AJ33" i="3"/>
  <c r="AI33" i="3"/>
  <c r="R33" i="3"/>
  <c r="Q33" i="3"/>
  <c r="AG33" i="3"/>
  <c r="X33" i="3"/>
  <c r="L33" i="3"/>
  <c r="K33" i="3"/>
  <c r="H33" i="3"/>
  <c r="AK33" i="3"/>
  <c r="AE33" i="3"/>
  <c r="Y33" i="3"/>
  <c r="S33" i="3"/>
  <c r="M33" i="3"/>
  <c r="F33" i="3"/>
  <c r="D16" i="3" l="1"/>
  <c r="D18" i="3" s="1" a="1"/>
  <c r="D18" i="3" s="1"/>
  <c r="G43" i="4" a="1"/>
  <c r="G43" i="4" s="1"/>
  <c r="N49" i="4" a="1"/>
  <c r="N49" i="4" s="1"/>
  <c r="J43" i="4" a="1"/>
  <c r="J43" i="4" s="1"/>
  <c r="G49" i="4" a="1"/>
  <c r="G49" i="4" s="1"/>
  <c r="J49" i="4" a="1"/>
  <c r="J49" i="4" s="1"/>
  <c r="H49" i="4" a="1"/>
  <c r="H49" i="4" s="1"/>
  <c r="J48" i="4" a="1"/>
  <c r="J48" i="4" s="1"/>
  <c r="N47" i="4" a="1"/>
  <c r="N47" i="4" s="1"/>
  <c r="H42" i="4" a="1"/>
  <c r="H42" i="4" s="1"/>
  <c r="J50" i="4" a="1"/>
  <c r="J50" i="4" s="1"/>
  <c r="I45" i="4" a="1"/>
  <c r="I45" i="4" s="1"/>
  <c r="G42" i="4" a="1"/>
  <c r="G42" i="4" s="1"/>
  <c r="J46" i="4" a="1"/>
  <c r="J46" i="4" s="1"/>
  <c r="G45" i="4" a="1"/>
  <c r="G45" i="4" s="1"/>
  <c r="I46" i="4" a="1"/>
  <c r="I46" i="4" s="1"/>
  <c r="H48" i="4" a="1"/>
  <c r="H48" i="4" s="1"/>
  <c r="E47" i="4" a="1"/>
  <c r="E47" i="4" s="1"/>
  <c r="J44" i="4" a="1"/>
  <c r="J44" i="4" s="1"/>
  <c r="F41" i="4" a="1"/>
  <c r="F41" i="4" s="1"/>
  <c r="I41" i="4" a="1"/>
  <c r="I41" i="4" s="1"/>
  <c r="I44" i="4" a="1"/>
  <c r="I44" i="4" s="1"/>
  <c r="E41" i="4" a="1"/>
  <c r="E41" i="4" s="1"/>
  <c r="F44" i="4" a="1"/>
  <c r="F44" i="4" s="1"/>
  <c r="F43" i="4" a="1"/>
  <c r="F43" i="4" s="1"/>
  <c r="I50" i="4" a="1"/>
  <c r="I50" i="4" s="1"/>
  <c r="F50" i="4" a="1"/>
  <c r="F50" i="4" s="1"/>
  <c r="N45" i="4" a="1"/>
  <c r="N45" i="4" s="1"/>
  <c r="F49" i="4" a="1"/>
  <c r="F49" i="4" s="1"/>
  <c r="I49" i="4" a="1"/>
  <c r="I49" i="4" s="1"/>
  <c r="N50" i="4" a="1"/>
  <c r="N50" i="4" s="1"/>
  <c r="F45" i="4" a="1"/>
  <c r="F45" i="4" s="1"/>
  <c r="N43" i="4" a="1"/>
  <c r="N43" i="4" s="1"/>
  <c r="N44" i="4" a="1"/>
  <c r="N44" i="4" s="1"/>
  <c r="F46" i="4" a="1"/>
  <c r="F46" i="4" s="1"/>
  <c r="C46" i="4" a="1"/>
  <c r="C46" i="4" s="1"/>
  <c r="F47" i="4" a="1"/>
  <c r="F47" i="4" s="1"/>
  <c r="I42" i="4" a="1"/>
  <c r="I42" i="4" s="1"/>
  <c r="I48" i="4" a="1"/>
  <c r="I48" i="4" s="1"/>
  <c r="G41" i="4" l="1" a="1"/>
  <c r="G41" i="4" s="1"/>
  <c r="H50" i="4" a="1"/>
  <c r="H50" i="4" s="1"/>
  <c r="H45" i="4" a="1"/>
  <c r="H45" i="4" s="1"/>
  <c r="J47" i="4" a="1"/>
  <c r="J47" i="4" s="1"/>
  <c r="G50" i="4" a="1"/>
  <c r="G50" i="4" s="1"/>
  <c r="H44" i="4" a="1"/>
  <c r="H44" i="4" s="1"/>
  <c r="I47" i="4" a="1"/>
  <c r="I47" i="4" s="1"/>
  <c r="G47" i="4" a="1"/>
  <c r="G47" i="4" s="1"/>
  <c r="H47" i="4" a="1"/>
  <c r="H47" i="4" s="1"/>
  <c r="J45" i="4" a="1"/>
  <c r="J45" i="4" s="1"/>
  <c r="H43" i="4" a="1"/>
  <c r="H43" i="4" s="1"/>
  <c r="G46" i="4" a="1"/>
  <c r="G46" i="4" s="1"/>
  <c r="H46" i="4" a="1"/>
  <c r="H46" i="4" s="1"/>
  <c r="G44" i="4" a="1"/>
  <c r="G44" i="4" s="1"/>
  <c r="I43" i="4" a="1"/>
  <c r="I43" i="4" s="1"/>
  <c r="J41" i="4" a="1"/>
  <c r="J41" i="4" s="1"/>
  <c r="H41" i="4" a="1"/>
  <c r="H41" i="4" s="1"/>
  <c r="L45" i="4" a="1"/>
  <c r="L45" i="4" s="1"/>
  <c r="L41" i="4" a="1"/>
  <c r="L41" i="4" s="1"/>
  <c r="L47" i="4" a="1"/>
  <c r="L47" i="4" s="1"/>
  <c r="L50" i="4" a="1"/>
  <c r="L50" i="4" s="1"/>
  <c r="L48" i="4" a="1"/>
  <c r="L48" i="4" s="1"/>
  <c r="L46" i="4" a="1"/>
  <c r="L46" i="4" s="1"/>
  <c r="F37" i="4" a="1"/>
  <c r="F37" i="4" s="1"/>
  <c r="F38" i="4" a="1"/>
  <c r="F38" i="4" s="1"/>
  <c r="F39" i="4" a="1"/>
  <c r="F39" i="4" s="1"/>
  <c r="F40" i="4" a="1"/>
  <c r="F40" i="4" s="1"/>
  <c r="M3" i="4" a="1"/>
  <c r="M3" i="4" s="1"/>
  <c r="M4" i="4" a="1"/>
  <c r="M4" i="4" s="1"/>
  <c r="M5" i="4" a="1"/>
  <c r="M5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N36" i="4" a="1"/>
  <c r="N36" i="4" s="1"/>
  <c r="M37" i="4" a="1"/>
  <c r="M37" i="4" s="1"/>
  <c r="N37" i="4" a="1"/>
  <c r="N37" i="4" s="1"/>
  <c r="M38" i="4" a="1"/>
  <c r="M38" i="4" s="1"/>
  <c r="N38" i="4" a="1"/>
  <c r="N38" i="4" s="1"/>
  <c r="M39" i="4" a="1"/>
  <c r="M39" i="4" s="1"/>
  <c r="N39" i="4" a="1"/>
  <c r="N39" i="4" s="1"/>
  <c r="M40" i="4" a="1"/>
  <c r="M40" i="4" s="1"/>
  <c r="N40" i="4" a="1"/>
  <c r="N40" i="4" s="1"/>
  <c r="M2" i="4" a="1"/>
  <c r="M2" i="4" s="1"/>
  <c r="L44" i="4" l="1" a="1"/>
  <c r="L44" i="4" s="1"/>
  <c r="L43" i="4" a="1"/>
  <c r="L43" i="4" s="1"/>
  <c r="F36" i="4" a="1"/>
  <c r="F36" i="4" s="1"/>
  <c r="C36" i="4" l="1" a="1"/>
  <c r="C36" i="4" s="1"/>
  <c r="D36" i="4" a="1"/>
  <c r="D36" i="4" s="1"/>
  <c r="E36" i="4" a="1"/>
  <c r="E36" i="4" s="1"/>
  <c r="G36" i="4" a="1"/>
  <c r="G36" i="4" s="1"/>
  <c r="H36" i="4" a="1"/>
  <c r="H36" i="4" s="1"/>
  <c r="I36" i="4" a="1"/>
  <c r="I36" i="4" s="1"/>
  <c r="J36" i="4" a="1"/>
  <c r="J36" i="4" s="1"/>
  <c r="C37" i="4" a="1"/>
  <c r="C37" i="4" s="1"/>
  <c r="D37" i="4" a="1"/>
  <c r="D37" i="4" s="1"/>
  <c r="E37" i="4" a="1"/>
  <c r="E37" i="4" s="1"/>
  <c r="G37" i="4" a="1"/>
  <c r="G37" i="4" s="1"/>
  <c r="H37" i="4" a="1"/>
  <c r="H37" i="4" s="1"/>
  <c r="I37" i="4" a="1"/>
  <c r="I37" i="4" s="1"/>
  <c r="J37" i="4" a="1"/>
  <c r="J37" i="4" s="1"/>
  <c r="C38" i="4" a="1"/>
  <c r="C38" i="4" s="1"/>
  <c r="D38" i="4" a="1"/>
  <c r="D38" i="4" s="1"/>
  <c r="E38" i="4" a="1"/>
  <c r="E38" i="4" s="1"/>
  <c r="G38" i="4" a="1"/>
  <c r="G38" i="4" s="1"/>
  <c r="H38" i="4" a="1"/>
  <c r="H38" i="4" s="1"/>
  <c r="I38" i="4" a="1"/>
  <c r="I38" i="4" s="1"/>
  <c r="J38" i="4" a="1"/>
  <c r="J38" i="4" s="1"/>
  <c r="C39" i="4" a="1"/>
  <c r="C39" i="4" s="1"/>
  <c r="D39" i="4" a="1"/>
  <c r="D39" i="4" s="1"/>
  <c r="E39" i="4" a="1"/>
  <c r="E39" i="4" s="1"/>
  <c r="G39" i="4" a="1"/>
  <c r="G39" i="4" s="1"/>
  <c r="H39" i="4" a="1"/>
  <c r="H39" i="4" s="1"/>
  <c r="I39" i="4" a="1"/>
  <c r="I39" i="4" s="1"/>
  <c r="J39" i="4" a="1"/>
  <c r="J39" i="4" s="1"/>
  <c r="C40" i="4" a="1"/>
  <c r="C40" i="4" s="1"/>
  <c r="D40" i="4" a="1"/>
  <c r="D40" i="4" s="1"/>
  <c r="E40" i="4" a="1"/>
  <c r="E40" i="4" s="1"/>
  <c r="G40" i="4" a="1"/>
  <c r="G40" i="4" s="1"/>
  <c r="H40" i="4" a="1"/>
  <c r="H40" i="4" s="1"/>
  <c r="I40" i="4" a="1"/>
  <c r="I40" i="4" s="1"/>
  <c r="J40" i="4" a="1"/>
  <c r="J40" i="4" s="1"/>
  <c r="D35" i="4" a="1"/>
  <c r="D35" i="4" s="1"/>
  <c r="D3" i="4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2" i="4" a="1"/>
  <c r="D22" i="4" s="1"/>
  <c r="D23" i="4" a="1"/>
  <c r="D23" i="4" s="1"/>
  <c r="D24" i="4" a="1"/>
  <c r="D24" i="4" s="1"/>
  <c r="D25" i="4" a="1"/>
  <c r="D25" i="4" s="1"/>
  <c r="D26" i="4" a="1"/>
  <c r="D26" i="4" s="1"/>
  <c r="D27" i="4" a="1"/>
  <c r="D27" i="4" s="1"/>
  <c r="D28" i="4" a="1"/>
  <c r="D28" i="4" s="1"/>
  <c r="D29" i="4" a="1"/>
  <c r="D29" i="4" s="1"/>
  <c r="D30" i="4" a="1"/>
  <c r="D30" i="4" s="1"/>
  <c r="D31" i="4" a="1"/>
  <c r="D31" i="4" s="1"/>
  <c r="D32" i="4" a="1"/>
  <c r="D32" i="4" s="1"/>
  <c r="D33" i="4" a="1"/>
  <c r="D33" i="4" s="1"/>
  <c r="D34" i="4" a="1"/>
  <c r="D34" i="4" s="1"/>
  <c r="D2" i="4" a="1"/>
  <c r="D2" i="4" s="1"/>
  <c r="L36" i="4" a="1"/>
  <c r="L36" i="4" s="1"/>
  <c r="L37" i="4" a="1"/>
  <c r="L37" i="4" s="1"/>
  <c r="L38" i="4" a="1"/>
  <c r="L38" i="4" s="1"/>
  <c r="L39" i="4" a="1"/>
  <c r="L39" i="4" s="1"/>
  <c r="L40" i="4" a="1"/>
  <c r="L40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 s="1"/>
  <c r="B31" i="4" a="1"/>
  <c r="B31" i="4" s="1"/>
  <c r="B32" i="4" a="1"/>
  <c r="B32" i="4" s="1"/>
  <c r="B33" i="4" a="1"/>
  <c r="B33" i="4" s="1"/>
  <c r="B34" i="4" a="1"/>
  <c r="B34" i="4" s="1"/>
  <c r="B35" i="4" a="1"/>
  <c r="B35" i="4" s="1"/>
  <c r="B36" i="4" a="1"/>
  <c r="B36" i="4" s="1"/>
  <c r="B37" i="4" a="1"/>
  <c r="B37" i="4" s="1"/>
  <c r="B38" i="4" a="1"/>
  <c r="B38" i="4" s="1"/>
  <c r="B39" i="4" a="1"/>
  <c r="B39" i="4" s="1"/>
  <c r="B40" i="4" a="1"/>
  <c r="B40" i="4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2" i="4" a="1"/>
  <c r="B2" i="4" s="1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AK22" i="3"/>
  <c r="AK39" i="3" s="1"/>
  <c r="AJ22" i="3"/>
  <c r="AJ39" i="3" s="1"/>
  <c r="AI22" i="3"/>
  <c r="AI39" i="3" s="1"/>
  <c r="AH22" i="3"/>
  <c r="AH39" i="3" s="1"/>
  <c r="AG22" i="3"/>
  <c r="AG39" i="3" s="1"/>
  <c r="AF22" i="3"/>
  <c r="AF39" i="3" s="1"/>
  <c r="AE22" i="3"/>
  <c r="AE39" i="3" s="1"/>
  <c r="AD22" i="3"/>
  <c r="AD39" i="3" s="1"/>
  <c r="AC22" i="3"/>
  <c r="AC39" i="3" s="1"/>
  <c r="AB22" i="3"/>
  <c r="AB39" i="3" s="1"/>
  <c r="AA22" i="3"/>
  <c r="AA39" i="3" s="1"/>
  <c r="Z22" i="3"/>
  <c r="Z39" i="3" s="1"/>
  <c r="Y22" i="3"/>
  <c r="Y39" i="3" s="1"/>
  <c r="X22" i="3"/>
  <c r="X39" i="3" s="1"/>
  <c r="W22" i="3"/>
  <c r="W39" i="3" s="1"/>
  <c r="V22" i="3"/>
  <c r="V39" i="3" s="1"/>
  <c r="U22" i="3"/>
  <c r="U39" i="3" s="1"/>
  <c r="T22" i="3"/>
  <c r="T39" i="3" s="1"/>
  <c r="S22" i="3"/>
  <c r="S39" i="3" s="1"/>
  <c r="R22" i="3"/>
  <c r="R39" i="3" s="1"/>
  <c r="Q22" i="3"/>
  <c r="Q39" i="3" s="1"/>
  <c r="P22" i="3"/>
  <c r="P39" i="3" s="1"/>
  <c r="O22" i="3"/>
  <c r="O39" i="3" s="1"/>
  <c r="N22" i="3"/>
  <c r="N39" i="3" s="1"/>
  <c r="M22" i="3"/>
  <c r="M39" i="3" s="1"/>
  <c r="L22" i="3"/>
  <c r="L39" i="3" s="1"/>
  <c r="K22" i="3"/>
  <c r="K39" i="3" s="1"/>
  <c r="J22" i="3"/>
  <c r="J39" i="3" s="1"/>
  <c r="I22" i="3"/>
  <c r="I39" i="3" s="1"/>
  <c r="H22" i="3"/>
  <c r="H39" i="3" s="1"/>
  <c r="G22" i="3"/>
  <c r="G39" i="3" s="1"/>
  <c r="AK21" i="3"/>
  <c r="AK38" i="3" s="1"/>
  <c r="AJ21" i="3"/>
  <c r="AJ38" i="3" s="1"/>
  <c r="AI21" i="3"/>
  <c r="AI38" i="3" s="1"/>
  <c r="AH21" i="3"/>
  <c r="AH38" i="3" s="1"/>
  <c r="AG21" i="3"/>
  <c r="AG38" i="3" s="1"/>
  <c r="AF21" i="3"/>
  <c r="AF38" i="3" s="1"/>
  <c r="AE21" i="3"/>
  <c r="AE38" i="3" s="1"/>
  <c r="AD21" i="3"/>
  <c r="AD38" i="3" s="1"/>
  <c r="AC21" i="3"/>
  <c r="AC38" i="3" s="1"/>
  <c r="AB21" i="3"/>
  <c r="AB38" i="3" s="1"/>
  <c r="AA21" i="3"/>
  <c r="AA38" i="3" s="1"/>
  <c r="Z21" i="3"/>
  <c r="Z38" i="3" s="1"/>
  <c r="Y21" i="3"/>
  <c r="Y38" i="3" s="1"/>
  <c r="X21" i="3"/>
  <c r="X38" i="3" s="1"/>
  <c r="W21" i="3"/>
  <c r="W38" i="3" s="1"/>
  <c r="V21" i="3"/>
  <c r="V38" i="3" s="1"/>
  <c r="U21" i="3"/>
  <c r="U38" i="3" s="1"/>
  <c r="T21" i="3"/>
  <c r="T38" i="3" s="1"/>
  <c r="S21" i="3"/>
  <c r="S38" i="3" s="1"/>
  <c r="R21" i="3"/>
  <c r="R38" i="3" s="1"/>
  <c r="Q21" i="3"/>
  <c r="Q38" i="3" s="1"/>
  <c r="P21" i="3"/>
  <c r="P38" i="3" s="1"/>
  <c r="O21" i="3"/>
  <c r="O38" i="3" s="1"/>
  <c r="N21" i="3"/>
  <c r="N38" i="3" s="1"/>
  <c r="M21" i="3"/>
  <c r="M38" i="3" s="1"/>
  <c r="L21" i="3"/>
  <c r="L38" i="3" s="1"/>
  <c r="K21" i="3"/>
  <c r="K38" i="3" s="1"/>
  <c r="J21" i="3"/>
  <c r="J38" i="3" s="1"/>
  <c r="I21" i="3"/>
  <c r="I38" i="3" s="1"/>
  <c r="H21" i="3"/>
  <c r="H38" i="3" s="1"/>
  <c r="G21" i="3"/>
  <c r="G38" i="3" s="1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R24" i="3" l="1"/>
  <c r="R41" i="3" s="1"/>
  <c r="R28" i="3"/>
  <c r="R26" i="3"/>
  <c r="R27" i="3"/>
  <c r="X24" i="3"/>
  <c r="X41" i="3" s="1"/>
  <c r="X28" i="3"/>
  <c r="X26" i="3"/>
  <c r="X27" i="3"/>
  <c r="AD24" i="3"/>
  <c r="AD41" i="3" s="1"/>
  <c r="AD26" i="3"/>
  <c r="AD28" i="3"/>
  <c r="AD29" i="3"/>
  <c r="AD27" i="3"/>
  <c r="AJ24" i="3"/>
  <c r="AJ41" i="3" s="1"/>
  <c r="AJ28" i="3"/>
  <c r="AJ26" i="3"/>
  <c r="AJ27" i="3"/>
  <c r="L24" i="3"/>
  <c r="L41" i="3" s="1"/>
  <c r="L28" i="3"/>
  <c r="L26" i="3"/>
  <c r="L27" i="3"/>
  <c r="L29" i="3"/>
  <c r="AK24" i="3"/>
  <c r="AK41" i="3" s="1"/>
  <c r="AK26" i="3"/>
  <c r="AK27" i="3"/>
  <c r="AK29" i="3"/>
  <c r="AK28" i="3"/>
  <c r="AF24" i="3"/>
  <c r="AF41" i="3" s="1"/>
  <c r="AF28" i="3"/>
  <c r="AF26" i="3"/>
  <c r="AF27" i="3"/>
  <c r="Y24" i="3"/>
  <c r="Y41" i="3" s="1"/>
  <c r="Y28" i="3"/>
  <c r="Y26" i="3"/>
  <c r="Y27" i="3"/>
  <c r="N24" i="3"/>
  <c r="N41" i="3" s="1"/>
  <c r="N27" i="3"/>
  <c r="N29" i="3"/>
  <c r="N28" i="3"/>
  <c r="N26" i="3"/>
  <c r="U24" i="3"/>
  <c r="U41" i="3" s="1"/>
  <c r="U27" i="3"/>
  <c r="U28" i="3"/>
  <c r="U26" i="3"/>
  <c r="AA24" i="3"/>
  <c r="AA41" i="3" s="1"/>
  <c r="AA29" i="3"/>
  <c r="AA27" i="3"/>
  <c r="AA28" i="3"/>
  <c r="AA26" i="3"/>
  <c r="AG24" i="3"/>
  <c r="AG41" i="3" s="1"/>
  <c r="AG27" i="3"/>
  <c r="AG28" i="3"/>
  <c r="AG26" i="3"/>
  <c r="G24" i="3"/>
  <c r="G41" i="3" s="1"/>
  <c r="G28" i="3"/>
  <c r="G26" i="3"/>
  <c r="G27" i="3"/>
  <c r="S24" i="3"/>
  <c r="S41" i="3" s="1"/>
  <c r="S29" i="3"/>
  <c r="S28" i="3"/>
  <c r="S26" i="3"/>
  <c r="S27" i="3"/>
  <c r="H24" i="3"/>
  <c r="H41" i="3" s="1"/>
  <c r="H27" i="3"/>
  <c r="H28" i="3"/>
  <c r="H26" i="3"/>
  <c r="Z24" i="3"/>
  <c r="Z41" i="3" s="1"/>
  <c r="Z26" i="3"/>
  <c r="Z27" i="3"/>
  <c r="Z28" i="3"/>
  <c r="O24" i="3"/>
  <c r="O41" i="3" s="1"/>
  <c r="O29" i="3"/>
  <c r="O27" i="3"/>
  <c r="O28" i="3"/>
  <c r="O26" i="3"/>
  <c r="P24" i="3"/>
  <c r="P41" i="3" s="1"/>
  <c r="P28" i="3"/>
  <c r="P27" i="3"/>
  <c r="P26" i="3"/>
  <c r="AB24" i="3"/>
  <c r="AB41" i="3" s="1"/>
  <c r="AB29" i="3"/>
  <c r="AB28" i="3"/>
  <c r="AB27" i="3"/>
  <c r="AB26" i="3"/>
  <c r="AH24" i="3"/>
  <c r="AH41" i="3" s="1"/>
  <c r="AH26" i="3"/>
  <c r="AH28" i="3"/>
  <c r="AH27" i="3"/>
  <c r="M24" i="3"/>
  <c r="M41" i="3" s="1"/>
  <c r="M29" i="3"/>
  <c r="M28" i="3"/>
  <c r="M26" i="3"/>
  <c r="M27" i="3"/>
  <c r="AE24" i="3"/>
  <c r="AE41" i="3" s="1"/>
  <c r="AE29" i="3"/>
  <c r="AE28" i="3"/>
  <c r="AE26" i="3"/>
  <c r="AE27" i="3"/>
  <c r="T24" i="3"/>
  <c r="T41" i="3" s="1"/>
  <c r="T26" i="3"/>
  <c r="T27" i="3"/>
  <c r="T29" i="3"/>
  <c r="T28" i="3"/>
  <c r="I24" i="3"/>
  <c r="I41" i="3" s="1"/>
  <c r="I27" i="3"/>
  <c r="I29" i="3"/>
  <c r="I28" i="3"/>
  <c r="I26" i="3"/>
  <c r="J24" i="3"/>
  <c r="J41" i="3" s="1"/>
  <c r="J28" i="3"/>
  <c r="J27" i="3"/>
  <c r="J26" i="3"/>
  <c r="V24" i="3"/>
  <c r="V41" i="3" s="1"/>
  <c r="V28" i="3"/>
  <c r="V27" i="3"/>
  <c r="V26" i="3"/>
  <c r="K24" i="3"/>
  <c r="K41" i="3" s="1"/>
  <c r="K28" i="3"/>
  <c r="K26" i="3"/>
  <c r="K27" i="3"/>
  <c r="K29" i="3"/>
  <c r="Q24" i="3"/>
  <c r="Q41" i="3" s="1"/>
  <c r="Q26" i="3"/>
  <c r="Q28" i="3"/>
  <c r="Q27" i="3"/>
  <c r="W24" i="3"/>
  <c r="W41" i="3" s="1"/>
  <c r="W27" i="3"/>
  <c r="W26" i="3"/>
  <c r="W28" i="3"/>
  <c r="AC24" i="3"/>
  <c r="AC41" i="3" s="1"/>
  <c r="AC27" i="3"/>
  <c r="AC26" i="3"/>
  <c r="AC28" i="3"/>
  <c r="AI24" i="3"/>
  <c r="AI41" i="3" s="1"/>
  <c r="AI27" i="3"/>
  <c r="AI26" i="3"/>
  <c r="AI28" i="3"/>
  <c r="W42" i="3"/>
  <c r="F21" i="4" a="1"/>
  <c r="F21" i="4" s="1"/>
  <c r="J42" i="3"/>
  <c r="F8" i="4" a="1"/>
  <c r="F8" i="4" s="1"/>
  <c r="P42" i="3"/>
  <c r="F14" i="4" a="1"/>
  <c r="F14" i="4" s="1"/>
  <c r="V42" i="3"/>
  <c r="F20" i="4" a="1"/>
  <c r="F20" i="4" s="1"/>
  <c r="AB42" i="3"/>
  <c r="F26" i="4" a="1"/>
  <c r="F26" i="4" s="1"/>
  <c r="AH42" i="3"/>
  <c r="F32" i="4" a="1"/>
  <c r="F32" i="4" s="1"/>
  <c r="L50" i="3"/>
  <c r="N10" i="4" a="1"/>
  <c r="N10" i="4" s="1"/>
  <c r="R50" i="3"/>
  <c r="N16" i="4" a="1"/>
  <c r="N16" i="4" s="1"/>
  <c r="X50" i="3"/>
  <c r="N22" i="4" a="1"/>
  <c r="N22" i="4" s="1"/>
  <c r="AD50" i="3"/>
  <c r="N28" i="4" a="1"/>
  <c r="N28" i="4" s="1"/>
  <c r="AJ50" i="3"/>
  <c r="N34" i="4" a="1"/>
  <c r="N34" i="4" s="1"/>
  <c r="C30" i="4" a="1"/>
  <c r="C30" i="4" s="1"/>
  <c r="E28" i="4" a="1"/>
  <c r="E28" i="4" s="1"/>
  <c r="C25" i="4" a="1"/>
  <c r="C25" i="4" s="1"/>
  <c r="C19" i="4" a="1"/>
  <c r="C19" i="4" s="1"/>
  <c r="C13" i="4" a="1"/>
  <c r="C13" i="4" s="1"/>
  <c r="C7" i="4" a="1"/>
  <c r="C7" i="4" s="1"/>
  <c r="C35" i="4" a="1"/>
  <c r="C35" i="4" s="1"/>
  <c r="K42" i="3"/>
  <c r="F9" i="4" a="1"/>
  <c r="F9" i="4" s="1"/>
  <c r="Q42" i="3"/>
  <c r="F15" i="4" a="1"/>
  <c r="F15" i="4" s="1"/>
  <c r="AC42" i="3"/>
  <c r="F27" i="4" a="1"/>
  <c r="F27" i="4" s="1"/>
  <c r="AI42" i="3"/>
  <c r="F33" i="4" a="1"/>
  <c r="F33" i="4" s="1"/>
  <c r="G50" i="3"/>
  <c r="N5" i="4" a="1"/>
  <c r="N5" i="4" s="1"/>
  <c r="M50" i="3"/>
  <c r="N11" i="4" a="1"/>
  <c r="N11" i="4" s="1"/>
  <c r="S50" i="3"/>
  <c r="N17" i="4" a="1"/>
  <c r="N17" i="4" s="1"/>
  <c r="Y50" i="3"/>
  <c r="N23" i="4" a="1"/>
  <c r="N23" i="4" s="1"/>
  <c r="AE50" i="3"/>
  <c r="N29" i="4" a="1"/>
  <c r="N29" i="4" s="1"/>
  <c r="AK50" i="3"/>
  <c r="N35" i="4" a="1"/>
  <c r="N35" i="4" s="1"/>
  <c r="C29" i="4" a="1"/>
  <c r="C29" i="4" s="1"/>
  <c r="C24" i="4" a="1"/>
  <c r="C24" i="4" s="1"/>
  <c r="C18" i="4" a="1"/>
  <c r="C18" i="4" s="1"/>
  <c r="E16" i="4" a="1"/>
  <c r="E16" i="4" s="1"/>
  <c r="C12" i="4" a="1"/>
  <c r="C12" i="4" s="1"/>
  <c r="C6" i="4" a="1"/>
  <c r="C6" i="4" s="1"/>
  <c r="L42" i="3"/>
  <c r="F10" i="4" a="1"/>
  <c r="F10" i="4" s="1"/>
  <c r="R42" i="3"/>
  <c r="F16" i="4" a="1"/>
  <c r="F16" i="4" s="1"/>
  <c r="X42" i="3"/>
  <c r="F22" i="4" a="1"/>
  <c r="F22" i="4" s="1"/>
  <c r="AD42" i="3"/>
  <c r="F28" i="4" a="1"/>
  <c r="F28" i="4" s="1"/>
  <c r="AJ42" i="3"/>
  <c r="F34" i="4" a="1"/>
  <c r="F34" i="4" s="1"/>
  <c r="H50" i="3"/>
  <c r="N6" i="4" a="1"/>
  <c r="N6" i="4" s="1"/>
  <c r="N50" i="3"/>
  <c r="N12" i="4" a="1"/>
  <c r="N12" i="4" s="1"/>
  <c r="T50" i="3"/>
  <c r="N18" i="4" a="1"/>
  <c r="N18" i="4" s="1"/>
  <c r="Z50" i="3"/>
  <c r="N24" i="4" a="1"/>
  <c r="N24" i="4" s="1"/>
  <c r="AF50" i="3"/>
  <c r="N30" i="4" a="1"/>
  <c r="N30" i="4" s="1"/>
  <c r="C34" i="4" a="1"/>
  <c r="C34" i="4" s="1"/>
  <c r="C28" i="4" a="1"/>
  <c r="C28" i="4" s="1"/>
  <c r="C23" i="4" a="1"/>
  <c r="C23" i="4" s="1"/>
  <c r="C17" i="4" a="1"/>
  <c r="C17" i="4" s="1"/>
  <c r="C11" i="4" a="1"/>
  <c r="C11" i="4" s="1"/>
  <c r="G42" i="3"/>
  <c r="F5" i="4" a="1"/>
  <c r="F5" i="4" s="1"/>
  <c r="M42" i="3"/>
  <c r="F11" i="4" a="1"/>
  <c r="F11" i="4" s="1"/>
  <c r="S42" i="3"/>
  <c r="F17" i="4" a="1"/>
  <c r="F17" i="4" s="1"/>
  <c r="Y42" i="3"/>
  <c r="F23" i="4" a="1"/>
  <c r="F23" i="4" s="1"/>
  <c r="AE42" i="3"/>
  <c r="F29" i="4" a="1"/>
  <c r="F29" i="4" s="1"/>
  <c r="I50" i="3"/>
  <c r="N7" i="4" a="1"/>
  <c r="N7" i="4" s="1"/>
  <c r="O50" i="3"/>
  <c r="N13" i="4" a="1"/>
  <c r="N13" i="4" s="1"/>
  <c r="U50" i="3"/>
  <c r="N19" i="4" a="1"/>
  <c r="N19" i="4" s="1"/>
  <c r="AA50" i="3"/>
  <c r="N25" i="4" a="1"/>
  <c r="N25" i="4" s="1"/>
  <c r="AG50" i="3"/>
  <c r="N31" i="4" a="1"/>
  <c r="N31" i="4" s="1"/>
  <c r="C33" i="4" a="1"/>
  <c r="C33" i="4" s="1"/>
  <c r="C27" i="4" a="1"/>
  <c r="C27" i="4" s="1"/>
  <c r="C22" i="4" a="1"/>
  <c r="C22" i="4" s="1"/>
  <c r="C16" i="4" a="1"/>
  <c r="C16" i="4" s="1"/>
  <c r="C10" i="4" a="1"/>
  <c r="C10" i="4" s="1"/>
  <c r="C5" i="4" a="1"/>
  <c r="C5" i="4" s="1"/>
  <c r="H42" i="3"/>
  <c r="F6" i="4" a="1"/>
  <c r="F6" i="4" s="1"/>
  <c r="N42" i="3"/>
  <c r="F12" i="4" a="1"/>
  <c r="F12" i="4" s="1"/>
  <c r="T42" i="3"/>
  <c r="F18" i="4" a="1"/>
  <c r="F18" i="4" s="1"/>
  <c r="Z42" i="3"/>
  <c r="F24" i="4" a="1"/>
  <c r="F24" i="4" s="1"/>
  <c r="AF42" i="3"/>
  <c r="F30" i="4" a="1"/>
  <c r="F30" i="4" s="1"/>
  <c r="J50" i="3"/>
  <c r="N8" i="4" a="1"/>
  <c r="N8" i="4" s="1"/>
  <c r="P50" i="3"/>
  <c r="N14" i="4" a="1"/>
  <c r="N14" i="4" s="1"/>
  <c r="V50" i="3"/>
  <c r="N20" i="4" a="1"/>
  <c r="N20" i="4" s="1"/>
  <c r="AB50" i="3"/>
  <c r="N26" i="4" a="1"/>
  <c r="N26" i="4" s="1"/>
  <c r="AH50" i="3"/>
  <c r="N32" i="4" a="1"/>
  <c r="N32" i="4" s="1"/>
  <c r="C32" i="4" a="1"/>
  <c r="C32" i="4" s="1"/>
  <c r="E30" i="4" a="1"/>
  <c r="E30" i="4" s="1"/>
  <c r="C21" i="4" a="1"/>
  <c r="C21" i="4" s="1"/>
  <c r="C15" i="4" a="1"/>
  <c r="C15" i="4" s="1"/>
  <c r="C9" i="4" a="1"/>
  <c r="C9" i="4" s="1"/>
  <c r="I42" i="3"/>
  <c r="F7" i="4" a="1"/>
  <c r="F7" i="4" s="1"/>
  <c r="O42" i="3"/>
  <c r="F13" i="4" a="1"/>
  <c r="F13" i="4" s="1"/>
  <c r="U42" i="3"/>
  <c r="F19" i="4" a="1"/>
  <c r="F19" i="4" s="1"/>
  <c r="AA42" i="3"/>
  <c r="F25" i="4" a="1"/>
  <c r="F25" i="4" s="1"/>
  <c r="AG42" i="3"/>
  <c r="F31" i="4" a="1"/>
  <c r="F31" i="4" s="1"/>
  <c r="K50" i="3"/>
  <c r="N9" i="4" a="1"/>
  <c r="N9" i="4" s="1"/>
  <c r="Q50" i="3"/>
  <c r="N15" i="4" a="1"/>
  <c r="N15" i="4" s="1"/>
  <c r="W50" i="3"/>
  <c r="N21" i="4" a="1"/>
  <c r="N21" i="4" s="1"/>
  <c r="AC50" i="3"/>
  <c r="N27" i="4" a="1"/>
  <c r="N27" i="4" s="1"/>
  <c r="AI50" i="3"/>
  <c r="N33" i="4" a="1"/>
  <c r="N33" i="4" s="1"/>
  <c r="C31" i="4" a="1"/>
  <c r="C31" i="4" s="1"/>
  <c r="E29" i="4" a="1"/>
  <c r="E29" i="4" s="1"/>
  <c r="C26" i="4" a="1"/>
  <c r="C26" i="4" s="1"/>
  <c r="C20" i="4" a="1"/>
  <c r="C20" i="4" s="1"/>
  <c r="E18" i="4" a="1"/>
  <c r="E18" i="4" s="1"/>
  <c r="C14" i="4" a="1"/>
  <c r="C14" i="4" s="1"/>
  <c r="C8" i="4" a="1"/>
  <c r="C8" i="4" s="1"/>
  <c r="E6" i="4" a="1"/>
  <c r="E6" i="4" s="1"/>
  <c r="AK42" i="3"/>
  <c r="F35" i="4" a="1"/>
  <c r="F35" i="4" s="1"/>
  <c r="E9" i="4" l="1" a="1"/>
  <c r="E9" i="4" s="1"/>
  <c r="E17" i="4" a="1"/>
  <c r="E17" i="4" s="1"/>
  <c r="E24" i="4" a="1"/>
  <c r="E24" i="4" s="1"/>
  <c r="E26" i="4" a="1"/>
  <c r="E26" i="4" s="1"/>
  <c r="E23" i="4" a="1"/>
  <c r="E23" i="4" s="1"/>
  <c r="E32" i="4" a="1"/>
  <c r="E32" i="4" s="1"/>
  <c r="E12" i="4" a="1"/>
  <c r="E12" i="4" s="1"/>
  <c r="E25" i="4" a="1"/>
  <c r="E25" i="4" s="1"/>
  <c r="E14" i="4" a="1"/>
  <c r="E14" i="4" s="1"/>
  <c r="E8" i="4" a="1"/>
  <c r="E8" i="4" s="1"/>
  <c r="E5" i="4" a="1"/>
  <c r="E5" i="4" s="1"/>
  <c r="E10" i="4" a="1"/>
  <c r="E10" i="4" s="1"/>
  <c r="E34" i="4" a="1"/>
  <c r="E34" i="4" s="1"/>
  <c r="E33" i="4" a="1"/>
  <c r="E33" i="4" s="1"/>
  <c r="E31" i="4" a="1"/>
  <c r="E31" i="4" s="1"/>
  <c r="E15" i="4" a="1"/>
  <c r="E15" i="4" s="1"/>
  <c r="E7" i="4" a="1"/>
  <c r="E7" i="4" s="1"/>
  <c r="E11" i="4" a="1"/>
  <c r="E11" i="4" s="1"/>
  <c r="E13" i="4" a="1"/>
  <c r="E13" i="4" s="1"/>
  <c r="E22" i="4" a="1"/>
  <c r="E22" i="4" s="1"/>
  <c r="E19" i="4" a="1"/>
  <c r="E19" i="4" s="1"/>
  <c r="E20" i="4" a="1"/>
  <c r="E20" i="4" s="1"/>
  <c r="E35" i="4" a="1"/>
  <c r="E35" i="4" s="1"/>
  <c r="E21" i="4" a="1"/>
  <c r="E21" i="4" s="1"/>
  <c r="E27" i="4" a="1"/>
  <c r="E27" i="4" s="1"/>
  <c r="L31" i="3"/>
  <c r="AF30" i="3"/>
  <c r="K30" i="4" s="1" a="1"/>
  <c r="K30" i="4" s="1"/>
  <c r="AF31" i="3"/>
  <c r="V30" i="3"/>
  <c r="K20" i="4" s="1" a="1"/>
  <c r="K20" i="4" s="1"/>
  <c r="V31" i="3"/>
  <c r="Z30" i="3"/>
  <c r="Z31" i="3"/>
  <c r="M30" i="3"/>
  <c r="K11" i="4" s="1" a="1"/>
  <c r="K11" i="4" s="1"/>
  <c r="M31" i="3"/>
  <c r="AJ30" i="3"/>
  <c r="K34" i="4" s="1" a="1"/>
  <c r="K34" i="4" s="1"/>
  <c r="AJ31" i="3"/>
  <c r="P31" i="3"/>
  <c r="T30" i="3"/>
  <c r="K18" i="4" s="1" a="1"/>
  <c r="K18" i="4" s="1"/>
  <c r="T31" i="3"/>
  <c r="G30" i="3"/>
  <c r="G31" i="3"/>
  <c r="G48" i="3" s="1"/>
  <c r="Q31" i="3"/>
  <c r="J30" i="3"/>
  <c r="J31" i="3"/>
  <c r="I30" i="3"/>
  <c r="K7" i="4" s="1" a="1"/>
  <c r="K7" i="4" s="1"/>
  <c r="I31" i="3"/>
  <c r="I48" i="3" s="1"/>
  <c r="W31" i="3"/>
  <c r="X31" i="3"/>
  <c r="O31" i="3"/>
  <c r="N30" i="3"/>
  <c r="N31" i="3"/>
  <c r="N48" i="3" s="1"/>
  <c r="K31" i="3"/>
  <c r="R31" i="3"/>
  <c r="AH30" i="3"/>
  <c r="AH31" i="3"/>
  <c r="H30" i="3"/>
  <c r="H31" i="3"/>
  <c r="H48" i="3" s="1"/>
  <c r="AB30" i="3"/>
  <c r="K26" i="4" s="1" a="1"/>
  <c r="K26" i="4" s="1"/>
  <c r="AB31" i="3"/>
  <c r="AC31" i="3"/>
  <c r="AD31" i="3"/>
  <c r="O30" i="3"/>
  <c r="K13" i="4" s="1" a="1"/>
  <c r="K13" i="4" s="1"/>
  <c r="R30" i="3"/>
  <c r="AD30" i="3"/>
  <c r="K28" i="4" s="1" a="1"/>
  <c r="K28" i="4" s="1"/>
  <c r="Q30" i="3"/>
  <c r="X30" i="3"/>
  <c r="W30" i="3"/>
  <c r="K21" i="4" s="1" a="1"/>
  <c r="K21" i="4" s="1"/>
  <c r="AE43" i="3"/>
  <c r="G29" i="4" a="1"/>
  <c r="G29" i="4" s="1"/>
  <c r="I43" i="3"/>
  <c r="G7" i="4" a="1"/>
  <c r="G7" i="4" s="1"/>
  <c r="AA44" i="3"/>
  <c r="H25" i="4" a="1"/>
  <c r="H25" i="4" s="1"/>
  <c r="AH43" i="3"/>
  <c r="G32" i="4" a="1"/>
  <c r="G32" i="4" s="1"/>
  <c r="S46" i="3"/>
  <c r="J17" i="4" a="1"/>
  <c r="J17" i="4" s="1"/>
  <c r="AD45" i="3"/>
  <c r="I28" i="4" a="1"/>
  <c r="I28" i="4" s="1"/>
  <c r="AI43" i="3"/>
  <c r="G33" i="4" a="1"/>
  <c r="G33" i="4" s="1"/>
  <c r="AH44" i="3"/>
  <c r="H32" i="4" a="1"/>
  <c r="H32" i="4" s="1"/>
  <c r="AA45" i="3"/>
  <c r="I25" i="4" a="1"/>
  <c r="I25" i="4" s="1"/>
  <c r="AE44" i="3"/>
  <c r="H29" i="4" a="1"/>
  <c r="H29" i="4" s="1"/>
  <c r="AI44" i="3"/>
  <c r="H33" i="4" a="1"/>
  <c r="H33" i="4" s="1"/>
  <c r="I45" i="3"/>
  <c r="I7" i="4" a="1"/>
  <c r="I7" i="4" s="1"/>
  <c r="Y44" i="3"/>
  <c r="H23" i="4" a="1"/>
  <c r="H23" i="4" s="1"/>
  <c r="O43" i="3"/>
  <c r="G13" i="4" a="1"/>
  <c r="G13" i="4" s="1"/>
  <c r="AB45" i="3"/>
  <c r="I26" i="4" a="1"/>
  <c r="I26" i="4" s="1"/>
  <c r="AF45" i="3"/>
  <c r="I30" i="4" a="1"/>
  <c r="I30" i="4" s="1"/>
  <c r="X44" i="3"/>
  <c r="H22" i="4" a="1"/>
  <c r="H22" i="4" s="1"/>
  <c r="M44" i="3"/>
  <c r="H11" i="4" a="1"/>
  <c r="H11" i="4" s="1"/>
  <c r="X46" i="3"/>
  <c r="J22" i="4" a="1"/>
  <c r="J22" i="4" s="1"/>
  <c r="Q43" i="3"/>
  <c r="G15" i="4" a="1"/>
  <c r="G15" i="4" s="1"/>
  <c r="V43" i="3"/>
  <c r="G20" i="4" a="1"/>
  <c r="G20" i="4" s="1"/>
  <c r="AA46" i="3"/>
  <c r="J25" i="4" a="1"/>
  <c r="J25" i="4" s="1"/>
  <c r="T45" i="3"/>
  <c r="I18" i="4" a="1"/>
  <c r="I18" i="4" s="1"/>
  <c r="AK45" i="3"/>
  <c r="I35" i="4" a="1"/>
  <c r="I35" i="4" s="1"/>
  <c r="Y46" i="3"/>
  <c r="J23" i="4" a="1"/>
  <c r="J23" i="4" s="1"/>
  <c r="S43" i="3"/>
  <c r="G17" i="4" a="1"/>
  <c r="G17" i="4" s="1"/>
  <c r="G46" i="3"/>
  <c r="J5" i="4" a="1"/>
  <c r="J5" i="4" s="1"/>
  <c r="AJ45" i="3"/>
  <c r="I34" i="4" a="1"/>
  <c r="I34" i="4" s="1"/>
  <c r="X43" i="3"/>
  <c r="G22" i="4" a="1"/>
  <c r="G22" i="4" s="1"/>
  <c r="L43" i="3"/>
  <c r="G10" i="4" a="1"/>
  <c r="G10" i="4" s="1"/>
  <c r="AI45" i="3"/>
  <c r="I33" i="4" a="1"/>
  <c r="I33" i="4" s="1"/>
  <c r="W43" i="3"/>
  <c r="G21" i="4" a="1"/>
  <c r="G21" i="4" s="1"/>
  <c r="Q46" i="3"/>
  <c r="J15" i="4" a="1"/>
  <c r="J15" i="4" s="1"/>
  <c r="AH46" i="3"/>
  <c r="J32" i="4" a="1"/>
  <c r="J32" i="4" s="1"/>
  <c r="V44" i="3"/>
  <c r="H20" i="4" a="1"/>
  <c r="H20" i="4" s="1"/>
  <c r="P46" i="3"/>
  <c r="J14" i="4" a="1"/>
  <c r="J14" i="4" s="1"/>
  <c r="AG43" i="3"/>
  <c r="G31" i="4" a="1"/>
  <c r="G31" i="4" s="1"/>
  <c r="U44" i="3"/>
  <c r="H19" i="4" a="1"/>
  <c r="H19" i="4" s="1"/>
  <c r="I44" i="3"/>
  <c r="H7" i="4" a="1"/>
  <c r="H7" i="4" s="1"/>
  <c r="Z44" i="3"/>
  <c r="H24" i="4" a="1"/>
  <c r="H24" i="4" s="1"/>
  <c r="T43" i="3"/>
  <c r="G18" i="4" a="1"/>
  <c r="G18" i="4" s="1"/>
  <c r="H44" i="3"/>
  <c r="H6" i="4" a="1"/>
  <c r="H6" i="4" s="1"/>
  <c r="AA43" i="3"/>
  <c r="G25" i="4" a="1"/>
  <c r="G25" i="4" s="1"/>
  <c r="G44" i="3"/>
  <c r="H5" i="4" a="1"/>
  <c r="H5" i="4" s="1"/>
  <c r="R43" i="3"/>
  <c r="G16" i="4" a="1"/>
  <c r="G16" i="4" s="1"/>
  <c r="AC44" i="3"/>
  <c r="H27" i="4" a="1"/>
  <c r="H27" i="4" s="1"/>
  <c r="K45" i="3"/>
  <c r="I9" i="4" a="1"/>
  <c r="I9" i="4" s="1"/>
  <c r="J46" i="3"/>
  <c r="J8" i="4" a="1"/>
  <c r="J8" i="4" s="1"/>
  <c r="O44" i="3"/>
  <c r="H13" i="4" a="1"/>
  <c r="H13" i="4" s="1"/>
  <c r="N43" i="3"/>
  <c r="G12" i="4" a="1"/>
  <c r="G12" i="4" s="1"/>
  <c r="AE46" i="3"/>
  <c r="J29" i="4" a="1"/>
  <c r="J29" i="4" s="1"/>
  <c r="M46" i="3"/>
  <c r="J11" i="4" a="1"/>
  <c r="J11" i="4" s="1"/>
  <c r="AJ43" i="3"/>
  <c r="G34" i="4" a="1"/>
  <c r="G34" i="4" s="1"/>
  <c r="AC45" i="3"/>
  <c r="I27" i="4" a="1"/>
  <c r="I27" i="4" s="1"/>
  <c r="K46" i="3"/>
  <c r="J9" i="4" a="1"/>
  <c r="J9" i="4" s="1"/>
  <c r="AB46" i="3"/>
  <c r="J26" i="4" a="1"/>
  <c r="J26" i="4" s="1"/>
  <c r="P44" i="3"/>
  <c r="H14" i="4" a="1"/>
  <c r="H14" i="4" s="1"/>
  <c r="O46" i="3"/>
  <c r="J13" i="4" a="1"/>
  <c r="J13" i="4" s="1"/>
  <c r="AF46" i="3"/>
  <c r="J30" i="4" a="1"/>
  <c r="J30" i="4" s="1"/>
  <c r="N45" i="3"/>
  <c r="I12" i="4" a="1"/>
  <c r="I12" i="4" s="1"/>
  <c r="R46" i="3"/>
  <c r="J16" i="4" a="1"/>
  <c r="J16" i="4" s="1"/>
  <c r="J44" i="3"/>
  <c r="H8" i="4" a="1"/>
  <c r="H8" i="4" s="1"/>
  <c r="AK46" i="3"/>
  <c r="J35" i="4" a="1"/>
  <c r="J35" i="4" s="1"/>
  <c r="S45" i="3"/>
  <c r="I17" i="4" a="1"/>
  <c r="I17" i="4" s="1"/>
  <c r="AJ44" i="3"/>
  <c r="H34" i="4" a="1"/>
  <c r="H34" i="4" s="1"/>
  <c r="L44" i="3"/>
  <c r="H10" i="4" a="1"/>
  <c r="H10" i="4" s="1"/>
  <c r="AC46" i="3"/>
  <c r="J27" i="4" a="1"/>
  <c r="J27" i="4" s="1"/>
  <c r="AH45" i="3"/>
  <c r="I32" i="4" a="1"/>
  <c r="I32" i="4" s="1"/>
  <c r="P45" i="3"/>
  <c r="I14" i="4" a="1"/>
  <c r="I14" i="4" s="1"/>
  <c r="AG44" i="3"/>
  <c r="H31" i="4" a="1"/>
  <c r="H31" i="4" s="1"/>
  <c r="AF43" i="3"/>
  <c r="G30" i="4" a="1"/>
  <c r="G30" i="4" s="1"/>
  <c r="N46" i="3"/>
  <c r="J12" i="4" a="1"/>
  <c r="J12" i="4" s="1"/>
  <c r="AK43" i="3"/>
  <c r="G35" i="4" a="1"/>
  <c r="G35" i="4" s="1"/>
  <c r="Y43" i="3"/>
  <c r="G23" i="4" a="1"/>
  <c r="G23" i="4" s="1"/>
  <c r="S44" i="3"/>
  <c r="H17" i="4" a="1"/>
  <c r="H17" i="4" s="1"/>
  <c r="G43" i="3"/>
  <c r="G5" i="4" a="1"/>
  <c r="G5" i="4" s="1"/>
  <c r="AF44" i="3"/>
  <c r="H30" i="4" a="1"/>
  <c r="H30" i="4" s="1"/>
  <c r="AD43" i="3"/>
  <c r="G28" i="4" a="1"/>
  <c r="G28" i="4" s="1"/>
  <c r="X45" i="3"/>
  <c r="I22" i="4" a="1"/>
  <c r="I22" i="4" s="1"/>
  <c r="L46" i="3"/>
  <c r="J10" i="4" a="1"/>
  <c r="J10" i="4" s="1"/>
  <c r="AI46" i="3"/>
  <c r="J33" i="4" a="1"/>
  <c r="J33" i="4" s="1"/>
  <c r="W44" i="3"/>
  <c r="H21" i="4" a="1"/>
  <c r="H21" i="4" s="1"/>
  <c r="K44" i="3"/>
  <c r="H9" i="4" a="1"/>
  <c r="H9" i="4" s="1"/>
  <c r="AB43" i="3"/>
  <c r="G26" i="4" a="1"/>
  <c r="G26" i="4" s="1"/>
  <c r="V45" i="3"/>
  <c r="I20" i="4" a="1"/>
  <c r="I20" i="4" s="1"/>
  <c r="J43" i="3"/>
  <c r="G8" i="4" a="1"/>
  <c r="G8" i="4" s="1"/>
  <c r="AG45" i="3"/>
  <c r="I31" i="4" a="1"/>
  <c r="I31" i="4" s="1"/>
  <c r="U45" i="3"/>
  <c r="I19" i="4" a="1"/>
  <c r="I19" i="4" s="1"/>
  <c r="I46" i="3"/>
  <c r="J7" i="4" a="1"/>
  <c r="J7" i="4" s="1"/>
  <c r="Z43" i="3"/>
  <c r="G24" i="4" a="1"/>
  <c r="G24" i="4" s="1"/>
  <c r="T46" i="3"/>
  <c r="J18" i="4" a="1"/>
  <c r="J18" i="4" s="1"/>
  <c r="H43" i="3"/>
  <c r="G6" i="4" a="1"/>
  <c r="G6" i="4" s="1"/>
  <c r="O45" i="3"/>
  <c r="I13" i="4" a="1"/>
  <c r="I13" i="4" s="1"/>
  <c r="M45" i="3"/>
  <c r="I11" i="4" a="1"/>
  <c r="I11" i="4" s="1"/>
  <c r="AD44" i="3"/>
  <c r="H28" i="4" a="1"/>
  <c r="H28" i="4" s="1"/>
  <c r="W46" i="3"/>
  <c r="J21" i="4" a="1"/>
  <c r="J21" i="4" s="1"/>
  <c r="P43" i="3"/>
  <c r="G14" i="4" a="1"/>
  <c r="G14" i="4" s="1"/>
  <c r="Z46" i="3"/>
  <c r="J24" i="4" a="1"/>
  <c r="J24" i="4" s="1"/>
  <c r="R45" i="3"/>
  <c r="I16" i="4" a="1"/>
  <c r="I16" i="4" s="1"/>
  <c r="Q45" i="3"/>
  <c r="I15" i="4" a="1"/>
  <c r="I15" i="4" s="1"/>
  <c r="T44" i="3"/>
  <c r="H18" i="4" a="1"/>
  <c r="H18" i="4" s="1"/>
  <c r="Q44" i="3"/>
  <c r="H15" i="4" a="1"/>
  <c r="H15" i="4" s="1"/>
  <c r="H45" i="3"/>
  <c r="I6" i="4" a="1"/>
  <c r="I6" i="4" s="1"/>
  <c r="AK44" i="3"/>
  <c r="H35" i="4" a="1"/>
  <c r="H35" i="4" s="1"/>
  <c r="Y45" i="3"/>
  <c r="I23" i="4" a="1"/>
  <c r="I23" i="4" s="1"/>
  <c r="M43" i="3"/>
  <c r="G11" i="4" a="1"/>
  <c r="G11" i="4" s="1"/>
  <c r="G45" i="3"/>
  <c r="I5" i="4" a="1"/>
  <c r="I5" i="4" s="1"/>
  <c r="U43" i="3"/>
  <c r="G19" i="4" a="1"/>
  <c r="G19" i="4" s="1"/>
  <c r="AD46" i="3"/>
  <c r="J28" i="4" a="1"/>
  <c r="J28" i="4" s="1"/>
  <c r="R44" i="3"/>
  <c r="H16" i="4" a="1"/>
  <c r="H16" i="4" s="1"/>
  <c r="L45" i="3"/>
  <c r="I10" i="4" a="1"/>
  <c r="I10" i="4" s="1"/>
  <c r="AC43" i="3"/>
  <c r="G27" i="4" a="1"/>
  <c r="G27" i="4" s="1"/>
  <c r="W45" i="3"/>
  <c r="I21" i="4" a="1"/>
  <c r="I21" i="4" s="1"/>
  <c r="K43" i="3"/>
  <c r="G9" i="4" a="1"/>
  <c r="G9" i="4" s="1"/>
  <c r="AB44" i="3"/>
  <c r="H26" i="4" a="1"/>
  <c r="H26" i="4" s="1"/>
  <c r="J45" i="3"/>
  <c r="I8" i="4" a="1"/>
  <c r="I8" i="4" s="1"/>
  <c r="AG46" i="3"/>
  <c r="J31" i="4" a="1"/>
  <c r="J31" i="4" s="1"/>
  <c r="U46" i="3"/>
  <c r="J19" i="4" a="1"/>
  <c r="J19" i="4" s="1"/>
  <c r="Z45" i="3"/>
  <c r="I24" i="4" a="1"/>
  <c r="I24" i="4" s="1"/>
  <c r="N44" i="3"/>
  <c r="H12" i="4" a="1"/>
  <c r="H12" i="4" s="1"/>
  <c r="H46" i="3"/>
  <c r="J6" i="4" a="1"/>
  <c r="J6" i="4" s="1"/>
  <c r="AJ46" i="3"/>
  <c r="J34" i="4" a="1"/>
  <c r="J34" i="4" s="1"/>
  <c r="AE45" i="3"/>
  <c r="I29" i="4" a="1"/>
  <c r="I29" i="4" s="1"/>
  <c r="K30" i="3"/>
  <c r="K9" i="4" s="1" a="1"/>
  <c r="K9" i="4" s="1"/>
  <c r="AC30" i="3"/>
  <c r="K27" i="4" s="1" a="1"/>
  <c r="K27" i="4" s="1"/>
  <c r="P30" i="3"/>
  <c r="K14" i="4" s="1" a="1"/>
  <c r="K14" i="4" s="1"/>
  <c r="L30" i="3"/>
  <c r="K10" i="4" s="1" a="1"/>
  <c r="K10" i="4" s="1"/>
  <c r="AE30" i="3"/>
  <c r="K29" i="4" s="1" a="1"/>
  <c r="K29" i="4" s="1"/>
  <c r="AE31" i="3"/>
  <c r="AG30" i="3"/>
  <c r="K31" i="4" s="1" a="1"/>
  <c r="K31" i="4" s="1"/>
  <c r="AG31" i="3"/>
  <c r="AA30" i="3"/>
  <c r="K25" i="4" s="1" a="1"/>
  <c r="K25" i="4" s="1"/>
  <c r="AA31" i="3"/>
  <c r="Y30" i="3"/>
  <c r="K23" i="4" s="1" a="1"/>
  <c r="K23" i="4" s="1"/>
  <c r="Y31" i="3"/>
  <c r="S30" i="3"/>
  <c r="K17" i="4" s="1" a="1"/>
  <c r="K17" i="4" s="1"/>
  <c r="S31" i="3"/>
  <c r="AI30" i="3"/>
  <c r="K33" i="4" s="1" a="1"/>
  <c r="K33" i="4" s="1"/>
  <c r="AI31" i="3"/>
  <c r="U30" i="3"/>
  <c r="K19" i="4" s="1" a="1"/>
  <c r="K19" i="4" s="1"/>
  <c r="U31" i="3"/>
  <c r="AK30" i="3"/>
  <c r="K35" i="4" s="1" a="1"/>
  <c r="K35" i="4" s="1"/>
  <c r="AK31" i="3"/>
  <c r="I47" i="3" l="1"/>
  <c r="AF47" i="3"/>
  <c r="M47" i="3"/>
  <c r="AJ47" i="3"/>
  <c r="V47" i="3"/>
  <c r="T47" i="3"/>
  <c r="J47" i="3"/>
  <c r="K8" i="4" a="1"/>
  <c r="K8" i="4" s="1"/>
  <c r="Z47" i="3"/>
  <c r="K24" i="4" a="1"/>
  <c r="K24" i="4" s="1"/>
  <c r="X47" i="3"/>
  <c r="K22" i="4" a="1"/>
  <c r="K22" i="4" s="1"/>
  <c r="G47" i="3"/>
  <c r="K5" i="4" a="1"/>
  <c r="K5" i="4" s="1"/>
  <c r="Q47" i="3"/>
  <c r="K15" i="4" a="1"/>
  <c r="K15" i="4" s="1"/>
  <c r="AH47" i="3"/>
  <c r="K32" i="4" a="1"/>
  <c r="K32" i="4" s="1"/>
  <c r="R47" i="3"/>
  <c r="K16" i="4" a="1"/>
  <c r="K16" i="4" s="1"/>
  <c r="H47" i="3"/>
  <c r="K6" i="4" a="1"/>
  <c r="K6" i="4" s="1"/>
  <c r="N47" i="3"/>
  <c r="K12" i="4" a="1"/>
  <c r="K12" i="4" s="1"/>
  <c r="AB47" i="3"/>
  <c r="O47" i="3"/>
  <c r="L12" i="4" a="1"/>
  <c r="L12" i="4" s="1"/>
  <c r="O48" i="3"/>
  <c r="L13" i="4" a="1"/>
  <c r="L13" i="4" s="1"/>
  <c r="P48" i="3"/>
  <c r="L14" i="4" a="1"/>
  <c r="L14" i="4" s="1"/>
  <c r="W48" i="3"/>
  <c r="L21" i="4" a="1"/>
  <c r="L21" i="4" s="1"/>
  <c r="Q48" i="3"/>
  <c r="L15" i="4" a="1"/>
  <c r="L15" i="4" s="1"/>
  <c r="X48" i="3"/>
  <c r="L22" i="4" a="1"/>
  <c r="L22" i="4" s="1"/>
  <c r="K48" i="3"/>
  <c r="L9" i="4" a="1"/>
  <c r="L9" i="4" s="1"/>
  <c r="L16" i="4" a="1"/>
  <c r="L16" i="4" s="1"/>
  <c r="R48" i="3"/>
  <c r="L48" i="3"/>
  <c r="L10" i="4" a="1"/>
  <c r="L10" i="4" s="1"/>
  <c r="L5" i="4" a="1"/>
  <c r="L5" i="4" s="1"/>
  <c r="AC48" i="3"/>
  <c r="L27" i="4" a="1"/>
  <c r="L27" i="4" s="1"/>
  <c r="AD48" i="3"/>
  <c r="L28" i="4" a="1"/>
  <c r="L28" i="4" s="1"/>
  <c r="L6" i="4" a="1"/>
  <c r="L6" i="4" s="1"/>
  <c r="L7" i="4" a="1"/>
  <c r="L7" i="4" s="1"/>
  <c r="AD47" i="3"/>
  <c r="W47" i="3"/>
  <c r="AB48" i="3"/>
  <c r="L26" i="4" a="1"/>
  <c r="L26" i="4" s="1"/>
  <c r="J48" i="3"/>
  <c r="L8" i="4" a="1"/>
  <c r="L8" i="4" s="1"/>
  <c r="AI48" i="3"/>
  <c r="L33" i="4" a="1"/>
  <c r="L33" i="4" s="1"/>
  <c r="Z48" i="3"/>
  <c r="L24" i="4" a="1"/>
  <c r="L24" i="4" s="1"/>
  <c r="AA48" i="3"/>
  <c r="L25" i="4" a="1"/>
  <c r="L25" i="4" s="1"/>
  <c r="AJ48" i="3"/>
  <c r="L34" i="4" a="1"/>
  <c r="L34" i="4" s="1"/>
  <c r="K47" i="3"/>
  <c r="AK47" i="3"/>
  <c r="S47" i="3"/>
  <c r="AG47" i="3"/>
  <c r="U48" i="3"/>
  <c r="L19" i="4" a="1"/>
  <c r="L19" i="4" s="1"/>
  <c r="Y48" i="3"/>
  <c r="L23" i="4" a="1"/>
  <c r="L23" i="4" s="1"/>
  <c r="AE48" i="3"/>
  <c r="L29" i="4" a="1"/>
  <c r="L29" i="4" s="1"/>
  <c r="V48" i="3"/>
  <c r="L20" i="4" a="1"/>
  <c r="L20" i="4" s="1"/>
  <c r="AC47" i="3"/>
  <c r="U47" i="3"/>
  <c r="Y47" i="3"/>
  <c r="AE47" i="3"/>
  <c r="L47" i="3"/>
  <c r="AF48" i="3"/>
  <c r="L30" i="4" a="1"/>
  <c r="L30" i="4" s="1"/>
  <c r="AI47" i="3"/>
  <c r="AA47" i="3"/>
  <c r="AH48" i="3"/>
  <c r="L32" i="4" a="1"/>
  <c r="L32" i="4" s="1"/>
  <c r="M48" i="3"/>
  <c r="L11" i="4" a="1"/>
  <c r="L11" i="4" s="1"/>
  <c r="AK48" i="3"/>
  <c r="L35" i="4" a="1"/>
  <c r="L35" i="4" s="1"/>
  <c r="S48" i="3"/>
  <c r="L17" i="4" a="1"/>
  <c r="L17" i="4" s="1"/>
  <c r="AG48" i="3"/>
  <c r="L31" i="4" a="1"/>
  <c r="L31" i="4" s="1"/>
  <c r="T48" i="3"/>
  <c r="L18" i="4" a="1"/>
  <c r="L18" i="4" s="1"/>
  <c r="P47" i="3"/>
  <c r="F10" i="3"/>
  <c r="F25" i="3"/>
  <c r="F21" i="3"/>
  <c r="F38" i="3" s="1"/>
  <c r="F22" i="3"/>
  <c r="C10" i="5"/>
  <c r="C28" i="5"/>
  <c r="N4" i="4" a="1"/>
  <c r="N4" i="4" s="1"/>
  <c r="F40" i="3"/>
  <c r="F49" i="3"/>
  <c r="N3" i="4" a="1"/>
  <c r="N3" i="4" s="1"/>
  <c r="E10" i="3"/>
  <c r="E49" i="3"/>
  <c r="E40" i="3"/>
  <c r="C12" i="5"/>
  <c r="E22" i="3"/>
  <c r="E21" i="3"/>
  <c r="E38" i="3" s="1"/>
  <c r="E25" i="3"/>
  <c r="F3" i="4" s="1" a="1"/>
  <c r="F3" i="4" s="1"/>
  <c r="C41" i="5"/>
  <c r="B41" i="5"/>
  <c r="C40" i="5"/>
  <c r="B40" i="5"/>
  <c r="C39" i="5"/>
  <c r="B39" i="5"/>
  <c r="B38" i="5"/>
  <c r="C37" i="5"/>
  <c r="B37" i="5"/>
  <c r="B36" i="5"/>
  <c r="C35" i="5"/>
  <c r="B35" i="5"/>
  <c r="C34" i="5"/>
  <c r="B34" i="5"/>
  <c r="C33" i="5"/>
  <c r="B33" i="5"/>
  <c r="C32" i="5"/>
  <c r="B32" i="5"/>
  <c r="C31" i="5"/>
  <c r="B31" i="5"/>
  <c r="B30" i="5"/>
  <c r="C29" i="5"/>
  <c r="B29" i="5"/>
  <c r="B28" i="5"/>
  <c r="C27" i="5"/>
  <c r="B27" i="5"/>
  <c r="C26" i="5"/>
  <c r="B26" i="5"/>
  <c r="C25" i="5"/>
  <c r="B25" i="5"/>
  <c r="B24" i="5"/>
  <c r="C23" i="5"/>
  <c r="B23" i="5"/>
  <c r="C22" i="5"/>
  <c r="B22" i="5"/>
  <c r="C21" i="5"/>
  <c r="B21" i="5"/>
  <c r="C20" i="5"/>
  <c r="B20" i="5"/>
  <c r="C19" i="5"/>
  <c r="B19" i="5"/>
  <c r="B18" i="5"/>
  <c r="C17" i="5"/>
  <c r="B17" i="5"/>
  <c r="C16" i="5"/>
  <c r="B16" i="5"/>
  <c r="C15" i="5"/>
  <c r="B15" i="5"/>
  <c r="C14" i="5"/>
  <c r="B14" i="5"/>
  <c r="C13" i="5"/>
  <c r="B13" i="5"/>
  <c r="B12" i="5"/>
  <c r="C11" i="5"/>
  <c r="B11" i="5"/>
  <c r="B10" i="5"/>
  <c r="C9" i="5"/>
  <c r="B9" i="5"/>
  <c r="C8" i="5"/>
  <c r="B8" i="5"/>
  <c r="C7" i="5"/>
  <c r="B7" i="5"/>
  <c r="B6" i="5"/>
  <c r="B5" i="5"/>
  <c r="B4" i="5"/>
  <c r="B3" i="5"/>
  <c r="D49" i="3"/>
  <c r="D40" i="3"/>
  <c r="D21" i="3"/>
  <c r="D38" i="3" s="1"/>
  <c r="F24" i="3" l="1"/>
  <c r="F41" i="3" s="1"/>
  <c r="F26" i="3"/>
  <c r="F28" i="3"/>
  <c r="F27" i="3"/>
  <c r="E24" i="3"/>
  <c r="E3" i="4" s="1" a="1"/>
  <c r="E3" i="4" s="1"/>
  <c r="E27" i="3"/>
  <c r="H3" i="4" s="1" a="1"/>
  <c r="H3" i="4" s="1"/>
  <c r="E26" i="3"/>
  <c r="E28" i="3"/>
  <c r="I3" i="4" s="1" a="1"/>
  <c r="I3" i="4" s="1"/>
  <c r="E50" i="3"/>
  <c r="F42" i="3"/>
  <c r="F4" i="4" a="1"/>
  <c r="F4" i="4" s="1"/>
  <c r="E4" i="4" a="1"/>
  <c r="E4" i="4" s="1"/>
  <c r="F39" i="3"/>
  <c r="C4" i="4" a="1"/>
  <c r="C4" i="4" s="1"/>
  <c r="C5" i="5" s="1"/>
  <c r="E39" i="3"/>
  <c r="C3" i="4" a="1"/>
  <c r="C3" i="4" s="1"/>
  <c r="C4" i="5" s="1"/>
  <c r="F50" i="3"/>
  <c r="C38" i="5"/>
  <c r="C18" i="5"/>
  <c r="C6" i="5"/>
  <c r="C30" i="5"/>
  <c r="C36" i="5"/>
  <c r="C24" i="5"/>
  <c r="E42" i="3"/>
  <c r="J3" i="4" a="1"/>
  <c r="J3" i="4" s="1"/>
  <c r="E41" i="3" l="1"/>
  <c r="E31" i="3"/>
  <c r="F46" i="3"/>
  <c r="J4" i="4" a="1"/>
  <c r="J4" i="4" s="1"/>
  <c r="F44" i="3"/>
  <c r="H4" i="4" a="1"/>
  <c r="H4" i="4" s="1"/>
  <c r="F43" i="3"/>
  <c r="G4" i="4" a="1"/>
  <c r="G4" i="4" s="1"/>
  <c r="F45" i="3"/>
  <c r="I4" i="4" a="1"/>
  <c r="I4" i="4" s="1"/>
  <c r="E43" i="3"/>
  <c r="G3" i="4" a="1"/>
  <c r="G3" i="4" s="1"/>
  <c r="F31" i="3"/>
  <c r="F30" i="3"/>
  <c r="K4" i="4" s="1" a="1"/>
  <c r="K4" i="4" s="1"/>
  <c r="E30" i="3"/>
  <c r="K3" i="4" s="1" a="1"/>
  <c r="K3" i="4" s="1"/>
  <c r="E46" i="3"/>
  <c r="E45" i="3"/>
  <c r="E44" i="3"/>
  <c r="L3" i="4" l="1" a="1"/>
  <c r="L3" i="4" s="1"/>
  <c r="E48" i="3"/>
  <c r="F47" i="3"/>
  <c r="F48" i="3"/>
  <c r="L4" i="4" a="1"/>
  <c r="L4" i="4" s="1"/>
  <c r="E47" i="3"/>
  <c r="D33" i="3"/>
  <c r="N2" i="4" s="1" a="1"/>
  <c r="N2" i="4" s="1"/>
  <c r="D10" i="3"/>
  <c r="D25" i="3"/>
  <c r="D22" i="3"/>
  <c r="C2" i="4" s="1" a="1"/>
  <c r="C2" i="4" s="1"/>
  <c r="C3" i="5" s="1"/>
  <c r="D24" i="3" l="1"/>
  <c r="D41" i="3" s="1"/>
  <c r="N2" i="7" a="1"/>
  <c r="N2" i="7" s="1"/>
  <c r="D28" i="3"/>
  <c r="D26" i="3"/>
  <c r="D27" i="3"/>
  <c r="E2" i="4" a="1"/>
  <c r="E2" i="4" s="1"/>
  <c r="D42" i="3"/>
  <c r="F2" i="4" a="1"/>
  <c r="F2" i="4" s="1"/>
  <c r="D50" i="3"/>
  <c r="D39" i="3"/>
  <c r="M2" i="7" l="1" a="1"/>
  <c r="M2" i="7" s="1"/>
  <c r="L2" i="7" a="1"/>
  <c r="L2" i="7" s="1"/>
  <c r="D46" i="3"/>
  <c r="J2" i="4" a="1"/>
  <c r="J2" i="4" s="1"/>
  <c r="D44" i="3"/>
  <c r="H2" i="4" a="1"/>
  <c r="H2" i="4" s="1"/>
  <c r="D45" i="3"/>
  <c r="I2" i="4" a="1"/>
  <c r="I2" i="4" s="1"/>
  <c r="D30" i="3"/>
  <c r="D43" i="3"/>
  <c r="G2" i="4" a="1"/>
  <c r="G2" i="4" s="1"/>
  <c r="D31" i="3" l="1"/>
  <c r="D47" i="3"/>
  <c r="K2" i="4" a="1"/>
  <c r="K2" i="4" s="1"/>
  <c r="L2" i="4" a="1"/>
  <c r="L2" i="4" s="1"/>
  <c r="D48" i="3"/>
  <c r="V46" i="3"/>
  <c r="J20" i="4" l="1" a="1"/>
  <c r="J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<sst xmlns="http://schemas.openxmlformats.org/spreadsheetml/2006/main" count="525" uniqueCount="201">
  <si>
    <t>Welcome to the N4V8 Upgrade tracking sheet</t>
  </si>
  <si>
    <t>Some notes on using this sheet:</t>
  </si>
  <si>
    <t xml:space="preserve">Color coding </t>
  </si>
  <si>
    <t>Supplied Value</t>
  </si>
  <si>
    <t>This information is manually gathered from the environment</t>
  </si>
  <si>
    <t>Created Value</t>
  </si>
  <si>
    <t>This information is created BY YOU based on supplied values</t>
  </si>
  <si>
    <t>Final Values</t>
  </si>
  <si>
    <t>Do not touch this section.  This is used to populate the Automated tab</t>
  </si>
  <si>
    <t>Final Format</t>
  </si>
  <si>
    <t>Do not adjust this section.  This is used manually populate upgrade csv files.</t>
  </si>
  <si>
    <t>For best success</t>
  </si>
  <si>
    <t>Complete the 'Values' sheet, supplying all green values</t>
  </si>
  <si>
    <t>Evaluate orange values based on the N4V8 Upgrade project documentation and adjust as needed</t>
  </si>
  <si>
    <t>If using automation to stage response files, validate that you have all clusters listed (automation tab covers 25 clusters)</t>
  </si>
  <si>
    <t>CRQs are tracked in the CRQ tab with their impacted hosts for ease of bulk creation</t>
  </si>
  <si>
    <t>Cluster</t>
  </si>
  <si>
    <t>PDC3-C-DEV-DBV-MONGO-01</t>
  </si>
  <si>
    <t>PDC3-C-DEV-DBV-MONGO-02</t>
  </si>
  <si>
    <t>PDC3-C-DEV-DBV-MONGO-03</t>
  </si>
  <si>
    <t>PDC3-C-DEV-DBV-MONGO-04</t>
  </si>
  <si>
    <t>PDC3-C-DEV-DBV-MONGO-05</t>
  </si>
  <si>
    <t>DC6-V-PROD-VDI-02</t>
  </si>
  <si>
    <t>DC6-V-PROD-VDI-03</t>
  </si>
  <si>
    <t>DC6-V-PROD-VDI-04</t>
  </si>
  <si>
    <t>DC6-V-PROD-VDI-05</t>
  </si>
  <si>
    <t>DC6-V-PROD-VDI-06</t>
  </si>
  <si>
    <t>DC3-V-PROD-VDI-07</t>
  </si>
  <si>
    <t>DC3-V-PROD-VDI-08</t>
  </si>
  <si>
    <t>DC3-V-PROD-VDI-09</t>
  </si>
  <si>
    <t>DC3-V-PROD-VDI-10</t>
  </si>
  <si>
    <t>DC3-V-PROD-VDI-11</t>
  </si>
  <si>
    <t>DC3-V-PROD-VDI-12</t>
  </si>
  <si>
    <t>DC</t>
  </si>
  <si>
    <t>PDC3</t>
  </si>
  <si>
    <t>DC6</t>
  </si>
  <si>
    <t>DC3</t>
  </si>
  <si>
    <t>INPUT VALUES HERE</t>
  </si>
  <si>
    <t>VCENTER</t>
  </si>
  <si>
    <t>vCenter</t>
  </si>
  <si>
    <t>mgmtvlan</t>
  </si>
  <si>
    <t>vmotionvlan</t>
  </si>
  <si>
    <t>vsanvlan</t>
  </si>
  <si>
    <t>nsxvlan</t>
  </si>
  <si>
    <t>NEW CVDS</t>
  </si>
  <si>
    <t>core</t>
  </si>
  <si>
    <t>vDS</t>
  </si>
  <si>
    <t>Current Uplink</t>
  </si>
  <si>
    <t>Current TNP</t>
  </si>
  <si>
    <t>MGMT?</t>
  </si>
  <si>
    <t>NSX</t>
  </si>
  <si>
    <t>FinalUpp</t>
  </si>
  <si>
    <t>FinalTNP</t>
  </si>
  <si>
    <t>AUTOMATION OUTPUT
DO NOT EDIT</t>
  </si>
  <si>
    <t>ESXi8u2b_w_NSX4.0.1.5</t>
  </si>
  <si>
    <t>MANUAL STAGING OUTPUT
DO NOT EDIT</t>
  </si>
  <si>
    <t>variable,value</t>
  </si>
  <si>
    <t>UPP</t>
  </si>
  <si>
    <t>CORE</t>
  </si>
  <si>
    <t>PLAT</t>
  </si>
  <si>
    <t>ENV</t>
  </si>
  <si>
    <t>ESXI</t>
  </si>
  <si>
    <t>CVDS</t>
  </si>
  <si>
    <t>TVL</t>
  </si>
  <si>
    <t>TNP</t>
  </si>
  <si>
    <t>INFRA</t>
  </si>
  <si>
    <t>Role</t>
  </si>
  <si>
    <t>MVL</t>
  </si>
  <si>
    <t>VLAN</t>
  </si>
  <si>
    <t>variable</t>
  </si>
  <si>
    <t>source_vc</t>
  </si>
  <si>
    <t>SourceCluster</t>
  </si>
  <si>
    <t>migNonNsx</t>
  </si>
  <si>
    <t>tarDvswitch</t>
  </si>
  <si>
    <t>pnicOnlyMig</t>
  </si>
  <si>
    <t>mgmtPg</t>
  </si>
  <si>
    <t>vmotionAPg</t>
  </si>
  <si>
    <t>vmotionBPg</t>
  </si>
  <si>
    <t>vsanPg</t>
  </si>
  <si>
    <t>finalUpp</t>
  </si>
  <si>
    <t>finalTnp</t>
  </si>
  <si>
    <t>vumBaseline</t>
  </si>
  <si>
    <t>hostsToUpg</t>
  </si>
  <si>
    <t>value</t>
  </si>
  <si>
    <t>Checks</t>
  </si>
  <si>
    <t>Object Creation</t>
  </si>
  <si>
    <t>File Staging</t>
  </si>
  <si>
    <t>Final Checks</t>
  </si>
  <si>
    <t>nsxmgr</t>
  </si>
  <si>
    <t>source_vc,</t>
  </si>
  <si>
    <t>SourceCluster,</t>
  </si>
  <si>
    <t>Validate vsan disk health</t>
  </si>
  <si>
    <t>CVDS created</t>
  </si>
  <si>
    <t>Ephemeral Created</t>
  </si>
  <si>
    <t>transport zone</t>
  </si>
  <si>
    <t>uplink profile</t>
  </si>
  <si>
    <t>transport node profile</t>
  </si>
  <si>
    <t>phase 2</t>
  </si>
  <si>
    <t>phase 3</t>
  </si>
  <si>
    <t>Available TEP IPs</t>
  </si>
  <si>
    <t>NSX Alerts clear</t>
  </si>
  <si>
    <t>Upgrade Baseline</t>
  </si>
  <si>
    <t>Uplinks for hosts</t>
  </si>
  <si>
    <t>NSX Backup complete</t>
  </si>
  <si>
    <t>vswitch0 and vds only connected</t>
  </si>
  <si>
    <t>nsx-pcfplatinum-dc6e.schwab.com</t>
  </si>
  <si>
    <t>10.48.210.255</t>
  </si>
  <si>
    <t>10.48.211.0</t>
  </si>
  <si>
    <t>10.48.211.1</t>
  </si>
  <si>
    <t>10.48.211.2</t>
  </si>
  <si>
    <t>nsx-pcfplatinum-dc6f.schwab.com</t>
  </si>
  <si>
    <t>10.49.211.55</t>
  </si>
  <si>
    <t>10.49.211.56</t>
  </si>
  <si>
    <t>Final CRQ</t>
  </si>
  <si>
    <t>Start</t>
  </si>
  <si>
    <t>End</t>
  </si>
  <si>
    <t>Assigned</t>
  </si>
  <si>
    <t>DC6-E-PROD-PaaS-MGMT-01</t>
  </si>
  <si>
    <t>CRQ000002095264</t>
  </si>
  <si>
    <t>Kearstin</t>
  </si>
  <si>
    <t>hvmh01p126edc6</t>
  </si>
  <si>
    <t>hvmh01p127edc6</t>
  </si>
  <si>
    <t>hvmh01p128edc6</t>
  </si>
  <si>
    <t>hvmh02p126edc6</t>
  </si>
  <si>
    <t>hvmh02p127edc6</t>
  </si>
  <si>
    <t>hvmh02p128edc6</t>
  </si>
  <si>
    <t>VC_Name</t>
  </si>
  <si>
    <t>NSX_Name</t>
  </si>
  <si>
    <t>Cluster_Name</t>
  </si>
  <si>
    <t>MGMT</t>
  </si>
  <si>
    <t>vMotion</t>
  </si>
  <si>
    <t>VSAN</t>
  </si>
  <si>
    <t>NSX TEP</t>
  </si>
  <si>
    <t>Current vDS</t>
  </si>
  <si>
    <t>Uplink_Profile</t>
  </si>
  <si>
    <t>TNP_Profile</t>
  </si>
  <si>
    <t>HostCount</t>
  </si>
  <si>
    <t>New_Uplink_Profile</t>
  </si>
  <si>
    <t>New_TNP_Profile</t>
  </si>
  <si>
    <t>New CVDS-Summary</t>
  </si>
  <si>
    <t>Comments</t>
  </si>
  <si>
    <t>svs0901bdv.us.global.schwab.com</t>
  </si>
  <si>
    <t>nsx-bdv-vsi.dev.schwab.com</t>
  </si>
  <si>
    <t>NURSERY-PDC3-C-M79</t>
  </si>
  <si>
    <t/>
  </si>
  <si>
    <t>X99G3VBDC</t>
  </si>
  <si>
    <t>UPP-BDV-VSI-ESXI_TEP-VL3720</t>
  </si>
  <si>
    <t>TNP-BDV-C-VSI-HVM91</t>
  </si>
  <si>
    <t>Should we create a C core distributed switch that matches the clutster core</t>
  </si>
  <si>
    <t xml:space="preserve">UPLINK-PRFL-BDV-VSI-ESXI </t>
  </si>
  <si>
    <t>TNODE-PRFL-BDV-VSI-DBPOD-04</t>
  </si>
  <si>
    <t>TNP-BDV-C-VSI-DBVv2-MVL3721-TVL3720</t>
  </si>
  <si>
    <t>PDC3-C-DEV-DBV-ORACLE-01</t>
  </si>
  <si>
    <t>PDC3-C-DEV-DBV-SQL-01</t>
  </si>
  <si>
    <t>PDC3-C-DEV-IMCP-02</t>
  </si>
  <si>
    <t>TNP-BDV-C-VSI-HCI-MVL3721-TVL3720</t>
  </si>
  <si>
    <t>PDC3-C-DEV-LNX-08</t>
  </si>
  <si>
    <t>TNODE-PRFL-BDV-VSI-HVM52-02</t>
  </si>
  <si>
    <t>PDC3-C-DEV-LNX-09</t>
  </si>
  <si>
    <t>PDC3-C-DEV-LNX-10</t>
  </si>
  <si>
    <t>PDC3-C-DEV-MONGO-03</t>
  </si>
  <si>
    <t>PDC3-C-DEV-REDIS-01</t>
  </si>
  <si>
    <t>TNODE-PRFL-BDV-VSI-HVMH-01</t>
  </si>
  <si>
    <t>PDC3-C-DEV-RPS-02</t>
  </si>
  <si>
    <t>PDC3-C-DEV-RPS-03</t>
  </si>
  <si>
    <t>PDC3-C-DEV-SQL-02</t>
  </si>
  <si>
    <t>PDC3-C-DEV-WIN-08</t>
  </si>
  <si>
    <t>PDC3-C-DEV-WIN-09</t>
  </si>
  <si>
    <t>PDC3-C-DEV-WIN-10</t>
  </si>
  <si>
    <t>PDC3-C-TEST-CXP-01</t>
  </si>
  <si>
    <t>PDC3-C-TEST-OEMS-03</t>
  </si>
  <si>
    <t>PDC3-C-TEST-TTSM-01</t>
  </si>
  <si>
    <t>PDC3-C-TEST-TTSM-02</t>
  </si>
  <si>
    <t>PDC3-C-TEST-TTSM-03</t>
  </si>
  <si>
    <t>PDC3-C-TEST-TTSM-04</t>
  </si>
  <si>
    <t>PDC3-G-DEV-LNX-07</t>
  </si>
  <si>
    <t>PDC3-G-DEV-WIN-07</t>
  </si>
  <si>
    <t>PDC3-G-DEV-ZERTO-02</t>
  </si>
  <si>
    <t>ESXi hosts not connected with NSX</t>
  </si>
  <si>
    <t>PDC3-G-TEST-LNX-01</t>
  </si>
  <si>
    <t>Connected to NVDS but cannot locate Uplink profile and TNP</t>
  </si>
  <si>
    <t>PDC3-G-TEST-WIN-01</t>
  </si>
  <si>
    <t>PDC3-K-DEV-TDAPP-01</t>
  </si>
  <si>
    <t>0605</t>
  </si>
  <si>
    <t>0607</t>
  </si>
  <si>
    <t>0608</t>
  </si>
  <si>
    <t>X99K1VBDC</t>
  </si>
  <si>
    <t>UPLINK-PRKFL-BDV-K-VSI-ESXI</t>
  </si>
  <si>
    <t>TNODE-PRFL-BDV-K-VSI-HVM53-05</t>
  </si>
  <si>
    <t>PDC3-K-DEV-TDDB-01</t>
  </si>
  <si>
    <t>TNODE-PRFL-BDV-K-VSI-DBPOD-07</t>
  </si>
  <si>
    <t>UPLINK-PRFL-BDV-K-VSI-ESXI-02</t>
  </si>
  <si>
    <t>PDC3-K-TEST-LNX-01</t>
  </si>
  <si>
    <t>PDC3-K-TEST-TDDB-01</t>
  </si>
  <si>
    <t>PDC3-K-TEST-WIN-01</t>
  </si>
  <si>
    <t>PDC3-P-DEV-MD-02</t>
  </si>
  <si>
    <t>0606</t>
  </si>
  <si>
    <t>X99P1VBDC</t>
  </si>
  <si>
    <t>UPLINK-PRFL-BDV-P-VSI-ESXI-03</t>
  </si>
  <si>
    <t>TNP-BDV-P-VSI-H68-08</t>
  </si>
  <si>
    <t>To be reviewed with Schwab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</si>
</sst>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F4C58"/>
      <name val="Arial"/>
      <family val="2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rgb="FF1F4E78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1"/>
      <color rgb="FFC659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0" fillId="4" borderId="0" xfId="0" applyFill="1" applyAlignment="1">
      <alignment horizontal="centerContinuous"/>
    </xf>
    <xf numFmtId="0" fontId="1" fillId="0" borderId="0" xfId="0" applyFont="1"/>
    <xf numFmtId="20" fontId="0" fillId="0" borderId="0" xfId="0" applyNumberFormat="1"/>
    <xf numFmtId="22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2" fillId="0" borderId="0" xfId="0" applyFont="1"/>
    <xf numFmtId="0" fontId="0" fillId="8" borderId="0" xfId="0" applyFill="1"/>
    <xf numFmtId="0" fontId="0" fillId="6" borderId="0" xfId="0" applyFill="1" applyAlignment="1">
      <alignment horizontal="center" vertical="center" textRotation="255" wrapText="1"/>
    </xf>
    <xf numFmtId="0" fontId="0" fillId="8" borderId="0" xfId="0" applyFill="1" applyAlignment="1">
      <alignment horizontal="center" vertical="center" textRotation="255" wrapText="1"/>
    </xf>
    <xf numFmtId="0" fontId="3" fillId="10" borderId="0" xfId="0" applyFont="1" applyFill="1"/>
    <xf numFmtId="22" fontId="3" fillId="10" borderId="0" xfId="0" applyNumberFormat="1" applyFont="1" applyFill="1"/>
    <xf numFmtId="0" fontId="0" fillId="8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 wrapText="1"/>
    </xf>
    <xf numFmtId="0" fontId="0" fillId="11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2" borderId="4" xfId="0" applyFill="1" applyBorder="1" applyAlignment="1">
      <alignment horizontal="center"/>
    </xf>
    <xf numFmtId="49" fontId="0" fillId="11" borderId="0" xfId="0" applyNumberFormat="1" applyFill="1" applyAlignment="1">
      <alignment horizontal="left" wrapText="1"/>
    </xf>
    <xf numFmtId="49" fontId="0" fillId="6" borderId="0" xfId="0" applyNumberFormat="1" applyFill="1" applyAlignment="1">
      <alignment horizontal="left"/>
    </xf>
    <xf numFmtId="0" fontId="0" fillId="0" borderId="0" xfId="0" applyAlignment="1">
      <alignment horizontal="center"/>
    </xf>
    <xf numFmtId="0" fontId="0" fillId="13" borderId="0" xfId="0" applyFill="1" applyAlignment="1">
      <alignment horizontal="left" wrapText="1"/>
    </xf>
    <xf numFmtId="0" fontId="0" fillId="13" borderId="0" xfId="0" applyFill="1" applyAlignment="1">
      <alignment horizontal="left"/>
    </xf>
    <xf numFmtId="0" fontId="0" fillId="0" borderId="4" xfId="0" applyBorder="1" applyAlignment="1">
      <alignment horizontal="left"/>
    </xf>
    <xf numFmtId="49" fontId="5" fillId="2" borderId="8" xfId="0" applyNumberFormat="1" applyFont="1" applyFill="1" applyBorder="1"/>
    <xf numFmtId="0" fontId="5" fillId="2" borderId="8" xfId="0" applyFont="1" applyFill="1" applyBorder="1" applyAlignment="1">
      <alignment horizontal="left"/>
    </xf>
    <xf numFmtId="0" fontId="13" fillId="15" borderId="6" xfId="0" applyFont="1" applyFill="1" applyBorder="1"/>
    <xf numFmtId="0" fontId="13" fillId="15" borderId="7" xfId="0" applyFont="1" applyFill="1" applyBorder="1"/>
    <xf numFmtId="0" fontId="13" fillId="15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4" fillId="16" borderId="4" xfId="0" applyFont="1" applyFill="1" applyBorder="1"/>
    <xf numFmtId="0" fontId="1" fillId="16" borderId="10" xfId="0" applyFont="1" applyFill="1" applyBorder="1"/>
    <xf numFmtId="0" fontId="1" fillId="16" borderId="4" xfId="0" applyFont="1" applyFill="1" applyBorder="1" applyAlignment="1">
      <alignment horizontal="left"/>
    </xf>
    <xf numFmtId="0" fontId="14" fillId="16" borderId="9" xfId="0" applyFont="1" applyFill="1" applyBorder="1"/>
    <xf numFmtId="0" fontId="16" fillId="17" borderId="4" xfId="0" applyFont="1" applyFill="1" applyBorder="1"/>
    <xf numFmtId="0" fontId="1" fillId="17" borderId="4" xfId="0" applyFont="1" applyFill="1" applyBorder="1" applyAlignment="1">
      <alignment horizontal="center"/>
    </xf>
    <xf numFmtId="0" fontId="1" fillId="17" borderId="10" xfId="0" applyFont="1" applyFill="1" applyBorder="1"/>
    <xf numFmtId="0" fontId="9" fillId="17" borderId="4" xfId="0" applyFont="1" applyFill="1" applyBorder="1"/>
    <xf numFmtId="0" fontId="11" fillId="17" borderId="4" xfId="0" applyFont="1" applyFill="1" applyBorder="1"/>
    <xf numFmtId="0" fontId="12" fillId="17" borderId="4" xfId="0" applyFont="1" applyFill="1" applyBorder="1"/>
    <xf numFmtId="0" fontId="10" fillId="17" borderId="4" xfId="0" applyFont="1" applyFill="1" applyBorder="1"/>
    <xf numFmtId="0" fontId="18" fillId="17" borderId="4" xfId="0" applyFont="1" applyFill="1" applyBorder="1"/>
    <xf numFmtId="0" fontId="14" fillId="18" borderId="4" xfId="0" applyFont="1" applyFill="1" applyBorder="1"/>
    <xf numFmtId="0" fontId="19" fillId="18" borderId="10" xfId="0" applyFont="1" applyFill="1" applyBorder="1"/>
    <xf numFmtId="0" fontId="14" fillId="18" borderId="9" xfId="0" applyFont="1" applyFill="1" applyBorder="1"/>
    <xf numFmtId="0" fontId="8" fillId="13" borderId="4" xfId="0" applyFont="1" applyFill="1" applyBorder="1" applyAlignment="1">
      <alignment horizontal="left" vertical="center" indent="1"/>
    </xf>
    <xf numFmtId="0" fontId="1" fillId="13" borderId="4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left"/>
    </xf>
    <xf numFmtId="0" fontId="14" fillId="19" borderId="4" xfId="0" applyFont="1" applyFill="1" applyBorder="1"/>
    <xf numFmtId="0" fontId="1" fillId="2" borderId="10" xfId="0" applyFont="1" applyFill="1" applyBorder="1"/>
    <xf numFmtId="0" fontId="9" fillId="19" borderId="4" xfId="0" applyFont="1" applyFill="1" applyBorder="1" applyAlignment="1">
      <alignment horizontal="left"/>
    </xf>
    <xf numFmtId="0" fontId="14" fillId="19" borderId="9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7" fillId="2" borderId="4" xfId="0" applyFont="1" applyFill="1" applyBorder="1"/>
    <xf numFmtId="0" fontId="15" fillId="20" borderId="4" xfId="0" applyFont="1" applyFill="1" applyBorder="1" applyAlignment="1">
      <alignment horizontal="center"/>
    </xf>
    <xf numFmtId="0" fontId="1" fillId="20" borderId="4" xfId="0" applyFont="1" applyFill="1" applyBorder="1" applyAlignment="1">
      <alignment horizontal="center"/>
    </xf>
    <xf numFmtId="0" fontId="17" fillId="20" borderId="4" xfId="0" applyFont="1" applyFill="1" applyBorder="1" applyAlignment="1">
      <alignment horizontal="center"/>
    </xf>
    <xf numFmtId="0" fontId="20" fillId="20" borderId="4" xfId="0" applyFont="1" applyFill="1" applyBorder="1" applyAlignment="1">
      <alignment horizontal="center"/>
    </xf>
    <xf numFmtId="0" fontId="14" fillId="20" borderId="4" xfId="0" applyFont="1" applyFill="1" applyBorder="1" applyAlignment="1">
      <alignment horizontal="center"/>
    </xf>
    <xf numFmtId="0" fontId="15" fillId="20" borderId="4" xfId="0" quotePrefix="1" applyFont="1" applyFill="1" applyBorder="1" applyAlignment="1">
      <alignment horizontal="center"/>
    </xf>
    <xf numFmtId="0" fontId="1" fillId="20" borderId="4" xfId="0" quotePrefix="1" applyFont="1" applyFill="1" applyBorder="1" applyAlignment="1">
      <alignment horizontal="center"/>
    </xf>
    <xf numFmtId="0" fontId="21" fillId="19" borderId="4" xfId="0" applyFont="1" applyFill="1" applyBorder="1"/>
    <xf numFmtId="0" fontId="7" fillId="2" borderId="10" xfId="0" applyFont="1" applyFill="1" applyBorder="1"/>
    <xf numFmtId="0" fontId="21" fillId="20" borderId="4" xfId="0" quotePrefix="1" applyFont="1" applyFill="1" applyBorder="1" applyAlignment="1">
      <alignment horizontal="center"/>
    </xf>
    <xf numFmtId="0" fontId="7" fillId="20" borderId="4" xfId="0" quotePrefix="1" applyFont="1" applyFill="1" applyBorder="1" applyAlignment="1">
      <alignment horizontal="center"/>
    </xf>
    <xf numFmtId="0" fontId="7" fillId="19" borderId="4" xfId="0" applyFont="1" applyFill="1" applyBorder="1" applyAlignment="1">
      <alignment horizontal="left"/>
    </xf>
    <xf numFmtId="0" fontId="21" fillId="19" borderId="9" xfId="0" applyFont="1" applyFill="1" applyBorder="1"/>
    <xf numFmtId="0" fontId="7" fillId="2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0" fillId="20" borderId="4" xfId="0" quotePrefix="1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7" borderId="3" xfId="0" applyFill="1" applyBorder="1" applyAlignment="1">
      <alignment horizontal="center" vertical="center" wrapText="1"/>
    </xf>
    <xf numFmtId="0" fontId="0" fillId="0" borderId="3" xfId="0" applyBorder="1"/>
    <xf numFmtId="0" fontId="0" fillId="6" borderId="0" xfId="0" applyFill="1" applyAlignment="1">
      <alignment horizontal="center" vertical="center" wrapText="1"/>
    </xf>
    <xf numFmtId="0" fontId="0" fillId="9" borderId="5" xfId="0" applyFill="1" applyBorder="1" applyAlignment="1">
      <alignment horizontal="center" vertical="center" textRotation="255" wrapText="1"/>
    </xf>
    <xf numFmtId="0" fontId="0" fillId="0" borderId="1" xfId="0" applyBorder="1"/>
    <xf numFmtId="0" fontId="0" fillId="0" borderId="2" xfId="0" applyBorder="1"/>
    <xf numFmtId="0" fontId="0" fillId="7" borderId="5" xfId="0" applyFill="1" applyBorder="1" applyAlignment="1">
      <alignment horizontal="center" vertical="center" textRotation="255" wrapText="1"/>
    </xf>
    <xf numFmtId="0" fontId="0" fillId="8" borderId="5" xfId="0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6787403</xdr:colOff>
          <xdr:row>2</xdr:row>
          <xdr:rowOff>0</xdr:rowOff>
        </xdr:from>
        <xdr:to>
          <xdr:col>15</xdr:col>
          <xdr:colOff>215713</xdr:colOff>
          <xdr:row>3</xdr:row>
          <xdr:rowOff>38100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6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6787403</xdr:colOff>
          <xdr:row>4</xdr:row>
          <xdr:rowOff>0</xdr:rowOff>
        </xdr:from>
        <xdr:to>
          <xdr:col>15</xdr:col>
          <xdr:colOff>215713</xdr:colOff>
          <xdr:row>5</xdr:row>
          <xdr:rowOff>38100</xdr:rowOff>
        </xdr:to>
        <xdr:sp macro="" textlink="">
          <xdr:nvSpPr>
            <xdr:cNvPr id="7170" name="Control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6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6787403</xdr:colOff>
          <xdr:row>6</xdr:row>
          <xdr:rowOff>0</xdr:rowOff>
        </xdr:from>
        <xdr:to>
          <xdr:col>15</xdr:col>
          <xdr:colOff>215713</xdr:colOff>
          <xdr:row>7</xdr:row>
          <xdr:rowOff>38100</xdr:rowOff>
        </xdr:to>
        <xdr:sp macro="" textlink="">
          <xdr:nvSpPr>
            <xdr:cNvPr id="7171" name="Control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6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6787403</xdr:colOff>
          <xdr:row>8</xdr:row>
          <xdr:rowOff>0</xdr:rowOff>
        </xdr:from>
        <xdr:to>
          <xdr:col>15</xdr:col>
          <xdr:colOff>215713</xdr:colOff>
          <xdr:row>9</xdr:row>
          <xdr:rowOff>38100</xdr:rowOff>
        </xdr:to>
        <xdr:sp macro="" textlink="">
          <xdr:nvSpPr>
            <xdr:cNvPr id="7172" name="Control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6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6787403</xdr:colOff>
          <xdr:row>10</xdr:row>
          <xdr:rowOff>0</xdr:rowOff>
        </xdr:from>
        <xdr:to>
          <xdr:col>15</xdr:col>
          <xdr:colOff>215713</xdr:colOff>
          <xdr:row>11</xdr:row>
          <xdr:rowOff>38100</xdr:rowOff>
        </xdr:to>
        <xdr:sp macro="" textlink="">
          <xdr:nvSpPr>
            <xdr:cNvPr id="7173" name="Control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6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6787403</xdr:colOff>
          <xdr:row>12</xdr:row>
          <xdr:rowOff>0</xdr:rowOff>
        </xdr:from>
        <xdr:to>
          <xdr:col>15</xdr:col>
          <xdr:colOff>215713</xdr:colOff>
          <xdr:row>13</xdr:row>
          <xdr:rowOff>38100</xdr:rowOff>
        </xdr:to>
        <xdr:sp macro="" textlink="">
          <xdr:nvSpPr>
            <xdr:cNvPr id="7174" name="Control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6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6787403</xdr:colOff>
          <xdr:row>14</xdr:row>
          <xdr:rowOff>0</xdr:rowOff>
        </xdr:from>
        <xdr:to>
          <xdr:col>15</xdr:col>
          <xdr:colOff>215713</xdr:colOff>
          <xdr:row>15</xdr:row>
          <xdr:rowOff>38100</xdr:rowOff>
        </xdr:to>
        <xdr:sp macro="" textlink="">
          <xdr:nvSpPr>
            <xdr:cNvPr id="7175" name="Control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6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6787403</xdr:colOff>
          <xdr:row>16</xdr:row>
          <xdr:rowOff>0</xdr:rowOff>
        </xdr:from>
        <xdr:to>
          <xdr:col>15</xdr:col>
          <xdr:colOff>215713</xdr:colOff>
          <xdr:row>17</xdr:row>
          <xdr:rowOff>38100</xdr:rowOff>
        </xdr:to>
        <xdr:sp macro="" textlink="">
          <xdr:nvSpPr>
            <xdr:cNvPr id="7176" name="Control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6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6787403</xdr:colOff>
          <xdr:row>18</xdr:row>
          <xdr:rowOff>0</xdr:rowOff>
        </xdr:from>
        <xdr:to>
          <xdr:col>15</xdr:col>
          <xdr:colOff>215713</xdr:colOff>
          <xdr:row>19</xdr:row>
          <xdr:rowOff>38100</xdr:rowOff>
        </xdr:to>
        <xdr:sp macro="" textlink="">
          <xdr:nvSpPr>
            <xdr:cNvPr id="7177" name="Control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6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6787403</xdr:colOff>
          <xdr:row>20</xdr:row>
          <xdr:rowOff>0</xdr:rowOff>
        </xdr:from>
        <xdr:to>
          <xdr:col>15</xdr:col>
          <xdr:colOff>215713</xdr:colOff>
          <xdr:row>21</xdr:row>
          <xdr:rowOff>38100</xdr:rowOff>
        </xdr:to>
        <xdr:sp macro="" textlink="">
          <xdr:nvSpPr>
            <xdr:cNvPr id="7178" name="Control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6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6787403</xdr:colOff>
          <xdr:row>22</xdr:row>
          <xdr:rowOff>0</xdr:rowOff>
        </xdr:from>
        <xdr:to>
          <xdr:col>15</xdr:col>
          <xdr:colOff>215713</xdr:colOff>
          <xdr:row>23</xdr:row>
          <xdr:rowOff>38100</xdr:rowOff>
        </xdr:to>
        <xdr:sp macro="" textlink="">
          <xdr:nvSpPr>
            <xdr:cNvPr id="7179" name="Control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6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C11" sqref="C11"/>
    </sheetView>
  </sheetViews>
  <sheetFormatPr defaultRowHeight="15" x14ac:dyDescent="0.25"/>
  <cols>
    <col min="1" max="1" width="15.5703125" customWidth="1"/>
    <col min="2" max="2" width="69.5703125" bestFit="1" customWidth="1"/>
  </cols>
  <sheetData>
    <row r="1" spans="1:2" x14ac:dyDescent="0.25">
      <c r="A1" s="82" t="s">
        <v>0</v>
      </c>
      <c r="B1" s="83"/>
    </row>
    <row r="2" spans="1:2" x14ac:dyDescent="0.25">
      <c r="A2" s="82" t="s">
        <v>1</v>
      </c>
      <c r="B2" s="83"/>
    </row>
    <row r="4" spans="1:2" x14ac:dyDescent="0.25">
      <c r="A4" s="12" t="s">
        <v>2</v>
      </c>
    </row>
    <row r="5" spans="1:2" x14ac:dyDescent="0.25">
      <c r="A5" s="8" t="s">
        <v>3</v>
      </c>
      <c r="B5" t="s">
        <v>4</v>
      </c>
    </row>
    <row r="6" spans="1:2" x14ac:dyDescent="0.25">
      <c r="A6" s="9" t="s">
        <v>5</v>
      </c>
      <c r="B6" t="s">
        <v>6</v>
      </c>
    </row>
    <row r="7" spans="1:2" x14ac:dyDescent="0.25">
      <c r="A7" s="10" t="s">
        <v>7</v>
      </c>
      <c r="B7" t="s">
        <v>8</v>
      </c>
    </row>
    <row r="8" spans="1:2" x14ac:dyDescent="0.25">
      <c r="A8" s="11" t="s">
        <v>9</v>
      </c>
      <c r="B8" t="s">
        <v>10</v>
      </c>
    </row>
    <row r="10" spans="1:2" x14ac:dyDescent="0.25">
      <c r="A10" s="12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</sheetData>
  <mergeCells count="2">
    <mergeCell ref="A2:B2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3"/>
  <sheetViews>
    <sheetView workbookViewId="0">
      <selection activeCell="D31" sqref="D31"/>
    </sheetView>
  </sheetViews>
  <sheetFormatPr defaultRowHeight="15" x14ac:dyDescent="0.25"/>
  <cols>
    <col min="2" max="2" width="28.7109375" customWidth="1"/>
    <col min="3" max="6" width="27.42578125" bestFit="1" customWidth="1"/>
    <col min="7" max="17" width="19" bestFit="1" customWidth="1"/>
  </cols>
  <sheetData>
    <row r="2" spans="1:17" x14ac:dyDescent="0.25">
      <c r="A2" t="s">
        <v>16</v>
      </c>
      <c r="B2" s="27" t="s">
        <v>17</v>
      </c>
      <c r="C2" s="27" t="s">
        <v>18</v>
      </c>
      <c r="D2" s="27" t="s">
        <v>19</v>
      </c>
      <c r="E2" s="27" t="s">
        <v>20</v>
      </c>
      <c r="F2" s="27" t="s">
        <v>21</v>
      </c>
      <c r="G2" s="27" t="s">
        <v>22</v>
      </c>
      <c r="H2" s="27" t="s">
        <v>23</v>
      </c>
      <c r="I2" s="27" t="s">
        <v>24</v>
      </c>
      <c r="J2" s="27" t="s">
        <v>25</v>
      </c>
      <c r="K2" s="27" t="s">
        <v>26</v>
      </c>
      <c r="L2" s="27" t="s">
        <v>27</v>
      </c>
      <c r="M2" s="27" t="s">
        <v>28</v>
      </c>
      <c r="N2" s="27" t="s">
        <v>29</v>
      </c>
      <c r="O2" s="27" t="s">
        <v>30</v>
      </c>
      <c r="P2" s="27" t="s">
        <v>31</v>
      </c>
      <c r="Q2" s="27" t="s">
        <v>32</v>
      </c>
    </row>
    <row r="3" spans="1:17" x14ac:dyDescent="0.25">
      <c r="A3" t="s">
        <v>33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73"/>
  <sheetViews>
    <sheetView showZeros="0" tabSelected="1" topLeftCell="B1" zoomScale="85" zoomScaleNormal="85" workbookViewId="0">
      <selection activeCell="E6" sqref="E6"/>
    </sheetView>
  </sheetViews>
  <sheetFormatPr defaultRowHeight="15" x14ac:dyDescent="0.25"/>
  <cols>
    <col min="1" max="1" width="10.7109375" customWidth="1"/>
    <col min="2" max="2" width="9.42578125" customWidth="1"/>
    <col min="3" max="3" width="14.42578125" bestFit="1" customWidth="1"/>
    <col min="4" max="4" width="54" style="21" customWidth="1"/>
    <col min="5" max="32" width="43.42578125" style="21" bestFit="1" customWidth="1"/>
    <col min="33" max="34" width="47.140625" style="21" bestFit="1" customWidth="1"/>
    <col min="35" max="37" width="43.42578125" style="21" bestFit="1" customWidth="1"/>
    <col min="38" max="16384" width="9.140625" style="21"/>
  </cols>
  <sheetData>
    <row r="1" spans="1:37" ht="15.75" thickBot="1" x14ac:dyDescent="0.3">
      <c r="A1" s="91" t="s">
        <v>37</v>
      </c>
      <c r="B1" s="87" t="s">
        <v>38</v>
      </c>
      <c r="C1" s="13" t="s">
        <v>39</v>
      </c>
      <c r="D1" s="34" t="str">
        <f>DB!$A2</f>
        <v>svs0901bdv.us.global.schwab.com</v>
      </c>
      <c r="E1" s="34" t="str">
        <f>DB!$A3</f>
        <v>svs0901bdv.us.global.schwab.com</v>
      </c>
      <c r="F1" s="34" t="str">
        <f>DB!$A4</f>
        <v>svs0901bdv.us.global.schwab.com</v>
      </c>
      <c r="G1" s="34" t="str">
        <f>DB!$A5</f>
        <v>svs0901bdv.us.global.schwab.com</v>
      </c>
      <c r="H1" s="34" t="str">
        <f>DB!$A6</f>
        <v>svs0901bdv.us.global.schwab.com</v>
      </c>
      <c r="I1" s="34" t="str">
        <f>DB!$A7</f>
        <v>svs0901bdv.us.global.schwab.com</v>
      </c>
      <c r="J1" s="34" t="str">
        <f>DB!$A8</f>
        <v>svs0901bdv.us.global.schwab.com</v>
      </c>
      <c r="K1" s="34" t="str">
        <f>DB!$A9</f>
        <v>svs0901bdv.us.global.schwab.com</v>
      </c>
      <c r="L1" s="34" t="str">
        <f>DB!$A10</f>
        <v>svs0901bdv.us.global.schwab.com</v>
      </c>
      <c r="M1" s="34" t="str">
        <f>DB!$A11</f>
        <v>svs0901bdv.us.global.schwab.com</v>
      </c>
      <c r="N1" s="34" t="str">
        <f>DB!$A12</f>
        <v>svs0901bdv.us.global.schwab.com</v>
      </c>
      <c r="O1" s="34" t="str">
        <f>DB!$A13</f>
        <v>svs0901bdv.us.global.schwab.com</v>
      </c>
      <c r="P1" s="34" t="str">
        <f>DB!$A14</f>
        <v>svs0901bdv.us.global.schwab.com</v>
      </c>
      <c r="Q1" s="34" t="str">
        <f>DB!$A15</f>
        <v>svs0901bdv.us.global.schwab.com</v>
      </c>
      <c r="R1" s="34" t="str">
        <f>DB!$A16</f>
        <v>svs0901bdv.us.global.schwab.com</v>
      </c>
      <c r="S1" s="34" t="str">
        <f>DB!$A17</f>
        <v>svs0901bdv.us.global.schwab.com</v>
      </c>
      <c r="T1" s="34" t="str">
        <f>DB!$A18</f>
        <v>svs0901bdv.us.global.schwab.com</v>
      </c>
      <c r="U1" s="34" t="str">
        <f>DB!$A19</f>
        <v>svs0901bdv.us.global.schwab.com</v>
      </c>
      <c r="V1" s="34" t="str">
        <f>DB!$A20</f>
        <v>svs0901bdv.us.global.schwab.com</v>
      </c>
      <c r="W1" s="34" t="str">
        <f>DB!$A21</f>
        <v>svs0901bdv.us.global.schwab.com</v>
      </c>
      <c r="X1" s="34" t="str">
        <f>DB!$A22</f>
        <v>svs0901bdv.us.global.schwab.com</v>
      </c>
      <c r="Y1" s="34" t="str">
        <f>DB!$A23</f>
        <v>svs0901bdv.us.global.schwab.com</v>
      </c>
      <c r="Z1" s="34" t="str">
        <f>DB!$A24</f>
        <v>svs0901bdv.us.global.schwab.com</v>
      </c>
      <c r="AA1" s="34" t="str">
        <f>DB!$A25</f>
        <v>svs0901bdv.us.global.schwab.com</v>
      </c>
      <c r="AB1" s="34" t="str">
        <f>DB!$A26</f>
        <v>svs0901bdv.us.global.schwab.com</v>
      </c>
      <c r="AC1" s="34" t="str">
        <f>DB!$A27</f>
        <v>svs0901bdv.us.global.schwab.com</v>
      </c>
      <c r="AD1" s="34" t="str">
        <f>DB!$A28</f>
        <v>svs0901bdv.us.global.schwab.com</v>
      </c>
      <c r="AE1" s="34" t="str">
        <f>DB!$A29</f>
        <v>svs0901bdv.us.global.schwab.com</v>
      </c>
      <c r="AF1" s="34" t="str">
        <f>DB!$A30</f>
        <v>svs0901bdv.us.global.schwab.com</v>
      </c>
      <c r="AG1" s="34" t="str">
        <f>DB!$A31</f>
        <v>svs0901bdv.us.global.schwab.com</v>
      </c>
      <c r="AH1" s="34" t="str">
        <f>DB!$A32</f>
        <v>svs0901bdv.us.global.schwab.com</v>
      </c>
      <c r="AI1" s="34" t="str">
        <f>DB!$A33</f>
        <v>svs0901bdv.us.global.schwab.com</v>
      </c>
      <c r="AJ1" s="34" t="str">
        <f>DB!$A34</f>
        <v>svs0901bdv.us.global.schwab.com</v>
      </c>
      <c r="AK1" s="34" t="str">
        <f>DB!$A35</f>
        <v>svs0901bdv.us.global.schwab.com</v>
      </c>
    </row>
    <row r="2" spans="1:37" x14ac:dyDescent="0.25">
      <c r="A2" s="88"/>
      <c r="B2" s="88"/>
      <c r="C2" s="18" t="s">
        <v>16</v>
      </c>
      <c r="D2" s="33" t="str">
        <f>DB!$C2</f>
        <v>NURSERY-PDC3-C-M79</v>
      </c>
      <c r="E2" s="33" t="str">
        <f>DB!$C3</f>
        <v>PDC3-C-DEV-DBV-MONGO-01</v>
      </c>
      <c r="F2" s="33" t="str">
        <f>DB!$C4</f>
        <v>PDC3-C-DEV-DBV-MONGO-04</v>
      </c>
      <c r="G2" s="33" t="str">
        <f>DB!$C5</f>
        <v>PDC3-C-DEV-DBV-ORACLE-01</v>
      </c>
      <c r="H2" s="33" t="str">
        <f>DB!$C6</f>
        <v>PDC3-C-DEV-DBV-SQL-01</v>
      </c>
      <c r="I2" s="33" t="str">
        <f>DB!$C7</f>
        <v>PDC3-C-DEV-IMCP-02</v>
      </c>
      <c r="J2" s="33" t="str">
        <f>DB!$C8</f>
        <v>PDC3-C-DEV-LNX-08</v>
      </c>
      <c r="K2" s="33" t="str">
        <f>DB!$C9</f>
        <v>PDC3-C-DEV-LNX-09</v>
      </c>
      <c r="L2" s="33" t="str">
        <f>DB!$C10</f>
        <v>PDC3-C-DEV-LNX-10</v>
      </c>
      <c r="M2" s="33" t="str">
        <f>DB!$C11</f>
        <v>PDC3-C-DEV-MONGO-03</v>
      </c>
      <c r="N2" s="33" t="str">
        <f>DB!$C12</f>
        <v>PDC3-C-DEV-REDIS-01</v>
      </c>
      <c r="O2" s="33" t="str">
        <f>DB!$C13</f>
        <v>PDC3-C-DEV-RPS-02</v>
      </c>
      <c r="P2" s="33" t="str">
        <f>DB!$C14</f>
        <v>PDC3-C-DEV-RPS-03</v>
      </c>
      <c r="Q2" s="33" t="str">
        <f>DB!$C15</f>
        <v>PDC3-C-DEV-SQL-02</v>
      </c>
      <c r="R2" s="33" t="str">
        <f>DB!$C16</f>
        <v>PDC3-C-DEV-WIN-08</v>
      </c>
      <c r="S2" s="33" t="str">
        <f>DB!$C17</f>
        <v>PDC3-C-DEV-WIN-09</v>
      </c>
      <c r="T2" s="33" t="str">
        <f>DB!$C18</f>
        <v>PDC3-C-DEV-WIN-10</v>
      </c>
      <c r="U2" s="33" t="str">
        <f>DB!$C19</f>
        <v>PDC3-C-TEST-CXP-01</v>
      </c>
      <c r="V2" s="33" t="str">
        <f>DB!$C20</f>
        <v>PDC3-C-TEST-OEMS-03</v>
      </c>
      <c r="W2" s="33" t="str">
        <f>DB!$C21</f>
        <v>PDC3-C-TEST-TTSM-01</v>
      </c>
      <c r="X2" s="33" t="str">
        <f>DB!$C22</f>
        <v>PDC3-C-TEST-TTSM-02</v>
      </c>
      <c r="Y2" s="33" t="str">
        <f>DB!$C23</f>
        <v>PDC3-C-TEST-TTSM-03</v>
      </c>
      <c r="Z2" s="33" t="str">
        <f>DB!$C24</f>
        <v>PDC3-C-TEST-TTSM-04</v>
      </c>
      <c r="AA2" s="33" t="str">
        <f>DB!$C25</f>
        <v>PDC3-G-DEV-LNX-07</v>
      </c>
      <c r="AB2" s="33" t="str">
        <f>DB!$C26</f>
        <v>PDC3-G-DEV-WIN-07</v>
      </c>
      <c r="AC2" s="33" t="str">
        <f>DB!$C27</f>
        <v>PDC3-G-DEV-ZERTO-02</v>
      </c>
      <c r="AD2" s="33" t="str">
        <f>DB!$C28</f>
        <v>PDC3-G-TEST-LNX-01</v>
      </c>
      <c r="AE2" s="33" t="str">
        <f>DB!$C29</f>
        <v>PDC3-G-TEST-WIN-01</v>
      </c>
      <c r="AF2" s="33" t="str">
        <f>DB!$C30</f>
        <v>PDC3-K-DEV-TDAPP-01</v>
      </c>
      <c r="AG2" s="33" t="str">
        <f>DB!$C31</f>
        <v>PDC3-K-DEV-TDDB-01</v>
      </c>
      <c r="AH2" s="33" t="str">
        <f>DB!$C32</f>
        <v>PDC3-K-TEST-LNX-01</v>
      </c>
      <c r="AI2" s="33" t="str">
        <f>DB!$C33</f>
        <v>PDC3-K-TEST-TDDB-01</v>
      </c>
      <c r="AJ2" s="33" t="str">
        <f>DB!$C34</f>
        <v>PDC3-K-TEST-WIN-01</v>
      </c>
      <c r="AK2" s="33" t="str">
        <f>DB!$C35</f>
        <v>PDC3-P-DEV-MD-02</v>
      </c>
    </row>
    <row r="3" spans="1:37" x14ac:dyDescent="0.25">
      <c r="A3" s="88"/>
      <c r="B3" s="88"/>
      <c r="C3" s="18" t="s">
        <v>40</v>
      </c>
      <c r="D3" s="30">
        <f>IF(VLOOKUP(D$2,DB!$C:$K,2,0)=0,"",VLOOKUP(D$2,DB!$C:$K,2,0))</f>
        <v>3721</v>
      </c>
      <c r="E3" s="30">
        <f>IF(VLOOKUP(E$2,DB!$C:$K,2,0)=0,"",VLOOKUP(E$2,DB!$C:$K,2,0))</f>
        <v>3710</v>
      </c>
      <c r="F3" s="30">
        <f>IF(VLOOKUP(F$2,DB!$C:$K,2,0)=0,"",VLOOKUP(F$2,DB!$C:$K,2,0))</f>
        <v>3721</v>
      </c>
      <c r="G3" s="30">
        <f>IF(VLOOKUP(G$2,DB!$C:$K,2,0)=0,"",VLOOKUP(G$2,DB!$C:$K,2,0))</f>
        <v>3710</v>
      </c>
      <c r="H3" s="30">
        <f>IF(VLOOKUP(H$2,DB!$C:$K,2,0)=0,"",VLOOKUP(H$2,DB!$C:$K,2,0))</f>
        <v>3710</v>
      </c>
      <c r="I3" s="30">
        <f>IF(VLOOKUP(I$2,DB!$C:$K,2,0)=0,"",VLOOKUP(I$2,DB!$C:$K,2,0))</f>
        <v>3721</v>
      </c>
      <c r="J3" s="30">
        <f>IF(VLOOKUP(J$2,DB!$C:$K,2,0)=0,"",VLOOKUP(J$2,DB!$C:$K,2,0))</f>
        <v>3710</v>
      </c>
      <c r="K3" s="30">
        <f>IF(VLOOKUP(K$2,DB!$C:$K,2,0)=0,"",VLOOKUP(K$2,DB!$C:$K,2,0))</f>
        <v>3721</v>
      </c>
      <c r="L3" s="30">
        <f>IF(VLOOKUP(L$2,DB!$C:$K,2,0)=0,"",VLOOKUP(L$2,DB!$C:$K,2,0))</f>
        <v>3721</v>
      </c>
      <c r="M3" s="30">
        <f>IF(VLOOKUP(M$2,DB!$C:$K,2,0)=0,"",VLOOKUP(M$2,DB!$C:$K,2,0))</f>
        <v>3721</v>
      </c>
      <c r="N3" s="30">
        <f>IF(VLOOKUP(N$2,DB!$C:$K,2,0)=0,"",VLOOKUP(N$2,DB!$C:$K,2,0))</f>
        <v>3710</v>
      </c>
      <c r="O3" s="30">
        <f>IF(VLOOKUP(O$2,DB!$C:$K,2,0)=0,"",VLOOKUP(O$2,DB!$C:$K,2,0))</f>
        <v>3721</v>
      </c>
      <c r="P3" s="30">
        <f>IF(VLOOKUP(P$2,DB!$C:$K,2,0)=0,"",VLOOKUP(P$2,DB!$C:$K,2,0))</f>
        <v>3721</v>
      </c>
      <c r="Q3" s="30">
        <f>IF(VLOOKUP(Q$2,DB!$C:$K,2,0)=0,"",VLOOKUP(Q$2,DB!$C:$K,2,0))</f>
        <v>3710</v>
      </c>
      <c r="R3" s="30">
        <f>IF(VLOOKUP(R$2,DB!$C:$K,2,0)=0,"",VLOOKUP(R$2,DB!$C:$K,2,0))</f>
        <v>3710</v>
      </c>
      <c r="S3" s="30">
        <f>IF(VLOOKUP(S$2,DB!$C:$K,2,0)=0,"",VLOOKUP(S$2,DB!$C:$K,2,0))</f>
        <v>3721</v>
      </c>
      <c r="T3" s="30">
        <f>IF(VLOOKUP(T$2,DB!$C:$K,2,0)=0,"",VLOOKUP(T$2,DB!$C:$K,2,0))</f>
        <v>3721</v>
      </c>
      <c r="U3" s="30">
        <f>IF(VLOOKUP(U$2,DB!$C:$K,2,0)=0,"",VLOOKUP(U$2,DB!$C:$K,2,0))</f>
        <v>3710</v>
      </c>
      <c r="V3" s="30">
        <f>IF(VLOOKUP(V$2,DB!$C:$K,2,0)=0,"",VLOOKUP(V$2,DB!$C:$K,2,0))</f>
        <v>3721</v>
      </c>
      <c r="W3" s="30">
        <f>IF(VLOOKUP(W$2,DB!$C:$K,2,0)=0,"",VLOOKUP(W$2,DB!$C:$K,2,0))</f>
        <v>3710</v>
      </c>
      <c r="X3" s="30">
        <f>IF(VLOOKUP(X$2,DB!$C:$K,2,0)=0,"",VLOOKUP(X$2,DB!$C:$K,2,0))</f>
        <v>3710</v>
      </c>
      <c r="Y3" s="30">
        <f>IF(VLOOKUP(Y$2,DB!$C:$K,2,0)=0,"",VLOOKUP(Y$2,DB!$C:$K,2,0))</f>
        <v>3721</v>
      </c>
      <c r="Z3" s="30">
        <f>IF(VLOOKUP(Z$2,DB!$C:$K,2,0)=0,"",VLOOKUP(Z$2,DB!$C:$K,2,0))</f>
        <v>3721</v>
      </c>
      <c r="AA3" s="30">
        <f>IF(VLOOKUP(AA$2,DB!$C:$K,2,0)=0,"",VLOOKUP(AA$2,DB!$C:$K,2,0))</f>
        <v>3710</v>
      </c>
      <c r="AB3" s="30">
        <f>IF(VLOOKUP(AB$2,DB!$C:$K,2,0)=0,"",VLOOKUP(AB$2,DB!$C:$K,2,0))</f>
        <v>3710</v>
      </c>
      <c r="AC3" s="30">
        <f>IF(VLOOKUP(AC$2,DB!$C:$K,2,0)=0,"",VLOOKUP(AC$2,DB!$C:$K,2,0))</f>
        <v>3710</v>
      </c>
      <c r="AD3" s="30">
        <f>IF(VLOOKUP(AD$2,DB!$C:$K,2,0)=0,"",VLOOKUP(AD$2,DB!$C:$K,2,0))</f>
        <v>3710</v>
      </c>
      <c r="AE3" s="30">
        <f>IF(VLOOKUP(AE$2,DB!$C:$K,2,0)=0,"",VLOOKUP(AE$2,DB!$C:$K,2,0))</f>
        <v>3710</v>
      </c>
      <c r="AF3" s="30" t="str">
        <f>IF(VLOOKUP(AF$2,DB!$C:$K,2,0)=0,"",VLOOKUP(AF$2,DB!$C:$K,2,0))</f>
        <v>0605</v>
      </c>
      <c r="AG3" s="30" t="str">
        <f>IF(VLOOKUP(AG$2,DB!$C:$K,2,0)=0,"",VLOOKUP(AG$2,DB!$C:$K,2,0))</f>
        <v>0605</v>
      </c>
      <c r="AH3" s="30" t="str">
        <f>IF(VLOOKUP(AH$2,DB!$C:$K,2,0)=0,"",VLOOKUP(AH$2,DB!$C:$K,2,0))</f>
        <v>0605</v>
      </c>
      <c r="AI3" s="30" t="str">
        <f>IF(VLOOKUP(AI$2,DB!$C:$K,2,0)=0,"",VLOOKUP(AI$2,DB!$C:$K,2,0))</f>
        <v>0605</v>
      </c>
      <c r="AJ3" s="30" t="str">
        <f>IF(VLOOKUP(AJ$2,DB!$C:$K,2,0)=0,"",VLOOKUP(AJ$2,DB!$C:$K,2,0))</f>
        <v>0605</v>
      </c>
      <c r="AK3" s="30" t="str">
        <f>IF(VLOOKUP(AK$2,DB!$C:$K,2,0)=0,"",VLOOKUP(AK$2,DB!$C:$K,2,0))</f>
        <v>0605</v>
      </c>
    </row>
    <row r="4" spans="1:37" x14ac:dyDescent="0.25">
      <c r="A4" s="88"/>
      <c r="B4" s="88"/>
      <c r="C4" s="18" t="s">
        <v>41</v>
      </c>
      <c r="D4" s="30">
        <f>IF(VLOOKUP(D$2,DB!$C:$K,3,0)=0,"",VLOOKUP(D$2,DB!$C:$K,3,0))</f>
        <v>3719</v>
      </c>
      <c r="E4" s="30">
        <f>IF(VLOOKUP(E$2,DB!$C:$K,3,0)=0,"",VLOOKUP(E$2,DB!$C:$K,3,0))</f>
        <v>3712</v>
      </c>
      <c r="F4" s="30">
        <f>IF(VLOOKUP(F$2,DB!$C:$K,3,0)=0,"",VLOOKUP(F$2,DB!$C:$K,3,0))</f>
        <v>3719</v>
      </c>
      <c r="G4" s="30">
        <f>IF(VLOOKUP(G$2,DB!$C:$K,3,0)=0,"",VLOOKUP(G$2,DB!$C:$K,3,0))</f>
        <v>3712</v>
      </c>
      <c r="H4" s="30">
        <f>IF(VLOOKUP(H$2,DB!$C:$K,3,0)=0,"",VLOOKUP(H$2,DB!$C:$K,3,0))</f>
        <v>3712</v>
      </c>
      <c r="I4" s="30">
        <f>IF(VLOOKUP(I$2,DB!$C:$K,3,0)=0,"",VLOOKUP(I$2,DB!$C:$K,3,0))</f>
        <v>3719</v>
      </c>
      <c r="J4" s="30">
        <f>IF(VLOOKUP(J$2,DB!$C:$K,3,0)=0,"",VLOOKUP(J$2,DB!$C:$K,3,0))</f>
        <v>3712</v>
      </c>
      <c r="K4" s="30">
        <f>IF(VLOOKUP(K$2,DB!$C:$K,3,0)=0,"",VLOOKUP(K$2,DB!$C:$K,3,0))</f>
        <v>3719</v>
      </c>
      <c r="L4" s="30">
        <f>IF(VLOOKUP(L$2,DB!$C:$K,3,0)=0,"",VLOOKUP(L$2,DB!$C:$K,3,0))</f>
        <v>3719</v>
      </c>
      <c r="M4" s="30">
        <f>IF(VLOOKUP(M$2,DB!$C:$K,3,0)=0,"",VLOOKUP(M$2,DB!$C:$K,3,0))</f>
        <v>3719</v>
      </c>
      <c r="N4" s="30">
        <f>IF(VLOOKUP(N$2,DB!$C:$K,3,0)=0,"",VLOOKUP(N$2,DB!$C:$K,3,0))</f>
        <v>3712</v>
      </c>
      <c r="O4" s="30">
        <f>IF(VLOOKUP(O$2,DB!$C:$K,3,0)=0,"",VLOOKUP(O$2,DB!$C:$K,3,0))</f>
        <v>3719</v>
      </c>
      <c r="P4" s="30">
        <f>IF(VLOOKUP(P$2,DB!$C:$K,3,0)=0,"",VLOOKUP(P$2,DB!$C:$K,3,0))</f>
        <v>3719</v>
      </c>
      <c r="Q4" s="30">
        <f>IF(VLOOKUP(Q$2,DB!$C:$K,3,0)=0,"",VLOOKUP(Q$2,DB!$C:$K,3,0))</f>
        <v>3712</v>
      </c>
      <c r="R4" s="30">
        <f>IF(VLOOKUP(R$2,DB!$C:$K,3,0)=0,"",VLOOKUP(R$2,DB!$C:$K,3,0))</f>
        <v>3712</v>
      </c>
      <c r="S4" s="30">
        <f>IF(VLOOKUP(S$2,DB!$C:$K,3,0)=0,"",VLOOKUP(S$2,DB!$C:$K,3,0))</f>
        <v>3719</v>
      </c>
      <c r="T4" s="30">
        <f>IF(VLOOKUP(T$2,DB!$C:$K,3,0)=0,"",VLOOKUP(T$2,DB!$C:$K,3,0))</f>
        <v>3719</v>
      </c>
      <c r="U4" s="30">
        <f>IF(VLOOKUP(U$2,DB!$C:$K,3,0)=0,"",VLOOKUP(U$2,DB!$C:$K,3,0))</f>
        <v>3712</v>
      </c>
      <c r="V4" s="30">
        <f>IF(VLOOKUP(V$2,DB!$C:$K,3,0)=0,"",VLOOKUP(V$2,DB!$C:$K,3,0))</f>
        <v>3719</v>
      </c>
      <c r="W4" s="30">
        <f>IF(VLOOKUP(W$2,DB!$C:$K,3,0)=0,"",VLOOKUP(W$2,DB!$C:$K,3,0))</f>
        <v>3712</v>
      </c>
      <c r="X4" s="30">
        <f>IF(VLOOKUP(X$2,DB!$C:$K,3,0)=0,"",VLOOKUP(X$2,DB!$C:$K,3,0))</f>
        <v>3712</v>
      </c>
      <c r="Y4" s="30">
        <f>IF(VLOOKUP(Y$2,DB!$C:$K,3,0)=0,"",VLOOKUP(Y$2,DB!$C:$K,3,0))</f>
        <v>3719</v>
      </c>
      <c r="Z4" s="30">
        <f>IF(VLOOKUP(Z$2,DB!$C:$K,3,0)=0,"",VLOOKUP(Z$2,DB!$C:$K,3,0))</f>
        <v>3719</v>
      </c>
      <c r="AA4" s="30">
        <f>IF(VLOOKUP(AA$2,DB!$C:$K,3,0)=0,"",VLOOKUP(AA$2,DB!$C:$K,3,0))</f>
        <v>3712</v>
      </c>
      <c r="AB4" s="30">
        <f>IF(VLOOKUP(AB$2,DB!$C:$K,3,0)=0,"",VLOOKUP(AB$2,DB!$C:$K,3,0))</f>
        <v>3712</v>
      </c>
      <c r="AC4" s="30">
        <f>IF(VLOOKUP(AC$2,DB!$C:$K,3,0)=0,"",VLOOKUP(AC$2,DB!$C:$K,3,0))</f>
        <v>3712</v>
      </c>
      <c r="AD4" s="30">
        <f>IF(VLOOKUP(AD$2,DB!$C:$K,3,0)=0,"",VLOOKUP(AD$2,DB!$C:$K,3,0))</f>
        <v>3712</v>
      </c>
      <c r="AE4" s="30">
        <f>IF(VLOOKUP(AE$2,DB!$C:$K,3,0)=0,"",VLOOKUP(AE$2,DB!$C:$K,3,0))</f>
        <v>3712</v>
      </c>
      <c r="AF4" s="30" t="str">
        <f>IF(VLOOKUP(AF$2,DB!$C:$K,3,0)=0,"",VLOOKUP(AF$2,DB!$C:$K,3,0))</f>
        <v>0607</v>
      </c>
      <c r="AG4" s="30" t="str">
        <f>IF(VLOOKUP(AG$2,DB!$C:$K,3,0)=0,"",VLOOKUP(AG$2,DB!$C:$K,3,0))</f>
        <v>0607</v>
      </c>
      <c r="AH4" s="30" t="str">
        <f>IF(VLOOKUP(AH$2,DB!$C:$K,3,0)=0,"",VLOOKUP(AH$2,DB!$C:$K,3,0))</f>
        <v>0607</v>
      </c>
      <c r="AI4" s="30" t="str">
        <f>IF(VLOOKUP(AI$2,DB!$C:$K,3,0)=0,"",VLOOKUP(AI$2,DB!$C:$K,3,0))</f>
        <v>0607</v>
      </c>
      <c r="AJ4" s="30" t="str">
        <f>IF(VLOOKUP(AJ$2,DB!$C:$K,3,0)=0,"",VLOOKUP(AJ$2,DB!$C:$K,3,0))</f>
        <v>0607</v>
      </c>
      <c r="AK4" s="30" t="str">
        <f>IF(VLOOKUP(AK$2,DB!$C:$K,3,0)=0,"",VLOOKUP(AK$2,DB!$C:$K,3,0))</f>
        <v>0606</v>
      </c>
    </row>
    <row r="5" spans="1:37" x14ac:dyDescent="0.25">
      <c r="A5" s="88"/>
      <c r="B5" s="88"/>
      <c r="C5" s="18" t="s">
        <v>42</v>
      </c>
      <c r="D5" s="30">
        <v>3900</v>
      </c>
      <c r="E5" s="30">
        <v>4000</v>
      </c>
      <c r="F5" s="30" t="str">
        <f>IF(VLOOKUP(F$2,DB!$C:$K,4,0)=0,"",VLOOKUP(F$2,DB!$C:$K,4,0))</f>
        <v/>
      </c>
      <c r="G5" s="30" t="str">
        <f>IF(VLOOKUP(G$2,DB!$C:$K,4,0)=0,"",VLOOKUP(G$2,DB!$C:$K,4,0))</f>
        <v/>
      </c>
      <c r="H5" s="30" t="str">
        <f>IF(VLOOKUP(H$2,DB!$C:$K,4,0)=0,"",VLOOKUP(H$2,DB!$C:$K,4,0))</f>
        <v/>
      </c>
      <c r="I5" s="30">
        <f>IF(VLOOKUP(I$2,DB!$C:$K,4,0)=0,"",VLOOKUP(I$2,DB!$C:$K,4,0))</f>
        <v>3722</v>
      </c>
      <c r="J5" s="30" t="str">
        <f>IF(VLOOKUP(J$2,DB!$C:$K,4,0)=0,"",VLOOKUP(J$2,DB!$C:$K,4,0))</f>
        <v/>
      </c>
      <c r="K5" s="30">
        <f>IF(VLOOKUP(K$2,DB!$C:$K,4,0)=0,"",VLOOKUP(K$2,DB!$C:$K,4,0))</f>
        <v>3722</v>
      </c>
      <c r="L5" s="30">
        <f>IF(VLOOKUP(L$2,DB!$C:$K,4,0)=0,"",VLOOKUP(L$2,DB!$C:$K,4,0))</f>
        <v>3722</v>
      </c>
      <c r="M5" s="30">
        <f>IF(VLOOKUP(M$2,DB!$C:$K,4,0)=0,"",VLOOKUP(M$2,DB!$C:$K,4,0))</f>
        <v>3722</v>
      </c>
      <c r="N5" s="30">
        <f>IF(VLOOKUP(N$2,DB!$C:$K,4,0)=0,"",VLOOKUP(N$2,DB!$C:$K,4,0))</f>
        <v>3711</v>
      </c>
      <c r="O5" s="30">
        <f>IF(VLOOKUP(O$2,DB!$C:$K,4,0)=0,"",VLOOKUP(O$2,DB!$C:$K,4,0))</f>
        <v>3722</v>
      </c>
      <c r="P5" s="30" t="str">
        <f>IF(VLOOKUP(P$2,DB!$C:$K,4,0)=0,"",VLOOKUP(P$2,DB!$C:$K,4,0))</f>
        <v/>
      </c>
      <c r="Q5" s="30" t="str">
        <f>IF(VLOOKUP(Q$2,DB!$C:$K,4,0)=0,"",VLOOKUP(Q$2,DB!$C:$K,4,0))</f>
        <v/>
      </c>
      <c r="R5" s="30" t="str">
        <f>IF(VLOOKUP(R$2,DB!$C:$K,4,0)=0,"",VLOOKUP(R$2,DB!$C:$K,4,0))</f>
        <v/>
      </c>
      <c r="S5" s="30">
        <f>IF(VLOOKUP(S$2,DB!$C:$K,4,0)=0,"",VLOOKUP(S$2,DB!$C:$K,4,0))</f>
        <v>3722</v>
      </c>
      <c r="T5" s="30">
        <f>IF(VLOOKUP(T$2,DB!$C:$K,4,0)=0,"",VLOOKUP(T$2,DB!$C:$K,4,0))</f>
        <v>3722</v>
      </c>
      <c r="U5" s="30" t="str">
        <f>IF(VLOOKUP(U$2,DB!$C:$K,4,0)=0,"",VLOOKUP(U$2,DB!$C:$K,4,0))</f>
        <v/>
      </c>
      <c r="V5" s="30" t="str">
        <f>IF(VLOOKUP(V$2,DB!$C:$K,4,0)=0,"",VLOOKUP(V$2,DB!$C:$K,4,0))</f>
        <v/>
      </c>
      <c r="W5" s="30" t="str">
        <f>IF(VLOOKUP(W$2,DB!$C:$K,4,0)=0,"",VLOOKUP(W$2,DB!$C:$K,4,0))</f>
        <v/>
      </c>
      <c r="X5" s="30" t="str">
        <f>IF(VLOOKUP(X$2,DB!$C:$K,4,0)=0,"",VLOOKUP(X$2,DB!$C:$K,4,0))</f>
        <v/>
      </c>
      <c r="Y5" s="30" t="str">
        <f>IF(VLOOKUP(Y$2,DB!$C:$K,4,0)=0,"",VLOOKUP(Y$2,DB!$C:$K,4,0))</f>
        <v/>
      </c>
      <c r="Z5" s="30" t="str">
        <f>IF(VLOOKUP(Z$2,DB!$C:$K,4,0)=0,"",VLOOKUP(Z$2,DB!$C:$K,4,0))</f>
        <v/>
      </c>
      <c r="AA5" s="30">
        <f>IF(VLOOKUP(AA$2,DB!$C:$K,4,0)=0,"",VLOOKUP(AA$2,DB!$C:$K,4,0))</f>
        <v>3711</v>
      </c>
      <c r="AB5" s="30">
        <f>IF(VLOOKUP(AB$2,DB!$C:$K,4,0)=0,"",VLOOKUP(AB$2,DB!$C:$K,4,0))</f>
        <v>3711</v>
      </c>
      <c r="AC5" s="30" t="str">
        <f>IF(VLOOKUP(AC$2,DB!$C:$K,4,0)=0,"",VLOOKUP(AC$2,DB!$C:$K,4,0))</f>
        <v/>
      </c>
      <c r="AD5" s="30">
        <f>IF(VLOOKUP(AD$2,DB!$C:$K,4,0)=0,"",VLOOKUP(AD$2,DB!$C:$K,4,0))</f>
        <v>3711</v>
      </c>
      <c r="AE5" s="30">
        <f>IF(VLOOKUP(AE$2,DB!$C:$K,4,0)=0,"",VLOOKUP(AE$2,DB!$C:$K,4,0))</f>
        <v>3711</v>
      </c>
      <c r="AF5" s="30" t="str">
        <f>IF(VLOOKUP(AF$2,DB!$C:$K,4,0)=0,"",VLOOKUP(AF$2,DB!$C:$K,4,0))</f>
        <v/>
      </c>
      <c r="AG5" s="30" t="str">
        <f>IF(VLOOKUP(AG$2,DB!$C:$K,4,0)=0,"",VLOOKUP(AG$2,DB!$C:$K,4,0))</f>
        <v/>
      </c>
      <c r="AH5" s="30" t="str">
        <f>IF(VLOOKUP(AH$2,DB!$C:$K,4,0)=0,"",VLOOKUP(AH$2,DB!$C:$K,4,0))</f>
        <v/>
      </c>
      <c r="AI5" s="30" t="str">
        <f>IF(VLOOKUP(AI$2,DB!$C:$K,4,0)=0,"",VLOOKUP(AI$2,DB!$C:$K,4,0))</f>
        <v/>
      </c>
      <c r="AJ5" s="30" t="str">
        <f>IF(VLOOKUP(AJ$2,DB!$C:$K,4,0)=0,"",VLOOKUP(AJ$2,DB!$C:$K,4,0))</f>
        <v/>
      </c>
      <c r="AK5" s="30" t="str">
        <f>IF(VLOOKUP(AK$2,DB!$C:$K,4,0)=0,"",VLOOKUP(AK$2,DB!$C:$K,4,0))</f>
        <v>0607</v>
      </c>
    </row>
    <row r="6" spans="1:37" x14ac:dyDescent="0.25">
      <c r="A6" s="88"/>
      <c r="B6" s="88"/>
      <c r="C6" s="18" t="s">
        <v>43</v>
      </c>
      <c r="D6" s="30">
        <f>IF(VLOOKUP(D$2,DB!$C:$K,5,0)=0,"",VLOOKUP(D$2,DB!$C:$K,5,0))</f>
        <v>3720</v>
      </c>
      <c r="E6" s="30">
        <f>IF(VLOOKUP(E$2,DB!$C:$K,5,0)=0,"",VLOOKUP(E$2,DB!$C:$K,5,0))</f>
        <v>3720</v>
      </c>
      <c r="F6" s="30">
        <f>IF(VLOOKUP(F$2,DB!$C:$K,5,0)=0,"",VLOOKUP(F$2,DB!$C:$K,5,0))</f>
        <v>3720</v>
      </c>
      <c r="G6" s="30">
        <f>IF(VLOOKUP(G$2,DB!$C:$K,5,0)=0,"",VLOOKUP(G$2,DB!$C:$K,5,0))</f>
        <v>3720</v>
      </c>
      <c r="H6" s="30">
        <f>IF(VLOOKUP(H$2,DB!$C:$K,5,0)=0,"",VLOOKUP(H$2,DB!$C:$K,5,0))</f>
        <v>3720</v>
      </c>
      <c r="I6" s="30">
        <f>IF(VLOOKUP(I$2,DB!$C:$K,5,0)=0,"",VLOOKUP(I$2,DB!$C:$K,5,0))</f>
        <v>3720</v>
      </c>
      <c r="J6" s="30">
        <f>IF(VLOOKUP(J$2,DB!$C:$K,5,0)=0,"",VLOOKUP(J$2,DB!$C:$K,5,0))</f>
        <v>3720</v>
      </c>
      <c r="K6" s="30">
        <f>IF(VLOOKUP(K$2,DB!$C:$K,5,0)=0,"",VLOOKUP(K$2,DB!$C:$K,5,0))</f>
        <v>3720</v>
      </c>
      <c r="L6" s="30">
        <f>IF(VLOOKUP(L$2,DB!$C:$K,5,0)=0,"",VLOOKUP(L$2,DB!$C:$K,5,0))</f>
        <v>3720</v>
      </c>
      <c r="M6" s="30">
        <f>IF(VLOOKUP(M$2,DB!$C:$K,5,0)=0,"",VLOOKUP(M$2,DB!$C:$K,5,0))</f>
        <v>3720</v>
      </c>
      <c r="N6" s="30">
        <f>IF(VLOOKUP(N$2,DB!$C:$K,5,0)=0,"",VLOOKUP(N$2,DB!$C:$K,5,0))</f>
        <v>3720</v>
      </c>
      <c r="O6" s="30">
        <f>IF(VLOOKUP(O$2,DB!$C:$K,5,0)=0,"",VLOOKUP(O$2,DB!$C:$K,5,0))</f>
        <v>3720</v>
      </c>
      <c r="P6" s="30">
        <f>IF(VLOOKUP(P$2,DB!$C:$K,5,0)=0,"",VLOOKUP(P$2,DB!$C:$K,5,0))</f>
        <v>3720</v>
      </c>
      <c r="Q6" s="30">
        <f>IF(VLOOKUP(Q$2,DB!$C:$K,5,0)=0,"",VLOOKUP(Q$2,DB!$C:$K,5,0))</f>
        <v>3720</v>
      </c>
      <c r="R6" s="30">
        <f>IF(VLOOKUP(R$2,DB!$C:$K,5,0)=0,"",VLOOKUP(R$2,DB!$C:$K,5,0))</f>
        <v>3720</v>
      </c>
      <c r="S6" s="30">
        <f>IF(VLOOKUP(S$2,DB!$C:$K,5,0)=0,"",VLOOKUP(S$2,DB!$C:$K,5,0))</f>
        <v>3720</v>
      </c>
      <c r="T6" s="30">
        <f>IF(VLOOKUP(T$2,DB!$C:$K,5,0)=0,"",VLOOKUP(T$2,DB!$C:$K,5,0))</f>
        <v>3720</v>
      </c>
      <c r="U6" s="30">
        <f>IF(VLOOKUP(U$2,DB!$C:$K,5,0)=0,"",VLOOKUP(U$2,DB!$C:$K,5,0))</f>
        <v>3720</v>
      </c>
      <c r="V6" s="30">
        <f>IF(VLOOKUP(V$2,DB!$C:$K,5,0)=0,"",VLOOKUP(V$2,DB!$C:$K,5,0))</f>
        <v>3720</v>
      </c>
      <c r="W6" s="30">
        <f>IF(VLOOKUP(W$2,DB!$C:$K,5,0)=0,"",VLOOKUP(W$2,DB!$C:$K,5,0))</f>
        <v>3720</v>
      </c>
      <c r="X6" s="30">
        <f>IF(VLOOKUP(X$2,DB!$C:$K,5,0)=0,"",VLOOKUP(X$2,DB!$C:$K,5,0))</f>
        <v>3720</v>
      </c>
      <c r="Y6" s="30">
        <f>IF(VLOOKUP(Y$2,DB!$C:$K,5,0)=0,"",VLOOKUP(Y$2,DB!$C:$K,5,0))</f>
        <v>3720</v>
      </c>
      <c r="Z6" s="30">
        <f>IF(VLOOKUP(Z$2,DB!$C:$K,5,0)=0,"",VLOOKUP(Z$2,DB!$C:$K,5,0))</f>
        <v>3720</v>
      </c>
      <c r="AA6" s="30">
        <f>IF(VLOOKUP(AA$2,DB!$C:$K,5,0)=0,"",VLOOKUP(AA$2,DB!$C:$K,5,0))</f>
        <v>3720</v>
      </c>
      <c r="AB6" s="30">
        <f>IF(VLOOKUP(AB$2,DB!$C:$K,5,0)=0,"",VLOOKUP(AB$2,DB!$C:$K,5,0))</f>
        <v>3720</v>
      </c>
      <c r="AC6" s="30" t="str">
        <f>IF(VLOOKUP(AC$2,DB!$C:$K,5,0)=0,"",VLOOKUP(AC$2,DB!$C:$K,5,0))</f>
        <v/>
      </c>
      <c r="AD6" s="30">
        <f>IF(VLOOKUP(AD$2,DB!$C:$K,5,0)=0,"",VLOOKUP(AD$2,DB!$C:$K,5,0))</f>
        <v>3720</v>
      </c>
      <c r="AE6" s="30">
        <f>IF(VLOOKUP(AE$2,DB!$C:$K,5,0)=0,"",VLOOKUP(AE$2,DB!$C:$K,5,0))</f>
        <v>3720</v>
      </c>
      <c r="AF6" s="30" t="str">
        <f>IF(VLOOKUP(AF$2,DB!$C:$K,5,0)=0,"",VLOOKUP(AF$2,DB!$C:$K,5,0))</f>
        <v>0608</v>
      </c>
      <c r="AG6" s="30" t="str">
        <f>IF(VLOOKUP(AG$2,DB!$C:$K,5,0)=0,"",VLOOKUP(AG$2,DB!$C:$K,5,0))</f>
        <v>0608</v>
      </c>
      <c r="AH6" s="30" t="str">
        <f>IF(VLOOKUP(AH$2,DB!$C:$K,5,0)=0,"",VLOOKUP(AH$2,DB!$C:$K,5,0))</f>
        <v>0608</v>
      </c>
      <c r="AI6" s="30" t="str">
        <f>IF(VLOOKUP(AI$2,DB!$C:$K,5,0)=0,"",VLOOKUP(AI$2,DB!$C:$K,5,0))</f>
        <v>0608</v>
      </c>
      <c r="AJ6" s="30" t="str">
        <f>IF(VLOOKUP(AJ$2,DB!$C:$K,5,0)=0,"",VLOOKUP(AJ$2,DB!$C:$K,5,0))</f>
        <v>0608</v>
      </c>
      <c r="AK6" s="30" t="str">
        <f>IF(VLOOKUP(AK$2,DB!$C:$K,5,0)=0,"",VLOOKUP(AK$2,DB!$C:$K,5,0))</f>
        <v>0608</v>
      </c>
    </row>
    <row r="7" spans="1:37" x14ac:dyDescent="0.25">
      <c r="A7" s="88"/>
      <c r="B7" s="88"/>
      <c r="C7" s="9" t="s">
        <v>44</v>
      </c>
      <c r="D7" s="19" t="str">
        <f>_xlfn.CONCAT(LEFT(D10,2),"0",D9,MID(D10,5,1)+1,MID(D10,6,5))</f>
        <v>X90C4VBDC</v>
      </c>
      <c r="E7" s="19" t="str">
        <f t="shared" ref="E7:AK7" si="0">_xlfn.CONCAT(LEFT(E10,2),"0",E9,MID(E10,5,1)+1,MID(E10,6,5))</f>
        <v>X90C4VBDC</v>
      </c>
      <c r="F7" s="19" t="str">
        <f t="shared" si="0"/>
        <v>X90C4VBDC</v>
      </c>
      <c r="G7" s="19" t="str">
        <f t="shared" si="0"/>
        <v>X90C4VBDC</v>
      </c>
      <c r="H7" s="19" t="str">
        <f t="shared" si="0"/>
        <v>X90C4VBDC</v>
      </c>
      <c r="I7" s="19" t="str">
        <f t="shared" si="0"/>
        <v>X90C4VBDC</v>
      </c>
      <c r="J7" s="19" t="str">
        <f t="shared" si="0"/>
        <v>X90C4VBDC</v>
      </c>
      <c r="K7" s="19" t="str">
        <f t="shared" si="0"/>
        <v>X90C4VBDC</v>
      </c>
      <c r="L7" s="19" t="str">
        <f t="shared" si="0"/>
        <v>X90C4VBDC</v>
      </c>
      <c r="M7" s="19" t="str">
        <f t="shared" si="0"/>
        <v>X90C4VBDC</v>
      </c>
      <c r="N7" s="19" t="str">
        <f t="shared" si="0"/>
        <v>X90C4VBDC</v>
      </c>
      <c r="O7" s="19" t="str">
        <f t="shared" si="0"/>
        <v>X90C4VBDC</v>
      </c>
      <c r="P7" s="19" t="str">
        <f t="shared" si="0"/>
        <v>X90C4VBDC</v>
      </c>
      <c r="Q7" s="19" t="str">
        <f t="shared" si="0"/>
        <v>X90C4VBDC</v>
      </c>
      <c r="R7" s="19" t="str">
        <f t="shared" si="0"/>
        <v>X90C4VBDC</v>
      </c>
      <c r="S7" s="19" t="str">
        <f t="shared" si="0"/>
        <v>X90C4VBDC</v>
      </c>
      <c r="T7" s="19" t="str">
        <f t="shared" si="0"/>
        <v>X90C4VBDC</v>
      </c>
      <c r="U7" s="19" t="str">
        <f t="shared" si="0"/>
        <v>X90C4VBDC</v>
      </c>
      <c r="V7" s="19" t="str">
        <f t="shared" si="0"/>
        <v>X90C4VBDC</v>
      </c>
      <c r="W7" s="19" t="str">
        <f t="shared" si="0"/>
        <v>X90C4VBDC</v>
      </c>
      <c r="X7" s="19" t="str">
        <f t="shared" si="0"/>
        <v>X90C4VBDC</v>
      </c>
      <c r="Y7" s="19" t="str">
        <f t="shared" si="0"/>
        <v>X90C4VBDC</v>
      </c>
      <c r="Z7" s="19" t="str">
        <f t="shared" si="0"/>
        <v>X90C4VBDC</v>
      </c>
      <c r="AA7" s="19" t="str">
        <f t="shared" si="0"/>
        <v>X90G4VBDC</v>
      </c>
      <c r="AB7" s="19" t="str">
        <f t="shared" si="0"/>
        <v>X90G4VBDC</v>
      </c>
      <c r="AC7" s="19" t="str">
        <f t="shared" si="0"/>
        <v>X90G4VBDC</v>
      </c>
      <c r="AD7" s="19" t="str">
        <f t="shared" si="0"/>
        <v>X90G4VBDC</v>
      </c>
      <c r="AE7" s="19" t="str">
        <f t="shared" si="0"/>
        <v>X90G4VBDC</v>
      </c>
      <c r="AF7" s="19" t="str">
        <f t="shared" si="0"/>
        <v>X90K2VBDC</v>
      </c>
      <c r="AG7" s="19" t="str">
        <f t="shared" si="0"/>
        <v>X90K2VBDC</v>
      </c>
      <c r="AH7" s="19" t="str">
        <f t="shared" si="0"/>
        <v>X90K2VBDC</v>
      </c>
      <c r="AI7" s="19" t="str">
        <f t="shared" si="0"/>
        <v>X90K2VBDC</v>
      </c>
      <c r="AJ7" s="19" t="str">
        <f t="shared" si="0"/>
        <v>X90K2VBDC</v>
      </c>
      <c r="AK7" s="19" t="str">
        <f t="shared" si="0"/>
        <v>X90P2VBDC</v>
      </c>
    </row>
    <row r="8" spans="1:37" x14ac:dyDescent="0.25">
      <c r="A8" s="88"/>
      <c r="B8" s="88"/>
      <c r="C8" s="18" t="s">
        <v>33</v>
      </c>
      <c r="D8" s="19" t="str" cm="1">
        <f t="array" ref="D8">IF(ISERROR(SEARCH("NURSERY",D2)),_xlfn.FILTERXML(_xlfn.CONCAT("&lt;t&gt;&lt;s&gt;",SUBSTITUTE(D2,"-","&lt;/s&gt;&lt;s&gt;"),"&lt;/s&gt;&lt;/t&gt;"),"//s[1]"),_xlfn.FILTERXML(_xlfn.CONCAT("&lt;t&gt;&lt;s&gt;",SUBSTITUTE(D2,"-","&lt;/s&gt;&lt;s&gt;"),"&lt;/s&gt;&lt;/t&gt;"),"//s[2]"))</f>
        <v>PDC3</v>
      </c>
      <c r="E8" s="19" t="str" cm="1">
        <f t="array" ref="E8">IF(ISERROR(SEARCH("NURSERY",E2)),_xlfn.FILTERXML(_xlfn.CONCAT("&lt;t&gt;&lt;s&gt;",SUBSTITUTE(E2,"-","&lt;/s&gt;&lt;s&gt;"),"&lt;/s&gt;&lt;/t&gt;"),"//s[1]"),_xlfn.FILTERXML(_xlfn.CONCAT("&lt;t&gt;&lt;s&gt;",SUBSTITUTE(E2,"-","&lt;/s&gt;&lt;s&gt;"),"&lt;/s&gt;&lt;/t&gt;"),"//s[2]"))</f>
        <v>PDC3</v>
      </c>
      <c r="F8" s="19" t="str" cm="1">
        <f t="array" ref="F8">IF(ISERROR(SEARCH("NURSERY",F2)),_xlfn.FILTERXML(_xlfn.CONCAT("&lt;t&gt;&lt;s&gt;",SUBSTITUTE(F2,"-","&lt;/s&gt;&lt;s&gt;"),"&lt;/s&gt;&lt;/t&gt;"),"//s[1]"),_xlfn.FILTERXML(_xlfn.CONCAT("&lt;t&gt;&lt;s&gt;",SUBSTITUTE(F2,"-","&lt;/s&gt;&lt;s&gt;"),"&lt;/s&gt;&lt;/t&gt;"),"//s[2]"))</f>
        <v>PDC3</v>
      </c>
      <c r="G8" s="19" t="str" cm="1">
        <f t="array" ref="G8">IF(ISERROR(SEARCH("NURSERY",G2)),_xlfn.FILTERXML(_xlfn.CONCAT("&lt;t&gt;&lt;s&gt;",SUBSTITUTE(G2,"-","&lt;/s&gt;&lt;s&gt;"),"&lt;/s&gt;&lt;/t&gt;"),"//s[1]"),_xlfn.FILTERXML(_xlfn.CONCAT("&lt;t&gt;&lt;s&gt;",SUBSTITUTE(G2,"-","&lt;/s&gt;&lt;s&gt;"),"&lt;/s&gt;&lt;/t&gt;"),"//s[2]"))</f>
        <v>PDC3</v>
      </c>
      <c r="H8" s="19" t="str" cm="1">
        <f t="array" ref="H8">IF(ISERROR(SEARCH("NURSERY",H2)),_xlfn.FILTERXML(_xlfn.CONCAT("&lt;t&gt;&lt;s&gt;",SUBSTITUTE(H2,"-","&lt;/s&gt;&lt;s&gt;"),"&lt;/s&gt;&lt;/t&gt;"),"//s[1]"),_xlfn.FILTERXML(_xlfn.CONCAT("&lt;t&gt;&lt;s&gt;",SUBSTITUTE(H2,"-","&lt;/s&gt;&lt;s&gt;"),"&lt;/s&gt;&lt;/t&gt;"),"//s[2]"))</f>
        <v>PDC3</v>
      </c>
      <c r="I8" s="19" t="str" cm="1">
        <f t="array" ref="I8">IF(ISERROR(SEARCH("NURSERY",I2)),_xlfn.FILTERXML(_xlfn.CONCAT("&lt;t&gt;&lt;s&gt;",SUBSTITUTE(I2,"-","&lt;/s&gt;&lt;s&gt;"),"&lt;/s&gt;&lt;/t&gt;"),"//s[1]"),_xlfn.FILTERXML(_xlfn.CONCAT("&lt;t&gt;&lt;s&gt;",SUBSTITUTE(I2,"-","&lt;/s&gt;&lt;s&gt;"),"&lt;/s&gt;&lt;/t&gt;"),"//s[2]"))</f>
        <v>PDC3</v>
      </c>
      <c r="J8" s="19" t="str" cm="1">
        <f t="array" ref="J8">IF(ISERROR(SEARCH("NURSERY",J2)),_xlfn.FILTERXML(_xlfn.CONCAT("&lt;t&gt;&lt;s&gt;",SUBSTITUTE(J2,"-","&lt;/s&gt;&lt;s&gt;"),"&lt;/s&gt;&lt;/t&gt;"),"//s[1]"),_xlfn.FILTERXML(_xlfn.CONCAT("&lt;t&gt;&lt;s&gt;",SUBSTITUTE(J2,"-","&lt;/s&gt;&lt;s&gt;"),"&lt;/s&gt;&lt;/t&gt;"),"//s[2]"))</f>
        <v>PDC3</v>
      </c>
      <c r="K8" s="19" t="str" cm="1">
        <f t="array" ref="K8">IF(ISERROR(SEARCH("NURSERY",K2)),_xlfn.FILTERXML(_xlfn.CONCAT("&lt;t&gt;&lt;s&gt;",SUBSTITUTE(K2,"-","&lt;/s&gt;&lt;s&gt;"),"&lt;/s&gt;&lt;/t&gt;"),"//s[1]"),_xlfn.FILTERXML(_xlfn.CONCAT("&lt;t&gt;&lt;s&gt;",SUBSTITUTE(K2,"-","&lt;/s&gt;&lt;s&gt;"),"&lt;/s&gt;&lt;/t&gt;"),"//s[2]"))</f>
        <v>PDC3</v>
      </c>
      <c r="L8" s="19" t="str" cm="1">
        <f t="array" ref="L8">IF(ISERROR(SEARCH("NURSERY",L2)),_xlfn.FILTERXML(_xlfn.CONCAT("&lt;t&gt;&lt;s&gt;",SUBSTITUTE(L2,"-","&lt;/s&gt;&lt;s&gt;"),"&lt;/s&gt;&lt;/t&gt;"),"//s[1]"),_xlfn.FILTERXML(_xlfn.CONCAT("&lt;t&gt;&lt;s&gt;",SUBSTITUTE(L2,"-","&lt;/s&gt;&lt;s&gt;"),"&lt;/s&gt;&lt;/t&gt;"),"//s[2]"))</f>
        <v>PDC3</v>
      </c>
      <c r="M8" s="19" t="str" cm="1">
        <f t="array" ref="M8">IF(ISERROR(SEARCH("NURSERY",M2)),_xlfn.FILTERXML(_xlfn.CONCAT("&lt;t&gt;&lt;s&gt;",SUBSTITUTE(M2,"-","&lt;/s&gt;&lt;s&gt;"),"&lt;/s&gt;&lt;/t&gt;"),"//s[1]"),_xlfn.FILTERXML(_xlfn.CONCAT("&lt;t&gt;&lt;s&gt;",SUBSTITUTE(M2,"-","&lt;/s&gt;&lt;s&gt;"),"&lt;/s&gt;&lt;/t&gt;"),"//s[2]"))</f>
        <v>PDC3</v>
      </c>
      <c r="N8" s="19" t="str" cm="1">
        <f t="array" ref="N8">IF(ISERROR(SEARCH("NURSERY",N2)),_xlfn.FILTERXML(_xlfn.CONCAT("&lt;t&gt;&lt;s&gt;",SUBSTITUTE(N2,"-","&lt;/s&gt;&lt;s&gt;"),"&lt;/s&gt;&lt;/t&gt;"),"//s[1]"),_xlfn.FILTERXML(_xlfn.CONCAT("&lt;t&gt;&lt;s&gt;",SUBSTITUTE(N2,"-","&lt;/s&gt;&lt;s&gt;"),"&lt;/s&gt;&lt;/t&gt;"),"//s[2]"))</f>
        <v>PDC3</v>
      </c>
      <c r="O8" s="19" t="str" cm="1">
        <f t="array" ref="O8">IF(ISERROR(SEARCH("NURSERY",O2)),_xlfn.FILTERXML(_xlfn.CONCAT("&lt;t&gt;&lt;s&gt;",SUBSTITUTE(O2,"-","&lt;/s&gt;&lt;s&gt;"),"&lt;/s&gt;&lt;/t&gt;"),"//s[1]"),_xlfn.FILTERXML(_xlfn.CONCAT("&lt;t&gt;&lt;s&gt;",SUBSTITUTE(O2,"-","&lt;/s&gt;&lt;s&gt;"),"&lt;/s&gt;&lt;/t&gt;"),"//s[2]"))</f>
        <v>PDC3</v>
      </c>
      <c r="P8" s="19" t="str" cm="1">
        <f t="array" ref="P8">IF(ISERROR(SEARCH("NURSERY",P2)),_xlfn.FILTERXML(_xlfn.CONCAT("&lt;t&gt;&lt;s&gt;",SUBSTITUTE(P2,"-","&lt;/s&gt;&lt;s&gt;"),"&lt;/s&gt;&lt;/t&gt;"),"//s[1]"),_xlfn.FILTERXML(_xlfn.CONCAT("&lt;t&gt;&lt;s&gt;",SUBSTITUTE(P2,"-","&lt;/s&gt;&lt;s&gt;"),"&lt;/s&gt;&lt;/t&gt;"),"//s[2]"))</f>
        <v>PDC3</v>
      </c>
      <c r="Q8" s="19" t="str" cm="1">
        <f t="array" ref="Q8">IF(ISERROR(SEARCH("NURSERY",Q2)),_xlfn.FILTERXML(_xlfn.CONCAT("&lt;t&gt;&lt;s&gt;",SUBSTITUTE(Q2,"-","&lt;/s&gt;&lt;s&gt;"),"&lt;/s&gt;&lt;/t&gt;"),"//s[1]"),_xlfn.FILTERXML(_xlfn.CONCAT("&lt;t&gt;&lt;s&gt;",SUBSTITUTE(Q2,"-","&lt;/s&gt;&lt;s&gt;"),"&lt;/s&gt;&lt;/t&gt;"),"//s[2]"))</f>
        <v>PDC3</v>
      </c>
      <c r="R8" s="19" t="str" cm="1">
        <f t="array" ref="R8">IF(ISERROR(SEARCH("NURSERY",R2)),_xlfn.FILTERXML(_xlfn.CONCAT("&lt;t&gt;&lt;s&gt;",SUBSTITUTE(R2,"-","&lt;/s&gt;&lt;s&gt;"),"&lt;/s&gt;&lt;/t&gt;"),"//s[1]"),_xlfn.FILTERXML(_xlfn.CONCAT("&lt;t&gt;&lt;s&gt;",SUBSTITUTE(R2,"-","&lt;/s&gt;&lt;s&gt;"),"&lt;/s&gt;&lt;/t&gt;"),"//s[2]"))</f>
        <v>PDC3</v>
      </c>
      <c r="S8" s="19" t="str" cm="1">
        <f t="array" ref="S8">IF(ISERROR(SEARCH("NURSERY",S2)),_xlfn.FILTERXML(_xlfn.CONCAT("&lt;t&gt;&lt;s&gt;",SUBSTITUTE(S2,"-","&lt;/s&gt;&lt;s&gt;"),"&lt;/s&gt;&lt;/t&gt;"),"//s[1]"),_xlfn.FILTERXML(_xlfn.CONCAT("&lt;t&gt;&lt;s&gt;",SUBSTITUTE(S2,"-","&lt;/s&gt;&lt;s&gt;"),"&lt;/s&gt;&lt;/t&gt;"),"//s[2]"))</f>
        <v>PDC3</v>
      </c>
      <c r="T8" s="19" t="str" cm="1">
        <f t="array" ref="T8">IF(ISERROR(SEARCH("NURSERY",T2)),_xlfn.FILTERXML(_xlfn.CONCAT("&lt;t&gt;&lt;s&gt;",SUBSTITUTE(T2,"-","&lt;/s&gt;&lt;s&gt;"),"&lt;/s&gt;&lt;/t&gt;"),"//s[1]"),_xlfn.FILTERXML(_xlfn.CONCAT("&lt;t&gt;&lt;s&gt;",SUBSTITUTE(T2,"-","&lt;/s&gt;&lt;s&gt;"),"&lt;/s&gt;&lt;/t&gt;"),"//s[2]"))</f>
        <v>PDC3</v>
      </c>
      <c r="U8" s="19" t="str" cm="1">
        <f t="array" ref="U8">IF(ISERROR(SEARCH("NURSERY",U2)),_xlfn.FILTERXML(_xlfn.CONCAT("&lt;t&gt;&lt;s&gt;",SUBSTITUTE(U2,"-","&lt;/s&gt;&lt;s&gt;"),"&lt;/s&gt;&lt;/t&gt;"),"//s[1]"),_xlfn.FILTERXML(_xlfn.CONCAT("&lt;t&gt;&lt;s&gt;",SUBSTITUTE(U2,"-","&lt;/s&gt;&lt;s&gt;"),"&lt;/s&gt;&lt;/t&gt;"),"//s[2]"))</f>
        <v>PDC3</v>
      </c>
      <c r="V8" s="19" t="str" cm="1">
        <f t="array" ref="V8">IF(ISERROR(SEARCH("NURSERY",V2)),_xlfn.FILTERXML(_xlfn.CONCAT("&lt;t&gt;&lt;s&gt;",SUBSTITUTE(V2,"-","&lt;/s&gt;&lt;s&gt;"),"&lt;/s&gt;&lt;/t&gt;"),"//s[1]"),_xlfn.FILTERXML(_xlfn.CONCAT("&lt;t&gt;&lt;s&gt;",SUBSTITUTE(V2,"-","&lt;/s&gt;&lt;s&gt;"),"&lt;/s&gt;&lt;/t&gt;"),"//s[2]"))</f>
        <v>PDC3</v>
      </c>
      <c r="W8" s="19" t="str" cm="1">
        <f t="array" ref="W8">IF(ISERROR(SEARCH("NURSERY",W2)),_xlfn.FILTERXML(_xlfn.CONCAT("&lt;t&gt;&lt;s&gt;",SUBSTITUTE(W2,"-","&lt;/s&gt;&lt;s&gt;"),"&lt;/s&gt;&lt;/t&gt;"),"//s[1]"),_xlfn.FILTERXML(_xlfn.CONCAT("&lt;t&gt;&lt;s&gt;",SUBSTITUTE(W2,"-","&lt;/s&gt;&lt;s&gt;"),"&lt;/s&gt;&lt;/t&gt;"),"//s[2]"))</f>
        <v>PDC3</v>
      </c>
      <c r="X8" s="19" t="str" cm="1">
        <f t="array" ref="X8">IF(ISERROR(SEARCH("NURSERY",X2)),_xlfn.FILTERXML(_xlfn.CONCAT("&lt;t&gt;&lt;s&gt;",SUBSTITUTE(X2,"-","&lt;/s&gt;&lt;s&gt;"),"&lt;/s&gt;&lt;/t&gt;"),"//s[1]"),_xlfn.FILTERXML(_xlfn.CONCAT("&lt;t&gt;&lt;s&gt;",SUBSTITUTE(X2,"-","&lt;/s&gt;&lt;s&gt;"),"&lt;/s&gt;&lt;/t&gt;"),"//s[2]"))</f>
        <v>PDC3</v>
      </c>
      <c r="Y8" s="19" t="str" cm="1">
        <f t="array" ref="Y8">IF(ISERROR(SEARCH("NURSERY",Y2)),_xlfn.FILTERXML(_xlfn.CONCAT("&lt;t&gt;&lt;s&gt;",SUBSTITUTE(Y2,"-","&lt;/s&gt;&lt;s&gt;"),"&lt;/s&gt;&lt;/t&gt;"),"//s[1]"),_xlfn.FILTERXML(_xlfn.CONCAT("&lt;t&gt;&lt;s&gt;",SUBSTITUTE(Y2,"-","&lt;/s&gt;&lt;s&gt;"),"&lt;/s&gt;&lt;/t&gt;"),"//s[2]"))</f>
        <v>PDC3</v>
      </c>
      <c r="Z8" s="19" t="str" cm="1">
        <f t="array" ref="Z8">IF(ISERROR(SEARCH("NURSERY",Z2)),_xlfn.FILTERXML(_xlfn.CONCAT("&lt;t&gt;&lt;s&gt;",SUBSTITUTE(Z2,"-","&lt;/s&gt;&lt;s&gt;"),"&lt;/s&gt;&lt;/t&gt;"),"//s[1]"),_xlfn.FILTERXML(_xlfn.CONCAT("&lt;t&gt;&lt;s&gt;",SUBSTITUTE(Z2,"-","&lt;/s&gt;&lt;s&gt;"),"&lt;/s&gt;&lt;/t&gt;"),"//s[2]"))</f>
        <v>PDC3</v>
      </c>
      <c r="AA8" s="19" t="str" cm="1">
        <f t="array" ref="AA8">IF(ISERROR(SEARCH("NURSERY",AA2)),_xlfn.FILTERXML(_xlfn.CONCAT("&lt;t&gt;&lt;s&gt;",SUBSTITUTE(AA2,"-","&lt;/s&gt;&lt;s&gt;"),"&lt;/s&gt;&lt;/t&gt;"),"//s[1]"),_xlfn.FILTERXML(_xlfn.CONCAT("&lt;t&gt;&lt;s&gt;",SUBSTITUTE(AA2,"-","&lt;/s&gt;&lt;s&gt;"),"&lt;/s&gt;&lt;/t&gt;"),"//s[2]"))</f>
        <v>PDC3</v>
      </c>
      <c r="AB8" s="19" t="str" cm="1">
        <f t="array" ref="AB8">IF(ISERROR(SEARCH("NURSERY",AB2)),_xlfn.FILTERXML(_xlfn.CONCAT("&lt;t&gt;&lt;s&gt;",SUBSTITUTE(AB2,"-","&lt;/s&gt;&lt;s&gt;"),"&lt;/s&gt;&lt;/t&gt;"),"//s[1]"),_xlfn.FILTERXML(_xlfn.CONCAT("&lt;t&gt;&lt;s&gt;",SUBSTITUTE(AB2,"-","&lt;/s&gt;&lt;s&gt;"),"&lt;/s&gt;&lt;/t&gt;"),"//s[2]"))</f>
        <v>PDC3</v>
      </c>
      <c r="AC8" s="19" t="str" cm="1">
        <f t="array" ref="AC8">IF(ISERROR(SEARCH("NURSERY",AC2)),_xlfn.FILTERXML(_xlfn.CONCAT("&lt;t&gt;&lt;s&gt;",SUBSTITUTE(AC2,"-","&lt;/s&gt;&lt;s&gt;"),"&lt;/s&gt;&lt;/t&gt;"),"//s[1]"),_xlfn.FILTERXML(_xlfn.CONCAT("&lt;t&gt;&lt;s&gt;",SUBSTITUTE(AC2,"-","&lt;/s&gt;&lt;s&gt;"),"&lt;/s&gt;&lt;/t&gt;"),"//s[2]"))</f>
        <v>PDC3</v>
      </c>
      <c r="AD8" s="19" t="str" cm="1">
        <f t="array" ref="AD8">IF(ISERROR(SEARCH("NURSERY",AD2)),_xlfn.FILTERXML(_xlfn.CONCAT("&lt;t&gt;&lt;s&gt;",SUBSTITUTE(AD2,"-","&lt;/s&gt;&lt;s&gt;"),"&lt;/s&gt;&lt;/t&gt;"),"//s[1]"),_xlfn.FILTERXML(_xlfn.CONCAT("&lt;t&gt;&lt;s&gt;",SUBSTITUTE(AD2,"-","&lt;/s&gt;&lt;s&gt;"),"&lt;/s&gt;&lt;/t&gt;"),"//s[2]"))</f>
        <v>PDC3</v>
      </c>
      <c r="AE8" s="19" t="str" cm="1">
        <f t="array" ref="AE8">IF(ISERROR(SEARCH("NURSERY",AE2)),_xlfn.FILTERXML(_xlfn.CONCAT("&lt;t&gt;&lt;s&gt;",SUBSTITUTE(AE2,"-","&lt;/s&gt;&lt;s&gt;"),"&lt;/s&gt;&lt;/t&gt;"),"//s[1]"),_xlfn.FILTERXML(_xlfn.CONCAT("&lt;t&gt;&lt;s&gt;",SUBSTITUTE(AE2,"-","&lt;/s&gt;&lt;s&gt;"),"&lt;/s&gt;&lt;/t&gt;"),"//s[2]"))</f>
        <v>PDC3</v>
      </c>
      <c r="AF8" s="19" t="str" cm="1">
        <f t="array" ref="AF8">IF(ISERROR(SEARCH("NURSERY",AF2)),_xlfn.FILTERXML(_xlfn.CONCAT("&lt;t&gt;&lt;s&gt;",SUBSTITUTE(AF2,"-","&lt;/s&gt;&lt;s&gt;"),"&lt;/s&gt;&lt;/t&gt;"),"//s[1]"),_xlfn.FILTERXML(_xlfn.CONCAT("&lt;t&gt;&lt;s&gt;",SUBSTITUTE(AF2,"-","&lt;/s&gt;&lt;s&gt;"),"&lt;/s&gt;&lt;/t&gt;"),"//s[2]"))</f>
        <v>PDC3</v>
      </c>
      <c r="AG8" s="19" t="str" cm="1">
        <f t="array" ref="AG8">IF(ISERROR(SEARCH("NURSERY",AG2)),_xlfn.FILTERXML(_xlfn.CONCAT("&lt;t&gt;&lt;s&gt;",SUBSTITUTE(AG2,"-","&lt;/s&gt;&lt;s&gt;"),"&lt;/s&gt;&lt;/t&gt;"),"//s[1]"),_xlfn.FILTERXML(_xlfn.CONCAT("&lt;t&gt;&lt;s&gt;",SUBSTITUTE(AG2,"-","&lt;/s&gt;&lt;s&gt;"),"&lt;/s&gt;&lt;/t&gt;"),"//s[2]"))</f>
        <v>PDC3</v>
      </c>
      <c r="AH8" s="19" t="str" cm="1">
        <f t="array" ref="AH8">IF(ISERROR(SEARCH("NURSERY",AH2)),_xlfn.FILTERXML(_xlfn.CONCAT("&lt;t&gt;&lt;s&gt;",SUBSTITUTE(AH2,"-","&lt;/s&gt;&lt;s&gt;"),"&lt;/s&gt;&lt;/t&gt;"),"//s[1]"),_xlfn.FILTERXML(_xlfn.CONCAT("&lt;t&gt;&lt;s&gt;",SUBSTITUTE(AH2,"-","&lt;/s&gt;&lt;s&gt;"),"&lt;/s&gt;&lt;/t&gt;"),"//s[2]"))</f>
        <v>PDC3</v>
      </c>
      <c r="AI8" s="19" t="str" cm="1">
        <f t="array" ref="AI8">IF(ISERROR(SEARCH("NURSERY",AI2)),_xlfn.FILTERXML(_xlfn.CONCAT("&lt;t&gt;&lt;s&gt;",SUBSTITUTE(AI2,"-","&lt;/s&gt;&lt;s&gt;"),"&lt;/s&gt;&lt;/t&gt;"),"//s[1]"),_xlfn.FILTERXML(_xlfn.CONCAT("&lt;t&gt;&lt;s&gt;",SUBSTITUTE(AI2,"-","&lt;/s&gt;&lt;s&gt;"),"&lt;/s&gt;&lt;/t&gt;"),"//s[2]"))</f>
        <v>PDC3</v>
      </c>
      <c r="AJ8" s="19" t="str" cm="1">
        <f t="array" ref="AJ8">IF(ISERROR(SEARCH("NURSERY",AJ2)),_xlfn.FILTERXML(_xlfn.CONCAT("&lt;t&gt;&lt;s&gt;",SUBSTITUTE(AJ2,"-","&lt;/s&gt;&lt;s&gt;"),"&lt;/s&gt;&lt;/t&gt;"),"//s[1]"),_xlfn.FILTERXML(_xlfn.CONCAT("&lt;t&gt;&lt;s&gt;",SUBSTITUTE(AJ2,"-","&lt;/s&gt;&lt;s&gt;"),"&lt;/s&gt;&lt;/t&gt;"),"//s[2]"))</f>
        <v>PDC3</v>
      </c>
      <c r="AK8" s="19" t="str" cm="1">
        <f t="array" ref="AK8">IF(ISERROR(SEARCH("NURSERY",AK2)),_xlfn.FILTERXML(_xlfn.CONCAT("&lt;t&gt;&lt;s&gt;",SUBSTITUTE(AK2,"-","&lt;/s&gt;&lt;s&gt;"),"&lt;/s&gt;&lt;/t&gt;"),"//s[1]"),_xlfn.FILTERXML(_xlfn.CONCAT("&lt;t&gt;&lt;s&gt;",SUBSTITUTE(AK2,"-","&lt;/s&gt;&lt;s&gt;"),"&lt;/s&gt;&lt;/t&gt;"),"//s[2]"))</f>
        <v>PDC3</v>
      </c>
    </row>
    <row r="9" spans="1:37" x14ac:dyDescent="0.25">
      <c r="A9" s="88"/>
      <c r="B9" s="88"/>
      <c r="C9" s="18" t="s">
        <v>45</v>
      </c>
      <c r="D9" s="19" t="str" cm="1">
        <f t="array" ref="D9">IF(ISERROR(SEARCH("NURSERY",D2)),_xlfn.FILTERXML(_xlfn.CONCAT("&lt;t&gt;&lt;s&gt;",SUBSTITUTE(D2,"-","&lt;/s&gt;&lt;s&gt;"),"&lt;/s&gt;&lt;/t&gt;"),"//s[2]"),_xlfn.FILTERXML(_xlfn.CONCAT("&lt;t&gt;&lt;s&gt;",SUBSTITUTE(D2,"-","&lt;/s&gt;&lt;s&gt;"),"&lt;/s&gt;&lt;/t&gt;"),"//s[3]"))</f>
        <v>C</v>
      </c>
      <c r="E9" s="19" t="str" cm="1">
        <f t="array" ref="E9">IF(ISERROR(SEARCH("NURSERY",E2)),_xlfn.FILTERXML(_xlfn.CONCAT("&lt;t&gt;&lt;s&gt;",SUBSTITUTE(E2,"-","&lt;/s&gt;&lt;s&gt;"),"&lt;/s&gt;&lt;/t&gt;"),"//s[2]"),_xlfn.FILTERXML(_xlfn.CONCAT("&lt;t&gt;&lt;s&gt;",SUBSTITUTE(E2,"-","&lt;/s&gt;&lt;s&gt;"),"&lt;/s&gt;&lt;/t&gt;"),"//s[3]"))</f>
        <v>C</v>
      </c>
      <c r="F9" s="19" t="str" cm="1">
        <f t="array" ref="F9">IF(ISERROR(SEARCH("NURSERY",F2)),_xlfn.FILTERXML(_xlfn.CONCAT("&lt;t&gt;&lt;s&gt;",SUBSTITUTE(F2,"-","&lt;/s&gt;&lt;s&gt;"),"&lt;/s&gt;&lt;/t&gt;"),"//s[2]"),_xlfn.FILTERXML(_xlfn.CONCAT("&lt;t&gt;&lt;s&gt;",SUBSTITUTE(F2,"-","&lt;/s&gt;&lt;s&gt;"),"&lt;/s&gt;&lt;/t&gt;"),"//s[3]"))</f>
        <v>C</v>
      </c>
      <c r="G9" s="19" t="str" cm="1">
        <f t="array" ref="G9">IF(ISERROR(SEARCH("NURSERY",G2)),_xlfn.FILTERXML(_xlfn.CONCAT("&lt;t&gt;&lt;s&gt;",SUBSTITUTE(G2,"-","&lt;/s&gt;&lt;s&gt;"),"&lt;/s&gt;&lt;/t&gt;"),"//s[2]"),_xlfn.FILTERXML(_xlfn.CONCAT("&lt;t&gt;&lt;s&gt;",SUBSTITUTE(G2,"-","&lt;/s&gt;&lt;s&gt;"),"&lt;/s&gt;&lt;/t&gt;"),"//s[3]"))</f>
        <v>C</v>
      </c>
      <c r="H9" s="19" t="str" cm="1">
        <f t="array" ref="H9">IF(ISERROR(SEARCH("NURSERY",H2)),_xlfn.FILTERXML(_xlfn.CONCAT("&lt;t&gt;&lt;s&gt;",SUBSTITUTE(H2,"-","&lt;/s&gt;&lt;s&gt;"),"&lt;/s&gt;&lt;/t&gt;"),"//s[2]"),_xlfn.FILTERXML(_xlfn.CONCAT("&lt;t&gt;&lt;s&gt;",SUBSTITUTE(H2,"-","&lt;/s&gt;&lt;s&gt;"),"&lt;/s&gt;&lt;/t&gt;"),"//s[3]"))</f>
        <v>C</v>
      </c>
      <c r="I9" s="19" t="str" cm="1">
        <f t="array" ref="I9">IF(ISERROR(SEARCH("NURSERY",I2)),_xlfn.FILTERXML(_xlfn.CONCAT("&lt;t&gt;&lt;s&gt;",SUBSTITUTE(I2,"-","&lt;/s&gt;&lt;s&gt;"),"&lt;/s&gt;&lt;/t&gt;"),"//s[2]"),_xlfn.FILTERXML(_xlfn.CONCAT("&lt;t&gt;&lt;s&gt;",SUBSTITUTE(I2,"-","&lt;/s&gt;&lt;s&gt;"),"&lt;/s&gt;&lt;/t&gt;"),"//s[3]"))</f>
        <v>C</v>
      </c>
      <c r="J9" s="19" t="str" cm="1">
        <f t="array" ref="J9">IF(ISERROR(SEARCH("NURSERY",J2)),_xlfn.FILTERXML(_xlfn.CONCAT("&lt;t&gt;&lt;s&gt;",SUBSTITUTE(J2,"-","&lt;/s&gt;&lt;s&gt;"),"&lt;/s&gt;&lt;/t&gt;"),"//s[2]"),_xlfn.FILTERXML(_xlfn.CONCAT("&lt;t&gt;&lt;s&gt;",SUBSTITUTE(J2,"-","&lt;/s&gt;&lt;s&gt;"),"&lt;/s&gt;&lt;/t&gt;"),"//s[3]"))</f>
        <v>C</v>
      </c>
      <c r="K9" s="19" t="str" cm="1">
        <f t="array" ref="K9">IF(ISERROR(SEARCH("NURSERY",K2)),_xlfn.FILTERXML(_xlfn.CONCAT("&lt;t&gt;&lt;s&gt;",SUBSTITUTE(K2,"-","&lt;/s&gt;&lt;s&gt;"),"&lt;/s&gt;&lt;/t&gt;"),"//s[2]"),_xlfn.FILTERXML(_xlfn.CONCAT("&lt;t&gt;&lt;s&gt;",SUBSTITUTE(K2,"-","&lt;/s&gt;&lt;s&gt;"),"&lt;/s&gt;&lt;/t&gt;"),"//s[3]"))</f>
        <v>C</v>
      </c>
      <c r="L9" s="19" t="str" cm="1">
        <f t="array" ref="L9">IF(ISERROR(SEARCH("NURSERY",L2)),_xlfn.FILTERXML(_xlfn.CONCAT("&lt;t&gt;&lt;s&gt;",SUBSTITUTE(L2,"-","&lt;/s&gt;&lt;s&gt;"),"&lt;/s&gt;&lt;/t&gt;"),"//s[2]"),_xlfn.FILTERXML(_xlfn.CONCAT("&lt;t&gt;&lt;s&gt;",SUBSTITUTE(L2,"-","&lt;/s&gt;&lt;s&gt;"),"&lt;/s&gt;&lt;/t&gt;"),"//s[3]"))</f>
        <v>C</v>
      </c>
      <c r="M9" s="19" t="str" cm="1">
        <f t="array" ref="M9">IF(ISERROR(SEARCH("NURSERY",M2)),_xlfn.FILTERXML(_xlfn.CONCAT("&lt;t&gt;&lt;s&gt;",SUBSTITUTE(M2,"-","&lt;/s&gt;&lt;s&gt;"),"&lt;/s&gt;&lt;/t&gt;"),"//s[2]"),_xlfn.FILTERXML(_xlfn.CONCAT("&lt;t&gt;&lt;s&gt;",SUBSTITUTE(M2,"-","&lt;/s&gt;&lt;s&gt;"),"&lt;/s&gt;&lt;/t&gt;"),"//s[3]"))</f>
        <v>C</v>
      </c>
      <c r="N9" s="19" t="str" cm="1">
        <f t="array" ref="N9">IF(ISERROR(SEARCH("NURSERY",N2)),_xlfn.FILTERXML(_xlfn.CONCAT("&lt;t&gt;&lt;s&gt;",SUBSTITUTE(N2,"-","&lt;/s&gt;&lt;s&gt;"),"&lt;/s&gt;&lt;/t&gt;"),"//s[2]"),_xlfn.FILTERXML(_xlfn.CONCAT("&lt;t&gt;&lt;s&gt;",SUBSTITUTE(N2,"-","&lt;/s&gt;&lt;s&gt;"),"&lt;/s&gt;&lt;/t&gt;"),"//s[3]"))</f>
        <v>C</v>
      </c>
      <c r="O9" s="19" t="str" cm="1">
        <f t="array" ref="O9">IF(ISERROR(SEARCH("NURSERY",O2)),_xlfn.FILTERXML(_xlfn.CONCAT("&lt;t&gt;&lt;s&gt;",SUBSTITUTE(O2,"-","&lt;/s&gt;&lt;s&gt;"),"&lt;/s&gt;&lt;/t&gt;"),"//s[2]"),_xlfn.FILTERXML(_xlfn.CONCAT("&lt;t&gt;&lt;s&gt;",SUBSTITUTE(O2,"-","&lt;/s&gt;&lt;s&gt;"),"&lt;/s&gt;&lt;/t&gt;"),"//s[3]"))</f>
        <v>C</v>
      </c>
      <c r="P9" s="19" t="str" cm="1">
        <f t="array" ref="P9">IF(ISERROR(SEARCH("NURSERY",P2)),_xlfn.FILTERXML(_xlfn.CONCAT("&lt;t&gt;&lt;s&gt;",SUBSTITUTE(P2,"-","&lt;/s&gt;&lt;s&gt;"),"&lt;/s&gt;&lt;/t&gt;"),"//s[2]"),_xlfn.FILTERXML(_xlfn.CONCAT("&lt;t&gt;&lt;s&gt;",SUBSTITUTE(P2,"-","&lt;/s&gt;&lt;s&gt;"),"&lt;/s&gt;&lt;/t&gt;"),"//s[3]"))</f>
        <v>C</v>
      </c>
      <c r="Q9" s="19" t="str" cm="1">
        <f t="array" ref="Q9">IF(ISERROR(SEARCH("NURSERY",Q2)),_xlfn.FILTERXML(_xlfn.CONCAT("&lt;t&gt;&lt;s&gt;",SUBSTITUTE(Q2,"-","&lt;/s&gt;&lt;s&gt;"),"&lt;/s&gt;&lt;/t&gt;"),"//s[2]"),_xlfn.FILTERXML(_xlfn.CONCAT("&lt;t&gt;&lt;s&gt;",SUBSTITUTE(Q2,"-","&lt;/s&gt;&lt;s&gt;"),"&lt;/s&gt;&lt;/t&gt;"),"//s[3]"))</f>
        <v>C</v>
      </c>
      <c r="R9" s="19" t="str" cm="1">
        <f t="array" ref="R9">IF(ISERROR(SEARCH("NURSERY",R2)),_xlfn.FILTERXML(_xlfn.CONCAT("&lt;t&gt;&lt;s&gt;",SUBSTITUTE(R2,"-","&lt;/s&gt;&lt;s&gt;"),"&lt;/s&gt;&lt;/t&gt;"),"//s[2]"),_xlfn.FILTERXML(_xlfn.CONCAT("&lt;t&gt;&lt;s&gt;",SUBSTITUTE(R2,"-","&lt;/s&gt;&lt;s&gt;"),"&lt;/s&gt;&lt;/t&gt;"),"//s[3]"))</f>
        <v>C</v>
      </c>
      <c r="S9" s="19" t="str" cm="1">
        <f t="array" ref="S9">IF(ISERROR(SEARCH("NURSERY",S2)),_xlfn.FILTERXML(_xlfn.CONCAT("&lt;t&gt;&lt;s&gt;",SUBSTITUTE(S2,"-","&lt;/s&gt;&lt;s&gt;"),"&lt;/s&gt;&lt;/t&gt;"),"//s[2]"),_xlfn.FILTERXML(_xlfn.CONCAT("&lt;t&gt;&lt;s&gt;",SUBSTITUTE(S2,"-","&lt;/s&gt;&lt;s&gt;"),"&lt;/s&gt;&lt;/t&gt;"),"//s[3]"))</f>
        <v>C</v>
      </c>
      <c r="T9" s="19" t="str" cm="1">
        <f t="array" ref="T9">IF(ISERROR(SEARCH("NURSERY",T2)),_xlfn.FILTERXML(_xlfn.CONCAT("&lt;t&gt;&lt;s&gt;",SUBSTITUTE(T2,"-","&lt;/s&gt;&lt;s&gt;"),"&lt;/s&gt;&lt;/t&gt;"),"//s[2]"),_xlfn.FILTERXML(_xlfn.CONCAT("&lt;t&gt;&lt;s&gt;",SUBSTITUTE(T2,"-","&lt;/s&gt;&lt;s&gt;"),"&lt;/s&gt;&lt;/t&gt;"),"//s[3]"))</f>
        <v>C</v>
      </c>
      <c r="U9" s="19" t="str" cm="1">
        <f t="array" ref="U9">IF(ISERROR(SEARCH("NURSERY",U2)),_xlfn.FILTERXML(_xlfn.CONCAT("&lt;t&gt;&lt;s&gt;",SUBSTITUTE(U2,"-","&lt;/s&gt;&lt;s&gt;"),"&lt;/s&gt;&lt;/t&gt;"),"//s[2]"),_xlfn.FILTERXML(_xlfn.CONCAT("&lt;t&gt;&lt;s&gt;",SUBSTITUTE(U2,"-","&lt;/s&gt;&lt;s&gt;"),"&lt;/s&gt;&lt;/t&gt;"),"//s[3]"))</f>
        <v>C</v>
      </c>
      <c r="V9" s="19" t="str" cm="1">
        <f t="array" ref="V9">IF(ISERROR(SEARCH("NURSERY",V2)),_xlfn.FILTERXML(_xlfn.CONCAT("&lt;t&gt;&lt;s&gt;",SUBSTITUTE(V2,"-","&lt;/s&gt;&lt;s&gt;"),"&lt;/s&gt;&lt;/t&gt;"),"//s[2]"),_xlfn.FILTERXML(_xlfn.CONCAT("&lt;t&gt;&lt;s&gt;",SUBSTITUTE(V2,"-","&lt;/s&gt;&lt;s&gt;"),"&lt;/s&gt;&lt;/t&gt;"),"//s[3]"))</f>
        <v>C</v>
      </c>
      <c r="W9" s="19" t="str" cm="1">
        <f t="array" ref="W9">IF(ISERROR(SEARCH("NURSERY",W2)),_xlfn.FILTERXML(_xlfn.CONCAT("&lt;t&gt;&lt;s&gt;",SUBSTITUTE(W2,"-","&lt;/s&gt;&lt;s&gt;"),"&lt;/s&gt;&lt;/t&gt;"),"//s[2]"),_xlfn.FILTERXML(_xlfn.CONCAT("&lt;t&gt;&lt;s&gt;",SUBSTITUTE(W2,"-","&lt;/s&gt;&lt;s&gt;"),"&lt;/s&gt;&lt;/t&gt;"),"//s[3]"))</f>
        <v>C</v>
      </c>
      <c r="X9" s="19" t="str" cm="1">
        <f t="array" ref="X9">IF(ISERROR(SEARCH("NURSERY",X2)),_xlfn.FILTERXML(_xlfn.CONCAT("&lt;t&gt;&lt;s&gt;",SUBSTITUTE(X2,"-","&lt;/s&gt;&lt;s&gt;"),"&lt;/s&gt;&lt;/t&gt;"),"//s[2]"),_xlfn.FILTERXML(_xlfn.CONCAT("&lt;t&gt;&lt;s&gt;",SUBSTITUTE(X2,"-","&lt;/s&gt;&lt;s&gt;"),"&lt;/s&gt;&lt;/t&gt;"),"//s[3]"))</f>
        <v>C</v>
      </c>
      <c r="Y9" s="19" t="str" cm="1">
        <f t="array" ref="Y9">IF(ISERROR(SEARCH("NURSERY",Y2)),_xlfn.FILTERXML(_xlfn.CONCAT("&lt;t&gt;&lt;s&gt;",SUBSTITUTE(Y2,"-","&lt;/s&gt;&lt;s&gt;"),"&lt;/s&gt;&lt;/t&gt;"),"//s[2]"),_xlfn.FILTERXML(_xlfn.CONCAT("&lt;t&gt;&lt;s&gt;",SUBSTITUTE(Y2,"-","&lt;/s&gt;&lt;s&gt;"),"&lt;/s&gt;&lt;/t&gt;"),"//s[3]"))</f>
        <v>C</v>
      </c>
      <c r="Z9" s="19" t="str" cm="1">
        <f t="array" ref="Z9">IF(ISERROR(SEARCH("NURSERY",Z2)),_xlfn.FILTERXML(_xlfn.CONCAT("&lt;t&gt;&lt;s&gt;",SUBSTITUTE(Z2,"-","&lt;/s&gt;&lt;s&gt;"),"&lt;/s&gt;&lt;/t&gt;"),"//s[2]"),_xlfn.FILTERXML(_xlfn.CONCAT("&lt;t&gt;&lt;s&gt;",SUBSTITUTE(Z2,"-","&lt;/s&gt;&lt;s&gt;"),"&lt;/s&gt;&lt;/t&gt;"),"//s[3]"))</f>
        <v>C</v>
      </c>
      <c r="AA9" s="19" t="str" cm="1">
        <f t="array" ref="AA9">IF(ISERROR(SEARCH("NURSERY",AA2)),_xlfn.FILTERXML(_xlfn.CONCAT("&lt;t&gt;&lt;s&gt;",SUBSTITUTE(AA2,"-","&lt;/s&gt;&lt;s&gt;"),"&lt;/s&gt;&lt;/t&gt;"),"//s[2]"),_xlfn.FILTERXML(_xlfn.CONCAT("&lt;t&gt;&lt;s&gt;",SUBSTITUTE(AA2,"-","&lt;/s&gt;&lt;s&gt;"),"&lt;/s&gt;&lt;/t&gt;"),"//s[3]"))</f>
        <v>G</v>
      </c>
      <c r="AB9" s="19" t="str" cm="1">
        <f t="array" ref="AB9">IF(ISERROR(SEARCH("NURSERY",AB2)),_xlfn.FILTERXML(_xlfn.CONCAT("&lt;t&gt;&lt;s&gt;",SUBSTITUTE(AB2,"-","&lt;/s&gt;&lt;s&gt;"),"&lt;/s&gt;&lt;/t&gt;"),"//s[2]"),_xlfn.FILTERXML(_xlfn.CONCAT("&lt;t&gt;&lt;s&gt;",SUBSTITUTE(AB2,"-","&lt;/s&gt;&lt;s&gt;"),"&lt;/s&gt;&lt;/t&gt;"),"//s[3]"))</f>
        <v>G</v>
      </c>
      <c r="AC9" s="19" t="str" cm="1">
        <f t="array" ref="AC9">IF(ISERROR(SEARCH("NURSERY",AC2)),_xlfn.FILTERXML(_xlfn.CONCAT("&lt;t&gt;&lt;s&gt;",SUBSTITUTE(AC2,"-","&lt;/s&gt;&lt;s&gt;"),"&lt;/s&gt;&lt;/t&gt;"),"//s[2]"),_xlfn.FILTERXML(_xlfn.CONCAT("&lt;t&gt;&lt;s&gt;",SUBSTITUTE(AC2,"-","&lt;/s&gt;&lt;s&gt;"),"&lt;/s&gt;&lt;/t&gt;"),"//s[3]"))</f>
        <v>G</v>
      </c>
      <c r="AD9" s="19" t="str" cm="1">
        <f t="array" ref="AD9">IF(ISERROR(SEARCH("NURSERY",AD2)),_xlfn.FILTERXML(_xlfn.CONCAT("&lt;t&gt;&lt;s&gt;",SUBSTITUTE(AD2,"-","&lt;/s&gt;&lt;s&gt;"),"&lt;/s&gt;&lt;/t&gt;"),"//s[2]"),_xlfn.FILTERXML(_xlfn.CONCAT("&lt;t&gt;&lt;s&gt;",SUBSTITUTE(AD2,"-","&lt;/s&gt;&lt;s&gt;"),"&lt;/s&gt;&lt;/t&gt;"),"//s[3]"))</f>
        <v>G</v>
      </c>
      <c r="AE9" s="19" t="str" cm="1">
        <f t="array" ref="AE9">IF(ISERROR(SEARCH("NURSERY",AE2)),_xlfn.FILTERXML(_xlfn.CONCAT("&lt;t&gt;&lt;s&gt;",SUBSTITUTE(AE2,"-","&lt;/s&gt;&lt;s&gt;"),"&lt;/s&gt;&lt;/t&gt;"),"//s[2]"),_xlfn.FILTERXML(_xlfn.CONCAT("&lt;t&gt;&lt;s&gt;",SUBSTITUTE(AE2,"-","&lt;/s&gt;&lt;s&gt;"),"&lt;/s&gt;&lt;/t&gt;"),"//s[3]"))</f>
        <v>G</v>
      </c>
      <c r="AF9" s="19" t="str" cm="1">
        <f t="array" ref="AF9">IF(ISERROR(SEARCH("NURSERY",AF2)),_xlfn.FILTERXML(_xlfn.CONCAT("&lt;t&gt;&lt;s&gt;",SUBSTITUTE(AF2,"-","&lt;/s&gt;&lt;s&gt;"),"&lt;/s&gt;&lt;/t&gt;"),"//s[2]"),_xlfn.FILTERXML(_xlfn.CONCAT("&lt;t&gt;&lt;s&gt;",SUBSTITUTE(AF2,"-","&lt;/s&gt;&lt;s&gt;"),"&lt;/s&gt;&lt;/t&gt;"),"//s[3]"))</f>
        <v>K</v>
      </c>
      <c r="AG9" s="19" t="str" cm="1">
        <f t="array" ref="AG9">IF(ISERROR(SEARCH("NURSERY",AG2)),_xlfn.FILTERXML(_xlfn.CONCAT("&lt;t&gt;&lt;s&gt;",SUBSTITUTE(AG2,"-","&lt;/s&gt;&lt;s&gt;"),"&lt;/s&gt;&lt;/t&gt;"),"//s[2]"),_xlfn.FILTERXML(_xlfn.CONCAT("&lt;t&gt;&lt;s&gt;",SUBSTITUTE(AG2,"-","&lt;/s&gt;&lt;s&gt;"),"&lt;/s&gt;&lt;/t&gt;"),"//s[3]"))</f>
        <v>K</v>
      </c>
      <c r="AH9" s="19" t="str" cm="1">
        <f t="array" ref="AH9">IF(ISERROR(SEARCH("NURSERY",AH2)),_xlfn.FILTERXML(_xlfn.CONCAT("&lt;t&gt;&lt;s&gt;",SUBSTITUTE(AH2,"-","&lt;/s&gt;&lt;s&gt;"),"&lt;/s&gt;&lt;/t&gt;"),"//s[2]"),_xlfn.FILTERXML(_xlfn.CONCAT("&lt;t&gt;&lt;s&gt;",SUBSTITUTE(AH2,"-","&lt;/s&gt;&lt;s&gt;"),"&lt;/s&gt;&lt;/t&gt;"),"//s[3]"))</f>
        <v>K</v>
      </c>
      <c r="AI9" s="19" t="str" cm="1">
        <f t="array" ref="AI9">IF(ISERROR(SEARCH("NURSERY",AI2)),_xlfn.FILTERXML(_xlfn.CONCAT("&lt;t&gt;&lt;s&gt;",SUBSTITUTE(AI2,"-","&lt;/s&gt;&lt;s&gt;"),"&lt;/s&gt;&lt;/t&gt;"),"//s[2]"),_xlfn.FILTERXML(_xlfn.CONCAT("&lt;t&gt;&lt;s&gt;",SUBSTITUTE(AI2,"-","&lt;/s&gt;&lt;s&gt;"),"&lt;/s&gt;&lt;/t&gt;"),"//s[3]"))</f>
        <v>K</v>
      </c>
      <c r="AJ9" s="19" t="str" cm="1">
        <f t="array" ref="AJ9">IF(ISERROR(SEARCH("NURSERY",AJ2)),_xlfn.FILTERXML(_xlfn.CONCAT("&lt;t&gt;&lt;s&gt;",SUBSTITUTE(AJ2,"-","&lt;/s&gt;&lt;s&gt;"),"&lt;/s&gt;&lt;/t&gt;"),"//s[2]"),_xlfn.FILTERXML(_xlfn.CONCAT("&lt;t&gt;&lt;s&gt;",SUBSTITUTE(AJ2,"-","&lt;/s&gt;&lt;s&gt;"),"&lt;/s&gt;&lt;/t&gt;"),"//s[3]"))</f>
        <v>K</v>
      </c>
      <c r="AK9" s="19" t="str" cm="1">
        <f t="array" ref="AK9">IF(ISERROR(SEARCH("NURSERY",AK2)),_xlfn.FILTERXML(_xlfn.CONCAT("&lt;t&gt;&lt;s&gt;",SUBSTITUTE(AK2,"-","&lt;/s&gt;&lt;s&gt;"),"&lt;/s&gt;&lt;/t&gt;"),"//s[2]"),_xlfn.FILTERXML(_xlfn.CONCAT("&lt;t&gt;&lt;s&gt;",SUBSTITUTE(AK2,"-","&lt;/s&gt;&lt;s&gt;"),"&lt;/s&gt;&lt;/t&gt;"),"//s[3]"))</f>
        <v>P</v>
      </c>
    </row>
    <row r="10" spans="1:37" x14ac:dyDescent="0.25">
      <c r="A10" s="88"/>
      <c r="B10" s="88"/>
      <c r="C10" s="18" t="s">
        <v>46</v>
      </c>
      <c r="D10" s="21" t="str">
        <f>VLOOKUP(D$2,DB!$C:$K,6,0)</f>
        <v>X99G3VBDC</v>
      </c>
      <c r="E10" s="31" t="str">
        <f>VLOOKUP(E$2,DB!$C:$K,6,0)</f>
        <v>X99G3VBDC</v>
      </c>
      <c r="F10" s="31" t="str">
        <f>VLOOKUP(F$2,DB!$C:$K,6,0)</f>
        <v>X99G3VBDC</v>
      </c>
      <c r="G10" s="31" t="str">
        <f>VLOOKUP(G$2,DB!$C:$K,6,0)</f>
        <v>X99G3VBDC</v>
      </c>
      <c r="H10" s="31" t="str">
        <f>VLOOKUP(H$2,DB!$C:$K,6,0)</f>
        <v>X99G3VBDC</v>
      </c>
      <c r="I10" s="31" t="str">
        <f>VLOOKUP(I$2,DB!$C:$K,6,0)</f>
        <v>X99G3VBDC</v>
      </c>
      <c r="J10" s="31" t="str">
        <f>VLOOKUP(J$2,DB!$C:$K,6,0)</f>
        <v>X99G3VBDC</v>
      </c>
      <c r="K10" s="31" t="str">
        <f>VLOOKUP(K$2,DB!$C:$K,6,0)</f>
        <v>X99G3VBDC</v>
      </c>
      <c r="L10" s="31" t="str">
        <f>VLOOKUP(L$2,DB!$C:$K,6,0)</f>
        <v>X99G3VBDC</v>
      </c>
      <c r="M10" s="31" t="str">
        <f>VLOOKUP(M$2,DB!$C:$K,6,0)</f>
        <v>X99G3VBDC</v>
      </c>
      <c r="N10" s="31" t="str">
        <f>VLOOKUP(N$2,DB!$C:$K,6,0)</f>
        <v>X99G3VBDC</v>
      </c>
      <c r="O10" s="31" t="str">
        <f>VLOOKUP(O$2,DB!$C:$K,6,0)</f>
        <v>X99G3VBDC</v>
      </c>
      <c r="P10" s="31" t="str">
        <f>VLOOKUP(P$2,DB!$C:$K,6,0)</f>
        <v>X99G3VBDC</v>
      </c>
      <c r="Q10" s="31" t="str">
        <f>VLOOKUP(Q$2,DB!$C:$K,6,0)</f>
        <v>X99G3VBDC</v>
      </c>
      <c r="R10" s="31" t="str">
        <f>VLOOKUP(R$2,DB!$C:$K,6,0)</f>
        <v>X99G3VBDC</v>
      </c>
      <c r="S10" s="31" t="str">
        <f>VLOOKUP(S$2,DB!$C:$K,6,0)</f>
        <v>X99G3VBDC</v>
      </c>
      <c r="T10" s="31" t="str">
        <f>VLOOKUP(T$2,DB!$C:$K,6,0)</f>
        <v>X99G3VBDC</v>
      </c>
      <c r="U10" s="31" t="str">
        <f>VLOOKUP(U$2,DB!$C:$K,6,0)</f>
        <v>X99G3VBDC</v>
      </c>
      <c r="V10" s="31" t="str">
        <f>VLOOKUP(V$2,DB!$C:$K,6,0)</f>
        <v>X99G3VBDC</v>
      </c>
      <c r="W10" s="31" t="str">
        <f>VLOOKUP(W$2,DB!$C:$K,6,0)</f>
        <v>X99G3VBDC</v>
      </c>
      <c r="X10" s="31" t="str">
        <f>VLOOKUP(X$2,DB!$C:$K,6,0)</f>
        <v>X99G3VBDC</v>
      </c>
      <c r="Y10" s="31" t="str">
        <f>VLOOKUP(Y$2,DB!$C:$K,6,0)</f>
        <v>X99G3VBDC</v>
      </c>
      <c r="Z10" s="31" t="str">
        <f>VLOOKUP(Z$2,DB!$C:$K,6,0)</f>
        <v>X99G3VBDC</v>
      </c>
      <c r="AA10" s="31" t="str">
        <f>VLOOKUP(AA$2,DB!$C:$K,6,0)</f>
        <v>X99G3VBDC</v>
      </c>
      <c r="AB10" s="31" t="str">
        <f>VLOOKUP(AB$2,DB!$C:$K,6,0)</f>
        <v>X99G3VBDC</v>
      </c>
      <c r="AC10" s="31" t="str">
        <f>VLOOKUP(AC$2,DB!$C:$K,6,0)</f>
        <v>X99G3VBDC</v>
      </c>
      <c r="AD10" s="31" t="str">
        <f>VLOOKUP(AD$2,DB!$C:$K,6,0)</f>
        <v>X99G3VBDC</v>
      </c>
      <c r="AE10" s="31" t="str">
        <f>VLOOKUP(AE$2,DB!$C:$K,6,0)</f>
        <v>X99G3VBDC</v>
      </c>
      <c r="AF10" s="31" t="str">
        <f>VLOOKUP(AF$2,DB!$C:$K,6,0)</f>
        <v>X99K1VBDC</v>
      </c>
      <c r="AG10" s="31" t="str">
        <f>VLOOKUP(AG$2,DB!$C:$K,6,0)</f>
        <v>X99K1VBDC</v>
      </c>
      <c r="AH10" s="31" t="str">
        <f>VLOOKUP(AH$2,DB!$C:$K,6,0)</f>
        <v>X99K1VBDC</v>
      </c>
      <c r="AI10" s="31" t="str">
        <f>VLOOKUP(AI$2,DB!$C:$K,6,0)</f>
        <v>X99K1VBDC</v>
      </c>
      <c r="AJ10" s="31" t="str">
        <f>VLOOKUP(AJ$2,DB!$C:$K,6,0)</f>
        <v>X99K1VBDC</v>
      </c>
      <c r="AK10" s="31" t="str">
        <f>VLOOKUP(AK$2,DB!$C:$K,6,0)</f>
        <v>X99P1VBDC</v>
      </c>
    </row>
    <row r="11" spans="1:37" x14ac:dyDescent="0.25">
      <c r="A11" s="88"/>
      <c r="B11" s="88"/>
      <c r="C11" s="18" t="s">
        <v>47</v>
      </c>
      <c r="D11" s="31" t="str">
        <f>IF(VLOOKUP(D$2,DB!$C:$K,7,0)=0,"",VLOOKUP(D$2,DB!$C:$K,7,0))</f>
        <v>UPP-BDV-VSI-ESXI_TEP-VL3720</v>
      </c>
      <c r="E11" s="31" t="str">
        <f>IF(VLOOKUP(E$2,DB!$C:$K,7,0)=0,"",VLOOKUP(E$2,DB!$C:$K,7,0))</f>
        <v xml:space="preserve">UPLINK-PRFL-BDV-VSI-ESXI </v>
      </c>
      <c r="F11" s="31" t="str">
        <f>IF(VLOOKUP(F$2,DB!$C:$K,7,0)=0,"",VLOOKUP(F$2,DB!$C:$K,7,0))</f>
        <v xml:space="preserve">UPLINK-PRFL-BDV-VSI-ESXI </v>
      </c>
      <c r="G11" s="31" t="str">
        <f>IF(VLOOKUP(G$2,DB!$C:$K,7,0)=0,"",VLOOKUP(G$2,DB!$C:$K,7,0))</f>
        <v xml:space="preserve">UPLINK-PRFL-BDV-VSI-ESXI </v>
      </c>
      <c r="H11" s="31" t="str">
        <f>IF(VLOOKUP(H$2,DB!$C:$K,7,0)=0,"",VLOOKUP(H$2,DB!$C:$K,7,0))</f>
        <v xml:space="preserve">UPLINK-PRFL-BDV-VSI-ESXI </v>
      </c>
      <c r="I11" s="31" t="str">
        <f>IF(VLOOKUP(I$2,DB!$C:$K,7,0)=0,"",VLOOKUP(I$2,DB!$C:$K,7,0))</f>
        <v>UPP-BDV-VSI-ESXI_TEP-VL3720</v>
      </c>
      <c r="J11" s="31" t="str">
        <f>IF(VLOOKUP(J$2,DB!$C:$K,7,0)=0,"",VLOOKUP(J$2,DB!$C:$K,7,0))</f>
        <v xml:space="preserve">UPLINK-PRFL-BDV-VSI-ESXI </v>
      </c>
      <c r="K11" s="31" t="str">
        <f>IF(VLOOKUP(K$2,DB!$C:$K,7,0)=0,"",VLOOKUP(K$2,DB!$C:$K,7,0))</f>
        <v>UPP-BDV-VSI-ESXI_TEP-VL3720</v>
      </c>
      <c r="L11" s="31" t="str">
        <f>IF(VLOOKUP(L$2,DB!$C:$K,7,0)=0,"",VLOOKUP(L$2,DB!$C:$K,7,0))</f>
        <v>UPP-BDV-VSI-ESXI_TEP-VL3720</v>
      </c>
      <c r="M11" s="31" t="str">
        <f>IF(VLOOKUP(M$2,DB!$C:$K,7,0)=0,"",VLOOKUP(M$2,DB!$C:$K,7,0))</f>
        <v>UPP-BDV-VSI-ESXI_TEP-VL3720</v>
      </c>
      <c r="N11" s="31" t="str">
        <f>IF(VLOOKUP(N$2,DB!$C:$K,7,0)=0,"",VLOOKUP(N$2,DB!$C:$K,7,0))</f>
        <v xml:space="preserve">UPLINK-PRFL-BDV-VSI-ESXI </v>
      </c>
      <c r="O11" s="31" t="str">
        <f>IF(VLOOKUP(O$2,DB!$C:$K,7,0)=0,"",VLOOKUP(O$2,DB!$C:$K,7,0))</f>
        <v>UPP-BDV-VSI-ESXI_TEP-VL3720</v>
      </c>
      <c r="P11" s="31" t="str">
        <f>IF(VLOOKUP(P$2,DB!$C:$K,7,0)=0,"",VLOOKUP(P$2,DB!$C:$K,7,0))</f>
        <v xml:space="preserve">UPLINK-PRFL-BDV-VSI-ESXI </v>
      </c>
      <c r="Q11" s="31" t="str">
        <f>IF(VLOOKUP(Q$2,DB!$C:$K,7,0)=0,"",VLOOKUP(Q$2,DB!$C:$K,7,0))</f>
        <v xml:space="preserve">UPLINK-PRFL-BDV-VSI-ESXI </v>
      </c>
      <c r="R11" s="31" t="str">
        <f>IF(VLOOKUP(R$2,DB!$C:$K,7,0)=0,"",VLOOKUP(R$2,DB!$C:$K,7,0))</f>
        <v xml:space="preserve">UPLINK-PRFL-BDV-VSI-ESXI </v>
      </c>
      <c r="S11" s="31" t="str">
        <f>IF(VLOOKUP(S$2,DB!$C:$K,7,0)=0,"",VLOOKUP(S$2,DB!$C:$K,7,0))</f>
        <v>UPP-BDV-VSI-ESXI_TEP-VL3720</v>
      </c>
      <c r="T11" s="31" t="str">
        <f>IF(VLOOKUP(T$2,DB!$C:$K,7,0)=0,"",VLOOKUP(T$2,DB!$C:$K,7,0))</f>
        <v>UPP-BDV-VSI-ESXI_TEP-VL3720</v>
      </c>
      <c r="U11" s="31" t="str">
        <f>IF(VLOOKUP(U$2,DB!$C:$K,7,0)=0,"",VLOOKUP(U$2,DB!$C:$K,7,0))</f>
        <v xml:space="preserve">UPLINK-PRFL-BDV-VSI-ESXI </v>
      </c>
      <c r="V11" s="31" t="str">
        <f>IF(VLOOKUP(V$2,DB!$C:$K,7,0)=0,"",VLOOKUP(V$2,DB!$C:$K,7,0))</f>
        <v>UPP-BDV-VSI-ESXI_TEP-VL3720</v>
      </c>
      <c r="W11" s="31" t="str">
        <f>IF(VLOOKUP(W$2,DB!$C:$K,7,0)=0,"",VLOOKUP(W$2,DB!$C:$K,7,0))</f>
        <v xml:space="preserve">UPLINK-PRFL-BDV-VSI-ESXI </v>
      </c>
      <c r="X11" s="31" t="str">
        <f>IF(VLOOKUP(X$2,DB!$C:$K,7,0)=0,"",VLOOKUP(X$2,DB!$C:$K,7,0))</f>
        <v xml:space="preserve">UPLINK-PRFL-BDV-VSI-ESXI </v>
      </c>
      <c r="Y11" s="31" t="str">
        <f>IF(VLOOKUP(Y$2,DB!$C:$K,7,0)=0,"",VLOOKUP(Y$2,DB!$C:$K,7,0))</f>
        <v>UPP-BDV-VSI-ESXI_TEP-VL3720</v>
      </c>
      <c r="Z11" s="31" t="str">
        <f>IF(VLOOKUP(Z$2,DB!$C:$K,7,0)=0,"",VLOOKUP(Z$2,DB!$C:$K,7,0))</f>
        <v>UPP-BDV-VSI-ESXI_TEP-VL3720</v>
      </c>
      <c r="AA11" s="31" t="str">
        <f>IF(VLOOKUP(AA$2,DB!$C:$K,7,0)=0,"",VLOOKUP(AA$2,DB!$C:$K,7,0))</f>
        <v xml:space="preserve">UPLINK-PRFL-BDV-VSI-ESXI </v>
      </c>
      <c r="AB11" s="31" t="str">
        <f>IF(VLOOKUP(AB$2,DB!$C:$K,7,0)=0,"",VLOOKUP(AB$2,DB!$C:$K,7,0))</f>
        <v xml:space="preserve">UPLINK-PRFL-BDV-VSI-ESXI </v>
      </c>
      <c r="AC11" s="31" t="str">
        <f>IF(VLOOKUP(AC$2,DB!$C:$K,7,0)=0,"",VLOOKUP(AC$2,DB!$C:$K,7,0))</f>
        <v/>
      </c>
      <c r="AD11" s="31" t="str">
        <f>IF(VLOOKUP(AD$2,DB!$C:$K,7,0)=0,"",VLOOKUP(AD$2,DB!$C:$K,7,0))</f>
        <v/>
      </c>
      <c r="AE11" s="31" t="str">
        <f>IF(VLOOKUP(AE$2,DB!$C:$K,7,0)=0,"",VLOOKUP(AE$2,DB!$C:$K,7,0))</f>
        <v/>
      </c>
      <c r="AF11" s="31" t="str">
        <f>IF(VLOOKUP(AF$2,DB!$C:$K,7,0)=0,"",VLOOKUP(AF$2,DB!$C:$K,7,0))</f>
        <v>UPLINK-PRKFL-BDV-K-VSI-ESXI</v>
      </c>
      <c r="AG11" s="31" t="str">
        <f>IF(VLOOKUP(AG$2,DB!$C:$K,7,0)=0,"",VLOOKUP(AG$2,DB!$C:$K,7,0))</f>
        <v>UPLINK-PRKFL-BDV-K-VSI-ESXI</v>
      </c>
      <c r="AH11" s="31" t="str">
        <f>IF(VLOOKUP(AH$2,DB!$C:$K,7,0)=0,"",VLOOKUP(AH$2,DB!$C:$K,7,0))</f>
        <v>UPLINK-PRKFL-BDV-K-VSI-ESXI</v>
      </c>
      <c r="AI11" s="31" t="str">
        <f>IF(VLOOKUP(AI$2,DB!$C:$K,7,0)=0,"",VLOOKUP(AI$2,DB!$C:$K,7,0))</f>
        <v>UPLINK-PRKFL-BDV-K-VSI-ESXI</v>
      </c>
      <c r="AJ11" s="31" t="str">
        <f>IF(VLOOKUP(AJ$2,DB!$C:$K,7,0)=0,"",VLOOKUP(AJ$2,DB!$C:$K,7,0))</f>
        <v>UPLINK-PRKFL-BDV-K-VSI-ESXI</v>
      </c>
      <c r="AK11" s="31" t="str">
        <f>IF(VLOOKUP(AK$2,DB!$C:$K,7,0)=0,"",VLOOKUP(AK$2,DB!$C:$K,7,0))</f>
        <v>UPLINK-PRFL-BDV-P-VSI-ESXI-03</v>
      </c>
    </row>
    <row r="12" spans="1:37" x14ac:dyDescent="0.25">
      <c r="A12" s="88"/>
      <c r="B12" s="88"/>
      <c r="C12" s="18" t="s">
        <v>48</v>
      </c>
      <c r="D12" s="31" t="str">
        <f>IF(VLOOKUP(D$2,DB!$C:$K,8,0)=0,"",VLOOKUP(D$2,DB!$C:$K,8,0))</f>
        <v>TNP-BDV-C-VSI-HVM91</v>
      </c>
      <c r="E12" s="31" t="str">
        <f>IF(VLOOKUP(E$2,DB!$C:$K,8,0)=0,"",VLOOKUP(E$2,DB!$C:$K,8,0))</f>
        <v>TNODE-PRFL-BDV-VSI-DBPOD-04</v>
      </c>
      <c r="F12" s="31" t="str">
        <f>IF(VLOOKUP(F$2,DB!$C:$K,8,0)=0,"",VLOOKUP(F$2,DB!$C:$K,8,0))</f>
        <v>TNP-BDV-C-VSI-DBVv2-MVL3721-TVL3720</v>
      </c>
      <c r="G12" s="31" t="str">
        <f>IF(VLOOKUP(G$2,DB!$C:$K,8,0)=0,"",VLOOKUP(G$2,DB!$C:$K,8,0))</f>
        <v>TNODE-PRFL-BDV-VSI-DBPOD-04</v>
      </c>
      <c r="H12" s="31" t="str">
        <f>IF(VLOOKUP(H$2,DB!$C:$K,8,0)=0,"",VLOOKUP(H$2,DB!$C:$K,8,0))</f>
        <v>TNODE-PRFL-BDV-VSI-DBPOD-04</v>
      </c>
      <c r="I12" s="31" t="str">
        <f>IF(VLOOKUP(I$2,DB!$C:$K,8,0)=0,"",VLOOKUP(I$2,DB!$C:$K,8,0))</f>
        <v>TNP-BDV-C-VSI-HCI-MVL3721-TVL3720</v>
      </c>
      <c r="J12" s="31" t="str">
        <f>IF(VLOOKUP(J$2,DB!$C:$K,8,0)=0,"",VLOOKUP(J$2,DB!$C:$K,8,0))</f>
        <v>TNODE-PRFL-BDV-VSI-HVM52-02</v>
      </c>
      <c r="K12" s="31" t="str">
        <f>IF(VLOOKUP(K$2,DB!$C:$K,8,0)=0,"",VLOOKUP(K$2,DB!$C:$K,8,0))</f>
        <v>TNP-BDV-C-VSI-HCI-MVL3721-TVL3720</v>
      </c>
      <c r="L12" s="31" t="str">
        <f>IF(VLOOKUP(L$2,DB!$C:$K,8,0)=0,"",VLOOKUP(L$2,DB!$C:$K,8,0))</f>
        <v>TNP-BDV-C-VSI-HCI-MVL3721-TVL3720</v>
      </c>
      <c r="M12" s="31" t="str">
        <f>IF(VLOOKUP(M$2,DB!$C:$K,8,0)=0,"",VLOOKUP(M$2,DB!$C:$K,8,0))</f>
        <v>TNP-BDV-C-VSI-HCI-MVL3721-TVL3720</v>
      </c>
      <c r="N12" s="31" t="str">
        <f>IF(VLOOKUP(N$2,DB!$C:$K,8,0)=0,"",VLOOKUP(N$2,DB!$C:$K,8,0))</f>
        <v>TNODE-PRFL-BDV-VSI-HVMH-01</v>
      </c>
      <c r="O12" s="31" t="str">
        <f>IF(VLOOKUP(O$2,DB!$C:$K,8,0)=0,"",VLOOKUP(O$2,DB!$C:$K,8,0))</f>
        <v>TNP-BDV-C-VSI-HCI-MVL3721-TVL3720</v>
      </c>
      <c r="P12" s="31" t="str">
        <f>IF(VLOOKUP(P$2,DB!$C:$K,8,0)=0,"",VLOOKUP(P$2,DB!$C:$K,8,0))</f>
        <v>TNP-BDV-C-VSI-DBVv2-MVL3721-TVL3720</v>
      </c>
      <c r="Q12" s="31" t="str">
        <f>IF(VLOOKUP(Q$2,DB!$C:$K,8,0)=0,"",VLOOKUP(Q$2,DB!$C:$K,8,0))</f>
        <v>TNODE-PRFL-BDV-VSI-HVM52-02</v>
      </c>
      <c r="R12" s="31" t="str">
        <f>IF(VLOOKUP(R$2,DB!$C:$K,8,0)=0,"",VLOOKUP(R$2,DB!$C:$K,8,0))</f>
        <v>TNODE-PRFL-BDV-VSI-HVM52-02</v>
      </c>
      <c r="S12" s="31" t="str">
        <f>IF(VLOOKUP(S$2,DB!$C:$K,8,0)=0,"",VLOOKUP(S$2,DB!$C:$K,8,0))</f>
        <v>TNP-BDV-C-VSI-HCI-MVL3721-TVL3720</v>
      </c>
      <c r="T12" s="31" t="str">
        <f>IF(VLOOKUP(T$2,DB!$C:$K,8,0)=0,"",VLOOKUP(T$2,DB!$C:$K,8,0))</f>
        <v>TNP-BDV-C-VSI-HCI-MVL3721-TVL3720</v>
      </c>
      <c r="U12" s="31" t="str">
        <f>IF(VLOOKUP(U$2,DB!$C:$K,8,0)=0,"",VLOOKUP(U$2,DB!$C:$K,8,0))</f>
        <v>TNODE-PRFL-BDV-VSI-HVM52-02</v>
      </c>
      <c r="V12" s="31" t="str">
        <f>IF(VLOOKUP(V$2,DB!$C:$K,8,0)=0,"",VLOOKUP(V$2,DB!$C:$K,8,0))</f>
        <v>TNP-BDV-C-VSI-HVM91</v>
      </c>
      <c r="W12" s="31" t="str">
        <f>IF(VLOOKUP(W$2,DB!$C:$K,8,0)=0,"",VLOOKUP(W$2,DB!$C:$K,8,0))</f>
        <v>TNODE-PRFL-BDV-VSI-HVM52-02</v>
      </c>
      <c r="X12" s="31" t="str">
        <f>IF(VLOOKUP(X$2,DB!$C:$K,8,0)=0,"",VLOOKUP(X$2,DB!$C:$K,8,0))</f>
        <v>TNODE-PRFL-BDV-VSI-HVM52-02</v>
      </c>
      <c r="Y12" s="31" t="str">
        <f>IF(VLOOKUP(Y$2,DB!$C:$K,8,0)=0,"",VLOOKUP(Y$2,DB!$C:$K,8,0))</f>
        <v>TNP-BDV-C-VSI-HVM91</v>
      </c>
      <c r="Z12" s="31" t="str">
        <f>IF(VLOOKUP(Z$2,DB!$C:$K,8,0)=0,"",VLOOKUP(Z$2,DB!$C:$K,8,0))</f>
        <v>TNP-BDV-C-VSI-HVM91</v>
      </c>
      <c r="AA12" s="31" t="str">
        <f>IF(VLOOKUP(AA$2,DB!$C:$K,8,0)=0,"",VLOOKUP(AA$2,DB!$C:$K,8,0))</f>
        <v>TNODE-PRFL-BDV-VSI-HVMH-01</v>
      </c>
      <c r="AB12" s="31" t="str">
        <f>IF(VLOOKUP(AB$2,DB!$C:$K,8,0)=0,"",VLOOKUP(AB$2,DB!$C:$K,8,0))</f>
        <v>TNODE-PRFL-BDV-VSI-HVMH-01</v>
      </c>
      <c r="AC12" s="31" t="str">
        <f>IF(VLOOKUP(AC$2,DB!$C:$K,8,0)=0,"",VLOOKUP(AC$2,DB!$C:$K,8,0))</f>
        <v/>
      </c>
      <c r="AD12" s="31" t="str">
        <f>IF(VLOOKUP(AD$2,DB!$C:$K,8,0)=0,"",VLOOKUP(AD$2,DB!$C:$K,8,0))</f>
        <v/>
      </c>
      <c r="AE12" s="31" t="str">
        <f>IF(VLOOKUP(AE$2,DB!$C:$K,8,0)=0,"",VLOOKUP(AE$2,DB!$C:$K,8,0))</f>
        <v/>
      </c>
      <c r="AF12" s="31" t="str">
        <f>IF(VLOOKUP(AF$2,DB!$C:$K,8,0)=0,"",VLOOKUP(AF$2,DB!$C:$K,8,0))</f>
        <v>TNODE-PRFL-BDV-K-VSI-HVM53-05</v>
      </c>
      <c r="AG12" s="31" t="str">
        <f>IF(VLOOKUP(AG$2,DB!$C:$K,8,0)=0,"",VLOOKUP(AG$2,DB!$C:$K,8,0))</f>
        <v>TNODE-PRFL-BDV-K-VSI-DBPOD-07</v>
      </c>
      <c r="AH12" s="31" t="str">
        <f>IF(VLOOKUP(AH$2,DB!$C:$K,8,0)=0,"",VLOOKUP(AH$2,DB!$C:$K,8,0))</f>
        <v>TNODE-PRFL-BDV-K-VSI-HVM53-05</v>
      </c>
      <c r="AI12" s="31" t="str">
        <f>IF(VLOOKUP(AI$2,DB!$C:$K,8,0)=0,"",VLOOKUP(AI$2,DB!$C:$K,8,0))</f>
        <v>TNODE-PRFL-BDV-K-VSI-DBPOD-07</v>
      </c>
      <c r="AJ12" s="31" t="str">
        <f>IF(VLOOKUP(AJ$2,DB!$C:$K,8,0)=0,"",VLOOKUP(AJ$2,DB!$C:$K,8,0))</f>
        <v>TNODE-PRFL-BDV-K-VSI-HVM53-05</v>
      </c>
      <c r="AK12" s="31" t="str">
        <f>IF(VLOOKUP(AK$2,DB!$C:$K,8,0)=0,"",VLOOKUP(AK$2,DB!$C:$K,8,0))</f>
        <v>TNP-BDV-P-VSI-H68-08</v>
      </c>
    </row>
    <row r="13" spans="1:37" ht="15.75" thickBot="1" x14ac:dyDescent="0.3">
      <c r="A13" s="88"/>
      <c r="B13" s="89"/>
      <c r="C13" s="13" t="s">
        <v>49</v>
      </c>
      <c r="D13" s="23" t="str">
        <f>IF(ISNUMBER(SEARCH("MGMT",D2)),"YES",IF(D6="","YES","NO"))</f>
        <v>NO</v>
      </c>
      <c r="E13" s="23" t="str">
        <f t="shared" ref="E13:AK13" si="1">IF(ISNUMBER(SEARCH("MGMT",E2)),"YES",IF(E6="","YES","NO"))</f>
        <v>NO</v>
      </c>
      <c r="F13" s="23" t="str">
        <f t="shared" si="1"/>
        <v>NO</v>
      </c>
      <c r="G13" s="23" t="str">
        <f t="shared" si="1"/>
        <v>NO</v>
      </c>
      <c r="H13" s="23" t="str">
        <f t="shared" si="1"/>
        <v>NO</v>
      </c>
      <c r="I13" s="23" t="str">
        <f t="shared" si="1"/>
        <v>NO</v>
      </c>
      <c r="J13" s="23" t="str">
        <f t="shared" si="1"/>
        <v>NO</v>
      </c>
      <c r="K13" s="23" t="str">
        <f t="shared" si="1"/>
        <v>NO</v>
      </c>
      <c r="L13" s="23" t="str">
        <f t="shared" si="1"/>
        <v>NO</v>
      </c>
      <c r="M13" s="23" t="str">
        <f t="shared" si="1"/>
        <v>NO</v>
      </c>
      <c r="N13" s="23" t="str">
        <f t="shared" si="1"/>
        <v>NO</v>
      </c>
      <c r="O13" s="23" t="str">
        <f t="shared" si="1"/>
        <v>NO</v>
      </c>
      <c r="P13" s="23" t="str">
        <f t="shared" si="1"/>
        <v>NO</v>
      </c>
      <c r="Q13" s="23" t="str">
        <f t="shared" si="1"/>
        <v>NO</v>
      </c>
      <c r="R13" s="23" t="str">
        <f t="shared" si="1"/>
        <v>NO</v>
      </c>
      <c r="S13" s="23" t="str">
        <f t="shared" si="1"/>
        <v>NO</v>
      </c>
      <c r="T13" s="23" t="str">
        <f t="shared" si="1"/>
        <v>NO</v>
      </c>
      <c r="U13" s="23" t="str">
        <f t="shared" si="1"/>
        <v>NO</v>
      </c>
      <c r="V13" s="23" t="str">
        <f t="shared" si="1"/>
        <v>NO</v>
      </c>
      <c r="W13" s="23" t="str">
        <f t="shared" si="1"/>
        <v>NO</v>
      </c>
      <c r="X13" s="23" t="str">
        <f t="shared" si="1"/>
        <v>NO</v>
      </c>
      <c r="Y13" s="23" t="str">
        <f t="shared" si="1"/>
        <v>NO</v>
      </c>
      <c r="Z13" s="23" t="str">
        <f t="shared" si="1"/>
        <v>NO</v>
      </c>
      <c r="AA13" s="23" t="str">
        <f t="shared" si="1"/>
        <v>NO</v>
      </c>
      <c r="AB13" s="23" t="str">
        <f t="shared" si="1"/>
        <v>NO</v>
      </c>
      <c r="AC13" s="23" t="str">
        <f t="shared" si="1"/>
        <v>YES</v>
      </c>
      <c r="AD13" s="23" t="str">
        <f t="shared" si="1"/>
        <v>NO</v>
      </c>
      <c r="AE13" s="23" t="str">
        <f t="shared" si="1"/>
        <v>NO</v>
      </c>
      <c r="AF13" s="23" t="str">
        <f t="shared" si="1"/>
        <v>NO</v>
      </c>
      <c r="AG13" s="23" t="str">
        <f t="shared" si="1"/>
        <v>NO</v>
      </c>
      <c r="AH13" s="23" t="str">
        <f t="shared" si="1"/>
        <v>NO</v>
      </c>
      <c r="AI13" s="23" t="str">
        <f t="shared" si="1"/>
        <v>NO</v>
      </c>
      <c r="AJ13" s="23" t="str">
        <f t="shared" si="1"/>
        <v>NO</v>
      </c>
      <c r="AK13" s="23" t="str">
        <f t="shared" si="1"/>
        <v>NO</v>
      </c>
    </row>
    <row r="14" spans="1:37" ht="15.75" thickBot="1" x14ac:dyDescent="0.3">
      <c r="A14" s="88"/>
      <c r="B14" s="15"/>
      <c r="C14" s="13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  <row r="15" spans="1:37" ht="15.75" thickBot="1" x14ac:dyDescent="0.3">
      <c r="A15" s="88"/>
      <c r="B15" s="90" t="s">
        <v>50</v>
      </c>
      <c r="C15" s="13" t="s">
        <v>47</v>
      </c>
      <c r="D15" s="18" t="str">
        <f>D11</f>
        <v>UPP-BDV-VSI-ESXI_TEP-VL3720</v>
      </c>
      <c r="E15" s="18" t="str">
        <f t="shared" ref="E15:AK15" si="2">E11</f>
        <v xml:space="preserve">UPLINK-PRFL-BDV-VSI-ESXI </v>
      </c>
      <c r="F15" s="18" t="str">
        <f t="shared" si="2"/>
        <v xml:space="preserve">UPLINK-PRFL-BDV-VSI-ESXI </v>
      </c>
      <c r="G15" s="18" t="str">
        <f t="shared" si="2"/>
        <v xml:space="preserve">UPLINK-PRFL-BDV-VSI-ESXI </v>
      </c>
      <c r="H15" s="18" t="str">
        <f t="shared" si="2"/>
        <v xml:space="preserve">UPLINK-PRFL-BDV-VSI-ESXI </v>
      </c>
      <c r="I15" s="18" t="str">
        <f t="shared" si="2"/>
        <v>UPP-BDV-VSI-ESXI_TEP-VL3720</v>
      </c>
      <c r="J15" s="18" t="str">
        <f t="shared" si="2"/>
        <v xml:space="preserve">UPLINK-PRFL-BDV-VSI-ESXI </v>
      </c>
      <c r="K15" s="18" t="str">
        <f t="shared" si="2"/>
        <v>UPP-BDV-VSI-ESXI_TEP-VL3720</v>
      </c>
      <c r="L15" s="18" t="str">
        <f t="shared" si="2"/>
        <v>UPP-BDV-VSI-ESXI_TEP-VL3720</v>
      </c>
      <c r="M15" s="18" t="str">
        <f t="shared" si="2"/>
        <v>UPP-BDV-VSI-ESXI_TEP-VL3720</v>
      </c>
      <c r="N15" s="18" t="str">
        <f t="shared" si="2"/>
        <v xml:space="preserve">UPLINK-PRFL-BDV-VSI-ESXI </v>
      </c>
      <c r="O15" s="18" t="str">
        <f t="shared" si="2"/>
        <v>UPP-BDV-VSI-ESXI_TEP-VL3720</v>
      </c>
      <c r="P15" s="18" t="str">
        <f t="shared" si="2"/>
        <v xml:space="preserve">UPLINK-PRFL-BDV-VSI-ESXI </v>
      </c>
      <c r="Q15" s="18" t="str">
        <f t="shared" si="2"/>
        <v xml:space="preserve">UPLINK-PRFL-BDV-VSI-ESXI </v>
      </c>
      <c r="R15" s="18" t="str">
        <f t="shared" si="2"/>
        <v xml:space="preserve">UPLINK-PRFL-BDV-VSI-ESXI </v>
      </c>
      <c r="S15" s="18" t="str">
        <f t="shared" si="2"/>
        <v>UPP-BDV-VSI-ESXI_TEP-VL3720</v>
      </c>
      <c r="T15" s="18" t="str">
        <f t="shared" si="2"/>
        <v>UPP-BDV-VSI-ESXI_TEP-VL3720</v>
      </c>
      <c r="U15" s="18" t="str">
        <f t="shared" si="2"/>
        <v xml:space="preserve">UPLINK-PRFL-BDV-VSI-ESXI </v>
      </c>
      <c r="V15" s="18" t="str">
        <f t="shared" si="2"/>
        <v>UPP-BDV-VSI-ESXI_TEP-VL3720</v>
      </c>
      <c r="W15" s="18" t="str">
        <f t="shared" si="2"/>
        <v xml:space="preserve">UPLINK-PRFL-BDV-VSI-ESXI </v>
      </c>
      <c r="X15" s="18" t="str">
        <f t="shared" si="2"/>
        <v xml:space="preserve">UPLINK-PRFL-BDV-VSI-ESXI </v>
      </c>
      <c r="Y15" s="18" t="str">
        <f t="shared" si="2"/>
        <v>UPP-BDV-VSI-ESXI_TEP-VL3720</v>
      </c>
      <c r="Z15" s="18" t="str">
        <f t="shared" si="2"/>
        <v>UPP-BDV-VSI-ESXI_TEP-VL3720</v>
      </c>
      <c r="AA15" s="18" t="str">
        <f t="shared" si="2"/>
        <v xml:space="preserve">UPLINK-PRFL-BDV-VSI-ESXI </v>
      </c>
      <c r="AB15" s="18" t="str">
        <f t="shared" si="2"/>
        <v xml:space="preserve">UPLINK-PRFL-BDV-VSI-ESXI </v>
      </c>
      <c r="AC15" s="18" t="str">
        <f t="shared" si="2"/>
        <v/>
      </c>
      <c r="AD15" s="18" t="str">
        <f t="shared" si="2"/>
        <v/>
      </c>
      <c r="AE15" s="18" t="str">
        <f t="shared" si="2"/>
        <v/>
      </c>
      <c r="AF15" s="18" t="str">
        <f t="shared" si="2"/>
        <v>UPLINK-PRKFL-BDV-K-VSI-ESXI</v>
      </c>
      <c r="AG15" s="18" t="str">
        <f t="shared" si="2"/>
        <v>UPLINK-PRKFL-BDV-K-VSI-ESXI</v>
      </c>
      <c r="AH15" s="18" t="str">
        <f t="shared" si="2"/>
        <v>UPLINK-PRKFL-BDV-K-VSI-ESXI</v>
      </c>
      <c r="AI15" s="18" t="str">
        <f t="shared" si="2"/>
        <v>UPLINK-PRKFL-BDV-K-VSI-ESXI</v>
      </c>
      <c r="AJ15" s="18" t="str">
        <f t="shared" si="2"/>
        <v>UPLINK-PRKFL-BDV-K-VSI-ESXI</v>
      </c>
      <c r="AK15" s="18" t="str">
        <f t="shared" si="2"/>
        <v>UPLINK-PRFL-BDV-P-VSI-ESXI-03</v>
      </c>
    </row>
    <row r="16" spans="1:37" x14ac:dyDescent="0.25">
      <c r="A16" s="88"/>
      <c r="B16" s="88"/>
      <c r="C16" s="9" t="s">
        <v>51</v>
      </c>
      <c r="D16" s="19" t="str">
        <f>IF(D15="","",UPPER(_xlfn.CONCAT("UPP-",D8,"-",D9,"-","VSI-ESXI-CVDS-TVL",D6)))</f>
        <v>UPP-PDC3-C-VSI-ESXI-CVDS-TVL3720</v>
      </c>
      <c r="E16" s="19" t="str">
        <f t="shared" ref="E16:AK16" si="3">IF(E15="","",UPPER(_xlfn.CONCAT("UPP-",E8,"-",E9,"-","VSI-ESXI-CVDS-TVL",E6)))</f>
        <v>UPP-PDC3-C-VSI-ESXI-CVDS-TVL3720</v>
      </c>
      <c r="F16" s="19" t="str">
        <f t="shared" si="3"/>
        <v>UPP-PDC3-C-VSI-ESXI-CVDS-TVL3720</v>
      </c>
      <c r="G16" s="19" t="str">
        <f t="shared" si="3"/>
        <v>UPP-PDC3-C-VSI-ESXI-CVDS-TVL3720</v>
      </c>
      <c r="H16" s="19" t="str">
        <f t="shared" si="3"/>
        <v>UPP-PDC3-C-VSI-ESXI-CVDS-TVL3720</v>
      </c>
      <c r="I16" s="19" t="str">
        <f t="shared" si="3"/>
        <v>UPP-PDC3-C-VSI-ESXI-CVDS-TVL3720</v>
      </c>
      <c r="J16" s="19" t="str">
        <f t="shared" si="3"/>
        <v>UPP-PDC3-C-VSI-ESXI-CVDS-TVL3720</v>
      </c>
      <c r="K16" s="19" t="str">
        <f t="shared" si="3"/>
        <v>UPP-PDC3-C-VSI-ESXI-CVDS-TVL3720</v>
      </c>
      <c r="L16" s="19" t="str">
        <f t="shared" si="3"/>
        <v>UPP-PDC3-C-VSI-ESXI-CVDS-TVL3720</v>
      </c>
      <c r="M16" s="19" t="str">
        <f t="shared" si="3"/>
        <v>UPP-PDC3-C-VSI-ESXI-CVDS-TVL3720</v>
      </c>
      <c r="N16" s="19" t="str">
        <f t="shared" si="3"/>
        <v>UPP-PDC3-C-VSI-ESXI-CVDS-TVL3720</v>
      </c>
      <c r="O16" s="19" t="str">
        <f t="shared" si="3"/>
        <v>UPP-PDC3-C-VSI-ESXI-CVDS-TVL3720</v>
      </c>
      <c r="P16" s="19" t="str">
        <f t="shared" si="3"/>
        <v>UPP-PDC3-C-VSI-ESXI-CVDS-TVL3720</v>
      </c>
      <c r="Q16" s="19" t="str">
        <f t="shared" si="3"/>
        <v>UPP-PDC3-C-VSI-ESXI-CVDS-TVL3720</v>
      </c>
      <c r="R16" s="19" t="str">
        <f t="shared" si="3"/>
        <v>UPP-PDC3-C-VSI-ESXI-CVDS-TVL3720</v>
      </c>
      <c r="S16" s="19" t="str">
        <f t="shared" si="3"/>
        <v>UPP-PDC3-C-VSI-ESXI-CVDS-TVL3720</v>
      </c>
      <c r="T16" s="19" t="str">
        <f t="shared" si="3"/>
        <v>UPP-PDC3-C-VSI-ESXI-CVDS-TVL3720</v>
      </c>
      <c r="U16" s="19" t="str">
        <f t="shared" si="3"/>
        <v>UPP-PDC3-C-VSI-ESXI-CVDS-TVL3720</v>
      </c>
      <c r="V16" s="19" t="str">
        <f t="shared" si="3"/>
        <v>UPP-PDC3-C-VSI-ESXI-CVDS-TVL3720</v>
      </c>
      <c r="W16" s="19" t="str">
        <f t="shared" si="3"/>
        <v>UPP-PDC3-C-VSI-ESXI-CVDS-TVL3720</v>
      </c>
      <c r="X16" s="19" t="str">
        <f t="shared" si="3"/>
        <v>UPP-PDC3-C-VSI-ESXI-CVDS-TVL3720</v>
      </c>
      <c r="Y16" s="19" t="str">
        <f t="shared" si="3"/>
        <v>UPP-PDC3-C-VSI-ESXI-CVDS-TVL3720</v>
      </c>
      <c r="Z16" s="19" t="str">
        <f t="shared" si="3"/>
        <v>UPP-PDC3-C-VSI-ESXI-CVDS-TVL3720</v>
      </c>
      <c r="AA16" s="19" t="str">
        <f t="shared" si="3"/>
        <v>UPP-PDC3-G-VSI-ESXI-CVDS-TVL3720</v>
      </c>
      <c r="AB16" s="19" t="str">
        <f t="shared" si="3"/>
        <v>UPP-PDC3-G-VSI-ESXI-CVDS-TVL3720</v>
      </c>
      <c r="AC16" s="19" t="str">
        <f t="shared" si="3"/>
        <v/>
      </c>
      <c r="AD16" s="19" t="str">
        <f t="shared" si="3"/>
        <v/>
      </c>
      <c r="AE16" s="19" t="str">
        <f t="shared" si="3"/>
        <v/>
      </c>
      <c r="AF16" s="19" t="str">
        <f t="shared" si="3"/>
        <v>UPP-PDC3-K-VSI-ESXI-CVDS-TVL0608</v>
      </c>
      <c r="AG16" s="19" t="str">
        <f t="shared" si="3"/>
        <v>UPP-PDC3-K-VSI-ESXI-CVDS-TVL0608</v>
      </c>
      <c r="AH16" s="19" t="str">
        <f t="shared" si="3"/>
        <v>UPP-PDC3-K-VSI-ESXI-CVDS-TVL0608</v>
      </c>
      <c r="AI16" s="19" t="str">
        <f t="shared" si="3"/>
        <v>UPP-PDC3-K-VSI-ESXI-CVDS-TVL0608</v>
      </c>
      <c r="AJ16" s="19" t="str">
        <f t="shared" si="3"/>
        <v>UPP-PDC3-K-VSI-ESXI-CVDS-TVL0608</v>
      </c>
      <c r="AK16" s="19" t="str">
        <f t="shared" si="3"/>
        <v>UPP-PDC3-P-VSI-ESXI-CVDS-TVL0608</v>
      </c>
    </row>
    <row r="17" spans="1:37" x14ac:dyDescent="0.25">
      <c r="A17" s="88"/>
      <c r="B17" s="88"/>
      <c r="C17" s="13" t="s">
        <v>48</v>
      </c>
      <c r="D17" s="23" t="str">
        <f>D12</f>
        <v>TNP-BDV-C-VSI-HVM91</v>
      </c>
      <c r="E17" s="23" t="str">
        <f t="shared" ref="E17:AK17" si="4">E12</f>
        <v>TNODE-PRFL-BDV-VSI-DBPOD-04</v>
      </c>
      <c r="F17" s="23" t="str">
        <f t="shared" si="4"/>
        <v>TNP-BDV-C-VSI-DBVv2-MVL3721-TVL3720</v>
      </c>
      <c r="G17" s="23" t="str">
        <f t="shared" si="4"/>
        <v>TNODE-PRFL-BDV-VSI-DBPOD-04</v>
      </c>
      <c r="H17" s="23" t="str">
        <f t="shared" si="4"/>
        <v>TNODE-PRFL-BDV-VSI-DBPOD-04</v>
      </c>
      <c r="I17" s="23" t="str">
        <f t="shared" si="4"/>
        <v>TNP-BDV-C-VSI-HCI-MVL3721-TVL3720</v>
      </c>
      <c r="J17" s="23" t="str">
        <f t="shared" si="4"/>
        <v>TNODE-PRFL-BDV-VSI-HVM52-02</v>
      </c>
      <c r="K17" s="23" t="str">
        <f t="shared" si="4"/>
        <v>TNP-BDV-C-VSI-HCI-MVL3721-TVL3720</v>
      </c>
      <c r="L17" s="23" t="str">
        <f t="shared" si="4"/>
        <v>TNP-BDV-C-VSI-HCI-MVL3721-TVL3720</v>
      </c>
      <c r="M17" s="23" t="str">
        <f t="shared" si="4"/>
        <v>TNP-BDV-C-VSI-HCI-MVL3721-TVL3720</v>
      </c>
      <c r="N17" s="23" t="str">
        <f t="shared" si="4"/>
        <v>TNODE-PRFL-BDV-VSI-HVMH-01</v>
      </c>
      <c r="O17" s="23" t="str">
        <f t="shared" si="4"/>
        <v>TNP-BDV-C-VSI-HCI-MVL3721-TVL3720</v>
      </c>
      <c r="P17" s="23" t="str">
        <f t="shared" si="4"/>
        <v>TNP-BDV-C-VSI-DBVv2-MVL3721-TVL3720</v>
      </c>
      <c r="Q17" s="23" t="str">
        <f t="shared" si="4"/>
        <v>TNODE-PRFL-BDV-VSI-HVM52-02</v>
      </c>
      <c r="R17" s="23" t="str">
        <f t="shared" si="4"/>
        <v>TNODE-PRFL-BDV-VSI-HVM52-02</v>
      </c>
      <c r="S17" s="23" t="str">
        <f t="shared" si="4"/>
        <v>TNP-BDV-C-VSI-HCI-MVL3721-TVL3720</v>
      </c>
      <c r="T17" s="23" t="str">
        <f t="shared" si="4"/>
        <v>TNP-BDV-C-VSI-HCI-MVL3721-TVL3720</v>
      </c>
      <c r="U17" s="23" t="str">
        <f t="shared" si="4"/>
        <v>TNODE-PRFL-BDV-VSI-HVM52-02</v>
      </c>
      <c r="V17" s="23" t="str">
        <f t="shared" si="4"/>
        <v>TNP-BDV-C-VSI-HVM91</v>
      </c>
      <c r="W17" s="23" t="str">
        <f t="shared" si="4"/>
        <v>TNODE-PRFL-BDV-VSI-HVM52-02</v>
      </c>
      <c r="X17" s="23" t="str">
        <f t="shared" si="4"/>
        <v>TNODE-PRFL-BDV-VSI-HVM52-02</v>
      </c>
      <c r="Y17" s="23" t="str">
        <f t="shared" si="4"/>
        <v>TNP-BDV-C-VSI-HVM91</v>
      </c>
      <c r="Z17" s="23" t="str">
        <f t="shared" si="4"/>
        <v>TNP-BDV-C-VSI-HVM91</v>
      </c>
      <c r="AA17" s="23" t="str">
        <f t="shared" si="4"/>
        <v>TNODE-PRFL-BDV-VSI-HVMH-01</v>
      </c>
      <c r="AB17" s="23" t="str">
        <f t="shared" si="4"/>
        <v>TNODE-PRFL-BDV-VSI-HVMH-01</v>
      </c>
      <c r="AC17" s="23" t="str">
        <f t="shared" si="4"/>
        <v/>
      </c>
      <c r="AD17" s="23" t="str">
        <f t="shared" si="4"/>
        <v/>
      </c>
      <c r="AE17" s="23" t="str">
        <f t="shared" si="4"/>
        <v/>
      </c>
      <c r="AF17" s="23" t="str">
        <f t="shared" si="4"/>
        <v>TNODE-PRFL-BDV-K-VSI-HVM53-05</v>
      </c>
      <c r="AG17" s="23" t="str">
        <f t="shared" si="4"/>
        <v>TNODE-PRFL-BDV-K-VSI-DBPOD-07</v>
      </c>
      <c r="AH17" s="23" t="str">
        <f t="shared" si="4"/>
        <v>TNODE-PRFL-BDV-K-VSI-HVM53-05</v>
      </c>
      <c r="AI17" s="23" t="str">
        <f t="shared" si="4"/>
        <v>TNODE-PRFL-BDV-K-VSI-DBPOD-07</v>
      </c>
      <c r="AJ17" s="23" t="str">
        <f t="shared" si="4"/>
        <v>TNODE-PRFL-BDV-K-VSI-HVM53-05</v>
      </c>
      <c r="AK17" s="23" t="str">
        <f t="shared" si="4"/>
        <v>TNP-BDV-P-VSI-H68-08</v>
      </c>
    </row>
    <row r="18" spans="1:37" ht="15.75" thickBot="1" x14ac:dyDescent="0.3">
      <c r="A18" s="89"/>
      <c r="B18" s="89"/>
      <c r="C18" s="9" t="s">
        <v>52</v>
      </c>
      <c r="D18" s="19" t="str" cm="1">
        <f t="array" ref="D18">IF(D17="","",UPPER(_xlfn.CONCAT("TNP-",D8,"-",D9,"-",_xlfn.FILTERXML(_xlfn.CONCAT("&lt;t&gt;&lt;s&gt;",SUBSTITUTE(D16,"-","&lt;/s&gt;&lt;s&gt;"), "&lt;/s&gt;&lt;/t&gt;"),"//s[4]"),"-",_xlfn.FILTERXML(_xlfn.CONCAT("&lt;t&gt;&lt;s&gt;",SUBSTITUTE(D16,"-","&lt;/s&gt;&lt;s&gt;"), "&lt;/s&gt;&lt;/t&gt;"),"//s[last()]"))))</f>
        <v>TNP-PDC3-C-VSI-TVL3720</v>
      </c>
      <c r="E18" s="19" t="str" cm="1">
        <f t="array" ref="E18">IF(E17="","",UPPER(_xlfn.CONCAT("TNP-",E8,"-",E9,"-",_xlfn.FILTERXML(_xlfn.CONCAT("&lt;t&gt;&lt;s&gt;",SUBSTITUTE(E16,"-","&lt;/s&gt;&lt;s&gt;"), "&lt;/s&gt;&lt;/t&gt;"),"//s[4]"),"-",_xlfn.FILTERXML(_xlfn.CONCAT("&lt;t&gt;&lt;s&gt;",SUBSTITUTE(E16,"-","&lt;/s&gt;&lt;s&gt;"), "&lt;/s&gt;&lt;/t&gt;"),"//s[last()]"))))</f>
        <v>TNP-PDC3-C-VSI-TVL3720</v>
      </c>
      <c r="F18" s="19" t="str" cm="1">
        <f t="array" ref="F18">IF(F17="","",UPPER(_xlfn.CONCAT("TNP-",F8,"-",F9,"-",_xlfn.FILTERXML(_xlfn.CONCAT("&lt;t&gt;&lt;s&gt;",SUBSTITUTE(F16,"-","&lt;/s&gt;&lt;s&gt;"), "&lt;/s&gt;&lt;/t&gt;"),"//s[4]"),"-",_xlfn.FILTERXML(_xlfn.CONCAT("&lt;t&gt;&lt;s&gt;",SUBSTITUTE(F16,"-","&lt;/s&gt;&lt;s&gt;"), "&lt;/s&gt;&lt;/t&gt;"),"//s[last()]"))))</f>
        <v>TNP-PDC3-C-VSI-TVL3720</v>
      </c>
      <c r="G18" s="19" t="str" cm="1">
        <f t="array" ref="G18">IF(G17="","",UPPER(_xlfn.CONCAT("TNP-",G8,"-",G9,"-",_xlfn.FILTERXML(_xlfn.CONCAT("&lt;t&gt;&lt;s&gt;",SUBSTITUTE(G16,"-","&lt;/s&gt;&lt;s&gt;"), "&lt;/s&gt;&lt;/t&gt;"),"//s[4]"),"-",_xlfn.FILTERXML(_xlfn.CONCAT("&lt;t&gt;&lt;s&gt;",SUBSTITUTE(G16,"-","&lt;/s&gt;&lt;s&gt;"), "&lt;/s&gt;&lt;/t&gt;"),"//s[last()]"))))</f>
        <v>TNP-PDC3-C-VSI-TVL3720</v>
      </c>
      <c r="H18" s="19" t="str" cm="1">
        <f t="array" ref="H18">IF(H17="","",UPPER(_xlfn.CONCAT("TNP-",H8,"-",H9,"-",_xlfn.FILTERXML(_xlfn.CONCAT("&lt;t&gt;&lt;s&gt;",SUBSTITUTE(H16,"-","&lt;/s&gt;&lt;s&gt;"), "&lt;/s&gt;&lt;/t&gt;"),"//s[4]"),"-",_xlfn.FILTERXML(_xlfn.CONCAT("&lt;t&gt;&lt;s&gt;",SUBSTITUTE(H16,"-","&lt;/s&gt;&lt;s&gt;"), "&lt;/s&gt;&lt;/t&gt;"),"//s[last()]"))))</f>
        <v>TNP-PDC3-C-VSI-TVL3720</v>
      </c>
      <c r="I18" s="19" t="str" cm="1">
        <f t="array" ref="I18">IF(I17="","",UPPER(_xlfn.CONCAT("TNP-",I8,"-",I9,"-",_xlfn.FILTERXML(_xlfn.CONCAT("&lt;t&gt;&lt;s&gt;",SUBSTITUTE(I16,"-","&lt;/s&gt;&lt;s&gt;"), "&lt;/s&gt;&lt;/t&gt;"),"//s[4]"),"-",_xlfn.FILTERXML(_xlfn.CONCAT("&lt;t&gt;&lt;s&gt;",SUBSTITUTE(I16,"-","&lt;/s&gt;&lt;s&gt;"), "&lt;/s&gt;&lt;/t&gt;"),"//s[last()]"))))</f>
        <v>TNP-PDC3-C-VSI-TVL3720</v>
      </c>
      <c r="J18" s="19" t="str" cm="1">
        <f t="array" ref="J18">IF(J17="","",UPPER(_xlfn.CONCAT("TNP-",J8,"-",J9,"-",_xlfn.FILTERXML(_xlfn.CONCAT("&lt;t&gt;&lt;s&gt;",SUBSTITUTE(J16,"-","&lt;/s&gt;&lt;s&gt;"), "&lt;/s&gt;&lt;/t&gt;"),"//s[4]"),"-",_xlfn.FILTERXML(_xlfn.CONCAT("&lt;t&gt;&lt;s&gt;",SUBSTITUTE(J16,"-","&lt;/s&gt;&lt;s&gt;"), "&lt;/s&gt;&lt;/t&gt;"),"//s[last()]"))))</f>
        <v>TNP-PDC3-C-VSI-TVL3720</v>
      </c>
      <c r="K18" s="19" t="str" cm="1">
        <f t="array" ref="K18">IF(K17="","",UPPER(_xlfn.CONCAT("TNP-",K8,"-",K9,"-",_xlfn.FILTERXML(_xlfn.CONCAT("&lt;t&gt;&lt;s&gt;",SUBSTITUTE(K16,"-","&lt;/s&gt;&lt;s&gt;"), "&lt;/s&gt;&lt;/t&gt;"),"//s[4]"),"-",_xlfn.FILTERXML(_xlfn.CONCAT("&lt;t&gt;&lt;s&gt;",SUBSTITUTE(K16,"-","&lt;/s&gt;&lt;s&gt;"), "&lt;/s&gt;&lt;/t&gt;"),"//s[last()]"))))</f>
        <v>TNP-PDC3-C-VSI-TVL3720</v>
      </c>
      <c r="L18" s="19" t="str" cm="1">
        <f t="array" ref="L18">IF(L17="","",UPPER(_xlfn.CONCAT("TNP-",L8,"-",L9,"-",_xlfn.FILTERXML(_xlfn.CONCAT("&lt;t&gt;&lt;s&gt;",SUBSTITUTE(L16,"-","&lt;/s&gt;&lt;s&gt;"), "&lt;/s&gt;&lt;/t&gt;"),"//s[4]"),"-",_xlfn.FILTERXML(_xlfn.CONCAT("&lt;t&gt;&lt;s&gt;",SUBSTITUTE(L16,"-","&lt;/s&gt;&lt;s&gt;"), "&lt;/s&gt;&lt;/t&gt;"),"//s[last()]"))))</f>
        <v>TNP-PDC3-C-VSI-TVL3720</v>
      </c>
      <c r="M18" s="19" t="str" cm="1">
        <f t="array" ref="M18">IF(M17="","",UPPER(_xlfn.CONCAT("TNP-",M8,"-",M9,"-",_xlfn.FILTERXML(_xlfn.CONCAT("&lt;t&gt;&lt;s&gt;",SUBSTITUTE(M16,"-","&lt;/s&gt;&lt;s&gt;"), "&lt;/s&gt;&lt;/t&gt;"),"//s[4]"),"-",_xlfn.FILTERXML(_xlfn.CONCAT("&lt;t&gt;&lt;s&gt;",SUBSTITUTE(M16,"-","&lt;/s&gt;&lt;s&gt;"), "&lt;/s&gt;&lt;/t&gt;"),"//s[last()]"))))</f>
        <v>TNP-PDC3-C-VSI-TVL3720</v>
      </c>
      <c r="N18" s="19" t="str" cm="1">
        <f t="array" ref="N18">IF(N17="","",UPPER(_xlfn.CONCAT("TNP-",N8,"-",N9,"-",_xlfn.FILTERXML(_xlfn.CONCAT("&lt;t&gt;&lt;s&gt;",SUBSTITUTE(N16,"-","&lt;/s&gt;&lt;s&gt;"), "&lt;/s&gt;&lt;/t&gt;"),"//s[4]"),"-",_xlfn.FILTERXML(_xlfn.CONCAT("&lt;t&gt;&lt;s&gt;",SUBSTITUTE(N16,"-","&lt;/s&gt;&lt;s&gt;"), "&lt;/s&gt;&lt;/t&gt;"),"//s[last()]"))))</f>
        <v>TNP-PDC3-C-VSI-TVL3720</v>
      </c>
      <c r="O18" s="19" t="str" cm="1">
        <f t="array" ref="O18">IF(O17="","",UPPER(_xlfn.CONCAT("TNP-",O8,"-",O9,"-",_xlfn.FILTERXML(_xlfn.CONCAT("&lt;t&gt;&lt;s&gt;",SUBSTITUTE(O16,"-","&lt;/s&gt;&lt;s&gt;"), "&lt;/s&gt;&lt;/t&gt;"),"//s[4]"),"-",_xlfn.FILTERXML(_xlfn.CONCAT("&lt;t&gt;&lt;s&gt;",SUBSTITUTE(O16,"-","&lt;/s&gt;&lt;s&gt;"), "&lt;/s&gt;&lt;/t&gt;"),"//s[last()]"))))</f>
        <v>TNP-PDC3-C-VSI-TVL3720</v>
      </c>
      <c r="P18" s="19" t="str" cm="1">
        <f t="array" ref="P18">IF(P17="","",UPPER(_xlfn.CONCAT("TNP-",P8,"-",P9,"-",_xlfn.FILTERXML(_xlfn.CONCAT("&lt;t&gt;&lt;s&gt;",SUBSTITUTE(P16,"-","&lt;/s&gt;&lt;s&gt;"), "&lt;/s&gt;&lt;/t&gt;"),"//s[4]"),"-",_xlfn.FILTERXML(_xlfn.CONCAT("&lt;t&gt;&lt;s&gt;",SUBSTITUTE(P16,"-","&lt;/s&gt;&lt;s&gt;"), "&lt;/s&gt;&lt;/t&gt;"),"//s[last()]"))))</f>
        <v>TNP-PDC3-C-VSI-TVL3720</v>
      </c>
      <c r="Q18" s="19" t="str" cm="1">
        <f t="array" ref="Q18">IF(Q17="","",UPPER(_xlfn.CONCAT("TNP-",Q8,"-",Q9,"-",_xlfn.FILTERXML(_xlfn.CONCAT("&lt;t&gt;&lt;s&gt;",SUBSTITUTE(Q16,"-","&lt;/s&gt;&lt;s&gt;"), "&lt;/s&gt;&lt;/t&gt;"),"//s[4]"),"-",_xlfn.FILTERXML(_xlfn.CONCAT("&lt;t&gt;&lt;s&gt;",SUBSTITUTE(Q16,"-","&lt;/s&gt;&lt;s&gt;"), "&lt;/s&gt;&lt;/t&gt;"),"//s[last()]"))))</f>
        <v>TNP-PDC3-C-VSI-TVL3720</v>
      </c>
      <c r="R18" s="19" t="str" cm="1">
        <f t="array" ref="R18">IF(R17="","",UPPER(_xlfn.CONCAT("TNP-",R8,"-",R9,"-",_xlfn.FILTERXML(_xlfn.CONCAT("&lt;t&gt;&lt;s&gt;",SUBSTITUTE(R16,"-","&lt;/s&gt;&lt;s&gt;"), "&lt;/s&gt;&lt;/t&gt;"),"//s[4]"),"-",_xlfn.FILTERXML(_xlfn.CONCAT("&lt;t&gt;&lt;s&gt;",SUBSTITUTE(R16,"-","&lt;/s&gt;&lt;s&gt;"), "&lt;/s&gt;&lt;/t&gt;"),"//s[last()]"))))</f>
        <v>TNP-PDC3-C-VSI-TVL3720</v>
      </c>
      <c r="S18" s="19" t="str" cm="1">
        <f t="array" ref="S18">IF(S17="","",UPPER(_xlfn.CONCAT("TNP-",S8,"-",S9,"-",_xlfn.FILTERXML(_xlfn.CONCAT("&lt;t&gt;&lt;s&gt;",SUBSTITUTE(S16,"-","&lt;/s&gt;&lt;s&gt;"), "&lt;/s&gt;&lt;/t&gt;"),"//s[4]"),"-",_xlfn.FILTERXML(_xlfn.CONCAT("&lt;t&gt;&lt;s&gt;",SUBSTITUTE(S16,"-","&lt;/s&gt;&lt;s&gt;"), "&lt;/s&gt;&lt;/t&gt;"),"//s[last()]"))))</f>
        <v>TNP-PDC3-C-VSI-TVL3720</v>
      </c>
      <c r="T18" s="19" t="str" cm="1">
        <f t="array" ref="T18">IF(T17="","",UPPER(_xlfn.CONCAT("TNP-",T8,"-",T9,"-",_xlfn.FILTERXML(_xlfn.CONCAT("&lt;t&gt;&lt;s&gt;",SUBSTITUTE(T16,"-","&lt;/s&gt;&lt;s&gt;"), "&lt;/s&gt;&lt;/t&gt;"),"//s[4]"),"-",_xlfn.FILTERXML(_xlfn.CONCAT("&lt;t&gt;&lt;s&gt;",SUBSTITUTE(T16,"-","&lt;/s&gt;&lt;s&gt;"), "&lt;/s&gt;&lt;/t&gt;"),"//s[last()]"))))</f>
        <v>TNP-PDC3-C-VSI-TVL3720</v>
      </c>
      <c r="U18" s="19" t="str" cm="1">
        <f t="array" ref="U18">IF(U17="","",UPPER(_xlfn.CONCAT("TNP-",U8,"-",U9,"-",_xlfn.FILTERXML(_xlfn.CONCAT("&lt;t&gt;&lt;s&gt;",SUBSTITUTE(U16,"-","&lt;/s&gt;&lt;s&gt;"), "&lt;/s&gt;&lt;/t&gt;"),"//s[4]"),"-",_xlfn.FILTERXML(_xlfn.CONCAT("&lt;t&gt;&lt;s&gt;",SUBSTITUTE(U16,"-","&lt;/s&gt;&lt;s&gt;"), "&lt;/s&gt;&lt;/t&gt;"),"//s[last()]"))))</f>
        <v>TNP-PDC3-C-VSI-TVL3720</v>
      </c>
      <c r="V18" s="19" t="str" cm="1">
        <f t="array" ref="V18">IF(V17="","",UPPER(_xlfn.CONCAT("TNP-",V8,"-",V9,"-",_xlfn.FILTERXML(_xlfn.CONCAT("&lt;t&gt;&lt;s&gt;",SUBSTITUTE(V16,"-","&lt;/s&gt;&lt;s&gt;"), "&lt;/s&gt;&lt;/t&gt;"),"//s[4]"),"-",_xlfn.FILTERXML(_xlfn.CONCAT("&lt;t&gt;&lt;s&gt;",SUBSTITUTE(V16,"-","&lt;/s&gt;&lt;s&gt;"), "&lt;/s&gt;&lt;/t&gt;"),"//s[last()]"))))</f>
        <v>TNP-PDC3-C-VSI-TVL3720</v>
      </c>
      <c r="W18" s="19" t="str" cm="1">
        <f t="array" ref="W18">IF(W17="","",UPPER(_xlfn.CONCAT("TNP-",W8,"-",W9,"-",_xlfn.FILTERXML(_xlfn.CONCAT("&lt;t&gt;&lt;s&gt;",SUBSTITUTE(W16,"-","&lt;/s&gt;&lt;s&gt;"), "&lt;/s&gt;&lt;/t&gt;"),"//s[4]"),"-",_xlfn.FILTERXML(_xlfn.CONCAT("&lt;t&gt;&lt;s&gt;",SUBSTITUTE(W16,"-","&lt;/s&gt;&lt;s&gt;"), "&lt;/s&gt;&lt;/t&gt;"),"//s[last()]"))))</f>
        <v>TNP-PDC3-C-VSI-TVL3720</v>
      </c>
      <c r="X18" s="19" t="str" cm="1">
        <f t="array" ref="X18">IF(X17="","",UPPER(_xlfn.CONCAT("TNP-",X8,"-",X9,"-",_xlfn.FILTERXML(_xlfn.CONCAT("&lt;t&gt;&lt;s&gt;",SUBSTITUTE(X16,"-","&lt;/s&gt;&lt;s&gt;"), "&lt;/s&gt;&lt;/t&gt;"),"//s[4]"),"-",_xlfn.FILTERXML(_xlfn.CONCAT("&lt;t&gt;&lt;s&gt;",SUBSTITUTE(X16,"-","&lt;/s&gt;&lt;s&gt;"), "&lt;/s&gt;&lt;/t&gt;"),"//s[last()]"))))</f>
        <v>TNP-PDC3-C-VSI-TVL3720</v>
      </c>
      <c r="Y18" s="19" t="str" cm="1">
        <f t="array" ref="Y18">IF(Y17="","",UPPER(_xlfn.CONCAT("TNP-",Y8,"-",Y9,"-",_xlfn.FILTERXML(_xlfn.CONCAT("&lt;t&gt;&lt;s&gt;",SUBSTITUTE(Y16,"-","&lt;/s&gt;&lt;s&gt;"), "&lt;/s&gt;&lt;/t&gt;"),"//s[4]"),"-",_xlfn.FILTERXML(_xlfn.CONCAT("&lt;t&gt;&lt;s&gt;",SUBSTITUTE(Y16,"-","&lt;/s&gt;&lt;s&gt;"), "&lt;/s&gt;&lt;/t&gt;"),"//s[last()]"))))</f>
        <v>TNP-PDC3-C-VSI-TVL3720</v>
      </c>
      <c r="Z18" s="19" t="str" cm="1">
        <f t="array" ref="Z18">IF(Z17="","",UPPER(_xlfn.CONCAT("TNP-",Z8,"-",Z9,"-",_xlfn.FILTERXML(_xlfn.CONCAT("&lt;t&gt;&lt;s&gt;",SUBSTITUTE(Z16,"-","&lt;/s&gt;&lt;s&gt;"), "&lt;/s&gt;&lt;/t&gt;"),"//s[4]"),"-",_xlfn.FILTERXML(_xlfn.CONCAT("&lt;t&gt;&lt;s&gt;",SUBSTITUTE(Z16,"-","&lt;/s&gt;&lt;s&gt;"), "&lt;/s&gt;&lt;/t&gt;"),"//s[last()]"))))</f>
        <v>TNP-PDC3-C-VSI-TVL3720</v>
      </c>
      <c r="AA18" s="19" t="str" cm="1">
        <f t="array" ref="AA18">IF(AA17="","",UPPER(_xlfn.CONCAT("TNP-",AA8,"-",AA9,"-",_xlfn.FILTERXML(_xlfn.CONCAT("&lt;t&gt;&lt;s&gt;",SUBSTITUTE(AA16,"-","&lt;/s&gt;&lt;s&gt;"), "&lt;/s&gt;&lt;/t&gt;"),"//s[4]"),"-",_xlfn.FILTERXML(_xlfn.CONCAT("&lt;t&gt;&lt;s&gt;",SUBSTITUTE(AA16,"-","&lt;/s&gt;&lt;s&gt;"), "&lt;/s&gt;&lt;/t&gt;"),"//s[last()]"))))</f>
        <v>TNP-PDC3-G-VSI-TVL3720</v>
      </c>
      <c r="AB18" s="19" t="str" cm="1">
        <f t="array" ref="AB18">IF(AB17="","",UPPER(_xlfn.CONCAT("TNP-",AB8,"-",AB9,"-",_xlfn.FILTERXML(_xlfn.CONCAT("&lt;t&gt;&lt;s&gt;",SUBSTITUTE(AB16,"-","&lt;/s&gt;&lt;s&gt;"), "&lt;/s&gt;&lt;/t&gt;"),"//s[4]"),"-",_xlfn.FILTERXML(_xlfn.CONCAT("&lt;t&gt;&lt;s&gt;",SUBSTITUTE(AB16,"-","&lt;/s&gt;&lt;s&gt;"), "&lt;/s&gt;&lt;/t&gt;"),"//s[last()]"))))</f>
        <v>TNP-PDC3-G-VSI-TVL3720</v>
      </c>
      <c r="AC18" s="19" t="str" cm="1">
        <f t="array" ref="AC18">IF(AC17="","",UPPER(_xlfn.CONCAT("TNP-",AC8,"-",AC9,"-",_xlfn.FILTERXML(_xlfn.CONCAT("&lt;t&gt;&lt;s&gt;",SUBSTITUTE(AC16,"-","&lt;/s&gt;&lt;s&gt;"), "&lt;/s&gt;&lt;/t&gt;"),"//s[4]"),"-",_xlfn.FILTERXML(_xlfn.CONCAT("&lt;t&gt;&lt;s&gt;",SUBSTITUTE(AC16,"-","&lt;/s&gt;&lt;s&gt;"), "&lt;/s&gt;&lt;/t&gt;"),"//s[last()]"))))</f>
        <v/>
      </c>
      <c r="AD18" s="19" t="str" cm="1">
        <f t="array" ref="AD18">IF(AD17="","",UPPER(_xlfn.CONCAT("TNP-",AD8,"-",AD9,"-",_xlfn.FILTERXML(_xlfn.CONCAT("&lt;t&gt;&lt;s&gt;",SUBSTITUTE(AD16,"-","&lt;/s&gt;&lt;s&gt;"), "&lt;/s&gt;&lt;/t&gt;"),"//s[4]"),"-",_xlfn.FILTERXML(_xlfn.CONCAT("&lt;t&gt;&lt;s&gt;",SUBSTITUTE(AD16,"-","&lt;/s&gt;&lt;s&gt;"), "&lt;/s&gt;&lt;/t&gt;"),"//s[last()]"))))</f>
        <v/>
      </c>
      <c r="AE18" s="19" t="str" cm="1">
        <f t="array" ref="AE18">IF(AE17="","",UPPER(_xlfn.CONCAT("TNP-",AE8,"-",AE9,"-",_xlfn.FILTERXML(_xlfn.CONCAT("&lt;t&gt;&lt;s&gt;",SUBSTITUTE(AE16,"-","&lt;/s&gt;&lt;s&gt;"), "&lt;/s&gt;&lt;/t&gt;"),"//s[4]"),"-",_xlfn.FILTERXML(_xlfn.CONCAT("&lt;t&gt;&lt;s&gt;",SUBSTITUTE(AE16,"-","&lt;/s&gt;&lt;s&gt;"), "&lt;/s&gt;&lt;/t&gt;"),"//s[last()]"))))</f>
        <v/>
      </c>
      <c r="AF18" s="19" t="str" cm="1">
        <f t="array" ref="AF18">IF(AF17="","",UPPER(_xlfn.CONCAT("TNP-",AF8,"-",AF9,"-",_xlfn.FILTERXML(_xlfn.CONCAT("&lt;t&gt;&lt;s&gt;",SUBSTITUTE(AF16,"-","&lt;/s&gt;&lt;s&gt;"), "&lt;/s&gt;&lt;/t&gt;"),"//s[4]"),"-",_xlfn.FILTERXML(_xlfn.CONCAT("&lt;t&gt;&lt;s&gt;",SUBSTITUTE(AF16,"-","&lt;/s&gt;&lt;s&gt;"), "&lt;/s&gt;&lt;/t&gt;"),"//s[last()]"))))</f>
        <v>TNP-PDC3-K-VSI-TVL0608</v>
      </c>
      <c r="AG18" s="19" t="str" cm="1">
        <f t="array" ref="AG18">IF(AG17="","",UPPER(_xlfn.CONCAT("TNP-",AG8,"-",AG9,"-",_xlfn.FILTERXML(_xlfn.CONCAT("&lt;t&gt;&lt;s&gt;",SUBSTITUTE(AG16,"-","&lt;/s&gt;&lt;s&gt;"), "&lt;/s&gt;&lt;/t&gt;"),"//s[4]"),"-",_xlfn.FILTERXML(_xlfn.CONCAT("&lt;t&gt;&lt;s&gt;",SUBSTITUTE(AG16,"-","&lt;/s&gt;&lt;s&gt;"), "&lt;/s&gt;&lt;/t&gt;"),"//s[last()]"))))</f>
        <v>TNP-PDC3-K-VSI-TVL0608</v>
      </c>
      <c r="AH18" s="19" t="str" cm="1">
        <f t="array" ref="AH18">IF(AH17="","",UPPER(_xlfn.CONCAT("TNP-",AH8,"-",AH9,"-",_xlfn.FILTERXML(_xlfn.CONCAT("&lt;t&gt;&lt;s&gt;",SUBSTITUTE(AH16,"-","&lt;/s&gt;&lt;s&gt;"), "&lt;/s&gt;&lt;/t&gt;"),"//s[4]"),"-",_xlfn.FILTERXML(_xlfn.CONCAT("&lt;t&gt;&lt;s&gt;",SUBSTITUTE(AH16,"-","&lt;/s&gt;&lt;s&gt;"), "&lt;/s&gt;&lt;/t&gt;"),"//s[last()]"))))</f>
        <v>TNP-PDC3-K-VSI-TVL0608</v>
      </c>
      <c r="AI18" s="19" t="str" cm="1">
        <f t="array" ref="AI18">IF(AI17="","",UPPER(_xlfn.CONCAT("TNP-",AI8,"-",AI9,"-",_xlfn.FILTERXML(_xlfn.CONCAT("&lt;t&gt;&lt;s&gt;",SUBSTITUTE(AI16,"-","&lt;/s&gt;&lt;s&gt;"), "&lt;/s&gt;&lt;/t&gt;"),"//s[4]"),"-",_xlfn.FILTERXML(_xlfn.CONCAT("&lt;t&gt;&lt;s&gt;",SUBSTITUTE(AI16,"-","&lt;/s&gt;&lt;s&gt;"), "&lt;/s&gt;&lt;/t&gt;"),"//s[last()]"))))</f>
        <v>TNP-PDC3-K-VSI-TVL0608</v>
      </c>
      <c r="AJ18" s="19" t="str" cm="1">
        <f t="array" ref="AJ18">IF(AJ17="","",UPPER(_xlfn.CONCAT("TNP-",AJ8,"-",AJ9,"-",_xlfn.FILTERXML(_xlfn.CONCAT("&lt;t&gt;&lt;s&gt;",SUBSTITUTE(AJ16,"-","&lt;/s&gt;&lt;s&gt;"), "&lt;/s&gt;&lt;/t&gt;"),"//s[4]"),"-",_xlfn.FILTERXML(_xlfn.CONCAT("&lt;t&gt;&lt;s&gt;",SUBSTITUTE(AJ16,"-","&lt;/s&gt;&lt;s&gt;"), "&lt;/s&gt;&lt;/t&gt;"),"//s[last()]"))))</f>
        <v>TNP-PDC3-K-VSI-TVL0608</v>
      </c>
      <c r="AK18" s="19" t="e" cm="1">
        <f t="array" ref="AK18">IF(AK17="","",UPPER(_xlfn.CONCAT("TNP-",AK8,"-",AK9,"-",_xlfn.FILTERXML(_xlfn.CONCAT("&lt;t&gt;&lt;s&gt;",SUBSTITUTE(AK16,"-","&lt;/s&gt;&lt;s&gt;"), "&lt;/s&gt;&lt;/t&gt;"),"//s[4]"),"-",_xlfn.FILTERXML(_xlfn.CONCAT("&lt;t&gt;&lt;s&gt;",SUBSTITUTE(AK16,"-","&lt;/s&gt;&lt;s&gt;"), "&lt;/s&gt;&lt;/t&gt;"),"//s[last()]"))))</f>
        <v>#VALUE!</v>
      </c>
    </row>
    <row r="20" spans="1:37" x14ac:dyDescent="0.25">
      <c r="A20" s="86" t="s">
        <v>53</v>
      </c>
      <c r="B20" s="83"/>
      <c r="C20" s="83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</row>
    <row r="21" spans="1:37" x14ac:dyDescent="0.25">
      <c r="A21" s="83"/>
      <c r="B21" s="83"/>
      <c r="C21" s="83"/>
      <c r="D21" s="20" t="str">
        <f>D1</f>
        <v>svs0901bdv.us.global.schwab.com</v>
      </c>
      <c r="E21" s="20" t="str">
        <f t="shared" ref="E21:F21" si="5">E1</f>
        <v>svs0901bdv.us.global.schwab.com</v>
      </c>
      <c r="F21" s="20" t="str">
        <f t="shared" si="5"/>
        <v>svs0901bdv.us.global.schwab.com</v>
      </c>
      <c r="G21" s="20" t="str">
        <f t="shared" ref="G21:AK21" si="6">G1</f>
        <v>svs0901bdv.us.global.schwab.com</v>
      </c>
      <c r="H21" s="20" t="str">
        <f t="shared" si="6"/>
        <v>svs0901bdv.us.global.schwab.com</v>
      </c>
      <c r="I21" s="20" t="str">
        <f t="shared" si="6"/>
        <v>svs0901bdv.us.global.schwab.com</v>
      </c>
      <c r="J21" s="20" t="str">
        <f t="shared" si="6"/>
        <v>svs0901bdv.us.global.schwab.com</v>
      </c>
      <c r="K21" s="20" t="str">
        <f t="shared" si="6"/>
        <v>svs0901bdv.us.global.schwab.com</v>
      </c>
      <c r="L21" s="20" t="str">
        <f t="shared" si="6"/>
        <v>svs0901bdv.us.global.schwab.com</v>
      </c>
      <c r="M21" s="20" t="str">
        <f t="shared" si="6"/>
        <v>svs0901bdv.us.global.schwab.com</v>
      </c>
      <c r="N21" s="20" t="str">
        <f t="shared" si="6"/>
        <v>svs0901bdv.us.global.schwab.com</v>
      </c>
      <c r="O21" s="20" t="str">
        <f t="shared" si="6"/>
        <v>svs0901bdv.us.global.schwab.com</v>
      </c>
      <c r="P21" s="20" t="str">
        <f t="shared" si="6"/>
        <v>svs0901bdv.us.global.schwab.com</v>
      </c>
      <c r="Q21" s="20" t="str">
        <f t="shared" si="6"/>
        <v>svs0901bdv.us.global.schwab.com</v>
      </c>
      <c r="R21" s="20" t="str">
        <f t="shared" si="6"/>
        <v>svs0901bdv.us.global.schwab.com</v>
      </c>
      <c r="S21" s="20" t="str">
        <f t="shared" si="6"/>
        <v>svs0901bdv.us.global.schwab.com</v>
      </c>
      <c r="T21" s="20" t="str">
        <f t="shared" si="6"/>
        <v>svs0901bdv.us.global.schwab.com</v>
      </c>
      <c r="U21" s="20" t="str">
        <f t="shared" si="6"/>
        <v>svs0901bdv.us.global.schwab.com</v>
      </c>
      <c r="V21" s="20" t="str">
        <f t="shared" si="6"/>
        <v>svs0901bdv.us.global.schwab.com</v>
      </c>
      <c r="W21" s="20" t="str">
        <f t="shared" si="6"/>
        <v>svs0901bdv.us.global.schwab.com</v>
      </c>
      <c r="X21" s="20" t="str">
        <f t="shared" si="6"/>
        <v>svs0901bdv.us.global.schwab.com</v>
      </c>
      <c r="Y21" s="20" t="str">
        <f t="shared" si="6"/>
        <v>svs0901bdv.us.global.schwab.com</v>
      </c>
      <c r="Z21" s="20" t="str">
        <f t="shared" si="6"/>
        <v>svs0901bdv.us.global.schwab.com</v>
      </c>
      <c r="AA21" s="20" t="str">
        <f t="shared" si="6"/>
        <v>svs0901bdv.us.global.schwab.com</v>
      </c>
      <c r="AB21" s="20" t="str">
        <f t="shared" si="6"/>
        <v>svs0901bdv.us.global.schwab.com</v>
      </c>
      <c r="AC21" s="20" t="str">
        <f t="shared" si="6"/>
        <v>svs0901bdv.us.global.schwab.com</v>
      </c>
      <c r="AD21" s="20" t="str">
        <f t="shared" si="6"/>
        <v>svs0901bdv.us.global.schwab.com</v>
      </c>
      <c r="AE21" s="20" t="str">
        <f t="shared" si="6"/>
        <v>svs0901bdv.us.global.schwab.com</v>
      </c>
      <c r="AF21" s="20" t="str">
        <f t="shared" si="6"/>
        <v>svs0901bdv.us.global.schwab.com</v>
      </c>
      <c r="AG21" s="20" t="str">
        <f t="shared" si="6"/>
        <v>svs0901bdv.us.global.schwab.com</v>
      </c>
      <c r="AH21" s="20" t="str">
        <f t="shared" si="6"/>
        <v>svs0901bdv.us.global.schwab.com</v>
      </c>
      <c r="AI21" s="20" t="str">
        <f t="shared" si="6"/>
        <v>svs0901bdv.us.global.schwab.com</v>
      </c>
      <c r="AJ21" s="20" t="str">
        <f t="shared" si="6"/>
        <v>svs0901bdv.us.global.schwab.com</v>
      </c>
      <c r="AK21" s="20" t="str">
        <f t="shared" si="6"/>
        <v>svs0901bdv.us.global.schwab.com</v>
      </c>
    </row>
    <row r="22" spans="1:37" x14ac:dyDescent="0.25">
      <c r="A22" s="83"/>
      <c r="B22" s="83"/>
      <c r="C22" s="83"/>
      <c r="D22" s="28" t="str">
        <f>D2</f>
        <v>NURSERY-PDC3-C-M79</v>
      </c>
      <c r="E22" s="28" t="str">
        <f t="shared" ref="E22:F22" si="7">E2</f>
        <v>PDC3-C-DEV-DBV-MONGO-01</v>
      </c>
      <c r="F22" s="28" t="str">
        <f t="shared" si="7"/>
        <v>PDC3-C-DEV-DBV-MONGO-04</v>
      </c>
      <c r="G22" s="28" t="str">
        <f t="shared" ref="G22:AK22" si="8">G2</f>
        <v>PDC3-C-DEV-DBV-ORACLE-01</v>
      </c>
      <c r="H22" s="28" t="str">
        <f t="shared" si="8"/>
        <v>PDC3-C-DEV-DBV-SQL-01</v>
      </c>
      <c r="I22" s="28" t="str">
        <f t="shared" si="8"/>
        <v>PDC3-C-DEV-IMCP-02</v>
      </c>
      <c r="J22" s="28" t="str">
        <f t="shared" si="8"/>
        <v>PDC3-C-DEV-LNX-08</v>
      </c>
      <c r="K22" s="28" t="str">
        <f t="shared" si="8"/>
        <v>PDC3-C-DEV-LNX-09</v>
      </c>
      <c r="L22" s="28" t="str">
        <f t="shared" si="8"/>
        <v>PDC3-C-DEV-LNX-10</v>
      </c>
      <c r="M22" s="28" t="str">
        <f t="shared" si="8"/>
        <v>PDC3-C-DEV-MONGO-03</v>
      </c>
      <c r="N22" s="28" t="str">
        <f t="shared" si="8"/>
        <v>PDC3-C-DEV-REDIS-01</v>
      </c>
      <c r="O22" s="28" t="str">
        <f t="shared" si="8"/>
        <v>PDC3-C-DEV-RPS-02</v>
      </c>
      <c r="P22" s="28" t="str">
        <f t="shared" si="8"/>
        <v>PDC3-C-DEV-RPS-03</v>
      </c>
      <c r="Q22" s="28" t="str">
        <f t="shared" si="8"/>
        <v>PDC3-C-DEV-SQL-02</v>
      </c>
      <c r="R22" s="28" t="str">
        <f t="shared" si="8"/>
        <v>PDC3-C-DEV-WIN-08</v>
      </c>
      <c r="S22" s="28" t="str">
        <f t="shared" si="8"/>
        <v>PDC3-C-DEV-WIN-09</v>
      </c>
      <c r="T22" s="28" t="str">
        <f t="shared" si="8"/>
        <v>PDC3-C-DEV-WIN-10</v>
      </c>
      <c r="U22" s="28" t="str">
        <f t="shared" si="8"/>
        <v>PDC3-C-TEST-CXP-01</v>
      </c>
      <c r="V22" s="28" t="str">
        <f t="shared" si="8"/>
        <v>PDC3-C-TEST-OEMS-03</v>
      </c>
      <c r="W22" s="28" t="str">
        <f t="shared" si="8"/>
        <v>PDC3-C-TEST-TTSM-01</v>
      </c>
      <c r="X22" s="28" t="str">
        <f t="shared" si="8"/>
        <v>PDC3-C-TEST-TTSM-02</v>
      </c>
      <c r="Y22" s="28" t="str">
        <f t="shared" si="8"/>
        <v>PDC3-C-TEST-TTSM-03</v>
      </c>
      <c r="Z22" s="28" t="str">
        <f t="shared" si="8"/>
        <v>PDC3-C-TEST-TTSM-04</v>
      </c>
      <c r="AA22" s="28" t="str">
        <f t="shared" si="8"/>
        <v>PDC3-G-DEV-LNX-07</v>
      </c>
      <c r="AB22" s="28" t="str">
        <f t="shared" si="8"/>
        <v>PDC3-G-DEV-WIN-07</v>
      </c>
      <c r="AC22" s="28" t="str">
        <f t="shared" si="8"/>
        <v>PDC3-G-DEV-ZERTO-02</v>
      </c>
      <c r="AD22" s="28" t="str">
        <f t="shared" si="8"/>
        <v>PDC3-G-TEST-LNX-01</v>
      </c>
      <c r="AE22" s="28" t="str">
        <f t="shared" si="8"/>
        <v>PDC3-G-TEST-WIN-01</v>
      </c>
      <c r="AF22" s="28" t="str">
        <f t="shared" si="8"/>
        <v>PDC3-K-DEV-TDAPP-01</v>
      </c>
      <c r="AG22" s="28" t="str">
        <f t="shared" si="8"/>
        <v>PDC3-K-DEV-TDDB-01</v>
      </c>
      <c r="AH22" s="28" t="str">
        <f t="shared" si="8"/>
        <v>PDC3-K-TEST-LNX-01</v>
      </c>
      <c r="AI22" s="28" t="str">
        <f t="shared" si="8"/>
        <v>PDC3-K-TEST-TDDB-01</v>
      </c>
      <c r="AJ22" s="28" t="str">
        <f t="shared" si="8"/>
        <v>PDC3-K-TEST-WIN-01</v>
      </c>
      <c r="AK22" s="28" t="str">
        <f t="shared" si="8"/>
        <v>PDC3-P-DEV-MD-02</v>
      </c>
    </row>
    <row r="23" spans="1:37" x14ac:dyDescent="0.25">
      <c r="A23" s="83"/>
      <c r="B23" s="83"/>
      <c r="C23" s="83"/>
      <c r="D23" s="20" t="b">
        <f>IF(D13="YES","TRUE")</f>
        <v>0</v>
      </c>
      <c r="E23" s="20" t="b">
        <f t="shared" ref="E23:AK23" si="9">IF(E13="YES","TRUE")</f>
        <v>0</v>
      </c>
      <c r="F23" s="20" t="b">
        <f t="shared" si="9"/>
        <v>0</v>
      </c>
      <c r="G23" s="20" t="b">
        <f t="shared" si="9"/>
        <v>0</v>
      </c>
      <c r="H23" s="20" t="b">
        <f t="shared" si="9"/>
        <v>0</v>
      </c>
      <c r="I23" s="20" t="b">
        <f t="shared" si="9"/>
        <v>0</v>
      </c>
      <c r="J23" s="20" t="b">
        <f t="shared" si="9"/>
        <v>0</v>
      </c>
      <c r="K23" s="20" t="b">
        <f t="shared" si="9"/>
        <v>0</v>
      </c>
      <c r="L23" s="20" t="b">
        <f t="shared" si="9"/>
        <v>0</v>
      </c>
      <c r="M23" s="20" t="b">
        <f t="shared" si="9"/>
        <v>0</v>
      </c>
      <c r="N23" s="20" t="b">
        <f t="shared" si="9"/>
        <v>0</v>
      </c>
      <c r="O23" s="20" t="b">
        <f t="shared" si="9"/>
        <v>0</v>
      </c>
      <c r="P23" s="20" t="b">
        <f t="shared" si="9"/>
        <v>0</v>
      </c>
      <c r="Q23" s="20" t="b">
        <f t="shared" si="9"/>
        <v>0</v>
      </c>
      <c r="R23" s="20" t="b">
        <f t="shared" si="9"/>
        <v>0</v>
      </c>
      <c r="S23" s="20" t="b">
        <f t="shared" si="9"/>
        <v>0</v>
      </c>
      <c r="T23" s="20" t="b">
        <f t="shared" si="9"/>
        <v>0</v>
      </c>
      <c r="U23" s="20" t="b">
        <f t="shared" si="9"/>
        <v>0</v>
      </c>
      <c r="V23" s="20" t="b">
        <f t="shared" si="9"/>
        <v>0</v>
      </c>
      <c r="W23" s="20" t="b">
        <f t="shared" si="9"/>
        <v>0</v>
      </c>
      <c r="X23" s="20" t="b">
        <f t="shared" si="9"/>
        <v>0</v>
      </c>
      <c r="Y23" s="20" t="b">
        <f t="shared" si="9"/>
        <v>0</v>
      </c>
      <c r="Z23" s="20" t="b">
        <f t="shared" si="9"/>
        <v>0</v>
      </c>
      <c r="AA23" s="20" t="b">
        <f t="shared" si="9"/>
        <v>0</v>
      </c>
      <c r="AB23" s="20" t="b">
        <f t="shared" si="9"/>
        <v>0</v>
      </c>
      <c r="AC23" s="20" t="str">
        <f t="shared" si="9"/>
        <v>TRUE</v>
      </c>
      <c r="AD23" s="20" t="b">
        <f t="shared" si="9"/>
        <v>0</v>
      </c>
      <c r="AE23" s="20" t="b">
        <f t="shared" si="9"/>
        <v>0</v>
      </c>
      <c r="AF23" s="20" t="b">
        <f t="shared" si="9"/>
        <v>0</v>
      </c>
      <c r="AG23" s="20" t="b">
        <f t="shared" si="9"/>
        <v>0</v>
      </c>
      <c r="AH23" s="20" t="b">
        <f t="shared" si="9"/>
        <v>0</v>
      </c>
      <c r="AI23" s="20" t="b">
        <f t="shared" si="9"/>
        <v>0</v>
      </c>
      <c r="AJ23" s="20" t="b">
        <f t="shared" si="9"/>
        <v>0</v>
      </c>
      <c r="AK23" s="20" t="b">
        <f t="shared" si="9"/>
        <v>0</v>
      </c>
    </row>
    <row r="24" spans="1:37" x14ac:dyDescent="0.25">
      <c r="A24" s="83"/>
      <c r="B24" s="83"/>
      <c r="C24" s="83"/>
      <c r="D24" s="20" t="str">
        <f>D7</f>
        <v>X90C4VBDC</v>
      </c>
      <c r="E24" s="20" t="str">
        <f t="shared" ref="E24:F24" si="10">E7</f>
        <v>X90C4VBDC</v>
      </c>
      <c r="F24" s="20" t="str">
        <f t="shared" si="10"/>
        <v>X90C4VBDC</v>
      </c>
      <c r="G24" s="20" t="str">
        <f t="shared" ref="G24:AK24" si="11">G7</f>
        <v>X90C4VBDC</v>
      </c>
      <c r="H24" s="20" t="str">
        <f t="shared" si="11"/>
        <v>X90C4VBDC</v>
      </c>
      <c r="I24" s="20" t="str">
        <f t="shared" si="11"/>
        <v>X90C4VBDC</v>
      </c>
      <c r="J24" s="20" t="str">
        <f t="shared" si="11"/>
        <v>X90C4VBDC</v>
      </c>
      <c r="K24" s="20" t="str">
        <f t="shared" si="11"/>
        <v>X90C4VBDC</v>
      </c>
      <c r="L24" s="20" t="str">
        <f t="shared" si="11"/>
        <v>X90C4VBDC</v>
      </c>
      <c r="M24" s="20" t="str">
        <f t="shared" si="11"/>
        <v>X90C4VBDC</v>
      </c>
      <c r="N24" s="20" t="str">
        <f t="shared" si="11"/>
        <v>X90C4VBDC</v>
      </c>
      <c r="O24" s="20" t="str">
        <f t="shared" si="11"/>
        <v>X90C4VBDC</v>
      </c>
      <c r="P24" s="20" t="str">
        <f t="shared" si="11"/>
        <v>X90C4VBDC</v>
      </c>
      <c r="Q24" s="20" t="str">
        <f t="shared" si="11"/>
        <v>X90C4VBDC</v>
      </c>
      <c r="R24" s="20" t="str">
        <f t="shared" si="11"/>
        <v>X90C4VBDC</v>
      </c>
      <c r="S24" s="20" t="str">
        <f t="shared" si="11"/>
        <v>X90C4VBDC</v>
      </c>
      <c r="T24" s="20" t="str">
        <f t="shared" si="11"/>
        <v>X90C4VBDC</v>
      </c>
      <c r="U24" s="20" t="str">
        <f t="shared" si="11"/>
        <v>X90C4VBDC</v>
      </c>
      <c r="V24" s="20" t="str">
        <f t="shared" si="11"/>
        <v>X90C4VBDC</v>
      </c>
      <c r="W24" s="20" t="str">
        <f t="shared" si="11"/>
        <v>X90C4VBDC</v>
      </c>
      <c r="X24" s="20" t="str">
        <f t="shared" si="11"/>
        <v>X90C4VBDC</v>
      </c>
      <c r="Y24" s="20" t="str">
        <f t="shared" si="11"/>
        <v>X90C4VBDC</v>
      </c>
      <c r="Z24" s="20" t="str">
        <f t="shared" si="11"/>
        <v>X90C4VBDC</v>
      </c>
      <c r="AA24" s="20" t="str">
        <f t="shared" si="11"/>
        <v>X90G4VBDC</v>
      </c>
      <c r="AB24" s="20" t="str">
        <f t="shared" si="11"/>
        <v>X90G4VBDC</v>
      </c>
      <c r="AC24" s="20" t="str">
        <f t="shared" si="11"/>
        <v>X90G4VBDC</v>
      </c>
      <c r="AD24" s="20" t="str">
        <f t="shared" si="11"/>
        <v>X90G4VBDC</v>
      </c>
      <c r="AE24" s="20" t="str">
        <f t="shared" si="11"/>
        <v>X90G4VBDC</v>
      </c>
      <c r="AF24" s="20" t="str">
        <f t="shared" si="11"/>
        <v>X90K2VBDC</v>
      </c>
      <c r="AG24" s="20" t="str">
        <f t="shared" si="11"/>
        <v>X90K2VBDC</v>
      </c>
      <c r="AH24" s="20" t="str">
        <f t="shared" si="11"/>
        <v>X90K2VBDC</v>
      </c>
      <c r="AI24" s="20" t="str">
        <f t="shared" si="11"/>
        <v>X90K2VBDC</v>
      </c>
      <c r="AJ24" s="20" t="str">
        <f t="shared" si="11"/>
        <v>X90K2VBDC</v>
      </c>
      <c r="AK24" s="20" t="str">
        <f t="shared" si="11"/>
        <v>X90P2VBDC</v>
      </c>
    </row>
    <row r="25" spans="1:37" x14ac:dyDescent="0.25">
      <c r="A25" s="83"/>
      <c r="B25" s="83"/>
      <c r="C25" s="83"/>
      <c r="D25" s="20" t="b">
        <f>IF(D13="YES","TRUE")</f>
        <v>0</v>
      </c>
      <c r="E25" s="20" t="b">
        <f t="shared" ref="E25:F25" si="12">IF(E13="YES","TRUE")</f>
        <v>0</v>
      </c>
      <c r="F25" s="20" t="b">
        <f t="shared" si="12"/>
        <v>0</v>
      </c>
      <c r="G25" s="20" t="b">
        <f t="shared" ref="G25:AK25" si="13">IF(G13="YES","TRUE")</f>
        <v>0</v>
      </c>
      <c r="H25" s="20" t="b">
        <f t="shared" si="13"/>
        <v>0</v>
      </c>
      <c r="I25" s="20" t="b">
        <f t="shared" si="13"/>
        <v>0</v>
      </c>
      <c r="J25" s="20" t="b">
        <f t="shared" si="13"/>
        <v>0</v>
      </c>
      <c r="K25" s="20" t="b">
        <f t="shared" si="13"/>
        <v>0</v>
      </c>
      <c r="L25" s="20" t="b">
        <f t="shared" si="13"/>
        <v>0</v>
      </c>
      <c r="M25" s="20" t="b">
        <f t="shared" si="13"/>
        <v>0</v>
      </c>
      <c r="N25" s="20" t="b">
        <f t="shared" si="13"/>
        <v>0</v>
      </c>
      <c r="O25" s="20" t="b">
        <f t="shared" si="13"/>
        <v>0</v>
      </c>
      <c r="P25" s="20" t="b">
        <f t="shared" si="13"/>
        <v>0</v>
      </c>
      <c r="Q25" s="20" t="b">
        <f t="shared" si="13"/>
        <v>0</v>
      </c>
      <c r="R25" s="20" t="b">
        <f t="shared" si="13"/>
        <v>0</v>
      </c>
      <c r="S25" s="20" t="b">
        <f t="shared" si="13"/>
        <v>0</v>
      </c>
      <c r="T25" s="20" t="b">
        <f t="shared" si="13"/>
        <v>0</v>
      </c>
      <c r="U25" s="20" t="b">
        <f t="shared" si="13"/>
        <v>0</v>
      </c>
      <c r="V25" s="20" t="b">
        <f t="shared" si="13"/>
        <v>0</v>
      </c>
      <c r="W25" s="20" t="b">
        <f t="shared" si="13"/>
        <v>0</v>
      </c>
      <c r="X25" s="20" t="b">
        <f t="shared" si="13"/>
        <v>0</v>
      </c>
      <c r="Y25" s="20" t="b">
        <f t="shared" si="13"/>
        <v>0</v>
      </c>
      <c r="Z25" s="20" t="b">
        <f t="shared" si="13"/>
        <v>0</v>
      </c>
      <c r="AA25" s="20" t="b">
        <f t="shared" si="13"/>
        <v>0</v>
      </c>
      <c r="AB25" s="20" t="b">
        <f t="shared" si="13"/>
        <v>0</v>
      </c>
      <c r="AC25" s="20" t="str">
        <f t="shared" si="13"/>
        <v>TRUE</v>
      </c>
      <c r="AD25" s="20" t="b">
        <f t="shared" si="13"/>
        <v>0</v>
      </c>
      <c r="AE25" s="20" t="b">
        <f t="shared" si="13"/>
        <v>0</v>
      </c>
      <c r="AF25" s="20" t="b">
        <f t="shared" si="13"/>
        <v>0</v>
      </c>
      <c r="AG25" s="20" t="b">
        <f t="shared" si="13"/>
        <v>0</v>
      </c>
      <c r="AH25" s="20" t="b">
        <f t="shared" si="13"/>
        <v>0</v>
      </c>
      <c r="AI25" s="20" t="b">
        <f t="shared" si="13"/>
        <v>0</v>
      </c>
      <c r="AJ25" s="20" t="b">
        <f t="shared" si="13"/>
        <v>0</v>
      </c>
      <c r="AK25" s="20" t="b">
        <f t="shared" si="13"/>
        <v>0</v>
      </c>
    </row>
    <row r="26" spans="1:37" x14ac:dyDescent="0.25">
      <c r="A26" s="83"/>
      <c r="B26" s="83"/>
      <c r="C26" s="83"/>
      <c r="D26" s="20" t="str">
        <f>IF(D3="", "", CONCATENATE(D9,"-VL",D3,"-",D7,"-","MGMT-EPHEMERAL"))</f>
        <v>C-VL3721-X90C4VBDC-MGMT-EPHEMERAL</v>
      </c>
      <c r="E26" s="20" t="str">
        <f t="shared" ref="E26:AK26" si="14">IF(E3="", "", CONCATENATE(E9,"-VL",E3,"-",E7,"-","MGMT-EPHEMERAL"))</f>
        <v>C-VL3710-X90C4VBDC-MGMT-EPHEMERAL</v>
      </c>
      <c r="F26" s="20" t="str">
        <f t="shared" si="14"/>
        <v>C-VL3721-X90C4VBDC-MGMT-EPHEMERAL</v>
      </c>
      <c r="G26" s="20" t="str">
        <f t="shared" si="14"/>
        <v>C-VL3710-X90C4VBDC-MGMT-EPHEMERAL</v>
      </c>
      <c r="H26" s="20" t="str">
        <f t="shared" si="14"/>
        <v>C-VL3710-X90C4VBDC-MGMT-EPHEMERAL</v>
      </c>
      <c r="I26" s="20" t="str">
        <f t="shared" si="14"/>
        <v>C-VL3721-X90C4VBDC-MGMT-EPHEMERAL</v>
      </c>
      <c r="J26" s="20" t="str">
        <f t="shared" si="14"/>
        <v>C-VL3710-X90C4VBDC-MGMT-EPHEMERAL</v>
      </c>
      <c r="K26" s="20" t="str">
        <f t="shared" si="14"/>
        <v>C-VL3721-X90C4VBDC-MGMT-EPHEMERAL</v>
      </c>
      <c r="L26" s="20" t="str">
        <f t="shared" si="14"/>
        <v>C-VL3721-X90C4VBDC-MGMT-EPHEMERAL</v>
      </c>
      <c r="M26" s="20" t="str">
        <f t="shared" si="14"/>
        <v>C-VL3721-X90C4VBDC-MGMT-EPHEMERAL</v>
      </c>
      <c r="N26" s="20" t="str">
        <f t="shared" si="14"/>
        <v>C-VL3710-X90C4VBDC-MGMT-EPHEMERAL</v>
      </c>
      <c r="O26" s="20" t="str">
        <f t="shared" si="14"/>
        <v>C-VL3721-X90C4VBDC-MGMT-EPHEMERAL</v>
      </c>
      <c r="P26" s="20" t="str">
        <f t="shared" si="14"/>
        <v>C-VL3721-X90C4VBDC-MGMT-EPHEMERAL</v>
      </c>
      <c r="Q26" s="20" t="str">
        <f t="shared" si="14"/>
        <v>C-VL3710-X90C4VBDC-MGMT-EPHEMERAL</v>
      </c>
      <c r="R26" s="20" t="str">
        <f t="shared" si="14"/>
        <v>C-VL3710-X90C4VBDC-MGMT-EPHEMERAL</v>
      </c>
      <c r="S26" s="20" t="str">
        <f t="shared" si="14"/>
        <v>C-VL3721-X90C4VBDC-MGMT-EPHEMERAL</v>
      </c>
      <c r="T26" s="20" t="str">
        <f t="shared" si="14"/>
        <v>C-VL3721-X90C4VBDC-MGMT-EPHEMERAL</v>
      </c>
      <c r="U26" s="20" t="str">
        <f t="shared" si="14"/>
        <v>C-VL3710-X90C4VBDC-MGMT-EPHEMERAL</v>
      </c>
      <c r="V26" s="20" t="str">
        <f t="shared" si="14"/>
        <v>C-VL3721-X90C4VBDC-MGMT-EPHEMERAL</v>
      </c>
      <c r="W26" s="20" t="str">
        <f t="shared" si="14"/>
        <v>C-VL3710-X90C4VBDC-MGMT-EPHEMERAL</v>
      </c>
      <c r="X26" s="20" t="str">
        <f t="shared" si="14"/>
        <v>C-VL3710-X90C4VBDC-MGMT-EPHEMERAL</v>
      </c>
      <c r="Y26" s="20" t="str">
        <f t="shared" si="14"/>
        <v>C-VL3721-X90C4VBDC-MGMT-EPHEMERAL</v>
      </c>
      <c r="Z26" s="20" t="str">
        <f t="shared" si="14"/>
        <v>C-VL3721-X90C4VBDC-MGMT-EPHEMERAL</v>
      </c>
      <c r="AA26" s="20" t="str">
        <f t="shared" si="14"/>
        <v>G-VL3710-X90G4VBDC-MGMT-EPHEMERAL</v>
      </c>
      <c r="AB26" s="20" t="str">
        <f t="shared" si="14"/>
        <v>G-VL3710-X90G4VBDC-MGMT-EPHEMERAL</v>
      </c>
      <c r="AC26" s="20" t="str">
        <f t="shared" si="14"/>
        <v>G-VL3710-X90G4VBDC-MGMT-EPHEMERAL</v>
      </c>
      <c r="AD26" s="20" t="str">
        <f t="shared" si="14"/>
        <v>G-VL3710-X90G4VBDC-MGMT-EPHEMERAL</v>
      </c>
      <c r="AE26" s="20" t="str">
        <f t="shared" si="14"/>
        <v>G-VL3710-X90G4VBDC-MGMT-EPHEMERAL</v>
      </c>
      <c r="AF26" s="20" t="str">
        <f t="shared" si="14"/>
        <v>K-VL0605-X90K2VBDC-MGMT-EPHEMERAL</v>
      </c>
      <c r="AG26" s="20" t="str">
        <f t="shared" si="14"/>
        <v>K-VL0605-X90K2VBDC-MGMT-EPHEMERAL</v>
      </c>
      <c r="AH26" s="20" t="str">
        <f t="shared" si="14"/>
        <v>K-VL0605-X90K2VBDC-MGMT-EPHEMERAL</v>
      </c>
      <c r="AI26" s="20" t="str">
        <f t="shared" si="14"/>
        <v>K-VL0605-X90K2VBDC-MGMT-EPHEMERAL</v>
      </c>
      <c r="AJ26" s="20" t="str">
        <f t="shared" si="14"/>
        <v>K-VL0605-X90K2VBDC-MGMT-EPHEMERAL</v>
      </c>
      <c r="AK26" s="20" t="str">
        <f t="shared" si="14"/>
        <v>P-VL0605-X90P2VBDC-MGMT-EPHEMERAL</v>
      </c>
    </row>
    <row r="27" spans="1:37" x14ac:dyDescent="0.25">
      <c r="A27" s="83"/>
      <c r="B27" s="83"/>
      <c r="C27" s="83"/>
      <c r="D27" s="20" t="str">
        <f>IF(D4="", "", CONCATENATE(D9,"-VL",D4,"-",D7,"-","VMOTION-A-EPHEMERAL"))</f>
        <v>C-VL3719-X90C4VBDC-VMOTION-A-EPHEMERAL</v>
      </c>
      <c r="E27" s="20" t="str">
        <f t="shared" ref="E27:AK27" si="15">IF(E4="", "", CONCATENATE(E9,"-VL",E4,"-",E7,"-","VMOTION-A-EPHEMERAL"))</f>
        <v>C-VL3712-X90C4VBDC-VMOTION-A-EPHEMERAL</v>
      </c>
      <c r="F27" s="20" t="str">
        <f t="shared" si="15"/>
        <v>C-VL3719-X90C4VBDC-VMOTION-A-EPHEMERAL</v>
      </c>
      <c r="G27" s="20" t="str">
        <f t="shared" si="15"/>
        <v>C-VL3712-X90C4VBDC-VMOTION-A-EPHEMERAL</v>
      </c>
      <c r="H27" s="20" t="str">
        <f t="shared" si="15"/>
        <v>C-VL3712-X90C4VBDC-VMOTION-A-EPHEMERAL</v>
      </c>
      <c r="I27" s="20" t="str">
        <f t="shared" si="15"/>
        <v>C-VL3719-X90C4VBDC-VMOTION-A-EPHEMERAL</v>
      </c>
      <c r="J27" s="20" t="str">
        <f t="shared" si="15"/>
        <v>C-VL3712-X90C4VBDC-VMOTION-A-EPHEMERAL</v>
      </c>
      <c r="K27" s="20" t="str">
        <f t="shared" si="15"/>
        <v>C-VL3719-X90C4VBDC-VMOTION-A-EPHEMERAL</v>
      </c>
      <c r="L27" s="20" t="str">
        <f t="shared" si="15"/>
        <v>C-VL3719-X90C4VBDC-VMOTION-A-EPHEMERAL</v>
      </c>
      <c r="M27" s="20" t="str">
        <f t="shared" si="15"/>
        <v>C-VL3719-X90C4VBDC-VMOTION-A-EPHEMERAL</v>
      </c>
      <c r="N27" s="20" t="str">
        <f t="shared" si="15"/>
        <v>C-VL3712-X90C4VBDC-VMOTION-A-EPHEMERAL</v>
      </c>
      <c r="O27" s="20" t="str">
        <f t="shared" si="15"/>
        <v>C-VL3719-X90C4VBDC-VMOTION-A-EPHEMERAL</v>
      </c>
      <c r="P27" s="20" t="str">
        <f t="shared" si="15"/>
        <v>C-VL3719-X90C4VBDC-VMOTION-A-EPHEMERAL</v>
      </c>
      <c r="Q27" s="20" t="str">
        <f t="shared" si="15"/>
        <v>C-VL3712-X90C4VBDC-VMOTION-A-EPHEMERAL</v>
      </c>
      <c r="R27" s="20" t="str">
        <f t="shared" si="15"/>
        <v>C-VL3712-X90C4VBDC-VMOTION-A-EPHEMERAL</v>
      </c>
      <c r="S27" s="20" t="str">
        <f t="shared" si="15"/>
        <v>C-VL3719-X90C4VBDC-VMOTION-A-EPHEMERAL</v>
      </c>
      <c r="T27" s="20" t="str">
        <f t="shared" si="15"/>
        <v>C-VL3719-X90C4VBDC-VMOTION-A-EPHEMERAL</v>
      </c>
      <c r="U27" s="20" t="str">
        <f t="shared" si="15"/>
        <v>C-VL3712-X90C4VBDC-VMOTION-A-EPHEMERAL</v>
      </c>
      <c r="V27" s="20" t="str">
        <f t="shared" si="15"/>
        <v>C-VL3719-X90C4VBDC-VMOTION-A-EPHEMERAL</v>
      </c>
      <c r="W27" s="20" t="str">
        <f t="shared" si="15"/>
        <v>C-VL3712-X90C4VBDC-VMOTION-A-EPHEMERAL</v>
      </c>
      <c r="X27" s="20" t="str">
        <f t="shared" si="15"/>
        <v>C-VL3712-X90C4VBDC-VMOTION-A-EPHEMERAL</v>
      </c>
      <c r="Y27" s="20" t="str">
        <f t="shared" si="15"/>
        <v>C-VL3719-X90C4VBDC-VMOTION-A-EPHEMERAL</v>
      </c>
      <c r="Z27" s="20" t="str">
        <f t="shared" si="15"/>
        <v>C-VL3719-X90C4VBDC-VMOTION-A-EPHEMERAL</v>
      </c>
      <c r="AA27" s="20" t="str">
        <f t="shared" si="15"/>
        <v>G-VL3712-X90G4VBDC-VMOTION-A-EPHEMERAL</v>
      </c>
      <c r="AB27" s="20" t="str">
        <f t="shared" si="15"/>
        <v>G-VL3712-X90G4VBDC-VMOTION-A-EPHEMERAL</v>
      </c>
      <c r="AC27" s="20" t="str">
        <f t="shared" si="15"/>
        <v>G-VL3712-X90G4VBDC-VMOTION-A-EPHEMERAL</v>
      </c>
      <c r="AD27" s="20" t="str">
        <f t="shared" si="15"/>
        <v>G-VL3712-X90G4VBDC-VMOTION-A-EPHEMERAL</v>
      </c>
      <c r="AE27" s="20" t="str">
        <f t="shared" si="15"/>
        <v>G-VL3712-X90G4VBDC-VMOTION-A-EPHEMERAL</v>
      </c>
      <c r="AF27" s="20" t="str">
        <f t="shared" si="15"/>
        <v>K-VL0607-X90K2VBDC-VMOTION-A-EPHEMERAL</v>
      </c>
      <c r="AG27" s="20" t="str">
        <f t="shared" si="15"/>
        <v>K-VL0607-X90K2VBDC-VMOTION-A-EPHEMERAL</v>
      </c>
      <c r="AH27" s="20" t="str">
        <f t="shared" si="15"/>
        <v>K-VL0607-X90K2VBDC-VMOTION-A-EPHEMERAL</v>
      </c>
      <c r="AI27" s="20" t="str">
        <f t="shared" si="15"/>
        <v>K-VL0607-X90K2VBDC-VMOTION-A-EPHEMERAL</v>
      </c>
      <c r="AJ27" s="20" t="str">
        <f t="shared" si="15"/>
        <v>K-VL0607-X90K2VBDC-VMOTION-A-EPHEMERAL</v>
      </c>
      <c r="AK27" s="20" t="str">
        <f t="shared" si="15"/>
        <v>P-VL0606-X90P2VBDC-VMOTION-A-EPHEMERAL</v>
      </c>
    </row>
    <row r="28" spans="1:37" x14ac:dyDescent="0.25">
      <c r="A28" s="83"/>
      <c r="B28" s="83"/>
      <c r="C28" s="83"/>
      <c r="D28" s="20" t="str">
        <f>IF(D4="", "", CONCATENATE(D9,"-VL",D4,"-",D7,"-","VMOTION-B-EPHEMERAL"))</f>
        <v>C-VL3719-X90C4VBDC-VMOTION-B-EPHEMERAL</v>
      </c>
      <c r="E28" s="20" t="str">
        <f t="shared" ref="E28:AK28" si="16">IF(E4="", "", CONCATENATE(E9,"-VL",E4,"-",E7,"-","VMOTION-B-EPHEMERAL"))</f>
        <v>C-VL3712-X90C4VBDC-VMOTION-B-EPHEMERAL</v>
      </c>
      <c r="F28" s="20" t="str">
        <f t="shared" si="16"/>
        <v>C-VL3719-X90C4VBDC-VMOTION-B-EPHEMERAL</v>
      </c>
      <c r="G28" s="20" t="str">
        <f t="shared" si="16"/>
        <v>C-VL3712-X90C4VBDC-VMOTION-B-EPHEMERAL</v>
      </c>
      <c r="H28" s="20" t="str">
        <f t="shared" si="16"/>
        <v>C-VL3712-X90C4VBDC-VMOTION-B-EPHEMERAL</v>
      </c>
      <c r="I28" s="20" t="str">
        <f t="shared" si="16"/>
        <v>C-VL3719-X90C4VBDC-VMOTION-B-EPHEMERAL</v>
      </c>
      <c r="J28" s="20" t="str">
        <f t="shared" si="16"/>
        <v>C-VL3712-X90C4VBDC-VMOTION-B-EPHEMERAL</v>
      </c>
      <c r="K28" s="20" t="str">
        <f t="shared" si="16"/>
        <v>C-VL3719-X90C4VBDC-VMOTION-B-EPHEMERAL</v>
      </c>
      <c r="L28" s="20" t="str">
        <f t="shared" si="16"/>
        <v>C-VL3719-X90C4VBDC-VMOTION-B-EPHEMERAL</v>
      </c>
      <c r="M28" s="20" t="str">
        <f t="shared" si="16"/>
        <v>C-VL3719-X90C4VBDC-VMOTION-B-EPHEMERAL</v>
      </c>
      <c r="N28" s="20" t="str">
        <f t="shared" si="16"/>
        <v>C-VL3712-X90C4VBDC-VMOTION-B-EPHEMERAL</v>
      </c>
      <c r="O28" s="20" t="str">
        <f t="shared" si="16"/>
        <v>C-VL3719-X90C4VBDC-VMOTION-B-EPHEMERAL</v>
      </c>
      <c r="P28" s="20" t="str">
        <f t="shared" si="16"/>
        <v>C-VL3719-X90C4VBDC-VMOTION-B-EPHEMERAL</v>
      </c>
      <c r="Q28" s="20" t="str">
        <f t="shared" si="16"/>
        <v>C-VL3712-X90C4VBDC-VMOTION-B-EPHEMERAL</v>
      </c>
      <c r="R28" s="20" t="str">
        <f t="shared" si="16"/>
        <v>C-VL3712-X90C4VBDC-VMOTION-B-EPHEMERAL</v>
      </c>
      <c r="S28" s="20" t="str">
        <f t="shared" si="16"/>
        <v>C-VL3719-X90C4VBDC-VMOTION-B-EPHEMERAL</v>
      </c>
      <c r="T28" s="20" t="str">
        <f t="shared" si="16"/>
        <v>C-VL3719-X90C4VBDC-VMOTION-B-EPHEMERAL</v>
      </c>
      <c r="U28" s="20" t="str">
        <f t="shared" si="16"/>
        <v>C-VL3712-X90C4VBDC-VMOTION-B-EPHEMERAL</v>
      </c>
      <c r="V28" s="20" t="str">
        <f t="shared" si="16"/>
        <v>C-VL3719-X90C4VBDC-VMOTION-B-EPHEMERAL</v>
      </c>
      <c r="W28" s="20" t="str">
        <f t="shared" si="16"/>
        <v>C-VL3712-X90C4VBDC-VMOTION-B-EPHEMERAL</v>
      </c>
      <c r="X28" s="20" t="str">
        <f t="shared" si="16"/>
        <v>C-VL3712-X90C4VBDC-VMOTION-B-EPHEMERAL</v>
      </c>
      <c r="Y28" s="20" t="str">
        <f t="shared" si="16"/>
        <v>C-VL3719-X90C4VBDC-VMOTION-B-EPHEMERAL</v>
      </c>
      <c r="Z28" s="20" t="str">
        <f t="shared" si="16"/>
        <v>C-VL3719-X90C4VBDC-VMOTION-B-EPHEMERAL</v>
      </c>
      <c r="AA28" s="20" t="str">
        <f t="shared" si="16"/>
        <v>G-VL3712-X90G4VBDC-VMOTION-B-EPHEMERAL</v>
      </c>
      <c r="AB28" s="20" t="str">
        <f t="shared" si="16"/>
        <v>G-VL3712-X90G4VBDC-VMOTION-B-EPHEMERAL</v>
      </c>
      <c r="AC28" s="20" t="str">
        <f t="shared" si="16"/>
        <v>G-VL3712-X90G4VBDC-VMOTION-B-EPHEMERAL</v>
      </c>
      <c r="AD28" s="20" t="str">
        <f t="shared" si="16"/>
        <v>G-VL3712-X90G4VBDC-VMOTION-B-EPHEMERAL</v>
      </c>
      <c r="AE28" s="20" t="str">
        <f t="shared" si="16"/>
        <v>G-VL3712-X90G4VBDC-VMOTION-B-EPHEMERAL</v>
      </c>
      <c r="AF28" s="20" t="str">
        <f t="shared" si="16"/>
        <v>K-VL0607-X90K2VBDC-VMOTION-B-EPHEMERAL</v>
      </c>
      <c r="AG28" s="20" t="str">
        <f t="shared" si="16"/>
        <v>K-VL0607-X90K2VBDC-VMOTION-B-EPHEMERAL</v>
      </c>
      <c r="AH28" s="20" t="str">
        <f t="shared" si="16"/>
        <v>K-VL0607-X90K2VBDC-VMOTION-B-EPHEMERAL</v>
      </c>
      <c r="AI28" s="20" t="str">
        <f t="shared" si="16"/>
        <v>K-VL0607-X90K2VBDC-VMOTION-B-EPHEMERAL</v>
      </c>
      <c r="AJ28" s="20" t="str">
        <f t="shared" si="16"/>
        <v>K-VL0607-X90K2VBDC-VMOTION-B-EPHEMERAL</v>
      </c>
      <c r="AK28" s="20" t="str">
        <f t="shared" si="16"/>
        <v>P-VL0606-X90P2VBDC-VMOTION-B-EPHEMERAL</v>
      </c>
    </row>
    <row r="29" spans="1:37" x14ac:dyDescent="0.25">
      <c r="A29" s="83"/>
      <c r="B29" s="83"/>
      <c r="C29" s="83"/>
      <c r="D29" s="20" t="str">
        <f>IF(D5="", "", CONCATENATE(D9,"-VL",D5,"-",D7,"-","VSAN-EPHEMERAL"))</f>
        <v>C-VL3900-X90C4VBDC-VSAN-EPHEMERAL</v>
      </c>
      <c r="E29" s="20" t="str">
        <f t="shared" ref="E29:AK29" si="17">IF(E5="", "", CONCATENATE(E9,"-VL",E5,"-",E7,"-","VSAN-EPHEMERAL"))</f>
        <v>C-VL4000-X90C4VBDC-VSAN-EPHEMERAL</v>
      </c>
      <c r="F29" s="20" t="str">
        <f t="shared" si="17"/>
        <v/>
      </c>
      <c r="G29" s="20" t="str">
        <f t="shared" si="17"/>
        <v/>
      </c>
      <c r="H29" s="20" t="str">
        <f t="shared" si="17"/>
        <v/>
      </c>
      <c r="I29" s="20" t="str">
        <f t="shared" si="17"/>
        <v>C-VL3722-X90C4VBDC-VSAN-EPHEMERAL</v>
      </c>
      <c r="J29" s="20" t="str">
        <f t="shared" si="17"/>
        <v/>
      </c>
      <c r="K29" s="20" t="str">
        <f t="shared" si="17"/>
        <v>C-VL3722-X90C4VBDC-VSAN-EPHEMERAL</v>
      </c>
      <c r="L29" s="20" t="str">
        <f t="shared" si="17"/>
        <v>C-VL3722-X90C4VBDC-VSAN-EPHEMERAL</v>
      </c>
      <c r="M29" s="20" t="str">
        <f t="shared" si="17"/>
        <v>C-VL3722-X90C4VBDC-VSAN-EPHEMERAL</v>
      </c>
      <c r="N29" s="20" t="str">
        <f t="shared" si="17"/>
        <v>C-VL3711-X90C4VBDC-VSAN-EPHEMERAL</v>
      </c>
      <c r="O29" s="20" t="str">
        <f t="shared" si="17"/>
        <v>C-VL3722-X90C4VBDC-VSAN-EPHEMERAL</v>
      </c>
      <c r="P29" s="20" t="str">
        <f t="shared" si="17"/>
        <v/>
      </c>
      <c r="Q29" s="20" t="str">
        <f t="shared" si="17"/>
        <v/>
      </c>
      <c r="R29" s="20" t="str">
        <f t="shared" si="17"/>
        <v/>
      </c>
      <c r="S29" s="20" t="str">
        <f t="shared" si="17"/>
        <v>C-VL3722-X90C4VBDC-VSAN-EPHEMERAL</v>
      </c>
      <c r="T29" s="20" t="str">
        <f t="shared" si="17"/>
        <v>C-VL3722-X90C4VBDC-VSAN-EPHEMERAL</v>
      </c>
      <c r="U29" s="20" t="str">
        <f t="shared" si="17"/>
        <v/>
      </c>
      <c r="V29" s="20" t="str">
        <f t="shared" si="17"/>
        <v/>
      </c>
      <c r="W29" s="20" t="str">
        <f t="shared" si="17"/>
        <v/>
      </c>
      <c r="X29" s="20" t="str">
        <f t="shared" si="17"/>
        <v/>
      </c>
      <c r="Y29" s="20" t="str">
        <f t="shared" si="17"/>
        <v/>
      </c>
      <c r="Z29" s="20" t="str">
        <f t="shared" si="17"/>
        <v/>
      </c>
      <c r="AA29" s="20" t="str">
        <f t="shared" si="17"/>
        <v>G-VL3711-X90G4VBDC-VSAN-EPHEMERAL</v>
      </c>
      <c r="AB29" s="20" t="str">
        <f t="shared" si="17"/>
        <v>G-VL3711-X90G4VBDC-VSAN-EPHEMERAL</v>
      </c>
      <c r="AC29" s="20" t="str">
        <f t="shared" si="17"/>
        <v/>
      </c>
      <c r="AD29" s="20" t="str">
        <f t="shared" si="17"/>
        <v>G-VL3711-X90G4VBDC-VSAN-EPHEMERAL</v>
      </c>
      <c r="AE29" s="20" t="str">
        <f t="shared" si="17"/>
        <v>G-VL3711-X90G4VBDC-VSAN-EPHEMERAL</v>
      </c>
      <c r="AF29" s="20" t="str">
        <f t="shared" si="17"/>
        <v/>
      </c>
      <c r="AG29" s="20" t="str">
        <f t="shared" si="17"/>
        <v/>
      </c>
      <c r="AH29" s="20" t="str">
        <f t="shared" si="17"/>
        <v/>
      </c>
      <c r="AI29" s="20" t="str">
        <f t="shared" si="17"/>
        <v/>
      </c>
      <c r="AJ29" s="20" t="str">
        <f t="shared" si="17"/>
        <v/>
      </c>
      <c r="AK29" s="20" t="str">
        <f t="shared" si="17"/>
        <v>P-VL0607-X90P2VBDC-VSAN-EPHEMERAL</v>
      </c>
    </row>
    <row r="30" spans="1:37" x14ac:dyDescent="0.25">
      <c r="A30" s="83"/>
      <c r="B30" s="83"/>
      <c r="C30" s="83"/>
      <c r="D30" s="20" t="str">
        <f>D16</f>
        <v>UPP-PDC3-C-VSI-ESXI-CVDS-TVL3720</v>
      </c>
      <c r="E30" s="20" t="str">
        <f t="shared" ref="E30:F30" si="18">E16</f>
        <v>UPP-PDC3-C-VSI-ESXI-CVDS-TVL3720</v>
      </c>
      <c r="F30" s="20" t="str">
        <f t="shared" si="18"/>
        <v>UPP-PDC3-C-VSI-ESXI-CVDS-TVL3720</v>
      </c>
      <c r="G30" s="20" t="str">
        <f t="shared" ref="G30:AK30" si="19">G16</f>
        <v>UPP-PDC3-C-VSI-ESXI-CVDS-TVL3720</v>
      </c>
      <c r="H30" s="20" t="str">
        <f t="shared" si="19"/>
        <v>UPP-PDC3-C-VSI-ESXI-CVDS-TVL3720</v>
      </c>
      <c r="I30" s="20" t="str">
        <f t="shared" si="19"/>
        <v>UPP-PDC3-C-VSI-ESXI-CVDS-TVL3720</v>
      </c>
      <c r="J30" s="20" t="str">
        <f t="shared" si="19"/>
        <v>UPP-PDC3-C-VSI-ESXI-CVDS-TVL3720</v>
      </c>
      <c r="K30" s="20" t="str">
        <f t="shared" si="19"/>
        <v>UPP-PDC3-C-VSI-ESXI-CVDS-TVL3720</v>
      </c>
      <c r="L30" s="20" t="str">
        <f t="shared" si="19"/>
        <v>UPP-PDC3-C-VSI-ESXI-CVDS-TVL3720</v>
      </c>
      <c r="M30" s="20" t="str">
        <f t="shared" si="19"/>
        <v>UPP-PDC3-C-VSI-ESXI-CVDS-TVL3720</v>
      </c>
      <c r="N30" s="20" t="str">
        <f t="shared" si="19"/>
        <v>UPP-PDC3-C-VSI-ESXI-CVDS-TVL3720</v>
      </c>
      <c r="O30" s="20" t="str">
        <f t="shared" si="19"/>
        <v>UPP-PDC3-C-VSI-ESXI-CVDS-TVL3720</v>
      </c>
      <c r="P30" s="20" t="str">
        <f t="shared" si="19"/>
        <v>UPP-PDC3-C-VSI-ESXI-CVDS-TVL3720</v>
      </c>
      <c r="Q30" s="20" t="str">
        <f t="shared" si="19"/>
        <v>UPP-PDC3-C-VSI-ESXI-CVDS-TVL3720</v>
      </c>
      <c r="R30" s="20" t="str">
        <f t="shared" si="19"/>
        <v>UPP-PDC3-C-VSI-ESXI-CVDS-TVL3720</v>
      </c>
      <c r="S30" s="20" t="str">
        <f t="shared" si="19"/>
        <v>UPP-PDC3-C-VSI-ESXI-CVDS-TVL3720</v>
      </c>
      <c r="T30" s="20" t="str">
        <f t="shared" si="19"/>
        <v>UPP-PDC3-C-VSI-ESXI-CVDS-TVL3720</v>
      </c>
      <c r="U30" s="20" t="str">
        <f t="shared" si="19"/>
        <v>UPP-PDC3-C-VSI-ESXI-CVDS-TVL3720</v>
      </c>
      <c r="V30" s="20" t="str">
        <f t="shared" si="19"/>
        <v>UPP-PDC3-C-VSI-ESXI-CVDS-TVL3720</v>
      </c>
      <c r="W30" s="20" t="str">
        <f t="shared" si="19"/>
        <v>UPP-PDC3-C-VSI-ESXI-CVDS-TVL3720</v>
      </c>
      <c r="X30" s="20" t="str">
        <f t="shared" si="19"/>
        <v>UPP-PDC3-C-VSI-ESXI-CVDS-TVL3720</v>
      </c>
      <c r="Y30" s="20" t="str">
        <f t="shared" si="19"/>
        <v>UPP-PDC3-C-VSI-ESXI-CVDS-TVL3720</v>
      </c>
      <c r="Z30" s="20" t="str">
        <f t="shared" si="19"/>
        <v>UPP-PDC3-C-VSI-ESXI-CVDS-TVL3720</v>
      </c>
      <c r="AA30" s="20" t="str">
        <f t="shared" si="19"/>
        <v>UPP-PDC3-G-VSI-ESXI-CVDS-TVL3720</v>
      </c>
      <c r="AB30" s="20" t="str">
        <f t="shared" si="19"/>
        <v>UPP-PDC3-G-VSI-ESXI-CVDS-TVL3720</v>
      </c>
      <c r="AC30" s="20" t="str">
        <f t="shared" si="19"/>
        <v/>
      </c>
      <c r="AD30" s="20" t="str">
        <f t="shared" si="19"/>
        <v/>
      </c>
      <c r="AE30" s="20" t="str">
        <f t="shared" si="19"/>
        <v/>
      </c>
      <c r="AF30" s="20" t="str">
        <f t="shared" si="19"/>
        <v>UPP-PDC3-K-VSI-ESXI-CVDS-TVL0608</v>
      </c>
      <c r="AG30" s="20" t="str">
        <f t="shared" si="19"/>
        <v>UPP-PDC3-K-VSI-ESXI-CVDS-TVL0608</v>
      </c>
      <c r="AH30" s="20" t="str">
        <f t="shared" si="19"/>
        <v>UPP-PDC3-K-VSI-ESXI-CVDS-TVL0608</v>
      </c>
      <c r="AI30" s="20" t="str">
        <f t="shared" si="19"/>
        <v>UPP-PDC3-K-VSI-ESXI-CVDS-TVL0608</v>
      </c>
      <c r="AJ30" s="20" t="str">
        <f t="shared" si="19"/>
        <v>UPP-PDC3-K-VSI-ESXI-CVDS-TVL0608</v>
      </c>
      <c r="AK30" s="20" t="str">
        <f t="shared" si="19"/>
        <v>UPP-PDC3-P-VSI-ESXI-CVDS-TVL0608</v>
      </c>
    </row>
    <row r="31" spans="1:37" x14ac:dyDescent="0.25">
      <c r="A31" s="83"/>
      <c r="B31" s="83"/>
      <c r="C31" s="83"/>
      <c r="D31" s="20" t="str">
        <f>D18</f>
        <v>TNP-PDC3-C-VSI-TVL3720</v>
      </c>
      <c r="E31" s="20" t="str">
        <f t="shared" ref="E31:F31" si="20">E18</f>
        <v>TNP-PDC3-C-VSI-TVL3720</v>
      </c>
      <c r="F31" s="20" t="str">
        <f t="shared" si="20"/>
        <v>TNP-PDC3-C-VSI-TVL3720</v>
      </c>
      <c r="G31" s="20" t="str">
        <f t="shared" ref="G31:AK31" si="21">G18</f>
        <v>TNP-PDC3-C-VSI-TVL3720</v>
      </c>
      <c r="H31" s="20" t="str">
        <f t="shared" si="21"/>
        <v>TNP-PDC3-C-VSI-TVL3720</v>
      </c>
      <c r="I31" s="20" t="str">
        <f t="shared" si="21"/>
        <v>TNP-PDC3-C-VSI-TVL3720</v>
      </c>
      <c r="J31" s="20" t="str">
        <f t="shared" si="21"/>
        <v>TNP-PDC3-C-VSI-TVL3720</v>
      </c>
      <c r="K31" s="20" t="str">
        <f t="shared" si="21"/>
        <v>TNP-PDC3-C-VSI-TVL3720</v>
      </c>
      <c r="L31" s="20" t="str">
        <f t="shared" si="21"/>
        <v>TNP-PDC3-C-VSI-TVL3720</v>
      </c>
      <c r="M31" s="20" t="str">
        <f t="shared" si="21"/>
        <v>TNP-PDC3-C-VSI-TVL3720</v>
      </c>
      <c r="N31" s="20" t="str">
        <f t="shared" si="21"/>
        <v>TNP-PDC3-C-VSI-TVL3720</v>
      </c>
      <c r="O31" s="20" t="str">
        <f t="shared" si="21"/>
        <v>TNP-PDC3-C-VSI-TVL3720</v>
      </c>
      <c r="P31" s="20" t="str">
        <f t="shared" si="21"/>
        <v>TNP-PDC3-C-VSI-TVL3720</v>
      </c>
      <c r="Q31" s="20" t="str">
        <f t="shared" si="21"/>
        <v>TNP-PDC3-C-VSI-TVL3720</v>
      </c>
      <c r="R31" s="20" t="str">
        <f t="shared" si="21"/>
        <v>TNP-PDC3-C-VSI-TVL3720</v>
      </c>
      <c r="S31" s="20" t="str">
        <f t="shared" si="21"/>
        <v>TNP-PDC3-C-VSI-TVL3720</v>
      </c>
      <c r="T31" s="20" t="str">
        <f t="shared" si="21"/>
        <v>TNP-PDC3-C-VSI-TVL3720</v>
      </c>
      <c r="U31" s="20" t="str">
        <f t="shared" si="21"/>
        <v>TNP-PDC3-C-VSI-TVL3720</v>
      </c>
      <c r="V31" s="20" t="str">
        <f t="shared" si="21"/>
        <v>TNP-PDC3-C-VSI-TVL3720</v>
      </c>
      <c r="W31" s="20" t="str">
        <f t="shared" si="21"/>
        <v>TNP-PDC3-C-VSI-TVL3720</v>
      </c>
      <c r="X31" s="20" t="str">
        <f t="shared" si="21"/>
        <v>TNP-PDC3-C-VSI-TVL3720</v>
      </c>
      <c r="Y31" s="20" t="str">
        <f t="shared" si="21"/>
        <v>TNP-PDC3-C-VSI-TVL3720</v>
      </c>
      <c r="Z31" s="20" t="str">
        <f t="shared" si="21"/>
        <v>TNP-PDC3-C-VSI-TVL3720</v>
      </c>
      <c r="AA31" s="20" t="str">
        <f t="shared" si="21"/>
        <v>TNP-PDC3-G-VSI-TVL3720</v>
      </c>
      <c r="AB31" s="20" t="str">
        <f t="shared" si="21"/>
        <v>TNP-PDC3-G-VSI-TVL3720</v>
      </c>
      <c r="AC31" s="20" t="str">
        <f t="shared" si="21"/>
        <v/>
      </c>
      <c r="AD31" s="20" t="str">
        <f t="shared" si="21"/>
        <v/>
      </c>
      <c r="AE31" s="20" t="str">
        <f t="shared" si="21"/>
        <v/>
      </c>
      <c r="AF31" s="20" t="str">
        <f t="shared" si="21"/>
        <v>TNP-PDC3-K-VSI-TVL0608</v>
      </c>
      <c r="AG31" s="20" t="str">
        <f t="shared" si="21"/>
        <v>TNP-PDC3-K-VSI-TVL0608</v>
      </c>
      <c r="AH31" s="20" t="str">
        <f t="shared" si="21"/>
        <v>TNP-PDC3-K-VSI-TVL0608</v>
      </c>
      <c r="AI31" s="20" t="str">
        <f t="shared" si="21"/>
        <v>TNP-PDC3-K-VSI-TVL0608</v>
      </c>
      <c r="AJ31" s="20" t="str">
        <f t="shared" si="21"/>
        <v>TNP-PDC3-K-VSI-TVL0608</v>
      </c>
      <c r="AK31" s="20" t="e">
        <f t="shared" si="21"/>
        <v>#VALUE!</v>
      </c>
    </row>
    <row r="32" spans="1:37" x14ac:dyDescent="0.25">
      <c r="A32" s="83"/>
      <c r="B32" s="83"/>
      <c r="C32" s="83"/>
      <c r="D32" s="20" t="s">
        <v>54</v>
      </c>
      <c r="E32" s="20" t="s">
        <v>54</v>
      </c>
      <c r="F32" s="20" t="s">
        <v>54</v>
      </c>
      <c r="G32" s="20" t="s">
        <v>54</v>
      </c>
      <c r="H32" s="20" t="s">
        <v>54</v>
      </c>
      <c r="I32" s="20" t="s">
        <v>54</v>
      </c>
      <c r="J32" s="20" t="s">
        <v>54</v>
      </c>
      <c r="K32" s="20" t="s">
        <v>54</v>
      </c>
      <c r="L32" s="20" t="s">
        <v>54</v>
      </c>
      <c r="M32" s="20" t="s">
        <v>54</v>
      </c>
      <c r="N32" s="20" t="s">
        <v>54</v>
      </c>
      <c r="O32" s="20" t="s">
        <v>54</v>
      </c>
      <c r="P32" s="20" t="s">
        <v>54</v>
      </c>
      <c r="Q32" s="20" t="s">
        <v>54</v>
      </c>
      <c r="R32" s="20" t="s">
        <v>54</v>
      </c>
      <c r="S32" s="20" t="s">
        <v>54</v>
      </c>
      <c r="T32" s="20" t="s">
        <v>54</v>
      </c>
      <c r="U32" s="20" t="s">
        <v>54</v>
      </c>
      <c r="V32" s="20" t="s">
        <v>54</v>
      </c>
      <c r="W32" s="20" t="s">
        <v>54</v>
      </c>
      <c r="X32" s="20" t="s">
        <v>54</v>
      </c>
      <c r="Y32" s="20" t="s">
        <v>54</v>
      </c>
      <c r="Z32" s="20" t="s">
        <v>54</v>
      </c>
      <c r="AA32" s="20" t="s">
        <v>54</v>
      </c>
      <c r="AB32" s="20" t="s">
        <v>54</v>
      </c>
      <c r="AC32" s="20" t="s">
        <v>54</v>
      </c>
      <c r="AD32" s="20" t="s">
        <v>54</v>
      </c>
      <c r="AE32" s="20" t="s">
        <v>54</v>
      </c>
      <c r="AF32" s="20" t="s">
        <v>54</v>
      </c>
      <c r="AG32" s="20" t="s">
        <v>54</v>
      </c>
      <c r="AH32" s="20" t="s">
        <v>54</v>
      </c>
      <c r="AI32" s="20" t="s">
        <v>54</v>
      </c>
      <c r="AJ32" s="20" t="s">
        <v>54</v>
      </c>
      <c r="AK32" s="20" t="s">
        <v>54</v>
      </c>
    </row>
    <row r="33" spans="1:37" x14ac:dyDescent="0.25">
      <c r="A33" s="83"/>
      <c r="B33" s="83"/>
      <c r="C33" s="83"/>
      <c r="D33" s="31">
        <f>VLOOKUP(D$2,DB!$C:$U,9,0)</f>
        <v>1</v>
      </c>
      <c r="E33" s="31">
        <f>VLOOKUP(E$2,DB!$C:$U,9,0)</f>
        <v>1</v>
      </c>
      <c r="F33" s="31">
        <f>VLOOKUP(F$2,DB!$C:$U,9,0)</f>
        <v>1</v>
      </c>
      <c r="G33" s="31">
        <f>VLOOKUP(G$2,DB!$C:$U,9,0)</f>
        <v>1</v>
      </c>
      <c r="H33" s="31">
        <f>VLOOKUP(H$2,DB!$C:$U,9,0)</f>
        <v>1</v>
      </c>
      <c r="I33" s="31">
        <f>VLOOKUP(I$2,DB!$C:$U,9,0)</f>
        <v>1</v>
      </c>
      <c r="J33" s="31">
        <f>VLOOKUP(J$2,DB!$C:$U,9,0)</f>
        <v>1</v>
      </c>
      <c r="K33" s="31">
        <f>VLOOKUP(K$2,DB!$C:$U,9,0)</f>
        <v>1</v>
      </c>
      <c r="L33" s="31">
        <f>VLOOKUP(L$2,DB!$C:$U,9,0)</f>
        <v>1</v>
      </c>
      <c r="M33" s="31">
        <f>VLOOKUP(M$2,DB!$C:$U,9,0)</f>
        <v>1</v>
      </c>
      <c r="N33" s="31">
        <f>VLOOKUP(N$2,DB!$C:$U,9,0)</f>
        <v>1</v>
      </c>
      <c r="O33" s="31">
        <f>VLOOKUP(O$2,DB!$C:$U,9,0)</f>
        <v>1</v>
      </c>
      <c r="P33" s="31">
        <f>VLOOKUP(P$2,DB!$C:$U,9,0)</f>
        <v>1</v>
      </c>
      <c r="Q33" s="31">
        <f>VLOOKUP(Q$2,DB!$C:$U,9,0)</f>
        <v>1</v>
      </c>
      <c r="R33" s="31">
        <f>VLOOKUP(R$2,DB!$C:$U,9,0)</f>
        <v>1</v>
      </c>
      <c r="S33" s="31">
        <f>VLOOKUP(S$2,DB!$C:$U,9,0)</f>
        <v>1</v>
      </c>
      <c r="T33" s="31">
        <f>VLOOKUP(T$2,DB!$C:$U,9,0)</f>
        <v>1</v>
      </c>
      <c r="U33" s="31">
        <f>VLOOKUP(U$2,DB!$C:$U,9,0)</f>
        <v>1</v>
      </c>
      <c r="V33" s="31">
        <f>VLOOKUP(V$2,DB!$C:$U,9,0)</f>
        <v>1</v>
      </c>
      <c r="W33" s="31">
        <f>VLOOKUP(W$2,DB!$C:$U,9,0)</f>
        <v>1</v>
      </c>
      <c r="X33" s="31">
        <f>VLOOKUP(X$2,DB!$C:$U,9,0)</f>
        <v>1</v>
      </c>
      <c r="Y33" s="31">
        <f>VLOOKUP(Y$2,DB!$C:$U,9,0)</f>
        <v>1</v>
      </c>
      <c r="Z33" s="31">
        <f>VLOOKUP(Z$2,DB!$C:$U,9,0)</f>
        <v>1</v>
      </c>
      <c r="AA33" s="31">
        <f>VLOOKUP(AA$2,DB!$C:$U,9,0)</f>
        <v>1</v>
      </c>
      <c r="AB33" s="31">
        <f>VLOOKUP(AB$2,DB!$C:$U,9,0)</f>
        <v>1</v>
      </c>
      <c r="AC33" s="31">
        <f>VLOOKUP(AC$2,DB!$C:$U,9,0)</f>
        <v>1</v>
      </c>
      <c r="AD33" s="31">
        <f>VLOOKUP(AD$2,DB!$C:$U,9,0)</f>
        <v>1</v>
      </c>
      <c r="AE33" s="31">
        <f>VLOOKUP(AE$2,DB!$C:$U,9,0)</f>
        <v>1</v>
      </c>
      <c r="AF33" s="31">
        <f>VLOOKUP(AF$2,DB!$C:$U,9,0)</f>
        <v>1</v>
      </c>
      <c r="AG33" s="31">
        <f>VLOOKUP(AG$2,DB!$C:$U,9,0)</f>
        <v>1</v>
      </c>
      <c r="AH33" s="31">
        <f>VLOOKUP(AH$2,DB!$C:$U,9,0)</f>
        <v>1</v>
      </c>
      <c r="AI33" s="31">
        <f>VLOOKUP(AI$2,DB!$C:$U,9,0)</f>
        <v>1</v>
      </c>
      <c r="AJ33" s="31">
        <f>VLOOKUP(AJ$2,DB!$C:$U,9,0)</f>
        <v>1</v>
      </c>
      <c r="AK33" s="31">
        <f>VLOOKUP(AK$2,DB!$C:$U,9,0)</f>
        <v>1</v>
      </c>
    </row>
    <row r="34" spans="1:37" x14ac:dyDescent="0.25">
      <c r="A34" s="14"/>
      <c r="B34" s="14"/>
      <c r="C34" s="1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6" spans="1:37" x14ac:dyDescent="0.25">
      <c r="A36" s="84" t="s">
        <v>55</v>
      </c>
      <c r="B36" s="83"/>
      <c r="C36" s="83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1:37" x14ac:dyDescent="0.25">
      <c r="A37" s="85"/>
      <c r="B37" s="83"/>
      <c r="C37" s="83"/>
      <c r="D37" s="22" t="s">
        <v>56</v>
      </c>
      <c r="E37" s="22" t="s">
        <v>56</v>
      </c>
      <c r="F37" s="22" t="s">
        <v>56</v>
      </c>
      <c r="G37" s="22" t="s">
        <v>56</v>
      </c>
      <c r="H37" s="22" t="s">
        <v>56</v>
      </c>
      <c r="I37" s="22" t="s">
        <v>56</v>
      </c>
      <c r="J37" s="22" t="s">
        <v>56</v>
      </c>
      <c r="K37" s="22" t="s">
        <v>56</v>
      </c>
      <c r="L37" s="22" t="s">
        <v>56</v>
      </c>
      <c r="M37" s="22" t="s">
        <v>56</v>
      </c>
      <c r="N37" s="22" t="s">
        <v>56</v>
      </c>
      <c r="O37" s="22" t="s">
        <v>56</v>
      </c>
      <c r="P37" s="22" t="s">
        <v>56</v>
      </c>
      <c r="Q37" s="22" t="s">
        <v>56</v>
      </c>
      <c r="R37" s="22" t="s">
        <v>56</v>
      </c>
      <c r="S37" s="22" t="s">
        <v>56</v>
      </c>
      <c r="T37" s="22" t="s">
        <v>56</v>
      </c>
      <c r="U37" s="22" t="s">
        <v>56</v>
      </c>
      <c r="V37" s="22" t="s">
        <v>56</v>
      </c>
      <c r="W37" s="22" t="s">
        <v>56</v>
      </c>
      <c r="X37" s="22" t="s">
        <v>56</v>
      </c>
      <c r="Y37" s="22" t="s">
        <v>56</v>
      </c>
      <c r="Z37" s="22" t="s">
        <v>56</v>
      </c>
      <c r="AA37" s="22" t="s">
        <v>56</v>
      </c>
      <c r="AB37" s="22" t="s">
        <v>56</v>
      </c>
      <c r="AC37" s="22" t="s">
        <v>56</v>
      </c>
      <c r="AD37" s="22" t="s">
        <v>56</v>
      </c>
      <c r="AE37" s="22" t="s">
        <v>56</v>
      </c>
      <c r="AF37" s="22" t="s">
        <v>56</v>
      </c>
      <c r="AG37" s="22" t="s">
        <v>56</v>
      </c>
      <c r="AH37" s="22" t="s">
        <v>56</v>
      </c>
      <c r="AI37" s="22" t="s">
        <v>56</v>
      </c>
      <c r="AJ37" s="22" t="s">
        <v>56</v>
      </c>
      <c r="AK37" s="22" t="s">
        <v>56</v>
      </c>
    </row>
    <row r="38" spans="1:37" x14ac:dyDescent="0.25">
      <c r="A38" s="85"/>
      <c r="B38" s="83"/>
      <c r="C38" s="83"/>
      <c r="D38" s="22" t="str">
        <f t="shared" ref="D38:F49" si="22">CONCATENATE($C21,D21)</f>
        <v>svs0901bdv.us.global.schwab.com</v>
      </c>
      <c r="E38" s="22" t="str">
        <f t="shared" si="22"/>
        <v>svs0901bdv.us.global.schwab.com</v>
      </c>
      <c r="F38" s="22" t="str">
        <f t="shared" si="22"/>
        <v>svs0901bdv.us.global.schwab.com</v>
      </c>
      <c r="G38" s="22" t="str">
        <f t="shared" ref="G38:AK38" si="23">CONCATENATE($C21,G21)</f>
        <v>svs0901bdv.us.global.schwab.com</v>
      </c>
      <c r="H38" s="22" t="str">
        <f t="shared" si="23"/>
        <v>svs0901bdv.us.global.schwab.com</v>
      </c>
      <c r="I38" s="22" t="str">
        <f t="shared" si="23"/>
        <v>svs0901bdv.us.global.schwab.com</v>
      </c>
      <c r="J38" s="22" t="str">
        <f t="shared" si="23"/>
        <v>svs0901bdv.us.global.schwab.com</v>
      </c>
      <c r="K38" s="22" t="str">
        <f t="shared" si="23"/>
        <v>svs0901bdv.us.global.schwab.com</v>
      </c>
      <c r="L38" s="22" t="str">
        <f t="shared" si="23"/>
        <v>svs0901bdv.us.global.schwab.com</v>
      </c>
      <c r="M38" s="22" t="str">
        <f t="shared" si="23"/>
        <v>svs0901bdv.us.global.schwab.com</v>
      </c>
      <c r="N38" s="22" t="str">
        <f t="shared" si="23"/>
        <v>svs0901bdv.us.global.schwab.com</v>
      </c>
      <c r="O38" s="22" t="str">
        <f t="shared" si="23"/>
        <v>svs0901bdv.us.global.schwab.com</v>
      </c>
      <c r="P38" s="22" t="str">
        <f t="shared" si="23"/>
        <v>svs0901bdv.us.global.schwab.com</v>
      </c>
      <c r="Q38" s="22" t="str">
        <f t="shared" si="23"/>
        <v>svs0901bdv.us.global.schwab.com</v>
      </c>
      <c r="R38" s="22" t="str">
        <f t="shared" si="23"/>
        <v>svs0901bdv.us.global.schwab.com</v>
      </c>
      <c r="S38" s="22" t="str">
        <f t="shared" si="23"/>
        <v>svs0901bdv.us.global.schwab.com</v>
      </c>
      <c r="T38" s="22" t="str">
        <f t="shared" si="23"/>
        <v>svs0901bdv.us.global.schwab.com</v>
      </c>
      <c r="U38" s="22" t="str">
        <f t="shared" si="23"/>
        <v>svs0901bdv.us.global.schwab.com</v>
      </c>
      <c r="V38" s="22" t="str">
        <f t="shared" si="23"/>
        <v>svs0901bdv.us.global.schwab.com</v>
      </c>
      <c r="W38" s="22" t="str">
        <f t="shared" si="23"/>
        <v>svs0901bdv.us.global.schwab.com</v>
      </c>
      <c r="X38" s="22" t="str">
        <f t="shared" si="23"/>
        <v>svs0901bdv.us.global.schwab.com</v>
      </c>
      <c r="Y38" s="22" t="str">
        <f t="shared" si="23"/>
        <v>svs0901bdv.us.global.schwab.com</v>
      </c>
      <c r="Z38" s="22" t="str">
        <f t="shared" si="23"/>
        <v>svs0901bdv.us.global.schwab.com</v>
      </c>
      <c r="AA38" s="22" t="str">
        <f t="shared" si="23"/>
        <v>svs0901bdv.us.global.schwab.com</v>
      </c>
      <c r="AB38" s="22" t="str">
        <f t="shared" si="23"/>
        <v>svs0901bdv.us.global.schwab.com</v>
      </c>
      <c r="AC38" s="22" t="str">
        <f t="shared" si="23"/>
        <v>svs0901bdv.us.global.schwab.com</v>
      </c>
      <c r="AD38" s="22" t="str">
        <f t="shared" si="23"/>
        <v>svs0901bdv.us.global.schwab.com</v>
      </c>
      <c r="AE38" s="22" t="str">
        <f t="shared" si="23"/>
        <v>svs0901bdv.us.global.schwab.com</v>
      </c>
      <c r="AF38" s="22" t="str">
        <f t="shared" si="23"/>
        <v>svs0901bdv.us.global.schwab.com</v>
      </c>
      <c r="AG38" s="22" t="str">
        <f t="shared" si="23"/>
        <v>svs0901bdv.us.global.schwab.com</v>
      </c>
      <c r="AH38" s="22" t="str">
        <f t="shared" si="23"/>
        <v>svs0901bdv.us.global.schwab.com</v>
      </c>
      <c r="AI38" s="22" t="str">
        <f t="shared" si="23"/>
        <v>svs0901bdv.us.global.schwab.com</v>
      </c>
      <c r="AJ38" s="22" t="str">
        <f t="shared" si="23"/>
        <v>svs0901bdv.us.global.schwab.com</v>
      </c>
      <c r="AK38" s="22" t="str">
        <f t="shared" si="23"/>
        <v>svs0901bdv.us.global.schwab.com</v>
      </c>
    </row>
    <row r="39" spans="1:37" x14ac:dyDescent="0.25">
      <c r="A39" s="85"/>
      <c r="B39" s="83"/>
      <c r="C39" s="83"/>
      <c r="D39" s="22" t="str">
        <f t="shared" si="22"/>
        <v>NURSERY-PDC3-C-M79</v>
      </c>
      <c r="E39" s="22" t="str">
        <f t="shared" ref="E39:F44" si="24">CONCATENATE($C22,E22)</f>
        <v>PDC3-C-DEV-DBV-MONGO-01</v>
      </c>
      <c r="F39" s="22" t="str">
        <f t="shared" si="24"/>
        <v>PDC3-C-DEV-DBV-MONGO-04</v>
      </c>
      <c r="G39" s="22" t="str">
        <f t="shared" ref="G39:AK39" si="25">CONCATENATE($C22,G22)</f>
        <v>PDC3-C-DEV-DBV-ORACLE-01</v>
      </c>
      <c r="H39" s="22" t="str">
        <f t="shared" si="25"/>
        <v>PDC3-C-DEV-DBV-SQL-01</v>
      </c>
      <c r="I39" s="22" t="str">
        <f t="shared" si="25"/>
        <v>PDC3-C-DEV-IMCP-02</v>
      </c>
      <c r="J39" s="22" t="str">
        <f t="shared" si="25"/>
        <v>PDC3-C-DEV-LNX-08</v>
      </c>
      <c r="K39" s="22" t="str">
        <f t="shared" si="25"/>
        <v>PDC3-C-DEV-LNX-09</v>
      </c>
      <c r="L39" s="22" t="str">
        <f t="shared" si="25"/>
        <v>PDC3-C-DEV-LNX-10</v>
      </c>
      <c r="M39" s="22" t="str">
        <f t="shared" si="25"/>
        <v>PDC3-C-DEV-MONGO-03</v>
      </c>
      <c r="N39" s="22" t="str">
        <f t="shared" si="25"/>
        <v>PDC3-C-DEV-REDIS-01</v>
      </c>
      <c r="O39" s="22" t="str">
        <f t="shared" si="25"/>
        <v>PDC3-C-DEV-RPS-02</v>
      </c>
      <c r="P39" s="22" t="str">
        <f t="shared" si="25"/>
        <v>PDC3-C-DEV-RPS-03</v>
      </c>
      <c r="Q39" s="22" t="str">
        <f t="shared" si="25"/>
        <v>PDC3-C-DEV-SQL-02</v>
      </c>
      <c r="R39" s="22" t="str">
        <f t="shared" si="25"/>
        <v>PDC3-C-DEV-WIN-08</v>
      </c>
      <c r="S39" s="22" t="str">
        <f t="shared" si="25"/>
        <v>PDC3-C-DEV-WIN-09</v>
      </c>
      <c r="T39" s="22" t="str">
        <f t="shared" si="25"/>
        <v>PDC3-C-DEV-WIN-10</v>
      </c>
      <c r="U39" s="22" t="str">
        <f t="shared" si="25"/>
        <v>PDC3-C-TEST-CXP-01</v>
      </c>
      <c r="V39" s="22" t="str">
        <f t="shared" si="25"/>
        <v>PDC3-C-TEST-OEMS-03</v>
      </c>
      <c r="W39" s="22" t="str">
        <f t="shared" si="25"/>
        <v>PDC3-C-TEST-TTSM-01</v>
      </c>
      <c r="X39" s="22" t="str">
        <f t="shared" si="25"/>
        <v>PDC3-C-TEST-TTSM-02</v>
      </c>
      <c r="Y39" s="22" t="str">
        <f t="shared" si="25"/>
        <v>PDC3-C-TEST-TTSM-03</v>
      </c>
      <c r="Z39" s="22" t="str">
        <f t="shared" si="25"/>
        <v>PDC3-C-TEST-TTSM-04</v>
      </c>
      <c r="AA39" s="22" t="str">
        <f t="shared" si="25"/>
        <v>PDC3-G-DEV-LNX-07</v>
      </c>
      <c r="AB39" s="22" t="str">
        <f t="shared" si="25"/>
        <v>PDC3-G-DEV-WIN-07</v>
      </c>
      <c r="AC39" s="22" t="str">
        <f t="shared" si="25"/>
        <v>PDC3-G-DEV-ZERTO-02</v>
      </c>
      <c r="AD39" s="22" t="str">
        <f t="shared" si="25"/>
        <v>PDC3-G-TEST-LNX-01</v>
      </c>
      <c r="AE39" s="22" t="str">
        <f t="shared" si="25"/>
        <v>PDC3-G-TEST-WIN-01</v>
      </c>
      <c r="AF39" s="22" t="str">
        <f t="shared" si="25"/>
        <v>PDC3-K-DEV-TDAPP-01</v>
      </c>
      <c r="AG39" s="22" t="str">
        <f t="shared" si="25"/>
        <v>PDC3-K-DEV-TDDB-01</v>
      </c>
      <c r="AH39" s="22" t="str">
        <f t="shared" si="25"/>
        <v>PDC3-K-TEST-LNX-01</v>
      </c>
      <c r="AI39" s="22" t="str">
        <f t="shared" si="25"/>
        <v>PDC3-K-TEST-TDDB-01</v>
      </c>
      <c r="AJ39" s="22" t="str">
        <f t="shared" si="25"/>
        <v>PDC3-K-TEST-WIN-01</v>
      </c>
      <c r="AK39" s="22" t="str">
        <f t="shared" si="25"/>
        <v>PDC3-P-DEV-MD-02</v>
      </c>
    </row>
    <row r="40" spans="1:37" x14ac:dyDescent="0.25">
      <c r="A40" s="85"/>
      <c r="B40" s="83"/>
      <c r="C40" s="83"/>
      <c r="D40" s="22" t="str">
        <f t="shared" si="22"/>
        <v>FALSE</v>
      </c>
      <c r="E40" s="22" t="str">
        <f t="shared" si="24"/>
        <v>FALSE</v>
      </c>
      <c r="F40" s="22" t="str">
        <f t="shared" si="24"/>
        <v>FALSE</v>
      </c>
      <c r="G40" s="22" t="str">
        <f t="shared" ref="G40:AK40" si="26">CONCATENATE($C23,G23)</f>
        <v>FALSE</v>
      </c>
      <c r="H40" s="22" t="str">
        <f t="shared" si="26"/>
        <v>FALSE</v>
      </c>
      <c r="I40" s="22" t="str">
        <f t="shared" si="26"/>
        <v>FALSE</v>
      </c>
      <c r="J40" s="22" t="str">
        <f t="shared" si="26"/>
        <v>FALSE</v>
      </c>
      <c r="K40" s="22" t="str">
        <f t="shared" si="26"/>
        <v>FALSE</v>
      </c>
      <c r="L40" s="22" t="str">
        <f t="shared" si="26"/>
        <v>FALSE</v>
      </c>
      <c r="M40" s="22" t="str">
        <f t="shared" si="26"/>
        <v>FALSE</v>
      </c>
      <c r="N40" s="22" t="str">
        <f t="shared" si="26"/>
        <v>FALSE</v>
      </c>
      <c r="O40" s="22" t="str">
        <f t="shared" si="26"/>
        <v>FALSE</v>
      </c>
      <c r="P40" s="22" t="str">
        <f t="shared" si="26"/>
        <v>FALSE</v>
      </c>
      <c r="Q40" s="22" t="str">
        <f t="shared" si="26"/>
        <v>FALSE</v>
      </c>
      <c r="R40" s="22" t="str">
        <f t="shared" si="26"/>
        <v>FALSE</v>
      </c>
      <c r="S40" s="22" t="str">
        <f t="shared" si="26"/>
        <v>FALSE</v>
      </c>
      <c r="T40" s="22" t="str">
        <f t="shared" si="26"/>
        <v>FALSE</v>
      </c>
      <c r="U40" s="22" t="str">
        <f t="shared" si="26"/>
        <v>FALSE</v>
      </c>
      <c r="V40" s="22" t="str">
        <f t="shared" si="26"/>
        <v>FALSE</v>
      </c>
      <c r="W40" s="22" t="str">
        <f t="shared" si="26"/>
        <v>FALSE</v>
      </c>
      <c r="X40" s="22" t="str">
        <f t="shared" si="26"/>
        <v>FALSE</v>
      </c>
      <c r="Y40" s="22" t="str">
        <f t="shared" si="26"/>
        <v>FALSE</v>
      </c>
      <c r="Z40" s="22" t="str">
        <f t="shared" si="26"/>
        <v>FALSE</v>
      </c>
      <c r="AA40" s="22" t="str">
        <f t="shared" si="26"/>
        <v>FALSE</v>
      </c>
      <c r="AB40" s="22" t="str">
        <f t="shared" si="26"/>
        <v>FALSE</v>
      </c>
      <c r="AC40" s="22" t="str">
        <f t="shared" si="26"/>
        <v>TRUE</v>
      </c>
      <c r="AD40" s="22" t="str">
        <f t="shared" si="26"/>
        <v>FALSE</v>
      </c>
      <c r="AE40" s="22" t="str">
        <f t="shared" si="26"/>
        <v>FALSE</v>
      </c>
      <c r="AF40" s="22" t="str">
        <f t="shared" si="26"/>
        <v>FALSE</v>
      </c>
      <c r="AG40" s="22" t="str">
        <f t="shared" si="26"/>
        <v>FALSE</v>
      </c>
      <c r="AH40" s="22" t="str">
        <f t="shared" si="26"/>
        <v>FALSE</v>
      </c>
      <c r="AI40" s="22" t="str">
        <f t="shared" si="26"/>
        <v>FALSE</v>
      </c>
      <c r="AJ40" s="22" t="str">
        <f t="shared" si="26"/>
        <v>FALSE</v>
      </c>
      <c r="AK40" s="22" t="str">
        <f t="shared" si="26"/>
        <v>FALSE</v>
      </c>
    </row>
    <row r="41" spans="1:37" x14ac:dyDescent="0.25">
      <c r="A41" s="85"/>
      <c r="B41" s="83"/>
      <c r="C41" s="83"/>
      <c r="D41" s="22" t="str">
        <f t="shared" si="22"/>
        <v>X90C4VBDC</v>
      </c>
      <c r="E41" s="22" t="str">
        <f t="shared" si="24"/>
        <v>X90C4VBDC</v>
      </c>
      <c r="F41" s="22" t="str">
        <f t="shared" si="24"/>
        <v>X90C4VBDC</v>
      </c>
      <c r="G41" s="22" t="str">
        <f t="shared" ref="G41:AK41" si="27">CONCATENATE($C24,G24)</f>
        <v>X90C4VBDC</v>
      </c>
      <c r="H41" s="22" t="str">
        <f t="shared" si="27"/>
        <v>X90C4VBDC</v>
      </c>
      <c r="I41" s="22" t="str">
        <f t="shared" si="27"/>
        <v>X90C4VBDC</v>
      </c>
      <c r="J41" s="22" t="str">
        <f t="shared" si="27"/>
        <v>X90C4VBDC</v>
      </c>
      <c r="K41" s="22" t="str">
        <f t="shared" si="27"/>
        <v>X90C4VBDC</v>
      </c>
      <c r="L41" s="22" t="str">
        <f t="shared" si="27"/>
        <v>X90C4VBDC</v>
      </c>
      <c r="M41" s="22" t="str">
        <f t="shared" si="27"/>
        <v>X90C4VBDC</v>
      </c>
      <c r="N41" s="22" t="str">
        <f t="shared" si="27"/>
        <v>X90C4VBDC</v>
      </c>
      <c r="O41" s="22" t="str">
        <f t="shared" si="27"/>
        <v>X90C4VBDC</v>
      </c>
      <c r="P41" s="22" t="str">
        <f t="shared" si="27"/>
        <v>X90C4VBDC</v>
      </c>
      <c r="Q41" s="22" t="str">
        <f t="shared" si="27"/>
        <v>X90C4VBDC</v>
      </c>
      <c r="R41" s="22" t="str">
        <f t="shared" si="27"/>
        <v>X90C4VBDC</v>
      </c>
      <c r="S41" s="22" t="str">
        <f t="shared" si="27"/>
        <v>X90C4VBDC</v>
      </c>
      <c r="T41" s="22" t="str">
        <f t="shared" si="27"/>
        <v>X90C4VBDC</v>
      </c>
      <c r="U41" s="22" t="str">
        <f t="shared" si="27"/>
        <v>X90C4VBDC</v>
      </c>
      <c r="V41" s="22" t="str">
        <f t="shared" si="27"/>
        <v>X90C4VBDC</v>
      </c>
      <c r="W41" s="22" t="str">
        <f t="shared" si="27"/>
        <v>X90C4VBDC</v>
      </c>
      <c r="X41" s="22" t="str">
        <f t="shared" si="27"/>
        <v>X90C4VBDC</v>
      </c>
      <c r="Y41" s="22" t="str">
        <f t="shared" si="27"/>
        <v>X90C4VBDC</v>
      </c>
      <c r="Z41" s="22" t="str">
        <f t="shared" si="27"/>
        <v>X90C4VBDC</v>
      </c>
      <c r="AA41" s="22" t="str">
        <f t="shared" si="27"/>
        <v>X90G4VBDC</v>
      </c>
      <c r="AB41" s="22" t="str">
        <f t="shared" si="27"/>
        <v>X90G4VBDC</v>
      </c>
      <c r="AC41" s="22" t="str">
        <f t="shared" si="27"/>
        <v>X90G4VBDC</v>
      </c>
      <c r="AD41" s="22" t="str">
        <f t="shared" si="27"/>
        <v>X90G4VBDC</v>
      </c>
      <c r="AE41" s="22" t="str">
        <f t="shared" si="27"/>
        <v>X90G4VBDC</v>
      </c>
      <c r="AF41" s="22" t="str">
        <f t="shared" si="27"/>
        <v>X90K2VBDC</v>
      </c>
      <c r="AG41" s="22" t="str">
        <f t="shared" si="27"/>
        <v>X90K2VBDC</v>
      </c>
      <c r="AH41" s="22" t="str">
        <f t="shared" si="27"/>
        <v>X90K2VBDC</v>
      </c>
      <c r="AI41" s="22" t="str">
        <f t="shared" si="27"/>
        <v>X90K2VBDC</v>
      </c>
      <c r="AJ41" s="22" t="str">
        <f t="shared" si="27"/>
        <v>X90K2VBDC</v>
      </c>
      <c r="AK41" s="22" t="str">
        <f t="shared" si="27"/>
        <v>X90P2VBDC</v>
      </c>
    </row>
    <row r="42" spans="1:37" x14ac:dyDescent="0.25">
      <c r="A42" s="85"/>
      <c r="B42" s="83"/>
      <c r="C42" s="83"/>
      <c r="D42" s="22" t="str">
        <f t="shared" si="22"/>
        <v>FALSE</v>
      </c>
      <c r="E42" s="22" t="str">
        <f t="shared" si="24"/>
        <v>FALSE</v>
      </c>
      <c r="F42" s="22" t="str">
        <f t="shared" si="24"/>
        <v>FALSE</v>
      </c>
      <c r="G42" s="22" t="str">
        <f t="shared" ref="G42:AK42" si="28">CONCATENATE($C25,G25)</f>
        <v>FALSE</v>
      </c>
      <c r="H42" s="22" t="str">
        <f t="shared" si="28"/>
        <v>FALSE</v>
      </c>
      <c r="I42" s="22" t="str">
        <f t="shared" si="28"/>
        <v>FALSE</v>
      </c>
      <c r="J42" s="22" t="str">
        <f t="shared" si="28"/>
        <v>FALSE</v>
      </c>
      <c r="K42" s="22" t="str">
        <f t="shared" si="28"/>
        <v>FALSE</v>
      </c>
      <c r="L42" s="22" t="str">
        <f t="shared" si="28"/>
        <v>FALSE</v>
      </c>
      <c r="M42" s="22" t="str">
        <f t="shared" si="28"/>
        <v>FALSE</v>
      </c>
      <c r="N42" s="22" t="str">
        <f t="shared" si="28"/>
        <v>FALSE</v>
      </c>
      <c r="O42" s="22" t="str">
        <f t="shared" si="28"/>
        <v>FALSE</v>
      </c>
      <c r="P42" s="22" t="str">
        <f t="shared" si="28"/>
        <v>FALSE</v>
      </c>
      <c r="Q42" s="22" t="str">
        <f t="shared" si="28"/>
        <v>FALSE</v>
      </c>
      <c r="R42" s="22" t="str">
        <f t="shared" si="28"/>
        <v>FALSE</v>
      </c>
      <c r="S42" s="22" t="str">
        <f t="shared" si="28"/>
        <v>FALSE</v>
      </c>
      <c r="T42" s="22" t="str">
        <f t="shared" si="28"/>
        <v>FALSE</v>
      </c>
      <c r="U42" s="22" t="str">
        <f t="shared" si="28"/>
        <v>FALSE</v>
      </c>
      <c r="V42" s="22" t="str">
        <f t="shared" si="28"/>
        <v>FALSE</v>
      </c>
      <c r="W42" s="22" t="str">
        <f t="shared" si="28"/>
        <v>FALSE</v>
      </c>
      <c r="X42" s="22" t="str">
        <f t="shared" si="28"/>
        <v>FALSE</v>
      </c>
      <c r="Y42" s="22" t="str">
        <f t="shared" si="28"/>
        <v>FALSE</v>
      </c>
      <c r="Z42" s="22" t="str">
        <f t="shared" si="28"/>
        <v>FALSE</v>
      </c>
      <c r="AA42" s="22" t="str">
        <f t="shared" si="28"/>
        <v>FALSE</v>
      </c>
      <c r="AB42" s="22" t="str">
        <f t="shared" si="28"/>
        <v>FALSE</v>
      </c>
      <c r="AC42" s="22" t="str">
        <f t="shared" si="28"/>
        <v>TRUE</v>
      </c>
      <c r="AD42" s="22" t="str">
        <f t="shared" si="28"/>
        <v>FALSE</v>
      </c>
      <c r="AE42" s="22" t="str">
        <f t="shared" si="28"/>
        <v>FALSE</v>
      </c>
      <c r="AF42" s="22" t="str">
        <f t="shared" si="28"/>
        <v>FALSE</v>
      </c>
      <c r="AG42" s="22" t="str">
        <f t="shared" si="28"/>
        <v>FALSE</v>
      </c>
      <c r="AH42" s="22" t="str">
        <f t="shared" si="28"/>
        <v>FALSE</v>
      </c>
      <c r="AI42" s="22" t="str">
        <f t="shared" si="28"/>
        <v>FALSE</v>
      </c>
      <c r="AJ42" s="22" t="str">
        <f t="shared" si="28"/>
        <v>FALSE</v>
      </c>
      <c r="AK42" s="22" t="str">
        <f t="shared" si="28"/>
        <v>FALSE</v>
      </c>
    </row>
    <row r="43" spans="1:37" x14ac:dyDescent="0.25">
      <c r="A43" s="85"/>
      <c r="B43" s="83"/>
      <c r="C43" s="83"/>
      <c r="D43" s="22" t="str">
        <f t="shared" si="22"/>
        <v>C-VL3721-X90C4VBDC-MGMT-EPHEMERAL</v>
      </c>
      <c r="E43" s="22" t="str">
        <f t="shared" si="24"/>
        <v>C-VL3710-X90C4VBDC-MGMT-EPHEMERAL</v>
      </c>
      <c r="F43" s="22" t="str">
        <f t="shared" si="24"/>
        <v>C-VL3721-X90C4VBDC-MGMT-EPHEMERAL</v>
      </c>
      <c r="G43" s="22" t="str">
        <f t="shared" ref="G43:AK43" si="29">CONCATENATE($C26,G26)</f>
        <v>C-VL3710-X90C4VBDC-MGMT-EPHEMERAL</v>
      </c>
      <c r="H43" s="22" t="str">
        <f t="shared" si="29"/>
        <v>C-VL3710-X90C4VBDC-MGMT-EPHEMERAL</v>
      </c>
      <c r="I43" s="22" t="str">
        <f t="shared" si="29"/>
        <v>C-VL3721-X90C4VBDC-MGMT-EPHEMERAL</v>
      </c>
      <c r="J43" s="22" t="str">
        <f t="shared" si="29"/>
        <v>C-VL3710-X90C4VBDC-MGMT-EPHEMERAL</v>
      </c>
      <c r="K43" s="22" t="str">
        <f t="shared" si="29"/>
        <v>C-VL3721-X90C4VBDC-MGMT-EPHEMERAL</v>
      </c>
      <c r="L43" s="22" t="str">
        <f t="shared" si="29"/>
        <v>C-VL3721-X90C4VBDC-MGMT-EPHEMERAL</v>
      </c>
      <c r="M43" s="22" t="str">
        <f t="shared" si="29"/>
        <v>C-VL3721-X90C4VBDC-MGMT-EPHEMERAL</v>
      </c>
      <c r="N43" s="22" t="str">
        <f t="shared" si="29"/>
        <v>C-VL3710-X90C4VBDC-MGMT-EPHEMERAL</v>
      </c>
      <c r="O43" s="22" t="str">
        <f t="shared" si="29"/>
        <v>C-VL3721-X90C4VBDC-MGMT-EPHEMERAL</v>
      </c>
      <c r="P43" s="22" t="str">
        <f t="shared" si="29"/>
        <v>C-VL3721-X90C4VBDC-MGMT-EPHEMERAL</v>
      </c>
      <c r="Q43" s="22" t="str">
        <f t="shared" si="29"/>
        <v>C-VL3710-X90C4VBDC-MGMT-EPHEMERAL</v>
      </c>
      <c r="R43" s="22" t="str">
        <f t="shared" si="29"/>
        <v>C-VL3710-X90C4VBDC-MGMT-EPHEMERAL</v>
      </c>
      <c r="S43" s="22" t="str">
        <f t="shared" si="29"/>
        <v>C-VL3721-X90C4VBDC-MGMT-EPHEMERAL</v>
      </c>
      <c r="T43" s="22" t="str">
        <f t="shared" si="29"/>
        <v>C-VL3721-X90C4VBDC-MGMT-EPHEMERAL</v>
      </c>
      <c r="U43" s="22" t="str">
        <f t="shared" si="29"/>
        <v>C-VL3710-X90C4VBDC-MGMT-EPHEMERAL</v>
      </c>
      <c r="V43" s="22" t="str">
        <f t="shared" si="29"/>
        <v>C-VL3721-X90C4VBDC-MGMT-EPHEMERAL</v>
      </c>
      <c r="W43" s="22" t="str">
        <f t="shared" si="29"/>
        <v>C-VL3710-X90C4VBDC-MGMT-EPHEMERAL</v>
      </c>
      <c r="X43" s="22" t="str">
        <f t="shared" si="29"/>
        <v>C-VL3710-X90C4VBDC-MGMT-EPHEMERAL</v>
      </c>
      <c r="Y43" s="22" t="str">
        <f t="shared" si="29"/>
        <v>C-VL3721-X90C4VBDC-MGMT-EPHEMERAL</v>
      </c>
      <c r="Z43" s="22" t="str">
        <f t="shared" si="29"/>
        <v>C-VL3721-X90C4VBDC-MGMT-EPHEMERAL</v>
      </c>
      <c r="AA43" s="22" t="str">
        <f t="shared" si="29"/>
        <v>G-VL3710-X90G4VBDC-MGMT-EPHEMERAL</v>
      </c>
      <c r="AB43" s="22" t="str">
        <f t="shared" si="29"/>
        <v>G-VL3710-X90G4VBDC-MGMT-EPHEMERAL</v>
      </c>
      <c r="AC43" s="22" t="str">
        <f t="shared" si="29"/>
        <v>G-VL3710-X90G4VBDC-MGMT-EPHEMERAL</v>
      </c>
      <c r="AD43" s="22" t="str">
        <f t="shared" si="29"/>
        <v>G-VL3710-X90G4VBDC-MGMT-EPHEMERAL</v>
      </c>
      <c r="AE43" s="22" t="str">
        <f t="shared" si="29"/>
        <v>G-VL3710-X90G4VBDC-MGMT-EPHEMERAL</v>
      </c>
      <c r="AF43" s="22" t="str">
        <f t="shared" si="29"/>
        <v>K-VL0605-X90K2VBDC-MGMT-EPHEMERAL</v>
      </c>
      <c r="AG43" s="22" t="str">
        <f t="shared" si="29"/>
        <v>K-VL0605-X90K2VBDC-MGMT-EPHEMERAL</v>
      </c>
      <c r="AH43" s="22" t="str">
        <f t="shared" si="29"/>
        <v>K-VL0605-X90K2VBDC-MGMT-EPHEMERAL</v>
      </c>
      <c r="AI43" s="22" t="str">
        <f t="shared" si="29"/>
        <v>K-VL0605-X90K2VBDC-MGMT-EPHEMERAL</v>
      </c>
      <c r="AJ43" s="22" t="str">
        <f t="shared" si="29"/>
        <v>K-VL0605-X90K2VBDC-MGMT-EPHEMERAL</v>
      </c>
      <c r="AK43" s="22" t="str">
        <f t="shared" si="29"/>
        <v>P-VL0605-X90P2VBDC-MGMT-EPHEMERAL</v>
      </c>
    </row>
    <row r="44" spans="1:37" x14ac:dyDescent="0.25">
      <c r="A44" s="85"/>
      <c r="B44" s="83"/>
      <c r="C44" s="83"/>
      <c r="D44" s="22" t="str">
        <f t="shared" si="22"/>
        <v>C-VL3719-X90C4VBDC-VMOTION-A-EPHEMERAL</v>
      </c>
      <c r="E44" s="22" t="str">
        <f t="shared" si="24"/>
        <v>C-VL3712-X90C4VBDC-VMOTION-A-EPHEMERAL</v>
      </c>
      <c r="F44" s="22" t="str">
        <f t="shared" si="24"/>
        <v>C-VL3719-X90C4VBDC-VMOTION-A-EPHEMERAL</v>
      </c>
      <c r="G44" s="22" t="str">
        <f t="shared" ref="G44:AK44" si="30">CONCATENATE($C27,G27)</f>
        <v>C-VL3712-X90C4VBDC-VMOTION-A-EPHEMERAL</v>
      </c>
      <c r="H44" s="22" t="str">
        <f t="shared" si="30"/>
        <v>C-VL3712-X90C4VBDC-VMOTION-A-EPHEMERAL</v>
      </c>
      <c r="I44" s="22" t="str">
        <f t="shared" si="30"/>
        <v>C-VL3719-X90C4VBDC-VMOTION-A-EPHEMERAL</v>
      </c>
      <c r="J44" s="22" t="str">
        <f t="shared" si="30"/>
        <v>C-VL3712-X90C4VBDC-VMOTION-A-EPHEMERAL</v>
      </c>
      <c r="K44" s="22" t="str">
        <f t="shared" si="30"/>
        <v>C-VL3719-X90C4VBDC-VMOTION-A-EPHEMERAL</v>
      </c>
      <c r="L44" s="22" t="str">
        <f t="shared" si="30"/>
        <v>C-VL3719-X90C4VBDC-VMOTION-A-EPHEMERAL</v>
      </c>
      <c r="M44" s="22" t="str">
        <f t="shared" si="30"/>
        <v>C-VL3719-X90C4VBDC-VMOTION-A-EPHEMERAL</v>
      </c>
      <c r="N44" s="22" t="str">
        <f t="shared" si="30"/>
        <v>C-VL3712-X90C4VBDC-VMOTION-A-EPHEMERAL</v>
      </c>
      <c r="O44" s="22" t="str">
        <f t="shared" si="30"/>
        <v>C-VL3719-X90C4VBDC-VMOTION-A-EPHEMERAL</v>
      </c>
      <c r="P44" s="22" t="str">
        <f t="shared" si="30"/>
        <v>C-VL3719-X90C4VBDC-VMOTION-A-EPHEMERAL</v>
      </c>
      <c r="Q44" s="22" t="str">
        <f t="shared" si="30"/>
        <v>C-VL3712-X90C4VBDC-VMOTION-A-EPHEMERAL</v>
      </c>
      <c r="R44" s="22" t="str">
        <f t="shared" si="30"/>
        <v>C-VL3712-X90C4VBDC-VMOTION-A-EPHEMERAL</v>
      </c>
      <c r="S44" s="22" t="str">
        <f t="shared" si="30"/>
        <v>C-VL3719-X90C4VBDC-VMOTION-A-EPHEMERAL</v>
      </c>
      <c r="T44" s="22" t="str">
        <f t="shared" si="30"/>
        <v>C-VL3719-X90C4VBDC-VMOTION-A-EPHEMERAL</v>
      </c>
      <c r="U44" s="22" t="str">
        <f t="shared" si="30"/>
        <v>C-VL3712-X90C4VBDC-VMOTION-A-EPHEMERAL</v>
      </c>
      <c r="V44" s="22" t="str">
        <f t="shared" si="30"/>
        <v>C-VL3719-X90C4VBDC-VMOTION-A-EPHEMERAL</v>
      </c>
      <c r="W44" s="22" t="str">
        <f t="shared" si="30"/>
        <v>C-VL3712-X90C4VBDC-VMOTION-A-EPHEMERAL</v>
      </c>
      <c r="X44" s="22" t="str">
        <f t="shared" si="30"/>
        <v>C-VL3712-X90C4VBDC-VMOTION-A-EPHEMERAL</v>
      </c>
      <c r="Y44" s="22" t="str">
        <f t="shared" si="30"/>
        <v>C-VL3719-X90C4VBDC-VMOTION-A-EPHEMERAL</v>
      </c>
      <c r="Z44" s="22" t="str">
        <f t="shared" si="30"/>
        <v>C-VL3719-X90C4VBDC-VMOTION-A-EPHEMERAL</v>
      </c>
      <c r="AA44" s="22" t="str">
        <f t="shared" si="30"/>
        <v>G-VL3712-X90G4VBDC-VMOTION-A-EPHEMERAL</v>
      </c>
      <c r="AB44" s="22" t="str">
        <f t="shared" si="30"/>
        <v>G-VL3712-X90G4VBDC-VMOTION-A-EPHEMERAL</v>
      </c>
      <c r="AC44" s="22" t="str">
        <f t="shared" si="30"/>
        <v>G-VL3712-X90G4VBDC-VMOTION-A-EPHEMERAL</v>
      </c>
      <c r="AD44" s="22" t="str">
        <f t="shared" si="30"/>
        <v>G-VL3712-X90G4VBDC-VMOTION-A-EPHEMERAL</v>
      </c>
      <c r="AE44" s="22" t="str">
        <f t="shared" si="30"/>
        <v>G-VL3712-X90G4VBDC-VMOTION-A-EPHEMERAL</v>
      </c>
      <c r="AF44" s="22" t="str">
        <f t="shared" si="30"/>
        <v>K-VL0607-X90K2VBDC-VMOTION-A-EPHEMERAL</v>
      </c>
      <c r="AG44" s="22" t="str">
        <f t="shared" si="30"/>
        <v>K-VL0607-X90K2VBDC-VMOTION-A-EPHEMERAL</v>
      </c>
      <c r="AH44" s="22" t="str">
        <f t="shared" si="30"/>
        <v>K-VL0607-X90K2VBDC-VMOTION-A-EPHEMERAL</v>
      </c>
      <c r="AI44" s="22" t="str">
        <f t="shared" si="30"/>
        <v>K-VL0607-X90K2VBDC-VMOTION-A-EPHEMERAL</v>
      </c>
      <c r="AJ44" s="22" t="str">
        <f t="shared" si="30"/>
        <v>K-VL0607-X90K2VBDC-VMOTION-A-EPHEMERAL</v>
      </c>
      <c r="AK44" s="22" t="str">
        <f t="shared" si="30"/>
        <v>P-VL0606-X90P2VBDC-VMOTION-A-EPHEMERAL</v>
      </c>
    </row>
    <row r="45" spans="1:37" x14ac:dyDescent="0.25">
      <c r="A45" s="85"/>
      <c r="B45" s="83"/>
      <c r="C45" s="83"/>
      <c r="D45" s="22" t="str">
        <f t="shared" si="22"/>
        <v>C-VL3719-X90C4VBDC-VMOTION-B-EPHEMERAL</v>
      </c>
      <c r="E45" s="22" t="str">
        <f t="shared" ref="E45:F50" si="31">CONCATENATE($C28,E28)</f>
        <v>C-VL3712-X90C4VBDC-VMOTION-B-EPHEMERAL</v>
      </c>
      <c r="F45" s="22" t="str">
        <f t="shared" si="31"/>
        <v>C-VL3719-X90C4VBDC-VMOTION-B-EPHEMERAL</v>
      </c>
      <c r="G45" s="22" t="str">
        <f t="shared" ref="G45:AK45" si="32">CONCATENATE($C28,G28)</f>
        <v>C-VL3712-X90C4VBDC-VMOTION-B-EPHEMERAL</v>
      </c>
      <c r="H45" s="22" t="str">
        <f t="shared" si="32"/>
        <v>C-VL3712-X90C4VBDC-VMOTION-B-EPHEMERAL</v>
      </c>
      <c r="I45" s="22" t="str">
        <f t="shared" si="32"/>
        <v>C-VL3719-X90C4VBDC-VMOTION-B-EPHEMERAL</v>
      </c>
      <c r="J45" s="22" t="str">
        <f t="shared" si="32"/>
        <v>C-VL3712-X90C4VBDC-VMOTION-B-EPHEMERAL</v>
      </c>
      <c r="K45" s="22" t="str">
        <f t="shared" si="32"/>
        <v>C-VL3719-X90C4VBDC-VMOTION-B-EPHEMERAL</v>
      </c>
      <c r="L45" s="22" t="str">
        <f t="shared" si="32"/>
        <v>C-VL3719-X90C4VBDC-VMOTION-B-EPHEMERAL</v>
      </c>
      <c r="M45" s="22" t="str">
        <f t="shared" si="32"/>
        <v>C-VL3719-X90C4VBDC-VMOTION-B-EPHEMERAL</v>
      </c>
      <c r="N45" s="22" t="str">
        <f t="shared" si="32"/>
        <v>C-VL3712-X90C4VBDC-VMOTION-B-EPHEMERAL</v>
      </c>
      <c r="O45" s="22" t="str">
        <f t="shared" si="32"/>
        <v>C-VL3719-X90C4VBDC-VMOTION-B-EPHEMERAL</v>
      </c>
      <c r="P45" s="22" t="str">
        <f t="shared" si="32"/>
        <v>C-VL3719-X90C4VBDC-VMOTION-B-EPHEMERAL</v>
      </c>
      <c r="Q45" s="22" t="str">
        <f t="shared" si="32"/>
        <v>C-VL3712-X90C4VBDC-VMOTION-B-EPHEMERAL</v>
      </c>
      <c r="R45" s="22" t="str">
        <f t="shared" si="32"/>
        <v>C-VL3712-X90C4VBDC-VMOTION-B-EPHEMERAL</v>
      </c>
      <c r="S45" s="22" t="str">
        <f t="shared" si="32"/>
        <v>C-VL3719-X90C4VBDC-VMOTION-B-EPHEMERAL</v>
      </c>
      <c r="T45" s="22" t="str">
        <f t="shared" si="32"/>
        <v>C-VL3719-X90C4VBDC-VMOTION-B-EPHEMERAL</v>
      </c>
      <c r="U45" s="22" t="str">
        <f t="shared" si="32"/>
        <v>C-VL3712-X90C4VBDC-VMOTION-B-EPHEMERAL</v>
      </c>
      <c r="V45" s="22" t="str">
        <f t="shared" si="32"/>
        <v>C-VL3719-X90C4VBDC-VMOTION-B-EPHEMERAL</v>
      </c>
      <c r="W45" s="22" t="str">
        <f t="shared" si="32"/>
        <v>C-VL3712-X90C4VBDC-VMOTION-B-EPHEMERAL</v>
      </c>
      <c r="X45" s="22" t="str">
        <f t="shared" si="32"/>
        <v>C-VL3712-X90C4VBDC-VMOTION-B-EPHEMERAL</v>
      </c>
      <c r="Y45" s="22" t="str">
        <f t="shared" si="32"/>
        <v>C-VL3719-X90C4VBDC-VMOTION-B-EPHEMERAL</v>
      </c>
      <c r="Z45" s="22" t="str">
        <f t="shared" si="32"/>
        <v>C-VL3719-X90C4VBDC-VMOTION-B-EPHEMERAL</v>
      </c>
      <c r="AA45" s="22" t="str">
        <f t="shared" si="32"/>
        <v>G-VL3712-X90G4VBDC-VMOTION-B-EPHEMERAL</v>
      </c>
      <c r="AB45" s="22" t="str">
        <f t="shared" si="32"/>
        <v>G-VL3712-X90G4VBDC-VMOTION-B-EPHEMERAL</v>
      </c>
      <c r="AC45" s="22" t="str">
        <f t="shared" si="32"/>
        <v>G-VL3712-X90G4VBDC-VMOTION-B-EPHEMERAL</v>
      </c>
      <c r="AD45" s="22" t="str">
        <f t="shared" si="32"/>
        <v>G-VL3712-X90G4VBDC-VMOTION-B-EPHEMERAL</v>
      </c>
      <c r="AE45" s="22" t="str">
        <f t="shared" si="32"/>
        <v>G-VL3712-X90G4VBDC-VMOTION-B-EPHEMERAL</v>
      </c>
      <c r="AF45" s="22" t="str">
        <f t="shared" si="32"/>
        <v>K-VL0607-X90K2VBDC-VMOTION-B-EPHEMERAL</v>
      </c>
      <c r="AG45" s="22" t="str">
        <f t="shared" si="32"/>
        <v>K-VL0607-X90K2VBDC-VMOTION-B-EPHEMERAL</v>
      </c>
      <c r="AH45" s="22" t="str">
        <f t="shared" si="32"/>
        <v>K-VL0607-X90K2VBDC-VMOTION-B-EPHEMERAL</v>
      </c>
      <c r="AI45" s="22" t="str">
        <f t="shared" si="32"/>
        <v>K-VL0607-X90K2VBDC-VMOTION-B-EPHEMERAL</v>
      </c>
      <c r="AJ45" s="22" t="str">
        <f t="shared" si="32"/>
        <v>K-VL0607-X90K2VBDC-VMOTION-B-EPHEMERAL</v>
      </c>
      <c r="AK45" s="22" t="str">
        <f t="shared" si="32"/>
        <v>P-VL0606-X90P2VBDC-VMOTION-B-EPHEMERAL</v>
      </c>
    </row>
    <row r="46" spans="1:37" x14ac:dyDescent="0.25">
      <c r="A46" s="85"/>
      <c r="B46" s="83"/>
      <c r="C46" s="83"/>
      <c r="D46" s="22" t="str">
        <f t="shared" si="22"/>
        <v>C-VL3900-X90C4VBDC-VSAN-EPHEMERAL</v>
      </c>
      <c r="E46" s="22" t="str">
        <f t="shared" si="31"/>
        <v>C-VL4000-X90C4VBDC-VSAN-EPHEMERAL</v>
      </c>
      <c r="F46" s="22" t="str">
        <f t="shared" si="31"/>
        <v/>
      </c>
      <c r="G46" s="22" t="str">
        <f t="shared" ref="G46:AK46" si="33">CONCATENATE($C29,G29)</f>
        <v/>
      </c>
      <c r="H46" s="22" t="str">
        <f t="shared" si="33"/>
        <v/>
      </c>
      <c r="I46" s="22" t="str">
        <f t="shared" si="33"/>
        <v>C-VL3722-X90C4VBDC-VSAN-EPHEMERAL</v>
      </c>
      <c r="J46" s="22" t="str">
        <f t="shared" si="33"/>
        <v/>
      </c>
      <c r="K46" s="22" t="str">
        <f t="shared" si="33"/>
        <v>C-VL3722-X90C4VBDC-VSAN-EPHEMERAL</v>
      </c>
      <c r="L46" s="22" t="str">
        <f t="shared" si="33"/>
        <v>C-VL3722-X90C4VBDC-VSAN-EPHEMERAL</v>
      </c>
      <c r="M46" s="22" t="str">
        <f t="shared" si="33"/>
        <v>C-VL3722-X90C4VBDC-VSAN-EPHEMERAL</v>
      </c>
      <c r="N46" s="22" t="str">
        <f t="shared" si="33"/>
        <v>C-VL3711-X90C4VBDC-VSAN-EPHEMERAL</v>
      </c>
      <c r="O46" s="22" t="str">
        <f t="shared" si="33"/>
        <v>C-VL3722-X90C4VBDC-VSAN-EPHEMERAL</v>
      </c>
      <c r="P46" s="22" t="str">
        <f t="shared" si="33"/>
        <v/>
      </c>
      <c r="Q46" s="22" t="str">
        <f t="shared" si="33"/>
        <v/>
      </c>
      <c r="R46" s="22" t="str">
        <f t="shared" si="33"/>
        <v/>
      </c>
      <c r="S46" s="22" t="str">
        <f t="shared" si="33"/>
        <v>C-VL3722-X90C4VBDC-VSAN-EPHEMERAL</v>
      </c>
      <c r="T46" s="22" t="str">
        <f t="shared" si="33"/>
        <v>C-VL3722-X90C4VBDC-VSAN-EPHEMERAL</v>
      </c>
      <c r="U46" s="22" t="str">
        <f t="shared" si="33"/>
        <v/>
      </c>
      <c r="V46" s="22" t="str">
        <f t="shared" si="33"/>
        <v/>
      </c>
      <c r="W46" s="22" t="str">
        <f t="shared" si="33"/>
        <v/>
      </c>
      <c r="X46" s="22" t="str">
        <f t="shared" si="33"/>
        <v/>
      </c>
      <c r="Y46" s="22" t="str">
        <f t="shared" si="33"/>
        <v/>
      </c>
      <c r="Z46" s="22" t="str">
        <f t="shared" si="33"/>
        <v/>
      </c>
      <c r="AA46" s="22" t="str">
        <f t="shared" si="33"/>
        <v>G-VL3711-X90G4VBDC-VSAN-EPHEMERAL</v>
      </c>
      <c r="AB46" s="22" t="str">
        <f t="shared" si="33"/>
        <v>G-VL3711-X90G4VBDC-VSAN-EPHEMERAL</v>
      </c>
      <c r="AC46" s="22" t="str">
        <f t="shared" si="33"/>
        <v/>
      </c>
      <c r="AD46" s="22" t="str">
        <f t="shared" si="33"/>
        <v>G-VL3711-X90G4VBDC-VSAN-EPHEMERAL</v>
      </c>
      <c r="AE46" s="22" t="str">
        <f t="shared" si="33"/>
        <v>G-VL3711-X90G4VBDC-VSAN-EPHEMERAL</v>
      </c>
      <c r="AF46" s="22" t="str">
        <f t="shared" si="33"/>
        <v/>
      </c>
      <c r="AG46" s="22" t="str">
        <f t="shared" si="33"/>
        <v/>
      </c>
      <c r="AH46" s="22" t="str">
        <f t="shared" si="33"/>
        <v/>
      </c>
      <c r="AI46" s="22" t="str">
        <f t="shared" si="33"/>
        <v/>
      </c>
      <c r="AJ46" s="22" t="str">
        <f t="shared" si="33"/>
        <v/>
      </c>
      <c r="AK46" s="22" t="str">
        <f t="shared" si="33"/>
        <v>P-VL0607-X90P2VBDC-VSAN-EPHEMERAL</v>
      </c>
    </row>
    <row r="47" spans="1:37" x14ac:dyDescent="0.25">
      <c r="A47" s="85"/>
      <c r="B47" s="83"/>
      <c r="C47" s="83"/>
      <c r="D47" s="22" t="str">
        <f t="shared" si="22"/>
        <v>UPP-PDC3-C-VSI-ESXI-CVDS-TVL3720</v>
      </c>
      <c r="E47" s="22" t="str">
        <f t="shared" si="31"/>
        <v>UPP-PDC3-C-VSI-ESXI-CVDS-TVL3720</v>
      </c>
      <c r="F47" s="22" t="str">
        <f t="shared" si="31"/>
        <v>UPP-PDC3-C-VSI-ESXI-CVDS-TVL3720</v>
      </c>
      <c r="G47" s="22" t="str">
        <f t="shared" ref="G47:AK47" si="34">CONCATENATE($C30,G30)</f>
        <v>UPP-PDC3-C-VSI-ESXI-CVDS-TVL3720</v>
      </c>
      <c r="H47" s="22" t="str">
        <f t="shared" si="34"/>
        <v>UPP-PDC3-C-VSI-ESXI-CVDS-TVL3720</v>
      </c>
      <c r="I47" s="22" t="str">
        <f t="shared" si="34"/>
        <v>UPP-PDC3-C-VSI-ESXI-CVDS-TVL3720</v>
      </c>
      <c r="J47" s="22" t="str">
        <f t="shared" si="34"/>
        <v>UPP-PDC3-C-VSI-ESXI-CVDS-TVL3720</v>
      </c>
      <c r="K47" s="22" t="str">
        <f t="shared" si="34"/>
        <v>UPP-PDC3-C-VSI-ESXI-CVDS-TVL3720</v>
      </c>
      <c r="L47" s="22" t="str">
        <f t="shared" si="34"/>
        <v>UPP-PDC3-C-VSI-ESXI-CVDS-TVL3720</v>
      </c>
      <c r="M47" s="22" t="str">
        <f t="shared" si="34"/>
        <v>UPP-PDC3-C-VSI-ESXI-CVDS-TVL3720</v>
      </c>
      <c r="N47" s="22" t="str">
        <f t="shared" si="34"/>
        <v>UPP-PDC3-C-VSI-ESXI-CVDS-TVL3720</v>
      </c>
      <c r="O47" s="22" t="str">
        <f t="shared" si="34"/>
        <v>UPP-PDC3-C-VSI-ESXI-CVDS-TVL3720</v>
      </c>
      <c r="P47" s="22" t="str">
        <f t="shared" si="34"/>
        <v>UPP-PDC3-C-VSI-ESXI-CVDS-TVL3720</v>
      </c>
      <c r="Q47" s="22" t="str">
        <f t="shared" si="34"/>
        <v>UPP-PDC3-C-VSI-ESXI-CVDS-TVL3720</v>
      </c>
      <c r="R47" s="22" t="str">
        <f t="shared" si="34"/>
        <v>UPP-PDC3-C-VSI-ESXI-CVDS-TVL3720</v>
      </c>
      <c r="S47" s="22" t="str">
        <f t="shared" si="34"/>
        <v>UPP-PDC3-C-VSI-ESXI-CVDS-TVL3720</v>
      </c>
      <c r="T47" s="22" t="str">
        <f t="shared" si="34"/>
        <v>UPP-PDC3-C-VSI-ESXI-CVDS-TVL3720</v>
      </c>
      <c r="U47" s="22" t="str">
        <f t="shared" si="34"/>
        <v>UPP-PDC3-C-VSI-ESXI-CVDS-TVL3720</v>
      </c>
      <c r="V47" s="22" t="str">
        <f t="shared" si="34"/>
        <v>UPP-PDC3-C-VSI-ESXI-CVDS-TVL3720</v>
      </c>
      <c r="W47" s="22" t="str">
        <f t="shared" si="34"/>
        <v>UPP-PDC3-C-VSI-ESXI-CVDS-TVL3720</v>
      </c>
      <c r="X47" s="22" t="str">
        <f t="shared" si="34"/>
        <v>UPP-PDC3-C-VSI-ESXI-CVDS-TVL3720</v>
      </c>
      <c r="Y47" s="22" t="str">
        <f t="shared" si="34"/>
        <v>UPP-PDC3-C-VSI-ESXI-CVDS-TVL3720</v>
      </c>
      <c r="Z47" s="22" t="str">
        <f t="shared" si="34"/>
        <v>UPP-PDC3-C-VSI-ESXI-CVDS-TVL3720</v>
      </c>
      <c r="AA47" s="22" t="str">
        <f t="shared" si="34"/>
        <v>UPP-PDC3-G-VSI-ESXI-CVDS-TVL3720</v>
      </c>
      <c r="AB47" s="22" t="str">
        <f t="shared" si="34"/>
        <v>UPP-PDC3-G-VSI-ESXI-CVDS-TVL3720</v>
      </c>
      <c r="AC47" s="22" t="str">
        <f t="shared" si="34"/>
        <v/>
      </c>
      <c r="AD47" s="22" t="str">
        <f t="shared" si="34"/>
        <v/>
      </c>
      <c r="AE47" s="22" t="str">
        <f t="shared" si="34"/>
        <v/>
      </c>
      <c r="AF47" s="22" t="str">
        <f t="shared" si="34"/>
        <v>UPP-PDC3-K-VSI-ESXI-CVDS-TVL0608</v>
      </c>
      <c r="AG47" s="22" t="str">
        <f t="shared" si="34"/>
        <v>UPP-PDC3-K-VSI-ESXI-CVDS-TVL0608</v>
      </c>
      <c r="AH47" s="22" t="str">
        <f t="shared" si="34"/>
        <v>UPP-PDC3-K-VSI-ESXI-CVDS-TVL0608</v>
      </c>
      <c r="AI47" s="22" t="str">
        <f t="shared" si="34"/>
        <v>UPP-PDC3-K-VSI-ESXI-CVDS-TVL0608</v>
      </c>
      <c r="AJ47" s="22" t="str">
        <f t="shared" si="34"/>
        <v>UPP-PDC3-K-VSI-ESXI-CVDS-TVL0608</v>
      </c>
      <c r="AK47" s="22" t="str">
        <f t="shared" si="34"/>
        <v>UPP-PDC3-P-VSI-ESXI-CVDS-TVL0608</v>
      </c>
    </row>
    <row r="48" spans="1:37" x14ac:dyDescent="0.25">
      <c r="A48" s="85"/>
      <c r="B48" s="83"/>
      <c r="C48" s="83"/>
      <c r="D48" s="22" t="str">
        <f t="shared" si="22"/>
        <v>TNP-PDC3-C-VSI-TVL3720</v>
      </c>
      <c r="E48" s="22" t="str">
        <f t="shared" si="31"/>
        <v>TNP-PDC3-C-VSI-TVL3720</v>
      </c>
      <c r="F48" s="22" t="str">
        <f t="shared" si="31"/>
        <v>TNP-PDC3-C-VSI-TVL3720</v>
      </c>
      <c r="G48" s="22" t="str">
        <f t="shared" ref="G48:AK48" si="35">CONCATENATE($C31,G31)</f>
        <v>TNP-PDC3-C-VSI-TVL3720</v>
      </c>
      <c r="H48" s="22" t="str">
        <f t="shared" si="35"/>
        <v>TNP-PDC3-C-VSI-TVL3720</v>
      </c>
      <c r="I48" s="22" t="str">
        <f t="shared" si="35"/>
        <v>TNP-PDC3-C-VSI-TVL3720</v>
      </c>
      <c r="J48" s="22" t="str">
        <f t="shared" si="35"/>
        <v>TNP-PDC3-C-VSI-TVL3720</v>
      </c>
      <c r="K48" s="22" t="str">
        <f t="shared" si="35"/>
        <v>TNP-PDC3-C-VSI-TVL3720</v>
      </c>
      <c r="L48" s="22" t="str">
        <f t="shared" si="35"/>
        <v>TNP-PDC3-C-VSI-TVL3720</v>
      </c>
      <c r="M48" s="22" t="str">
        <f t="shared" si="35"/>
        <v>TNP-PDC3-C-VSI-TVL3720</v>
      </c>
      <c r="N48" s="22" t="str">
        <f t="shared" si="35"/>
        <v>TNP-PDC3-C-VSI-TVL3720</v>
      </c>
      <c r="O48" s="22" t="str">
        <f t="shared" si="35"/>
        <v>TNP-PDC3-C-VSI-TVL3720</v>
      </c>
      <c r="P48" s="22" t="str">
        <f t="shared" si="35"/>
        <v>TNP-PDC3-C-VSI-TVL3720</v>
      </c>
      <c r="Q48" s="22" t="str">
        <f t="shared" si="35"/>
        <v>TNP-PDC3-C-VSI-TVL3720</v>
      </c>
      <c r="R48" s="22" t="str">
        <f t="shared" si="35"/>
        <v>TNP-PDC3-C-VSI-TVL3720</v>
      </c>
      <c r="S48" s="22" t="str">
        <f t="shared" si="35"/>
        <v>TNP-PDC3-C-VSI-TVL3720</v>
      </c>
      <c r="T48" s="22" t="str">
        <f t="shared" si="35"/>
        <v>TNP-PDC3-C-VSI-TVL3720</v>
      </c>
      <c r="U48" s="22" t="str">
        <f t="shared" si="35"/>
        <v>TNP-PDC3-C-VSI-TVL3720</v>
      </c>
      <c r="V48" s="22" t="str">
        <f t="shared" si="35"/>
        <v>TNP-PDC3-C-VSI-TVL3720</v>
      </c>
      <c r="W48" s="22" t="str">
        <f t="shared" si="35"/>
        <v>TNP-PDC3-C-VSI-TVL3720</v>
      </c>
      <c r="X48" s="22" t="str">
        <f t="shared" si="35"/>
        <v>TNP-PDC3-C-VSI-TVL3720</v>
      </c>
      <c r="Y48" s="22" t="str">
        <f t="shared" si="35"/>
        <v>TNP-PDC3-C-VSI-TVL3720</v>
      </c>
      <c r="Z48" s="22" t="str">
        <f t="shared" si="35"/>
        <v>TNP-PDC3-C-VSI-TVL3720</v>
      </c>
      <c r="AA48" s="22" t="str">
        <f t="shared" si="35"/>
        <v>TNP-PDC3-G-VSI-TVL3720</v>
      </c>
      <c r="AB48" s="22" t="str">
        <f t="shared" si="35"/>
        <v>TNP-PDC3-G-VSI-TVL3720</v>
      </c>
      <c r="AC48" s="22" t="str">
        <f t="shared" si="35"/>
        <v/>
      </c>
      <c r="AD48" s="22" t="str">
        <f t="shared" si="35"/>
        <v/>
      </c>
      <c r="AE48" s="22" t="str">
        <f t="shared" si="35"/>
        <v/>
      </c>
      <c r="AF48" s="22" t="str">
        <f t="shared" si="35"/>
        <v>TNP-PDC3-K-VSI-TVL0608</v>
      </c>
      <c r="AG48" s="22" t="str">
        <f t="shared" si="35"/>
        <v>TNP-PDC3-K-VSI-TVL0608</v>
      </c>
      <c r="AH48" s="22" t="str">
        <f t="shared" si="35"/>
        <v>TNP-PDC3-K-VSI-TVL0608</v>
      </c>
      <c r="AI48" s="22" t="str">
        <f t="shared" si="35"/>
        <v>TNP-PDC3-K-VSI-TVL0608</v>
      </c>
      <c r="AJ48" s="22" t="str">
        <f t="shared" si="35"/>
        <v>TNP-PDC3-K-VSI-TVL0608</v>
      </c>
      <c r="AK48" s="22" t="e">
        <f t="shared" si="35"/>
        <v>#VALUE!</v>
      </c>
    </row>
    <row r="49" spans="1:37" x14ac:dyDescent="0.25">
      <c r="A49" s="85"/>
      <c r="B49" s="83"/>
      <c r="C49" s="83"/>
      <c r="D49" s="22" t="str">
        <f t="shared" si="22"/>
        <v>ESXi8u2b_w_NSX4.0.1.5</v>
      </c>
      <c r="E49" s="22" t="str">
        <f t="shared" si="31"/>
        <v>ESXi8u2b_w_NSX4.0.1.5</v>
      </c>
      <c r="F49" s="22" t="str">
        <f t="shared" si="31"/>
        <v>ESXi8u2b_w_NSX4.0.1.5</v>
      </c>
      <c r="G49" s="22" t="str">
        <f t="shared" ref="G49:AK49" si="36">CONCATENATE($C32,G32)</f>
        <v>ESXi8u2b_w_NSX4.0.1.5</v>
      </c>
      <c r="H49" s="22" t="str">
        <f t="shared" si="36"/>
        <v>ESXi8u2b_w_NSX4.0.1.5</v>
      </c>
      <c r="I49" s="22" t="str">
        <f t="shared" si="36"/>
        <v>ESXi8u2b_w_NSX4.0.1.5</v>
      </c>
      <c r="J49" s="22" t="str">
        <f t="shared" si="36"/>
        <v>ESXi8u2b_w_NSX4.0.1.5</v>
      </c>
      <c r="K49" s="22" t="str">
        <f t="shared" si="36"/>
        <v>ESXi8u2b_w_NSX4.0.1.5</v>
      </c>
      <c r="L49" s="22" t="str">
        <f t="shared" si="36"/>
        <v>ESXi8u2b_w_NSX4.0.1.5</v>
      </c>
      <c r="M49" s="22" t="str">
        <f t="shared" si="36"/>
        <v>ESXi8u2b_w_NSX4.0.1.5</v>
      </c>
      <c r="N49" s="22" t="str">
        <f t="shared" si="36"/>
        <v>ESXi8u2b_w_NSX4.0.1.5</v>
      </c>
      <c r="O49" s="22" t="str">
        <f t="shared" si="36"/>
        <v>ESXi8u2b_w_NSX4.0.1.5</v>
      </c>
      <c r="P49" s="22" t="str">
        <f t="shared" si="36"/>
        <v>ESXi8u2b_w_NSX4.0.1.5</v>
      </c>
      <c r="Q49" s="22" t="str">
        <f t="shared" si="36"/>
        <v>ESXi8u2b_w_NSX4.0.1.5</v>
      </c>
      <c r="R49" s="22" t="str">
        <f t="shared" si="36"/>
        <v>ESXi8u2b_w_NSX4.0.1.5</v>
      </c>
      <c r="S49" s="22" t="str">
        <f t="shared" si="36"/>
        <v>ESXi8u2b_w_NSX4.0.1.5</v>
      </c>
      <c r="T49" s="22" t="str">
        <f t="shared" si="36"/>
        <v>ESXi8u2b_w_NSX4.0.1.5</v>
      </c>
      <c r="U49" s="22" t="str">
        <f t="shared" si="36"/>
        <v>ESXi8u2b_w_NSX4.0.1.5</v>
      </c>
      <c r="V49" s="22" t="str">
        <f t="shared" si="36"/>
        <v>ESXi8u2b_w_NSX4.0.1.5</v>
      </c>
      <c r="W49" s="22" t="str">
        <f t="shared" si="36"/>
        <v>ESXi8u2b_w_NSX4.0.1.5</v>
      </c>
      <c r="X49" s="22" t="str">
        <f t="shared" si="36"/>
        <v>ESXi8u2b_w_NSX4.0.1.5</v>
      </c>
      <c r="Y49" s="22" t="str">
        <f t="shared" si="36"/>
        <v>ESXi8u2b_w_NSX4.0.1.5</v>
      </c>
      <c r="Z49" s="22" t="str">
        <f t="shared" si="36"/>
        <v>ESXi8u2b_w_NSX4.0.1.5</v>
      </c>
      <c r="AA49" s="22" t="str">
        <f t="shared" si="36"/>
        <v>ESXi8u2b_w_NSX4.0.1.5</v>
      </c>
      <c r="AB49" s="22" t="str">
        <f t="shared" si="36"/>
        <v>ESXi8u2b_w_NSX4.0.1.5</v>
      </c>
      <c r="AC49" s="22" t="str">
        <f t="shared" si="36"/>
        <v>ESXi8u2b_w_NSX4.0.1.5</v>
      </c>
      <c r="AD49" s="22" t="str">
        <f t="shared" si="36"/>
        <v>ESXi8u2b_w_NSX4.0.1.5</v>
      </c>
      <c r="AE49" s="22" t="str">
        <f t="shared" si="36"/>
        <v>ESXi8u2b_w_NSX4.0.1.5</v>
      </c>
      <c r="AF49" s="22" t="str">
        <f t="shared" si="36"/>
        <v>ESXi8u2b_w_NSX4.0.1.5</v>
      </c>
      <c r="AG49" s="22" t="str">
        <f t="shared" si="36"/>
        <v>ESXi8u2b_w_NSX4.0.1.5</v>
      </c>
      <c r="AH49" s="22" t="str">
        <f t="shared" si="36"/>
        <v>ESXi8u2b_w_NSX4.0.1.5</v>
      </c>
      <c r="AI49" s="22" t="str">
        <f t="shared" si="36"/>
        <v>ESXi8u2b_w_NSX4.0.1.5</v>
      </c>
      <c r="AJ49" s="22" t="str">
        <f t="shared" si="36"/>
        <v>ESXi8u2b_w_NSX4.0.1.5</v>
      </c>
      <c r="AK49" s="22" t="str">
        <f t="shared" si="36"/>
        <v>ESXi8u2b_w_NSX4.0.1.5</v>
      </c>
    </row>
    <row r="50" spans="1:37" x14ac:dyDescent="0.25">
      <c r="A50" s="85"/>
      <c r="B50" s="83"/>
      <c r="C50" s="83"/>
      <c r="D50" s="22" t="str">
        <f>CONCATENATE($C33,D33)</f>
        <v>1</v>
      </c>
      <c r="E50" s="22" t="str">
        <f>CONCATENATE($C33,E33)</f>
        <v>1</v>
      </c>
      <c r="F50" s="22" t="str">
        <f t="shared" si="31"/>
        <v>1</v>
      </c>
      <c r="G50" s="22" t="str">
        <f t="shared" ref="G50:AK50" si="37">CONCATENATE($C33,G33)</f>
        <v>1</v>
      </c>
      <c r="H50" s="22" t="str">
        <f t="shared" si="37"/>
        <v>1</v>
      </c>
      <c r="I50" s="22" t="str">
        <f t="shared" si="37"/>
        <v>1</v>
      </c>
      <c r="J50" s="22" t="str">
        <f t="shared" si="37"/>
        <v>1</v>
      </c>
      <c r="K50" s="22" t="str">
        <f t="shared" si="37"/>
        <v>1</v>
      </c>
      <c r="L50" s="22" t="str">
        <f t="shared" si="37"/>
        <v>1</v>
      </c>
      <c r="M50" s="22" t="str">
        <f t="shared" si="37"/>
        <v>1</v>
      </c>
      <c r="N50" s="22" t="str">
        <f t="shared" si="37"/>
        <v>1</v>
      </c>
      <c r="O50" s="22" t="str">
        <f t="shared" si="37"/>
        <v>1</v>
      </c>
      <c r="P50" s="22" t="str">
        <f t="shared" si="37"/>
        <v>1</v>
      </c>
      <c r="Q50" s="22" t="str">
        <f t="shared" si="37"/>
        <v>1</v>
      </c>
      <c r="R50" s="22" t="str">
        <f t="shared" si="37"/>
        <v>1</v>
      </c>
      <c r="S50" s="22" t="str">
        <f t="shared" si="37"/>
        <v>1</v>
      </c>
      <c r="T50" s="22" t="str">
        <f t="shared" si="37"/>
        <v>1</v>
      </c>
      <c r="U50" s="22" t="str">
        <f t="shared" si="37"/>
        <v>1</v>
      </c>
      <c r="V50" s="22" t="str">
        <f t="shared" si="37"/>
        <v>1</v>
      </c>
      <c r="W50" s="22" t="str">
        <f t="shared" si="37"/>
        <v>1</v>
      </c>
      <c r="X50" s="22" t="str">
        <f t="shared" si="37"/>
        <v>1</v>
      </c>
      <c r="Y50" s="22" t="str">
        <f t="shared" si="37"/>
        <v>1</v>
      </c>
      <c r="Z50" s="22" t="str">
        <f t="shared" si="37"/>
        <v>1</v>
      </c>
      <c r="AA50" s="22" t="str">
        <f t="shared" si="37"/>
        <v>1</v>
      </c>
      <c r="AB50" s="22" t="str">
        <f t="shared" si="37"/>
        <v>1</v>
      </c>
      <c r="AC50" s="22" t="str">
        <f t="shared" si="37"/>
        <v>1</v>
      </c>
      <c r="AD50" s="22" t="str">
        <f t="shared" si="37"/>
        <v>1</v>
      </c>
      <c r="AE50" s="22" t="str">
        <f t="shared" si="37"/>
        <v>1</v>
      </c>
      <c r="AF50" s="22" t="str">
        <f t="shared" si="37"/>
        <v>1</v>
      </c>
      <c r="AG50" s="22" t="str">
        <f t="shared" si="37"/>
        <v>1</v>
      </c>
      <c r="AH50" s="22" t="str">
        <f t="shared" si="37"/>
        <v>1</v>
      </c>
      <c r="AI50" s="22" t="str">
        <f t="shared" si="37"/>
        <v>1</v>
      </c>
      <c r="AJ50" s="22" t="str">
        <f t="shared" si="37"/>
        <v>1</v>
      </c>
      <c r="AK50" s="22" t="str">
        <f t="shared" si="37"/>
        <v>1</v>
      </c>
    </row>
    <row r="51" spans="1:37" x14ac:dyDescent="0.25">
      <c r="A51" s="85"/>
      <c r="B51" s="83"/>
      <c r="C51" s="83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</row>
    <row r="54" spans="1:37" x14ac:dyDescent="0.25">
      <c r="C54" t="s">
        <v>57</v>
      </c>
    </row>
    <row r="55" spans="1:37" x14ac:dyDescent="0.25">
      <c r="C55" t="s">
        <v>33</v>
      </c>
    </row>
    <row r="56" spans="1:37" x14ac:dyDescent="0.25">
      <c r="C56" t="s">
        <v>58</v>
      </c>
    </row>
    <row r="57" spans="1:37" x14ac:dyDescent="0.25">
      <c r="C57" t="s">
        <v>59</v>
      </c>
    </row>
    <row r="58" spans="1:37" x14ac:dyDescent="0.25">
      <c r="C58" t="s">
        <v>60</v>
      </c>
    </row>
    <row r="59" spans="1:37" x14ac:dyDescent="0.25">
      <c r="C59" t="s">
        <v>61</v>
      </c>
    </row>
    <row r="60" spans="1:37" x14ac:dyDescent="0.25">
      <c r="C60" t="s">
        <v>62</v>
      </c>
    </row>
    <row r="61" spans="1:37" x14ac:dyDescent="0.25">
      <c r="C61" t="s">
        <v>63</v>
      </c>
    </row>
    <row r="64" spans="1:37" x14ac:dyDescent="0.25">
      <c r="C64" t="s">
        <v>64</v>
      </c>
    </row>
    <row r="65" spans="3:3" x14ac:dyDescent="0.25">
      <c r="C65" t="s">
        <v>33</v>
      </c>
    </row>
    <row r="66" spans="3:3" x14ac:dyDescent="0.25">
      <c r="C66" t="s">
        <v>58</v>
      </c>
    </row>
    <row r="67" spans="3:3" x14ac:dyDescent="0.25">
      <c r="C67" t="s">
        <v>59</v>
      </c>
    </row>
    <row r="68" spans="3:3" x14ac:dyDescent="0.25">
      <c r="C68" t="s">
        <v>65</v>
      </c>
    </row>
    <row r="69" spans="3:3" x14ac:dyDescent="0.25">
      <c r="C69" t="s">
        <v>66</v>
      </c>
    </row>
    <row r="70" spans="3:3" x14ac:dyDescent="0.25">
      <c r="C70" t="s">
        <v>67</v>
      </c>
    </row>
    <row r="71" spans="3:3" x14ac:dyDescent="0.25">
      <c r="C71" t="s">
        <v>68</v>
      </c>
    </row>
    <row r="72" spans="3:3" x14ac:dyDescent="0.25">
      <c r="C72" t="s">
        <v>63</v>
      </c>
    </row>
    <row r="73" spans="3:3" x14ac:dyDescent="0.25">
      <c r="C73" t="s">
        <v>68</v>
      </c>
    </row>
  </sheetData>
  <mergeCells count="5">
    <mergeCell ref="A36:C51"/>
    <mergeCell ref="A20:C33"/>
    <mergeCell ref="B1:B13"/>
    <mergeCell ref="B15:B18"/>
    <mergeCell ref="A1:A18"/>
  </mergeCells>
  <phoneticPr fontId="6" type="noConversion"/>
  <pageMargins left="0.7" right="0.7" top="0.75" bottom="0.75" header="0.3" footer="0.3"/>
  <pageSetup orientation="portrait" horizontalDpi="200" verticalDpi="200"/>
  <headerFooter>
    <oddFooter>&amp;L&amp;"Calibri"&amp;10 &amp;K000000_x000D_#    Classification: Schwab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N50"/>
  <sheetViews>
    <sheetView topLeftCell="A7" zoomScale="85" zoomScaleNormal="85" workbookViewId="0">
      <selection activeCell="K27" sqref="K27:L29"/>
    </sheetView>
  </sheetViews>
  <sheetFormatPr defaultRowHeight="15" x14ac:dyDescent="0.25"/>
  <cols>
    <col min="1" max="1" width="8.7109375" style="29" bestFit="1" customWidth="1"/>
    <col min="2" max="2" width="32.42578125" style="29" bestFit="1" customWidth="1"/>
    <col min="3" max="3" width="31" style="29" bestFit="1" customWidth="1"/>
    <col min="4" max="4" width="13.28515625" style="29" customWidth="1"/>
    <col min="5" max="5" width="14" style="29" customWidth="1"/>
    <col min="6" max="6" width="12.42578125" style="29" bestFit="1" customWidth="1"/>
    <col min="7" max="7" width="41.7109375" style="29" bestFit="1" customWidth="1"/>
    <col min="8" max="8" width="47.140625" style="29" bestFit="1" customWidth="1"/>
    <col min="9" max="9" width="47" style="29" bestFit="1" customWidth="1"/>
    <col min="10" max="10" width="42.42578125" style="29" bestFit="1" customWidth="1"/>
    <col min="11" max="11" width="40.85546875" style="29" bestFit="1" customWidth="1"/>
    <col min="12" max="12" width="31" style="29" bestFit="1" customWidth="1"/>
    <col min="13" max="13" width="23.28515625" style="29" bestFit="1" customWidth="1"/>
    <col min="14" max="14" width="11.85546875" style="29" bestFit="1" customWidth="1"/>
    <col min="15" max="15" width="9.140625" style="29" customWidth="1"/>
    <col min="16" max="16384" width="9.140625" style="29"/>
  </cols>
  <sheetData>
    <row r="1" spans="1:14" x14ac:dyDescent="0.25">
      <c r="A1" s="24" t="s">
        <v>69</v>
      </c>
      <c r="B1" s="24" t="s">
        <v>70</v>
      </c>
      <c r="C1" s="24" t="s">
        <v>71</v>
      </c>
      <c r="D1" s="24" t="s">
        <v>72</v>
      </c>
      <c r="E1" s="24" t="s">
        <v>73</v>
      </c>
      <c r="F1" s="24" t="s">
        <v>74</v>
      </c>
      <c r="G1" s="24" t="s">
        <v>75</v>
      </c>
      <c r="H1" s="24" t="s">
        <v>76</v>
      </c>
      <c r="I1" s="24" t="s">
        <v>77</v>
      </c>
      <c r="J1" s="24" t="s">
        <v>78</v>
      </c>
      <c r="K1" s="24" t="s">
        <v>79</v>
      </c>
      <c r="L1" s="24" t="s">
        <v>80</v>
      </c>
      <c r="M1" s="24" t="s">
        <v>81</v>
      </c>
      <c r="N1" s="26" t="s">
        <v>82</v>
      </c>
    </row>
    <row r="2" spans="1:14" x14ac:dyDescent="0.25">
      <c r="A2" s="25" t="s">
        <v>83</v>
      </c>
      <c r="B2" s="25" t="str" cm="1">
        <f t="array" ref="B2">INDEX(Values!D$1:'Values'!ZD$1,ROWS(B$2:B2))</f>
        <v>svs0901bdv.us.global.schwab.com</v>
      </c>
      <c r="C2" s="32" t="str" cm="1">
        <f t="array" ref="C2">INDEX(Values!D$22:'Values'!ZD$22,ROWS(C$2:C2))</f>
        <v>NURSERY-PDC3-C-M79</v>
      </c>
      <c r="D2" s="25" t="b" cm="1">
        <f t="array" ref="D2">INDEX(Values!D$23:'Values'!ZD$23,ROWS(D$2:D2))</f>
        <v>0</v>
      </c>
      <c r="E2" s="25" t="str" cm="1">
        <f t="array" ref="E2">INDEX(Values!D$24:'Values'!ZD$24,ROWS(E$2:E2))</f>
        <v>X90C4VBDC</v>
      </c>
      <c r="F2" s="25" t="b" cm="1">
        <f t="array" ref="F2">INDEX(Values!D$25:'Values'!XZ$25,ROWS(E$2:E2))</f>
        <v>0</v>
      </c>
      <c r="G2" s="25" t="str" cm="1">
        <f t="array" ref="G2">INDEX(Values!D$26:'Values'!ZD$26,ROWS(G$2:G2))</f>
        <v>C-VL3721-X90C4VBDC-MGMT-EPHEMERAL</v>
      </c>
      <c r="H2" s="25" t="str" cm="1">
        <f t="array" ref="H2">INDEX(Values!D$27:'Values'!ZD$27,ROWS(H$2:H2))</f>
        <v>C-VL3719-X90C4VBDC-VMOTION-A-EPHEMERAL</v>
      </c>
      <c r="I2" s="25" t="str" cm="1">
        <f t="array" ref="I2">INDEX(Values!D$28:'Values'!ZD$28,ROWS(I$2:I2))</f>
        <v>C-VL3719-X90C4VBDC-VMOTION-B-EPHEMERAL</v>
      </c>
      <c r="J2" s="25" t="str" cm="1">
        <f t="array" ref="J2">INDEX(Values!D$29:'Values'!ZD$29,ROWS(J$2:J2))</f>
        <v>C-VL3900-X90C4VBDC-VSAN-EPHEMERAL</v>
      </c>
      <c r="K2" s="25" t="str" cm="1">
        <f t="array" ref="K2">INDEX(Values!D$30:'Values'!ZD$30,ROWS(K$2:K2))</f>
        <v>UPP-PDC3-C-VSI-ESXI-CVDS-TVL3720</v>
      </c>
      <c r="L2" s="25" t="str" cm="1">
        <f t="array" ref="L2">INDEX(Values!D$31:'Values'!ZD$31,ROWS(L$2:L2))</f>
        <v>TNP-PDC3-C-VSI-TVL3720</v>
      </c>
      <c r="M2" s="25" t="str" cm="1">
        <f t="array" ref="M2">INDEX(Values!D$32:'Values'!XZ$32,ROWS(M$2:M2))</f>
        <v>ESXi8u2b_w_NSX4.0.1.5</v>
      </c>
      <c r="N2" s="25" cm="1">
        <f t="array" ref="N2">INDEX(Values!D$33:'Values'!XZ$33,ROWS(N$2:N2))</f>
        <v>1</v>
      </c>
    </row>
    <row r="3" spans="1:14" x14ac:dyDescent="0.25">
      <c r="A3" s="25" t="s">
        <v>83</v>
      </c>
      <c r="B3" s="25" t="str" cm="1">
        <f t="array" ref="B3">INDEX(Values!D$1:'Values'!ZD$1,ROWS(B$2:B3))</f>
        <v>svs0901bdv.us.global.schwab.com</v>
      </c>
      <c r="C3" s="32" t="str" cm="1">
        <f t="array" ref="C3">INDEX(Values!D$22:'Values'!ZD$22,ROWS(C$2:C3))</f>
        <v>PDC3-C-DEV-DBV-MONGO-01</v>
      </c>
      <c r="D3" s="25" t="b" cm="1">
        <f t="array" ref="D3">INDEX(Values!D$23:'Values'!ZD$23,ROWS(D$2:D3))</f>
        <v>0</v>
      </c>
      <c r="E3" s="25" t="str" cm="1">
        <f t="array" ref="E3">INDEX(Values!D$24:'Values'!ZD$24,ROWS(E$2:E3))</f>
        <v>X90C4VBDC</v>
      </c>
      <c r="F3" s="25" t="b" cm="1">
        <f t="array" ref="F3">INDEX(Values!D$25:'Values'!XZ$25,ROWS(E$2:E3))</f>
        <v>0</v>
      </c>
      <c r="G3" s="25" t="str" cm="1">
        <f t="array" ref="G3">INDEX(Values!D$26:'Values'!ZD$26,ROWS(G$2:G3))</f>
        <v>C-VL3710-X90C4VBDC-MGMT-EPHEMERAL</v>
      </c>
      <c r="H3" s="25" t="str" cm="1">
        <f t="array" ref="H3">INDEX(Values!D$27:'Values'!ZD$27,ROWS(H$2:H3))</f>
        <v>C-VL3712-X90C4VBDC-VMOTION-A-EPHEMERAL</v>
      </c>
      <c r="I3" s="25" t="str" cm="1">
        <f t="array" ref="I3">INDEX(Values!D$28:'Values'!ZD$28,ROWS(I$2:I3))</f>
        <v>C-VL3712-X90C4VBDC-VMOTION-B-EPHEMERAL</v>
      </c>
      <c r="J3" s="25" t="str" cm="1">
        <f t="array" ref="J3">INDEX(Values!D$29:'Values'!ZD$29,ROWS(J$2:J3))</f>
        <v>C-VL4000-X90C4VBDC-VSAN-EPHEMERAL</v>
      </c>
      <c r="K3" s="25" t="str" cm="1">
        <f t="array" ref="K3">INDEX(Values!D$30:'Values'!ZD$30,ROWS(K$2:K3))</f>
        <v>UPP-PDC3-C-VSI-ESXI-CVDS-TVL3720</v>
      </c>
      <c r="L3" s="25" t="str" cm="1">
        <f t="array" ref="L3">INDEX(Values!D$31:'Values'!ZD$31,ROWS(L$2:L3))</f>
        <v>TNP-PDC3-C-VSI-TVL3720</v>
      </c>
      <c r="M3" s="25" t="str" cm="1">
        <f t="array" ref="M3">INDEX(Values!D$32:'Values'!XZ$32,ROWS(M$2:M3))</f>
        <v>ESXi8u2b_w_NSX4.0.1.5</v>
      </c>
      <c r="N3" s="25" cm="1">
        <f t="array" ref="N3">INDEX(Values!D$33:'Values'!XZ$33,ROWS(N$2:N3))</f>
        <v>1</v>
      </c>
    </row>
    <row r="4" spans="1:14" x14ac:dyDescent="0.25">
      <c r="A4" s="25" t="s">
        <v>83</v>
      </c>
      <c r="B4" s="25" t="str" cm="1">
        <f t="array" ref="B4">INDEX(Values!D$1:'Values'!ZD$1,ROWS(B$2:B4))</f>
        <v>svs0901bdv.us.global.schwab.com</v>
      </c>
      <c r="C4" s="32" t="str" cm="1">
        <f t="array" ref="C4">INDEX(Values!D$22:'Values'!ZD$22,ROWS(C$2:C4))</f>
        <v>PDC3-C-DEV-DBV-MONGO-04</v>
      </c>
      <c r="D4" s="25" t="b" cm="1">
        <f t="array" ref="D4">INDEX(Values!D$23:'Values'!ZD$23,ROWS(D$2:D4))</f>
        <v>0</v>
      </c>
      <c r="E4" s="25" t="str" cm="1">
        <f t="array" ref="E4">INDEX(Values!D$24:'Values'!ZD$24,ROWS(E$2:E4))</f>
        <v>X90C4VBDC</v>
      </c>
      <c r="F4" s="25" t="b" cm="1">
        <f t="array" ref="F4">INDEX(Values!D$25:'Values'!XZ$25,ROWS(E$2:E4))</f>
        <v>0</v>
      </c>
      <c r="G4" s="25" t="str" cm="1">
        <f t="array" ref="G4">INDEX(Values!D$26:'Values'!ZD$26,ROWS(G$2:G4))</f>
        <v>C-VL3721-X90C4VBDC-MGMT-EPHEMERAL</v>
      </c>
      <c r="H4" s="25" t="str" cm="1">
        <f t="array" ref="H4">INDEX(Values!D$27:'Values'!ZD$27,ROWS(H$2:H4))</f>
        <v>C-VL3719-X90C4VBDC-VMOTION-A-EPHEMERAL</v>
      </c>
      <c r="I4" s="25" t="str" cm="1">
        <f t="array" ref="I4">INDEX(Values!D$28:'Values'!ZD$28,ROWS(I$2:I4))</f>
        <v>C-VL3719-X90C4VBDC-VMOTION-B-EPHEMERAL</v>
      </c>
      <c r="J4" s="25" t="str" cm="1">
        <f t="array" ref="J4">INDEX(Values!D$29:'Values'!ZD$29,ROWS(J$2:J4))</f>
        <v/>
      </c>
      <c r="K4" s="25" t="str" cm="1">
        <f t="array" ref="K4">INDEX(Values!D$30:'Values'!ZD$30,ROWS(K$2:K4))</f>
        <v>UPP-PDC3-C-VSI-ESXI-CVDS-TVL3720</v>
      </c>
      <c r="L4" s="25" t="str" cm="1">
        <f t="array" ref="L4">INDEX(Values!D$31:'Values'!ZD$31,ROWS(L$2:L4))</f>
        <v>TNP-PDC3-C-VSI-TVL3720</v>
      </c>
      <c r="M4" s="25" t="str" cm="1">
        <f t="array" ref="M4">INDEX(Values!D$32:'Values'!XZ$32,ROWS(M$2:M4))</f>
        <v>ESXi8u2b_w_NSX4.0.1.5</v>
      </c>
      <c r="N4" s="25" cm="1">
        <f t="array" ref="N4">INDEX(Values!D$33:'Values'!XZ$33,ROWS(N$2:N4))</f>
        <v>1</v>
      </c>
    </row>
    <row r="5" spans="1:14" x14ac:dyDescent="0.25">
      <c r="A5" s="25" t="s">
        <v>83</v>
      </c>
      <c r="B5" s="25" t="str" cm="1">
        <f t="array" ref="B5">INDEX(Values!D$1:'Values'!ZD$1,ROWS(B$2:B5))</f>
        <v>svs0901bdv.us.global.schwab.com</v>
      </c>
      <c r="C5" s="32" t="str" cm="1">
        <f t="array" ref="C5">INDEX(Values!D$22:'Values'!ZD$22,ROWS(C$2:C5))</f>
        <v>PDC3-C-DEV-DBV-ORACLE-01</v>
      </c>
      <c r="D5" s="25" t="b" cm="1">
        <f t="array" ref="D5">INDEX(Values!D$23:'Values'!ZD$23,ROWS(D$2:D5))</f>
        <v>0</v>
      </c>
      <c r="E5" s="25" t="str" cm="1">
        <f t="array" ref="E5">INDEX(Values!D$24:'Values'!ZD$24,ROWS(E$2:E5))</f>
        <v>X90C4VBDC</v>
      </c>
      <c r="F5" s="25" t="b" cm="1">
        <f t="array" ref="F5">INDEX(Values!D$25:'Values'!XZ$25,ROWS(E$2:E5))</f>
        <v>0</v>
      </c>
      <c r="G5" s="25" t="str" cm="1">
        <f t="array" ref="G5">INDEX(Values!D$26:'Values'!ZD$26,ROWS(G$2:G5))</f>
        <v>C-VL3710-X90C4VBDC-MGMT-EPHEMERAL</v>
      </c>
      <c r="H5" s="25" t="str" cm="1">
        <f t="array" ref="H5">INDEX(Values!D$27:'Values'!ZD$27,ROWS(H$2:H5))</f>
        <v>C-VL3712-X90C4VBDC-VMOTION-A-EPHEMERAL</v>
      </c>
      <c r="I5" s="25" t="str" cm="1">
        <f t="array" ref="I5">INDEX(Values!D$28:'Values'!ZD$28,ROWS(I$2:I5))</f>
        <v>C-VL3712-X90C4VBDC-VMOTION-B-EPHEMERAL</v>
      </c>
      <c r="J5" s="25" t="str" cm="1">
        <f t="array" ref="J5">INDEX(Values!D$29:'Values'!ZD$29,ROWS(J$2:J5))</f>
        <v/>
      </c>
      <c r="K5" s="25" t="str" cm="1">
        <f t="array" ref="K5">INDEX(Values!D$30:'Values'!ZD$30,ROWS(K$2:K5))</f>
        <v>UPP-PDC3-C-VSI-ESXI-CVDS-TVL3720</v>
      </c>
      <c r="L5" s="25" t="str" cm="1">
        <f t="array" ref="L5">INDEX(Values!D$31:'Values'!ZD$31,ROWS(L$2:L5))</f>
        <v>TNP-PDC3-C-VSI-TVL3720</v>
      </c>
      <c r="M5" s="25" t="str" cm="1">
        <f t="array" ref="M5">INDEX(Values!D$32:'Values'!XZ$32,ROWS(M$2:M5))</f>
        <v>ESXi8u2b_w_NSX4.0.1.5</v>
      </c>
      <c r="N5" s="25" cm="1">
        <f t="array" ref="N5">INDEX(Values!D$33:'Values'!XZ$33,ROWS(N$2:N5))</f>
        <v>1</v>
      </c>
    </row>
    <row r="6" spans="1:14" x14ac:dyDescent="0.25">
      <c r="A6" s="25" t="s">
        <v>83</v>
      </c>
      <c r="B6" s="25" t="str" cm="1">
        <f t="array" ref="B6">INDEX(Values!D$1:'Values'!ZD$1,ROWS(B$2:B6))</f>
        <v>svs0901bdv.us.global.schwab.com</v>
      </c>
      <c r="C6" s="32" t="str" cm="1">
        <f t="array" ref="C6">INDEX(Values!D$22:'Values'!ZD$22,ROWS(C$2:C6))</f>
        <v>PDC3-C-DEV-DBV-SQL-01</v>
      </c>
      <c r="D6" s="25" t="b" cm="1">
        <f t="array" ref="D6">INDEX(Values!D$23:'Values'!ZD$23,ROWS(D$2:D6))</f>
        <v>0</v>
      </c>
      <c r="E6" s="25" t="str" cm="1">
        <f t="array" ref="E6">INDEX(Values!D$24:'Values'!ZD$24,ROWS(E$2:E6))</f>
        <v>X90C4VBDC</v>
      </c>
      <c r="F6" s="25" t="b" cm="1">
        <f t="array" ref="F6">INDEX(Values!D$25:'Values'!XZ$25,ROWS(E$2:E6))</f>
        <v>0</v>
      </c>
      <c r="G6" s="25" t="str" cm="1">
        <f t="array" ref="G6">INDEX(Values!D$26:'Values'!ZD$26,ROWS(G$2:G6))</f>
        <v>C-VL3710-X90C4VBDC-MGMT-EPHEMERAL</v>
      </c>
      <c r="H6" s="25" t="str" cm="1">
        <f t="array" ref="H6">INDEX(Values!D$27:'Values'!ZD$27,ROWS(H$2:H6))</f>
        <v>C-VL3712-X90C4VBDC-VMOTION-A-EPHEMERAL</v>
      </c>
      <c r="I6" s="25" t="str" cm="1">
        <f t="array" ref="I6">INDEX(Values!D$28:'Values'!ZD$28,ROWS(I$2:I6))</f>
        <v>C-VL3712-X90C4VBDC-VMOTION-B-EPHEMERAL</v>
      </c>
      <c r="J6" s="25" t="str" cm="1">
        <f t="array" ref="J6">INDEX(Values!D$29:'Values'!ZD$29,ROWS(J$2:J6))</f>
        <v/>
      </c>
      <c r="K6" s="25" t="str" cm="1">
        <f t="array" ref="K6">INDEX(Values!D$30:'Values'!ZD$30,ROWS(K$2:K6))</f>
        <v>UPP-PDC3-C-VSI-ESXI-CVDS-TVL3720</v>
      </c>
      <c r="L6" s="25" t="str" cm="1">
        <f t="array" ref="L6">INDEX(Values!D$31:'Values'!ZD$31,ROWS(L$2:L6))</f>
        <v>TNP-PDC3-C-VSI-TVL3720</v>
      </c>
      <c r="M6" s="25" t="str" cm="1">
        <f t="array" ref="M6">INDEX(Values!D$32:'Values'!XZ$32,ROWS(M$2:M6))</f>
        <v>ESXi8u2b_w_NSX4.0.1.5</v>
      </c>
      <c r="N6" s="25" cm="1">
        <f t="array" ref="N6">INDEX(Values!D$33:'Values'!XZ$33,ROWS(N$2:N6))</f>
        <v>1</v>
      </c>
    </row>
    <row r="7" spans="1:14" x14ac:dyDescent="0.25">
      <c r="A7" s="25" t="s">
        <v>83</v>
      </c>
      <c r="B7" s="25" t="str" cm="1">
        <f t="array" ref="B7">INDEX(Values!D$1:'Values'!ZD$1,ROWS(B$2:B7))</f>
        <v>svs0901bdv.us.global.schwab.com</v>
      </c>
      <c r="C7" s="32" t="str" cm="1">
        <f t="array" ref="C7">INDEX(Values!D$22:'Values'!ZD$22,ROWS(C$2:C7))</f>
        <v>PDC3-C-DEV-IMCP-02</v>
      </c>
      <c r="D7" s="25" t="b" cm="1">
        <f t="array" ref="D7">INDEX(Values!D$23:'Values'!ZD$23,ROWS(D$2:D7))</f>
        <v>0</v>
      </c>
      <c r="E7" s="25" t="str" cm="1">
        <f t="array" ref="E7">INDEX(Values!D$24:'Values'!ZD$24,ROWS(E$2:E7))</f>
        <v>X90C4VBDC</v>
      </c>
      <c r="F7" s="25" t="b" cm="1">
        <f t="array" ref="F7">INDEX(Values!D$25:'Values'!XZ$25,ROWS(E$2:E7))</f>
        <v>0</v>
      </c>
      <c r="G7" s="25" t="str" cm="1">
        <f t="array" ref="G7">INDEX(Values!D$26:'Values'!ZD$26,ROWS(G$2:G7))</f>
        <v>C-VL3721-X90C4VBDC-MGMT-EPHEMERAL</v>
      </c>
      <c r="H7" s="25" t="str" cm="1">
        <f t="array" ref="H7">INDEX(Values!D$27:'Values'!ZD$27,ROWS(H$2:H7))</f>
        <v>C-VL3719-X90C4VBDC-VMOTION-A-EPHEMERAL</v>
      </c>
      <c r="I7" s="25" t="str" cm="1">
        <f t="array" ref="I7">INDEX(Values!D$28:'Values'!ZD$28,ROWS(I$2:I7))</f>
        <v>C-VL3719-X90C4VBDC-VMOTION-B-EPHEMERAL</v>
      </c>
      <c r="J7" s="25" t="str" cm="1">
        <f t="array" ref="J7">INDEX(Values!D$29:'Values'!ZD$29,ROWS(J$2:J7))</f>
        <v>C-VL3722-X90C4VBDC-VSAN-EPHEMERAL</v>
      </c>
      <c r="K7" s="25" t="str" cm="1">
        <f t="array" ref="K7">INDEX(Values!D$30:'Values'!ZD$30,ROWS(K$2:K7))</f>
        <v>UPP-PDC3-C-VSI-ESXI-CVDS-TVL3720</v>
      </c>
      <c r="L7" s="25" t="str" cm="1">
        <f t="array" ref="L7">INDEX(Values!D$31:'Values'!ZD$31,ROWS(L$2:L7))</f>
        <v>TNP-PDC3-C-VSI-TVL3720</v>
      </c>
      <c r="M7" s="25" t="str" cm="1">
        <f t="array" ref="M7">INDEX(Values!D$32:'Values'!XZ$32,ROWS(M$2:M7))</f>
        <v>ESXi8u2b_w_NSX4.0.1.5</v>
      </c>
      <c r="N7" s="25" cm="1">
        <f t="array" ref="N7">INDEX(Values!D$33:'Values'!XZ$33,ROWS(N$2:N7))</f>
        <v>1</v>
      </c>
    </row>
    <row r="8" spans="1:14" x14ac:dyDescent="0.25">
      <c r="A8" s="25" t="s">
        <v>83</v>
      </c>
      <c r="B8" s="25" t="str" cm="1">
        <f t="array" ref="B8">INDEX(Values!D$1:'Values'!ZD$1,ROWS(B$2:B8))</f>
        <v>svs0901bdv.us.global.schwab.com</v>
      </c>
      <c r="C8" s="32" t="str" cm="1">
        <f t="array" ref="C8">INDEX(Values!D$22:'Values'!ZD$22,ROWS(C$2:C8))</f>
        <v>PDC3-C-DEV-LNX-08</v>
      </c>
      <c r="D8" s="25" t="b" cm="1">
        <f t="array" ref="D8">INDEX(Values!D$23:'Values'!ZD$23,ROWS(D$2:D8))</f>
        <v>0</v>
      </c>
      <c r="E8" s="25" t="str" cm="1">
        <f t="array" ref="E8">INDEX(Values!D$24:'Values'!ZD$24,ROWS(E$2:E8))</f>
        <v>X90C4VBDC</v>
      </c>
      <c r="F8" s="25" t="b" cm="1">
        <f t="array" ref="F8">INDEX(Values!D$25:'Values'!XZ$25,ROWS(E$2:E8))</f>
        <v>0</v>
      </c>
      <c r="G8" s="25" t="str" cm="1">
        <f t="array" ref="G8">INDEX(Values!D$26:'Values'!ZD$26,ROWS(G$2:G8))</f>
        <v>C-VL3710-X90C4VBDC-MGMT-EPHEMERAL</v>
      </c>
      <c r="H8" s="25" t="str" cm="1">
        <f t="array" ref="H8">INDEX(Values!D$27:'Values'!ZD$27,ROWS(H$2:H8))</f>
        <v>C-VL3712-X90C4VBDC-VMOTION-A-EPHEMERAL</v>
      </c>
      <c r="I8" s="25" t="str" cm="1">
        <f t="array" ref="I8">INDEX(Values!D$28:'Values'!ZD$28,ROWS(I$2:I8))</f>
        <v>C-VL3712-X90C4VBDC-VMOTION-B-EPHEMERAL</v>
      </c>
      <c r="J8" s="25" t="str" cm="1">
        <f t="array" ref="J8">INDEX(Values!D$29:'Values'!ZD$29,ROWS(J$2:J8))</f>
        <v/>
      </c>
      <c r="K8" s="25" t="str" cm="1">
        <f t="array" ref="K8">INDEX(Values!D$30:'Values'!ZD$30,ROWS(K$2:K8))</f>
        <v>UPP-PDC3-C-VSI-ESXI-CVDS-TVL3720</v>
      </c>
      <c r="L8" s="25" t="str" cm="1">
        <f t="array" ref="L8">INDEX(Values!D$31:'Values'!ZD$31,ROWS(L$2:L8))</f>
        <v>TNP-PDC3-C-VSI-TVL3720</v>
      </c>
      <c r="M8" s="25" t="str" cm="1">
        <f t="array" ref="M8">INDEX(Values!D$32:'Values'!XZ$32,ROWS(M$2:M8))</f>
        <v>ESXi8u2b_w_NSX4.0.1.5</v>
      </c>
      <c r="N8" s="25" cm="1">
        <f t="array" ref="N8">INDEX(Values!D$33:'Values'!XZ$33,ROWS(N$2:N8))</f>
        <v>1</v>
      </c>
    </row>
    <row r="9" spans="1:14" x14ac:dyDescent="0.25">
      <c r="A9" s="25" t="s">
        <v>83</v>
      </c>
      <c r="B9" s="25" t="str" cm="1">
        <f t="array" ref="B9">INDEX(Values!D$1:'Values'!ZD$1,ROWS(B$2:B9))</f>
        <v>svs0901bdv.us.global.schwab.com</v>
      </c>
      <c r="C9" s="32" t="str" cm="1">
        <f t="array" ref="C9">INDEX(Values!D$22:'Values'!ZD$22,ROWS(C$2:C9))</f>
        <v>PDC3-C-DEV-LNX-09</v>
      </c>
      <c r="D9" s="25" t="b" cm="1">
        <f t="array" ref="D9">INDEX(Values!D$23:'Values'!ZD$23,ROWS(D$2:D9))</f>
        <v>0</v>
      </c>
      <c r="E9" s="25" t="str" cm="1">
        <f t="array" ref="E9">INDEX(Values!D$24:'Values'!ZD$24,ROWS(E$2:E9))</f>
        <v>X90C4VBDC</v>
      </c>
      <c r="F9" s="25" t="b" cm="1">
        <f t="array" ref="F9">INDEX(Values!D$25:'Values'!XZ$25,ROWS(E$2:E9))</f>
        <v>0</v>
      </c>
      <c r="G9" s="25" t="str" cm="1">
        <f t="array" ref="G9">INDEX(Values!D$26:'Values'!ZD$26,ROWS(G$2:G9))</f>
        <v>C-VL3721-X90C4VBDC-MGMT-EPHEMERAL</v>
      </c>
      <c r="H9" s="25" t="str" cm="1">
        <f t="array" ref="H9">INDEX(Values!D$27:'Values'!ZD$27,ROWS(H$2:H9))</f>
        <v>C-VL3719-X90C4VBDC-VMOTION-A-EPHEMERAL</v>
      </c>
      <c r="I9" s="25" t="str" cm="1">
        <f t="array" ref="I9">INDEX(Values!D$28:'Values'!ZD$28,ROWS(I$2:I9))</f>
        <v>C-VL3719-X90C4VBDC-VMOTION-B-EPHEMERAL</v>
      </c>
      <c r="J9" s="25" t="str" cm="1">
        <f t="array" ref="J9">INDEX(Values!D$29:'Values'!ZD$29,ROWS(J$2:J9))</f>
        <v>C-VL3722-X90C4VBDC-VSAN-EPHEMERAL</v>
      </c>
      <c r="K9" s="25" t="str" cm="1">
        <f t="array" ref="K9">INDEX(Values!D$30:'Values'!ZD$30,ROWS(K$2:K9))</f>
        <v>UPP-PDC3-C-VSI-ESXI-CVDS-TVL3720</v>
      </c>
      <c r="L9" s="25" t="str" cm="1">
        <f t="array" ref="L9">INDEX(Values!D$31:'Values'!ZD$31,ROWS(L$2:L9))</f>
        <v>TNP-PDC3-C-VSI-TVL3720</v>
      </c>
      <c r="M9" s="25" t="str" cm="1">
        <f t="array" ref="M9">INDEX(Values!D$32:'Values'!XZ$32,ROWS(M$2:M9))</f>
        <v>ESXi8u2b_w_NSX4.0.1.5</v>
      </c>
      <c r="N9" s="25" cm="1">
        <f t="array" ref="N9">INDEX(Values!D$33:'Values'!XZ$33,ROWS(N$2:N9))</f>
        <v>1</v>
      </c>
    </row>
    <row r="10" spans="1:14" x14ac:dyDescent="0.25">
      <c r="A10" s="25" t="s">
        <v>83</v>
      </c>
      <c r="B10" s="25" t="str" cm="1">
        <f t="array" ref="B10">INDEX(Values!D$1:'Values'!ZD$1,ROWS(B$2:B10))</f>
        <v>svs0901bdv.us.global.schwab.com</v>
      </c>
      <c r="C10" s="32" t="str" cm="1">
        <f t="array" ref="C10">INDEX(Values!D$22:'Values'!ZD$22,ROWS(C$2:C10))</f>
        <v>PDC3-C-DEV-LNX-10</v>
      </c>
      <c r="D10" s="25" t="b" cm="1">
        <f t="array" ref="D10">INDEX(Values!D$23:'Values'!ZD$23,ROWS(D$2:D10))</f>
        <v>0</v>
      </c>
      <c r="E10" s="25" t="str" cm="1">
        <f t="array" ref="E10">INDEX(Values!D$24:'Values'!ZD$24,ROWS(E$2:E10))</f>
        <v>X90C4VBDC</v>
      </c>
      <c r="F10" s="25" t="b" cm="1">
        <f t="array" ref="F10">INDEX(Values!D$25:'Values'!XZ$25,ROWS(E$2:E10))</f>
        <v>0</v>
      </c>
      <c r="G10" s="25" t="str" cm="1">
        <f t="array" ref="G10">INDEX(Values!D$26:'Values'!ZD$26,ROWS(G$2:G10))</f>
        <v>C-VL3721-X90C4VBDC-MGMT-EPHEMERAL</v>
      </c>
      <c r="H10" s="25" t="str" cm="1">
        <f t="array" ref="H10">INDEX(Values!D$27:'Values'!ZD$27,ROWS(H$2:H10))</f>
        <v>C-VL3719-X90C4VBDC-VMOTION-A-EPHEMERAL</v>
      </c>
      <c r="I10" s="25" t="str" cm="1">
        <f t="array" ref="I10">INDEX(Values!D$28:'Values'!ZD$28,ROWS(I$2:I10))</f>
        <v>C-VL3719-X90C4VBDC-VMOTION-B-EPHEMERAL</v>
      </c>
      <c r="J10" s="25" t="str" cm="1">
        <f t="array" ref="J10">INDEX(Values!D$29:'Values'!ZD$29,ROWS(J$2:J10))</f>
        <v>C-VL3722-X90C4VBDC-VSAN-EPHEMERAL</v>
      </c>
      <c r="K10" s="25" t="str" cm="1">
        <f t="array" ref="K10">INDEX(Values!D$30:'Values'!ZD$30,ROWS(K$2:K10))</f>
        <v>UPP-PDC3-C-VSI-ESXI-CVDS-TVL3720</v>
      </c>
      <c r="L10" s="25" t="str" cm="1">
        <f t="array" ref="L10">INDEX(Values!D$31:'Values'!ZD$31,ROWS(L$2:L10))</f>
        <v>TNP-PDC3-C-VSI-TVL3720</v>
      </c>
      <c r="M10" s="25" t="str" cm="1">
        <f t="array" ref="M10">INDEX(Values!D$32:'Values'!XZ$32,ROWS(M$2:M10))</f>
        <v>ESXi8u2b_w_NSX4.0.1.5</v>
      </c>
      <c r="N10" s="25" cm="1">
        <f t="array" ref="N10">INDEX(Values!D$33:'Values'!XZ$33,ROWS(N$2:N10))</f>
        <v>1</v>
      </c>
    </row>
    <row r="11" spans="1:14" x14ac:dyDescent="0.25">
      <c r="A11" s="25" t="s">
        <v>83</v>
      </c>
      <c r="B11" s="25" t="str" cm="1">
        <f t="array" ref="B11">INDEX(Values!D$1:'Values'!ZD$1,ROWS(B$2:B11))</f>
        <v>svs0901bdv.us.global.schwab.com</v>
      </c>
      <c r="C11" s="32" t="str" cm="1">
        <f t="array" ref="C11">INDEX(Values!D$22:'Values'!ZD$22,ROWS(C$2:C11))</f>
        <v>PDC3-C-DEV-MONGO-03</v>
      </c>
      <c r="D11" s="25" t="b" cm="1">
        <f t="array" ref="D11">INDEX(Values!D$23:'Values'!ZD$23,ROWS(D$2:D11))</f>
        <v>0</v>
      </c>
      <c r="E11" s="25" t="str" cm="1">
        <f t="array" ref="E11">INDEX(Values!D$24:'Values'!ZD$24,ROWS(E$2:E11))</f>
        <v>X90C4VBDC</v>
      </c>
      <c r="F11" s="25" t="b" cm="1">
        <f t="array" ref="F11">INDEX(Values!D$25:'Values'!XZ$25,ROWS(E$2:E11))</f>
        <v>0</v>
      </c>
      <c r="G11" s="25" t="str" cm="1">
        <f t="array" ref="G11">INDEX(Values!D$26:'Values'!ZD$26,ROWS(G$2:G11))</f>
        <v>C-VL3721-X90C4VBDC-MGMT-EPHEMERAL</v>
      </c>
      <c r="H11" s="25" t="str" cm="1">
        <f t="array" ref="H11">INDEX(Values!D$27:'Values'!ZD$27,ROWS(H$2:H11))</f>
        <v>C-VL3719-X90C4VBDC-VMOTION-A-EPHEMERAL</v>
      </c>
      <c r="I11" s="25" t="str" cm="1">
        <f t="array" ref="I11">INDEX(Values!D$28:'Values'!ZD$28,ROWS(I$2:I11))</f>
        <v>C-VL3719-X90C4VBDC-VMOTION-B-EPHEMERAL</v>
      </c>
      <c r="J11" s="25" t="str" cm="1">
        <f t="array" ref="J11">INDEX(Values!D$29:'Values'!ZD$29,ROWS(J$2:J11))</f>
        <v>C-VL3722-X90C4VBDC-VSAN-EPHEMERAL</v>
      </c>
      <c r="K11" s="25" t="str" cm="1">
        <f t="array" ref="K11">INDEX(Values!D$30:'Values'!ZD$30,ROWS(K$2:K11))</f>
        <v>UPP-PDC3-C-VSI-ESXI-CVDS-TVL3720</v>
      </c>
      <c r="L11" s="25" t="str" cm="1">
        <f t="array" ref="L11">INDEX(Values!D$31:'Values'!ZD$31,ROWS(L$2:L11))</f>
        <v>TNP-PDC3-C-VSI-TVL3720</v>
      </c>
      <c r="M11" s="25" t="str" cm="1">
        <f t="array" ref="M11">INDEX(Values!D$32:'Values'!XZ$32,ROWS(M$2:M11))</f>
        <v>ESXi8u2b_w_NSX4.0.1.5</v>
      </c>
      <c r="N11" s="25" cm="1">
        <f t="array" ref="N11">INDEX(Values!D$33:'Values'!XZ$33,ROWS(N$2:N11))</f>
        <v>1</v>
      </c>
    </row>
    <row r="12" spans="1:14" x14ac:dyDescent="0.25">
      <c r="A12" s="25" t="s">
        <v>83</v>
      </c>
      <c r="B12" s="25" t="str" cm="1">
        <f t="array" ref="B12">INDEX(Values!D$1:'Values'!ZD$1,ROWS(B$2:B12))</f>
        <v>svs0901bdv.us.global.schwab.com</v>
      </c>
      <c r="C12" s="32" t="str" cm="1">
        <f t="array" ref="C12">INDEX(Values!D$22:'Values'!ZD$22,ROWS(C$2:C12))</f>
        <v>PDC3-C-DEV-REDIS-01</v>
      </c>
      <c r="D12" s="25" t="b" cm="1">
        <f t="array" ref="D12">INDEX(Values!D$23:'Values'!ZD$23,ROWS(D$2:D12))</f>
        <v>0</v>
      </c>
      <c r="E12" s="25" t="str" cm="1">
        <f t="array" ref="E12">INDEX(Values!D$24:'Values'!ZD$24,ROWS(E$2:E12))</f>
        <v>X90C4VBDC</v>
      </c>
      <c r="F12" s="25" t="b" cm="1">
        <f t="array" ref="F12">INDEX(Values!D$25:'Values'!XZ$25,ROWS(E$2:E12))</f>
        <v>0</v>
      </c>
      <c r="G12" s="25" t="str" cm="1">
        <f t="array" ref="G12">INDEX(Values!D$26:'Values'!ZD$26,ROWS(G$2:G12))</f>
        <v>C-VL3710-X90C4VBDC-MGMT-EPHEMERAL</v>
      </c>
      <c r="H12" s="25" t="str" cm="1">
        <f t="array" ref="H12">INDEX(Values!D$27:'Values'!ZD$27,ROWS(H$2:H12))</f>
        <v>C-VL3712-X90C4VBDC-VMOTION-A-EPHEMERAL</v>
      </c>
      <c r="I12" s="25" t="str" cm="1">
        <f t="array" ref="I12">INDEX(Values!D$28:'Values'!ZD$28,ROWS(I$2:I12))</f>
        <v>C-VL3712-X90C4VBDC-VMOTION-B-EPHEMERAL</v>
      </c>
      <c r="J12" s="25" t="str" cm="1">
        <f t="array" ref="J12">INDEX(Values!D$29:'Values'!ZD$29,ROWS(J$2:J12))</f>
        <v>C-VL3711-X90C4VBDC-VSAN-EPHEMERAL</v>
      </c>
      <c r="K12" s="25" t="str" cm="1">
        <f t="array" ref="K12">INDEX(Values!D$30:'Values'!ZD$30,ROWS(K$2:K12))</f>
        <v>UPP-PDC3-C-VSI-ESXI-CVDS-TVL3720</v>
      </c>
      <c r="L12" s="25" t="str" cm="1">
        <f t="array" ref="L12">INDEX(Values!D$31:'Values'!ZD$31,ROWS(L$2:L12))</f>
        <v>TNP-PDC3-C-VSI-TVL3720</v>
      </c>
      <c r="M12" s="25" t="str" cm="1">
        <f t="array" ref="M12">INDEX(Values!D$32:'Values'!XZ$32,ROWS(M$2:M12))</f>
        <v>ESXi8u2b_w_NSX4.0.1.5</v>
      </c>
      <c r="N12" s="25" cm="1">
        <f t="array" ref="N12">INDEX(Values!D$33:'Values'!XZ$33,ROWS(N$2:N12))</f>
        <v>1</v>
      </c>
    </row>
    <row r="13" spans="1:14" x14ac:dyDescent="0.25">
      <c r="A13" s="25" t="s">
        <v>83</v>
      </c>
      <c r="B13" s="25" t="str" cm="1">
        <f t="array" ref="B13">INDEX(Values!D$1:'Values'!ZD$1,ROWS(B$2:B13))</f>
        <v>svs0901bdv.us.global.schwab.com</v>
      </c>
      <c r="C13" s="32" t="str" cm="1">
        <f t="array" ref="C13">INDEX(Values!D$22:'Values'!ZD$22,ROWS(C$2:C13))</f>
        <v>PDC3-C-DEV-RPS-02</v>
      </c>
      <c r="D13" s="25" t="b" cm="1">
        <f t="array" ref="D13">INDEX(Values!D$23:'Values'!ZD$23,ROWS(D$2:D13))</f>
        <v>0</v>
      </c>
      <c r="E13" s="25" t="str" cm="1">
        <f t="array" ref="E13">INDEX(Values!D$24:'Values'!ZD$24,ROWS(E$2:E13))</f>
        <v>X90C4VBDC</v>
      </c>
      <c r="F13" s="25" t="b" cm="1">
        <f t="array" ref="F13">INDEX(Values!D$25:'Values'!XZ$25,ROWS(E$2:E13))</f>
        <v>0</v>
      </c>
      <c r="G13" s="25" t="str" cm="1">
        <f t="array" ref="G13">INDEX(Values!D$26:'Values'!ZD$26,ROWS(G$2:G13))</f>
        <v>C-VL3721-X90C4VBDC-MGMT-EPHEMERAL</v>
      </c>
      <c r="H13" s="25" t="str" cm="1">
        <f t="array" ref="H13">INDEX(Values!D$27:'Values'!ZD$27,ROWS(H$2:H13))</f>
        <v>C-VL3719-X90C4VBDC-VMOTION-A-EPHEMERAL</v>
      </c>
      <c r="I13" s="25" t="str" cm="1">
        <f t="array" ref="I13">INDEX(Values!D$28:'Values'!ZD$28,ROWS(I$2:I13))</f>
        <v>C-VL3719-X90C4VBDC-VMOTION-B-EPHEMERAL</v>
      </c>
      <c r="J13" s="25" t="str" cm="1">
        <f t="array" ref="J13">INDEX(Values!D$29:'Values'!ZD$29,ROWS(J$2:J13))</f>
        <v>C-VL3722-X90C4VBDC-VSAN-EPHEMERAL</v>
      </c>
      <c r="K13" s="25" t="str" cm="1">
        <f t="array" ref="K13">INDEX(Values!D$30:'Values'!ZD$30,ROWS(K$2:K13))</f>
        <v>UPP-PDC3-C-VSI-ESXI-CVDS-TVL3720</v>
      </c>
      <c r="L13" s="25" t="str" cm="1">
        <f t="array" ref="L13">INDEX(Values!D$31:'Values'!ZD$31,ROWS(L$2:L13))</f>
        <v>TNP-PDC3-C-VSI-TVL3720</v>
      </c>
      <c r="M13" s="25" t="str" cm="1">
        <f t="array" ref="M13">INDEX(Values!D$32:'Values'!XZ$32,ROWS(M$2:M13))</f>
        <v>ESXi8u2b_w_NSX4.0.1.5</v>
      </c>
      <c r="N13" s="25" cm="1">
        <f t="array" ref="N13">INDEX(Values!D$33:'Values'!XZ$33,ROWS(N$2:N13))</f>
        <v>1</v>
      </c>
    </row>
    <row r="14" spans="1:14" x14ac:dyDescent="0.25">
      <c r="A14" s="25" t="s">
        <v>83</v>
      </c>
      <c r="B14" s="25" t="str" cm="1">
        <f t="array" ref="B14">INDEX(Values!D$1:'Values'!ZD$1,ROWS(B$2:B14))</f>
        <v>svs0901bdv.us.global.schwab.com</v>
      </c>
      <c r="C14" s="32" t="str" cm="1">
        <f t="array" ref="C14">INDEX(Values!D$22:'Values'!ZD$22,ROWS(C$2:C14))</f>
        <v>PDC3-C-DEV-RPS-03</v>
      </c>
      <c r="D14" s="25" t="b" cm="1">
        <f t="array" ref="D14">INDEX(Values!D$23:'Values'!ZD$23,ROWS(D$2:D14))</f>
        <v>0</v>
      </c>
      <c r="E14" s="25" t="str" cm="1">
        <f t="array" ref="E14">INDEX(Values!D$24:'Values'!ZD$24,ROWS(E$2:E14))</f>
        <v>X90C4VBDC</v>
      </c>
      <c r="F14" s="25" t="b" cm="1">
        <f t="array" ref="F14">INDEX(Values!D$25:'Values'!XZ$25,ROWS(E$2:E14))</f>
        <v>0</v>
      </c>
      <c r="G14" s="25" t="str" cm="1">
        <f t="array" ref="G14">INDEX(Values!D$26:'Values'!ZD$26,ROWS(G$2:G14))</f>
        <v>C-VL3721-X90C4VBDC-MGMT-EPHEMERAL</v>
      </c>
      <c r="H14" s="25" t="str" cm="1">
        <f t="array" ref="H14">INDEX(Values!D$27:'Values'!ZD$27,ROWS(H$2:H14))</f>
        <v>C-VL3719-X90C4VBDC-VMOTION-A-EPHEMERAL</v>
      </c>
      <c r="I14" s="25" t="str" cm="1">
        <f t="array" ref="I14">INDEX(Values!D$28:'Values'!ZD$28,ROWS(I$2:I14))</f>
        <v>C-VL3719-X90C4VBDC-VMOTION-B-EPHEMERAL</v>
      </c>
      <c r="J14" s="25" t="str" cm="1">
        <f t="array" ref="J14">INDEX(Values!D$29:'Values'!ZD$29,ROWS(J$2:J14))</f>
        <v/>
      </c>
      <c r="K14" s="25" t="str" cm="1">
        <f t="array" ref="K14">INDEX(Values!D$30:'Values'!ZD$30,ROWS(K$2:K14))</f>
        <v>UPP-PDC3-C-VSI-ESXI-CVDS-TVL3720</v>
      </c>
      <c r="L14" s="25" t="str" cm="1">
        <f t="array" ref="L14">INDEX(Values!D$31:'Values'!ZD$31,ROWS(L$2:L14))</f>
        <v>TNP-PDC3-C-VSI-TVL3720</v>
      </c>
      <c r="M14" s="25" t="str" cm="1">
        <f t="array" ref="M14">INDEX(Values!D$32:'Values'!XZ$32,ROWS(M$2:M14))</f>
        <v>ESXi8u2b_w_NSX4.0.1.5</v>
      </c>
      <c r="N14" s="25" cm="1">
        <f t="array" ref="N14">INDEX(Values!D$33:'Values'!XZ$33,ROWS(N$2:N14))</f>
        <v>1</v>
      </c>
    </row>
    <row r="15" spans="1:14" x14ac:dyDescent="0.25">
      <c r="A15" s="25" t="s">
        <v>83</v>
      </c>
      <c r="B15" s="25" t="str" cm="1">
        <f t="array" ref="B15">INDEX(Values!D$1:'Values'!ZD$1,ROWS(B$2:B15))</f>
        <v>svs0901bdv.us.global.schwab.com</v>
      </c>
      <c r="C15" s="32" t="str" cm="1">
        <f t="array" ref="C15">INDEX(Values!D$22:'Values'!ZD$22,ROWS(C$2:C15))</f>
        <v>PDC3-C-DEV-SQL-02</v>
      </c>
      <c r="D15" s="25" t="b" cm="1">
        <f t="array" ref="D15">INDEX(Values!D$23:'Values'!ZD$23,ROWS(D$2:D15))</f>
        <v>0</v>
      </c>
      <c r="E15" s="25" t="str" cm="1">
        <f t="array" ref="E15">INDEX(Values!D$24:'Values'!ZD$24,ROWS(E$2:E15))</f>
        <v>X90C4VBDC</v>
      </c>
      <c r="F15" s="25" t="b" cm="1">
        <f t="array" ref="F15">INDEX(Values!D$25:'Values'!XZ$25,ROWS(E$2:E15))</f>
        <v>0</v>
      </c>
      <c r="G15" s="25" t="str" cm="1">
        <f t="array" ref="G15">INDEX(Values!D$26:'Values'!ZD$26,ROWS(G$2:G15))</f>
        <v>C-VL3710-X90C4VBDC-MGMT-EPHEMERAL</v>
      </c>
      <c r="H15" s="25" t="str" cm="1">
        <f t="array" ref="H15">INDEX(Values!D$27:'Values'!ZD$27,ROWS(H$2:H15))</f>
        <v>C-VL3712-X90C4VBDC-VMOTION-A-EPHEMERAL</v>
      </c>
      <c r="I15" s="25" t="str" cm="1">
        <f t="array" ref="I15">INDEX(Values!D$28:'Values'!ZD$28,ROWS(I$2:I15))</f>
        <v>C-VL3712-X90C4VBDC-VMOTION-B-EPHEMERAL</v>
      </c>
      <c r="J15" s="25" t="str" cm="1">
        <f t="array" ref="J15">INDEX(Values!D$29:'Values'!ZD$29,ROWS(J$2:J15))</f>
        <v/>
      </c>
      <c r="K15" s="25" t="str" cm="1">
        <f t="array" ref="K15">INDEX(Values!D$30:'Values'!ZD$30,ROWS(K$2:K15))</f>
        <v>UPP-PDC3-C-VSI-ESXI-CVDS-TVL3720</v>
      </c>
      <c r="L15" s="25" t="str" cm="1">
        <f t="array" ref="L15">INDEX(Values!D$31:'Values'!ZD$31,ROWS(L$2:L15))</f>
        <v>TNP-PDC3-C-VSI-TVL3720</v>
      </c>
      <c r="M15" s="25" t="str" cm="1">
        <f t="array" ref="M15">INDEX(Values!D$32:'Values'!XZ$32,ROWS(M$2:M15))</f>
        <v>ESXi8u2b_w_NSX4.0.1.5</v>
      </c>
      <c r="N15" s="25" cm="1">
        <f t="array" ref="N15">INDEX(Values!D$33:'Values'!XZ$33,ROWS(N$2:N15))</f>
        <v>1</v>
      </c>
    </row>
    <row r="16" spans="1:14" x14ac:dyDescent="0.25">
      <c r="A16" s="25" t="s">
        <v>83</v>
      </c>
      <c r="B16" s="25" t="str" cm="1">
        <f t="array" ref="B16">INDEX(Values!D$1:'Values'!ZD$1,ROWS(B$2:B16))</f>
        <v>svs0901bdv.us.global.schwab.com</v>
      </c>
      <c r="C16" s="32" t="str" cm="1">
        <f t="array" ref="C16">INDEX(Values!D$22:'Values'!ZD$22,ROWS(C$2:C16))</f>
        <v>PDC3-C-DEV-WIN-08</v>
      </c>
      <c r="D16" s="25" t="b" cm="1">
        <f t="array" ref="D16">INDEX(Values!D$23:'Values'!ZD$23,ROWS(D$2:D16))</f>
        <v>0</v>
      </c>
      <c r="E16" s="25" t="str" cm="1">
        <f t="array" ref="E16">INDEX(Values!D$24:'Values'!ZD$24,ROWS(E$2:E16))</f>
        <v>X90C4VBDC</v>
      </c>
      <c r="F16" s="25" t="b" cm="1">
        <f t="array" ref="F16">INDEX(Values!D$25:'Values'!XZ$25,ROWS(E$2:E16))</f>
        <v>0</v>
      </c>
      <c r="G16" s="25" t="str" cm="1">
        <f t="array" ref="G16">INDEX(Values!D$26:'Values'!ZD$26,ROWS(G$2:G16))</f>
        <v>C-VL3710-X90C4VBDC-MGMT-EPHEMERAL</v>
      </c>
      <c r="H16" s="25" t="str" cm="1">
        <f t="array" ref="H16">INDEX(Values!D$27:'Values'!ZD$27,ROWS(H$2:H16))</f>
        <v>C-VL3712-X90C4VBDC-VMOTION-A-EPHEMERAL</v>
      </c>
      <c r="I16" s="25" t="str" cm="1">
        <f t="array" ref="I16">INDEX(Values!D$28:'Values'!ZD$28,ROWS(I$2:I16))</f>
        <v>C-VL3712-X90C4VBDC-VMOTION-B-EPHEMERAL</v>
      </c>
      <c r="J16" s="25" t="str" cm="1">
        <f t="array" ref="J16">INDEX(Values!D$29:'Values'!ZD$29,ROWS(J$2:J16))</f>
        <v/>
      </c>
      <c r="K16" s="25" t="str" cm="1">
        <f t="array" ref="K16">INDEX(Values!D$30:'Values'!ZD$30,ROWS(K$2:K16))</f>
        <v>UPP-PDC3-C-VSI-ESXI-CVDS-TVL3720</v>
      </c>
      <c r="L16" s="25" t="str" cm="1">
        <f t="array" ref="L16">INDEX(Values!D$31:'Values'!ZD$31,ROWS(L$2:L16))</f>
        <v>TNP-PDC3-C-VSI-TVL3720</v>
      </c>
      <c r="M16" s="25" t="str" cm="1">
        <f t="array" ref="M16">INDEX(Values!D$32:'Values'!XZ$32,ROWS(M$2:M16))</f>
        <v>ESXi8u2b_w_NSX4.0.1.5</v>
      </c>
      <c r="N16" s="25" cm="1">
        <f t="array" ref="N16">INDEX(Values!D$33:'Values'!XZ$33,ROWS(N$2:N16))</f>
        <v>1</v>
      </c>
    </row>
    <row r="17" spans="1:14" x14ac:dyDescent="0.25">
      <c r="A17" s="25" t="s">
        <v>83</v>
      </c>
      <c r="B17" s="25" t="str" cm="1">
        <f t="array" ref="B17">INDEX(Values!D$1:'Values'!ZD$1,ROWS(B$2:B17))</f>
        <v>svs0901bdv.us.global.schwab.com</v>
      </c>
      <c r="C17" s="32" t="str" cm="1">
        <f t="array" ref="C17">INDEX(Values!D$22:'Values'!ZD$22,ROWS(C$2:C17))</f>
        <v>PDC3-C-DEV-WIN-09</v>
      </c>
      <c r="D17" s="25" t="b" cm="1">
        <f t="array" ref="D17">INDEX(Values!D$23:'Values'!ZD$23,ROWS(D$2:D17))</f>
        <v>0</v>
      </c>
      <c r="E17" s="25" t="str" cm="1">
        <f t="array" ref="E17">INDEX(Values!D$24:'Values'!ZD$24,ROWS(E$2:E17))</f>
        <v>X90C4VBDC</v>
      </c>
      <c r="F17" s="25" t="b" cm="1">
        <f t="array" ref="F17">INDEX(Values!D$25:'Values'!XZ$25,ROWS(E$2:E17))</f>
        <v>0</v>
      </c>
      <c r="G17" s="25" t="str" cm="1">
        <f t="array" ref="G17">INDEX(Values!D$26:'Values'!ZD$26,ROWS(G$2:G17))</f>
        <v>C-VL3721-X90C4VBDC-MGMT-EPHEMERAL</v>
      </c>
      <c r="H17" s="25" t="str" cm="1">
        <f t="array" ref="H17">INDEX(Values!D$27:'Values'!ZD$27,ROWS(H$2:H17))</f>
        <v>C-VL3719-X90C4VBDC-VMOTION-A-EPHEMERAL</v>
      </c>
      <c r="I17" s="25" t="str" cm="1">
        <f t="array" ref="I17">INDEX(Values!D$28:'Values'!ZD$28,ROWS(I$2:I17))</f>
        <v>C-VL3719-X90C4VBDC-VMOTION-B-EPHEMERAL</v>
      </c>
      <c r="J17" s="25" t="str" cm="1">
        <f t="array" ref="J17">INDEX(Values!D$29:'Values'!ZD$29,ROWS(J$2:J17))</f>
        <v>C-VL3722-X90C4VBDC-VSAN-EPHEMERAL</v>
      </c>
      <c r="K17" s="25" t="str" cm="1">
        <f t="array" ref="K17">INDEX(Values!D$30:'Values'!ZD$30,ROWS(K$2:K17))</f>
        <v>UPP-PDC3-C-VSI-ESXI-CVDS-TVL3720</v>
      </c>
      <c r="L17" s="25" t="str" cm="1">
        <f t="array" ref="L17">INDEX(Values!D$31:'Values'!ZD$31,ROWS(L$2:L17))</f>
        <v>TNP-PDC3-C-VSI-TVL3720</v>
      </c>
      <c r="M17" s="25" t="str" cm="1">
        <f t="array" ref="M17">INDEX(Values!D$32:'Values'!XZ$32,ROWS(M$2:M17))</f>
        <v>ESXi8u2b_w_NSX4.0.1.5</v>
      </c>
      <c r="N17" s="25" cm="1">
        <f t="array" ref="N17">INDEX(Values!D$33:'Values'!XZ$33,ROWS(N$2:N17))</f>
        <v>1</v>
      </c>
    </row>
    <row r="18" spans="1:14" x14ac:dyDescent="0.25">
      <c r="A18" s="25" t="s">
        <v>83</v>
      </c>
      <c r="B18" s="25" t="str" cm="1">
        <f t="array" ref="B18">INDEX(Values!D$1:'Values'!ZD$1,ROWS(B$2:B18))</f>
        <v>svs0901bdv.us.global.schwab.com</v>
      </c>
      <c r="C18" s="32" t="str" cm="1">
        <f t="array" ref="C18">INDEX(Values!D$22:'Values'!ZD$22,ROWS(C$2:C18))</f>
        <v>PDC3-C-DEV-WIN-10</v>
      </c>
      <c r="D18" s="25" t="b" cm="1">
        <f t="array" ref="D18">INDEX(Values!D$23:'Values'!ZD$23,ROWS(D$2:D18))</f>
        <v>0</v>
      </c>
      <c r="E18" s="25" t="str" cm="1">
        <f t="array" ref="E18">INDEX(Values!D$24:'Values'!ZD$24,ROWS(E$2:E18))</f>
        <v>X90C4VBDC</v>
      </c>
      <c r="F18" s="25" t="b" cm="1">
        <f t="array" ref="F18">INDEX(Values!D$25:'Values'!XZ$25,ROWS(E$2:E18))</f>
        <v>0</v>
      </c>
      <c r="G18" s="25" t="str" cm="1">
        <f t="array" ref="G18">INDEX(Values!D$26:'Values'!ZD$26,ROWS(G$2:G18))</f>
        <v>C-VL3721-X90C4VBDC-MGMT-EPHEMERAL</v>
      </c>
      <c r="H18" s="25" t="str" cm="1">
        <f t="array" ref="H18">INDEX(Values!D$27:'Values'!ZD$27,ROWS(H$2:H18))</f>
        <v>C-VL3719-X90C4VBDC-VMOTION-A-EPHEMERAL</v>
      </c>
      <c r="I18" s="25" t="str" cm="1">
        <f t="array" ref="I18">INDEX(Values!D$28:'Values'!ZD$28,ROWS(I$2:I18))</f>
        <v>C-VL3719-X90C4VBDC-VMOTION-B-EPHEMERAL</v>
      </c>
      <c r="J18" s="25" t="str" cm="1">
        <f t="array" ref="J18">INDEX(Values!D$29:'Values'!ZD$29,ROWS(J$2:J18))</f>
        <v>C-VL3722-X90C4VBDC-VSAN-EPHEMERAL</v>
      </c>
      <c r="K18" s="25" t="str" cm="1">
        <f t="array" ref="K18">INDEX(Values!D$30:'Values'!ZD$30,ROWS(K$2:K18))</f>
        <v>UPP-PDC3-C-VSI-ESXI-CVDS-TVL3720</v>
      </c>
      <c r="L18" s="25" t="str" cm="1">
        <f t="array" ref="L18">INDEX(Values!D$31:'Values'!ZD$31,ROWS(L$2:L18))</f>
        <v>TNP-PDC3-C-VSI-TVL3720</v>
      </c>
      <c r="M18" s="25" t="str" cm="1">
        <f t="array" ref="M18">INDEX(Values!D$32:'Values'!XZ$32,ROWS(M$2:M18))</f>
        <v>ESXi8u2b_w_NSX4.0.1.5</v>
      </c>
      <c r="N18" s="25" cm="1">
        <f t="array" ref="N18">INDEX(Values!D$33:'Values'!XZ$33,ROWS(N$2:N18))</f>
        <v>1</v>
      </c>
    </row>
    <row r="19" spans="1:14" x14ac:dyDescent="0.25">
      <c r="A19" s="25" t="s">
        <v>83</v>
      </c>
      <c r="B19" s="25" t="str" cm="1">
        <f t="array" ref="B19">INDEX(Values!D$1:'Values'!ZD$1,ROWS(B$2:B19))</f>
        <v>svs0901bdv.us.global.schwab.com</v>
      </c>
      <c r="C19" s="32" t="str" cm="1">
        <f t="array" ref="C19">INDEX(Values!D$22:'Values'!ZD$22,ROWS(C$2:C19))</f>
        <v>PDC3-C-TEST-CXP-01</v>
      </c>
      <c r="D19" s="25" t="b" cm="1">
        <f t="array" ref="D19">INDEX(Values!D$23:'Values'!ZD$23,ROWS(D$2:D19))</f>
        <v>0</v>
      </c>
      <c r="E19" s="25" t="str" cm="1">
        <f t="array" ref="E19">INDEX(Values!D$24:'Values'!ZD$24,ROWS(E$2:E19))</f>
        <v>X90C4VBDC</v>
      </c>
      <c r="F19" s="25" t="b" cm="1">
        <f t="array" ref="F19">INDEX(Values!D$25:'Values'!XZ$25,ROWS(E$2:E19))</f>
        <v>0</v>
      </c>
      <c r="G19" s="25" t="str" cm="1">
        <f t="array" ref="G19">INDEX(Values!D$26:'Values'!ZD$26,ROWS(G$2:G19))</f>
        <v>C-VL3710-X90C4VBDC-MGMT-EPHEMERAL</v>
      </c>
      <c r="H19" s="25" t="str" cm="1">
        <f t="array" ref="H19">INDEX(Values!D$27:'Values'!ZD$27,ROWS(H$2:H19))</f>
        <v>C-VL3712-X90C4VBDC-VMOTION-A-EPHEMERAL</v>
      </c>
      <c r="I19" s="25" t="str" cm="1">
        <f t="array" ref="I19">INDEX(Values!D$28:'Values'!ZD$28,ROWS(I$2:I19))</f>
        <v>C-VL3712-X90C4VBDC-VMOTION-B-EPHEMERAL</v>
      </c>
      <c r="J19" s="25" t="str" cm="1">
        <f t="array" ref="J19">INDEX(Values!D$29:'Values'!ZD$29,ROWS(J$2:J19))</f>
        <v/>
      </c>
      <c r="K19" s="25" t="str" cm="1">
        <f t="array" ref="K19">INDEX(Values!D$30:'Values'!ZD$30,ROWS(K$2:K19))</f>
        <v>UPP-PDC3-C-VSI-ESXI-CVDS-TVL3720</v>
      </c>
      <c r="L19" s="25" t="str" cm="1">
        <f t="array" ref="L19">INDEX(Values!D$31:'Values'!ZD$31,ROWS(L$2:L19))</f>
        <v>TNP-PDC3-C-VSI-TVL3720</v>
      </c>
      <c r="M19" s="25" t="str" cm="1">
        <f t="array" ref="M19">INDEX(Values!D$32:'Values'!XZ$32,ROWS(M$2:M19))</f>
        <v>ESXi8u2b_w_NSX4.0.1.5</v>
      </c>
      <c r="N19" s="25" cm="1">
        <f t="array" ref="N19">INDEX(Values!D$33:'Values'!XZ$33,ROWS(N$2:N19))</f>
        <v>1</v>
      </c>
    </row>
    <row r="20" spans="1:14" x14ac:dyDescent="0.25">
      <c r="A20" s="25" t="s">
        <v>83</v>
      </c>
      <c r="B20" s="25" t="str" cm="1">
        <f t="array" ref="B20">INDEX(Values!D$1:'Values'!ZD$1,ROWS(B$2:B20))</f>
        <v>svs0901bdv.us.global.schwab.com</v>
      </c>
      <c r="C20" s="32" t="str" cm="1">
        <f t="array" ref="C20">INDEX(Values!D$22:'Values'!ZD$22,ROWS(C$2:C20))</f>
        <v>PDC3-C-TEST-OEMS-03</v>
      </c>
      <c r="D20" s="25" t="b" cm="1">
        <f t="array" ref="D20">INDEX(Values!D$23:'Values'!ZD$23,ROWS(D$2:D20))</f>
        <v>0</v>
      </c>
      <c r="E20" s="25" t="str" cm="1">
        <f t="array" ref="E20">INDEX(Values!D$24:'Values'!ZD$24,ROWS(E$2:E20))</f>
        <v>X90C4VBDC</v>
      </c>
      <c r="F20" s="25" t="b" cm="1">
        <f t="array" ref="F20">INDEX(Values!D$25:'Values'!XZ$25,ROWS(E$2:E20))</f>
        <v>0</v>
      </c>
      <c r="G20" s="25" t="str" cm="1">
        <f t="array" ref="G20">INDEX(Values!D$26:'Values'!ZD$26,ROWS(G$2:G20))</f>
        <v>C-VL3721-X90C4VBDC-MGMT-EPHEMERAL</v>
      </c>
      <c r="H20" s="25" t="str" cm="1">
        <f t="array" ref="H20">INDEX(Values!D$27:'Values'!ZD$27,ROWS(H$2:H20))</f>
        <v>C-VL3719-X90C4VBDC-VMOTION-A-EPHEMERAL</v>
      </c>
      <c r="I20" s="25" t="str" cm="1">
        <f t="array" ref="I20">INDEX(Values!D$28:'Values'!ZD$28,ROWS(I$2:I20))</f>
        <v>C-VL3719-X90C4VBDC-VMOTION-B-EPHEMERAL</v>
      </c>
      <c r="J20" s="25" t="str" cm="1">
        <f t="array" ref="J20">INDEX(Values!D$29:'Values'!ZD$29,ROWS(J$2:J20))</f>
        <v/>
      </c>
      <c r="K20" s="25" t="str" cm="1">
        <f t="array" ref="K20">INDEX(Values!D$30:'Values'!ZD$30,ROWS(K$2:K20))</f>
        <v>UPP-PDC3-C-VSI-ESXI-CVDS-TVL3720</v>
      </c>
      <c r="L20" s="25" t="str" cm="1">
        <f t="array" ref="L20">INDEX(Values!D$31:'Values'!ZD$31,ROWS(L$2:L20))</f>
        <v>TNP-PDC3-C-VSI-TVL3720</v>
      </c>
      <c r="M20" s="25" t="str" cm="1">
        <f t="array" ref="M20">INDEX(Values!D$32:'Values'!XZ$32,ROWS(M$2:M20))</f>
        <v>ESXi8u2b_w_NSX4.0.1.5</v>
      </c>
      <c r="N20" s="25" cm="1">
        <f t="array" ref="N20">INDEX(Values!D$33:'Values'!XZ$33,ROWS(N$2:N20))</f>
        <v>1</v>
      </c>
    </row>
    <row r="21" spans="1:14" x14ac:dyDescent="0.25">
      <c r="A21" s="25" t="s">
        <v>83</v>
      </c>
      <c r="B21" s="25" t="str" cm="1">
        <f t="array" ref="B21">INDEX(Values!D$1:'Values'!ZD$1,ROWS(B$2:B21))</f>
        <v>svs0901bdv.us.global.schwab.com</v>
      </c>
      <c r="C21" s="32" t="str" cm="1">
        <f t="array" ref="C21">INDEX(Values!D$22:'Values'!ZD$22,ROWS(C$2:C21))</f>
        <v>PDC3-C-TEST-TTSM-01</v>
      </c>
      <c r="D21" s="25" t="b" cm="1">
        <f t="array" ref="D21">INDEX(Values!D$23:'Values'!ZD$23,ROWS(D$2:D21))</f>
        <v>0</v>
      </c>
      <c r="E21" s="25" t="str" cm="1">
        <f t="array" ref="E21">INDEX(Values!D$24:'Values'!ZD$24,ROWS(E$2:E21))</f>
        <v>X90C4VBDC</v>
      </c>
      <c r="F21" s="25" t="b" cm="1">
        <f t="array" ref="F21">INDEX(Values!D$25:'Values'!XZ$25,ROWS(E$2:E21))</f>
        <v>0</v>
      </c>
      <c r="G21" s="25" t="str" cm="1">
        <f t="array" ref="G21">INDEX(Values!D$26:'Values'!ZD$26,ROWS(G$2:G21))</f>
        <v>C-VL3710-X90C4VBDC-MGMT-EPHEMERAL</v>
      </c>
      <c r="H21" s="25" t="str" cm="1">
        <f t="array" ref="H21">INDEX(Values!D$27:'Values'!ZD$27,ROWS(H$2:H21))</f>
        <v>C-VL3712-X90C4VBDC-VMOTION-A-EPHEMERAL</v>
      </c>
      <c r="I21" s="25" t="str" cm="1">
        <f t="array" ref="I21">INDEX(Values!D$28:'Values'!ZD$28,ROWS(I$2:I21))</f>
        <v>C-VL3712-X90C4VBDC-VMOTION-B-EPHEMERAL</v>
      </c>
      <c r="J21" s="25" t="str" cm="1">
        <f t="array" ref="J21">INDEX(Values!D$29:'Values'!ZD$29,ROWS(J$2:J21))</f>
        <v/>
      </c>
      <c r="K21" s="25" t="str" cm="1">
        <f t="array" ref="K21">INDEX(Values!D$30:'Values'!ZD$30,ROWS(K$2:K21))</f>
        <v>UPP-PDC3-C-VSI-ESXI-CVDS-TVL3720</v>
      </c>
      <c r="L21" s="25" t="str" cm="1">
        <f t="array" ref="L21">INDEX(Values!D$31:'Values'!ZD$31,ROWS(L$2:L21))</f>
        <v>TNP-PDC3-C-VSI-TVL3720</v>
      </c>
      <c r="M21" s="25" t="str" cm="1">
        <f t="array" ref="M21">INDEX(Values!D$32:'Values'!XZ$32,ROWS(M$2:M21))</f>
        <v>ESXi8u2b_w_NSX4.0.1.5</v>
      </c>
      <c r="N21" s="25" cm="1">
        <f t="array" ref="N21">INDEX(Values!D$33:'Values'!XZ$33,ROWS(N$2:N21))</f>
        <v>1</v>
      </c>
    </row>
    <row r="22" spans="1:14" x14ac:dyDescent="0.25">
      <c r="A22" s="25" t="s">
        <v>83</v>
      </c>
      <c r="B22" s="25" t="str" cm="1">
        <f t="array" ref="B22">INDEX(Values!D$1:'Values'!ZD$1,ROWS(B$2:B22))</f>
        <v>svs0901bdv.us.global.schwab.com</v>
      </c>
      <c r="C22" s="32" t="str" cm="1">
        <f t="array" ref="C22">INDEX(Values!D$22:'Values'!ZD$22,ROWS(C$2:C22))</f>
        <v>PDC3-C-TEST-TTSM-02</v>
      </c>
      <c r="D22" s="25" t="b" cm="1">
        <f t="array" ref="D22">INDEX(Values!D$23:'Values'!ZD$23,ROWS(D$2:D22))</f>
        <v>0</v>
      </c>
      <c r="E22" s="25" t="str" cm="1">
        <f t="array" ref="E22">INDEX(Values!D$24:'Values'!ZD$24,ROWS(E$2:E22))</f>
        <v>X90C4VBDC</v>
      </c>
      <c r="F22" s="25" t="b" cm="1">
        <f t="array" ref="F22">INDEX(Values!D$25:'Values'!XZ$25,ROWS(E$2:E22))</f>
        <v>0</v>
      </c>
      <c r="G22" s="25" t="str" cm="1">
        <f t="array" ref="G22">INDEX(Values!D$26:'Values'!ZD$26,ROWS(G$2:G22))</f>
        <v>C-VL3710-X90C4VBDC-MGMT-EPHEMERAL</v>
      </c>
      <c r="H22" s="25" t="str" cm="1">
        <f t="array" ref="H22">INDEX(Values!D$27:'Values'!ZD$27,ROWS(H$2:H22))</f>
        <v>C-VL3712-X90C4VBDC-VMOTION-A-EPHEMERAL</v>
      </c>
      <c r="I22" s="25" t="str" cm="1">
        <f t="array" ref="I22">INDEX(Values!D$28:'Values'!ZD$28,ROWS(I$2:I22))</f>
        <v>C-VL3712-X90C4VBDC-VMOTION-B-EPHEMERAL</v>
      </c>
      <c r="J22" s="25" t="str" cm="1">
        <f t="array" ref="J22">INDEX(Values!D$29:'Values'!ZD$29,ROWS(J$2:J22))</f>
        <v/>
      </c>
      <c r="K22" s="25" t="str" cm="1">
        <f t="array" ref="K22">INDEX(Values!D$30:'Values'!ZD$30,ROWS(K$2:K22))</f>
        <v>UPP-PDC3-C-VSI-ESXI-CVDS-TVL3720</v>
      </c>
      <c r="L22" s="25" t="str" cm="1">
        <f t="array" ref="L22">INDEX(Values!D$31:'Values'!ZD$31,ROWS(L$2:L22))</f>
        <v>TNP-PDC3-C-VSI-TVL3720</v>
      </c>
      <c r="M22" s="25" t="str" cm="1">
        <f t="array" ref="M22">INDEX(Values!D$32:'Values'!XZ$32,ROWS(M$2:M22))</f>
        <v>ESXi8u2b_w_NSX4.0.1.5</v>
      </c>
      <c r="N22" s="25" cm="1">
        <f t="array" ref="N22">INDEX(Values!D$33:'Values'!XZ$33,ROWS(N$2:N22))</f>
        <v>1</v>
      </c>
    </row>
    <row r="23" spans="1:14" x14ac:dyDescent="0.25">
      <c r="A23" s="25" t="s">
        <v>83</v>
      </c>
      <c r="B23" s="25" t="str" cm="1">
        <f t="array" ref="B23">INDEX(Values!D$1:'Values'!ZD$1,ROWS(B$2:B23))</f>
        <v>svs0901bdv.us.global.schwab.com</v>
      </c>
      <c r="C23" s="32" t="str" cm="1">
        <f t="array" ref="C23">INDEX(Values!D$22:'Values'!ZD$22,ROWS(C$2:C23))</f>
        <v>PDC3-C-TEST-TTSM-03</v>
      </c>
      <c r="D23" s="25" t="b" cm="1">
        <f t="array" ref="D23">INDEX(Values!D$23:'Values'!ZD$23,ROWS(D$2:D23))</f>
        <v>0</v>
      </c>
      <c r="E23" s="25" t="str" cm="1">
        <f t="array" ref="E23">INDEX(Values!D$24:'Values'!ZD$24,ROWS(E$2:E23))</f>
        <v>X90C4VBDC</v>
      </c>
      <c r="F23" s="25" t="b" cm="1">
        <f t="array" ref="F23">INDEX(Values!D$25:'Values'!XZ$25,ROWS(E$2:E23))</f>
        <v>0</v>
      </c>
      <c r="G23" s="25" t="str" cm="1">
        <f t="array" ref="G23">INDEX(Values!D$26:'Values'!ZD$26,ROWS(G$2:G23))</f>
        <v>C-VL3721-X90C4VBDC-MGMT-EPHEMERAL</v>
      </c>
      <c r="H23" s="25" t="str" cm="1">
        <f t="array" ref="H23">INDEX(Values!D$27:'Values'!ZD$27,ROWS(H$2:H23))</f>
        <v>C-VL3719-X90C4VBDC-VMOTION-A-EPHEMERAL</v>
      </c>
      <c r="I23" s="25" t="str" cm="1">
        <f t="array" ref="I23">INDEX(Values!D$28:'Values'!ZD$28,ROWS(I$2:I23))</f>
        <v>C-VL3719-X90C4VBDC-VMOTION-B-EPHEMERAL</v>
      </c>
      <c r="J23" s="25" t="str" cm="1">
        <f t="array" ref="J23">INDEX(Values!D$29:'Values'!ZD$29,ROWS(J$2:J23))</f>
        <v/>
      </c>
      <c r="K23" s="25" t="str" cm="1">
        <f t="array" ref="K23">INDEX(Values!D$30:'Values'!ZD$30,ROWS(K$2:K23))</f>
        <v>UPP-PDC3-C-VSI-ESXI-CVDS-TVL3720</v>
      </c>
      <c r="L23" s="25" t="str" cm="1">
        <f t="array" ref="L23">INDEX(Values!D$31:'Values'!ZD$31,ROWS(L$2:L23))</f>
        <v>TNP-PDC3-C-VSI-TVL3720</v>
      </c>
      <c r="M23" s="25" t="str" cm="1">
        <f t="array" ref="M23">INDEX(Values!D$32:'Values'!XZ$32,ROWS(M$2:M23))</f>
        <v>ESXi8u2b_w_NSX4.0.1.5</v>
      </c>
      <c r="N23" s="25" cm="1">
        <f t="array" ref="N23">INDEX(Values!D$33:'Values'!XZ$33,ROWS(N$2:N23))</f>
        <v>1</v>
      </c>
    </row>
    <row r="24" spans="1:14" x14ac:dyDescent="0.25">
      <c r="A24" s="25" t="s">
        <v>83</v>
      </c>
      <c r="B24" s="25" t="str" cm="1">
        <f t="array" ref="B24">INDEX(Values!D$1:'Values'!ZD$1,ROWS(B$2:B24))</f>
        <v>svs0901bdv.us.global.schwab.com</v>
      </c>
      <c r="C24" s="32" t="str" cm="1">
        <f t="array" ref="C24">INDEX(Values!D$22:'Values'!ZD$22,ROWS(C$2:C24))</f>
        <v>PDC3-C-TEST-TTSM-04</v>
      </c>
      <c r="D24" s="25" t="b" cm="1">
        <f t="array" ref="D24">INDEX(Values!D$23:'Values'!ZD$23,ROWS(D$2:D24))</f>
        <v>0</v>
      </c>
      <c r="E24" s="25" t="str" cm="1">
        <f t="array" ref="E24">INDEX(Values!D$24:'Values'!ZD$24,ROWS(E$2:E24))</f>
        <v>X90C4VBDC</v>
      </c>
      <c r="F24" s="25" t="b" cm="1">
        <f t="array" ref="F24">INDEX(Values!D$25:'Values'!XZ$25,ROWS(E$2:E24))</f>
        <v>0</v>
      </c>
      <c r="G24" s="25" t="str" cm="1">
        <f t="array" ref="G24">INDEX(Values!D$26:'Values'!ZD$26,ROWS(G$2:G24))</f>
        <v>C-VL3721-X90C4VBDC-MGMT-EPHEMERAL</v>
      </c>
      <c r="H24" s="25" t="str" cm="1">
        <f t="array" ref="H24">INDEX(Values!D$27:'Values'!ZD$27,ROWS(H$2:H24))</f>
        <v>C-VL3719-X90C4VBDC-VMOTION-A-EPHEMERAL</v>
      </c>
      <c r="I24" s="25" t="str" cm="1">
        <f t="array" ref="I24">INDEX(Values!D$28:'Values'!ZD$28,ROWS(I$2:I24))</f>
        <v>C-VL3719-X90C4VBDC-VMOTION-B-EPHEMERAL</v>
      </c>
      <c r="J24" s="25" t="str" cm="1">
        <f t="array" ref="J24">INDEX(Values!D$29:'Values'!ZD$29,ROWS(J$2:J24))</f>
        <v/>
      </c>
      <c r="K24" s="25" t="str" cm="1">
        <f t="array" ref="K24">INDEX(Values!D$30:'Values'!ZD$30,ROWS(K$2:K24))</f>
        <v>UPP-PDC3-C-VSI-ESXI-CVDS-TVL3720</v>
      </c>
      <c r="L24" s="25" t="str" cm="1">
        <f t="array" ref="L24">INDEX(Values!D$31:'Values'!ZD$31,ROWS(L$2:L24))</f>
        <v>TNP-PDC3-C-VSI-TVL3720</v>
      </c>
      <c r="M24" s="25" t="str" cm="1">
        <f t="array" ref="M24">INDEX(Values!D$32:'Values'!XZ$32,ROWS(M$2:M24))</f>
        <v>ESXi8u2b_w_NSX4.0.1.5</v>
      </c>
      <c r="N24" s="25" cm="1">
        <f t="array" ref="N24">INDEX(Values!D$33:'Values'!XZ$33,ROWS(N$2:N24))</f>
        <v>1</v>
      </c>
    </row>
    <row r="25" spans="1:14" x14ac:dyDescent="0.25">
      <c r="A25" s="25" t="s">
        <v>83</v>
      </c>
      <c r="B25" s="25" t="str" cm="1">
        <f t="array" ref="B25">INDEX(Values!D$1:'Values'!ZD$1,ROWS(B$2:B25))</f>
        <v>svs0901bdv.us.global.schwab.com</v>
      </c>
      <c r="C25" s="32" t="str" cm="1">
        <f t="array" ref="C25">INDEX(Values!D$22:'Values'!ZD$22,ROWS(C$2:C25))</f>
        <v>PDC3-G-DEV-LNX-07</v>
      </c>
      <c r="D25" s="25" t="b" cm="1">
        <f t="array" ref="D25">INDEX(Values!D$23:'Values'!ZD$23,ROWS(D$2:D25))</f>
        <v>0</v>
      </c>
      <c r="E25" s="25" t="str" cm="1">
        <f t="array" ref="E25">INDEX(Values!D$24:'Values'!ZD$24,ROWS(E$2:E25))</f>
        <v>X90G4VBDC</v>
      </c>
      <c r="F25" s="25" t="b" cm="1">
        <f t="array" ref="F25">INDEX(Values!D$25:'Values'!XZ$25,ROWS(E$2:E25))</f>
        <v>0</v>
      </c>
      <c r="G25" s="25" t="str" cm="1">
        <f t="array" ref="G25">INDEX(Values!D$26:'Values'!ZD$26,ROWS(G$2:G25))</f>
        <v>G-VL3710-X90G4VBDC-MGMT-EPHEMERAL</v>
      </c>
      <c r="H25" s="25" t="str" cm="1">
        <f t="array" ref="H25">INDEX(Values!D$27:'Values'!ZD$27,ROWS(H$2:H25))</f>
        <v>G-VL3712-X90G4VBDC-VMOTION-A-EPHEMERAL</v>
      </c>
      <c r="I25" s="25" t="str" cm="1">
        <f t="array" ref="I25">INDEX(Values!D$28:'Values'!ZD$28,ROWS(I$2:I25))</f>
        <v>G-VL3712-X90G4VBDC-VMOTION-B-EPHEMERAL</v>
      </c>
      <c r="J25" s="25" t="str" cm="1">
        <f t="array" ref="J25">INDEX(Values!D$29:'Values'!ZD$29,ROWS(J$2:J25))</f>
        <v>G-VL3711-X90G4VBDC-VSAN-EPHEMERAL</v>
      </c>
      <c r="K25" s="25" t="str" cm="1">
        <f t="array" ref="K25">INDEX(Values!D$30:'Values'!ZD$30,ROWS(K$2:K25))</f>
        <v>UPP-PDC3-G-VSI-ESXI-CVDS-TVL3720</v>
      </c>
      <c r="L25" s="25" t="str" cm="1">
        <f t="array" ref="L25">INDEX(Values!D$31:'Values'!ZD$31,ROWS(L$2:L25))</f>
        <v>TNP-PDC3-G-VSI-TVL3720</v>
      </c>
      <c r="M25" s="25" t="str" cm="1">
        <f t="array" ref="M25">INDEX(Values!D$32:'Values'!XZ$32,ROWS(M$2:M25))</f>
        <v>ESXi8u2b_w_NSX4.0.1.5</v>
      </c>
      <c r="N25" s="25" cm="1">
        <f t="array" ref="N25">INDEX(Values!D$33:'Values'!XZ$33,ROWS(N$2:N25))</f>
        <v>1</v>
      </c>
    </row>
    <row r="26" spans="1:14" x14ac:dyDescent="0.25">
      <c r="A26" s="25" t="s">
        <v>83</v>
      </c>
      <c r="B26" s="25" t="str" cm="1">
        <f t="array" ref="B26">INDEX(Values!D$1:'Values'!ZD$1,ROWS(B$2:B26))</f>
        <v>svs0901bdv.us.global.schwab.com</v>
      </c>
      <c r="C26" s="32" t="str" cm="1">
        <f t="array" ref="C26">INDEX(Values!D$22:'Values'!ZD$22,ROWS(C$2:C26))</f>
        <v>PDC3-G-DEV-WIN-07</v>
      </c>
      <c r="D26" s="25" t="b" cm="1">
        <f t="array" ref="D26">INDEX(Values!D$23:'Values'!ZD$23,ROWS(D$2:D26))</f>
        <v>0</v>
      </c>
      <c r="E26" s="25" t="str" cm="1">
        <f t="array" ref="E26">INDEX(Values!D$24:'Values'!ZD$24,ROWS(E$2:E26))</f>
        <v>X90G4VBDC</v>
      </c>
      <c r="F26" s="25" t="b" cm="1">
        <f t="array" ref="F26">INDEX(Values!D$25:'Values'!XZ$25,ROWS(E$2:E26))</f>
        <v>0</v>
      </c>
      <c r="G26" s="25" t="str" cm="1">
        <f t="array" ref="G26">INDEX(Values!D$26:'Values'!ZD$26,ROWS(G$2:G26))</f>
        <v>G-VL3710-X90G4VBDC-MGMT-EPHEMERAL</v>
      </c>
      <c r="H26" s="25" t="str" cm="1">
        <f t="array" ref="H26">INDEX(Values!D$27:'Values'!ZD$27,ROWS(H$2:H26))</f>
        <v>G-VL3712-X90G4VBDC-VMOTION-A-EPHEMERAL</v>
      </c>
      <c r="I26" s="25" t="str" cm="1">
        <f t="array" ref="I26">INDEX(Values!D$28:'Values'!ZD$28,ROWS(I$2:I26))</f>
        <v>G-VL3712-X90G4VBDC-VMOTION-B-EPHEMERAL</v>
      </c>
      <c r="J26" s="25" t="str" cm="1">
        <f t="array" ref="J26">INDEX(Values!D$29:'Values'!ZD$29,ROWS(J$2:J26))</f>
        <v>G-VL3711-X90G4VBDC-VSAN-EPHEMERAL</v>
      </c>
      <c r="K26" s="25" t="str" cm="1">
        <f t="array" ref="K26">INDEX(Values!D$30:'Values'!ZD$30,ROWS(K$2:K26))</f>
        <v>UPP-PDC3-G-VSI-ESXI-CVDS-TVL3720</v>
      </c>
      <c r="L26" s="25" t="str" cm="1">
        <f t="array" ref="L26">INDEX(Values!D$31:'Values'!ZD$31,ROWS(L$2:L26))</f>
        <v>TNP-PDC3-G-VSI-TVL3720</v>
      </c>
      <c r="M26" s="25" t="str" cm="1">
        <f t="array" ref="M26">INDEX(Values!D$32:'Values'!XZ$32,ROWS(M$2:M26))</f>
        <v>ESXi8u2b_w_NSX4.0.1.5</v>
      </c>
      <c r="N26" s="25" cm="1">
        <f t="array" ref="N26">INDEX(Values!D$33:'Values'!XZ$33,ROWS(N$2:N26))</f>
        <v>1</v>
      </c>
    </row>
    <row r="27" spans="1:14" x14ac:dyDescent="0.25">
      <c r="A27" s="25" t="s">
        <v>83</v>
      </c>
      <c r="B27" s="25" t="str" cm="1">
        <f t="array" ref="B27">INDEX(Values!D$1:'Values'!ZD$1,ROWS(B$2:B27))</f>
        <v>svs0901bdv.us.global.schwab.com</v>
      </c>
      <c r="C27" s="32" t="str" cm="1">
        <f t="array" ref="C27">INDEX(Values!D$22:'Values'!ZD$22,ROWS(C$2:C27))</f>
        <v>PDC3-G-DEV-ZERTO-02</v>
      </c>
      <c r="D27" s="25" t="str" cm="1">
        <f t="array" ref="D27">INDEX(Values!D$23:'Values'!ZD$23,ROWS(D$2:D27))</f>
        <v>TRUE</v>
      </c>
      <c r="E27" s="25" t="str" cm="1">
        <f t="array" ref="E27">INDEX(Values!D$24:'Values'!ZD$24,ROWS(E$2:E27))</f>
        <v>X90G4VBDC</v>
      </c>
      <c r="F27" s="25" t="str" cm="1">
        <f t="array" ref="F27">INDEX(Values!D$25:'Values'!XZ$25,ROWS(E$2:E27))</f>
        <v>TRUE</v>
      </c>
      <c r="G27" s="25" t="str" cm="1">
        <f t="array" ref="G27">INDEX(Values!D$26:'Values'!ZD$26,ROWS(G$2:G27))</f>
        <v>G-VL3710-X90G4VBDC-MGMT-EPHEMERAL</v>
      </c>
      <c r="H27" s="25" t="str" cm="1">
        <f t="array" ref="H27">INDEX(Values!D$27:'Values'!ZD$27,ROWS(H$2:H27))</f>
        <v>G-VL3712-X90G4VBDC-VMOTION-A-EPHEMERAL</v>
      </c>
      <c r="I27" s="25" t="str" cm="1">
        <f t="array" ref="I27">INDEX(Values!D$28:'Values'!ZD$28,ROWS(I$2:I27))</f>
        <v>G-VL3712-X90G4VBDC-VMOTION-B-EPHEMERAL</v>
      </c>
      <c r="J27" s="25" t="str" cm="1">
        <f t="array" ref="J27">INDEX(Values!D$29:'Values'!ZD$29,ROWS(J$2:J27))</f>
        <v/>
      </c>
      <c r="K27" s="25" t="str" cm="1">
        <f t="array" ref="K27">INDEX(Values!D$30:'Values'!ZD$30,ROWS(K$2:K27))</f>
        <v/>
      </c>
      <c r="L27" s="25" t="str" cm="1">
        <f t="array" ref="L27">INDEX(Values!D$31:'Values'!ZD$31,ROWS(L$2:L27))</f>
        <v/>
      </c>
      <c r="M27" s="25" t="str" cm="1">
        <f t="array" ref="M27">INDEX(Values!D$32:'Values'!XZ$32,ROWS(M$2:M27))</f>
        <v>ESXi8u2b_w_NSX4.0.1.5</v>
      </c>
      <c r="N27" s="25" cm="1">
        <f t="array" ref="N27">INDEX(Values!D$33:'Values'!XZ$33,ROWS(N$2:N27))</f>
        <v>1</v>
      </c>
    </row>
    <row r="28" spans="1:14" x14ac:dyDescent="0.25">
      <c r="A28" s="25" t="s">
        <v>83</v>
      </c>
      <c r="B28" s="25" t="str" cm="1">
        <f t="array" ref="B28">INDEX(Values!D$1:'Values'!ZD$1,ROWS(B$2:B28))</f>
        <v>svs0901bdv.us.global.schwab.com</v>
      </c>
      <c r="C28" s="32" t="str" cm="1">
        <f t="array" ref="C28">INDEX(Values!D$22:'Values'!ZD$22,ROWS(C$2:C28))</f>
        <v>PDC3-G-TEST-LNX-01</v>
      </c>
      <c r="D28" s="25" t="b" cm="1">
        <f t="array" ref="D28">INDEX(Values!D$23:'Values'!ZD$23,ROWS(D$2:D28))</f>
        <v>0</v>
      </c>
      <c r="E28" s="25" t="str" cm="1">
        <f t="array" ref="E28">INDEX(Values!D$24:'Values'!ZD$24,ROWS(E$2:E28))</f>
        <v>X90G4VBDC</v>
      </c>
      <c r="F28" s="25" t="b" cm="1">
        <f t="array" ref="F28">INDEX(Values!D$25:'Values'!XZ$25,ROWS(E$2:E28))</f>
        <v>0</v>
      </c>
      <c r="G28" s="25" t="str" cm="1">
        <f t="array" ref="G28">INDEX(Values!D$26:'Values'!ZD$26,ROWS(G$2:G28))</f>
        <v>G-VL3710-X90G4VBDC-MGMT-EPHEMERAL</v>
      </c>
      <c r="H28" s="25" t="str" cm="1">
        <f t="array" ref="H28">INDEX(Values!D$27:'Values'!ZD$27,ROWS(H$2:H28))</f>
        <v>G-VL3712-X90G4VBDC-VMOTION-A-EPHEMERAL</v>
      </c>
      <c r="I28" s="25" t="str" cm="1">
        <f t="array" ref="I28">INDEX(Values!D$28:'Values'!ZD$28,ROWS(I$2:I28))</f>
        <v>G-VL3712-X90G4VBDC-VMOTION-B-EPHEMERAL</v>
      </c>
      <c r="J28" s="25" t="str" cm="1">
        <f t="array" ref="J28">INDEX(Values!D$29:'Values'!ZD$29,ROWS(J$2:J28))</f>
        <v>G-VL3711-X90G4VBDC-VSAN-EPHEMERAL</v>
      </c>
      <c r="K28" s="25" t="str" cm="1">
        <f t="array" ref="K28">INDEX(Values!D$30:'Values'!ZD$30,ROWS(K$2:K28))</f>
        <v/>
      </c>
      <c r="L28" s="25" t="str" cm="1">
        <f t="array" ref="L28">INDEX(Values!D$31:'Values'!ZD$31,ROWS(L$2:L28))</f>
        <v/>
      </c>
      <c r="M28" s="25" t="str" cm="1">
        <f t="array" ref="M28">INDEX(Values!D$32:'Values'!XZ$32,ROWS(M$2:M28))</f>
        <v>ESXi8u2b_w_NSX4.0.1.5</v>
      </c>
      <c r="N28" s="25" cm="1">
        <f t="array" ref="N28">INDEX(Values!D$33:'Values'!XZ$33,ROWS(N$2:N28))</f>
        <v>1</v>
      </c>
    </row>
    <row r="29" spans="1:14" x14ac:dyDescent="0.25">
      <c r="A29" s="25" t="s">
        <v>83</v>
      </c>
      <c r="B29" s="25" t="str" cm="1">
        <f t="array" ref="B29">INDEX(Values!D$1:'Values'!ZD$1,ROWS(B$2:B29))</f>
        <v>svs0901bdv.us.global.schwab.com</v>
      </c>
      <c r="C29" s="32" t="str" cm="1">
        <f t="array" ref="C29">INDEX(Values!D$22:'Values'!ZD$22,ROWS(C$2:C29))</f>
        <v>PDC3-G-TEST-WIN-01</v>
      </c>
      <c r="D29" s="25" t="b" cm="1">
        <f t="array" ref="D29">INDEX(Values!D$23:'Values'!ZD$23,ROWS(D$2:D29))</f>
        <v>0</v>
      </c>
      <c r="E29" s="25" t="str" cm="1">
        <f t="array" ref="E29">INDEX(Values!D$24:'Values'!ZD$24,ROWS(E$2:E29))</f>
        <v>X90G4VBDC</v>
      </c>
      <c r="F29" s="25" t="b" cm="1">
        <f t="array" ref="F29">INDEX(Values!D$25:'Values'!XZ$25,ROWS(E$2:E29))</f>
        <v>0</v>
      </c>
      <c r="G29" s="25" t="str" cm="1">
        <f t="array" ref="G29">INDEX(Values!D$26:'Values'!ZD$26,ROWS(G$2:G29))</f>
        <v>G-VL3710-X90G4VBDC-MGMT-EPHEMERAL</v>
      </c>
      <c r="H29" s="25" t="str" cm="1">
        <f t="array" ref="H29">INDEX(Values!D$27:'Values'!ZD$27,ROWS(H$2:H29))</f>
        <v>G-VL3712-X90G4VBDC-VMOTION-A-EPHEMERAL</v>
      </c>
      <c r="I29" s="25" t="str" cm="1">
        <f t="array" ref="I29">INDEX(Values!D$28:'Values'!ZD$28,ROWS(I$2:I29))</f>
        <v>G-VL3712-X90G4VBDC-VMOTION-B-EPHEMERAL</v>
      </c>
      <c r="J29" s="25" t="str" cm="1">
        <f t="array" ref="J29">INDEX(Values!D$29:'Values'!ZD$29,ROWS(J$2:J29))</f>
        <v>G-VL3711-X90G4VBDC-VSAN-EPHEMERAL</v>
      </c>
      <c r="K29" s="25" t="str" cm="1">
        <f t="array" ref="K29">INDEX(Values!D$30:'Values'!ZD$30,ROWS(K$2:K29))</f>
        <v/>
      </c>
      <c r="L29" s="25" t="str" cm="1">
        <f t="array" ref="L29">INDEX(Values!D$31:'Values'!ZD$31,ROWS(L$2:L29))</f>
        <v/>
      </c>
      <c r="M29" s="25" t="str" cm="1">
        <f t="array" ref="M29">INDEX(Values!D$32:'Values'!XZ$32,ROWS(M$2:M29))</f>
        <v>ESXi8u2b_w_NSX4.0.1.5</v>
      </c>
      <c r="N29" s="25" cm="1">
        <f t="array" ref="N29">INDEX(Values!D$33:'Values'!XZ$33,ROWS(N$2:N29))</f>
        <v>1</v>
      </c>
    </row>
    <row r="30" spans="1:14" x14ac:dyDescent="0.25">
      <c r="A30" s="25" t="s">
        <v>83</v>
      </c>
      <c r="B30" s="25" t="str" cm="1">
        <f t="array" ref="B30">INDEX(Values!D$1:'Values'!ZD$1,ROWS(B$2:B30))</f>
        <v>svs0901bdv.us.global.schwab.com</v>
      </c>
      <c r="C30" s="32" t="str" cm="1">
        <f t="array" ref="C30">INDEX(Values!D$22:'Values'!ZD$22,ROWS(C$2:C30))</f>
        <v>PDC3-K-DEV-TDAPP-01</v>
      </c>
      <c r="D30" s="25" t="b" cm="1">
        <f t="array" ref="D30">INDEX(Values!D$23:'Values'!ZD$23,ROWS(D$2:D30))</f>
        <v>0</v>
      </c>
      <c r="E30" s="25" t="str" cm="1">
        <f t="array" ref="E30">INDEX(Values!D$24:'Values'!ZD$24,ROWS(E$2:E30))</f>
        <v>X90K2VBDC</v>
      </c>
      <c r="F30" s="25" t="b" cm="1">
        <f t="array" ref="F30">INDEX(Values!D$25:'Values'!XZ$25,ROWS(E$2:E30))</f>
        <v>0</v>
      </c>
      <c r="G30" s="25" t="str" cm="1">
        <f t="array" ref="G30">INDEX(Values!D$26:'Values'!ZD$26,ROWS(G$2:G30))</f>
        <v>K-VL0605-X90K2VBDC-MGMT-EPHEMERAL</v>
      </c>
      <c r="H30" s="25" t="str" cm="1">
        <f t="array" ref="H30">INDEX(Values!D$27:'Values'!ZD$27,ROWS(H$2:H30))</f>
        <v>K-VL0607-X90K2VBDC-VMOTION-A-EPHEMERAL</v>
      </c>
      <c r="I30" s="25" t="str" cm="1">
        <f t="array" ref="I30">INDEX(Values!D$28:'Values'!ZD$28,ROWS(I$2:I30))</f>
        <v>K-VL0607-X90K2VBDC-VMOTION-B-EPHEMERAL</v>
      </c>
      <c r="J30" s="25" t="str" cm="1">
        <f t="array" ref="J30">INDEX(Values!D$29:'Values'!ZD$29,ROWS(J$2:J30))</f>
        <v/>
      </c>
      <c r="K30" s="25" t="str" cm="1">
        <f t="array" ref="K30">INDEX(Values!D$30:'Values'!ZD$30,ROWS(K$2:K30))</f>
        <v>UPP-PDC3-K-VSI-ESXI-CVDS-TVL0608</v>
      </c>
      <c r="L30" s="25" t="str" cm="1">
        <f t="array" ref="L30">INDEX(Values!D$31:'Values'!ZD$31,ROWS(L$2:L30))</f>
        <v>TNP-PDC3-K-VSI-TVL0608</v>
      </c>
      <c r="M30" s="25" t="str" cm="1">
        <f t="array" ref="M30">INDEX(Values!D$32:'Values'!XZ$32,ROWS(M$2:M30))</f>
        <v>ESXi8u2b_w_NSX4.0.1.5</v>
      </c>
      <c r="N30" s="25" cm="1">
        <f t="array" ref="N30">INDEX(Values!D$33:'Values'!XZ$33,ROWS(N$2:N30))</f>
        <v>1</v>
      </c>
    </row>
    <row r="31" spans="1:14" x14ac:dyDescent="0.25">
      <c r="A31" s="25" t="s">
        <v>83</v>
      </c>
      <c r="B31" s="25" t="str" cm="1">
        <f t="array" ref="B31">INDEX(Values!D$1:'Values'!ZD$1,ROWS(B$2:B31))</f>
        <v>svs0901bdv.us.global.schwab.com</v>
      </c>
      <c r="C31" s="32" t="str" cm="1">
        <f t="array" ref="C31">INDEX(Values!D$22:'Values'!ZD$22,ROWS(C$2:C31))</f>
        <v>PDC3-K-DEV-TDDB-01</v>
      </c>
      <c r="D31" s="25" t="b" cm="1">
        <f t="array" ref="D31">INDEX(Values!D$23:'Values'!ZD$23,ROWS(D$2:D31))</f>
        <v>0</v>
      </c>
      <c r="E31" s="25" t="str" cm="1">
        <f t="array" ref="E31">INDEX(Values!D$24:'Values'!ZD$24,ROWS(E$2:E31))</f>
        <v>X90K2VBDC</v>
      </c>
      <c r="F31" s="25" t="b" cm="1">
        <f t="array" ref="F31">INDEX(Values!D$25:'Values'!XZ$25,ROWS(E$2:E31))</f>
        <v>0</v>
      </c>
      <c r="G31" s="25" t="str" cm="1">
        <f t="array" ref="G31">INDEX(Values!D$26:'Values'!ZD$26,ROWS(G$2:G31))</f>
        <v>K-VL0605-X90K2VBDC-MGMT-EPHEMERAL</v>
      </c>
      <c r="H31" s="25" t="str" cm="1">
        <f t="array" ref="H31">INDEX(Values!D$27:'Values'!ZD$27,ROWS(H$2:H31))</f>
        <v>K-VL0607-X90K2VBDC-VMOTION-A-EPHEMERAL</v>
      </c>
      <c r="I31" s="25" t="str" cm="1">
        <f t="array" ref="I31">INDEX(Values!D$28:'Values'!ZD$28,ROWS(I$2:I31))</f>
        <v>K-VL0607-X90K2VBDC-VMOTION-B-EPHEMERAL</v>
      </c>
      <c r="J31" s="25" t="str" cm="1">
        <f t="array" ref="J31">INDEX(Values!D$29:'Values'!ZD$29,ROWS(J$2:J31))</f>
        <v/>
      </c>
      <c r="K31" s="25" t="str" cm="1">
        <f t="array" ref="K31">INDEX(Values!D$30:'Values'!ZD$30,ROWS(K$2:K31))</f>
        <v>UPP-PDC3-K-VSI-ESXI-CVDS-TVL0608</v>
      </c>
      <c r="L31" s="25" t="str" cm="1">
        <f t="array" ref="L31">INDEX(Values!D$31:'Values'!ZD$31,ROWS(L$2:L31))</f>
        <v>TNP-PDC3-K-VSI-TVL0608</v>
      </c>
      <c r="M31" s="25" t="str" cm="1">
        <f t="array" ref="M31">INDEX(Values!D$32:'Values'!XZ$32,ROWS(M$2:M31))</f>
        <v>ESXi8u2b_w_NSX4.0.1.5</v>
      </c>
      <c r="N31" s="25" cm="1">
        <f t="array" ref="N31">INDEX(Values!D$33:'Values'!XZ$33,ROWS(N$2:N31))</f>
        <v>1</v>
      </c>
    </row>
    <row r="32" spans="1:14" x14ac:dyDescent="0.25">
      <c r="A32" s="25" t="s">
        <v>83</v>
      </c>
      <c r="B32" s="25" t="str" cm="1">
        <f t="array" ref="B32">INDEX(Values!D$1:'Values'!ZD$1,ROWS(B$2:B32))</f>
        <v>svs0901bdv.us.global.schwab.com</v>
      </c>
      <c r="C32" s="32" t="str" cm="1">
        <f t="array" ref="C32">INDEX(Values!D$22:'Values'!ZD$22,ROWS(C$2:C32))</f>
        <v>PDC3-K-TEST-LNX-01</v>
      </c>
      <c r="D32" s="25" t="b" cm="1">
        <f t="array" ref="D32">INDEX(Values!D$23:'Values'!ZD$23,ROWS(D$2:D32))</f>
        <v>0</v>
      </c>
      <c r="E32" s="25" t="str" cm="1">
        <f t="array" ref="E32">INDEX(Values!D$24:'Values'!ZD$24,ROWS(E$2:E32))</f>
        <v>X90K2VBDC</v>
      </c>
      <c r="F32" s="25" t="b" cm="1">
        <f t="array" ref="F32">INDEX(Values!D$25:'Values'!XZ$25,ROWS(E$2:E32))</f>
        <v>0</v>
      </c>
      <c r="G32" s="25" t="str" cm="1">
        <f t="array" ref="G32">INDEX(Values!D$26:'Values'!ZD$26,ROWS(G$2:G32))</f>
        <v>K-VL0605-X90K2VBDC-MGMT-EPHEMERAL</v>
      </c>
      <c r="H32" s="25" t="str" cm="1">
        <f t="array" ref="H32">INDEX(Values!D$27:'Values'!ZD$27,ROWS(H$2:H32))</f>
        <v>K-VL0607-X90K2VBDC-VMOTION-A-EPHEMERAL</v>
      </c>
      <c r="I32" s="25" t="str" cm="1">
        <f t="array" ref="I32">INDEX(Values!D$28:'Values'!ZD$28,ROWS(I$2:I32))</f>
        <v>K-VL0607-X90K2VBDC-VMOTION-B-EPHEMERAL</v>
      </c>
      <c r="J32" s="25" t="str" cm="1">
        <f t="array" ref="J32">INDEX(Values!D$29:'Values'!ZD$29,ROWS(J$2:J32))</f>
        <v/>
      </c>
      <c r="K32" s="25" t="str" cm="1">
        <f t="array" ref="K32">INDEX(Values!D$30:'Values'!ZD$30,ROWS(K$2:K32))</f>
        <v>UPP-PDC3-K-VSI-ESXI-CVDS-TVL0608</v>
      </c>
      <c r="L32" s="25" t="str" cm="1">
        <f t="array" ref="L32">INDEX(Values!D$31:'Values'!ZD$31,ROWS(L$2:L32))</f>
        <v>TNP-PDC3-K-VSI-TVL0608</v>
      </c>
      <c r="M32" s="25" t="str" cm="1">
        <f t="array" ref="M32">INDEX(Values!D$32:'Values'!XZ$32,ROWS(M$2:M32))</f>
        <v>ESXi8u2b_w_NSX4.0.1.5</v>
      </c>
      <c r="N32" s="25" cm="1">
        <f t="array" ref="N32">INDEX(Values!D$33:'Values'!XZ$33,ROWS(N$2:N32))</f>
        <v>1</v>
      </c>
    </row>
    <row r="33" spans="1:14" x14ac:dyDescent="0.25">
      <c r="A33" s="25" t="s">
        <v>83</v>
      </c>
      <c r="B33" s="25" t="str" cm="1">
        <f t="array" ref="B33">INDEX(Values!D$1:'Values'!ZD$1,ROWS(B$2:B33))</f>
        <v>svs0901bdv.us.global.schwab.com</v>
      </c>
      <c r="C33" s="32" t="str" cm="1">
        <f t="array" ref="C33">INDEX(Values!D$22:'Values'!ZD$22,ROWS(C$2:C33))</f>
        <v>PDC3-K-TEST-TDDB-01</v>
      </c>
      <c r="D33" s="25" t="b" cm="1">
        <f t="array" ref="D33">INDEX(Values!D$23:'Values'!ZD$23,ROWS(D$2:D33))</f>
        <v>0</v>
      </c>
      <c r="E33" s="25" t="str" cm="1">
        <f t="array" ref="E33">INDEX(Values!D$24:'Values'!ZD$24,ROWS(E$2:E33))</f>
        <v>X90K2VBDC</v>
      </c>
      <c r="F33" s="25" t="b" cm="1">
        <f t="array" ref="F33">INDEX(Values!D$25:'Values'!XZ$25,ROWS(E$2:E33))</f>
        <v>0</v>
      </c>
      <c r="G33" s="25" t="str" cm="1">
        <f t="array" ref="G33">INDEX(Values!D$26:'Values'!ZD$26,ROWS(G$2:G33))</f>
        <v>K-VL0605-X90K2VBDC-MGMT-EPHEMERAL</v>
      </c>
      <c r="H33" s="25" t="str" cm="1">
        <f t="array" ref="H33">INDEX(Values!D$27:'Values'!ZD$27,ROWS(H$2:H33))</f>
        <v>K-VL0607-X90K2VBDC-VMOTION-A-EPHEMERAL</v>
      </c>
      <c r="I33" s="25" t="str" cm="1">
        <f t="array" ref="I33">INDEX(Values!D$28:'Values'!ZD$28,ROWS(I$2:I33))</f>
        <v>K-VL0607-X90K2VBDC-VMOTION-B-EPHEMERAL</v>
      </c>
      <c r="J33" s="25" t="str" cm="1">
        <f t="array" ref="J33">INDEX(Values!D$29:'Values'!ZD$29,ROWS(J$2:J33))</f>
        <v/>
      </c>
      <c r="K33" s="25" t="str" cm="1">
        <f t="array" ref="K33">INDEX(Values!D$30:'Values'!ZD$30,ROWS(K$2:K33))</f>
        <v>UPP-PDC3-K-VSI-ESXI-CVDS-TVL0608</v>
      </c>
      <c r="L33" s="25" t="str" cm="1">
        <f t="array" ref="L33">INDEX(Values!D$31:'Values'!ZD$31,ROWS(L$2:L33))</f>
        <v>TNP-PDC3-K-VSI-TVL0608</v>
      </c>
      <c r="M33" s="25" t="str" cm="1">
        <f t="array" ref="M33">INDEX(Values!D$32:'Values'!XZ$32,ROWS(M$2:M33))</f>
        <v>ESXi8u2b_w_NSX4.0.1.5</v>
      </c>
      <c r="N33" s="25" cm="1">
        <f t="array" ref="N33">INDEX(Values!D$33:'Values'!XZ$33,ROWS(N$2:N33))</f>
        <v>1</v>
      </c>
    </row>
    <row r="34" spans="1:14" x14ac:dyDescent="0.25">
      <c r="A34" s="25" t="s">
        <v>83</v>
      </c>
      <c r="B34" s="25" t="str" cm="1">
        <f t="array" ref="B34">INDEX(Values!D$1:'Values'!ZD$1,ROWS(B$2:B34))</f>
        <v>svs0901bdv.us.global.schwab.com</v>
      </c>
      <c r="C34" s="32" t="str" cm="1">
        <f t="array" ref="C34">INDEX(Values!D$22:'Values'!ZD$22,ROWS(C$2:C34))</f>
        <v>PDC3-K-TEST-WIN-01</v>
      </c>
      <c r="D34" s="25" t="b" cm="1">
        <f t="array" ref="D34">INDEX(Values!D$23:'Values'!ZD$23,ROWS(D$2:D34))</f>
        <v>0</v>
      </c>
      <c r="E34" s="25" t="str" cm="1">
        <f t="array" ref="E34">INDEX(Values!D$24:'Values'!ZD$24,ROWS(E$2:E34))</f>
        <v>X90K2VBDC</v>
      </c>
      <c r="F34" s="25" t="b" cm="1">
        <f t="array" ref="F34">INDEX(Values!D$25:'Values'!XZ$25,ROWS(E$2:E34))</f>
        <v>0</v>
      </c>
      <c r="G34" s="25" t="str" cm="1">
        <f t="array" ref="G34">INDEX(Values!D$26:'Values'!ZD$26,ROWS(G$2:G34))</f>
        <v>K-VL0605-X90K2VBDC-MGMT-EPHEMERAL</v>
      </c>
      <c r="H34" s="25" t="str" cm="1">
        <f t="array" ref="H34">INDEX(Values!D$27:'Values'!ZD$27,ROWS(H$2:H34))</f>
        <v>K-VL0607-X90K2VBDC-VMOTION-A-EPHEMERAL</v>
      </c>
      <c r="I34" s="25" t="str" cm="1">
        <f t="array" ref="I34">INDEX(Values!D$28:'Values'!ZD$28,ROWS(I$2:I34))</f>
        <v>K-VL0607-X90K2VBDC-VMOTION-B-EPHEMERAL</v>
      </c>
      <c r="J34" s="25" t="str" cm="1">
        <f t="array" ref="J34">INDEX(Values!D$29:'Values'!ZD$29,ROWS(J$2:J34))</f>
        <v/>
      </c>
      <c r="K34" s="25" t="str" cm="1">
        <f t="array" ref="K34">INDEX(Values!D$30:'Values'!ZD$30,ROWS(K$2:K34))</f>
        <v>UPP-PDC3-K-VSI-ESXI-CVDS-TVL0608</v>
      </c>
      <c r="L34" s="25" t="str" cm="1">
        <f t="array" ref="L34">INDEX(Values!D$31:'Values'!ZD$31,ROWS(L$2:L34))</f>
        <v>TNP-PDC3-K-VSI-TVL0608</v>
      </c>
      <c r="M34" s="25" t="str" cm="1">
        <f t="array" ref="M34">INDEX(Values!D$32:'Values'!XZ$32,ROWS(M$2:M34))</f>
        <v>ESXi8u2b_w_NSX4.0.1.5</v>
      </c>
      <c r="N34" s="25" cm="1">
        <f t="array" ref="N34">INDEX(Values!D$33:'Values'!XZ$33,ROWS(N$2:N34))</f>
        <v>1</v>
      </c>
    </row>
    <row r="35" spans="1:14" x14ac:dyDescent="0.25">
      <c r="A35" s="25" t="s">
        <v>83</v>
      </c>
      <c r="B35" s="25" t="str" cm="1">
        <f t="array" ref="B35">INDEX(Values!D$1:'Values'!ZD$1,ROWS(B$2:B35))</f>
        <v>svs0901bdv.us.global.schwab.com</v>
      </c>
      <c r="C35" s="32" t="str" cm="1">
        <f t="array" ref="C35">INDEX(Values!D$22:'Values'!ZD$22,ROWS(C$2:C35))</f>
        <v>PDC3-P-DEV-MD-02</v>
      </c>
      <c r="D35" s="25" t="b" cm="1">
        <f t="array" ref="D35">INDEX(Values!D$23:'Values'!ZD$23,ROWS(D$2:D35))</f>
        <v>0</v>
      </c>
      <c r="E35" s="25" t="str" cm="1">
        <f t="array" ref="E35">INDEX(Values!D$24:'Values'!ZD$24,ROWS(E$2:E35))</f>
        <v>X90P2VBDC</v>
      </c>
      <c r="F35" s="25" t="b" cm="1">
        <f t="array" ref="F35">INDEX(Values!D$25:'Values'!XZ$25,ROWS(E$2:E35))</f>
        <v>0</v>
      </c>
      <c r="G35" s="25" t="str" cm="1">
        <f t="array" ref="G35">INDEX(Values!D$26:'Values'!ZD$26,ROWS(G$2:G35))</f>
        <v>P-VL0605-X90P2VBDC-MGMT-EPHEMERAL</v>
      </c>
      <c r="H35" s="25" t="str" cm="1">
        <f t="array" ref="H35">INDEX(Values!D$27:'Values'!ZD$27,ROWS(H$2:H35))</f>
        <v>P-VL0606-X90P2VBDC-VMOTION-A-EPHEMERAL</v>
      </c>
      <c r="I35" s="25" t="str" cm="1">
        <f t="array" ref="I35">INDEX(Values!D$28:'Values'!ZD$28,ROWS(I$2:I35))</f>
        <v>P-VL0606-X90P2VBDC-VMOTION-B-EPHEMERAL</v>
      </c>
      <c r="J35" s="25" t="str" cm="1">
        <f t="array" ref="J35">INDEX(Values!D$29:'Values'!ZD$29,ROWS(J$2:J35))</f>
        <v>P-VL0607-X90P2VBDC-VSAN-EPHEMERAL</v>
      </c>
      <c r="K35" s="25" t="str" cm="1">
        <f t="array" ref="K35">INDEX(Values!D$30:'Values'!ZD$30,ROWS(K$2:K35))</f>
        <v>UPP-PDC3-P-VSI-ESXI-CVDS-TVL0608</v>
      </c>
      <c r="L35" s="25" t="e" cm="1">
        <f t="array" ref="L35">INDEX(Values!D$31:'Values'!ZD$31,ROWS(L$2:L35))</f>
        <v>#VALUE!</v>
      </c>
      <c r="M35" s="25" t="str" cm="1">
        <f t="array" ref="M35">INDEX(Values!D$32:'Values'!XZ$32,ROWS(M$2:M35))</f>
        <v>ESXi8u2b_w_NSX4.0.1.5</v>
      </c>
      <c r="N35" s="25" cm="1">
        <f t="array" ref="N35">INDEX(Values!D$33:'Values'!XZ$33,ROWS(N$2:N35))</f>
        <v>1</v>
      </c>
    </row>
    <row r="36" spans="1:14" x14ac:dyDescent="0.25">
      <c r="A36" s="25" t="s">
        <v>83</v>
      </c>
      <c r="B36" s="25" cm="1">
        <f t="array" ref="B36">INDEX(Values!D$1:'Values'!ZD$1,ROWS(B$2:B36))</f>
        <v>0</v>
      </c>
      <c r="C36" s="32" cm="1">
        <f t="array" ref="C36">INDEX(Values!D$22:'Values'!ZD$22,ROWS(C$2:C36))</f>
        <v>0</v>
      </c>
      <c r="D36" s="25" cm="1">
        <f t="array" ref="D36">INDEX(Values!D$23:'Values'!ZD$23,ROWS(D$2:D36))</f>
        <v>0</v>
      </c>
      <c r="E36" s="25" cm="1">
        <f t="array" ref="E36">INDEX(Values!D$24:'Values'!ZD$24,ROWS(E$2:E36))</f>
        <v>0</v>
      </c>
      <c r="F36" s="25" cm="1">
        <f t="array" ref="F36">INDEX(Values!D$25:'Values'!XZ$25,ROWS(E$2:E36))</f>
        <v>0</v>
      </c>
      <c r="G36" s="25" cm="1">
        <f t="array" ref="G36">INDEX(Values!D$26:'Values'!ZD$26,ROWS(G$2:G36))</f>
        <v>0</v>
      </c>
      <c r="H36" s="25" cm="1">
        <f t="array" ref="H36">INDEX(Values!D$27:'Values'!ZD$27,ROWS(H$2:H36))</f>
        <v>0</v>
      </c>
      <c r="I36" s="25" cm="1">
        <f t="array" ref="I36">INDEX(Values!D$28:'Values'!ZD$28,ROWS(I$2:I36))</f>
        <v>0</v>
      </c>
      <c r="J36" s="25" cm="1">
        <f t="array" ref="J36">INDEX(Values!D$29:'Values'!ZD$29,ROWS(J$2:J36))</f>
        <v>0</v>
      </c>
      <c r="K36" s="25" cm="1">
        <f t="array" ref="K36">INDEX(Values!D$30:'Values'!ZD$30,ROWS(K$2:K36))</f>
        <v>0</v>
      </c>
      <c r="L36" s="25" cm="1">
        <f t="array" ref="L36">INDEX(Values!D$31:'Values'!ZD$31,ROWS(L$2:L36))</f>
        <v>0</v>
      </c>
      <c r="M36" s="25" cm="1">
        <f t="array" ref="M36">INDEX(Values!D$32:'Values'!XZ$32,ROWS(M$2:M36))</f>
        <v>0</v>
      </c>
      <c r="N36" s="25" cm="1">
        <f t="array" ref="N36">INDEX(Values!D$33:'Values'!XZ$33,ROWS(N$2:N36))</f>
        <v>0</v>
      </c>
    </row>
    <row r="37" spans="1:14" x14ac:dyDescent="0.25">
      <c r="A37" s="25" t="s">
        <v>83</v>
      </c>
      <c r="B37" s="25" cm="1">
        <f t="array" ref="B37">INDEX(Values!D$1:'Values'!ZD$1,ROWS(B$2:B37))</f>
        <v>0</v>
      </c>
      <c r="C37" s="32" cm="1">
        <f t="array" ref="C37">INDEX(Values!D$22:'Values'!ZD$22,ROWS(C$2:C37))</f>
        <v>0</v>
      </c>
      <c r="D37" s="25" cm="1">
        <f t="array" ref="D37">INDEX(Values!D$23:'Values'!ZD$23,ROWS(D$2:D37))</f>
        <v>0</v>
      </c>
      <c r="E37" s="25" cm="1">
        <f t="array" ref="E37">INDEX(Values!D$24:'Values'!ZD$24,ROWS(E$2:E37))</f>
        <v>0</v>
      </c>
      <c r="F37" s="25" cm="1">
        <f t="array" ref="F37">INDEX(Values!D$25:'Values'!XZ$25,ROWS(E$2:E37))</f>
        <v>0</v>
      </c>
      <c r="G37" s="25" cm="1">
        <f t="array" ref="G37">INDEX(Values!D$26:'Values'!ZD$26,ROWS(G$2:G37))</f>
        <v>0</v>
      </c>
      <c r="H37" s="25" cm="1">
        <f t="array" ref="H37">INDEX(Values!D$27:'Values'!ZD$27,ROWS(H$2:H37))</f>
        <v>0</v>
      </c>
      <c r="I37" s="25" cm="1">
        <f t="array" ref="I37">INDEX(Values!D$28:'Values'!ZD$28,ROWS(I$2:I37))</f>
        <v>0</v>
      </c>
      <c r="J37" s="25" cm="1">
        <f t="array" ref="J37">INDEX(Values!D$29:'Values'!ZD$29,ROWS(J$2:J37))</f>
        <v>0</v>
      </c>
      <c r="K37" s="25" cm="1">
        <f t="array" ref="K37">INDEX(Values!D$30:'Values'!ZD$30,ROWS(K$2:K37))</f>
        <v>0</v>
      </c>
      <c r="L37" s="25" cm="1">
        <f t="array" ref="L37">INDEX(Values!D$31:'Values'!ZD$31,ROWS(L$2:L37))</f>
        <v>0</v>
      </c>
      <c r="M37" s="25" cm="1">
        <f t="array" ref="M37">INDEX(Values!D$32:'Values'!XZ$32,ROWS(M$2:M37))</f>
        <v>0</v>
      </c>
      <c r="N37" s="25" cm="1">
        <f t="array" ref="N37">INDEX(Values!D$33:'Values'!XZ$33,ROWS(N$2:N37))</f>
        <v>0</v>
      </c>
    </row>
    <row r="38" spans="1:14" x14ac:dyDescent="0.25">
      <c r="A38" s="25" t="s">
        <v>83</v>
      </c>
      <c r="B38" s="25" cm="1">
        <f t="array" ref="B38">INDEX(Values!D$1:'Values'!ZD$1,ROWS(B$2:B38))</f>
        <v>0</v>
      </c>
      <c r="C38" s="32" cm="1">
        <f t="array" ref="C38">INDEX(Values!D$22:'Values'!ZD$22,ROWS(C$2:C38))</f>
        <v>0</v>
      </c>
      <c r="D38" s="25" cm="1">
        <f t="array" ref="D38">INDEX(Values!D$23:'Values'!ZD$23,ROWS(D$2:D38))</f>
        <v>0</v>
      </c>
      <c r="E38" s="25" cm="1">
        <f t="array" ref="E38">INDEX(Values!D$24:'Values'!ZD$24,ROWS(E$2:E38))</f>
        <v>0</v>
      </c>
      <c r="F38" s="25" cm="1">
        <f t="array" ref="F38">INDEX(Values!D$25:'Values'!XZ$25,ROWS(E$2:E38))</f>
        <v>0</v>
      </c>
      <c r="G38" s="25" cm="1">
        <f t="array" ref="G38">INDEX(Values!D$26:'Values'!ZD$26,ROWS(G$2:G38))</f>
        <v>0</v>
      </c>
      <c r="H38" s="25" cm="1">
        <f t="array" ref="H38">INDEX(Values!D$27:'Values'!ZD$27,ROWS(H$2:H38))</f>
        <v>0</v>
      </c>
      <c r="I38" s="25" cm="1">
        <f t="array" ref="I38">INDEX(Values!D$28:'Values'!ZD$28,ROWS(I$2:I38))</f>
        <v>0</v>
      </c>
      <c r="J38" s="25" cm="1">
        <f t="array" ref="J38">INDEX(Values!D$29:'Values'!ZD$29,ROWS(J$2:J38))</f>
        <v>0</v>
      </c>
      <c r="K38" s="25" cm="1">
        <f t="array" ref="K38">INDEX(Values!D$30:'Values'!ZD$30,ROWS(K$2:K38))</f>
        <v>0</v>
      </c>
      <c r="L38" s="25" cm="1">
        <f t="array" ref="L38">INDEX(Values!D$31:'Values'!ZD$31,ROWS(L$2:L38))</f>
        <v>0</v>
      </c>
      <c r="M38" s="25" cm="1">
        <f t="array" ref="M38">INDEX(Values!D$32:'Values'!XZ$32,ROWS(M$2:M38))</f>
        <v>0</v>
      </c>
      <c r="N38" s="25" cm="1">
        <f t="array" ref="N38">INDEX(Values!D$33:'Values'!XZ$33,ROWS(N$2:N38))</f>
        <v>0</v>
      </c>
    </row>
    <row r="39" spans="1:14" x14ac:dyDescent="0.25">
      <c r="A39" s="25" t="s">
        <v>83</v>
      </c>
      <c r="B39" s="25" cm="1">
        <f t="array" ref="B39">INDEX(Values!D$1:'Values'!ZD$1,ROWS(B$2:B39))</f>
        <v>0</v>
      </c>
      <c r="C39" s="32" cm="1">
        <f t="array" ref="C39">INDEX(Values!D$22:'Values'!ZD$22,ROWS(C$2:C39))</f>
        <v>0</v>
      </c>
      <c r="D39" s="25" cm="1">
        <f t="array" ref="D39">INDEX(Values!D$23:'Values'!ZD$23,ROWS(D$2:D39))</f>
        <v>0</v>
      </c>
      <c r="E39" s="25" cm="1">
        <f t="array" ref="E39">INDEX(Values!D$24:'Values'!ZD$24,ROWS(E$2:E39))</f>
        <v>0</v>
      </c>
      <c r="F39" s="25" cm="1">
        <f t="array" ref="F39">INDEX(Values!D$25:'Values'!XZ$25,ROWS(E$2:E39))</f>
        <v>0</v>
      </c>
      <c r="G39" s="25" cm="1">
        <f t="array" ref="G39">INDEX(Values!D$26:'Values'!ZD$26,ROWS(G$2:G39))</f>
        <v>0</v>
      </c>
      <c r="H39" s="25" cm="1">
        <f t="array" ref="H39">INDEX(Values!D$27:'Values'!ZD$27,ROWS(H$2:H39))</f>
        <v>0</v>
      </c>
      <c r="I39" s="25" cm="1">
        <f t="array" ref="I39">INDEX(Values!D$28:'Values'!ZD$28,ROWS(I$2:I39))</f>
        <v>0</v>
      </c>
      <c r="J39" s="25" cm="1">
        <f t="array" ref="J39">INDEX(Values!D$29:'Values'!ZD$29,ROWS(J$2:J39))</f>
        <v>0</v>
      </c>
      <c r="K39" s="25" cm="1">
        <f t="array" ref="K39">INDEX(Values!D$30:'Values'!ZD$30,ROWS(K$2:K39))</f>
        <v>0</v>
      </c>
      <c r="L39" s="25" cm="1">
        <f t="array" ref="L39">INDEX(Values!D$31:'Values'!ZD$31,ROWS(L$2:L39))</f>
        <v>0</v>
      </c>
      <c r="M39" s="25" cm="1">
        <f t="array" ref="M39">INDEX(Values!D$32:'Values'!XZ$32,ROWS(M$2:M39))</f>
        <v>0</v>
      </c>
      <c r="N39" s="25" cm="1">
        <f t="array" ref="N39">INDEX(Values!D$33:'Values'!XZ$33,ROWS(N$2:N39))</f>
        <v>0</v>
      </c>
    </row>
    <row r="40" spans="1:14" x14ac:dyDescent="0.25">
      <c r="A40" s="25" t="s">
        <v>83</v>
      </c>
      <c r="B40" s="25" cm="1">
        <f t="array" ref="B40">INDEX(Values!D$1:'Values'!ZD$1,ROWS(B$2:B40))</f>
        <v>0</v>
      </c>
      <c r="C40" s="32" cm="1">
        <f t="array" ref="C40">INDEX(Values!D$22:'Values'!ZD$22,ROWS(C$2:C40))</f>
        <v>0</v>
      </c>
      <c r="D40" s="25" cm="1">
        <f t="array" ref="D40">INDEX(Values!D$23:'Values'!ZD$23,ROWS(D$2:D40))</f>
        <v>0</v>
      </c>
      <c r="E40" s="25" cm="1">
        <f t="array" ref="E40">INDEX(Values!D$24:'Values'!ZD$24,ROWS(E$2:E40))</f>
        <v>0</v>
      </c>
      <c r="F40" s="25" cm="1">
        <f t="array" ref="F40">INDEX(Values!D$25:'Values'!XZ$25,ROWS(E$2:E40))</f>
        <v>0</v>
      </c>
      <c r="G40" s="25" cm="1">
        <f t="array" ref="G40">INDEX(Values!D$26:'Values'!ZD$26,ROWS(G$2:G40))</f>
        <v>0</v>
      </c>
      <c r="H40" s="25" cm="1">
        <f t="array" ref="H40">INDEX(Values!D$27:'Values'!ZD$27,ROWS(H$2:H40))</f>
        <v>0</v>
      </c>
      <c r="I40" s="25" cm="1">
        <f t="array" ref="I40">INDEX(Values!D$28:'Values'!ZD$28,ROWS(I$2:I40))</f>
        <v>0</v>
      </c>
      <c r="J40" s="25" cm="1">
        <f t="array" ref="J40">INDEX(Values!D$29:'Values'!ZD$29,ROWS(J$2:J40))</f>
        <v>0</v>
      </c>
      <c r="K40" s="25" cm="1">
        <f t="array" ref="K40">INDEX(Values!D$30:'Values'!ZD$30,ROWS(K$2:K40))</f>
        <v>0</v>
      </c>
      <c r="L40" s="25" cm="1">
        <f t="array" ref="L40">INDEX(Values!D$31:'Values'!ZD$31,ROWS(L$2:L40))</f>
        <v>0</v>
      </c>
      <c r="M40" s="25" cm="1">
        <f t="array" ref="M40">INDEX(Values!D$32:'Values'!XZ$32,ROWS(M$2:M40))</f>
        <v>0</v>
      </c>
      <c r="N40" s="25" cm="1">
        <f t="array" ref="N40">INDEX(Values!D$33:'Values'!XZ$33,ROWS(N$2:N40))</f>
        <v>0</v>
      </c>
    </row>
    <row r="41" spans="1:14" x14ac:dyDescent="0.25">
      <c r="A41" s="25" t="s">
        <v>83</v>
      </c>
      <c r="B41" s="25" cm="1">
        <f t="array" ref="B41">INDEX(Values!D$1:'Values'!ZD$1,ROWS(B$2:B41))</f>
        <v>0</v>
      </c>
      <c r="C41" s="32" cm="1">
        <f t="array" ref="C41">INDEX(Values!D$22:'Values'!ZD$22,ROWS(C$2:C41))</f>
        <v>0</v>
      </c>
      <c r="D41" s="25" cm="1">
        <f t="array" ref="D41">INDEX(Values!D$23:'Values'!ZD$23,ROWS(D$2:D41))</f>
        <v>0</v>
      </c>
      <c r="E41" s="25" cm="1">
        <f t="array" ref="E41">INDEX(Values!D$24:'Values'!ZD$24,ROWS(E$2:E41))</f>
        <v>0</v>
      </c>
      <c r="F41" s="25" cm="1">
        <f t="array" ref="F41">INDEX(Values!D$25:'Values'!XZ$25,ROWS(E$2:E41))</f>
        <v>0</v>
      </c>
      <c r="G41" s="25" cm="1">
        <f t="array" ref="G41">INDEX(Values!D$26:'Values'!ZD$26,ROWS(G$2:G41))</f>
        <v>0</v>
      </c>
      <c r="H41" s="25" cm="1">
        <f t="array" ref="H41">INDEX(Values!D$27:'Values'!ZD$27,ROWS(H$2:H41))</f>
        <v>0</v>
      </c>
      <c r="I41" s="25" cm="1">
        <f t="array" ref="I41">INDEX(Values!D$28:'Values'!ZD$28,ROWS(I$2:I41))</f>
        <v>0</v>
      </c>
      <c r="J41" s="25" cm="1">
        <f t="array" ref="J41">INDEX(Values!D$29:'Values'!ZD$29,ROWS(J$2:J41))</f>
        <v>0</v>
      </c>
      <c r="K41" s="25" cm="1">
        <f t="array" ref="K41">INDEX(Values!D$30:'Values'!ZD$30,ROWS(K$2:K41))</f>
        <v>0</v>
      </c>
      <c r="L41" s="25" cm="1">
        <f t="array" ref="L41">INDEX(Values!D$31:'Values'!ZD$31,ROWS(L$2:L41))</f>
        <v>0</v>
      </c>
      <c r="M41" s="25" cm="1">
        <f t="array" ref="M41">INDEX(Values!D$32:'Values'!XZ$32,ROWS(M$2:M41))</f>
        <v>0</v>
      </c>
      <c r="N41" s="25" cm="1">
        <f t="array" ref="N41">INDEX(Values!D$33:'Values'!XZ$33,ROWS(N$2:N41))</f>
        <v>0</v>
      </c>
    </row>
    <row r="42" spans="1:14" x14ac:dyDescent="0.25">
      <c r="A42" s="25" t="s">
        <v>83</v>
      </c>
      <c r="B42" s="25" cm="1">
        <f t="array" ref="B42">INDEX(Values!D$1:'Values'!ZD$1,ROWS(B$2:B42))</f>
        <v>0</v>
      </c>
      <c r="C42" s="32" cm="1">
        <f t="array" ref="C42">INDEX(Values!D$22:'Values'!ZD$22,ROWS(C$2:C42))</f>
        <v>0</v>
      </c>
      <c r="D42" s="25" cm="1">
        <f t="array" ref="D42">INDEX(Values!D$23:'Values'!ZD$23,ROWS(D$2:D42))</f>
        <v>0</v>
      </c>
      <c r="E42" s="25" cm="1">
        <f t="array" ref="E42">INDEX(Values!D$24:'Values'!ZD$24,ROWS(E$2:E42))</f>
        <v>0</v>
      </c>
      <c r="F42" s="25" cm="1">
        <f t="array" ref="F42">INDEX(Values!D$25:'Values'!XZ$25,ROWS(E$2:E42))</f>
        <v>0</v>
      </c>
      <c r="G42" s="25" cm="1">
        <f t="array" ref="G42">INDEX(Values!D$26:'Values'!ZD$26,ROWS(G$2:G42))</f>
        <v>0</v>
      </c>
      <c r="H42" s="25" cm="1">
        <f t="array" ref="H42">INDEX(Values!D$27:'Values'!ZD$27,ROWS(H$2:H42))</f>
        <v>0</v>
      </c>
      <c r="I42" s="25" cm="1">
        <f t="array" ref="I42">INDEX(Values!D$28:'Values'!ZD$28,ROWS(I$2:I42))</f>
        <v>0</v>
      </c>
      <c r="J42" s="25" cm="1">
        <f t="array" ref="J42">INDEX(Values!D$29:'Values'!ZD$29,ROWS(J$2:J42))</f>
        <v>0</v>
      </c>
      <c r="K42" s="25" cm="1">
        <f t="array" ref="K42">INDEX(Values!D$30:'Values'!ZD$30,ROWS(K$2:K42))</f>
        <v>0</v>
      </c>
      <c r="L42" s="25" cm="1">
        <f t="array" ref="L42">INDEX(Values!D$31:'Values'!ZD$31,ROWS(L$2:L42))</f>
        <v>0</v>
      </c>
      <c r="M42" s="25" cm="1">
        <f t="array" ref="M42">INDEX(Values!D$32:'Values'!XZ$32,ROWS(M$2:M42))</f>
        <v>0</v>
      </c>
      <c r="N42" s="25" cm="1">
        <f t="array" ref="N42">INDEX(Values!D$33:'Values'!XZ$33,ROWS(N$2:N42))</f>
        <v>0</v>
      </c>
    </row>
    <row r="43" spans="1:14" x14ac:dyDescent="0.25">
      <c r="A43" s="25" t="s">
        <v>83</v>
      </c>
      <c r="B43" s="25" cm="1">
        <f t="array" ref="B43">INDEX(Values!D$1:'Values'!ZD$1,ROWS(B$2:B43))</f>
        <v>0</v>
      </c>
      <c r="C43" s="32" cm="1">
        <f t="array" ref="C43">INDEX(Values!D$22:'Values'!ZD$22,ROWS(C$2:C43))</f>
        <v>0</v>
      </c>
      <c r="D43" s="25" cm="1">
        <f t="array" ref="D43">INDEX(Values!D$23:'Values'!ZD$23,ROWS(D$2:D43))</f>
        <v>0</v>
      </c>
      <c r="E43" s="25" cm="1">
        <f t="array" ref="E43">INDEX(Values!D$24:'Values'!ZD$24,ROWS(E$2:E43))</f>
        <v>0</v>
      </c>
      <c r="F43" s="25" cm="1">
        <f t="array" ref="F43">INDEX(Values!D$25:'Values'!XZ$25,ROWS(E$2:E43))</f>
        <v>0</v>
      </c>
      <c r="G43" s="25" cm="1">
        <f t="array" ref="G43">INDEX(Values!D$26:'Values'!ZD$26,ROWS(G$2:G43))</f>
        <v>0</v>
      </c>
      <c r="H43" s="25" cm="1">
        <f t="array" ref="H43">INDEX(Values!D$27:'Values'!ZD$27,ROWS(H$2:H43))</f>
        <v>0</v>
      </c>
      <c r="I43" s="25" cm="1">
        <f t="array" ref="I43">INDEX(Values!D$28:'Values'!ZD$28,ROWS(I$2:I43))</f>
        <v>0</v>
      </c>
      <c r="J43" s="25" cm="1">
        <f t="array" ref="J43">INDEX(Values!D$29:'Values'!ZD$29,ROWS(J$2:J43))</f>
        <v>0</v>
      </c>
      <c r="K43" s="25" cm="1">
        <f t="array" ref="K43">INDEX(Values!D$30:'Values'!ZD$30,ROWS(K$2:K43))</f>
        <v>0</v>
      </c>
      <c r="L43" s="25" cm="1">
        <f t="array" ref="L43">INDEX(Values!D$31:'Values'!ZD$31,ROWS(L$2:L43))</f>
        <v>0</v>
      </c>
      <c r="M43" s="25" cm="1">
        <f t="array" ref="M43">INDEX(Values!D$32:'Values'!XZ$32,ROWS(M$2:M43))</f>
        <v>0</v>
      </c>
      <c r="N43" s="25" cm="1">
        <f t="array" ref="N43">INDEX(Values!D$33:'Values'!XZ$33,ROWS(N$2:N43))</f>
        <v>0</v>
      </c>
    </row>
    <row r="44" spans="1:14" x14ac:dyDescent="0.25">
      <c r="A44" s="25" t="s">
        <v>83</v>
      </c>
      <c r="B44" s="25" cm="1">
        <f t="array" ref="B44">INDEX(Values!D$1:'Values'!ZD$1,ROWS(B$2:B44))</f>
        <v>0</v>
      </c>
      <c r="C44" s="32" cm="1">
        <f t="array" ref="C44">INDEX(Values!D$22:'Values'!ZD$22,ROWS(C$2:C44))</f>
        <v>0</v>
      </c>
      <c r="D44" s="25" cm="1">
        <f t="array" ref="D44">INDEX(Values!D$23:'Values'!ZD$23,ROWS(D$2:D44))</f>
        <v>0</v>
      </c>
      <c r="E44" s="25" cm="1">
        <f t="array" ref="E44">INDEX(Values!D$24:'Values'!ZD$24,ROWS(E$2:E44))</f>
        <v>0</v>
      </c>
      <c r="F44" s="25" cm="1">
        <f t="array" ref="F44">INDEX(Values!D$25:'Values'!XZ$25,ROWS(E$2:E44))</f>
        <v>0</v>
      </c>
      <c r="G44" s="25" cm="1">
        <f t="array" ref="G44">INDEX(Values!D$26:'Values'!ZD$26,ROWS(G$2:G44))</f>
        <v>0</v>
      </c>
      <c r="H44" s="25" cm="1">
        <f t="array" ref="H44">INDEX(Values!D$27:'Values'!ZD$27,ROWS(H$2:H44))</f>
        <v>0</v>
      </c>
      <c r="I44" s="25" cm="1">
        <f t="array" ref="I44">INDEX(Values!D$28:'Values'!ZD$28,ROWS(I$2:I44))</f>
        <v>0</v>
      </c>
      <c r="J44" s="25" cm="1">
        <f t="array" ref="J44">INDEX(Values!D$29:'Values'!ZD$29,ROWS(J$2:J44))</f>
        <v>0</v>
      </c>
      <c r="K44" s="25" cm="1">
        <f t="array" ref="K44">INDEX(Values!D$30:'Values'!ZD$30,ROWS(K$2:K44))</f>
        <v>0</v>
      </c>
      <c r="L44" s="25" cm="1">
        <f t="array" ref="L44">INDEX(Values!D$31:'Values'!ZD$31,ROWS(L$2:L44))</f>
        <v>0</v>
      </c>
      <c r="M44" s="25" cm="1">
        <f t="array" ref="M44">INDEX(Values!D$32:'Values'!XZ$32,ROWS(M$2:M44))</f>
        <v>0</v>
      </c>
      <c r="N44" s="25" cm="1">
        <f t="array" ref="N44">INDEX(Values!D$33:'Values'!XZ$33,ROWS(N$2:N44))</f>
        <v>0</v>
      </c>
    </row>
    <row r="45" spans="1:14" x14ac:dyDescent="0.25">
      <c r="A45" s="25" t="s">
        <v>83</v>
      </c>
      <c r="B45" s="25" cm="1">
        <f t="array" ref="B45">INDEX(Values!D$1:'Values'!ZD$1,ROWS(B$2:B45))</f>
        <v>0</v>
      </c>
      <c r="C45" s="32" cm="1">
        <f t="array" ref="C45">INDEX(Values!D$22:'Values'!ZD$22,ROWS(C$2:C45))</f>
        <v>0</v>
      </c>
      <c r="D45" s="25" cm="1">
        <f t="array" ref="D45">INDEX(Values!D$23:'Values'!ZD$23,ROWS(D$2:D45))</f>
        <v>0</v>
      </c>
      <c r="E45" s="25" cm="1">
        <f t="array" ref="E45">INDEX(Values!D$24:'Values'!ZD$24,ROWS(E$2:E45))</f>
        <v>0</v>
      </c>
      <c r="F45" s="25" cm="1">
        <f t="array" ref="F45">INDEX(Values!D$25:'Values'!XZ$25,ROWS(E$2:E45))</f>
        <v>0</v>
      </c>
      <c r="G45" s="25" cm="1">
        <f t="array" ref="G45">INDEX(Values!D$26:'Values'!ZD$26,ROWS(G$2:G45))</f>
        <v>0</v>
      </c>
      <c r="H45" s="25" cm="1">
        <f t="array" ref="H45">INDEX(Values!D$27:'Values'!ZD$27,ROWS(H$2:H45))</f>
        <v>0</v>
      </c>
      <c r="I45" s="25" cm="1">
        <f t="array" ref="I45">INDEX(Values!D$28:'Values'!ZD$28,ROWS(I$2:I45))</f>
        <v>0</v>
      </c>
      <c r="J45" s="25" cm="1">
        <f t="array" ref="J45">INDEX(Values!D$29:'Values'!ZD$29,ROWS(J$2:J45))</f>
        <v>0</v>
      </c>
      <c r="K45" s="25" cm="1">
        <f t="array" ref="K45">INDEX(Values!D$30:'Values'!ZD$30,ROWS(K$2:K45))</f>
        <v>0</v>
      </c>
      <c r="L45" s="25" cm="1">
        <f t="array" ref="L45">INDEX(Values!D$31:'Values'!ZD$31,ROWS(L$2:L45))</f>
        <v>0</v>
      </c>
      <c r="M45" s="25" cm="1">
        <f t="array" ref="M45">INDEX(Values!D$32:'Values'!XZ$32,ROWS(M$2:M45))</f>
        <v>0</v>
      </c>
      <c r="N45" s="25" cm="1">
        <f t="array" ref="N45">INDEX(Values!D$33:'Values'!XZ$33,ROWS(N$2:N45))</f>
        <v>0</v>
      </c>
    </row>
    <row r="46" spans="1:14" x14ac:dyDescent="0.25">
      <c r="A46" s="25" t="s">
        <v>83</v>
      </c>
      <c r="B46" s="25" cm="1">
        <f t="array" ref="B46">INDEX(Values!D$1:'Values'!ZD$1,ROWS(B$2:B46))</f>
        <v>0</v>
      </c>
      <c r="C46" s="32" cm="1">
        <f t="array" ref="C46">INDEX(Values!D$22:'Values'!ZD$22,ROWS(C$2:C46))</f>
        <v>0</v>
      </c>
      <c r="D46" s="25" cm="1">
        <f t="array" ref="D46">INDEX(Values!D$23:'Values'!ZD$23,ROWS(D$2:D46))</f>
        <v>0</v>
      </c>
      <c r="E46" s="25" cm="1">
        <f t="array" ref="E46">INDEX(Values!D$24:'Values'!ZD$24,ROWS(E$2:E46))</f>
        <v>0</v>
      </c>
      <c r="F46" s="25" cm="1">
        <f t="array" ref="F46">INDEX(Values!D$25:'Values'!XZ$25,ROWS(E$2:E46))</f>
        <v>0</v>
      </c>
      <c r="G46" s="25" cm="1">
        <f t="array" ref="G46">INDEX(Values!D$26:'Values'!ZD$26,ROWS(G$2:G46))</f>
        <v>0</v>
      </c>
      <c r="H46" s="25" cm="1">
        <f t="array" ref="H46">INDEX(Values!D$27:'Values'!ZD$27,ROWS(H$2:H46))</f>
        <v>0</v>
      </c>
      <c r="I46" s="25" cm="1">
        <f t="array" ref="I46">INDEX(Values!D$28:'Values'!ZD$28,ROWS(I$2:I46))</f>
        <v>0</v>
      </c>
      <c r="J46" s="25" cm="1">
        <f t="array" ref="J46">INDEX(Values!D$29:'Values'!ZD$29,ROWS(J$2:J46))</f>
        <v>0</v>
      </c>
      <c r="K46" s="25" cm="1">
        <f t="array" ref="K46">INDEX(Values!D$30:'Values'!ZD$30,ROWS(K$2:K46))</f>
        <v>0</v>
      </c>
      <c r="L46" s="25" cm="1">
        <f t="array" ref="L46">INDEX(Values!D$31:'Values'!ZD$31,ROWS(L$2:L46))</f>
        <v>0</v>
      </c>
      <c r="M46" s="25" cm="1">
        <f t="array" ref="M46">INDEX(Values!D$32:'Values'!XZ$32,ROWS(M$2:M46))</f>
        <v>0</v>
      </c>
      <c r="N46" s="25" cm="1">
        <f t="array" ref="N46">INDEX(Values!D$33:'Values'!XZ$33,ROWS(N$2:N46))</f>
        <v>0</v>
      </c>
    </row>
    <row r="47" spans="1:14" x14ac:dyDescent="0.25">
      <c r="A47" s="25" t="s">
        <v>83</v>
      </c>
      <c r="B47" s="25" cm="1">
        <f t="array" ref="B47">INDEX(Values!D$1:'Values'!ZD$1,ROWS(B$2:B47))</f>
        <v>0</v>
      </c>
      <c r="C47" s="32" cm="1">
        <f t="array" ref="C47">INDEX(Values!D$22:'Values'!ZD$22,ROWS(C$2:C47))</f>
        <v>0</v>
      </c>
      <c r="D47" s="25" cm="1">
        <f t="array" ref="D47">INDEX(Values!D$23:'Values'!ZD$23,ROWS(D$2:D47))</f>
        <v>0</v>
      </c>
      <c r="E47" s="25" cm="1">
        <f t="array" ref="E47">INDEX(Values!D$24:'Values'!ZD$24,ROWS(E$2:E47))</f>
        <v>0</v>
      </c>
      <c r="F47" s="25" cm="1">
        <f t="array" ref="F47">INDEX(Values!D$25:'Values'!XZ$25,ROWS(E$2:E47))</f>
        <v>0</v>
      </c>
      <c r="G47" s="25" cm="1">
        <f t="array" ref="G47">INDEX(Values!D$26:'Values'!ZD$26,ROWS(G$2:G47))</f>
        <v>0</v>
      </c>
      <c r="H47" s="25" cm="1">
        <f t="array" ref="H47">INDEX(Values!D$27:'Values'!ZD$27,ROWS(H$2:H47))</f>
        <v>0</v>
      </c>
      <c r="I47" s="25" cm="1">
        <f t="array" ref="I47">INDEX(Values!D$28:'Values'!ZD$28,ROWS(I$2:I47))</f>
        <v>0</v>
      </c>
      <c r="J47" s="25" cm="1">
        <f t="array" ref="J47">INDEX(Values!D$29:'Values'!ZD$29,ROWS(J$2:J47))</f>
        <v>0</v>
      </c>
      <c r="K47" s="25" cm="1">
        <f t="array" ref="K47">INDEX(Values!D$30:'Values'!ZD$30,ROWS(K$2:K47))</f>
        <v>0</v>
      </c>
      <c r="L47" s="25" cm="1">
        <f t="array" ref="L47">INDEX(Values!D$31:'Values'!ZD$31,ROWS(L$2:L47))</f>
        <v>0</v>
      </c>
      <c r="M47" s="25" cm="1">
        <f t="array" ref="M47">INDEX(Values!D$32:'Values'!XZ$32,ROWS(M$2:M47))</f>
        <v>0</v>
      </c>
      <c r="N47" s="25" cm="1">
        <f t="array" ref="N47">INDEX(Values!D$33:'Values'!XZ$33,ROWS(N$2:N47))</f>
        <v>0</v>
      </c>
    </row>
    <row r="48" spans="1:14" x14ac:dyDescent="0.25">
      <c r="A48" s="25" t="s">
        <v>83</v>
      </c>
      <c r="B48" s="25" cm="1">
        <f t="array" ref="B48">INDEX(Values!D$1:'Values'!ZD$1,ROWS(B$2:B48))</f>
        <v>0</v>
      </c>
      <c r="C48" s="32" cm="1">
        <f t="array" ref="C48">INDEX(Values!D$22:'Values'!ZD$22,ROWS(C$2:C48))</f>
        <v>0</v>
      </c>
      <c r="D48" s="25" cm="1">
        <f t="array" ref="D48">INDEX(Values!D$23:'Values'!ZD$23,ROWS(D$2:D48))</f>
        <v>0</v>
      </c>
      <c r="E48" s="25" cm="1">
        <f t="array" ref="E48">INDEX(Values!D$24:'Values'!ZD$24,ROWS(E$2:E48))</f>
        <v>0</v>
      </c>
      <c r="F48" s="25" cm="1">
        <f t="array" ref="F48">INDEX(Values!D$25:'Values'!XZ$25,ROWS(E$2:E48))</f>
        <v>0</v>
      </c>
      <c r="G48" s="25" cm="1">
        <f t="array" ref="G48">INDEX(Values!D$26:'Values'!ZD$26,ROWS(G$2:G48))</f>
        <v>0</v>
      </c>
      <c r="H48" s="25" cm="1">
        <f t="array" ref="H48">INDEX(Values!D$27:'Values'!ZD$27,ROWS(H$2:H48))</f>
        <v>0</v>
      </c>
      <c r="I48" s="25" cm="1">
        <f t="array" ref="I48">INDEX(Values!D$28:'Values'!ZD$28,ROWS(I$2:I48))</f>
        <v>0</v>
      </c>
      <c r="J48" s="25" cm="1">
        <f t="array" ref="J48">INDEX(Values!D$29:'Values'!ZD$29,ROWS(J$2:J48))</f>
        <v>0</v>
      </c>
      <c r="K48" s="25" cm="1">
        <f t="array" ref="K48">INDEX(Values!D$30:'Values'!ZD$30,ROWS(K$2:K48))</f>
        <v>0</v>
      </c>
      <c r="L48" s="25" cm="1">
        <f t="array" ref="L48">INDEX(Values!D$31:'Values'!ZD$31,ROWS(L$2:L48))</f>
        <v>0</v>
      </c>
      <c r="M48" s="25" cm="1">
        <f t="array" ref="M48">INDEX(Values!D$32:'Values'!XZ$32,ROWS(M$2:M48))</f>
        <v>0</v>
      </c>
      <c r="N48" s="25" cm="1">
        <f t="array" ref="N48">INDEX(Values!D$33:'Values'!XZ$33,ROWS(N$2:N48))</f>
        <v>0</v>
      </c>
    </row>
    <row r="49" spans="1:14" x14ac:dyDescent="0.25">
      <c r="A49" s="25" t="s">
        <v>83</v>
      </c>
      <c r="B49" s="25" cm="1">
        <f t="array" ref="B49">INDEX(Values!D$1:'Values'!ZD$1,ROWS(B$2:B49))</f>
        <v>0</v>
      </c>
      <c r="C49" s="32" cm="1">
        <f t="array" ref="C49">INDEX(Values!D$22:'Values'!ZD$22,ROWS(C$2:C49))</f>
        <v>0</v>
      </c>
      <c r="D49" s="25" cm="1">
        <f t="array" ref="D49">INDEX(Values!D$23:'Values'!ZD$23,ROWS(D$2:D49))</f>
        <v>0</v>
      </c>
      <c r="E49" s="25" cm="1">
        <f t="array" ref="E49">INDEX(Values!D$24:'Values'!ZD$24,ROWS(E$2:E49))</f>
        <v>0</v>
      </c>
      <c r="F49" s="25" cm="1">
        <f t="array" ref="F49">INDEX(Values!D$25:'Values'!XZ$25,ROWS(E$2:E49))</f>
        <v>0</v>
      </c>
      <c r="G49" s="25" cm="1">
        <f t="array" ref="G49">INDEX(Values!D$26:'Values'!ZD$26,ROWS(G$2:G49))</f>
        <v>0</v>
      </c>
      <c r="H49" s="25" cm="1">
        <f t="array" ref="H49">INDEX(Values!D$27:'Values'!ZD$27,ROWS(H$2:H49))</f>
        <v>0</v>
      </c>
      <c r="I49" s="25" cm="1">
        <f t="array" ref="I49">INDEX(Values!D$28:'Values'!ZD$28,ROWS(I$2:I49))</f>
        <v>0</v>
      </c>
      <c r="J49" s="25" cm="1">
        <f t="array" ref="J49">INDEX(Values!D$29:'Values'!ZD$29,ROWS(J$2:J49))</f>
        <v>0</v>
      </c>
      <c r="K49" s="25" cm="1">
        <f t="array" ref="K49">INDEX(Values!D$30:'Values'!ZD$30,ROWS(K$2:K49))</f>
        <v>0</v>
      </c>
      <c r="L49" s="25" cm="1">
        <f t="array" ref="L49">INDEX(Values!D$31:'Values'!ZD$31,ROWS(L$2:L49))</f>
        <v>0</v>
      </c>
      <c r="M49" s="25" cm="1">
        <f t="array" ref="M49">INDEX(Values!D$32:'Values'!XZ$32,ROWS(M$2:M49))</f>
        <v>0</v>
      </c>
      <c r="N49" s="25" cm="1">
        <f t="array" ref="N49">INDEX(Values!D$33:'Values'!XZ$33,ROWS(N$2:N49))</f>
        <v>0</v>
      </c>
    </row>
    <row r="50" spans="1:14" x14ac:dyDescent="0.25">
      <c r="A50" s="25" t="s">
        <v>83</v>
      </c>
      <c r="B50" s="25" cm="1">
        <f t="array" ref="B50">INDEX(Values!D$1:'Values'!ZD$1,ROWS(B$2:B50))</f>
        <v>0</v>
      </c>
      <c r="C50" s="32" cm="1">
        <f t="array" ref="C50">INDEX(Values!D$22:'Values'!ZD$22,ROWS(C$2:C50))</f>
        <v>0</v>
      </c>
      <c r="D50" s="25" cm="1">
        <f t="array" ref="D50">INDEX(Values!D$23:'Values'!ZD$23,ROWS(D$2:D50))</f>
        <v>0</v>
      </c>
      <c r="E50" s="25" cm="1">
        <f t="array" ref="E50">INDEX(Values!D$24:'Values'!ZD$24,ROWS(E$2:E50))</f>
        <v>0</v>
      </c>
      <c r="F50" s="25" cm="1">
        <f t="array" ref="F50">INDEX(Values!D$25:'Values'!XZ$25,ROWS(E$2:E50))</f>
        <v>0</v>
      </c>
      <c r="G50" s="25" cm="1">
        <f t="array" ref="G50">INDEX(Values!D$26:'Values'!ZD$26,ROWS(G$2:G50))</f>
        <v>0</v>
      </c>
      <c r="H50" s="25" cm="1">
        <f t="array" ref="H50">INDEX(Values!D$27:'Values'!ZD$27,ROWS(H$2:H50))</f>
        <v>0</v>
      </c>
      <c r="I50" s="25" cm="1">
        <f t="array" ref="I50">INDEX(Values!D$28:'Values'!ZD$28,ROWS(I$2:I50))</f>
        <v>0</v>
      </c>
      <c r="J50" s="25" cm="1">
        <f t="array" ref="J50">INDEX(Values!D$29:'Values'!ZD$29,ROWS(J$2:J50))</f>
        <v>0</v>
      </c>
      <c r="K50" s="25" cm="1">
        <f t="array" ref="K50">INDEX(Values!D$30:'Values'!ZD$30,ROWS(K$2:K50))</f>
        <v>0</v>
      </c>
      <c r="L50" s="25" cm="1">
        <f t="array" ref="L50">INDEX(Values!D$31:'Values'!ZD$31,ROWS(L$2:L50))</f>
        <v>0</v>
      </c>
      <c r="M50" s="25" cm="1">
        <f t="array" ref="M50">INDEX(Values!D$32:'Values'!XZ$32,ROWS(M$2:M50))</f>
        <v>0</v>
      </c>
      <c r="N50" s="25" cm="1">
        <f t="array" ref="N50">INDEX(Values!D$33:'Values'!XZ$33,ROWS(N$2:N50))</f>
        <v>0</v>
      </c>
    </row>
  </sheetData>
  <sheetProtection insertColumns="0" insertRows="0" deleteColumns="0" deleteRows="0"/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1"/>
  <sheetViews>
    <sheetView workbookViewId="0">
      <selection activeCell="C11" sqref="C11"/>
    </sheetView>
  </sheetViews>
  <sheetFormatPr defaultRowHeight="15" x14ac:dyDescent="0.25"/>
  <cols>
    <col min="1" max="1" width="33.7109375" customWidth="1"/>
    <col min="2" max="2" width="31.7109375" customWidth="1"/>
    <col min="3" max="3" width="28.28515625" customWidth="1"/>
    <col min="4" max="5" width="22.28515625" bestFit="1" customWidth="1"/>
    <col min="6" max="14" width="13.7109375" customWidth="1"/>
    <col min="18" max="18" width="13.85546875" customWidth="1"/>
  </cols>
  <sheetData>
    <row r="1" spans="1:18" x14ac:dyDescent="0.25">
      <c r="E1" t="s">
        <v>84</v>
      </c>
      <c r="F1" s="2" t="s">
        <v>85</v>
      </c>
      <c r="G1" s="2"/>
      <c r="H1" s="2"/>
      <c r="I1" s="2"/>
      <c r="J1" s="2"/>
      <c r="K1" s="3" t="s">
        <v>86</v>
      </c>
      <c r="L1" s="3"/>
      <c r="M1" s="4" t="s">
        <v>87</v>
      </c>
      <c r="N1" s="4"/>
      <c r="O1" s="4"/>
      <c r="P1" s="4"/>
      <c r="Q1" s="4"/>
      <c r="R1" s="4"/>
    </row>
    <row r="2" spans="1:18" s="1" customFormat="1" ht="60" customHeight="1" x14ac:dyDescent="0.25">
      <c r="A2" t="s">
        <v>88</v>
      </c>
      <c r="B2" t="s">
        <v>89</v>
      </c>
      <c r="C2" t="s">
        <v>90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  <c r="P2" s="1" t="s">
        <v>102</v>
      </c>
      <c r="Q2" s="1" t="s">
        <v>103</v>
      </c>
      <c r="R2" s="1" t="s">
        <v>104</v>
      </c>
    </row>
    <row r="3" spans="1:18" x14ac:dyDescent="0.25">
      <c r="A3" t="s">
        <v>105</v>
      </c>
      <c r="B3" t="str">
        <f>Automated!B2</f>
        <v>svs0901bdv.us.global.schwab.com</v>
      </c>
      <c r="C3" s="5" t="str">
        <f>Automated!C2</f>
        <v>NURSERY-PDC3-C-M79</v>
      </c>
    </row>
    <row r="4" spans="1:18" x14ac:dyDescent="0.25">
      <c r="A4" t="s">
        <v>106</v>
      </c>
      <c r="B4" t="str">
        <f>Automated!B3</f>
        <v>svs0901bdv.us.global.schwab.com</v>
      </c>
      <c r="C4" s="5" t="str">
        <f>Automated!C3</f>
        <v>PDC3-C-DEV-DBV-MONGO-01</v>
      </c>
      <c r="F4" s="6"/>
      <c r="R4" s="1"/>
    </row>
    <row r="5" spans="1:18" x14ac:dyDescent="0.25">
      <c r="A5" t="s">
        <v>107</v>
      </c>
      <c r="B5" t="str">
        <f>Automated!B4</f>
        <v>svs0901bdv.us.global.schwab.com</v>
      </c>
      <c r="C5" s="5" t="str">
        <f>Automated!C4</f>
        <v>PDC3-C-DEV-DBV-MONGO-04</v>
      </c>
      <c r="R5" s="1"/>
    </row>
    <row r="6" spans="1:18" x14ac:dyDescent="0.25">
      <c r="A6" t="s">
        <v>108</v>
      </c>
      <c r="B6" t="str">
        <f>Automated!B5</f>
        <v>svs0901bdv.us.global.schwab.com</v>
      </c>
      <c r="C6" s="5" t="str">
        <f>Automated!C5</f>
        <v>PDC3-C-DEV-DBV-ORACLE-01</v>
      </c>
      <c r="R6" s="1"/>
    </row>
    <row r="7" spans="1:18" x14ac:dyDescent="0.25">
      <c r="A7" t="s">
        <v>109</v>
      </c>
      <c r="B7" t="str">
        <f>Automated!B6</f>
        <v>svs0901bdv.us.global.schwab.com</v>
      </c>
      <c r="C7" s="5" t="str">
        <f>Automated!C6</f>
        <v>PDC3-C-DEV-DBV-SQL-01</v>
      </c>
      <c r="R7" s="1"/>
    </row>
    <row r="8" spans="1:18" x14ac:dyDescent="0.25">
      <c r="A8" t="s">
        <v>110</v>
      </c>
      <c r="B8" t="str">
        <f>Automated!B7</f>
        <v>svs0901bdv.us.global.schwab.com</v>
      </c>
      <c r="C8" s="5" t="str">
        <f>Automated!C7</f>
        <v>PDC3-C-DEV-IMCP-02</v>
      </c>
      <c r="R8" s="1"/>
    </row>
    <row r="9" spans="1:18" x14ac:dyDescent="0.25">
      <c r="A9" t="s">
        <v>111</v>
      </c>
      <c r="B9" t="str">
        <f>Automated!B8</f>
        <v>svs0901bdv.us.global.schwab.com</v>
      </c>
      <c r="C9" s="5" t="str">
        <f>Automated!C8</f>
        <v>PDC3-C-DEV-LNX-08</v>
      </c>
    </row>
    <row r="10" spans="1:18" x14ac:dyDescent="0.25">
      <c r="A10" t="s">
        <v>112</v>
      </c>
      <c r="B10" t="str">
        <f>Automated!B9</f>
        <v>svs0901bdv.us.global.schwab.com</v>
      </c>
      <c r="C10" s="5" t="str">
        <f>Automated!C9</f>
        <v>PDC3-C-DEV-LNX-09</v>
      </c>
    </row>
    <row r="11" spans="1:18" x14ac:dyDescent="0.25">
      <c r="B11" t="str">
        <f>Automated!B10</f>
        <v>svs0901bdv.us.global.schwab.com</v>
      </c>
      <c r="C11" s="5" t="str">
        <f>Automated!C10</f>
        <v>PDC3-C-DEV-LNX-10</v>
      </c>
    </row>
    <row r="12" spans="1:18" x14ac:dyDescent="0.25">
      <c r="B12" t="str">
        <f>Automated!B11</f>
        <v>svs0901bdv.us.global.schwab.com</v>
      </c>
      <c r="C12" s="5" t="str">
        <f>Automated!C11</f>
        <v>PDC3-C-DEV-MONGO-03</v>
      </c>
    </row>
    <row r="13" spans="1:18" x14ac:dyDescent="0.25">
      <c r="B13" t="str">
        <f>Automated!B12</f>
        <v>svs0901bdv.us.global.schwab.com</v>
      </c>
      <c r="C13" s="5" t="str">
        <f>Automated!C12</f>
        <v>PDC3-C-DEV-REDIS-01</v>
      </c>
    </row>
    <row r="14" spans="1:18" x14ac:dyDescent="0.25">
      <c r="A14" s="5"/>
      <c r="B14" t="str">
        <f>Automated!B13</f>
        <v>svs0901bdv.us.global.schwab.com</v>
      </c>
      <c r="C14" s="5" t="str">
        <f>Automated!C13</f>
        <v>PDC3-C-DEV-RPS-02</v>
      </c>
    </row>
    <row r="15" spans="1:18" x14ac:dyDescent="0.25">
      <c r="A15" s="5"/>
      <c r="B15" t="str">
        <f>Automated!B14</f>
        <v>svs0901bdv.us.global.schwab.com</v>
      </c>
      <c r="C15" s="5" t="str">
        <f>Automated!C14</f>
        <v>PDC3-C-DEV-RPS-03</v>
      </c>
    </row>
    <row r="16" spans="1:18" x14ac:dyDescent="0.25">
      <c r="A16" s="5"/>
      <c r="B16" t="str">
        <f>Automated!B15</f>
        <v>svs0901bdv.us.global.schwab.com</v>
      </c>
      <c r="C16" s="5" t="str">
        <f>Automated!C15</f>
        <v>PDC3-C-DEV-SQL-02</v>
      </c>
    </row>
    <row r="17" spans="1:3" x14ac:dyDescent="0.25">
      <c r="A17" s="5"/>
      <c r="B17" t="str">
        <f>Automated!B16</f>
        <v>svs0901bdv.us.global.schwab.com</v>
      </c>
      <c r="C17" s="5" t="str">
        <f>Automated!C16</f>
        <v>PDC3-C-DEV-WIN-08</v>
      </c>
    </row>
    <row r="18" spans="1:3" x14ac:dyDescent="0.25">
      <c r="B18" t="str">
        <f>Automated!B17</f>
        <v>svs0901bdv.us.global.schwab.com</v>
      </c>
      <c r="C18" s="5" t="str">
        <f>Automated!C17</f>
        <v>PDC3-C-DEV-WIN-09</v>
      </c>
    </row>
    <row r="19" spans="1:3" x14ac:dyDescent="0.25">
      <c r="B19" t="str">
        <f>Automated!B18</f>
        <v>svs0901bdv.us.global.schwab.com</v>
      </c>
      <c r="C19" s="5" t="str">
        <f>Automated!C18</f>
        <v>PDC3-C-DEV-WIN-10</v>
      </c>
    </row>
    <row r="20" spans="1:3" x14ac:dyDescent="0.25">
      <c r="B20" t="str">
        <f>Automated!B19</f>
        <v>svs0901bdv.us.global.schwab.com</v>
      </c>
      <c r="C20" s="5" t="str">
        <f>Automated!C19</f>
        <v>PDC3-C-TEST-CXP-01</v>
      </c>
    </row>
    <row r="21" spans="1:3" x14ac:dyDescent="0.25">
      <c r="B21" t="str">
        <f>Automated!B20</f>
        <v>svs0901bdv.us.global.schwab.com</v>
      </c>
      <c r="C21" s="5" t="str">
        <f>Automated!C20</f>
        <v>PDC3-C-TEST-OEMS-03</v>
      </c>
    </row>
    <row r="22" spans="1:3" x14ac:dyDescent="0.25">
      <c r="B22" t="str">
        <f>Automated!B21</f>
        <v>svs0901bdv.us.global.schwab.com</v>
      </c>
      <c r="C22" s="5" t="str">
        <f>Automated!C21</f>
        <v>PDC3-C-TEST-TTSM-01</v>
      </c>
    </row>
    <row r="23" spans="1:3" x14ac:dyDescent="0.25">
      <c r="B23" t="str">
        <f>Automated!B22</f>
        <v>svs0901bdv.us.global.schwab.com</v>
      </c>
      <c r="C23" s="5" t="str">
        <f>Automated!C22</f>
        <v>PDC3-C-TEST-TTSM-02</v>
      </c>
    </row>
    <row r="24" spans="1:3" x14ac:dyDescent="0.25">
      <c r="B24" t="str">
        <f>Automated!B23</f>
        <v>svs0901bdv.us.global.schwab.com</v>
      </c>
      <c r="C24" s="5" t="str">
        <f>Automated!C23</f>
        <v>PDC3-C-TEST-TTSM-03</v>
      </c>
    </row>
    <row r="25" spans="1:3" x14ac:dyDescent="0.25">
      <c r="B25" t="str">
        <f>Automated!B24</f>
        <v>svs0901bdv.us.global.schwab.com</v>
      </c>
      <c r="C25" s="5" t="str">
        <f>Automated!C24</f>
        <v>PDC3-C-TEST-TTSM-04</v>
      </c>
    </row>
    <row r="26" spans="1:3" x14ac:dyDescent="0.25">
      <c r="B26" t="str">
        <f>Automated!B25</f>
        <v>svs0901bdv.us.global.schwab.com</v>
      </c>
      <c r="C26" s="5" t="str">
        <f>Automated!C25</f>
        <v>PDC3-G-DEV-LNX-07</v>
      </c>
    </row>
    <row r="27" spans="1:3" x14ac:dyDescent="0.25">
      <c r="B27" t="str">
        <f>Automated!B26</f>
        <v>svs0901bdv.us.global.schwab.com</v>
      </c>
      <c r="C27" s="5" t="str">
        <f>Automated!C26</f>
        <v>PDC3-G-DEV-WIN-07</v>
      </c>
    </row>
    <row r="28" spans="1:3" x14ac:dyDescent="0.25">
      <c r="B28" t="str">
        <f>Automated!B27</f>
        <v>svs0901bdv.us.global.schwab.com</v>
      </c>
      <c r="C28" s="5" t="str">
        <f>Automated!C27</f>
        <v>PDC3-G-DEV-ZERTO-02</v>
      </c>
    </row>
    <row r="29" spans="1:3" x14ac:dyDescent="0.25">
      <c r="B29" t="str">
        <f>Automated!B28</f>
        <v>svs0901bdv.us.global.schwab.com</v>
      </c>
      <c r="C29" s="5" t="str">
        <f>Automated!C28</f>
        <v>PDC3-G-TEST-LNX-01</v>
      </c>
    </row>
    <row r="30" spans="1:3" x14ac:dyDescent="0.25">
      <c r="B30" t="str">
        <f>Automated!B29</f>
        <v>svs0901bdv.us.global.schwab.com</v>
      </c>
      <c r="C30" s="5" t="str">
        <f>Automated!C29</f>
        <v>PDC3-G-TEST-WIN-01</v>
      </c>
    </row>
    <row r="31" spans="1:3" x14ac:dyDescent="0.25">
      <c r="B31" t="str">
        <f>Automated!B30</f>
        <v>svs0901bdv.us.global.schwab.com</v>
      </c>
      <c r="C31" s="5" t="str">
        <f>Automated!C30</f>
        <v>PDC3-K-DEV-TDAPP-01</v>
      </c>
    </row>
    <row r="32" spans="1:3" x14ac:dyDescent="0.25">
      <c r="B32" t="str">
        <f>Automated!B31</f>
        <v>svs0901bdv.us.global.schwab.com</v>
      </c>
      <c r="C32" s="5" t="str">
        <f>Automated!C31</f>
        <v>PDC3-K-DEV-TDDB-01</v>
      </c>
    </row>
    <row r="33" spans="2:3" x14ac:dyDescent="0.25">
      <c r="B33" t="str">
        <f>Automated!B32</f>
        <v>svs0901bdv.us.global.schwab.com</v>
      </c>
      <c r="C33" s="5" t="str">
        <f>Automated!C32</f>
        <v>PDC3-K-TEST-LNX-01</v>
      </c>
    </row>
    <row r="34" spans="2:3" x14ac:dyDescent="0.25">
      <c r="B34" t="str">
        <f>Automated!B33</f>
        <v>svs0901bdv.us.global.schwab.com</v>
      </c>
      <c r="C34" s="5" t="str">
        <f>Automated!C33</f>
        <v>PDC3-K-TEST-TDDB-01</v>
      </c>
    </row>
    <row r="35" spans="2:3" x14ac:dyDescent="0.25">
      <c r="B35" t="str">
        <f>Automated!B34</f>
        <v>svs0901bdv.us.global.schwab.com</v>
      </c>
      <c r="C35" s="5" t="str">
        <f>Automated!C34</f>
        <v>PDC3-K-TEST-WIN-01</v>
      </c>
    </row>
    <row r="36" spans="2:3" x14ac:dyDescent="0.25">
      <c r="B36" t="str">
        <f>Automated!B35</f>
        <v>svs0901bdv.us.global.schwab.com</v>
      </c>
      <c r="C36" s="5" t="str">
        <f>Automated!C35</f>
        <v>PDC3-P-DEV-MD-02</v>
      </c>
    </row>
    <row r="37" spans="2:3" x14ac:dyDescent="0.25">
      <c r="B37">
        <f>Automated!B36</f>
        <v>0</v>
      </c>
      <c r="C37" s="5">
        <f>Automated!C36</f>
        <v>0</v>
      </c>
    </row>
    <row r="38" spans="2:3" x14ac:dyDescent="0.25">
      <c r="B38">
        <f>Automated!B37</f>
        <v>0</v>
      </c>
      <c r="C38" s="5">
        <f>Automated!C37</f>
        <v>0</v>
      </c>
    </row>
    <row r="39" spans="2:3" x14ac:dyDescent="0.25">
      <c r="B39">
        <f>Automated!B38</f>
        <v>0</v>
      </c>
      <c r="C39" s="5">
        <f>Automated!C38</f>
        <v>0</v>
      </c>
    </row>
    <row r="40" spans="2:3" x14ac:dyDescent="0.25">
      <c r="B40">
        <f>Automated!B39</f>
        <v>0</v>
      </c>
      <c r="C40" s="5">
        <f>Automated!C39</f>
        <v>0</v>
      </c>
    </row>
    <row r="41" spans="2:3" x14ac:dyDescent="0.25">
      <c r="B41">
        <f>Automated!B40</f>
        <v>0</v>
      </c>
      <c r="C41" s="5">
        <f>Automated!C40</f>
        <v>0</v>
      </c>
    </row>
  </sheetData>
  <pageMargins left="0.7" right="0.7" top="0.75" bottom="0.75" header="0.3" footer="0.3"/>
  <pageSetup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"/>
  <sheetViews>
    <sheetView workbookViewId="0">
      <selection activeCell="D10" sqref="D10"/>
    </sheetView>
  </sheetViews>
  <sheetFormatPr defaultRowHeight="15" x14ac:dyDescent="0.25"/>
  <cols>
    <col min="1" max="1" width="47" bestFit="1" customWidth="1"/>
    <col min="2" max="2" width="16.85546875" bestFit="1" customWidth="1"/>
    <col min="3" max="4" width="14.85546875" bestFit="1" customWidth="1"/>
  </cols>
  <sheetData>
    <row r="1" spans="1:5" x14ac:dyDescent="0.25">
      <c r="A1" t="s">
        <v>16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5">
      <c r="A2" s="16" t="s">
        <v>117</v>
      </c>
      <c r="B2" s="16" t="s">
        <v>118</v>
      </c>
      <c r="C2" s="17">
        <v>45490.8125</v>
      </c>
      <c r="D2" s="17">
        <v>45491.124305555553</v>
      </c>
      <c r="E2" s="16" t="s">
        <v>119</v>
      </c>
    </row>
    <row r="3" spans="1:5" x14ac:dyDescent="0.25">
      <c r="A3" s="16" t="s">
        <v>120</v>
      </c>
      <c r="B3" s="16"/>
      <c r="C3" s="16"/>
      <c r="D3" s="16"/>
      <c r="E3" s="16"/>
    </row>
    <row r="4" spans="1:5" x14ac:dyDescent="0.25">
      <c r="A4" s="16" t="s">
        <v>121</v>
      </c>
      <c r="B4" s="16"/>
      <c r="C4" s="16"/>
      <c r="D4" s="16"/>
      <c r="E4" s="16"/>
    </row>
    <row r="5" spans="1:5" x14ac:dyDescent="0.25">
      <c r="A5" s="16" t="s">
        <v>122</v>
      </c>
      <c r="B5" s="16"/>
      <c r="C5" s="16"/>
      <c r="D5" s="16"/>
      <c r="E5" s="16"/>
    </row>
    <row r="6" spans="1:5" x14ac:dyDescent="0.25">
      <c r="A6" s="16" t="s">
        <v>123</v>
      </c>
      <c r="B6" s="16"/>
      <c r="C6" s="16"/>
      <c r="D6" s="16"/>
      <c r="E6" s="16"/>
    </row>
    <row r="7" spans="1:5" x14ac:dyDescent="0.25">
      <c r="A7" s="16" t="s">
        <v>124</v>
      </c>
      <c r="B7" s="16"/>
      <c r="C7" s="16"/>
      <c r="D7" s="16"/>
      <c r="E7" s="16"/>
    </row>
    <row r="8" spans="1:5" x14ac:dyDescent="0.25">
      <c r="A8" s="16" t="s">
        <v>125</v>
      </c>
      <c r="B8" s="16"/>
      <c r="C8" s="16"/>
      <c r="D8" s="16"/>
      <c r="E8" s="16"/>
    </row>
    <row r="10" spans="1:5" x14ac:dyDescent="0.25">
      <c r="C10" s="7"/>
      <c r="D10" s="7"/>
    </row>
    <row r="18" spans="3:4" x14ac:dyDescent="0.25">
      <c r="C18" s="7"/>
      <c r="D18" s="7"/>
    </row>
    <row r="26" spans="3:4" x14ac:dyDescent="0.25">
      <c r="C26" s="7"/>
      <c r="D26" s="7"/>
    </row>
    <row r="34" spans="3:4" x14ac:dyDescent="0.25">
      <c r="C34" s="7"/>
      <c r="D3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93E7-4D3C-42FF-B194-E92CB35CD46D}">
  <sheetPr codeName="Sheet1"/>
  <dimension ref="A1:O35"/>
  <sheetViews>
    <sheetView showZeros="0" topLeftCell="J1" zoomScale="85" zoomScaleNormal="85" workbookViewId="0">
      <selection activeCell="M28" sqref="M28"/>
    </sheetView>
  </sheetViews>
  <sheetFormatPr defaultRowHeight="15" x14ac:dyDescent="0.25"/>
  <cols>
    <col min="1" max="1" width="32.28515625" customWidth="1"/>
    <col min="2" max="2" width="28.140625" customWidth="1"/>
    <col min="3" max="3" width="31.5703125" customWidth="1"/>
    <col min="4" max="4" width="8.28515625" style="29" customWidth="1"/>
    <col min="5" max="5" width="11.85546875" style="29" customWidth="1"/>
    <col min="6" max="6" width="10.7109375" style="29" customWidth="1"/>
    <col min="7" max="7" width="12.42578125" style="29" customWidth="1"/>
    <col min="8" max="8" width="16.5703125" customWidth="1"/>
    <col min="9" max="9" width="32.85546875" customWidth="1"/>
    <col min="10" max="10" width="39.28515625" customWidth="1"/>
    <col min="11" max="11" width="11" style="29" customWidth="1"/>
    <col min="12" max="12" width="34" bestFit="1" customWidth="1"/>
    <col min="13" max="13" width="27.85546875" customWidth="1"/>
    <col min="14" max="14" width="27.28515625" customWidth="1"/>
    <col min="15" max="15" width="101.85546875" style="29" customWidth="1"/>
  </cols>
  <sheetData>
    <row r="1" spans="1:15" x14ac:dyDescent="0.25">
      <c r="A1" s="35" t="s">
        <v>126</v>
      </c>
      <c r="B1" s="36" t="s">
        <v>127</v>
      </c>
      <c r="C1" s="35" t="s">
        <v>128</v>
      </c>
      <c r="D1" s="37" t="s">
        <v>129</v>
      </c>
      <c r="E1" s="37" t="s">
        <v>130</v>
      </c>
      <c r="F1" s="37" t="s">
        <v>131</v>
      </c>
      <c r="G1" s="37" t="s">
        <v>132</v>
      </c>
      <c r="H1" s="35" t="s">
        <v>133</v>
      </c>
      <c r="I1" s="36" t="s">
        <v>134</v>
      </c>
      <c r="J1" s="36" t="s">
        <v>135</v>
      </c>
      <c r="K1" s="36" t="s">
        <v>136</v>
      </c>
      <c r="L1" s="81" t="s">
        <v>137</v>
      </c>
      <c r="M1" s="81" t="s">
        <v>138</v>
      </c>
      <c r="N1" s="81" t="s">
        <v>139</v>
      </c>
      <c r="O1" s="36" t="s">
        <v>140</v>
      </c>
    </row>
    <row r="2" spans="1:15" x14ac:dyDescent="0.25">
      <c r="A2" s="40" t="s">
        <v>141</v>
      </c>
      <c r="B2" s="40" t="s">
        <v>142</v>
      </c>
      <c r="C2" s="41" t="s">
        <v>143</v>
      </c>
      <c r="D2" s="65">
        <v>3721</v>
      </c>
      <c r="E2" s="65">
        <v>3719</v>
      </c>
      <c r="F2" s="70" t="s">
        <v>144</v>
      </c>
      <c r="G2" s="66">
        <v>3720</v>
      </c>
      <c r="H2" s="42" t="s">
        <v>145</v>
      </c>
      <c r="I2" s="43" t="s">
        <v>146</v>
      </c>
      <c r="J2" s="44" t="s">
        <v>147</v>
      </c>
      <c r="K2" s="45">
        <v>1</v>
      </c>
      <c r="L2" s="25" t="str" cm="1">
        <f t="array" ref="L2:L7">_xlfn.UNIQUE(TRANSPOSE((Values!D16:BZ16)))</f>
        <v>UPP-PDC3-C-VSI-ESXI-CVDS-TVL3720</v>
      </c>
      <c r="M2" s="25" t="str" cm="1">
        <f t="array" ref="M2:M7">_xlfn.UNIQUE(TRANSPOSE((Values!D18:BZ18)))</f>
        <v>TNP-PDC3-C-VSI-TVL3720</v>
      </c>
      <c r="N2" s="25" t="str" cm="1">
        <f t="array" ref="N2:N6">_xlfn.UNIQUE(TRANSPOSE((Values!D7:BZ7)))</f>
        <v>X90C4VBDC</v>
      </c>
      <c r="O2" s="38" t="s">
        <v>148</v>
      </c>
    </row>
    <row r="3" spans="1:15" x14ac:dyDescent="0.25">
      <c r="A3" s="40" t="s">
        <v>141</v>
      </c>
      <c r="B3" s="40" t="s">
        <v>142</v>
      </c>
      <c r="C3" s="46" t="s">
        <v>17</v>
      </c>
      <c r="D3" s="65">
        <v>3710</v>
      </c>
      <c r="E3" s="65">
        <v>3712</v>
      </c>
      <c r="F3" s="70" t="s">
        <v>144</v>
      </c>
      <c r="G3" s="66">
        <v>3720</v>
      </c>
      <c r="H3" s="42" t="s">
        <v>145</v>
      </c>
      <c r="I3" s="43" t="s">
        <v>149</v>
      </c>
      <c r="J3" s="47" t="s">
        <v>150</v>
      </c>
      <c r="K3" s="45">
        <v>1</v>
      </c>
      <c r="L3" s="25" t="str">
        <v>UPP-PDC3-G-VSI-ESXI-CVDS-TVL3720</v>
      </c>
      <c r="M3" s="25" t="str">
        <v>TNP-PDC3-G-VSI-TVL3720</v>
      </c>
      <c r="N3" s="25" t="str">
        <v>X90G4VBDC</v>
      </c>
      <c r="O3" s="38"/>
    </row>
    <row r="4" spans="1:15" x14ac:dyDescent="0.25">
      <c r="A4" s="40" t="s">
        <v>141</v>
      </c>
      <c r="B4" s="40" t="s">
        <v>142</v>
      </c>
      <c r="C4" s="46" t="s">
        <v>20</v>
      </c>
      <c r="D4" s="65">
        <v>3721</v>
      </c>
      <c r="E4" s="65">
        <v>3719</v>
      </c>
      <c r="F4" s="70" t="s">
        <v>144</v>
      </c>
      <c r="G4" s="66">
        <v>3720</v>
      </c>
      <c r="H4" s="42" t="s">
        <v>145</v>
      </c>
      <c r="I4" s="43" t="s">
        <v>149</v>
      </c>
      <c r="J4" s="48" t="s">
        <v>151</v>
      </c>
      <c r="K4" s="45">
        <v>1</v>
      </c>
      <c r="L4" s="25" t="str">
        <v/>
      </c>
      <c r="M4" s="25" t="str">
        <v/>
      </c>
      <c r="N4" s="25" t="str">
        <v>X90K2VBDC</v>
      </c>
      <c r="O4" s="38"/>
    </row>
    <row r="5" spans="1:15" x14ac:dyDescent="0.25">
      <c r="A5" s="40" t="s">
        <v>141</v>
      </c>
      <c r="B5" s="40" t="s">
        <v>142</v>
      </c>
      <c r="C5" s="46" t="s">
        <v>152</v>
      </c>
      <c r="D5" s="65">
        <v>3710</v>
      </c>
      <c r="E5" s="65">
        <v>3712</v>
      </c>
      <c r="F5" s="70" t="s">
        <v>144</v>
      </c>
      <c r="G5" s="66">
        <v>3720</v>
      </c>
      <c r="H5" s="42" t="s">
        <v>145</v>
      </c>
      <c r="I5" s="43" t="s">
        <v>149</v>
      </c>
      <c r="J5" s="47" t="s">
        <v>150</v>
      </c>
      <c r="K5" s="45">
        <v>1</v>
      </c>
      <c r="L5" s="25" t="str">
        <v>UPP-PDC3-K-VSI-ESXI-CVDS-TVL0608</v>
      </c>
      <c r="M5" s="25" t="str">
        <v>TNP-PDC3-K-VSI-TVL0608</v>
      </c>
      <c r="N5" s="25" t="str">
        <v>X90P2VBDC</v>
      </c>
      <c r="O5" s="38"/>
    </row>
    <row r="6" spans="1:15" x14ac:dyDescent="0.25">
      <c r="A6" s="40" t="s">
        <v>141</v>
      </c>
      <c r="B6" s="40" t="s">
        <v>142</v>
      </c>
      <c r="C6" s="46" t="s">
        <v>153</v>
      </c>
      <c r="D6" s="65">
        <v>3710</v>
      </c>
      <c r="E6" s="65">
        <v>3712</v>
      </c>
      <c r="F6" s="70" t="s">
        <v>144</v>
      </c>
      <c r="G6" s="66">
        <v>3720</v>
      </c>
      <c r="H6" s="42" t="s">
        <v>145</v>
      </c>
      <c r="I6" s="43" t="s">
        <v>149</v>
      </c>
      <c r="J6" s="47" t="s">
        <v>150</v>
      </c>
      <c r="K6" s="45">
        <v>1</v>
      </c>
      <c r="L6" s="25" t="str">
        <v>UPP-PDC3-P-VSI-ESXI-CVDS-TVL0608</v>
      </c>
      <c r="M6" s="25" t="e">
        <v>#VALUE!</v>
      </c>
      <c r="N6" s="25">
        <v>0</v>
      </c>
      <c r="O6" s="38"/>
    </row>
    <row r="7" spans="1:15" x14ac:dyDescent="0.25">
      <c r="A7" s="40" t="s">
        <v>141</v>
      </c>
      <c r="B7" s="40" t="s">
        <v>142</v>
      </c>
      <c r="C7" s="46" t="s">
        <v>154</v>
      </c>
      <c r="D7" s="65">
        <v>3721</v>
      </c>
      <c r="E7" s="65">
        <v>3719</v>
      </c>
      <c r="F7" s="67">
        <v>3722</v>
      </c>
      <c r="G7" s="66">
        <v>3720</v>
      </c>
      <c r="H7" s="42" t="s">
        <v>145</v>
      </c>
      <c r="I7" s="43" t="s">
        <v>146</v>
      </c>
      <c r="J7" s="49" t="s">
        <v>155</v>
      </c>
      <c r="K7" s="45">
        <v>1</v>
      </c>
      <c r="L7" s="25">
        <v>0</v>
      </c>
      <c r="M7" s="25">
        <v>0</v>
      </c>
      <c r="N7" s="25"/>
      <c r="O7" s="38"/>
    </row>
    <row r="8" spans="1:15" x14ac:dyDescent="0.25">
      <c r="A8" s="40" t="s">
        <v>141</v>
      </c>
      <c r="B8" s="40" t="s">
        <v>142</v>
      </c>
      <c r="C8" s="46" t="s">
        <v>156</v>
      </c>
      <c r="D8" s="65">
        <v>3710</v>
      </c>
      <c r="E8" s="65">
        <v>3712</v>
      </c>
      <c r="F8" s="70" t="s">
        <v>144</v>
      </c>
      <c r="G8" s="66">
        <v>3720</v>
      </c>
      <c r="H8" s="42" t="s">
        <v>145</v>
      </c>
      <c r="I8" s="43" t="s">
        <v>149</v>
      </c>
      <c r="J8" s="50" t="s">
        <v>157</v>
      </c>
      <c r="K8" s="45">
        <v>1</v>
      </c>
      <c r="L8" s="25"/>
      <c r="M8" s="25"/>
      <c r="N8" s="25"/>
      <c r="O8" s="38"/>
    </row>
    <row r="9" spans="1:15" x14ac:dyDescent="0.25">
      <c r="A9" s="40" t="s">
        <v>141</v>
      </c>
      <c r="B9" s="40" t="s">
        <v>142</v>
      </c>
      <c r="C9" s="46" t="s">
        <v>158</v>
      </c>
      <c r="D9" s="65">
        <v>3721</v>
      </c>
      <c r="E9" s="65">
        <v>3719</v>
      </c>
      <c r="F9" s="67">
        <v>3722</v>
      </c>
      <c r="G9" s="66">
        <v>3720</v>
      </c>
      <c r="H9" s="42" t="s">
        <v>145</v>
      </c>
      <c r="I9" s="43" t="s">
        <v>146</v>
      </c>
      <c r="J9" s="49" t="s">
        <v>155</v>
      </c>
      <c r="K9" s="45">
        <v>1</v>
      </c>
      <c r="L9" s="25"/>
      <c r="M9" s="25"/>
      <c r="N9" s="25"/>
      <c r="O9" s="38"/>
    </row>
    <row r="10" spans="1:15" x14ac:dyDescent="0.25">
      <c r="A10" s="40" t="s">
        <v>141</v>
      </c>
      <c r="B10" s="40" t="s">
        <v>142</v>
      </c>
      <c r="C10" s="46" t="s">
        <v>159</v>
      </c>
      <c r="D10" s="65">
        <v>3721</v>
      </c>
      <c r="E10" s="65">
        <v>3719</v>
      </c>
      <c r="F10" s="67">
        <v>3722</v>
      </c>
      <c r="G10" s="66">
        <v>3720</v>
      </c>
      <c r="H10" s="42" t="s">
        <v>145</v>
      </c>
      <c r="I10" s="43" t="s">
        <v>146</v>
      </c>
      <c r="J10" s="49" t="s">
        <v>155</v>
      </c>
      <c r="K10" s="45">
        <v>1</v>
      </c>
      <c r="L10" s="25"/>
      <c r="M10" s="25"/>
      <c r="N10" s="25"/>
      <c r="O10" s="38"/>
    </row>
    <row r="11" spans="1:15" x14ac:dyDescent="0.25">
      <c r="A11" s="40" t="s">
        <v>141</v>
      </c>
      <c r="B11" s="40" t="s">
        <v>142</v>
      </c>
      <c r="C11" s="46" t="s">
        <v>160</v>
      </c>
      <c r="D11" s="65">
        <v>3721</v>
      </c>
      <c r="E11" s="65">
        <v>3719</v>
      </c>
      <c r="F11" s="67">
        <v>3722</v>
      </c>
      <c r="G11" s="66">
        <v>3720</v>
      </c>
      <c r="H11" s="42" t="s">
        <v>145</v>
      </c>
      <c r="I11" s="43" t="s">
        <v>146</v>
      </c>
      <c r="J11" s="49" t="s">
        <v>155</v>
      </c>
      <c r="K11" s="45">
        <v>1</v>
      </c>
      <c r="L11" s="25"/>
      <c r="M11" s="25"/>
      <c r="N11" s="25"/>
      <c r="O11" s="38"/>
    </row>
    <row r="12" spans="1:15" x14ac:dyDescent="0.25">
      <c r="A12" s="40" t="s">
        <v>141</v>
      </c>
      <c r="B12" s="40" t="s">
        <v>142</v>
      </c>
      <c r="C12" s="46" t="s">
        <v>161</v>
      </c>
      <c r="D12" s="65">
        <v>3710</v>
      </c>
      <c r="E12" s="65">
        <v>3712</v>
      </c>
      <c r="F12" s="67">
        <v>3711</v>
      </c>
      <c r="G12" s="66">
        <v>3720</v>
      </c>
      <c r="H12" s="42" t="s">
        <v>145</v>
      </c>
      <c r="I12" s="43" t="s">
        <v>149</v>
      </c>
      <c r="J12" s="51" t="s">
        <v>162</v>
      </c>
      <c r="K12" s="45">
        <v>1</v>
      </c>
      <c r="L12" s="25"/>
      <c r="M12" s="25"/>
      <c r="N12" s="25"/>
      <c r="O12" s="38"/>
    </row>
    <row r="13" spans="1:15" x14ac:dyDescent="0.25">
      <c r="A13" s="40" t="s">
        <v>141</v>
      </c>
      <c r="B13" s="40" t="s">
        <v>142</v>
      </c>
      <c r="C13" s="46" t="s">
        <v>163</v>
      </c>
      <c r="D13" s="65">
        <v>3721</v>
      </c>
      <c r="E13" s="65">
        <v>3719</v>
      </c>
      <c r="F13" s="67">
        <v>3722</v>
      </c>
      <c r="G13" s="66">
        <v>3720</v>
      </c>
      <c r="H13" s="42" t="s">
        <v>145</v>
      </c>
      <c r="I13" s="43" t="s">
        <v>146</v>
      </c>
      <c r="J13" s="49" t="s">
        <v>155</v>
      </c>
      <c r="K13" s="45">
        <v>1</v>
      </c>
      <c r="L13" s="25"/>
      <c r="M13" s="25"/>
      <c r="N13" s="25"/>
      <c r="O13" s="38"/>
    </row>
    <row r="14" spans="1:15" x14ac:dyDescent="0.25">
      <c r="A14" s="40" t="s">
        <v>141</v>
      </c>
      <c r="B14" s="40" t="s">
        <v>142</v>
      </c>
      <c r="C14" s="46" t="s">
        <v>164</v>
      </c>
      <c r="D14" s="65">
        <v>3721</v>
      </c>
      <c r="E14" s="65">
        <v>3719</v>
      </c>
      <c r="F14" s="70" t="s">
        <v>144</v>
      </c>
      <c r="G14" s="66">
        <v>3720</v>
      </c>
      <c r="H14" s="42" t="s">
        <v>145</v>
      </c>
      <c r="I14" s="43" t="s">
        <v>149</v>
      </c>
      <c r="J14" s="48" t="s">
        <v>151</v>
      </c>
      <c r="K14" s="45">
        <v>1</v>
      </c>
      <c r="L14" s="25"/>
      <c r="M14" s="25"/>
      <c r="N14" s="25"/>
      <c r="O14" s="38"/>
    </row>
    <row r="15" spans="1:15" x14ac:dyDescent="0.25">
      <c r="A15" s="40" t="s">
        <v>141</v>
      </c>
      <c r="B15" s="40" t="s">
        <v>142</v>
      </c>
      <c r="C15" s="46" t="s">
        <v>165</v>
      </c>
      <c r="D15" s="65">
        <v>3710</v>
      </c>
      <c r="E15" s="65">
        <v>3712</v>
      </c>
      <c r="F15" s="70" t="s">
        <v>144</v>
      </c>
      <c r="G15" s="66">
        <v>3720</v>
      </c>
      <c r="H15" s="42" t="s">
        <v>145</v>
      </c>
      <c r="I15" s="43" t="s">
        <v>149</v>
      </c>
      <c r="J15" s="50" t="s">
        <v>157</v>
      </c>
      <c r="K15" s="45">
        <v>1</v>
      </c>
      <c r="L15" s="25"/>
      <c r="M15" s="25"/>
      <c r="N15" s="25"/>
      <c r="O15" s="38"/>
    </row>
    <row r="16" spans="1:15" x14ac:dyDescent="0.25">
      <c r="A16" s="40" t="s">
        <v>141</v>
      </c>
      <c r="B16" s="40" t="s">
        <v>142</v>
      </c>
      <c r="C16" s="46" t="s">
        <v>166</v>
      </c>
      <c r="D16" s="65">
        <v>3710</v>
      </c>
      <c r="E16" s="65">
        <v>3712</v>
      </c>
      <c r="F16" s="70" t="s">
        <v>144</v>
      </c>
      <c r="G16" s="66">
        <v>3720</v>
      </c>
      <c r="H16" s="42" t="s">
        <v>145</v>
      </c>
      <c r="I16" s="43" t="s">
        <v>149</v>
      </c>
      <c r="J16" s="50" t="s">
        <v>157</v>
      </c>
      <c r="K16" s="45">
        <v>1</v>
      </c>
      <c r="L16" s="25"/>
      <c r="M16" s="25"/>
      <c r="N16" s="25"/>
      <c r="O16" s="38"/>
    </row>
    <row r="17" spans="1:15" x14ac:dyDescent="0.25">
      <c r="A17" s="40" t="s">
        <v>141</v>
      </c>
      <c r="B17" s="40" t="s">
        <v>142</v>
      </c>
      <c r="C17" s="46" t="s">
        <v>167</v>
      </c>
      <c r="D17" s="65">
        <v>3721</v>
      </c>
      <c r="E17" s="65">
        <v>3719</v>
      </c>
      <c r="F17" s="67">
        <v>3722</v>
      </c>
      <c r="G17" s="66">
        <v>3720</v>
      </c>
      <c r="H17" s="42" t="s">
        <v>145</v>
      </c>
      <c r="I17" s="43" t="s">
        <v>146</v>
      </c>
      <c r="J17" s="49" t="s">
        <v>155</v>
      </c>
      <c r="K17" s="45">
        <v>1</v>
      </c>
      <c r="L17" s="25"/>
      <c r="M17" s="25"/>
      <c r="N17" s="25"/>
      <c r="O17" s="38"/>
    </row>
    <row r="18" spans="1:15" x14ac:dyDescent="0.25">
      <c r="A18" s="40" t="s">
        <v>141</v>
      </c>
      <c r="B18" s="40" t="s">
        <v>142</v>
      </c>
      <c r="C18" s="46" t="s">
        <v>168</v>
      </c>
      <c r="D18" s="65">
        <v>3721</v>
      </c>
      <c r="E18" s="65">
        <v>3719</v>
      </c>
      <c r="F18" s="67">
        <v>3722</v>
      </c>
      <c r="G18" s="66">
        <v>3720</v>
      </c>
      <c r="H18" s="42" t="s">
        <v>145</v>
      </c>
      <c r="I18" s="43" t="s">
        <v>146</v>
      </c>
      <c r="J18" s="49" t="s">
        <v>155</v>
      </c>
      <c r="K18" s="45">
        <v>1</v>
      </c>
      <c r="L18" s="25"/>
      <c r="M18" s="25"/>
      <c r="N18" s="25"/>
      <c r="O18" s="38"/>
    </row>
    <row r="19" spans="1:15" x14ac:dyDescent="0.25">
      <c r="A19" s="40" t="s">
        <v>141</v>
      </c>
      <c r="B19" s="40" t="s">
        <v>142</v>
      </c>
      <c r="C19" s="46" t="s">
        <v>169</v>
      </c>
      <c r="D19" s="65">
        <v>3710</v>
      </c>
      <c r="E19" s="65">
        <v>3712</v>
      </c>
      <c r="F19" s="70" t="s">
        <v>144</v>
      </c>
      <c r="G19" s="66">
        <v>3720</v>
      </c>
      <c r="H19" s="42" t="s">
        <v>145</v>
      </c>
      <c r="I19" s="43" t="s">
        <v>149</v>
      </c>
      <c r="J19" s="50" t="s">
        <v>157</v>
      </c>
      <c r="K19" s="45">
        <v>1</v>
      </c>
      <c r="L19" s="25"/>
      <c r="M19" s="25"/>
      <c r="N19" s="25"/>
      <c r="O19" s="38"/>
    </row>
    <row r="20" spans="1:15" x14ac:dyDescent="0.25">
      <c r="A20" s="40" t="s">
        <v>141</v>
      </c>
      <c r="B20" s="40" t="s">
        <v>142</v>
      </c>
      <c r="C20" s="46" t="s">
        <v>170</v>
      </c>
      <c r="D20" s="65">
        <v>3721</v>
      </c>
      <c r="E20" s="65">
        <v>3719</v>
      </c>
      <c r="F20" s="70" t="s">
        <v>144</v>
      </c>
      <c r="G20" s="66">
        <v>3720</v>
      </c>
      <c r="H20" s="42" t="s">
        <v>145</v>
      </c>
      <c r="I20" s="43" t="s">
        <v>146</v>
      </c>
      <c r="J20" s="44" t="s">
        <v>147</v>
      </c>
      <c r="K20" s="45">
        <v>1</v>
      </c>
      <c r="L20" s="25"/>
      <c r="M20" s="25"/>
      <c r="N20" s="25"/>
      <c r="O20" s="38"/>
    </row>
    <row r="21" spans="1:15" x14ac:dyDescent="0.25">
      <c r="A21" s="40" t="s">
        <v>141</v>
      </c>
      <c r="B21" s="40" t="s">
        <v>142</v>
      </c>
      <c r="C21" s="46" t="s">
        <v>171</v>
      </c>
      <c r="D21" s="65">
        <v>3710</v>
      </c>
      <c r="E21" s="65">
        <v>3712</v>
      </c>
      <c r="F21" s="70" t="s">
        <v>144</v>
      </c>
      <c r="G21" s="66">
        <v>3720</v>
      </c>
      <c r="H21" s="42" t="s">
        <v>145</v>
      </c>
      <c r="I21" s="43" t="s">
        <v>149</v>
      </c>
      <c r="J21" s="50" t="s">
        <v>157</v>
      </c>
      <c r="K21" s="45">
        <v>1</v>
      </c>
      <c r="L21" s="25"/>
      <c r="M21" s="25"/>
      <c r="N21" s="25"/>
      <c r="O21" s="38"/>
    </row>
    <row r="22" spans="1:15" x14ac:dyDescent="0.25">
      <c r="A22" s="40" t="s">
        <v>141</v>
      </c>
      <c r="B22" s="40" t="s">
        <v>142</v>
      </c>
      <c r="C22" s="46" t="s">
        <v>172</v>
      </c>
      <c r="D22" s="65">
        <v>3710</v>
      </c>
      <c r="E22" s="65">
        <v>3712</v>
      </c>
      <c r="F22" s="70" t="s">
        <v>144</v>
      </c>
      <c r="G22" s="66">
        <v>3720</v>
      </c>
      <c r="H22" s="42" t="s">
        <v>145</v>
      </c>
      <c r="I22" s="43" t="s">
        <v>149</v>
      </c>
      <c r="J22" s="50" t="s">
        <v>157</v>
      </c>
      <c r="K22" s="45">
        <v>1</v>
      </c>
      <c r="L22" s="25"/>
      <c r="M22" s="25"/>
      <c r="N22" s="25"/>
      <c r="O22" s="38"/>
    </row>
    <row r="23" spans="1:15" x14ac:dyDescent="0.25">
      <c r="A23" s="40" t="s">
        <v>141</v>
      </c>
      <c r="B23" s="40" t="s">
        <v>142</v>
      </c>
      <c r="C23" s="46" t="s">
        <v>173</v>
      </c>
      <c r="D23" s="65">
        <v>3721</v>
      </c>
      <c r="E23" s="65">
        <v>3719</v>
      </c>
      <c r="F23" s="70" t="s">
        <v>144</v>
      </c>
      <c r="G23" s="66">
        <v>3720</v>
      </c>
      <c r="H23" s="42" t="s">
        <v>145</v>
      </c>
      <c r="I23" s="43" t="s">
        <v>146</v>
      </c>
      <c r="J23" s="44" t="s">
        <v>147</v>
      </c>
      <c r="K23" s="45">
        <v>1</v>
      </c>
      <c r="L23" s="25"/>
      <c r="M23" s="25"/>
      <c r="N23" s="25"/>
      <c r="O23" s="38"/>
    </row>
    <row r="24" spans="1:15" x14ac:dyDescent="0.25">
      <c r="A24" s="40" t="s">
        <v>141</v>
      </c>
      <c r="B24" s="40" t="s">
        <v>142</v>
      </c>
      <c r="C24" s="46" t="s">
        <v>174</v>
      </c>
      <c r="D24" s="65">
        <v>3721</v>
      </c>
      <c r="E24" s="65">
        <v>3719</v>
      </c>
      <c r="F24" s="70" t="s">
        <v>144</v>
      </c>
      <c r="G24" s="66">
        <v>3720</v>
      </c>
      <c r="H24" s="42" t="s">
        <v>145</v>
      </c>
      <c r="I24" s="43" t="s">
        <v>146</v>
      </c>
      <c r="J24" s="44" t="s">
        <v>147</v>
      </c>
      <c r="K24" s="45">
        <v>1</v>
      </c>
      <c r="L24" s="25"/>
      <c r="M24" s="25"/>
      <c r="N24" s="25"/>
      <c r="O24" s="38"/>
    </row>
    <row r="25" spans="1:15" x14ac:dyDescent="0.25">
      <c r="A25" s="40" t="s">
        <v>141</v>
      </c>
      <c r="B25" s="40" t="s">
        <v>142</v>
      </c>
      <c r="C25" s="46" t="s">
        <v>175</v>
      </c>
      <c r="D25" s="65">
        <v>3710</v>
      </c>
      <c r="E25" s="65">
        <v>3712</v>
      </c>
      <c r="F25" s="65">
        <v>3711</v>
      </c>
      <c r="G25" s="66">
        <v>3720</v>
      </c>
      <c r="H25" s="42" t="s">
        <v>145</v>
      </c>
      <c r="I25" s="43" t="s">
        <v>149</v>
      </c>
      <c r="J25" s="51" t="s">
        <v>162</v>
      </c>
      <c r="K25" s="45">
        <v>1</v>
      </c>
      <c r="L25" s="25"/>
      <c r="M25" s="25"/>
      <c r="N25" s="25"/>
      <c r="O25" s="38"/>
    </row>
    <row r="26" spans="1:15" x14ac:dyDescent="0.25">
      <c r="A26" s="40" t="s">
        <v>141</v>
      </c>
      <c r="B26" s="40" t="s">
        <v>142</v>
      </c>
      <c r="C26" s="46" t="s">
        <v>176</v>
      </c>
      <c r="D26" s="65">
        <v>3710</v>
      </c>
      <c r="E26" s="65">
        <v>3712</v>
      </c>
      <c r="F26" s="65">
        <v>3711</v>
      </c>
      <c r="G26" s="66">
        <v>3720</v>
      </c>
      <c r="H26" s="42" t="s">
        <v>145</v>
      </c>
      <c r="I26" s="43" t="s">
        <v>149</v>
      </c>
      <c r="J26" s="51" t="s">
        <v>162</v>
      </c>
      <c r="K26" s="45">
        <v>1</v>
      </c>
      <c r="L26" s="25"/>
      <c r="M26" s="25"/>
      <c r="N26" s="25"/>
      <c r="O26" s="38"/>
    </row>
    <row r="27" spans="1:15" x14ac:dyDescent="0.25">
      <c r="A27" s="52" t="s">
        <v>141</v>
      </c>
      <c r="B27" s="52" t="s">
        <v>142</v>
      </c>
      <c r="C27" s="53" t="s">
        <v>177</v>
      </c>
      <c r="D27" s="68">
        <v>3710</v>
      </c>
      <c r="E27" s="68">
        <v>3712</v>
      </c>
      <c r="F27" s="80" t="s">
        <v>144</v>
      </c>
      <c r="G27" s="75" t="s">
        <v>144</v>
      </c>
      <c r="H27" s="57" t="s">
        <v>145</v>
      </c>
      <c r="I27" s="54"/>
      <c r="J27" s="55"/>
      <c r="K27" s="56">
        <v>1</v>
      </c>
      <c r="L27" s="25"/>
      <c r="M27" s="25"/>
      <c r="N27" s="25"/>
      <c r="O27" s="38" t="s">
        <v>178</v>
      </c>
    </row>
    <row r="28" spans="1:15" x14ac:dyDescent="0.25">
      <c r="A28" s="52" t="s">
        <v>141</v>
      </c>
      <c r="B28" s="52" t="s">
        <v>142</v>
      </c>
      <c r="C28" s="53" t="s">
        <v>179</v>
      </c>
      <c r="D28" s="69">
        <v>3710</v>
      </c>
      <c r="E28" s="69">
        <v>3712</v>
      </c>
      <c r="F28" s="69">
        <v>3711</v>
      </c>
      <c r="G28" s="66">
        <v>3720</v>
      </c>
      <c r="H28" s="57" t="s">
        <v>145</v>
      </c>
      <c r="I28" s="54"/>
      <c r="J28" s="55"/>
      <c r="K28" s="56">
        <v>1</v>
      </c>
      <c r="L28" s="25"/>
      <c r="M28" s="25"/>
      <c r="N28" s="25"/>
      <c r="O28" s="39" t="s">
        <v>180</v>
      </c>
    </row>
    <row r="29" spans="1:15" x14ac:dyDescent="0.25">
      <c r="A29" s="52" t="s">
        <v>141</v>
      </c>
      <c r="B29" s="52" t="s">
        <v>142</v>
      </c>
      <c r="C29" s="53" t="s">
        <v>181</v>
      </c>
      <c r="D29" s="69">
        <v>3710</v>
      </c>
      <c r="E29" s="69">
        <v>3712</v>
      </c>
      <c r="F29" s="69">
        <v>3711</v>
      </c>
      <c r="G29" s="66">
        <v>3720</v>
      </c>
      <c r="H29" s="57" t="s">
        <v>145</v>
      </c>
      <c r="I29" s="54"/>
      <c r="J29" s="55"/>
      <c r="K29" s="56">
        <v>1</v>
      </c>
      <c r="L29" s="25"/>
      <c r="M29" s="25"/>
      <c r="N29" s="25"/>
      <c r="O29" s="39" t="s">
        <v>180</v>
      </c>
    </row>
    <row r="30" spans="1:15" x14ac:dyDescent="0.25">
      <c r="A30" s="58" t="s">
        <v>141</v>
      </c>
      <c r="B30" s="58" t="s">
        <v>142</v>
      </c>
      <c r="C30" s="59" t="s">
        <v>182</v>
      </c>
      <c r="D30" s="70" t="s">
        <v>183</v>
      </c>
      <c r="E30" s="70" t="s">
        <v>184</v>
      </c>
      <c r="F30" s="70" t="s">
        <v>144</v>
      </c>
      <c r="G30" s="71" t="s">
        <v>185</v>
      </c>
      <c r="H30" s="60" t="s">
        <v>186</v>
      </c>
      <c r="I30" s="61" t="s">
        <v>187</v>
      </c>
      <c r="J30" s="62" t="s">
        <v>188</v>
      </c>
      <c r="K30" s="63">
        <v>1</v>
      </c>
      <c r="L30" s="25"/>
      <c r="M30" s="25"/>
      <c r="N30" s="25"/>
      <c r="O30" s="38"/>
    </row>
    <row r="31" spans="1:15" x14ac:dyDescent="0.25">
      <c r="A31" s="58" t="s">
        <v>141</v>
      </c>
      <c r="B31" s="58" t="s">
        <v>142</v>
      </c>
      <c r="C31" s="59" t="s">
        <v>189</v>
      </c>
      <c r="D31" s="70" t="s">
        <v>183</v>
      </c>
      <c r="E31" s="70" t="s">
        <v>184</v>
      </c>
      <c r="F31" s="70" t="s">
        <v>144</v>
      </c>
      <c r="G31" s="71" t="s">
        <v>185</v>
      </c>
      <c r="H31" s="60" t="s">
        <v>186</v>
      </c>
      <c r="I31" s="61" t="s">
        <v>187</v>
      </c>
      <c r="J31" s="64" t="s">
        <v>190</v>
      </c>
      <c r="K31" s="63">
        <v>1</v>
      </c>
      <c r="L31" s="25"/>
      <c r="M31" s="25"/>
      <c r="N31" s="25"/>
      <c r="O31" s="38" t="s">
        <v>191</v>
      </c>
    </row>
    <row r="32" spans="1:15" x14ac:dyDescent="0.25">
      <c r="A32" s="58" t="s">
        <v>141</v>
      </c>
      <c r="B32" s="58" t="s">
        <v>142</v>
      </c>
      <c r="C32" s="59" t="s">
        <v>192</v>
      </c>
      <c r="D32" s="70" t="s">
        <v>183</v>
      </c>
      <c r="E32" s="70" t="s">
        <v>184</v>
      </c>
      <c r="F32" s="70" t="s">
        <v>144</v>
      </c>
      <c r="G32" s="71" t="s">
        <v>185</v>
      </c>
      <c r="H32" s="60" t="s">
        <v>186</v>
      </c>
      <c r="I32" s="61" t="s">
        <v>187</v>
      </c>
      <c r="J32" s="62" t="s">
        <v>188</v>
      </c>
      <c r="K32" s="63">
        <v>1</v>
      </c>
      <c r="L32" s="25"/>
      <c r="M32" s="25"/>
      <c r="N32" s="25"/>
      <c r="O32" s="38"/>
    </row>
    <row r="33" spans="1:15" x14ac:dyDescent="0.25">
      <c r="A33" s="58" t="s">
        <v>141</v>
      </c>
      <c r="B33" s="58" t="s">
        <v>142</v>
      </c>
      <c r="C33" s="59" t="s">
        <v>193</v>
      </c>
      <c r="D33" s="70" t="s">
        <v>183</v>
      </c>
      <c r="E33" s="70" t="s">
        <v>184</v>
      </c>
      <c r="F33" s="70" t="s">
        <v>144</v>
      </c>
      <c r="G33" s="71" t="s">
        <v>185</v>
      </c>
      <c r="H33" s="60" t="s">
        <v>186</v>
      </c>
      <c r="I33" s="61" t="s">
        <v>187</v>
      </c>
      <c r="J33" s="64" t="s">
        <v>190</v>
      </c>
      <c r="K33" s="63">
        <v>1</v>
      </c>
      <c r="L33" s="25"/>
      <c r="M33" s="25"/>
      <c r="N33" s="25"/>
      <c r="O33" s="38" t="s">
        <v>191</v>
      </c>
    </row>
    <row r="34" spans="1:15" x14ac:dyDescent="0.25">
      <c r="A34" s="58" t="s">
        <v>141</v>
      </c>
      <c r="B34" s="58" t="s">
        <v>142</v>
      </c>
      <c r="C34" s="59" t="s">
        <v>194</v>
      </c>
      <c r="D34" s="70" t="s">
        <v>183</v>
      </c>
      <c r="E34" s="70" t="s">
        <v>184</v>
      </c>
      <c r="F34" s="70" t="s">
        <v>144</v>
      </c>
      <c r="G34" s="71" t="s">
        <v>185</v>
      </c>
      <c r="H34" s="60" t="s">
        <v>186</v>
      </c>
      <c r="I34" s="61" t="s">
        <v>187</v>
      </c>
      <c r="J34" s="62" t="s">
        <v>188</v>
      </c>
      <c r="K34" s="63">
        <v>1</v>
      </c>
      <c r="L34" s="25"/>
      <c r="M34" s="25"/>
      <c r="N34" s="25"/>
      <c r="O34" s="38"/>
    </row>
    <row r="35" spans="1:15" x14ac:dyDescent="0.25">
      <c r="A35" s="72" t="s">
        <v>141</v>
      </c>
      <c r="B35" s="72" t="s">
        <v>142</v>
      </c>
      <c r="C35" s="73" t="s">
        <v>195</v>
      </c>
      <c r="D35" s="74" t="s">
        <v>183</v>
      </c>
      <c r="E35" s="74" t="s">
        <v>196</v>
      </c>
      <c r="F35" s="74" t="s">
        <v>184</v>
      </c>
      <c r="G35" s="75" t="s">
        <v>185</v>
      </c>
      <c r="H35" s="76" t="s">
        <v>197</v>
      </c>
      <c r="I35" s="77" t="s">
        <v>198</v>
      </c>
      <c r="J35" s="64" t="s">
        <v>199</v>
      </c>
      <c r="K35" s="78">
        <v>1</v>
      </c>
      <c r="L35" s="25"/>
      <c r="M35" s="25"/>
      <c r="N35" s="25"/>
      <c r="O35" s="79" t="s">
        <v>200</v>
      </c>
    </row>
  </sheetData>
  <autoFilter ref="G1:G35" xr:uid="{857D93E7-4D3C-42FF-B194-E92CB35CD46D}"/>
  <sortState xmlns:xlrd2="http://schemas.microsoft.com/office/spreadsheetml/2017/richdata2" ref="A2:L35">
    <sortCondition ref="C1:C35"/>
  </sortState>
  <phoneticPr fontId="6" type="noConversion"/>
  <pageMargins left="0.7" right="0.7" top="0.75" bottom="0.75" header="0.3" footer="0.3"/>
  <pageSetup orientation="portrait" horizontalDpi="90" verticalDpi="90" r:id="rId1"/>
  <drawing r:id="rId2"/>
  <legacyDrawing r:id="rId3"/>
  <controls>
    <mc:AlternateContent xmlns:mc="http://schemas.openxmlformats.org/markup-compatibility/2006">
      <mc:Choice Requires="x14">
        <control shapeId="7169" r:id="rId4" name="Control 1">
          <controlPr defaultSize="0" r:id="rId5">
            <anchor moveWithCells="1">
              <from>
                <xdr:col>15</xdr:col>
                <xdr:colOff>0</xdr:colOff>
                <xdr:row>2</xdr:row>
                <xdr:rowOff>0</xdr:rowOff>
              </from>
              <to>
                <xdr:col>15</xdr:col>
                <xdr:colOff>219075</xdr:colOff>
                <xdr:row>3</xdr:row>
                <xdr:rowOff>38100</xdr:rowOff>
              </to>
            </anchor>
          </controlPr>
        </control>
      </mc:Choice>
      <mc:Fallback>
        <control shapeId="7169" r:id="rId4" name="Control 1"/>
      </mc:Fallback>
    </mc:AlternateContent>
    <mc:AlternateContent xmlns:mc="http://schemas.openxmlformats.org/markup-compatibility/2006">
      <mc:Choice Requires="x14">
        <control shapeId="7170" r:id="rId6" name="Control 2">
          <controlPr defaultSize="0" r:id="rId5">
            <anchor moveWithCells="1">
              <from>
                <xdr:col>15</xdr:col>
                <xdr:colOff>0</xdr:colOff>
                <xdr:row>4</xdr:row>
                <xdr:rowOff>0</xdr:rowOff>
              </from>
              <to>
                <xdr:col>15</xdr:col>
                <xdr:colOff>219075</xdr:colOff>
                <xdr:row>5</xdr:row>
                <xdr:rowOff>38100</xdr:rowOff>
              </to>
            </anchor>
          </controlPr>
        </control>
      </mc:Choice>
      <mc:Fallback>
        <control shapeId="7170" r:id="rId6" name="Control 2"/>
      </mc:Fallback>
    </mc:AlternateContent>
    <mc:AlternateContent xmlns:mc="http://schemas.openxmlformats.org/markup-compatibility/2006">
      <mc:Choice Requires="x14">
        <control shapeId="7171" r:id="rId7" name="Control 3">
          <controlPr defaultSize="0" r:id="rId5">
            <anchor moveWithCells="1">
              <from>
                <xdr:col>15</xdr:col>
                <xdr:colOff>0</xdr:colOff>
                <xdr:row>6</xdr:row>
                <xdr:rowOff>0</xdr:rowOff>
              </from>
              <to>
                <xdr:col>15</xdr:col>
                <xdr:colOff>219075</xdr:colOff>
                <xdr:row>7</xdr:row>
                <xdr:rowOff>38100</xdr:rowOff>
              </to>
            </anchor>
          </controlPr>
        </control>
      </mc:Choice>
      <mc:Fallback>
        <control shapeId="7171" r:id="rId7" name="Control 3"/>
      </mc:Fallback>
    </mc:AlternateContent>
    <mc:AlternateContent xmlns:mc="http://schemas.openxmlformats.org/markup-compatibility/2006">
      <mc:Choice Requires="x14">
        <control shapeId="7172" r:id="rId8" name="Control 4">
          <controlPr defaultSize="0" r:id="rId5">
            <anchor moveWithCells="1">
              <from>
                <xdr:col>15</xdr:col>
                <xdr:colOff>0</xdr:colOff>
                <xdr:row>8</xdr:row>
                <xdr:rowOff>0</xdr:rowOff>
              </from>
              <to>
                <xdr:col>15</xdr:col>
                <xdr:colOff>219075</xdr:colOff>
                <xdr:row>9</xdr:row>
                <xdr:rowOff>38100</xdr:rowOff>
              </to>
            </anchor>
          </controlPr>
        </control>
      </mc:Choice>
      <mc:Fallback>
        <control shapeId="7172" r:id="rId8" name="Control 4"/>
      </mc:Fallback>
    </mc:AlternateContent>
    <mc:AlternateContent xmlns:mc="http://schemas.openxmlformats.org/markup-compatibility/2006">
      <mc:Choice Requires="x14">
        <control shapeId="7173" r:id="rId9" name="Control 5">
          <controlPr defaultSize="0" r:id="rId5">
            <anchor moveWithCells="1">
              <from>
                <xdr:col>15</xdr:col>
                <xdr:colOff>0</xdr:colOff>
                <xdr:row>10</xdr:row>
                <xdr:rowOff>0</xdr:rowOff>
              </from>
              <to>
                <xdr:col>15</xdr:col>
                <xdr:colOff>219075</xdr:colOff>
                <xdr:row>11</xdr:row>
                <xdr:rowOff>38100</xdr:rowOff>
              </to>
            </anchor>
          </controlPr>
        </control>
      </mc:Choice>
      <mc:Fallback>
        <control shapeId="7173" r:id="rId9" name="Control 5"/>
      </mc:Fallback>
    </mc:AlternateContent>
    <mc:AlternateContent xmlns:mc="http://schemas.openxmlformats.org/markup-compatibility/2006">
      <mc:Choice Requires="x14">
        <control shapeId="7174" r:id="rId10" name="Control 6">
          <controlPr defaultSize="0" r:id="rId5">
            <anchor moveWithCells="1">
              <from>
                <xdr:col>15</xdr:col>
                <xdr:colOff>0</xdr:colOff>
                <xdr:row>12</xdr:row>
                <xdr:rowOff>0</xdr:rowOff>
              </from>
              <to>
                <xdr:col>15</xdr:col>
                <xdr:colOff>219075</xdr:colOff>
                <xdr:row>13</xdr:row>
                <xdr:rowOff>38100</xdr:rowOff>
              </to>
            </anchor>
          </controlPr>
        </control>
      </mc:Choice>
      <mc:Fallback>
        <control shapeId="7174" r:id="rId10" name="Control 6"/>
      </mc:Fallback>
    </mc:AlternateContent>
    <mc:AlternateContent xmlns:mc="http://schemas.openxmlformats.org/markup-compatibility/2006">
      <mc:Choice Requires="x14">
        <control shapeId="7175" r:id="rId11" name="Control 7">
          <controlPr defaultSize="0" r:id="rId5">
            <anchor moveWithCells="1">
              <from>
                <xdr:col>15</xdr:col>
                <xdr:colOff>0</xdr:colOff>
                <xdr:row>14</xdr:row>
                <xdr:rowOff>0</xdr:rowOff>
              </from>
              <to>
                <xdr:col>15</xdr:col>
                <xdr:colOff>219075</xdr:colOff>
                <xdr:row>15</xdr:row>
                <xdr:rowOff>38100</xdr:rowOff>
              </to>
            </anchor>
          </controlPr>
        </control>
      </mc:Choice>
      <mc:Fallback>
        <control shapeId="7175" r:id="rId11" name="Control 7"/>
      </mc:Fallback>
    </mc:AlternateContent>
    <mc:AlternateContent xmlns:mc="http://schemas.openxmlformats.org/markup-compatibility/2006">
      <mc:Choice Requires="x14">
        <control shapeId="7176" r:id="rId12" name="Control 8">
          <controlPr defaultSize="0" r:id="rId5">
            <anchor moveWithCells="1">
              <from>
                <xdr:col>15</xdr:col>
                <xdr:colOff>0</xdr:colOff>
                <xdr:row>16</xdr:row>
                <xdr:rowOff>0</xdr:rowOff>
              </from>
              <to>
                <xdr:col>15</xdr:col>
                <xdr:colOff>219075</xdr:colOff>
                <xdr:row>17</xdr:row>
                <xdr:rowOff>38100</xdr:rowOff>
              </to>
            </anchor>
          </controlPr>
        </control>
      </mc:Choice>
      <mc:Fallback>
        <control shapeId="7176" r:id="rId12" name="Control 8"/>
      </mc:Fallback>
    </mc:AlternateContent>
    <mc:AlternateContent xmlns:mc="http://schemas.openxmlformats.org/markup-compatibility/2006">
      <mc:Choice Requires="x14">
        <control shapeId="7177" r:id="rId13" name="Control 9">
          <controlPr defaultSize="0" r:id="rId5">
            <anchor moveWithCells="1">
              <from>
                <xdr:col>15</xdr:col>
                <xdr:colOff>0</xdr:colOff>
                <xdr:row>18</xdr:row>
                <xdr:rowOff>0</xdr:rowOff>
              </from>
              <to>
                <xdr:col>15</xdr:col>
                <xdr:colOff>219075</xdr:colOff>
                <xdr:row>19</xdr:row>
                <xdr:rowOff>38100</xdr:rowOff>
              </to>
            </anchor>
          </controlPr>
        </control>
      </mc:Choice>
      <mc:Fallback>
        <control shapeId="7177" r:id="rId13" name="Control 9"/>
      </mc:Fallback>
    </mc:AlternateContent>
    <mc:AlternateContent xmlns:mc="http://schemas.openxmlformats.org/markup-compatibility/2006">
      <mc:Choice Requires="x14">
        <control shapeId="7178" r:id="rId14" name="Control 10">
          <controlPr defaultSize="0" r:id="rId5">
            <anchor moveWithCells="1">
              <from>
                <xdr:col>15</xdr:col>
                <xdr:colOff>0</xdr:colOff>
                <xdr:row>20</xdr:row>
                <xdr:rowOff>0</xdr:rowOff>
              </from>
              <to>
                <xdr:col>15</xdr:col>
                <xdr:colOff>219075</xdr:colOff>
                <xdr:row>21</xdr:row>
                <xdr:rowOff>38100</xdr:rowOff>
              </to>
            </anchor>
          </controlPr>
        </control>
      </mc:Choice>
      <mc:Fallback>
        <control shapeId="7178" r:id="rId14" name="Control 10"/>
      </mc:Fallback>
    </mc:AlternateContent>
    <mc:AlternateContent xmlns:mc="http://schemas.openxmlformats.org/markup-compatibility/2006">
      <mc:Choice Requires="x14">
        <control shapeId="7179" r:id="rId15" name="Control 11">
          <controlPr defaultSize="0" r:id="rId5">
            <anchor moveWithCells="1">
              <from>
                <xdr:col>15</xdr:col>
                <xdr:colOff>0</xdr:colOff>
                <xdr:row>22</xdr:row>
                <xdr:rowOff>0</xdr:rowOff>
              </from>
              <to>
                <xdr:col>15</xdr:col>
                <xdr:colOff>219075</xdr:colOff>
                <xdr:row>23</xdr:row>
                <xdr:rowOff>38100</xdr:rowOff>
              </to>
            </anchor>
          </controlPr>
        </control>
      </mc:Choice>
      <mc:Fallback>
        <control shapeId="7179" r:id="rId15" name="Control 1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Data</vt:lpstr>
      <vt:lpstr>Values</vt:lpstr>
      <vt:lpstr>Automated</vt:lpstr>
      <vt:lpstr>PrecheckTracking</vt:lpstr>
      <vt:lpstr>CRQs</vt:lpstr>
      <vt:lpstr>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Reuss, Kearstin</dc:creator>
  <cp:keywords/>
  <dc:description/>
  <cp:lastModifiedBy>adhyyan verma</cp:lastModifiedBy>
  <cp:revision/>
  <dcterms:created xsi:type="dcterms:W3CDTF">2024-04-12T15:56:10Z</dcterms:created>
  <dcterms:modified xsi:type="dcterms:W3CDTF">2024-11-05T03:36:37Z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c19be-2d3a-4063-bcc2-f075097a5f8a_Enabled">
    <vt:lpwstr>true</vt:lpwstr>
  </property>
  <property fmtid="{D5CDD505-2E9C-101B-9397-08002B2CF9AE}" pid="3" name="MSIP_Label_6b5c19be-2d3a-4063-bcc2-f075097a5f8a_SetDate">
    <vt:lpwstr>2024-04-12T16:15:22Z</vt:lpwstr>
  </property>
  <property fmtid="{D5CDD505-2E9C-101B-9397-08002B2CF9AE}" pid="4" name="MSIP_Label_6b5c19be-2d3a-4063-bcc2-f075097a5f8a_Method">
    <vt:lpwstr>Standard</vt:lpwstr>
  </property>
  <property fmtid="{D5CDD505-2E9C-101B-9397-08002B2CF9AE}" pid="5" name="MSIP_Label_6b5c19be-2d3a-4063-bcc2-f075097a5f8a_Name">
    <vt:lpwstr>Internal</vt:lpwstr>
  </property>
  <property fmtid="{D5CDD505-2E9C-101B-9397-08002B2CF9AE}" pid="6" name="MSIP_Label_6b5c19be-2d3a-4063-bcc2-f075097a5f8a_SiteId">
    <vt:lpwstr>61de5c81-d3b4-4669-a7ae-bd2e3884f7fa</vt:lpwstr>
  </property>
  <property fmtid="{D5CDD505-2E9C-101B-9397-08002B2CF9AE}" pid="7" name="MSIP_Label_6b5c19be-2d3a-4063-bcc2-f075097a5f8a_ActionId">
    <vt:lpwstr>a5439c0e-fc21-4f5c-8219-14e219c8ac20</vt:lpwstr>
  </property>
  <property fmtid="{D5CDD505-2E9C-101B-9397-08002B2CF9AE}" pid="8" name="MSIP_Label_6b5c19be-2d3a-4063-bcc2-f075097a5f8a_ContentBits">
    <vt:lpwstr>2</vt:lpwstr>
  </property>
  <property fmtid="{D5CDD505-2E9C-101B-9397-08002B2CF9AE}" pid="9" name="ContentTypeId">
    <vt:lpwstr>0x010100414EE4D9422BE744804B2F338CDA2721</vt:lpwstr>
  </property>
</Properties>
</file>